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240" windowHeight="11565" tabRatio="786" firstSheet="4" activeTab="12"/>
  </bookViews>
  <sheets>
    <sheet name="data1456413273292-2015" sheetId="1" state="hidden" r:id="rId1"/>
    <sheet name="תקציב רגיל" sheetId="2" state="hidden" r:id="rId2"/>
    <sheet name="2016" sheetId="4" state="hidden" r:id="rId3"/>
    <sheet name="גיליון2" sheetId="5" state="hidden" r:id="rId4"/>
    <sheet name="כותרת" sheetId="17" r:id="rId5"/>
    <sheet name="ריכוז תקציב" sheetId="8" r:id="rId6"/>
    <sheet name="חלוקה לפי פרק" sheetId="16" r:id="rId7"/>
    <sheet name="הכנסות" sheetId="6" r:id="rId8"/>
    <sheet name="הוצאות" sheetId="7" r:id="rId9"/>
    <sheet name="תקציב2017" sheetId="11" r:id="rId10"/>
    <sheet name="ריכוז" sheetId="12" r:id="rId11"/>
    <sheet name="ריכוז הוצאות לפי פרק" sheetId="13" r:id="rId12"/>
    <sheet name="ריכוז הכנסות לפי פרק" sheetId="14" r:id="rId13"/>
    <sheet name="גיליון5" sheetId="15" r:id="rId14"/>
  </sheets>
  <externalReferences>
    <externalReference r:id="rId15"/>
    <externalReference r:id="rId16"/>
  </externalReferences>
  <definedNames>
    <definedName name="_xlnm._FilterDatabase" localSheetId="2" hidden="1">'2016'!$A$1:$BC$765</definedName>
    <definedName name="_xlnm._FilterDatabase" localSheetId="8" hidden="1">הוצאות!$A$4:$S$610</definedName>
    <definedName name="_xlnm._FilterDatabase" localSheetId="7" hidden="1">הכנסות!$A$4:$M$233</definedName>
    <definedName name="_xlnm._FilterDatabase" localSheetId="9" hidden="1">תקציב2017!$A$1:$I$781</definedName>
    <definedName name="_xlnm.Print_Area" localSheetId="7">הכנסות!$A$1:$R$233</definedName>
    <definedName name="_xlnm.Print_Area" localSheetId="6">'חלוקה לפי פרק'!$A$1:$G$160</definedName>
    <definedName name="_xlnm.Print_Area" localSheetId="10">OFFSET(ריכוז!$B$1,0,0,5+ריכוז!$P$1,13+ריכוז!$P$2)</definedName>
    <definedName name="_xlnm.Print_Area" localSheetId="11">OFFSET('ריכוז הוצאות לפי פרק'!$B$1,0,0,5+'ריכוז הוצאות לפי פרק'!$P$1,13+'ריכוז הוצאות לפי פרק'!$P$2)</definedName>
    <definedName name="_xlnm.Print_Area" localSheetId="12">OFFSET('ריכוז הכנסות לפי פרק'!$B$1,0,0,5+'ריכוז הכנסות לפי פרק'!$P$1,13+'ריכוז הכנסות לפי פרק'!$P$2)</definedName>
    <definedName name="_xlnm.Print_Area" localSheetId="5">'ריכוז תקציב'!$A$1:$O$49</definedName>
    <definedName name="_xlnm.Print_Titles" localSheetId="8">הוצאות!$4:$4</definedName>
    <definedName name="_xlnm.Print_Titles" localSheetId="7">הכנסות!$4:$4</definedName>
    <definedName name="_xlnm.Print_Titles" localSheetId="10">ריכוז!$2:$5</definedName>
    <definedName name="_xlnm.Print_Titles" localSheetId="11">'ריכוז הוצאות לפי פרק'!$2:$5</definedName>
    <definedName name="_xlnm.Print_Titles" localSheetId="12">'ריכוז הכנסות לפי פרק'!$2:$5</definedName>
    <definedName name="_xlnm.Print_Titles" localSheetId="5">'ריכוז תקציב'!$3:$3</definedName>
    <definedName name="כספי">[1]כספי!$A$1:$F$605</definedName>
  </definedNames>
  <calcPr calcId="145621"/>
</workbook>
</file>

<file path=xl/calcChain.xml><?xml version="1.0" encoding="utf-8"?>
<calcChain xmlns="http://schemas.openxmlformats.org/spreadsheetml/2006/main">
  <c r="Q608" i="7" l="1"/>
  <c r="R608" i="7"/>
  <c r="R609" i="7" s="1"/>
  <c r="R610" i="7" s="1"/>
  <c r="Q609" i="7"/>
  <c r="Q610" i="7"/>
  <c r="Q600" i="7"/>
  <c r="R600" i="7"/>
  <c r="Q596" i="7"/>
  <c r="R596" i="7"/>
  <c r="R597" i="7" s="1"/>
  <c r="Q597" i="7"/>
  <c r="Q586" i="7"/>
  <c r="R586" i="7"/>
  <c r="Q582" i="7"/>
  <c r="R582" i="7"/>
  <c r="Q481" i="7"/>
  <c r="R481" i="7"/>
  <c r="Q464" i="7"/>
  <c r="R464" i="7"/>
  <c r="Q423" i="7"/>
  <c r="R423" i="7"/>
  <c r="Q187" i="7"/>
  <c r="R187" i="7"/>
  <c r="Q188" i="7"/>
  <c r="R188" i="7"/>
  <c r="Q182" i="7"/>
  <c r="R182" i="7"/>
  <c r="Q179" i="7"/>
  <c r="R179" i="7"/>
  <c r="Q149" i="7"/>
  <c r="R149" i="7"/>
  <c r="Q134" i="7"/>
  <c r="R134" i="7"/>
  <c r="Q121" i="7"/>
  <c r="R121" i="7"/>
  <c r="Q93" i="7"/>
  <c r="R93" i="7"/>
  <c r="R94" i="7" s="1"/>
  <c r="Q94" i="7"/>
  <c r="Q86" i="7"/>
  <c r="R86" i="7"/>
  <c r="Q83" i="7"/>
  <c r="R83" i="7"/>
  <c r="Q60" i="7"/>
  <c r="R60" i="7"/>
  <c r="R7" i="7"/>
  <c r="R8" i="7"/>
  <c r="R9" i="7"/>
  <c r="R10" i="7"/>
  <c r="R11" i="7"/>
  <c r="N28" i="8" s="1"/>
  <c r="R12" i="7"/>
  <c r="R13" i="7"/>
  <c r="N29" i="8" s="1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4" i="7"/>
  <c r="R85" i="7"/>
  <c r="R87" i="7"/>
  <c r="R88" i="7"/>
  <c r="R89" i="7"/>
  <c r="R90" i="7"/>
  <c r="R91" i="7"/>
  <c r="N39" i="8" s="1"/>
  <c r="R92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80" i="7"/>
  <c r="R181" i="7"/>
  <c r="R183" i="7"/>
  <c r="R184" i="7"/>
  <c r="R185" i="7"/>
  <c r="R186" i="7"/>
  <c r="R189" i="7"/>
  <c r="R190" i="7"/>
  <c r="R191" i="7"/>
  <c r="R192" i="7"/>
  <c r="R193" i="7"/>
  <c r="R194" i="7"/>
  <c r="R195" i="7"/>
  <c r="N33" i="8" s="1"/>
  <c r="R196" i="7"/>
  <c r="R197" i="7"/>
  <c r="R198" i="7"/>
  <c r="N32" i="8" s="1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N35" i="8" s="1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3" i="7"/>
  <c r="R584" i="7"/>
  <c r="R585" i="7"/>
  <c r="R587" i="7"/>
  <c r="R588" i="7"/>
  <c r="R589" i="7"/>
  <c r="R590" i="7"/>
  <c r="R591" i="7"/>
  <c r="R592" i="7"/>
  <c r="R593" i="7"/>
  <c r="R594" i="7"/>
  <c r="R595" i="7"/>
  <c r="R598" i="7"/>
  <c r="R599" i="7"/>
  <c r="R601" i="7"/>
  <c r="R602" i="7"/>
  <c r="R603" i="7"/>
  <c r="R604" i="7"/>
  <c r="R605" i="7"/>
  <c r="R606" i="7"/>
  <c r="R607" i="7"/>
  <c r="R6" i="7"/>
  <c r="Q232" i="6"/>
  <c r="R232" i="6"/>
  <c r="Q233" i="6"/>
  <c r="Q228" i="6"/>
  <c r="R228" i="6"/>
  <c r="Q216" i="6"/>
  <c r="R216" i="6"/>
  <c r="R217" i="6" s="1"/>
  <c r="Q217" i="6"/>
  <c r="S582" i="7"/>
  <c r="P582" i="7"/>
  <c r="C581" i="7"/>
  <c r="D581" i="7"/>
  <c r="E581" i="7" s="1"/>
  <c r="C580" i="7"/>
  <c r="D580" i="7"/>
  <c r="E580" i="7" s="1"/>
  <c r="R210" i="6"/>
  <c r="Q211" i="6"/>
  <c r="R211" i="6"/>
  <c r="P211" i="6"/>
  <c r="C210" i="6"/>
  <c r="D210" i="6"/>
  <c r="E210" i="6" s="1"/>
  <c r="S423" i="7"/>
  <c r="C416" i="7"/>
  <c r="D416" i="7"/>
  <c r="E416" i="7" s="1"/>
  <c r="C417" i="7"/>
  <c r="D417" i="7"/>
  <c r="E417" i="7"/>
  <c r="C418" i="7"/>
  <c r="D418" i="7"/>
  <c r="E418" i="7" s="1"/>
  <c r="C419" i="7"/>
  <c r="D419" i="7"/>
  <c r="E419" i="7" s="1"/>
  <c r="C420" i="7"/>
  <c r="D420" i="7"/>
  <c r="E420" i="7" s="1"/>
  <c r="C421" i="7"/>
  <c r="D421" i="7"/>
  <c r="E421" i="7" s="1"/>
  <c r="C422" i="7"/>
  <c r="D422" i="7"/>
  <c r="E422" i="7" s="1"/>
  <c r="C415" i="7"/>
  <c r="D415" i="7"/>
  <c r="E415" i="7"/>
  <c r="D414" i="7"/>
  <c r="E414" i="7" s="1"/>
  <c r="C414" i="7"/>
  <c r="R147" i="6"/>
  <c r="R148" i="6"/>
  <c r="Q149" i="6"/>
  <c r="C148" i="6"/>
  <c r="D148" i="6"/>
  <c r="E148" i="6" s="1"/>
  <c r="C147" i="6"/>
  <c r="D147" i="6"/>
  <c r="E147" i="6" s="1"/>
  <c r="Q157" i="6"/>
  <c r="Q162" i="6"/>
  <c r="Q36" i="6"/>
  <c r="Q16" i="6"/>
  <c r="R17" i="6"/>
  <c r="R150" i="6"/>
  <c r="R158" i="6"/>
  <c r="R163" i="6"/>
  <c r="R212" i="6"/>
  <c r="R218" i="6"/>
  <c r="M4" i="8"/>
  <c r="M5" i="8"/>
  <c r="M6" i="8"/>
  <c r="M7" i="8"/>
  <c r="M8" i="8"/>
  <c r="M10" i="8"/>
  <c r="M11" i="8"/>
  <c r="M12" i="8"/>
  <c r="M13" i="8"/>
  <c r="M14" i="8"/>
  <c r="M16" i="8"/>
  <c r="N16" i="8"/>
  <c r="M17" i="8"/>
  <c r="N17" i="8"/>
  <c r="M19" i="8"/>
  <c r="M20" i="8"/>
  <c r="M22" i="8"/>
  <c r="M28" i="8"/>
  <c r="M29" i="8"/>
  <c r="M30" i="8"/>
  <c r="N30" i="8"/>
  <c r="M32" i="8"/>
  <c r="M33" i="8"/>
  <c r="M35" i="8"/>
  <c r="M36" i="8"/>
  <c r="N36" i="8"/>
  <c r="M38" i="8"/>
  <c r="N38" i="8"/>
  <c r="M39" i="8"/>
  <c r="M41" i="8"/>
  <c r="N41" i="8"/>
  <c r="M42" i="8"/>
  <c r="N42" i="8"/>
  <c r="M44" i="8"/>
  <c r="N44" i="8"/>
  <c r="M45" i="8"/>
  <c r="N45" i="8"/>
  <c r="M47" i="8"/>
  <c r="N47" i="8"/>
  <c r="N34" i="8" l="1"/>
  <c r="M34" i="8"/>
  <c r="M37" i="8"/>
  <c r="M31" i="8"/>
  <c r="N37" i="8"/>
  <c r="N31" i="8"/>
  <c r="M40" i="8"/>
  <c r="N40" i="8"/>
  <c r="M9" i="8"/>
  <c r="M15" i="8"/>
  <c r="P367" i="7"/>
  <c r="P356" i="7"/>
  <c r="P345" i="7"/>
  <c r="S291" i="7"/>
  <c r="S284" i="7"/>
  <c r="F777" i="11"/>
  <c r="F283" i="11"/>
  <c r="F281" i="11"/>
  <c r="E343" i="11"/>
  <c r="M43" i="8" l="1"/>
  <c r="M46" i="8" s="1"/>
  <c r="M48" i="8" s="1"/>
  <c r="N43" i="8"/>
  <c r="N46" i="8" s="1"/>
  <c r="N48" i="8" s="1"/>
  <c r="M18" i="8"/>
  <c r="M21" i="8" s="1"/>
  <c r="M23" i="8" s="1"/>
  <c r="O110" i="16"/>
  <c r="O106" i="16"/>
  <c r="O98" i="16"/>
  <c r="O88" i="16"/>
  <c r="O30" i="16"/>
  <c r="O25" i="16"/>
  <c r="O18" i="16"/>
  <c r="O10" i="16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O5" i="14"/>
  <c r="N5" i="14"/>
  <c r="M5" i="14"/>
  <c r="L5" i="14"/>
  <c r="K5" i="14"/>
  <c r="C3" i="14"/>
  <c r="C6" i="12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O5" i="13"/>
  <c r="N5" i="13"/>
  <c r="M5" i="13"/>
  <c r="L5" i="13"/>
  <c r="K5" i="13"/>
  <c r="C3" i="13"/>
  <c r="L5" i="12"/>
  <c r="M5" i="12"/>
  <c r="N5" i="12"/>
  <c r="O5" i="12"/>
  <c r="S3" i="7"/>
  <c r="P3" i="7"/>
  <c r="O3" i="7"/>
  <c r="N3" i="7"/>
  <c r="M3" i="7"/>
  <c r="K5" i="12"/>
  <c r="M49" i="8" l="1"/>
  <c r="C7" i="12"/>
  <c r="C8" i="12" l="1"/>
  <c r="O7" i="12"/>
  <c r="K7" i="12"/>
  <c r="C9" i="12" l="1"/>
  <c r="C10" i="12" l="1"/>
  <c r="O9" i="12"/>
  <c r="K9" i="12"/>
  <c r="C11" i="12" l="1"/>
  <c r="O10" i="12"/>
  <c r="K10" i="12"/>
  <c r="C12" i="12" l="1"/>
  <c r="O11" i="12"/>
  <c r="K11" i="12"/>
  <c r="C13" i="12" l="1"/>
  <c r="C14" i="12" l="1"/>
  <c r="O13" i="12"/>
  <c r="K13" i="12"/>
  <c r="C15" i="12" l="1"/>
  <c r="O14" i="12"/>
  <c r="K14" i="12"/>
  <c r="C16" i="12" l="1"/>
  <c r="O15" i="12"/>
  <c r="K15" i="12"/>
  <c r="C17" i="12" l="1"/>
  <c r="O16" i="12"/>
  <c r="K16" i="12"/>
  <c r="C18" i="12" l="1"/>
  <c r="O17" i="12"/>
  <c r="K17" i="12"/>
  <c r="C19" i="12" l="1"/>
  <c r="C20" i="12" l="1"/>
  <c r="O19" i="12"/>
  <c r="K19" i="12"/>
  <c r="C21" i="12" l="1"/>
  <c r="O20" i="12"/>
  <c r="K20" i="12"/>
  <c r="C22" i="12" l="1"/>
  <c r="O21" i="12"/>
  <c r="K21" i="12"/>
  <c r="C23" i="12" l="1"/>
  <c r="O22" i="12"/>
  <c r="K22" i="12"/>
  <c r="C24" i="12" l="1"/>
  <c r="O23" i="12"/>
  <c r="K23" i="12"/>
  <c r="C25" i="12" l="1"/>
  <c r="O24" i="12"/>
  <c r="K24" i="12"/>
  <c r="C26" i="12" l="1"/>
  <c r="O25" i="12"/>
  <c r="K25" i="12"/>
  <c r="C27" i="12" l="1"/>
  <c r="O26" i="12"/>
  <c r="K26" i="12"/>
  <c r="C28" i="12" l="1"/>
  <c r="O27" i="12"/>
  <c r="K27" i="12"/>
  <c r="C29" i="12" l="1"/>
  <c r="O28" i="12"/>
  <c r="K28" i="12"/>
  <c r="C30" i="12" l="1"/>
  <c r="O29" i="12"/>
  <c r="K29" i="12"/>
  <c r="C31" i="12" l="1"/>
  <c r="O30" i="12"/>
  <c r="K30" i="12"/>
  <c r="C32" i="12" l="1"/>
  <c r="O31" i="12"/>
  <c r="K31" i="12"/>
  <c r="C33" i="12" l="1"/>
  <c r="O32" i="12"/>
  <c r="K32" i="12"/>
  <c r="C34" i="12" l="1"/>
  <c r="O33" i="12"/>
  <c r="K33" i="12"/>
  <c r="C35" i="12" l="1"/>
  <c r="O34" i="12"/>
  <c r="K34" i="12"/>
  <c r="C36" i="12" l="1"/>
  <c r="O35" i="12"/>
  <c r="K35" i="12"/>
  <c r="C37" i="12" l="1"/>
  <c r="O36" i="12"/>
  <c r="K36" i="12"/>
  <c r="C38" i="12" l="1"/>
  <c r="O37" i="12"/>
  <c r="K37" i="12"/>
  <c r="C39" i="12" l="1"/>
  <c r="O38" i="12"/>
  <c r="K38" i="12"/>
  <c r="C40" i="12" l="1"/>
  <c r="O39" i="12"/>
  <c r="K39" i="12"/>
  <c r="C41" i="12" l="1"/>
  <c r="O40" i="12"/>
  <c r="K40" i="12"/>
  <c r="C42" i="12" l="1"/>
  <c r="O41" i="12"/>
  <c r="K41" i="12"/>
  <c r="C43" i="12" l="1"/>
  <c r="O42" i="12"/>
  <c r="K42" i="12"/>
  <c r="C44" i="12" l="1"/>
  <c r="O43" i="12"/>
  <c r="K43" i="12"/>
  <c r="C45" i="12" l="1"/>
  <c r="O44" i="12"/>
  <c r="K44" i="12"/>
  <c r="C46" i="12" l="1"/>
  <c r="O45" i="12"/>
  <c r="K45" i="12"/>
  <c r="C47" i="12" l="1"/>
  <c r="O46" i="12"/>
  <c r="K46" i="12"/>
  <c r="C48" i="12" l="1"/>
  <c r="O47" i="12"/>
  <c r="K47" i="12"/>
  <c r="C49" i="12" l="1"/>
  <c r="O48" i="12"/>
  <c r="K48" i="12"/>
  <c r="C50" i="12" l="1"/>
  <c r="O49" i="12"/>
  <c r="K49" i="12"/>
  <c r="C51" i="12" l="1"/>
  <c r="O50" i="12"/>
  <c r="K50" i="12"/>
  <c r="C52" i="12" l="1"/>
  <c r="C53" i="12" l="1"/>
  <c r="O52" i="12"/>
  <c r="K52" i="12"/>
  <c r="C54" i="12" l="1"/>
  <c r="O53" i="12"/>
  <c r="K53" i="12"/>
  <c r="C55" i="12" l="1"/>
  <c r="O54" i="12"/>
  <c r="K54" i="12"/>
  <c r="C56" i="12" l="1"/>
  <c r="O55" i="12"/>
  <c r="K55" i="12"/>
  <c r="C57" i="12" l="1"/>
  <c r="C58" i="12" l="1"/>
  <c r="O57" i="12"/>
  <c r="K57" i="12"/>
  <c r="C59" i="12" l="1"/>
  <c r="O58" i="12"/>
  <c r="K58" i="12"/>
  <c r="C60" i="12" l="1"/>
  <c r="O59" i="12"/>
  <c r="K59" i="12"/>
  <c r="C61" i="12" l="1"/>
  <c r="O60" i="12"/>
  <c r="K60" i="12"/>
  <c r="C62" i="12" l="1"/>
  <c r="O61" i="12"/>
  <c r="K61" i="12"/>
  <c r="C63" i="12" l="1"/>
  <c r="O62" i="12"/>
  <c r="K62" i="12"/>
  <c r="C64" i="12" l="1"/>
  <c r="O63" i="12"/>
  <c r="K63" i="12"/>
  <c r="C65" i="12" l="1"/>
  <c r="O64" i="12"/>
  <c r="K64" i="12"/>
  <c r="C66" i="12" l="1"/>
  <c r="O65" i="12"/>
  <c r="K65" i="12"/>
  <c r="C67" i="12" l="1"/>
  <c r="O66" i="12"/>
  <c r="K66" i="12"/>
  <c r="C68" i="12" l="1"/>
  <c r="O67" i="12"/>
  <c r="K67" i="12"/>
  <c r="C69" i="12" l="1"/>
  <c r="O68" i="12"/>
  <c r="K68" i="12"/>
  <c r="C70" i="12" l="1"/>
  <c r="O69" i="12"/>
  <c r="K69" i="12"/>
  <c r="C71" i="12" l="1"/>
  <c r="O70" i="12"/>
  <c r="K70" i="12"/>
  <c r="C72" i="12" l="1"/>
  <c r="O71" i="12"/>
  <c r="K71" i="12"/>
  <c r="C73" i="12" l="1"/>
  <c r="O72" i="12"/>
  <c r="K72" i="12"/>
  <c r="C74" i="12" l="1"/>
  <c r="O73" i="12"/>
  <c r="K73" i="12"/>
  <c r="C75" i="12" l="1"/>
  <c r="O74" i="12"/>
  <c r="K74" i="12"/>
  <c r="C76" i="12" l="1"/>
  <c r="O75" i="12"/>
  <c r="K75" i="12"/>
  <c r="C77" i="12" l="1"/>
  <c r="O76" i="12"/>
  <c r="K76" i="12"/>
  <c r="C78" i="12" l="1"/>
  <c r="O77" i="12"/>
  <c r="K77" i="12"/>
  <c r="C79" i="12" l="1"/>
  <c r="O78" i="12"/>
  <c r="K78" i="12"/>
  <c r="C80" i="12" l="1"/>
  <c r="O79" i="12"/>
  <c r="K79" i="12"/>
  <c r="C81" i="12" l="1"/>
  <c r="O80" i="12"/>
  <c r="K80" i="12"/>
  <c r="C82" i="12" l="1"/>
  <c r="O81" i="12"/>
  <c r="K81" i="12"/>
  <c r="C83" i="12" l="1"/>
  <c r="O82" i="12"/>
  <c r="K82" i="12"/>
  <c r="C84" i="12" l="1"/>
  <c r="O83" i="12"/>
  <c r="K83" i="12"/>
  <c r="C85" i="12" l="1"/>
  <c r="O84" i="12"/>
  <c r="K84" i="12"/>
  <c r="C86" i="12" l="1"/>
  <c r="O85" i="12"/>
  <c r="K85" i="12"/>
  <c r="C87" i="12" l="1"/>
  <c r="O86" i="12"/>
  <c r="K86" i="12"/>
  <c r="C88" i="12" l="1"/>
  <c r="O87" i="12"/>
  <c r="K87" i="12"/>
  <c r="C89" i="12" l="1"/>
  <c r="O88" i="12"/>
  <c r="K88" i="12"/>
  <c r="C90" i="12" l="1"/>
  <c r="O89" i="12"/>
  <c r="K89" i="12"/>
  <c r="C91" i="12" l="1"/>
  <c r="O90" i="12"/>
  <c r="K90" i="12"/>
  <c r="C92" i="12" l="1"/>
  <c r="O91" i="12"/>
  <c r="K91" i="12"/>
  <c r="C93" i="12" l="1"/>
  <c r="O92" i="12"/>
  <c r="K92" i="12"/>
  <c r="C94" i="12" l="1"/>
  <c r="O93" i="12"/>
  <c r="K93" i="12"/>
  <c r="C95" i="12" l="1"/>
  <c r="O94" i="12"/>
  <c r="K94" i="12"/>
  <c r="C96" i="12" l="1"/>
  <c r="O95" i="12"/>
  <c r="K95" i="12"/>
  <c r="C97" i="12" l="1"/>
  <c r="O96" i="12"/>
  <c r="K96" i="12"/>
  <c r="C98" i="12" l="1"/>
  <c r="O97" i="12"/>
  <c r="K97" i="12"/>
  <c r="C99" i="12" l="1"/>
  <c r="O98" i="12"/>
  <c r="K98" i="12"/>
  <c r="C100" i="12" l="1"/>
  <c r="O99" i="12"/>
  <c r="K99" i="12"/>
  <c r="C101" i="12" l="1"/>
  <c r="O100" i="12"/>
  <c r="K100" i="12"/>
  <c r="C102" i="12" l="1"/>
  <c r="O101" i="12"/>
  <c r="K101" i="12"/>
  <c r="C103" i="12" l="1"/>
  <c r="O102" i="12"/>
  <c r="K102" i="12"/>
  <c r="C104" i="12" l="1"/>
  <c r="O103" i="12"/>
  <c r="K103" i="12"/>
  <c r="C105" i="12" l="1"/>
  <c r="O104" i="12"/>
  <c r="K104" i="12"/>
  <c r="C106" i="12" l="1"/>
  <c r="O105" i="12"/>
  <c r="K105" i="12"/>
  <c r="C107" i="12" l="1"/>
  <c r="O106" i="12"/>
  <c r="K106" i="12"/>
  <c r="C108" i="12" l="1"/>
  <c r="O107" i="12"/>
  <c r="K107" i="12"/>
  <c r="C109" i="12" l="1"/>
  <c r="O108" i="12"/>
  <c r="K108" i="12"/>
  <c r="C110" i="12" l="1"/>
  <c r="O109" i="12"/>
  <c r="K109" i="12"/>
  <c r="C111" i="12" l="1"/>
  <c r="O110" i="12"/>
  <c r="K110" i="12"/>
  <c r="C112" i="12" l="1"/>
  <c r="O111" i="12"/>
  <c r="K111" i="12"/>
  <c r="C113" i="12" l="1"/>
  <c r="O112" i="12"/>
  <c r="K112" i="12"/>
  <c r="C114" i="12" l="1"/>
  <c r="O113" i="12"/>
  <c r="K113" i="12"/>
  <c r="C115" i="12" l="1"/>
  <c r="O114" i="12"/>
  <c r="K114" i="12"/>
  <c r="C116" i="12" l="1"/>
  <c r="O115" i="12"/>
  <c r="K115" i="12"/>
  <c r="C117" i="12" l="1"/>
  <c r="O116" i="12"/>
  <c r="K116" i="12"/>
  <c r="C118" i="12" l="1"/>
  <c r="O117" i="12"/>
  <c r="K117" i="12"/>
  <c r="C119" i="12" l="1"/>
  <c r="O118" i="12"/>
  <c r="K118" i="12"/>
  <c r="C120" i="12" l="1"/>
  <c r="O119" i="12"/>
  <c r="K119" i="12"/>
  <c r="C121" i="12" l="1"/>
  <c r="O120" i="12"/>
  <c r="K120" i="12"/>
  <c r="C122" i="12" l="1"/>
  <c r="O121" i="12"/>
  <c r="K121" i="12"/>
  <c r="C123" i="12" l="1"/>
  <c r="O122" i="12"/>
  <c r="K122" i="12"/>
  <c r="C124" i="12" l="1"/>
  <c r="O123" i="12"/>
  <c r="K123" i="12"/>
  <c r="C125" i="12" l="1"/>
  <c r="O124" i="12"/>
  <c r="K124" i="12"/>
  <c r="C126" i="12" l="1"/>
  <c r="O125" i="12"/>
  <c r="K125" i="12"/>
  <c r="C127" i="12" l="1"/>
  <c r="O126" i="12"/>
  <c r="K126" i="12"/>
  <c r="C128" i="12" l="1"/>
  <c r="O127" i="12"/>
  <c r="K127" i="12"/>
  <c r="C129" i="12" l="1"/>
  <c r="O128" i="12"/>
  <c r="K128" i="12"/>
  <c r="C130" i="12" l="1"/>
  <c r="O129" i="12"/>
  <c r="K129" i="12"/>
  <c r="C131" i="12" l="1"/>
  <c r="O130" i="12"/>
  <c r="K130" i="12"/>
  <c r="C132" i="12" l="1"/>
  <c r="O131" i="12"/>
  <c r="K131" i="12"/>
  <c r="C133" i="12" l="1"/>
  <c r="O132" i="12"/>
  <c r="K132" i="12"/>
  <c r="C134" i="12" l="1"/>
  <c r="O133" i="12"/>
  <c r="K133" i="12"/>
  <c r="C135" i="12" l="1"/>
  <c r="O134" i="12"/>
  <c r="K134" i="12"/>
  <c r="C136" i="12" l="1"/>
  <c r="O135" i="12"/>
  <c r="K135" i="12"/>
  <c r="C137" i="12" l="1"/>
  <c r="O136" i="12"/>
  <c r="K136" i="12"/>
  <c r="C138" i="12" l="1"/>
  <c r="O137" i="12"/>
  <c r="K137" i="12"/>
  <c r="C139" i="12" l="1"/>
  <c r="O138" i="12"/>
  <c r="K138" i="12"/>
  <c r="C140" i="12" l="1"/>
  <c r="O139" i="12"/>
  <c r="K139" i="12"/>
  <c r="C141" i="12" l="1"/>
  <c r="O140" i="12"/>
  <c r="K140" i="12"/>
  <c r="C142" i="12" l="1"/>
  <c r="O141" i="12"/>
  <c r="K141" i="12"/>
  <c r="C143" i="12" l="1"/>
  <c r="O142" i="12"/>
  <c r="K142" i="12"/>
  <c r="C144" i="12" l="1"/>
  <c r="O143" i="12"/>
  <c r="K143" i="12"/>
  <c r="C145" i="12" l="1"/>
  <c r="O144" i="12"/>
  <c r="K144" i="12"/>
  <c r="C146" i="12" l="1"/>
  <c r="O145" i="12"/>
  <c r="K145" i="12"/>
  <c r="C147" i="12" l="1"/>
  <c r="O146" i="12"/>
  <c r="K146" i="12"/>
  <c r="C148" i="12" l="1"/>
  <c r="O147" i="12"/>
  <c r="K147" i="12"/>
  <c r="C149" i="12" l="1"/>
  <c r="O148" i="12"/>
  <c r="K148" i="12"/>
  <c r="C150" i="12" l="1"/>
  <c r="O149" i="12"/>
  <c r="K149" i="12"/>
  <c r="C151" i="12" l="1"/>
  <c r="O150" i="12"/>
  <c r="K150" i="12"/>
  <c r="C152" i="12" l="1"/>
  <c r="O151" i="12"/>
  <c r="K151" i="12"/>
  <c r="C153" i="12" l="1"/>
  <c r="O152" i="12"/>
  <c r="K152" i="12"/>
  <c r="C154" i="12" l="1"/>
  <c r="O153" i="12"/>
  <c r="K153" i="12"/>
  <c r="C155" i="12" l="1"/>
  <c r="O154" i="12"/>
  <c r="K154" i="12"/>
  <c r="C156" i="12" l="1"/>
  <c r="O155" i="12"/>
  <c r="K155" i="12"/>
  <c r="C157" i="12" l="1"/>
  <c r="O156" i="12"/>
  <c r="K156" i="12"/>
  <c r="C158" i="12" l="1"/>
  <c r="O157" i="12"/>
  <c r="K157" i="12"/>
  <c r="C159" i="12" l="1"/>
  <c r="O158" i="12"/>
  <c r="K158" i="12"/>
  <c r="C160" i="12" l="1"/>
  <c r="O159" i="12"/>
  <c r="K159" i="12"/>
  <c r="C161" i="12" l="1"/>
  <c r="O160" i="12"/>
  <c r="K160" i="12"/>
  <c r="C162" i="12" l="1"/>
  <c r="O161" i="12"/>
  <c r="K161" i="12"/>
  <c r="C163" i="12" l="1"/>
  <c r="O162" i="12"/>
  <c r="K162" i="12"/>
  <c r="C164" i="12" l="1"/>
  <c r="O163" i="12"/>
  <c r="K163" i="12"/>
  <c r="C165" i="12" l="1"/>
  <c r="O164" i="12"/>
  <c r="K164" i="12"/>
  <c r="C166" i="12" l="1"/>
  <c r="O165" i="12"/>
  <c r="K165" i="12"/>
  <c r="C167" i="12" l="1"/>
  <c r="O166" i="12"/>
  <c r="K166" i="12"/>
  <c r="C168" i="12" l="1"/>
  <c r="O167" i="12"/>
  <c r="K167" i="12"/>
  <c r="C169" i="12" l="1"/>
  <c r="O168" i="12"/>
  <c r="K168" i="12"/>
  <c r="C170" i="12" l="1"/>
  <c r="O169" i="12"/>
  <c r="K169" i="12"/>
  <c r="C171" i="12" l="1"/>
  <c r="O170" i="12"/>
  <c r="K170" i="12"/>
  <c r="C172" i="12" l="1"/>
  <c r="O171" i="12"/>
  <c r="K171" i="12"/>
  <c r="C173" i="12" l="1"/>
  <c r="O172" i="12"/>
  <c r="K172" i="12"/>
  <c r="C174" i="12" l="1"/>
  <c r="C175" i="12" l="1"/>
  <c r="L174" i="12"/>
  <c r="N174" i="12"/>
  <c r="O174" i="12"/>
  <c r="M174" i="12"/>
  <c r="K174" i="12"/>
  <c r="C176" i="12" l="1"/>
  <c r="O175" i="12"/>
  <c r="L175" i="12"/>
  <c r="M175" i="12"/>
  <c r="N175" i="12"/>
  <c r="K175" i="12"/>
  <c r="C177" i="12" l="1"/>
  <c r="O176" i="12"/>
  <c r="L176" i="12"/>
  <c r="M176" i="12"/>
  <c r="N176" i="12"/>
  <c r="K176" i="12"/>
  <c r="C178" i="12" l="1"/>
  <c r="O177" i="12"/>
  <c r="L177" i="12"/>
  <c r="M177" i="12"/>
  <c r="N177" i="12"/>
  <c r="K177" i="12"/>
  <c r="C179" i="12" l="1"/>
  <c r="O178" i="12"/>
  <c r="L178" i="12"/>
  <c r="M178" i="12"/>
  <c r="N178" i="12"/>
  <c r="K178" i="12"/>
  <c r="C180" i="12" l="1"/>
  <c r="O179" i="12"/>
  <c r="L179" i="12"/>
  <c r="M179" i="12"/>
  <c r="N179" i="12"/>
  <c r="K179" i="12"/>
  <c r="C181" i="12" l="1"/>
  <c r="O180" i="12"/>
  <c r="L180" i="12"/>
  <c r="M180" i="12"/>
  <c r="N180" i="12"/>
  <c r="K180" i="12"/>
  <c r="C182" i="12" l="1"/>
  <c r="O181" i="12"/>
  <c r="L181" i="12"/>
  <c r="M181" i="12"/>
  <c r="N181" i="12"/>
  <c r="K181" i="12"/>
  <c r="C183" i="12" l="1"/>
  <c r="O182" i="12"/>
  <c r="L182" i="12"/>
  <c r="M182" i="12"/>
  <c r="N182" i="12"/>
  <c r="K182" i="12"/>
  <c r="C184" i="12" l="1"/>
  <c r="O183" i="12"/>
  <c r="L183" i="12"/>
  <c r="M183" i="12"/>
  <c r="N183" i="12"/>
  <c r="K183" i="12"/>
  <c r="C185" i="12" l="1"/>
  <c r="O184" i="12"/>
  <c r="L184" i="12"/>
  <c r="M184" i="12"/>
  <c r="N184" i="12"/>
  <c r="K184" i="12"/>
  <c r="C186" i="12" l="1"/>
  <c r="O185" i="12"/>
  <c r="L185" i="12"/>
  <c r="M185" i="12"/>
  <c r="N185" i="12"/>
  <c r="K185" i="12"/>
  <c r="C187" i="12" l="1"/>
  <c r="O186" i="12"/>
  <c r="L186" i="12"/>
  <c r="M186" i="12"/>
  <c r="N186" i="12"/>
  <c r="K186" i="12"/>
  <c r="C188" i="12" l="1"/>
  <c r="O187" i="12"/>
  <c r="L187" i="12"/>
  <c r="M187" i="12"/>
  <c r="N187" i="12"/>
  <c r="K187" i="12"/>
  <c r="C189" i="12" l="1"/>
  <c r="O188" i="12"/>
  <c r="L188" i="12"/>
  <c r="M188" i="12"/>
  <c r="N188" i="12"/>
  <c r="K188" i="12"/>
  <c r="C190" i="12" l="1"/>
  <c r="C191" i="12" l="1"/>
  <c r="O190" i="12"/>
  <c r="L190" i="12"/>
  <c r="M190" i="12"/>
  <c r="N190" i="12"/>
  <c r="K190" i="12"/>
  <c r="C192" i="12" l="1"/>
  <c r="O191" i="12"/>
  <c r="L191" i="12"/>
  <c r="M191" i="12"/>
  <c r="N191" i="12"/>
  <c r="K191" i="12"/>
  <c r="C193" i="12" l="1"/>
  <c r="O192" i="12"/>
  <c r="L192" i="12"/>
  <c r="M192" i="12"/>
  <c r="N192" i="12"/>
  <c r="K192" i="12"/>
  <c r="C194" i="12" l="1"/>
  <c r="O193" i="12"/>
  <c r="L193" i="12"/>
  <c r="M193" i="12"/>
  <c r="N193" i="12"/>
  <c r="K193" i="12"/>
  <c r="C195" i="12" l="1"/>
  <c r="O194" i="12"/>
  <c r="L194" i="12"/>
  <c r="M194" i="12"/>
  <c r="N194" i="12"/>
  <c r="K194" i="12"/>
  <c r="C196" i="12" l="1"/>
  <c r="O195" i="12"/>
  <c r="L195" i="12"/>
  <c r="M195" i="12"/>
  <c r="N195" i="12"/>
  <c r="K195" i="12"/>
  <c r="C197" i="12" l="1"/>
  <c r="O196" i="12"/>
  <c r="L196" i="12"/>
  <c r="M196" i="12"/>
  <c r="N196" i="12"/>
  <c r="K196" i="12"/>
  <c r="C198" i="12" l="1"/>
  <c r="O197" i="12"/>
  <c r="L197" i="12"/>
  <c r="M197" i="12"/>
  <c r="N197" i="12"/>
  <c r="K197" i="12"/>
  <c r="C199" i="12" l="1"/>
  <c r="O198" i="12"/>
  <c r="L198" i="12"/>
  <c r="M198" i="12"/>
  <c r="N198" i="12"/>
  <c r="K198" i="12"/>
  <c r="C200" i="12" l="1"/>
  <c r="O199" i="12"/>
  <c r="L199" i="12"/>
  <c r="M199" i="12"/>
  <c r="N199" i="12"/>
  <c r="K199" i="12"/>
  <c r="C201" i="12" l="1"/>
  <c r="O200" i="12"/>
  <c r="L200" i="12"/>
  <c r="M200" i="12"/>
  <c r="N200" i="12"/>
  <c r="K200" i="12"/>
  <c r="C202" i="12" l="1"/>
  <c r="O201" i="12"/>
  <c r="M201" i="12"/>
  <c r="N201" i="12"/>
  <c r="L201" i="12"/>
  <c r="K201" i="12"/>
  <c r="C203" i="12" l="1"/>
  <c r="O202" i="12"/>
  <c r="N202" i="12"/>
  <c r="L202" i="12"/>
  <c r="M202" i="12"/>
  <c r="K202" i="12"/>
  <c r="C204" i="12" l="1"/>
  <c r="O203" i="12"/>
  <c r="L203" i="12"/>
  <c r="N203" i="12"/>
  <c r="M203" i="12"/>
  <c r="K203" i="12"/>
  <c r="C205" i="12" l="1"/>
  <c r="O204" i="12"/>
  <c r="L204" i="12"/>
  <c r="M204" i="12"/>
  <c r="N204" i="12"/>
  <c r="K204" i="12"/>
  <c r="C206" i="12" l="1"/>
  <c r="O205" i="12"/>
  <c r="M205" i="12"/>
  <c r="N205" i="12"/>
  <c r="L205" i="12"/>
  <c r="K205" i="12"/>
  <c r="C207" i="12" l="1"/>
  <c r="O206" i="12"/>
  <c r="N206" i="12"/>
  <c r="M206" i="12"/>
  <c r="L206" i="12"/>
  <c r="K206" i="12"/>
  <c r="C208" i="12" l="1"/>
  <c r="O207" i="12"/>
  <c r="L207" i="12"/>
  <c r="M207" i="12"/>
  <c r="N207" i="12"/>
  <c r="K207" i="12"/>
  <c r="C209" i="12" l="1"/>
  <c r="O208" i="12"/>
  <c r="L208" i="12"/>
  <c r="M208" i="12"/>
  <c r="N208" i="12"/>
  <c r="K208" i="12"/>
  <c r="C210" i="12" l="1"/>
  <c r="O209" i="12"/>
  <c r="M209" i="12"/>
  <c r="N209" i="12"/>
  <c r="L209" i="12"/>
  <c r="K209" i="12"/>
  <c r="C211" i="12" l="1"/>
  <c r="O210" i="12"/>
  <c r="N210" i="12"/>
  <c r="L210" i="12"/>
  <c r="M210" i="12"/>
  <c r="K210" i="12"/>
  <c r="C212" i="12" l="1"/>
  <c r="O211" i="12"/>
  <c r="L211" i="12"/>
  <c r="N211" i="12"/>
  <c r="M211" i="12"/>
  <c r="K211" i="12"/>
  <c r="C213" i="12" l="1"/>
  <c r="O212" i="12"/>
  <c r="L212" i="12"/>
  <c r="M212" i="12"/>
  <c r="N212" i="12"/>
  <c r="K212" i="12"/>
  <c r="C214" i="12" l="1"/>
  <c r="O213" i="12"/>
  <c r="M213" i="12"/>
  <c r="N213" i="12"/>
  <c r="L213" i="12"/>
  <c r="K213" i="12"/>
  <c r="C215" i="12" l="1"/>
  <c r="O214" i="12"/>
  <c r="N214" i="12"/>
  <c r="M214" i="12"/>
  <c r="L214" i="12"/>
  <c r="K214" i="12"/>
  <c r="C216" i="12" l="1"/>
  <c r="O215" i="12"/>
  <c r="L215" i="12"/>
  <c r="M215" i="12"/>
  <c r="N215" i="12"/>
  <c r="K215" i="12"/>
  <c r="C217" i="12" l="1"/>
  <c r="O216" i="12"/>
  <c r="L216" i="12"/>
  <c r="M216" i="12"/>
  <c r="N216" i="12"/>
  <c r="K216" i="12"/>
  <c r="C218" i="12" l="1"/>
  <c r="M217" i="12"/>
  <c r="N217" i="12"/>
  <c r="L217" i="12"/>
  <c r="O217" i="12"/>
  <c r="K217" i="12"/>
  <c r="C219" i="12" l="1"/>
  <c r="M218" i="12"/>
  <c r="N218" i="12"/>
  <c r="L218" i="12"/>
  <c r="K218" i="12"/>
  <c r="O218" i="12"/>
  <c r="C220" i="12" l="1"/>
  <c r="M219" i="12"/>
  <c r="N219" i="12"/>
  <c r="L219" i="12"/>
  <c r="O219" i="12"/>
  <c r="K219" i="12"/>
  <c r="C221" i="12" l="1"/>
  <c r="M220" i="12"/>
  <c r="N220" i="12"/>
  <c r="L220" i="12"/>
  <c r="O220" i="12"/>
  <c r="K220" i="12"/>
  <c r="C222" i="12" l="1"/>
  <c r="M221" i="12"/>
  <c r="N221" i="12"/>
  <c r="L221" i="12"/>
  <c r="O221" i="12"/>
  <c r="K221" i="12"/>
  <c r="C223" i="12" l="1"/>
  <c r="M222" i="12"/>
  <c r="N222" i="12"/>
  <c r="L222" i="12"/>
  <c r="O222" i="12"/>
  <c r="K222" i="12"/>
  <c r="C224" i="12" l="1"/>
  <c r="M223" i="12"/>
  <c r="N223" i="12"/>
  <c r="L223" i="12"/>
  <c r="O223" i="12"/>
  <c r="K223" i="12"/>
  <c r="C225" i="12" l="1"/>
  <c r="M224" i="12"/>
  <c r="N224" i="12"/>
  <c r="L224" i="12"/>
  <c r="O224" i="12"/>
  <c r="K224" i="12"/>
  <c r="C226" i="12" l="1"/>
  <c r="M225" i="12"/>
  <c r="N225" i="12"/>
  <c r="L225" i="12"/>
  <c r="O225" i="12"/>
  <c r="K225" i="12"/>
  <c r="C227" i="12" l="1"/>
  <c r="M226" i="12"/>
  <c r="N226" i="12"/>
  <c r="L226" i="12"/>
  <c r="K226" i="12"/>
  <c r="O226" i="12"/>
  <c r="C228" i="12" l="1"/>
  <c r="M227" i="12"/>
  <c r="N227" i="12"/>
  <c r="L227" i="12"/>
  <c r="O227" i="12"/>
  <c r="K227" i="12"/>
  <c r="C229" i="12" l="1"/>
  <c r="M228" i="12"/>
  <c r="N228" i="12"/>
  <c r="L228" i="12"/>
  <c r="O228" i="12"/>
  <c r="K228" i="12"/>
  <c r="C230" i="12" l="1"/>
  <c r="M229" i="12"/>
  <c r="N229" i="12"/>
  <c r="L229" i="12"/>
  <c r="O229" i="12"/>
  <c r="K229" i="12"/>
  <c r="C231" i="12" l="1"/>
  <c r="M230" i="12"/>
  <c r="N230" i="12"/>
  <c r="L230" i="12"/>
  <c r="O230" i="12"/>
  <c r="K230" i="12"/>
  <c r="C232" i="12" l="1"/>
  <c r="M231" i="12"/>
  <c r="N231" i="12"/>
  <c r="L231" i="12"/>
  <c r="O231" i="12"/>
  <c r="K231" i="12"/>
  <c r="C233" i="12" l="1"/>
  <c r="M232" i="12"/>
  <c r="N232" i="12"/>
  <c r="L232" i="12"/>
  <c r="O232" i="12"/>
  <c r="K232" i="12"/>
  <c r="C234" i="12" l="1"/>
  <c r="M233" i="12"/>
  <c r="N233" i="12"/>
  <c r="L233" i="12"/>
  <c r="O233" i="12"/>
  <c r="K233" i="12"/>
  <c r="C235" i="12" l="1"/>
  <c r="M234" i="12"/>
  <c r="N234" i="12"/>
  <c r="L234" i="12"/>
  <c r="O234" i="12"/>
  <c r="K234" i="12"/>
  <c r="C236" i="12" l="1"/>
  <c r="M235" i="12"/>
  <c r="N235" i="12"/>
  <c r="L235" i="12"/>
  <c r="O235" i="12"/>
  <c r="K235" i="12"/>
  <c r="C237" i="12" l="1"/>
  <c r="M236" i="12"/>
  <c r="N236" i="12"/>
  <c r="L236" i="12"/>
  <c r="O236" i="12"/>
  <c r="K236" i="12"/>
  <c r="C238" i="12" l="1"/>
  <c r="M237" i="12"/>
  <c r="N237" i="12"/>
  <c r="L237" i="12"/>
  <c r="O237" i="12"/>
  <c r="K237" i="12"/>
  <c r="C239" i="12" l="1"/>
  <c r="M238" i="12"/>
  <c r="N238" i="12"/>
  <c r="L238" i="12"/>
  <c r="O238" i="12"/>
  <c r="K238" i="12"/>
  <c r="C240" i="12" l="1"/>
  <c r="M239" i="12"/>
  <c r="N239" i="12"/>
  <c r="L239" i="12"/>
  <c r="O239" i="12"/>
  <c r="K239" i="12"/>
  <c r="C241" i="12" l="1"/>
  <c r="M240" i="12"/>
  <c r="N240" i="12"/>
  <c r="L240" i="12"/>
  <c r="O240" i="12"/>
  <c r="K240" i="12"/>
  <c r="C242" i="12" l="1"/>
  <c r="M241" i="12"/>
  <c r="N241" i="12"/>
  <c r="L241" i="12"/>
  <c r="O241" i="12"/>
  <c r="K241" i="12"/>
  <c r="C243" i="12" l="1"/>
  <c r="M242" i="12"/>
  <c r="N242" i="12"/>
  <c r="L242" i="12"/>
  <c r="K242" i="12"/>
  <c r="O242" i="12"/>
  <c r="C244" i="12" l="1"/>
  <c r="M243" i="12"/>
  <c r="N243" i="12"/>
  <c r="L243" i="12"/>
  <c r="O243" i="12"/>
  <c r="K243" i="12"/>
  <c r="C245" i="12" l="1"/>
  <c r="M244" i="12"/>
  <c r="N244" i="12"/>
  <c r="L244" i="12"/>
  <c r="O244" i="12"/>
  <c r="K244" i="12"/>
  <c r="C246" i="12" l="1"/>
  <c r="M245" i="12"/>
  <c r="N245" i="12"/>
  <c r="L245" i="12"/>
  <c r="O245" i="12"/>
  <c r="K245" i="12"/>
  <c r="C247" i="12" l="1"/>
  <c r="M246" i="12"/>
  <c r="N246" i="12"/>
  <c r="L246" i="12"/>
  <c r="O246" i="12"/>
  <c r="K246" i="12"/>
  <c r="C248" i="12" l="1"/>
  <c r="M247" i="12"/>
  <c r="N247" i="12"/>
  <c r="L247" i="12"/>
  <c r="O247" i="12"/>
  <c r="K247" i="12"/>
  <c r="C249" i="12" l="1"/>
  <c r="M248" i="12"/>
  <c r="N248" i="12"/>
  <c r="L248" i="12"/>
  <c r="O248" i="12"/>
  <c r="K248" i="12"/>
  <c r="C250" i="12" l="1"/>
  <c r="M249" i="12"/>
  <c r="N249" i="12"/>
  <c r="L249" i="12"/>
  <c r="O249" i="12"/>
  <c r="K249" i="12"/>
  <c r="C251" i="12" l="1"/>
  <c r="M250" i="12"/>
  <c r="N250" i="12"/>
  <c r="L250" i="12"/>
  <c r="K250" i="12"/>
  <c r="O250" i="12"/>
  <c r="C252" i="12" l="1"/>
  <c r="M251" i="12"/>
  <c r="N251" i="12"/>
  <c r="L251" i="12"/>
  <c r="O251" i="12"/>
  <c r="K251" i="12"/>
  <c r="C253" i="12" l="1"/>
  <c r="M252" i="12"/>
  <c r="N252" i="12"/>
  <c r="L252" i="12"/>
  <c r="O252" i="12"/>
  <c r="K252" i="12"/>
  <c r="C254" i="12" l="1"/>
  <c r="M253" i="12"/>
  <c r="N253" i="12"/>
  <c r="L253" i="12"/>
  <c r="O253" i="12"/>
  <c r="K253" i="12"/>
  <c r="C255" i="12" l="1"/>
  <c r="M254" i="12"/>
  <c r="N254" i="12"/>
  <c r="L254" i="12"/>
  <c r="O254" i="12"/>
  <c r="K254" i="12"/>
  <c r="C256" i="12" l="1"/>
  <c r="M255" i="12"/>
  <c r="N255" i="12"/>
  <c r="L255" i="12"/>
  <c r="O255" i="12"/>
  <c r="K255" i="12"/>
  <c r="C257" i="12" l="1"/>
  <c r="M256" i="12"/>
  <c r="N256" i="12"/>
  <c r="L256" i="12"/>
  <c r="O256" i="12"/>
  <c r="K256" i="12"/>
  <c r="C258" i="12" l="1"/>
  <c r="M257" i="12"/>
  <c r="N257" i="12"/>
  <c r="L257" i="12"/>
  <c r="O257" i="12"/>
  <c r="K257" i="12"/>
  <c r="C259" i="12" l="1"/>
  <c r="M258" i="12"/>
  <c r="N258" i="12"/>
  <c r="L258" i="12"/>
  <c r="K258" i="12"/>
  <c r="O258" i="12"/>
  <c r="C260" i="12" l="1"/>
  <c r="M259" i="12"/>
  <c r="N259" i="12"/>
  <c r="L259" i="12"/>
  <c r="O259" i="12"/>
  <c r="K259" i="12"/>
  <c r="C261" i="12" l="1"/>
  <c r="M260" i="12"/>
  <c r="N260" i="12"/>
  <c r="L260" i="12"/>
  <c r="O260" i="12"/>
  <c r="K260" i="12"/>
  <c r="C262" i="12" l="1"/>
  <c r="M261" i="12"/>
  <c r="N261" i="12"/>
  <c r="L261" i="12"/>
  <c r="O261" i="12"/>
  <c r="K261" i="12"/>
  <c r="C263" i="12" l="1"/>
  <c r="M262" i="12"/>
  <c r="N262" i="12"/>
  <c r="L262" i="12"/>
  <c r="O262" i="12"/>
  <c r="K262" i="12"/>
  <c r="C264" i="12" l="1"/>
  <c r="M263" i="12"/>
  <c r="N263" i="12"/>
  <c r="L263" i="12"/>
  <c r="O263" i="12"/>
  <c r="K263" i="12"/>
  <c r="C265" i="12" l="1"/>
  <c r="M264" i="12"/>
  <c r="N264" i="12"/>
  <c r="L264" i="12"/>
  <c r="O264" i="12"/>
  <c r="K264" i="12"/>
  <c r="C266" i="12" l="1"/>
  <c r="M265" i="12"/>
  <c r="N265" i="12"/>
  <c r="L265" i="12"/>
  <c r="O265" i="12"/>
  <c r="K265" i="12"/>
  <c r="C267" i="12" l="1"/>
  <c r="M266" i="12"/>
  <c r="N266" i="12"/>
  <c r="L266" i="12"/>
  <c r="O266" i="12"/>
  <c r="K266" i="12"/>
  <c r="C268" i="12" l="1"/>
  <c r="M267" i="12"/>
  <c r="N267" i="12"/>
  <c r="L267" i="12"/>
  <c r="O267" i="12"/>
  <c r="K267" i="12"/>
  <c r="C269" i="12" l="1"/>
  <c r="M268" i="12"/>
  <c r="N268" i="12"/>
  <c r="L268" i="12"/>
  <c r="O268" i="12"/>
  <c r="K268" i="12"/>
  <c r="C270" i="12" l="1"/>
  <c r="M269" i="12"/>
  <c r="N269" i="12"/>
  <c r="L269" i="12"/>
  <c r="O269" i="12"/>
  <c r="K269" i="12"/>
  <c r="C271" i="12" l="1"/>
  <c r="M270" i="12"/>
  <c r="N270" i="12"/>
  <c r="L270" i="12"/>
  <c r="O270" i="12"/>
  <c r="K270" i="12"/>
  <c r="C272" i="12" l="1"/>
  <c r="M271" i="12"/>
  <c r="N271" i="12"/>
  <c r="L271" i="12"/>
  <c r="O271" i="12"/>
  <c r="K271" i="12"/>
  <c r="C273" i="12" l="1"/>
  <c r="M272" i="12"/>
  <c r="N272" i="12"/>
  <c r="L272" i="12"/>
  <c r="O272" i="12"/>
  <c r="K272" i="12"/>
  <c r="C274" i="12" l="1"/>
  <c r="M273" i="12"/>
  <c r="N273" i="12"/>
  <c r="L273" i="12"/>
  <c r="O273" i="12"/>
  <c r="K273" i="12"/>
  <c r="C275" i="12" l="1"/>
  <c r="M274" i="12"/>
  <c r="N274" i="12"/>
  <c r="L274" i="12"/>
  <c r="K274" i="12"/>
  <c r="O274" i="12"/>
  <c r="C276" i="12" l="1"/>
  <c r="M275" i="12"/>
  <c r="N275" i="12"/>
  <c r="L275" i="12"/>
  <c r="O275" i="12"/>
  <c r="K275" i="12"/>
  <c r="C277" i="12" l="1"/>
  <c r="M276" i="12"/>
  <c r="N276" i="12"/>
  <c r="L276" i="12"/>
  <c r="O276" i="12"/>
  <c r="K276" i="12"/>
  <c r="C278" i="12" l="1"/>
  <c r="M277" i="12"/>
  <c r="N277" i="12"/>
  <c r="L277" i="12"/>
  <c r="O277" i="12"/>
  <c r="K277" i="12"/>
  <c r="C279" i="12" l="1"/>
  <c r="M278" i="12"/>
  <c r="N278" i="12"/>
  <c r="L278" i="12"/>
  <c r="O278" i="12"/>
  <c r="K278" i="12"/>
  <c r="C280" i="12" l="1"/>
  <c r="M279" i="12"/>
  <c r="N279" i="12"/>
  <c r="L279" i="12"/>
  <c r="O279" i="12"/>
  <c r="K279" i="12"/>
  <c r="C281" i="12" l="1"/>
  <c r="M280" i="12"/>
  <c r="N280" i="12"/>
  <c r="L280" i="12"/>
  <c r="O280" i="12"/>
  <c r="K280" i="12"/>
  <c r="C282" i="12" l="1"/>
  <c r="M281" i="12"/>
  <c r="N281" i="12"/>
  <c r="L281" i="12"/>
  <c r="O281" i="12"/>
  <c r="K281" i="12"/>
  <c r="C283" i="12" l="1"/>
  <c r="M282" i="12"/>
  <c r="N282" i="12"/>
  <c r="L282" i="12"/>
  <c r="K282" i="12"/>
  <c r="O282" i="12"/>
  <c r="C284" i="12" l="1"/>
  <c r="M283" i="12"/>
  <c r="N283" i="12"/>
  <c r="L283" i="12"/>
  <c r="O283" i="12"/>
  <c r="K283" i="12"/>
  <c r="C285" i="12" l="1"/>
  <c r="M284" i="12"/>
  <c r="N284" i="12"/>
  <c r="L284" i="12"/>
  <c r="O284" i="12"/>
  <c r="K284" i="12"/>
  <c r="C286" i="12" l="1"/>
  <c r="M285" i="12"/>
  <c r="N285" i="12"/>
  <c r="L285" i="12"/>
  <c r="O285" i="12"/>
  <c r="K285" i="12"/>
  <c r="C287" i="12" l="1"/>
  <c r="M286" i="12"/>
  <c r="N286" i="12"/>
  <c r="L286" i="12"/>
  <c r="O286" i="12"/>
  <c r="K286" i="12"/>
  <c r="C288" i="12" l="1"/>
  <c r="M287" i="12"/>
  <c r="N287" i="12"/>
  <c r="L287" i="12"/>
  <c r="O287" i="12"/>
  <c r="K287" i="12"/>
  <c r="C289" i="12" l="1"/>
  <c r="M288" i="12"/>
  <c r="N288" i="12"/>
  <c r="L288" i="12"/>
  <c r="O288" i="12"/>
  <c r="K288" i="12"/>
  <c r="C290" i="12" l="1"/>
  <c r="M289" i="12"/>
  <c r="N289" i="12"/>
  <c r="L289" i="12"/>
  <c r="O289" i="12"/>
  <c r="K289" i="12"/>
  <c r="C291" i="12" l="1"/>
  <c r="M290" i="12"/>
  <c r="N290" i="12"/>
  <c r="L290" i="12"/>
  <c r="K290" i="12"/>
  <c r="O290" i="12"/>
  <c r="C292" i="12" l="1"/>
  <c r="M291" i="12"/>
  <c r="N291" i="12"/>
  <c r="L291" i="12"/>
  <c r="O291" i="12"/>
  <c r="K291" i="12"/>
  <c r="C293" i="12" l="1"/>
  <c r="M292" i="12"/>
  <c r="N292" i="12"/>
  <c r="L292" i="12"/>
  <c r="O292" i="12"/>
  <c r="K292" i="12"/>
  <c r="C294" i="12" l="1"/>
  <c r="M293" i="12"/>
  <c r="N293" i="12"/>
  <c r="L293" i="12"/>
  <c r="O293" i="12"/>
  <c r="K293" i="12"/>
  <c r="C295" i="12" l="1"/>
  <c r="M294" i="12"/>
  <c r="N294" i="12"/>
  <c r="L294" i="12"/>
  <c r="O294" i="12"/>
  <c r="K294" i="12"/>
  <c r="C296" i="12" l="1"/>
  <c r="M295" i="12"/>
  <c r="N295" i="12"/>
  <c r="L295" i="12"/>
  <c r="O295" i="12"/>
  <c r="K295" i="12"/>
  <c r="C297" i="12" l="1"/>
  <c r="M296" i="12"/>
  <c r="N296" i="12"/>
  <c r="L296" i="12"/>
  <c r="O296" i="12"/>
  <c r="K296" i="12"/>
  <c r="C298" i="12" l="1"/>
  <c r="M297" i="12"/>
  <c r="N297" i="12"/>
  <c r="L297" i="12"/>
  <c r="O297" i="12"/>
  <c r="K297" i="12"/>
  <c r="C299" i="12" l="1"/>
  <c r="M298" i="12"/>
  <c r="N298" i="12"/>
  <c r="L298" i="12"/>
  <c r="O298" i="12"/>
  <c r="K298" i="12"/>
  <c r="C300" i="12" l="1"/>
  <c r="M299" i="12"/>
  <c r="N299" i="12"/>
  <c r="L299" i="12"/>
  <c r="O299" i="12"/>
  <c r="K299" i="12"/>
  <c r="C301" i="12" l="1"/>
  <c r="M300" i="12"/>
  <c r="N300" i="12"/>
  <c r="L300" i="12"/>
  <c r="O300" i="12"/>
  <c r="K300" i="12"/>
  <c r="C302" i="12" l="1"/>
  <c r="M301" i="12"/>
  <c r="N301" i="12"/>
  <c r="L301" i="12"/>
  <c r="O301" i="12"/>
  <c r="K301" i="12"/>
  <c r="C303" i="12" l="1"/>
  <c r="M302" i="12"/>
  <c r="N302" i="12"/>
  <c r="L302" i="12"/>
  <c r="O302" i="12"/>
  <c r="K302" i="12"/>
  <c r="C304" i="12" l="1"/>
  <c r="M303" i="12"/>
  <c r="N303" i="12"/>
  <c r="L303" i="12"/>
  <c r="O303" i="12"/>
  <c r="K303" i="12"/>
  <c r="C305" i="12" l="1"/>
  <c r="M304" i="12"/>
  <c r="N304" i="12"/>
  <c r="L304" i="12"/>
  <c r="O304" i="12"/>
  <c r="K304" i="12"/>
  <c r="C306" i="12" l="1"/>
  <c r="M305" i="12"/>
  <c r="N305" i="12"/>
  <c r="L305" i="12"/>
  <c r="O305" i="12"/>
  <c r="K305" i="12"/>
  <c r="C307" i="12" l="1"/>
  <c r="M306" i="12"/>
  <c r="N306" i="12"/>
  <c r="L306" i="12"/>
  <c r="K306" i="12"/>
  <c r="O306" i="12"/>
  <c r="C308" i="12" l="1"/>
  <c r="M307" i="12"/>
  <c r="N307" i="12"/>
  <c r="L307" i="12"/>
  <c r="O307" i="12"/>
  <c r="K307" i="12"/>
  <c r="C309" i="12" l="1"/>
  <c r="M308" i="12"/>
  <c r="N308" i="12"/>
  <c r="L308" i="12"/>
  <c r="O308" i="12"/>
  <c r="K308" i="12"/>
  <c r="C310" i="12" l="1"/>
  <c r="M309" i="12"/>
  <c r="N309" i="12"/>
  <c r="L309" i="12"/>
  <c r="O309" i="12"/>
  <c r="K309" i="12"/>
  <c r="C311" i="12" l="1"/>
  <c r="M310" i="12"/>
  <c r="N310" i="12"/>
  <c r="L310" i="12"/>
  <c r="O310" i="12"/>
  <c r="K310" i="12"/>
  <c r="C312" i="12" l="1"/>
  <c r="M311" i="12"/>
  <c r="N311" i="12"/>
  <c r="L311" i="12"/>
  <c r="O311" i="12"/>
  <c r="K311" i="12"/>
  <c r="C313" i="12" l="1"/>
  <c r="M312" i="12"/>
  <c r="N312" i="12"/>
  <c r="L312" i="12"/>
  <c r="O312" i="12"/>
  <c r="K312" i="12"/>
  <c r="C314" i="12" l="1"/>
  <c r="M313" i="12"/>
  <c r="N313" i="12"/>
  <c r="L313" i="12"/>
  <c r="O313" i="12"/>
  <c r="K313" i="12"/>
  <c r="C315" i="12" l="1"/>
  <c r="M314" i="12"/>
  <c r="N314" i="12"/>
  <c r="L314" i="12"/>
  <c r="K314" i="12"/>
  <c r="O314" i="12"/>
  <c r="C316" i="12" l="1"/>
  <c r="M315" i="12"/>
  <c r="N315" i="12"/>
  <c r="L315" i="12"/>
  <c r="O315" i="12"/>
  <c r="K315" i="12"/>
  <c r="C317" i="12" l="1"/>
  <c r="M316" i="12"/>
  <c r="N316" i="12"/>
  <c r="L316" i="12"/>
  <c r="O316" i="12"/>
  <c r="K316" i="12"/>
  <c r="C318" i="12" l="1"/>
  <c r="M317" i="12"/>
  <c r="N317" i="12"/>
  <c r="L317" i="12"/>
  <c r="O317" i="12"/>
  <c r="K317" i="12"/>
  <c r="C319" i="12" l="1"/>
  <c r="M318" i="12"/>
  <c r="N318" i="12"/>
  <c r="L318" i="12"/>
  <c r="O318" i="12"/>
  <c r="K318" i="12"/>
  <c r="C320" i="12" l="1"/>
  <c r="M319" i="12"/>
  <c r="N319" i="12"/>
  <c r="L319" i="12"/>
  <c r="O319" i="12"/>
  <c r="K319" i="12"/>
  <c r="C321" i="12" l="1"/>
  <c r="M320" i="12"/>
  <c r="N320" i="12"/>
  <c r="L320" i="12"/>
  <c r="O320" i="12"/>
  <c r="K320" i="12"/>
  <c r="C322" i="12" l="1"/>
  <c r="M321" i="12"/>
  <c r="N321" i="12"/>
  <c r="L321" i="12"/>
  <c r="O321" i="12"/>
  <c r="K321" i="12"/>
  <c r="C323" i="12" l="1"/>
  <c r="M322" i="12"/>
  <c r="N322" i="12"/>
  <c r="L322" i="12"/>
  <c r="K322" i="12"/>
  <c r="O322" i="12"/>
  <c r="C324" i="12" l="1"/>
  <c r="M323" i="12"/>
  <c r="N323" i="12"/>
  <c r="L323" i="12"/>
  <c r="O323" i="12"/>
  <c r="K323" i="12"/>
  <c r="C325" i="12" l="1"/>
  <c r="M324" i="12"/>
  <c r="N324" i="12"/>
  <c r="L324" i="12"/>
  <c r="O324" i="12"/>
  <c r="K324" i="12"/>
  <c r="C326" i="12" l="1"/>
  <c r="M325" i="12"/>
  <c r="N325" i="12"/>
  <c r="L325" i="12"/>
  <c r="O325" i="12"/>
  <c r="K325" i="12"/>
  <c r="C327" i="12" l="1"/>
  <c r="M326" i="12"/>
  <c r="N326" i="12"/>
  <c r="L326" i="12"/>
  <c r="O326" i="12"/>
  <c r="K326" i="12"/>
  <c r="C328" i="12" l="1"/>
  <c r="M327" i="12"/>
  <c r="N327" i="12"/>
  <c r="L327" i="12"/>
  <c r="O327" i="12"/>
  <c r="K327" i="12"/>
  <c r="C329" i="12" l="1"/>
  <c r="M328" i="12"/>
  <c r="N328" i="12"/>
  <c r="L328" i="12"/>
  <c r="O328" i="12"/>
  <c r="K328" i="12"/>
  <c r="C330" i="12" l="1"/>
  <c r="M329" i="12"/>
  <c r="N329" i="12"/>
  <c r="L329" i="12"/>
  <c r="O329" i="12"/>
  <c r="K329" i="12"/>
  <c r="C331" i="12" l="1"/>
  <c r="M330" i="12"/>
  <c r="N330" i="12"/>
  <c r="L330" i="12"/>
  <c r="O330" i="12"/>
  <c r="K330" i="12"/>
  <c r="C332" i="12" l="1"/>
  <c r="M331" i="12"/>
  <c r="N331" i="12"/>
  <c r="L331" i="12"/>
  <c r="O331" i="12"/>
  <c r="K331" i="12"/>
  <c r="C333" i="12" l="1"/>
  <c r="M332" i="12"/>
  <c r="N332" i="12"/>
  <c r="L332" i="12"/>
  <c r="O332" i="12"/>
  <c r="K332" i="12"/>
  <c r="C334" i="12" l="1"/>
  <c r="M333" i="12"/>
  <c r="N333" i="12"/>
  <c r="L333" i="12"/>
  <c r="O333" i="12"/>
  <c r="K333" i="12"/>
  <c r="C335" i="12" l="1"/>
  <c r="M334" i="12"/>
  <c r="N334" i="12"/>
  <c r="L334" i="12"/>
  <c r="O334" i="12"/>
  <c r="K334" i="12"/>
  <c r="C336" i="12" l="1"/>
  <c r="M335" i="12"/>
  <c r="N335" i="12"/>
  <c r="L335" i="12"/>
  <c r="O335" i="12"/>
  <c r="K335" i="12"/>
  <c r="C337" i="12" l="1"/>
  <c r="M336" i="12"/>
  <c r="N336" i="12"/>
  <c r="L336" i="12"/>
  <c r="O336" i="12"/>
  <c r="K336" i="12"/>
  <c r="C338" i="12" l="1"/>
  <c r="M337" i="12"/>
  <c r="N337" i="12"/>
  <c r="L337" i="12"/>
  <c r="O337" i="12"/>
  <c r="K337" i="12"/>
  <c r="C339" i="12" l="1"/>
  <c r="M338" i="12"/>
  <c r="N338" i="12"/>
  <c r="L338" i="12"/>
  <c r="K338" i="12"/>
  <c r="O338" i="12"/>
  <c r="C340" i="12" l="1"/>
  <c r="M339" i="12"/>
  <c r="N339" i="12"/>
  <c r="L339" i="12"/>
  <c r="O339" i="12"/>
  <c r="K339" i="12"/>
  <c r="C341" i="12" l="1"/>
  <c r="M340" i="12"/>
  <c r="N340" i="12"/>
  <c r="L340" i="12"/>
  <c r="O340" i="12"/>
  <c r="K340" i="12"/>
  <c r="C342" i="12" l="1"/>
  <c r="M341" i="12"/>
  <c r="N341" i="12"/>
  <c r="L341" i="12"/>
  <c r="O341" i="12"/>
  <c r="K341" i="12"/>
  <c r="C343" i="12" l="1"/>
  <c r="M342" i="12"/>
  <c r="N342" i="12"/>
  <c r="L342" i="12"/>
  <c r="O342" i="12"/>
  <c r="K342" i="12"/>
  <c r="C344" i="12" l="1"/>
  <c r="M343" i="12"/>
  <c r="N343" i="12"/>
  <c r="L343" i="12"/>
  <c r="O343" i="12"/>
  <c r="K343" i="12"/>
  <c r="C345" i="12" l="1"/>
  <c r="M344" i="12"/>
  <c r="N344" i="12"/>
  <c r="L344" i="12"/>
  <c r="O344" i="12"/>
  <c r="K344" i="12"/>
  <c r="C346" i="12" l="1"/>
  <c r="M345" i="12"/>
  <c r="N345" i="12"/>
  <c r="L345" i="12"/>
  <c r="O345" i="12"/>
  <c r="K345" i="12"/>
  <c r="C347" i="12" l="1"/>
  <c r="N346" i="12"/>
  <c r="O346" i="12"/>
  <c r="L346" i="12"/>
  <c r="K346" i="12"/>
  <c r="M346" i="12"/>
  <c r="C348" i="12" l="1"/>
  <c r="N347" i="12"/>
  <c r="L347" i="12"/>
  <c r="M347" i="12"/>
  <c r="O347" i="12"/>
  <c r="K347" i="12"/>
  <c r="C349" i="12" l="1"/>
  <c r="N348" i="12"/>
  <c r="L348" i="12"/>
  <c r="M348" i="12"/>
  <c r="O348" i="12"/>
  <c r="K348" i="12"/>
  <c r="C350" i="12" l="1"/>
  <c r="N349" i="12"/>
  <c r="M349" i="12"/>
  <c r="O349" i="12"/>
  <c r="L349" i="12"/>
  <c r="K349" i="12"/>
  <c r="C351" i="12" l="1"/>
  <c r="N350" i="12"/>
  <c r="O350" i="12"/>
  <c r="L350" i="12"/>
  <c r="M350" i="12"/>
  <c r="K350" i="12"/>
  <c r="C352" i="12" l="1"/>
  <c r="N351" i="12"/>
  <c r="L351" i="12"/>
  <c r="M351" i="12"/>
  <c r="O351" i="12"/>
  <c r="K351" i="12"/>
  <c r="C353" i="12" l="1"/>
  <c r="N352" i="12"/>
  <c r="L352" i="12"/>
  <c r="M352" i="12"/>
  <c r="O352" i="12"/>
  <c r="K352" i="12"/>
  <c r="C354" i="12" l="1"/>
  <c r="N353" i="12"/>
  <c r="M353" i="12"/>
  <c r="O353" i="12"/>
  <c r="L353" i="12"/>
  <c r="K353" i="12"/>
  <c r="C355" i="12" l="1"/>
  <c r="N354" i="12"/>
  <c r="O354" i="12"/>
  <c r="L354" i="12"/>
  <c r="M354" i="12"/>
  <c r="K354" i="12"/>
  <c r="C356" i="12" l="1"/>
  <c r="O355" i="12"/>
  <c r="L355" i="12"/>
  <c r="M355" i="12"/>
  <c r="N355" i="12"/>
  <c r="K355" i="12"/>
  <c r="C357" i="12" l="1"/>
  <c r="O356" i="12"/>
  <c r="L356" i="12"/>
  <c r="M356" i="12"/>
  <c r="N356" i="12"/>
  <c r="K356" i="12"/>
  <c r="C358" i="12" l="1"/>
  <c r="O357" i="12"/>
  <c r="L357" i="12"/>
  <c r="M357" i="12"/>
  <c r="N357" i="12"/>
  <c r="K357" i="12"/>
  <c r="C359" i="12" l="1"/>
  <c r="O358" i="12"/>
  <c r="L358" i="12"/>
  <c r="M358" i="12"/>
  <c r="N358" i="12"/>
  <c r="K358" i="12"/>
  <c r="C360" i="12" l="1"/>
  <c r="O359" i="12"/>
  <c r="L359" i="12"/>
  <c r="M359" i="12"/>
  <c r="N359" i="12"/>
  <c r="K359" i="12"/>
  <c r="C361" i="12" l="1"/>
  <c r="O360" i="12"/>
  <c r="L360" i="12"/>
  <c r="M360" i="12"/>
  <c r="N360" i="12"/>
  <c r="K360" i="12"/>
  <c r="C362" i="12" l="1"/>
  <c r="O361" i="12"/>
  <c r="L361" i="12"/>
  <c r="M361" i="12"/>
  <c r="N361" i="12"/>
  <c r="K361" i="12"/>
  <c r="C363" i="12" l="1"/>
  <c r="O362" i="12"/>
  <c r="L362" i="12"/>
  <c r="M362" i="12"/>
  <c r="N362" i="12"/>
  <c r="K362" i="12"/>
  <c r="C364" i="12" l="1"/>
  <c r="O363" i="12"/>
  <c r="L363" i="12"/>
  <c r="M363" i="12"/>
  <c r="N363" i="12"/>
  <c r="K363" i="12"/>
  <c r="C365" i="12" l="1"/>
  <c r="O364" i="12"/>
  <c r="L364" i="12"/>
  <c r="M364" i="12"/>
  <c r="N364" i="12"/>
  <c r="K364" i="12"/>
  <c r="C366" i="12" l="1"/>
  <c r="O365" i="12"/>
  <c r="L365" i="12"/>
  <c r="M365" i="12"/>
  <c r="N365" i="12"/>
  <c r="K365" i="12"/>
  <c r="C367" i="12" l="1"/>
  <c r="O366" i="12"/>
  <c r="L366" i="12"/>
  <c r="M366" i="12"/>
  <c r="N366" i="12"/>
  <c r="K366" i="12"/>
  <c r="C368" i="12" l="1"/>
  <c r="O367" i="12"/>
  <c r="L367" i="12"/>
  <c r="M367" i="12"/>
  <c r="N367" i="12"/>
  <c r="K367" i="12"/>
  <c r="C369" i="12" l="1"/>
  <c r="O368" i="12"/>
  <c r="L368" i="12"/>
  <c r="M368" i="12"/>
  <c r="K368" i="12"/>
  <c r="N368" i="12"/>
  <c r="C370" i="12" l="1"/>
  <c r="O369" i="12"/>
  <c r="L369" i="12"/>
  <c r="M369" i="12"/>
  <c r="N369" i="12"/>
  <c r="K369" i="12"/>
  <c r="C371" i="12" l="1"/>
  <c r="O370" i="12"/>
  <c r="L370" i="12"/>
  <c r="M370" i="12"/>
  <c r="N370" i="12"/>
  <c r="K370" i="12"/>
  <c r="C372" i="12" l="1"/>
  <c r="O371" i="12"/>
  <c r="L371" i="12"/>
  <c r="M371" i="12"/>
  <c r="N371" i="12"/>
  <c r="K371" i="12"/>
  <c r="C373" i="12" l="1"/>
  <c r="O372" i="12"/>
  <c r="L372" i="12"/>
  <c r="M372" i="12"/>
  <c r="N372" i="12"/>
  <c r="K372" i="12"/>
  <c r="C374" i="12" l="1"/>
  <c r="O373" i="12"/>
  <c r="L373" i="12"/>
  <c r="M373" i="12"/>
  <c r="N373" i="12"/>
  <c r="K373" i="12"/>
  <c r="C375" i="12" l="1"/>
  <c r="O374" i="12"/>
  <c r="L374" i="12"/>
  <c r="M374" i="12"/>
  <c r="N374" i="12"/>
  <c r="K374" i="12"/>
  <c r="C376" i="12" l="1"/>
  <c r="O375" i="12"/>
  <c r="L375" i="12"/>
  <c r="M375" i="12"/>
  <c r="N375" i="12"/>
  <c r="K375" i="12"/>
  <c r="C377" i="12" l="1"/>
  <c r="O376" i="12"/>
  <c r="L376" i="12"/>
  <c r="M376" i="12"/>
  <c r="N376" i="12"/>
  <c r="K376" i="12"/>
  <c r="C378" i="12" l="1"/>
  <c r="O377" i="12"/>
  <c r="L377" i="12"/>
  <c r="M377" i="12"/>
  <c r="N377" i="12"/>
  <c r="K377" i="12"/>
  <c r="C379" i="12" l="1"/>
  <c r="O378" i="12"/>
  <c r="L378" i="12"/>
  <c r="M378" i="12"/>
  <c r="N378" i="12"/>
  <c r="K378" i="12"/>
  <c r="C380" i="12" l="1"/>
  <c r="O379" i="12"/>
  <c r="L379" i="12"/>
  <c r="M379" i="12"/>
  <c r="N379" i="12"/>
  <c r="K379" i="12"/>
  <c r="C381" i="12" l="1"/>
  <c r="O380" i="12"/>
  <c r="L380" i="12"/>
  <c r="M380" i="12"/>
  <c r="N380" i="12"/>
  <c r="K380" i="12"/>
  <c r="C382" i="12" l="1"/>
  <c r="O381" i="12"/>
  <c r="L381" i="12"/>
  <c r="M381" i="12"/>
  <c r="N381" i="12"/>
  <c r="K381" i="12"/>
  <c r="C383" i="12" l="1"/>
  <c r="O382" i="12"/>
  <c r="L382" i="12"/>
  <c r="M382" i="12"/>
  <c r="N382" i="12"/>
  <c r="K382" i="12"/>
  <c r="C384" i="12" l="1"/>
  <c r="O383" i="12"/>
  <c r="L383" i="12"/>
  <c r="M383" i="12"/>
  <c r="N383" i="12"/>
  <c r="K383" i="12"/>
  <c r="C385" i="12" l="1"/>
  <c r="O384" i="12"/>
  <c r="L384" i="12"/>
  <c r="M384" i="12"/>
  <c r="K384" i="12"/>
  <c r="N384" i="12"/>
  <c r="C386" i="12" l="1"/>
  <c r="O385" i="12"/>
  <c r="L385" i="12"/>
  <c r="M385" i="12"/>
  <c r="N385" i="12"/>
  <c r="K385" i="12"/>
  <c r="C387" i="12" l="1"/>
  <c r="O386" i="12"/>
  <c r="L386" i="12"/>
  <c r="M386" i="12"/>
  <c r="N386" i="12"/>
  <c r="K386" i="12"/>
  <c r="C388" i="12" l="1"/>
  <c r="O387" i="12"/>
  <c r="L387" i="12"/>
  <c r="M387" i="12"/>
  <c r="N387" i="12"/>
  <c r="K387" i="12"/>
  <c r="C389" i="12" l="1"/>
  <c r="O388" i="12"/>
  <c r="L388" i="12"/>
  <c r="M388" i="12"/>
  <c r="N388" i="12"/>
  <c r="K388" i="12"/>
  <c r="C390" i="12" l="1"/>
  <c r="O389" i="12"/>
  <c r="L389" i="12"/>
  <c r="M389" i="12"/>
  <c r="N389" i="12"/>
  <c r="K389" i="12"/>
  <c r="C391" i="12" l="1"/>
  <c r="O390" i="12"/>
  <c r="L390" i="12"/>
  <c r="M390" i="12"/>
  <c r="N390" i="12"/>
  <c r="K390" i="12"/>
  <c r="C392" i="12" l="1"/>
  <c r="O391" i="12"/>
  <c r="L391" i="12"/>
  <c r="M391" i="12"/>
  <c r="N391" i="12"/>
  <c r="K391" i="12"/>
  <c r="C393" i="12" l="1"/>
  <c r="O392" i="12"/>
  <c r="L392" i="12"/>
  <c r="M392" i="12"/>
  <c r="N392" i="12"/>
  <c r="K392" i="12"/>
  <c r="C394" i="12" l="1"/>
  <c r="O393" i="12"/>
  <c r="L393" i="12"/>
  <c r="M393" i="12"/>
  <c r="N393" i="12"/>
  <c r="K393" i="12"/>
  <c r="C395" i="12" l="1"/>
  <c r="O394" i="12"/>
  <c r="L394" i="12"/>
  <c r="M394" i="12"/>
  <c r="N394" i="12"/>
  <c r="K394" i="12"/>
  <c r="C396" i="12" l="1"/>
  <c r="O395" i="12"/>
  <c r="L395" i="12"/>
  <c r="M395" i="12"/>
  <c r="N395" i="12"/>
  <c r="K395" i="12"/>
  <c r="C397" i="12" l="1"/>
  <c r="O396" i="12"/>
  <c r="L396" i="12"/>
  <c r="M396" i="12"/>
  <c r="N396" i="12"/>
  <c r="K396" i="12"/>
  <c r="C398" i="12" l="1"/>
  <c r="O397" i="12"/>
  <c r="L397" i="12"/>
  <c r="M397" i="12"/>
  <c r="N397" i="12"/>
  <c r="K397" i="12"/>
  <c r="C399" i="12" l="1"/>
  <c r="O398" i="12"/>
  <c r="L398" i="12"/>
  <c r="M398" i="12"/>
  <c r="N398" i="12"/>
  <c r="K398" i="12"/>
  <c r="C400" i="12" l="1"/>
  <c r="O399" i="12"/>
  <c r="L399" i="12"/>
  <c r="M399" i="12"/>
  <c r="N399" i="12"/>
  <c r="K399" i="12"/>
  <c r="C401" i="12" l="1"/>
  <c r="O400" i="12"/>
  <c r="L400" i="12"/>
  <c r="M400" i="12"/>
  <c r="K400" i="12"/>
  <c r="N400" i="12"/>
  <c r="C402" i="12" l="1"/>
  <c r="O401" i="12"/>
  <c r="L401" i="12"/>
  <c r="M401" i="12"/>
  <c r="N401" i="12"/>
  <c r="K401" i="12"/>
  <c r="C403" i="12" l="1"/>
  <c r="O402" i="12"/>
  <c r="L402" i="12"/>
  <c r="M402" i="12"/>
  <c r="N402" i="12"/>
  <c r="K402" i="12"/>
  <c r="C404" i="12" l="1"/>
  <c r="O403" i="12"/>
  <c r="L403" i="12"/>
  <c r="M403" i="12"/>
  <c r="N403" i="12"/>
  <c r="K403" i="12"/>
  <c r="C405" i="12" l="1"/>
  <c r="O404" i="12"/>
  <c r="L404" i="12"/>
  <c r="M404" i="12"/>
  <c r="N404" i="12"/>
  <c r="K404" i="12"/>
  <c r="C406" i="12" l="1"/>
  <c r="O405" i="12"/>
  <c r="L405" i="12"/>
  <c r="M405" i="12"/>
  <c r="N405" i="12"/>
  <c r="K405" i="12"/>
  <c r="C407" i="12" l="1"/>
  <c r="O406" i="12"/>
  <c r="L406" i="12"/>
  <c r="M406" i="12"/>
  <c r="N406" i="12"/>
  <c r="K406" i="12"/>
  <c r="C408" i="12" l="1"/>
  <c r="O407" i="12"/>
  <c r="L407" i="12"/>
  <c r="M407" i="12"/>
  <c r="N407" i="12"/>
  <c r="K407" i="12"/>
  <c r="C409" i="12" l="1"/>
  <c r="O408" i="12"/>
  <c r="L408" i="12"/>
  <c r="M408" i="12"/>
  <c r="N408" i="12"/>
  <c r="K408" i="12"/>
  <c r="C410" i="12" l="1"/>
  <c r="O409" i="12"/>
  <c r="L409" i="12"/>
  <c r="M409" i="12"/>
  <c r="N409" i="12"/>
  <c r="K409" i="12"/>
  <c r="C411" i="12" l="1"/>
  <c r="O410" i="12"/>
  <c r="L410" i="12"/>
  <c r="M410" i="12"/>
  <c r="N410" i="12"/>
  <c r="K410" i="12"/>
  <c r="C412" i="12" l="1"/>
  <c r="O411" i="12"/>
  <c r="L411" i="12"/>
  <c r="M411" i="12"/>
  <c r="N411" i="12"/>
  <c r="K411" i="12"/>
  <c r="C413" i="12" l="1"/>
  <c r="O412" i="12"/>
  <c r="L412" i="12"/>
  <c r="M412" i="12"/>
  <c r="N412" i="12"/>
  <c r="K412" i="12"/>
  <c r="C414" i="12" l="1"/>
  <c r="O413" i="12"/>
  <c r="L413" i="12"/>
  <c r="M413" i="12"/>
  <c r="N413" i="12"/>
  <c r="K413" i="12"/>
  <c r="C415" i="12" l="1"/>
  <c r="O414" i="12"/>
  <c r="L414" i="12"/>
  <c r="M414" i="12"/>
  <c r="N414" i="12"/>
  <c r="K414" i="12"/>
  <c r="C416" i="12" l="1"/>
  <c r="O415" i="12"/>
  <c r="L415" i="12"/>
  <c r="M415" i="12"/>
  <c r="N415" i="12"/>
  <c r="K415" i="12"/>
  <c r="C417" i="12" l="1"/>
  <c r="O416" i="12"/>
  <c r="L416" i="12"/>
  <c r="M416" i="12"/>
  <c r="K416" i="12"/>
  <c r="N416" i="12"/>
  <c r="C418" i="12" l="1"/>
  <c r="O417" i="12"/>
  <c r="L417" i="12"/>
  <c r="M417" i="12"/>
  <c r="N417" i="12"/>
  <c r="K417" i="12"/>
  <c r="C419" i="12" l="1"/>
  <c r="O418" i="12"/>
  <c r="L418" i="12"/>
  <c r="M418" i="12"/>
  <c r="N418" i="12"/>
  <c r="K418" i="12"/>
  <c r="C420" i="12" l="1"/>
  <c r="O419" i="12"/>
  <c r="L419" i="12"/>
  <c r="M419" i="12"/>
  <c r="N419" i="12"/>
  <c r="K419" i="12"/>
  <c r="C421" i="12" l="1"/>
  <c r="O420" i="12"/>
  <c r="L420" i="12"/>
  <c r="M420" i="12"/>
  <c r="N420" i="12"/>
  <c r="K420" i="12"/>
  <c r="C422" i="12" l="1"/>
  <c r="O421" i="12"/>
  <c r="L421" i="12"/>
  <c r="M421" i="12"/>
  <c r="N421" i="12"/>
  <c r="K421" i="12"/>
  <c r="C423" i="12" l="1"/>
  <c r="O422" i="12"/>
  <c r="L422" i="12"/>
  <c r="M422" i="12"/>
  <c r="N422" i="12"/>
  <c r="K422" i="12"/>
  <c r="C424" i="12" l="1"/>
  <c r="O423" i="12"/>
  <c r="L423" i="12"/>
  <c r="M423" i="12"/>
  <c r="N423" i="12"/>
  <c r="K423" i="12"/>
  <c r="C425" i="12" l="1"/>
  <c r="O424" i="12"/>
  <c r="L424" i="12"/>
  <c r="M424" i="12"/>
  <c r="N424" i="12"/>
  <c r="K424" i="12"/>
  <c r="C426" i="12" l="1"/>
  <c r="O425" i="12"/>
  <c r="L425" i="12"/>
  <c r="M425" i="12"/>
  <c r="N425" i="12"/>
  <c r="K425" i="12"/>
  <c r="C427" i="12" l="1"/>
  <c r="O426" i="12"/>
  <c r="L426" i="12"/>
  <c r="M426" i="12"/>
  <c r="N426" i="12"/>
  <c r="K426" i="12"/>
  <c r="C428" i="12" l="1"/>
  <c r="O427" i="12"/>
  <c r="L427" i="12"/>
  <c r="M427" i="12"/>
  <c r="N427" i="12"/>
  <c r="K427" i="12"/>
  <c r="C429" i="12" l="1"/>
  <c r="O428" i="12"/>
  <c r="L428" i="12"/>
  <c r="M428" i="12"/>
  <c r="N428" i="12"/>
  <c r="K428" i="12"/>
  <c r="C430" i="12" l="1"/>
  <c r="O429" i="12"/>
  <c r="L429" i="12"/>
  <c r="M429" i="12"/>
  <c r="N429" i="12"/>
  <c r="K429" i="12"/>
  <c r="C431" i="12" l="1"/>
  <c r="O430" i="12"/>
  <c r="L430" i="12"/>
  <c r="M430" i="12"/>
  <c r="N430" i="12"/>
  <c r="K430" i="12"/>
  <c r="C432" i="12" l="1"/>
  <c r="O431" i="12"/>
  <c r="L431" i="12"/>
  <c r="M431" i="12"/>
  <c r="N431" i="12"/>
  <c r="K431" i="12"/>
  <c r="C433" i="12" l="1"/>
  <c r="O432" i="12"/>
  <c r="L432" i="12"/>
  <c r="M432" i="12"/>
  <c r="K432" i="12"/>
  <c r="N432" i="12"/>
  <c r="C434" i="12" l="1"/>
  <c r="O433" i="12"/>
  <c r="L433" i="12"/>
  <c r="M433" i="12"/>
  <c r="N433" i="12"/>
  <c r="K433" i="12"/>
  <c r="C435" i="12" l="1"/>
  <c r="O434" i="12"/>
  <c r="L434" i="12"/>
  <c r="M434" i="12"/>
  <c r="N434" i="12"/>
  <c r="K434" i="12"/>
  <c r="C436" i="12" l="1"/>
  <c r="O435" i="12"/>
  <c r="L435" i="12"/>
  <c r="M435" i="12"/>
  <c r="N435" i="12"/>
  <c r="K435" i="12"/>
  <c r="C437" i="12" l="1"/>
  <c r="O436" i="12"/>
  <c r="L436" i="12"/>
  <c r="M436" i="12"/>
  <c r="N436" i="12"/>
  <c r="K436" i="12"/>
  <c r="C438" i="12" l="1"/>
  <c r="O437" i="12"/>
  <c r="L437" i="12"/>
  <c r="M437" i="12"/>
  <c r="N437" i="12"/>
  <c r="K437" i="12"/>
  <c r="C439" i="12" l="1"/>
  <c r="O438" i="12"/>
  <c r="L438" i="12"/>
  <c r="M438" i="12"/>
  <c r="N438" i="12"/>
  <c r="K438" i="12"/>
  <c r="C440" i="12" l="1"/>
  <c r="O439" i="12"/>
  <c r="L439" i="12"/>
  <c r="M439" i="12"/>
  <c r="N439" i="12"/>
  <c r="K439" i="12"/>
  <c r="C441" i="12" l="1"/>
  <c r="O440" i="12"/>
  <c r="L440" i="12"/>
  <c r="M440" i="12"/>
  <c r="N440" i="12"/>
  <c r="K440" i="12"/>
  <c r="C442" i="12" l="1"/>
  <c r="O441" i="12"/>
  <c r="L441" i="12"/>
  <c r="M441" i="12"/>
  <c r="N441" i="12"/>
  <c r="K441" i="12"/>
  <c r="C443" i="12" l="1"/>
  <c r="L442" i="12"/>
  <c r="M442" i="12"/>
  <c r="N442" i="12"/>
  <c r="O442" i="12"/>
  <c r="K442" i="12"/>
  <c r="C444" i="12" l="1"/>
  <c r="M443" i="12"/>
  <c r="N443" i="12"/>
  <c r="O443" i="12"/>
  <c r="L443" i="12"/>
  <c r="K443" i="12"/>
  <c r="C445" i="12" l="1"/>
  <c r="M444" i="12"/>
  <c r="O444" i="12"/>
  <c r="L444" i="12"/>
  <c r="K444" i="12"/>
  <c r="N444" i="12"/>
  <c r="C446" i="12" l="1"/>
  <c r="M445" i="12"/>
  <c r="L445" i="12"/>
  <c r="N445" i="12"/>
  <c r="O445" i="12"/>
  <c r="K445" i="12"/>
  <c r="C447" i="12" l="1"/>
  <c r="M446" i="12"/>
  <c r="L446" i="12"/>
  <c r="N446" i="12"/>
  <c r="O446" i="12"/>
  <c r="K446" i="12"/>
  <c r="C448" i="12" l="1"/>
  <c r="M447" i="12"/>
  <c r="N447" i="12"/>
  <c r="O447" i="12"/>
  <c r="L447" i="12"/>
  <c r="K447" i="12"/>
  <c r="C449" i="12" l="1"/>
  <c r="M448" i="12"/>
  <c r="O448" i="12"/>
  <c r="L448" i="12"/>
  <c r="N448" i="12"/>
  <c r="K448" i="12"/>
  <c r="C450" i="12" l="1"/>
  <c r="M449" i="12"/>
  <c r="L449" i="12"/>
  <c r="N449" i="12"/>
  <c r="K449" i="12"/>
  <c r="O449" i="12"/>
  <c r="C451" i="12" l="1"/>
  <c r="M450" i="12"/>
  <c r="L450" i="12"/>
  <c r="N450" i="12"/>
  <c r="O450" i="12"/>
  <c r="K450" i="12"/>
  <c r="C452" i="12" l="1"/>
  <c r="M451" i="12"/>
  <c r="N451" i="12"/>
  <c r="O451" i="12"/>
  <c r="L451" i="12"/>
  <c r="K451" i="12"/>
  <c r="C453" i="12" l="1"/>
  <c r="M452" i="12"/>
  <c r="O452" i="12"/>
  <c r="L452" i="12"/>
  <c r="N452" i="12"/>
  <c r="K452" i="12"/>
  <c r="C454" i="12" l="1"/>
  <c r="M453" i="12"/>
  <c r="L453" i="12"/>
  <c r="N453" i="12"/>
  <c r="K453" i="12"/>
  <c r="O453" i="12"/>
  <c r="C455" i="12" l="1"/>
  <c r="M454" i="12"/>
  <c r="L454" i="12"/>
  <c r="N454" i="12"/>
  <c r="O454" i="12"/>
  <c r="K454" i="12"/>
  <c r="C456" i="12" l="1"/>
  <c r="M455" i="12"/>
  <c r="N455" i="12"/>
  <c r="O455" i="12"/>
  <c r="L455" i="12"/>
  <c r="K455" i="12"/>
  <c r="C457" i="12" l="1"/>
  <c r="M456" i="12"/>
  <c r="O456" i="12"/>
  <c r="L456" i="12"/>
  <c r="N456" i="12"/>
  <c r="K456" i="12"/>
  <c r="C458" i="12" l="1"/>
  <c r="M457" i="12"/>
  <c r="N457" i="12"/>
  <c r="L457" i="12"/>
  <c r="K457" i="12"/>
  <c r="O457" i="12"/>
  <c r="C459" i="12" l="1"/>
  <c r="M458" i="12"/>
  <c r="L458" i="12"/>
  <c r="O458" i="12"/>
  <c r="K458" i="12"/>
  <c r="N458" i="12"/>
  <c r="C460" i="12" l="1"/>
  <c r="M459" i="12"/>
  <c r="O459" i="12"/>
  <c r="L459" i="12"/>
  <c r="N459" i="12"/>
  <c r="K459" i="12"/>
  <c r="C461" i="12" l="1"/>
  <c r="M460" i="12"/>
  <c r="O460" i="12"/>
  <c r="L460" i="12"/>
  <c r="K460" i="12"/>
  <c r="N460" i="12"/>
  <c r="C462" i="12" l="1"/>
  <c r="M461" i="12"/>
  <c r="O461" i="12"/>
  <c r="L461" i="12"/>
  <c r="N461" i="12"/>
  <c r="K461" i="12"/>
  <c r="C463" i="12" l="1"/>
  <c r="M462" i="12"/>
  <c r="O462" i="12"/>
  <c r="K462" i="12"/>
  <c r="L462" i="12"/>
  <c r="N462" i="12"/>
  <c r="C464" i="12" l="1"/>
  <c r="M463" i="12"/>
  <c r="O463" i="12"/>
  <c r="L463" i="12"/>
  <c r="N463" i="12"/>
  <c r="K463" i="12"/>
  <c r="C465" i="12" l="1"/>
  <c r="M464" i="12"/>
  <c r="O464" i="12"/>
  <c r="L464" i="12"/>
  <c r="K464" i="12"/>
  <c r="N464" i="12"/>
  <c r="C466" i="12" l="1"/>
  <c r="M465" i="12"/>
  <c r="O465" i="12"/>
  <c r="L465" i="12"/>
  <c r="N465" i="12"/>
  <c r="K465" i="12"/>
  <c r="C467" i="12" l="1"/>
  <c r="M466" i="12"/>
  <c r="O466" i="12"/>
  <c r="K466" i="12"/>
  <c r="L466" i="12"/>
  <c r="N466" i="12"/>
  <c r="C468" i="12" l="1"/>
  <c r="M467" i="12"/>
  <c r="O467" i="12"/>
  <c r="L467" i="12"/>
  <c r="N467" i="12"/>
  <c r="K467" i="12"/>
  <c r="C469" i="12" l="1"/>
  <c r="M468" i="12"/>
  <c r="O468" i="12"/>
  <c r="L468" i="12"/>
  <c r="K468" i="12"/>
  <c r="N468" i="12"/>
  <c r="C470" i="12" l="1"/>
  <c r="M469" i="12"/>
  <c r="O469" i="12"/>
  <c r="L469" i="12"/>
  <c r="N469" i="12"/>
  <c r="K469" i="12"/>
  <c r="C471" i="12" l="1"/>
  <c r="M470" i="12"/>
  <c r="O470" i="12"/>
  <c r="K470" i="12"/>
  <c r="L470" i="12"/>
  <c r="N470" i="12"/>
  <c r="C472" i="12" l="1"/>
  <c r="M471" i="12"/>
  <c r="O471" i="12"/>
  <c r="L471" i="12"/>
  <c r="N471" i="12"/>
  <c r="K471" i="12"/>
  <c r="C473" i="12" l="1"/>
  <c r="M472" i="12"/>
  <c r="O472" i="12"/>
  <c r="L472" i="12"/>
  <c r="K472" i="12"/>
  <c r="N472" i="12"/>
  <c r="C474" i="12" l="1"/>
  <c r="M473" i="12"/>
  <c r="O473" i="12"/>
  <c r="L473" i="12"/>
  <c r="N473" i="12"/>
  <c r="K473" i="12"/>
  <c r="C475" i="12" l="1"/>
  <c r="M474" i="12"/>
  <c r="O474" i="12"/>
  <c r="K474" i="12"/>
  <c r="L474" i="12"/>
  <c r="N474" i="12"/>
  <c r="C476" i="12" l="1"/>
  <c r="M475" i="12"/>
  <c r="O475" i="12"/>
  <c r="L475" i="12"/>
  <c r="N475" i="12"/>
  <c r="K475" i="12"/>
  <c r="C477" i="12" l="1"/>
  <c r="M476" i="12"/>
  <c r="O476" i="12"/>
  <c r="L476" i="12"/>
  <c r="K476" i="12"/>
  <c r="N476" i="12"/>
  <c r="C478" i="12" l="1"/>
  <c r="M477" i="12"/>
  <c r="O477" i="12"/>
  <c r="L477" i="12"/>
  <c r="N477" i="12"/>
  <c r="K477" i="12"/>
  <c r="C479" i="12" l="1"/>
  <c r="M478" i="12"/>
  <c r="O478" i="12"/>
  <c r="K478" i="12"/>
  <c r="L478" i="12"/>
  <c r="N478" i="12"/>
  <c r="C480" i="12" l="1"/>
  <c r="M479" i="12"/>
  <c r="O479" i="12"/>
  <c r="L479" i="12"/>
  <c r="N479" i="12"/>
  <c r="K479" i="12"/>
  <c r="C481" i="12" l="1"/>
  <c r="M480" i="12"/>
  <c r="O480" i="12"/>
  <c r="L480" i="12"/>
  <c r="K480" i="12"/>
  <c r="N480" i="12"/>
  <c r="C482" i="12" l="1"/>
  <c r="M481" i="12"/>
  <c r="O481" i="12"/>
  <c r="L481" i="12"/>
  <c r="N481" i="12"/>
  <c r="K481" i="12"/>
  <c r="C483" i="12" l="1"/>
  <c r="M482" i="12"/>
  <c r="O482" i="12"/>
  <c r="K482" i="12"/>
  <c r="L482" i="12"/>
  <c r="N482" i="12"/>
  <c r="C484" i="12" l="1"/>
  <c r="M483" i="12"/>
  <c r="O483" i="12"/>
  <c r="L483" i="12"/>
  <c r="N483" i="12"/>
  <c r="K483" i="12"/>
  <c r="C485" i="12" l="1"/>
  <c r="M484" i="12"/>
  <c r="O484" i="12"/>
  <c r="L484" i="12"/>
  <c r="K484" i="12"/>
  <c r="N484" i="12"/>
  <c r="C486" i="12" l="1"/>
  <c r="M485" i="12"/>
  <c r="O485" i="12"/>
  <c r="L485" i="12"/>
  <c r="N485" i="12"/>
  <c r="K485" i="12"/>
  <c r="C487" i="12" l="1"/>
  <c r="M486" i="12"/>
  <c r="O486" i="12"/>
  <c r="K486" i="12"/>
  <c r="L486" i="12"/>
  <c r="N486" i="12"/>
  <c r="C488" i="12" l="1"/>
  <c r="M487" i="12"/>
  <c r="O487" i="12"/>
  <c r="L487" i="12"/>
  <c r="N487" i="12"/>
  <c r="K487" i="12"/>
  <c r="C489" i="12" l="1"/>
  <c r="M488" i="12"/>
  <c r="O488" i="12"/>
  <c r="L488" i="12"/>
  <c r="K488" i="12"/>
  <c r="N488" i="12"/>
  <c r="C490" i="12" l="1"/>
  <c r="M489" i="12"/>
  <c r="O489" i="12"/>
  <c r="L489" i="12"/>
  <c r="N489" i="12"/>
  <c r="K489" i="12"/>
  <c r="C491" i="12" l="1"/>
  <c r="M490" i="12"/>
  <c r="O490" i="12"/>
  <c r="K490" i="12"/>
  <c r="L490" i="12"/>
  <c r="N490" i="12"/>
  <c r="C492" i="12" l="1"/>
  <c r="M491" i="12"/>
  <c r="O491" i="12"/>
  <c r="L491" i="12"/>
  <c r="N491" i="12"/>
  <c r="K491" i="12"/>
  <c r="C493" i="12" l="1"/>
  <c r="M492" i="12"/>
  <c r="O492" i="12"/>
  <c r="L492" i="12"/>
  <c r="K492" i="12"/>
  <c r="N492" i="12"/>
  <c r="C494" i="12" l="1"/>
  <c r="M493" i="12"/>
  <c r="O493" i="12"/>
  <c r="L493" i="12"/>
  <c r="N493" i="12"/>
  <c r="K493" i="12"/>
  <c r="C495" i="12" l="1"/>
  <c r="M494" i="12"/>
  <c r="O494" i="12"/>
  <c r="K494" i="12"/>
  <c r="L494" i="12"/>
  <c r="N494" i="12"/>
  <c r="C496" i="12" l="1"/>
  <c r="M495" i="12"/>
  <c r="O495" i="12"/>
  <c r="L495" i="12"/>
  <c r="N495" i="12"/>
  <c r="K495" i="12"/>
  <c r="C497" i="12" l="1"/>
  <c r="M496" i="12"/>
  <c r="O496" i="12"/>
  <c r="L496" i="12"/>
  <c r="K496" i="12"/>
  <c r="N496" i="12"/>
  <c r="C498" i="12" l="1"/>
  <c r="M497" i="12"/>
  <c r="O497" i="12"/>
  <c r="L497" i="12"/>
  <c r="N497" i="12"/>
  <c r="K497" i="12"/>
  <c r="C499" i="12" l="1"/>
  <c r="M498" i="12"/>
  <c r="O498" i="12"/>
  <c r="K498" i="12"/>
  <c r="L498" i="12"/>
  <c r="N498" i="12"/>
  <c r="C500" i="12" l="1"/>
  <c r="M499" i="12"/>
  <c r="O499" i="12"/>
  <c r="L499" i="12"/>
  <c r="N499" i="12"/>
  <c r="K499" i="12"/>
  <c r="C501" i="12" l="1"/>
  <c r="M500" i="12"/>
  <c r="O500" i="12"/>
  <c r="L500" i="12"/>
  <c r="K500" i="12"/>
  <c r="N500" i="12"/>
  <c r="C502" i="12" l="1"/>
  <c r="M501" i="12"/>
  <c r="O501" i="12"/>
  <c r="L501" i="12"/>
  <c r="N501" i="12"/>
  <c r="K501" i="12"/>
  <c r="C503" i="12" l="1"/>
  <c r="M502" i="12"/>
  <c r="O502" i="12"/>
  <c r="K502" i="12"/>
  <c r="L502" i="12"/>
  <c r="N502" i="12"/>
  <c r="C504" i="12" l="1"/>
  <c r="M503" i="12"/>
  <c r="O503" i="12"/>
  <c r="L503" i="12"/>
  <c r="N503" i="12"/>
  <c r="K503" i="12"/>
  <c r="C505" i="12" l="1"/>
  <c r="M504" i="12"/>
  <c r="O504" i="12"/>
  <c r="L504" i="12"/>
  <c r="K504" i="12"/>
  <c r="N504" i="12"/>
  <c r="C506" i="12" l="1"/>
  <c r="M505" i="12"/>
  <c r="O505" i="12"/>
  <c r="L505" i="12"/>
  <c r="N505" i="12"/>
  <c r="K505" i="12"/>
  <c r="C507" i="12" l="1"/>
  <c r="M506" i="12"/>
  <c r="O506" i="12"/>
  <c r="K506" i="12"/>
  <c r="L506" i="12"/>
  <c r="N506" i="12"/>
  <c r="C508" i="12" l="1"/>
  <c r="M507" i="12"/>
  <c r="O507" i="12"/>
  <c r="L507" i="12"/>
  <c r="N507" i="12"/>
  <c r="K507" i="12"/>
  <c r="C509" i="12" l="1"/>
  <c r="M508" i="12"/>
  <c r="O508" i="12"/>
  <c r="L508" i="12"/>
  <c r="K508" i="12"/>
  <c r="N508" i="12"/>
  <c r="C510" i="12" l="1"/>
  <c r="M509" i="12"/>
  <c r="O509" i="12"/>
  <c r="L509" i="12"/>
  <c r="N509" i="12"/>
  <c r="K509" i="12"/>
  <c r="C511" i="12" l="1"/>
  <c r="M510" i="12"/>
  <c r="O510" i="12"/>
  <c r="K510" i="12"/>
  <c r="L510" i="12"/>
  <c r="N510" i="12"/>
  <c r="C512" i="12" l="1"/>
  <c r="M511" i="12"/>
  <c r="O511" i="12"/>
  <c r="L511" i="12"/>
  <c r="N511" i="12"/>
  <c r="K511" i="12"/>
  <c r="C513" i="12" l="1"/>
  <c r="M512" i="12"/>
  <c r="O512" i="12"/>
  <c r="L512" i="12"/>
  <c r="K512" i="12"/>
  <c r="N512" i="12"/>
  <c r="C514" i="12" l="1"/>
  <c r="M513" i="12"/>
  <c r="O513" i="12"/>
  <c r="L513" i="12"/>
  <c r="N513" i="12"/>
  <c r="K513" i="12"/>
  <c r="C515" i="12" l="1"/>
  <c r="M514" i="12"/>
  <c r="O514" i="12"/>
  <c r="K514" i="12"/>
  <c r="L514" i="12"/>
  <c r="N514" i="12"/>
  <c r="C516" i="12" l="1"/>
  <c r="M515" i="12"/>
  <c r="O515" i="12"/>
  <c r="L515" i="12"/>
  <c r="N515" i="12"/>
  <c r="K515" i="12"/>
  <c r="C517" i="12" l="1"/>
  <c r="M516" i="12"/>
  <c r="O516" i="12"/>
  <c r="L516" i="12"/>
  <c r="K516" i="12"/>
  <c r="N516" i="12"/>
  <c r="C518" i="12" l="1"/>
  <c r="M517" i="12"/>
  <c r="O517" i="12"/>
  <c r="L517" i="12"/>
  <c r="N517" i="12"/>
  <c r="K517" i="12"/>
  <c r="C519" i="12" l="1"/>
  <c r="M518" i="12"/>
  <c r="O518" i="12"/>
  <c r="K518" i="12"/>
  <c r="L518" i="12"/>
  <c r="N518" i="12"/>
  <c r="C520" i="12" l="1"/>
  <c r="M519" i="12"/>
  <c r="O519" i="12"/>
  <c r="L519" i="12"/>
  <c r="N519" i="12"/>
  <c r="K519" i="12"/>
  <c r="C521" i="12" l="1"/>
  <c r="M520" i="12"/>
  <c r="O520" i="12"/>
  <c r="L520" i="12"/>
  <c r="K520" i="12"/>
  <c r="N520" i="12"/>
  <c r="C522" i="12" l="1"/>
  <c r="M521" i="12"/>
  <c r="O521" i="12"/>
  <c r="L521" i="12"/>
  <c r="N521" i="12"/>
  <c r="K521" i="12"/>
  <c r="C523" i="12" l="1"/>
  <c r="M522" i="12"/>
  <c r="O522" i="12"/>
  <c r="K522" i="12"/>
  <c r="L522" i="12"/>
  <c r="N522" i="12"/>
  <c r="C524" i="12" l="1"/>
  <c r="M523" i="12"/>
  <c r="O523" i="12"/>
  <c r="L523" i="12"/>
  <c r="N523" i="12"/>
  <c r="K523" i="12"/>
  <c r="C525" i="12" l="1"/>
  <c r="M524" i="12"/>
  <c r="O524" i="12"/>
  <c r="L524" i="12"/>
  <c r="K524" i="12"/>
  <c r="N524" i="12"/>
  <c r="C526" i="12" l="1"/>
  <c r="M525" i="12"/>
  <c r="O525" i="12"/>
  <c r="L525" i="12"/>
  <c r="N525" i="12"/>
  <c r="K525" i="12"/>
  <c r="C527" i="12" l="1"/>
  <c r="M526" i="12"/>
  <c r="O526" i="12"/>
  <c r="K526" i="12"/>
  <c r="L526" i="12"/>
  <c r="N526" i="12"/>
  <c r="C528" i="12" l="1"/>
  <c r="M527" i="12"/>
  <c r="O527" i="12"/>
  <c r="L527" i="12"/>
  <c r="N527" i="12"/>
  <c r="K527" i="12"/>
  <c r="C529" i="12" l="1"/>
  <c r="M528" i="12"/>
  <c r="O528" i="12"/>
  <c r="L528" i="12"/>
  <c r="K528" i="12"/>
  <c r="N528" i="12"/>
  <c r="C530" i="12" l="1"/>
  <c r="M529" i="12"/>
  <c r="O529" i="12"/>
  <c r="L529" i="12"/>
  <c r="N529" i="12"/>
  <c r="K529" i="12"/>
  <c r="C531" i="12" l="1"/>
  <c r="M530" i="12"/>
  <c r="O530" i="12"/>
  <c r="K530" i="12"/>
  <c r="L530" i="12"/>
  <c r="N530" i="12"/>
  <c r="C532" i="12" l="1"/>
  <c r="M531" i="12"/>
  <c r="O531" i="12"/>
  <c r="L531" i="12"/>
  <c r="N531" i="12"/>
  <c r="K531" i="12"/>
  <c r="C533" i="12" l="1"/>
  <c r="M532" i="12"/>
  <c r="O532" i="12"/>
  <c r="L532" i="12"/>
  <c r="K532" i="12"/>
  <c r="N532" i="12"/>
  <c r="C534" i="12" l="1"/>
  <c r="M533" i="12"/>
  <c r="O533" i="12"/>
  <c r="L533" i="12"/>
  <c r="N533" i="12"/>
  <c r="K533" i="12"/>
  <c r="C535" i="12" l="1"/>
  <c r="M534" i="12"/>
  <c r="O534" i="12"/>
  <c r="K534" i="12"/>
  <c r="L534" i="12"/>
  <c r="N534" i="12"/>
  <c r="C536" i="12" l="1"/>
  <c r="M535" i="12"/>
  <c r="O535" i="12"/>
  <c r="L535" i="12"/>
  <c r="N535" i="12"/>
  <c r="K535" i="12"/>
  <c r="C537" i="12" l="1"/>
  <c r="M536" i="12"/>
  <c r="O536" i="12"/>
  <c r="L536" i="12"/>
  <c r="K536" i="12"/>
  <c r="N536" i="12"/>
  <c r="C538" i="12" l="1"/>
  <c r="M537" i="12"/>
  <c r="O537" i="12"/>
  <c r="L537" i="12"/>
  <c r="N537" i="12"/>
  <c r="K537" i="12"/>
  <c r="C539" i="12" l="1"/>
  <c r="M538" i="12"/>
  <c r="O538" i="12"/>
  <c r="K538" i="12"/>
  <c r="L538" i="12"/>
  <c r="N538" i="12"/>
  <c r="C540" i="12" l="1"/>
  <c r="M539" i="12"/>
  <c r="O539" i="12"/>
  <c r="L539" i="12"/>
  <c r="N539" i="12"/>
  <c r="K539" i="12"/>
  <c r="C541" i="12" l="1"/>
  <c r="M540" i="12"/>
  <c r="O540" i="12"/>
  <c r="L540" i="12"/>
  <c r="K540" i="12"/>
  <c r="N540" i="12"/>
  <c r="C542" i="12" l="1"/>
  <c r="M541" i="12"/>
  <c r="O541" i="12"/>
  <c r="L541" i="12"/>
  <c r="N541" i="12"/>
  <c r="K541" i="12"/>
  <c r="C543" i="12" l="1"/>
  <c r="M542" i="12"/>
  <c r="O542" i="12"/>
  <c r="K542" i="12"/>
  <c r="L542" i="12"/>
  <c r="N542" i="12"/>
  <c r="C544" i="12" l="1"/>
  <c r="M543" i="12"/>
  <c r="O543" i="12"/>
  <c r="L543" i="12"/>
  <c r="N543" i="12"/>
  <c r="K543" i="12"/>
  <c r="C545" i="12" l="1"/>
  <c r="M544" i="12"/>
  <c r="O544" i="12"/>
  <c r="L544" i="12"/>
  <c r="K544" i="12"/>
  <c r="N544" i="12"/>
  <c r="C546" i="12" l="1"/>
  <c r="M545" i="12"/>
  <c r="O545" i="12"/>
  <c r="L545" i="12"/>
  <c r="N545" i="12"/>
  <c r="K545" i="12"/>
  <c r="C547" i="12" l="1"/>
  <c r="M546" i="12"/>
  <c r="O546" i="12"/>
  <c r="K546" i="12"/>
  <c r="L546" i="12"/>
  <c r="N546" i="12"/>
  <c r="C548" i="12" l="1"/>
  <c r="M547" i="12"/>
  <c r="O547" i="12"/>
  <c r="L547" i="12"/>
  <c r="N547" i="12"/>
  <c r="K547" i="12"/>
  <c r="C549" i="12" l="1"/>
  <c r="M548" i="12"/>
  <c r="O548" i="12"/>
  <c r="L548" i="12"/>
  <c r="K548" i="12"/>
  <c r="N548" i="12"/>
  <c r="C550" i="12" l="1"/>
  <c r="M549" i="12"/>
  <c r="O549" i="12"/>
  <c r="L549" i="12"/>
  <c r="N549" i="12"/>
  <c r="K549" i="12"/>
  <c r="C551" i="12" l="1"/>
  <c r="M550" i="12"/>
  <c r="O550" i="12"/>
  <c r="K550" i="12"/>
  <c r="L550" i="12"/>
  <c r="N550" i="12"/>
  <c r="C552" i="12" l="1"/>
  <c r="M551" i="12"/>
  <c r="O551" i="12"/>
  <c r="L551" i="12"/>
  <c r="N551" i="12"/>
  <c r="K551" i="12"/>
  <c r="C553" i="12" l="1"/>
  <c r="M552" i="12"/>
  <c r="O552" i="12"/>
  <c r="L552" i="12"/>
  <c r="K552" i="12"/>
  <c r="N552" i="12"/>
  <c r="C554" i="12" l="1"/>
  <c r="M553" i="12"/>
  <c r="O553" i="12"/>
  <c r="L553" i="12"/>
  <c r="N553" i="12"/>
  <c r="K553" i="12"/>
  <c r="C555" i="12" l="1"/>
  <c r="M554" i="12"/>
  <c r="O554" i="12"/>
  <c r="K554" i="12"/>
  <c r="L554" i="12"/>
  <c r="N554" i="12"/>
  <c r="C556" i="12" l="1"/>
  <c r="M555" i="12"/>
  <c r="O555" i="12"/>
  <c r="L555" i="12"/>
  <c r="N555" i="12"/>
  <c r="K555" i="12"/>
  <c r="C557" i="12" l="1"/>
  <c r="M556" i="12"/>
  <c r="O556" i="12"/>
  <c r="L556" i="12"/>
  <c r="K556" i="12"/>
  <c r="N556" i="12"/>
  <c r="C558" i="12" l="1"/>
  <c r="M557" i="12"/>
  <c r="O557" i="12"/>
  <c r="L557" i="12"/>
  <c r="N557" i="12"/>
  <c r="K557" i="12"/>
  <c r="C559" i="12" l="1"/>
  <c r="M558" i="12"/>
  <c r="O558" i="12"/>
  <c r="K558" i="12"/>
  <c r="L558" i="12"/>
  <c r="N558" i="12"/>
  <c r="C560" i="12" l="1"/>
  <c r="M559" i="12"/>
  <c r="O559" i="12"/>
  <c r="L559" i="12"/>
  <c r="N559" i="12"/>
  <c r="K559" i="12"/>
  <c r="C561" i="12" l="1"/>
  <c r="M560" i="12"/>
  <c r="O560" i="12"/>
  <c r="L560" i="12"/>
  <c r="K560" i="12"/>
  <c r="N560" i="12"/>
  <c r="C562" i="12" l="1"/>
  <c r="M561" i="12"/>
  <c r="O561" i="12"/>
  <c r="L561" i="12"/>
  <c r="N561" i="12"/>
  <c r="K561" i="12"/>
  <c r="C563" i="12" l="1"/>
  <c r="M562" i="12"/>
  <c r="O562" i="12"/>
  <c r="K562" i="12"/>
  <c r="L562" i="12"/>
  <c r="N562" i="12"/>
  <c r="C564" i="12" l="1"/>
  <c r="M563" i="12"/>
  <c r="O563" i="12"/>
  <c r="L563" i="12"/>
  <c r="N563" i="12"/>
  <c r="K563" i="12"/>
  <c r="C565" i="12" l="1"/>
  <c r="M564" i="12"/>
  <c r="O564" i="12"/>
  <c r="L564" i="12"/>
  <c r="K564" i="12"/>
  <c r="N564" i="12"/>
  <c r="C566" i="12" l="1"/>
  <c r="M565" i="12"/>
  <c r="O565" i="12"/>
  <c r="L565" i="12"/>
  <c r="N565" i="12"/>
  <c r="K565" i="12"/>
  <c r="C567" i="12" l="1"/>
  <c r="M566" i="12"/>
  <c r="O566" i="12"/>
  <c r="K566" i="12"/>
  <c r="L566" i="12"/>
  <c r="N566" i="12"/>
  <c r="C568" i="12" l="1"/>
  <c r="M567" i="12"/>
  <c r="O567" i="12"/>
  <c r="L567" i="12"/>
  <c r="N567" i="12"/>
  <c r="K567" i="12"/>
  <c r="C569" i="12" l="1"/>
  <c r="M568" i="12"/>
  <c r="O568" i="12"/>
  <c r="L568" i="12"/>
  <c r="K568" i="12"/>
  <c r="N568" i="12"/>
  <c r="C570" i="12" l="1"/>
  <c r="M569" i="12"/>
  <c r="O569" i="12"/>
  <c r="L569" i="12"/>
  <c r="N569" i="12"/>
  <c r="K569" i="12"/>
  <c r="C571" i="12" l="1"/>
  <c r="M570" i="12"/>
  <c r="O570" i="12"/>
  <c r="K570" i="12"/>
  <c r="L570" i="12"/>
  <c r="N570" i="12"/>
  <c r="C572" i="12" l="1"/>
  <c r="M571" i="12"/>
  <c r="O571" i="12"/>
  <c r="L571" i="12"/>
  <c r="N571" i="12"/>
  <c r="K571" i="12"/>
  <c r="C573" i="12" l="1"/>
  <c r="M572" i="12"/>
  <c r="O572" i="12"/>
  <c r="L572" i="12"/>
  <c r="K572" i="12"/>
  <c r="N572" i="12"/>
  <c r="C574" i="12" l="1"/>
  <c r="M573" i="12"/>
  <c r="O573" i="12"/>
  <c r="L573" i="12"/>
  <c r="N573" i="12"/>
  <c r="K573" i="12"/>
  <c r="C575" i="12" l="1"/>
  <c r="O574" i="12"/>
  <c r="N574" i="12"/>
  <c r="K574" i="12"/>
  <c r="L574" i="12"/>
  <c r="M574" i="12"/>
  <c r="C576" i="12" l="1"/>
  <c r="O575" i="12"/>
  <c r="L575" i="12"/>
  <c r="M575" i="12"/>
  <c r="K575" i="12"/>
  <c r="N575" i="12"/>
  <c r="C577" i="12" l="1"/>
  <c r="O576" i="12"/>
  <c r="L576" i="12"/>
  <c r="M576" i="12"/>
  <c r="N576" i="12"/>
  <c r="K576" i="12"/>
  <c r="C578" i="12" l="1"/>
  <c r="O577" i="12"/>
  <c r="M577" i="12"/>
  <c r="N577" i="12"/>
  <c r="K577" i="12"/>
  <c r="L577" i="12"/>
  <c r="C579" i="12" l="1"/>
  <c r="O578" i="12"/>
  <c r="N578" i="12"/>
  <c r="K578" i="12"/>
  <c r="L578" i="12"/>
  <c r="M578" i="12"/>
  <c r="C580" i="12" l="1"/>
  <c r="O579" i="12"/>
  <c r="L579" i="12"/>
  <c r="M579" i="12"/>
  <c r="K579" i="12"/>
  <c r="N579" i="12"/>
  <c r="C581" i="12" l="1"/>
  <c r="O580" i="12"/>
  <c r="L580" i="12"/>
  <c r="M580" i="12"/>
  <c r="N580" i="12"/>
  <c r="K580" i="12"/>
  <c r="C582" i="12" l="1"/>
  <c r="O581" i="12"/>
  <c r="M581" i="12"/>
  <c r="N581" i="12"/>
  <c r="K581" i="12"/>
  <c r="L581" i="12"/>
  <c r="C583" i="12" l="1"/>
  <c r="O582" i="12"/>
  <c r="N582" i="12"/>
  <c r="K582" i="12"/>
  <c r="L582" i="12"/>
  <c r="M582" i="12"/>
  <c r="C584" i="12" l="1"/>
  <c r="O583" i="12"/>
  <c r="L583" i="12"/>
  <c r="M583" i="12"/>
  <c r="N583" i="12"/>
  <c r="K583" i="12"/>
  <c r="C585" i="12" l="1"/>
  <c r="O584" i="12"/>
  <c r="L584" i="12"/>
  <c r="M584" i="12"/>
  <c r="N584" i="12"/>
  <c r="K584" i="12"/>
  <c r="C586" i="12" l="1"/>
  <c r="O585" i="12"/>
  <c r="M585" i="12"/>
  <c r="N585" i="12"/>
  <c r="K585" i="12"/>
  <c r="L585" i="12"/>
  <c r="C587" i="12" l="1"/>
  <c r="O586" i="12"/>
  <c r="N586" i="12"/>
  <c r="K586" i="12"/>
  <c r="L586" i="12"/>
  <c r="M586" i="12"/>
  <c r="C588" i="12" l="1"/>
  <c r="O587" i="12"/>
  <c r="L587" i="12"/>
  <c r="M587" i="12"/>
  <c r="N587" i="12"/>
  <c r="K587" i="12"/>
  <c r="C589" i="12" l="1"/>
  <c r="O588" i="12"/>
  <c r="L588" i="12"/>
  <c r="M588" i="12"/>
  <c r="N588" i="12"/>
  <c r="K588" i="12"/>
  <c r="C590" i="12" l="1"/>
  <c r="O589" i="12"/>
  <c r="M589" i="12"/>
  <c r="N589" i="12"/>
  <c r="K589" i="12"/>
  <c r="L589" i="12"/>
  <c r="C591" i="12" l="1"/>
  <c r="O590" i="12"/>
  <c r="N590" i="12"/>
  <c r="K590" i="12"/>
  <c r="L590" i="12"/>
  <c r="M590" i="12"/>
  <c r="C592" i="12" l="1"/>
  <c r="O591" i="12"/>
  <c r="L591" i="12"/>
  <c r="M591" i="12"/>
  <c r="K591" i="12"/>
  <c r="N591" i="12"/>
  <c r="C593" i="12" l="1"/>
  <c r="O592" i="12"/>
  <c r="L592" i="12"/>
  <c r="M592" i="12"/>
  <c r="N592" i="12"/>
  <c r="K592" i="12"/>
  <c r="C594" i="12" l="1"/>
  <c r="O593" i="12"/>
  <c r="M593" i="12"/>
  <c r="N593" i="12"/>
  <c r="K593" i="12"/>
  <c r="L593" i="12"/>
  <c r="C595" i="12" l="1"/>
  <c r="O594" i="12"/>
  <c r="N594" i="12"/>
  <c r="K594" i="12"/>
  <c r="L594" i="12"/>
  <c r="M594" i="12"/>
  <c r="C596" i="12" l="1"/>
  <c r="O595" i="12"/>
  <c r="L595" i="12"/>
  <c r="M595" i="12"/>
  <c r="N595" i="12"/>
  <c r="K595" i="12"/>
  <c r="C597" i="12" l="1"/>
  <c r="O596" i="12"/>
  <c r="L596" i="12"/>
  <c r="M596" i="12"/>
  <c r="N596" i="12"/>
  <c r="K596" i="12"/>
  <c r="C598" i="12" l="1"/>
  <c r="O597" i="12"/>
  <c r="M597" i="12"/>
  <c r="N597" i="12"/>
  <c r="K597" i="12"/>
  <c r="L597" i="12"/>
  <c r="C599" i="12" l="1"/>
  <c r="O598" i="12"/>
  <c r="N598" i="12"/>
  <c r="K598" i="12"/>
  <c r="L598" i="12"/>
  <c r="M598" i="12"/>
  <c r="C600" i="12" l="1"/>
  <c r="O599" i="12"/>
  <c r="L599" i="12"/>
  <c r="M599" i="12"/>
  <c r="N599" i="12"/>
  <c r="K599" i="12"/>
  <c r="C601" i="12" l="1"/>
  <c r="O600" i="12"/>
  <c r="L600" i="12"/>
  <c r="M600" i="12"/>
  <c r="N600" i="12"/>
  <c r="K600" i="12"/>
  <c r="C602" i="12" l="1"/>
  <c r="O601" i="12"/>
  <c r="M601" i="12"/>
  <c r="N601" i="12"/>
  <c r="K601" i="12"/>
  <c r="L601" i="12"/>
  <c r="C603" i="12" l="1"/>
  <c r="O602" i="12"/>
  <c r="N602" i="12"/>
  <c r="K602" i="12"/>
  <c r="L602" i="12"/>
  <c r="M602" i="12"/>
  <c r="C604" i="12" l="1"/>
  <c r="O603" i="12"/>
  <c r="L603" i="12"/>
  <c r="M603" i="12"/>
  <c r="N603" i="12"/>
  <c r="K603" i="12"/>
  <c r="C605" i="12" l="1"/>
  <c r="O604" i="12"/>
  <c r="L604" i="12"/>
  <c r="M604" i="12"/>
  <c r="N604" i="12"/>
  <c r="K604" i="12"/>
  <c r="C606" i="12" l="1"/>
  <c r="O605" i="12"/>
  <c r="M605" i="12"/>
  <c r="N605" i="12"/>
  <c r="K605" i="12"/>
  <c r="L605" i="12"/>
  <c r="C607" i="12" l="1"/>
  <c r="O606" i="12"/>
  <c r="N606" i="12"/>
  <c r="K606" i="12"/>
  <c r="L606" i="12"/>
  <c r="M606" i="12"/>
  <c r="C608" i="12" l="1"/>
  <c r="O607" i="12"/>
  <c r="L607" i="12"/>
  <c r="M607" i="12"/>
  <c r="K607" i="12"/>
  <c r="N607" i="12"/>
  <c r="C609" i="12" l="1"/>
  <c r="O608" i="12"/>
  <c r="L608" i="12"/>
  <c r="M608" i="12"/>
  <c r="N608" i="12"/>
  <c r="K608" i="12"/>
  <c r="C610" i="12" l="1"/>
  <c r="M609" i="12"/>
  <c r="N609" i="12"/>
  <c r="K609" i="12"/>
  <c r="O609" i="12"/>
  <c r="L609" i="12"/>
  <c r="C611" i="12" l="1"/>
  <c r="M610" i="12"/>
  <c r="K610" i="12"/>
  <c r="N610" i="12"/>
  <c r="O610" i="12"/>
  <c r="L610" i="12"/>
  <c r="C612" i="12" l="1"/>
  <c r="M611" i="12"/>
  <c r="N611" i="12"/>
  <c r="O611" i="12"/>
  <c r="K611" i="12"/>
  <c r="L611" i="12"/>
  <c r="C613" i="12" l="1"/>
  <c r="M612" i="12"/>
  <c r="N612" i="12"/>
  <c r="O612" i="12"/>
  <c r="K612" i="12"/>
  <c r="L612" i="12"/>
  <c r="C614" i="12" l="1"/>
  <c r="M613" i="12"/>
  <c r="N613" i="12"/>
  <c r="K613" i="12"/>
  <c r="O613" i="12"/>
  <c r="L613" i="12"/>
  <c r="C615" i="12" l="1"/>
  <c r="M614" i="12"/>
  <c r="K614" i="12"/>
  <c r="N614" i="12"/>
  <c r="O614" i="12"/>
  <c r="L614" i="12"/>
  <c r="C616" i="12" l="1"/>
  <c r="M615" i="12"/>
  <c r="N615" i="12"/>
  <c r="O615" i="12"/>
  <c r="L615" i="12"/>
  <c r="K615" i="12"/>
  <c r="C617" i="12" l="1"/>
  <c r="M616" i="12"/>
  <c r="N616" i="12"/>
  <c r="O616" i="12"/>
  <c r="K616" i="12"/>
  <c r="L616" i="12"/>
  <c r="C618" i="12" l="1"/>
  <c r="M617" i="12"/>
  <c r="N617" i="12"/>
  <c r="K617" i="12"/>
  <c r="O617" i="12"/>
  <c r="L617" i="12"/>
  <c r="C619" i="12" l="1"/>
  <c r="M618" i="12"/>
  <c r="K618" i="12"/>
  <c r="N618" i="12"/>
  <c r="O618" i="12"/>
  <c r="L618" i="12"/>
  <c r="C620" i="12" l="1"/>
  <c r="M619" i="12"/>
  <c r="N619" i="12"/>
  <c r="O619" i="12"/>
  <c r="K619" i="12"/>
  <c r="L619" i="12"/>
  <c r="C621" i="12" l="1"/>
  <c r="M620" i="12"/>
  <c r="N620" i="12"/>
  <c r="O620" i="12"/>
  <c r="K620" i="12"/>
  <c r="L620" i="12"/>
  <c r="C622" i="12" l="1"/>
  <c r="M621" i="12"/>
  <c r="N621" i="12"/>
  <c r="K621" i="12"/>
  <c r="O621" i="12"/>
  <c r="L621" i="12"/>
  <c r="C623" i="12" l="1"/>
  <c r="M622" i="12"/>
  <c r="K622" i="12"/>
  <c r="N622" i="12"/>
  <c r="O622" i="12"/>
  <c r="L622" i="12"/>
  <c r="C624" i="12" l="1"/>
  <c r="M623" i="12"/>
  <c r="N623" i="12"/>
  <c r="O623" i="12"/>
  <c r="K623" i="12"/>
  <c r="L623" i="12"/>
  <c r="C625" i="12" l="1"/>
  <c r="M624" i="12"/>
  <c r="N624" i="12"/>
  <c r="O624" i="12"/>
  <c r="K624" i="12"/>
  <c r="L624" i="12"/>
  <c r="C626" i="12" l="1"/>
  <c r="M625" i="12"/>
  <c r="N625" i="12"/>
  <c r="K625" i="12"/>
  <c r="O625" i="12"/>
  <c r="L625" i="12"/>
  <c r="C627" i="12" l="1"/>
  <c r="M626" i="12"/>
  <c r="K626" i="12"/>
  <c r="N626" i="12"/>
  <c r="O626" i="12"/>
  <c r="L626" i="12"/>
  <c r="C628" i="12" l="1"/>
  <c r="M627" i="12"/>
  <c r="N627" i="12"/>
  <c r="O627" i="12"/>
  <c r="K627" i="12"/>
  <c r="L627" i="12"/>
  <c r="C629" i="12" l="1"/>
  <c r="M628" i="12"/>
  <c r="N628" i="12"/>
  <c r="O628" i="12"/>
  <c r="K628" i="12"/>
  <c r="L628" i="12"/>
  <c r="C630" i="12" l="1"/>
  <c r="M629" i="12"/>
  <c r="N629" i="12"/>
  <c r="K629" i="12"/>
  <c r="O629" i="12"/>
  <c r="L629" i="12"/>
  <c r="C631" i="12" l="1"/>
  <c r="M630" i="12"/>
  <c r="K630" i="12"/>
  <c r="N630" i="12"/>
  <c r="O630" i="12"/>
  <c r="L630" i="12"/>
  <c r="C632" i="12" l="1"/>
  <c r="M631" i="12"/>
  <c r="N631" i="12"/>
  <c r="O631" i="12"/>
  <c r="L631" i="12"/>
  <c r="K631" i="12"/>
  <c r="C633" i="12" l="1"/>
  <c r="M632" i="12"/>
  <c r="N632" i="12"/>
  <c r="O632" i="12"/>
  <c r="K632" i="12"/>
  <c r="L632" i="12"/>
  <c r="C634" i="12" l="1"/>
  <c r="M633" i="12"/>
  <c r="N633" i="12"/>
  <c r="K633" i="12"/>
  <c r="O633" i="12"/>
  <c r="L633" i="12"/>
  <c r="C635" i="12" l="1"/>
  <c r="M634" i="12"/>
  <c r="K634" i="12"/>
  <c r="N634" i="12"/>
  <c r="O634" i="12"/>
  <c r="L634" i="12"/>
  <c r="C636" i="12" l="1"/>
  <c r="M635" i="12"/>
  <c r="N635" i="12"/>
  <c r="O635" i="12"/>
  <c r="K635" i="12"/>
  <c r="L635" i="12"/>
  <c r="C637" i="12" l="1"/>
  <c r="M636" i="12"/>
  <c r="N636" i="12"/>
  <c r="O636" i="12"/>
  <c r="K636" i="12"/>
  <c r="L636" i="12"/>
  <c r="C638" i="12" l="1"/>
  <c r="M637" i="12"/>
  <c r="N637" i="12"/>
  <c r="K637" i="12"/>
  <c r="O637" i="12"/>
  <c r="L637" i="12"/>
  <c r="C639" i="12" l="1"/>
  <c r="M638" i="12"/>
  <c r="K638" i="12"/>
  <c r="N638" i="12"/>
  <c r="O638" i="12"/>
  <c r="L638" i="12"/>
  <c r="C640" i="12" l="1"/>
  <c r="M639" i="12"/>
  <c r="N639" i="12"/>
  <c r="O639" i="12"/>
  <c r="K639" i="12"/>
  <c r="L639" i="12"/>
  <c r="C641" i="12" l="1"/>
  <c r="M640" i="12"/>
  <c r="N640" i="12"/>
  <c r="O640" i="12"/>
  <c r="K640" i="12"/>
  <c r="L640" i="12"/>
  <c r="C642" i="12" l="1"/>
  <c r="M641" i="12"/>
  <c r="N641" i="12"/>
  <c r="K641" i="12"/>
  <c r="O641" i="12"/>
  <c r="L641" i="12"/>
  <c r="C643" i="12" l="1"/>
  <c r="M642" i="12"/>
  <c r="K642" i="12"/>
  <c r="N642" i="12"/>
  <c r="O642" i="12"/>
  <c r="L642" i="12"/>
  <c r="M643" i="12" l="1"/>
  <c r="N643" i="12"/>
  <c r="O643" i="12"/>
  <c r="L643" i="12"/>
  <c r="K643" i="12"/>
  <c r="P3" i="6" l="1"/>
  <c r="O3" i="6"/>
  <c r="N3" i="6"/>
  <c r="M3" i="6"/>
  <c r="AJ22" i="12"/>
  <c r="AJ21" i="12"/>
  <c r="AJ20" i="12"/>
  <c r="AJ19" i="12"/>
  <c r="AJ18" i="12"/>
  <c r="AJ17" i="12"/>
  <c r="AJ16" i="12"/>
  <c r="AJ15" i="12"/>
  <c r="AJ14" i="12"/>
  <c r="AJ13" i="12"/>
  <c r="AJ12" i="12"/>
  <c r="AJ11" i="12"/>
  <c r="AJ10" i="12"/>
  <c r="AJ9" i="12"/>
  <c r="Q5" i="12"/>
  <c r="C3" i="12"/>
  <c r="D6" i="12" l="1"/>
  <c r="A6" i="12"/>
  <c r="A8" i="12" l="1"/>
  <c r="D7" i="12"/>
  <c r="A7" i="12"/>
  <c r="D8" i="12" l="1"/>
  <c r="A9" i="12"/>
  <c r="D9" i="12" l="1"/>
  <c r="A10" i="12"/>
  <c r="D10" i="12" l="1"/>
  <c r="A11" i="12"/>
  <c r="D11" i="12" l="1"/>
  <c r="A12" i="12"/>
  <c r="D12" i="12" l="1"/>
  <c r="A13" i="12"/>
  <c r="D13" i="12" l="1"/>
  <c r="A14" i="12"/>
  <c r="D14" i="12" l="1"/>
  <c r="A15" i="12"/>
  <c r="A16" i="12" l="1"/>
  <c r="D15" i="12"/>
  <c r="A17" i="12" l="1"/>
  <c r="D16" i="12"/>
  <c r="D17" i="12" l="1"/>
  <c r="A18" i="12"/>
  <c r="A19" i="12" l="1"/>
  <c r="D18" i="12"/>
  <c r="A20" i="12" l="1"/>
  <c r="D19" i="12"/>
  <c r="A21" i="12" l="1"/>
  <c r="D20" i="12"/>
  <c r="A22" i="12" l="1"/>
  <c r="D21" i="12"/>
  <c r="A23" i="12" l="1"/>
  <c r="D22" i="12"/>
  <c r="A24" i="12" l="1"/>
  <c r="D23" i="12"/>
  <c r="A25" i="12" l="1"/>
  <c r="D24" i="12"/>
  <c r="A26" i="12" l="1"/>
  <c r="D25" i="12"/>
  <c r="A27" i="12" l="1"/>
  <c r="D26" i="12"/>
  <c r="A28" i="12" l="1"/>
  <c r="D27" i="12"/>
  <c r="A29" i="12" l="1"/>
  <c r="D28" i="12"/>
  <c r="A30" i="12" l="1"/>
  <c r="D29" i="12"/>
  <c r="A31" i="12" l="1"/>
  <c r="D30" i="12"/>
  <c r="A32" i="12" l="1"/>
  <c r="D31" i="12"/>
  <c r="A33" i="12" l="1"/>
  <c r="D32" i="12"/>
  <c r="A34" i="12" l="1"/>
  <c r="D33" i="12"/>
  <c r="A35" i="12" l="1"/>
  <c r="D34" i="12"/>
  <c r="A36" i="12" l="1"/>
  <c r="D35" i="12"/>
  <c r="A37" i="12" l="1"/>
  <c r="D36" i="12"/>
  <c r="A38" i="12" l="1"/>
  <c r="D37" i="12"/>
  <c r="A39" i="12" l="1"/>
  <c r="D38" i="12"/>
  <c r="A40" i="12" l="1"/>
  <c r="D39" i="12"/>
  <c r="A41" i="12" l="1"/>
  <c r="D40" i="12"/>
  <c r="A42" i="12" l="1"/>
  <c r="D41" i="12"/>
  <c r="A43" i="12" l="1"/>
  <c r="D42" i="12"/>
  <c r="A44" i="12" l="1"/>
  <c r="D43" i="12"/>
  <c r="A45" i="12" l="1"/>
  <c r="D44" i="12"/>
  <c r="A46" i="12" l="1"/>
  <c r="D45" i="12"/>
  <c r="A47" i="12" l="1"/>
  <c r="D46" i="12"/>
  <c r="A48" i="12" l="1"/>
  <c r="D47" i="12"/>
  <c r="A49" i="12" l="1"/>
  <c r="D48" i="12"/>
  <c r="D49" i="12" l="1"/>
  <c r="A50" i="12"/>
  <c r="D50" i="12" l="1"/>
  <c r="A51" i="12"/>
  <c r="D51" i="12" l="1"/>
  <c r="A52" i="12"/>
  <c r="D52" i="12" l="1"/>
  <c r="A53" i="12"/>
  <c r="D53" i="12" l="1"/>
  <c r="A54" i="12"/>
  <c r="D54" i="12" l="1"/>
  <c r="A55" i="12"/>
  <c r="D55" i="12" l="1"/>
  <c r="A56" i="12"/>
  <c r="D56" i="12" l="1"/>
  <c r="A57" i="12"/>
  <c r="D57" i="12" l="1"/>
  <c r="A58" i="12"/>
  <c r="D58" i="12" l="1"/>
  <c r="A59" i="12"/>
  <c r="D59" i="12" l="1"/>
  <c r="A60" i="12"/>
  <c r="D60" i="12" l="1"/>
  <c r="A61" i="12"/>
  <c r="D61" i="12" l="1"/>
  <c r="A62" i="12"/>
  <c r="D62" i="12" l="1"/>
  <c r="A63" i="12"/>
  <c r="D63" i="12" l="1"/>
  <c r="A64" i="12"/>
  <c r="D64" i="12" l="1"/>
  <c r="A65" i="12"/>
  <c r="D65" i="12" l="1"/>
  <c r="A66" i="12"/>
  <c r="D66" i="12" l="1"/>
  <c r="A67" i="12"/>
  <c r="D67" i="12" l="1"/>
  <c r="A68" i="12"/>
  <c r="D68" i="12" l="1"/>
  <c r="A69" i="12"/>
  <c r="D69" i="12" l="1"/>
  <c r="A70" i="12"/>
  <c r="D70" i="12" l="1"/>
  <c r="A71" i="12"/>
  <c r="D71" i="12" l="1"/>
  <c r="A72" i="12"/>
  <c r="D72" i="12" l="1"/>
  <c r="A73" i="12"/>
  <c r="D73" i="12" l="1"/>
  <c r="A74" i="12"/>
  <c r="D74" i="12" l="1"/>
  <c r="A75" i="12"/>
  <c r="D75" i="12" l="1"/>
  <c r="A76" i="12"/>
  <c r="A77" i="12" l="1"/>
  <c r="D76" i="12"/>
  <c r="D77" i="12" l="1"/>
  <c r="A78" i="12"/>
  <c r="D78" i="12" l="1"/>
  <c r="A79" i="12"/>
  <c r="D79" i="12" l="1"/>
  <c r="A80" i="12"/>
  <c r="D80" i="12" l="1"/>
  <c r="A81" i="12"/>
  <c r="D81" i="12" l="1"/>
  <c r="A82" i="12"/>
  <c r="D82" i="12" l="1"/>
  <c r="A83" i="12"/>
  <c r="D83" i="12" l="1"/>
  <c r="A84" i="12"/>
  <c r="D84" i="12" l="1"/>
  <c r="A85" i="12"/>
  <c r="D85" i="12" l="1"/>
  <c r="A86" i="12"/>
  <c r="D86" i="12" l="1"/>
  <c r="A87" i="12"/>
  <c r="D87" i="12" l="1"/>
  <c r="A88" i="12"/>
  <c r="D88" i="12" l="1"/>
  <c r="A89" i="12"/>
  <c r="D89" i="12" l="1"/>
  <c r="A90" i="12"/>
  <c r="D90" i="12" l="1"/>
  <c r="A91" i="12"/>
  <c r="D91" i="12" l="1"/>
  <c r="A92" i="12"/>
  <c r="D92" i="12" l="1"/>
  <c r="A93" i="12"/>
  <c r="D93" i="12" l="1"/>
  <c r="A94" i="12"/>
  <c r="D94" i="12" l="1"/>
  <c r="A95" i="12"/>
  <c r="D95" i="12" l="1"/>
  <c r="A96" i="12"/>
  <c r="D96" i="12" l="1"/>
  <c r="A97" i="12"/>
  <c r="D97" i="12" l="1"/>
  <c r="A98" i="12"/>
  <c r="D98" i="12" l="1"/>
  <c r="A99" i="12"/>
  <c r="D99" i="12" l="1"/>
  <c r="A100" i="12"/>
  <c r="D100" i="12" l="1"/>
  <c r="A101" i="12"/>
  <c r="D101" i="12" l="1"/>
  <c r="A102" i="12"/>
  <c r="D102" i="12" l="1"/>
  <c r="A103" i="12"/>
  <c r="D103" i="12" l="1"/>
  <c r="A104" i="12"/>
  <c r="D104" i="12" l="1"/>
  <c r="A105" i="12"/>
  <c r="D105" i="12" l="1"/>
  <c r="A106" i="12"/>
  <c r="D106" i="12" l="1"/>
  <c r="A107" i="12"/>
  <c r="D107" i="12" l="1"/>
  <c r="A108" i="12"/>
  <c r="D108" i="12" l="1"/>
  <c r="A109" i="12"/>
  <c r="D109" i="12" l="1"/>
  <c r="A110" i="12"/>
  <c r="D110" i="12" l="1"/>
  <c r="A111" i="12"/>
  <c r="D111" i="12" l="1"/>
  <c r="A112" i="12"/>
  <c r="D112" i="12" l="1"/>
  <c r="A113" i="12"/>
  <c r="D113" i="12" l="1"/>
  <c r="A114" i="12"/>
  <c r="D114" i="12" l="1"/>
  <c r="A115" i="12"/>
  <c r="D115" i="12" l="1"/>
  <c r="A116" i="12"/>
  <c r="D116" i="12" l="1"/>
  <c r="A117" i="12"/>
  <c r="D117" i="12" l="1"/>
  <c r="A118" i="12"/>
  <c r="D118" i="12" l="1"/>
  <c r="A119" i="12"/>
  <c r="D119" i="12" l="1"/>
  <c r="A120" i="12"/>
  <c r="D120" i="12" l="1"/>
  <c r="A121" i="12"/>
  <c r="D121" i="12" l="1"/>
  <c r="A122" i="12"/>
  <c r="D122" i="12" l="1"/>
  <c r="A123" i="12"/>
  <c r="D123" i="12" l="1"/>
  <c r="A124" i="12"/>
  <c r="D124" i="12" l="1"/>
  <c r="A125" i="12"/>
  <c r="D125" i="12" l="1"/>
  <c r="A126" i="12"/>
  <c r="D126" i="12" l="1"/>
  <c r="A127" i="12"/>
  <c r="D127" i="12" l="1"/>
  <c r="A128" i="12"/>
  <c r="D128" i="12" l="1"/>
  <c r="A129" i="12"/>
  <c r="D129" i="12" l="1"/>
  <c r="A130" i="12"/>
  <c r="D130" i="12" l="1"/>
  <c r="A131" i="12"/>
  <c r="D131" i="12" l="1"/>
  <c r="A132" i="12"/>
  <c r="D132" i="12" l="1"/>
  <c r="A133" i="12"/>
  <c r="D133" i="12" l="1"/>
  <c r="A134" i="12"/>
  <c r="D134" i="12" l="1"/>
  <c r="A135" i="12"/>
  <c r="D135" i="12" l="1"/>
  <c r="A136" i="12"/>
  <c r="D136" i="12" l="1"/>
  <c r="A137" i="12"/>
  <c r="D137" i="12" l="1"/>
  <c r="A138" i="12"/>
  <c r="D138" i="12" l="1"/>
  <c r="A139" i="12"/>
  <c r="D139" i="12" l="1"/>
  <c r="A140" i="12"/>
  <c r="D140" i="12" l="1"/>
  <c r="A141" i="12"/>
  <c r="D141" i="12" l="1"/>
  <c r="A142" i="12"/>
  <c r="D142" i="12" l="1"/>
  <c r="A143" i="12"/>
  <c r="D143" i="12" l="1"/>
  <c r="A144" i="12"/>
  <c r="D144" i="12" l="1"/>
  <c r="A145" i="12"/>
  <c r="D145" i="12" l="1"/>
  <c r="A146" i="12"/>
  <c r="D146" i="12" l="1"/>
  <c r="A147" i="12"/>
  <c r="D147" i="12" l="1"/>
  <c r="A148" i="12"/>
  <c r="D148" i="12" l="1"/>
  <c r="A149" i="12"/>
  <c r="D149" i="12" l="1"/>
  <c r="A150" i="12"/>
  <c r="D150" i="12" l="1"/>
  <c r="A151" i="12"/>
  <c r="D151" i="12" l="1"/>
  <c r="A152" i="12"/>
  <c r="D152" i="12" l="1"/>
  <c r="A153" i="12"/>
  <c r="D153" i="12" l="1"/>
  <c r="A154" i="12"/>
  <c r="D154" i="12" l="1"/>
  <c r="A155" i="12"/>
  <c r="D155" i="12" l="1"/>
  <c r="A156" i="12"/>
  <c r="D156" i="12" l="1"/>
  <c r="A157" i="12"/>
  <c r="D157" i="12" l="1"/>
  <c r="A158" i="12"/>
  <c r="D158" i="12" l="1"/>
  <c r="A159" i="12"/>
  <c r="D159" i="12" l="1"/>
  <c r="A160" i="12"/>
  <c r="D160" i="12" l="1"/>
  <c r="A161" i="12"/>
  <c r="A162" i="12" l="1"/>
  <c r="D161" i="12"/>
  <c r="D162" i="12" l="1"/>
  <c r="A163" i="12"/>
  <c r="D163" i="12" l="1"/>
  <c r="A164" i="12"/>
  <c r="D164" i="12" l="1"/>
  <c r="A165" i="12"/>
  <c r="A166" i="12" l="1"/>
  <c r="D165" i="12"/>
  <c r="D166" i="12" l="1"/>
  <c r="A167" i="12"/>
  <c r="D167" i="12" l="1"/>
  <c r="A168" i="12"/>
  <c r="D168" i="12" l="1"/>
  <c r="A169" i="12"/>
  <c r="D169" i="12" l="1"/>
  <c r="A170" i="12"/>
  <c r="D170" i="12" l="1"/>
  <c r="A171" i="12"/>
  <c r="D171" i="12" l="1"/>
  <c r="A172" i="12"/>
  <c r="D172" i="12" l="1"/>
  <c r="A173" i="12"/>
  <c r="D173" i="12" l="1"/>
  <c r="A174" i="12"/>
  <c r="D174" i="12" l="1"/>
  <c r="A175" i="12"/>
  <c r="D175" i="12" l="1"/>
  <c r="A176" i="12"/>
  <c r="D176" i="12" l="1"/>
  <c r="A177" i="12"/>
  <c r="D177" i="12" l="1"/>
  <c r="A178" i="12"/>
  <c r="D178" i="12" l="1"/>
  <c r="A179" i="12"/>
  <c r="D179" i="12" l="1"/>
  <c r="A180" i="12"/>
  <c r="D180" i="12" l="1"/>
  <c r="A181" i="12"/>
  <c r="D181" i="12" l="1"/>
  <c r="A182" i="12"/>
  <c r="D182" i="12" l="1"/>
  <c r="A183" i="12"/>
  <c r="D183" i="12" l="1"/>
  <c r="A184" i="12"/>
  <c r="D184" i="12" l="1"/>
  <c r="A185" i="12"/>
  <c r="D185" i="12" l="1"/>
  <c r="A186" i="12"/>
  <c r="D186" i="12" l="1"/>
  <c r="A187" i="12"/>
  <c r="D187" i="12" l="1"/>
  <c r="A188" i="12"/>
  <c r="D188" i="12" l="1"/>
  <c r="A189" i="12"/>
  <c r="D189" i="12" l="1"/>
  <c r="A190" i="12"/>
  <c r="D190" i="12" l="1"/>
  <c r="A191" i="12"/>
  <c r="D191" i="12" l="1"/>
  <c r="A192" i="12"/>
  <c r="D192" i="12" l="1"/>
  <c r="A193" i="12"/>
  <c r="D193" i="12" l="1"/>
  <c r="A194" i="12"/>
  <c r="D194" i="12" l="1"/>
  <c r="A195" i="12"/>
  <c r="D195" i="12" l="1"/>
  <c r="A196" i="12"/>
  <c r="D196" i="12" l="1"/>
  <c r="A197" i="12"/>
  <c r="D197" i="12" l="1"/>
  <c r="A198" i="12"/>
  <c r="D198" i="12" l="1"/>
  <c r="A199" i="12"/>
  <c r="D199" i="12" l="1"/>
  <c r="A200" i="12"/>
  <c r="D200" i="12" l="1"/>
  <c r="A201" i="12"/>
  <c r="D201" i="12" l="1"/>
  <c r="A202" i="12"/>
  <c r="D202" i="12" l="1"/>
  <c r="A203" i="12"/>
  <c r="D203" i="12" l="1"/>
  <c r="A204" i="12"/>
  <c r="D204" i="12" l="1"/>
  <c r="A205" i="12"/>
  <c r="D205" i="12" l="1"/>
  <c r="A206" i="12"/>
  <c r="D206" i="12" l="1"/>
  <c r="A207" i="12"/>
  <c r="D207" i="12" l="1"/>
  <c r="A208" i="12"/>
  <c r="D208" i="12" l="1"/>
  <c r="A209" i="12"/>
  <c r="D209" i="12" l="1"/>
  <c r="A210" i="12"/>
  <c r="D210" i="12" l="1"/>
  <c r="A211" i="12"/>
  <c r="D211" i="12" l="1"/>
  <c r="A212" i="12"/>
  <c r="D212" i="12" l="1"/>
  <c r="A213" i="12"/>
  <c r="D213" i="12" l="1"/>
  <c r="A214" i="12"/>
  <c r="D214" i="12" l="1"/>
  <c r="A215" i="12"/>
  <c r="D215" i="12" l="1"/>
  <c r="A216" i="12"/>
  <c r="D216" i="12" l="1"/>
  <c r="A217" i="12"/>
  <c r="D217" i="12" l="1"/>
  <c r="A218" i="12"/>
  <c r="D218" i="12" l="1"/>
  <c r="A219" i="12"/>
  <c r="D219" i="12" l="1"/>
  <c r="A220" i="12"/>
  <c r="D220" i="12" l="1"/>
  <c r="A221" i="12"/>
  <c r="D221" i="12" l="1"/>
  <c r="A222" i="12"/>
  <c r="D222" i="12" l="1"/>
  <c r="A223" i="12"/>
  <c r="D223" i="12" l="1"/>
  <c r="A224" i="12"/>
  <c r="D224" i="12" l="1"/>
  <c r="A225" i="12"/>
  <c r="D225" i="12" l="1"/>
  <c r="A226" i="12"/>
  <c r="D226" i="12" l="1"/>
  <c r="A227" i="12"/>
  <c r="D227" i="12" l="1"/>
  <c r="A228" i="12"/>
  <c r="D228" i="12" l="1"/>
  <c r="A229" i="12"/>
  <c r="D229" i="12" l="1"/>
  <c r="A230" i="12"/>
  <c r="D230" i="12" l="1"/>
  <c r="A231" i="12"/>
  <c r="D231" i="12" l="1"/>
  <c r="A232" i="12"/>
  <c r="D232" i="12" l="1"/>
  <c r="A233" i="12"/>
  <c r="D233" i="12" l="1"/>
  <c r="A234" i="12"/>
  <c r="D234" i="12" l="1"/>
  <c r="A235" i="12"/>
  <c r="D235" i="12" l="1"/>
  <c r="A236" i="12"/>
  <c r="D236" i="12" l="1"/>
  <c r="A237" i="12"/>
  <c r="D237" i="12" l="1"/>
  <c r="A238" i="12"/>
  <c r="D238" i="12" l="1"/>
  <c r="A239" i="12"/>
  <c r="D239" i="12" l="1"/>
  <c r="A240" i="12"/>
  <c r="D240" i="12" l="1"/>
  <c r="A241" i="12"/>
  <c r="D241" i="12" l="1"/>
  <c r="A242" i="12"/>
  <c r="D242" i="12" l="1"/>
  <c r="A243" i="12"/>
  <c r="D243" i="12" l="1"/>
  <c r="A244" i="12"/>
  <c r="D244" i="12" l="1"/>
  <c r="A245" i="12"/>
  <c r="A246" i="12" l="1"/>
  <c r="D245" i="12"/>
  <c r="D246" i="12" l="1"/>
  <c r="A247" i="12"/>
  <c r="A248" i="12" l="1"/>
  <c r="D247" i="12"/>
  <c r="D248" i="12" l="1"/>
  <c r="A249" i="12"/>
  <c r="D249" i="12" l="1"/>
  <c r="A250" i="12"/>
  <c r="D250" i="12" l="1"/>
  <c r="A251" i="12"/>
  <c r="D251" i="12" l="1"/>
  <c r="A252" i="12"/>
  <c r="D252" i="12" l="1"/>
  <c r="A253" i="12"/>
  <c r="D253" i="12" l="1"/>
  <c r="A254" i="12"/>
  <c r="D254" i="12" l="1"/>
  <c r="A255" i="12"/>
  <c r="D255" i="12" l="1"/>
  <c r="A256" i="12"/>
  <c r="D256" i="12" l="1"/>
  <c r="A257" i="12"/>
  <c r="D257" i="12" l="1"/>
  <c r="A258" i="12"/>
  <c r="D258" i="12" l="1"/>
  <c r="A259" i="12"/>
  <c r="D259" i="12" l="1"/>
  <c r="A260" i="12"/>
  <c r="D260" i="12" l="1"/>
  <c r="A261" i="12"/>
  <c r="D261" i="12" l="1"/>
  <c r="A262" i="12"/>
  <c r="D262" i="12" l="1"/>
  <c r="A263" i="12"/>
  <c r="D263" i="12" l="1"/>
  <c r="A264" i="12"/>
  <c r="D264" i="12" l="1"/>
  <c r="A265" i="12"/>
  <c r="D265" i="12" l="1"/>
  <c r="A266" i="12"/>
  <c r="D266" i="12" l="1"/>
  <c r="A267" i="12"/>
  <c r="D267" i="12" l="1"/>
  <c r="A268" i="12"/>
  <c r="D268" i="12" l="1"/>
  <c r="A269" i="12"/>
  <c r="D269" i="12" l="1"/>
  <c r="A270" i="12"/>
  <c r="D270" i="12" l="1"/>
  <c r="A271" i="12"/>
  <c r="D271" i="12" l="1"/>
  <c r="A272" i="12"/>
  <c r="D272" i="12" l="1"/>
  <c r="A273" i="12"/>
  <c r="D273" i="12" l="1"/>
  <c r="A274" i="12"/>
  <c r="D274" i="12" l="1"/>
  <c r="A275" i="12"/>
  <c r="D275" i="12" l="1"/>
  <c r="A276" i="12"/>
  <c r="D276" i="12" l="1"/>
  <c r="A277" i="12"/>
  <c r="D277" i="12" l="1"/>
  <c r="A278" i="12"/>
  <c r="D278" i="12" l="1"/>
  <c r="A279" i="12"/>
  <c r="D279" i="12" l="1"/>
  <c r="A280" i="12"/>
  <c r="D280" i="12" l="1"/>
  <c r="A281" i="12"/>
  <c r="D281" i="12" l="1"/>
  <c r="A282" i="12"/>
  <c r="D282" i="12" l="1"/>
  <c r="A283" i="12"/>
  <c r="D283" i="12" l="1"/>
  <c r="A284" i="12"/>
  <c r="D284" i="12" l="1"/>
  <c r="A285" i="12"/>
  <c r="D285" i="12" l="1"/>
  <c r="A286" i="12"/>
  <c r="D286" i="12" l="1"/>
  <c r="A287" i="12"/>
  <c r="D287" i="12" l="1"/>
  <c r="A288" i="12"/>
  <c r="D288" i="12" l="1"/>
  <c r="A289" i="12"/>
  <c r="D289" i="12" l="1"/>
  <c r="A290" i="12"/>
  <c r="D290" i="12" l="1"/>
  <c r="A291" i="12"/>
  <c r="D291" i="12" l="1"/>
  <c r="A292" i="12"/>
  <c r="D292" i="12" l="1"/>
  <c r="A293" i="12"/>
  <c r="D293" i="12" l="1"/>
  <c r="A294" i="12"/>
  <c r="D294" i="12" l="1"/>
  <c r="A295" i="12"/>
  <c r="D295" i="12" l="1"/>
  <c r="A296" i="12"/>
  <c r="D296" i="12" l="1"/>
  <c r="A297" i="12"/>
  <c r="D297" i="12" l="1"/>
  <c r="A298" i="12"/>
  <c r="D298" i="12" l="1"/>
  <c r="A299" i="12"/>
  <c r="D299" i="12" l="1"/>
  <c r="A300" i="12"/>
  <c r="D300" i="12" l="1"/>
  <c r="A301" i="12"/>
  <c r="D301" i="12" l="1"/>
  <c r="A302" i="12"/>
  <c r="D302" i="12" l="1"/>
  <c r="A303" i="12"/>
  <c r="D303" i="12" l="1"/>
  <c r="A304" i="12"/>
  <c r="D304" i="12" l="1"/>
  <c r="A305" i="12"/>
  <c r="D305" i="12" l="1"/>
  <c r="A306" i="12"/>
  <c r="D306" i="12" l="1"/>
  <c r="A307" i="12"/>
  <c r="D307" i="12" l="1"/>
  <c r="A308" i="12"/>
  <c r="D308" i="12" l="1"/>
  <c r="A309" i="12"/>
  <c r="D309" i="12" l="1"/>
  <c r="A310" i="12"/>
  <c r="D310" i="12" l="1"/>
  <c r="A311" i="12"/>
  <c r="D311" i="12" l="1"/>
  <c r="A312" i="12"/>
  <c r="D312" i="12" l="1"/>
  <c r="A313" i="12"/>
  <c r="D313" i="12" l="1"/>
  <c r="A314" i="12"/>
  <c r="D314" i="12" l="1"/>
  <c r="A315" i="12"/>
  <c r="D315" i="12" l="1"/>
  <c r="A316" i="12"/>
  <c r="D316" i="12" l="1"/>
  <c r="A317" i="12"/>
  <c r="D317" i="12" l="1"/>
  <c r="A318" i="12"/>
  <c r="D318" i="12" l="1"/>
  <c r="A319" i="12"/>
  <c r="D319" i="12" l="1"/>
  <c r="A320" i="12"/>
  <c r="D320" i="12" l="1"/>
  <c r="A321" i="12"/>
  <c r="D321" i="12" l="1"/>
  <c r="A322" i="12"/>
  <c r="D322" i="12" l="1"/>
  <c r="A323" i="12"/>
  <c r="D323" i="12" l="1"/>
  <c r="A324" i="12"/>
  <c r="D324" i="12" l="1"/>
  <c r="A325" i="12"/>
  <c r="D325" i="12" l="1"/>
  <c r="A326" i="12"/>
  <c r="D326" i="12" l="1"/>
  <c r="A327" i="12"/>
  <c r="D327" i="12" l="1"/>
  <c r="A328" i="12"/>
  <c r="D328" i="12" l="1"/>
  <c r="A329" i="12"/>
  <c r="D329" i="12" l="1"/>
  <c r="A330" i="12"/>
  <c r="D330" i="12" l="1"/>
  <c r="A331" i="12"/>
  <c r="D331" i="12" l="1"/>
  <c r="A332" i="12"/>
  <c r="D332" i="12" l="1"/>
  <c r="A333" i="12"/>
  <c r="D333" i="12" l="1"/>
  <c r="A334" i="12"/>
  <c r="D334" i="12" l="1"/>
  <c r="A335" i="12"/>
  <c r="D335" i="12" l="1"/>
  <c r="A336" i="12"/>
  <c r="D336" i="12" l="1"/>
  <c r="A337" i="12"/>
  <c r="D337" i="12" l="1"/>
  <c r="A338" i="12"/>
  <c r="D338" i="12" l="1"/>
  <c r="A339" i="12"/>
  <c r="D339" i="12" l="1"/>
  <c r="A340" i="12"/>
  <c r="D340" i="12" l="1"/>
  <c r="A341" i="12"/>
  <c r="D341" i="12" l="1"/>
  <c r="A342" i="12"/>
  <c r="D342" i="12" l="1"/>
  <c r="A343" i="12"/>
  <c r="D343" i="12" l="1"/>
  <c r="A344" i="12"/>
  <c r="D344" i="12" l="1"/>
  <c r="A345" i="12"/>
  <c r="D345" i="12" l="1"/>
  <c r="A346" i="12"/>
  <c r="D346" i="12" l="1"/>
  <c r="A347" i="12"/>
  <c r="D347" i="12" l="1"/>
  <c r="A348" i="12"/>
  <c r="D348" i="12" l="1"/>
  <c r="A349" i="12"/>
  <c r="D349" i="12" l="1"/>
  <c r="A350" i="12"/>
  <c r="D350" i="12" l="1"/>
  <c r="A351" i="12"/>
  <c r="D351" i="12" l="1"/>
  <c r="A352" i="12"/>
  <c r="D352" i="12" l="1"/>
  <c r="A353" i="12"/>
  <c r="D353" i="12" l="1"/>
  <c r="A354" i="12"/>
  <c r="D354" i="12" l="1"/>
  <c r="A355" i="12"/>
  <c r="D355" i="12" l="1"/>
  <c r="A356" i="12"/>
  <c r="D356" i="12" l="1"/>
  <c r="A357" i="12"/>
  <c r="D357" i="12" l="1"/>
  <c r="A358" i="12"/>
  <c r="D358" i="12" l="1"/>
  <c r="A359" i="12"/>
  <c r="D359" i="12" l="1"/>
  <c r="A360" i="12"/>
  <c r="D360" i="12" l="1"/>
  <c r="A361" i="12"/>
  <c r="D361" i="12" l="1"/>
  <c r="A362" i="12"/>
  <c r="D362" i="12" l="1"/>
  <c r="A363" i="12"/>
  <c r="D363" i="12" l="1"/>
  <c r="A364" i="12"/>
  <c r="D364" i="12" l="1"/>
  <c r="A365" i="12"/>
  <c r="D365" i="12" l="1"/>
  <c r="A366" i="12"/>
  <c r="D366" i="12" l="1"/>
  <c r="A367" i="12"/>
  <c r="D367" i="12" l="1"/>
  <c r="A368" i="12"/>
  <c r="D368" i="12" l="1"/>
  <c r="A369" i="12"/>
  <c r="D369" i="12" l="1"/>
  <c r="A370" i="12"/>
  <c r="D370" i="12" l="1"/>
  <c r="A371" i="12"/>
  <c r="D371" i="12" l="1"/>
  <c r="A372" i="12"/>
  <c r="D372" i="12" l="1"/>
  <c r="A373" i="12"/>
  <c r="A374" i="12" l="1"/>
  <c r="D373" i="12"/>
  <c r="D374" i="12" l="1"/>
  <c r="A375" i="12"/>
  <c r="D375" i="12" l="1"/>
  <c r="A376" i="12"/>
  <c r="D376" i="12" l="1"/>
  <c r="A377" i="12"/>
  <c r="D377" i="12" l="1"/>
  <c r="A378" i="12"/>
  <c r="D378" i="12" l="1"/>
  <c r="A379" i="12"/>
  <c r="D379" i="12" l="1"/>
  <c r="A380" i="12"/>
  <c r="D380" i="12" l="1"/>
  <c r="A381" i="12"/>
  <c r="D381" i="12" l="1"/>
  <c r="A382" i="12"/>
  <c r="D382" i="12" l="1"/>
  <c r="A383" i="12"/>
  <c r="D383" i="12" l="1"/>
  <c r="A384" i="12"/>
  <c r="D384" i="12" l="1"/>
  <c r="A385" i="12"/>
  <c r="D385" i="12" l="1"/>
  <c r="A386" i="12"/>
  <c r="A387" i="12" l="1"/>
  <c r="D386" i="12"/>
  <c r="D387" i="12" l="1"/>
  <c r="A388" i="12"/>
  <c r="D388" i="12" l="1"/>
  <c r="A389" i="12"/>
  <c r="D389" i="12" l="1"/>
  <c r="A390" i="12"/>
  <c r="D390" i="12" l="1"/>
  <c r="A391" i="12"/>
  <c r="D391" i="12" l="1"/>
  <c r="A392" i="12"/>
  <c r="D392" i="12" l="1"/>
  <c r="A393" i="12"/>
  <c r="D393" i="12" l="1"/>
  <c r="A394" i="12"/>
  <c r="D394" i="12" l="1"/>
  <c r="A395" i="12"/>
  <c r="D395" i="12" l="1"/>
  <c r="A396" i="12"/>
  <c r="D396" i="12" l="1"/>
  <c r="A397" i="12"/>
  <c r="D397" i="12" l="1"/>
  <c r="A398" i="12"/>
  <c r="D398" i="12" l="1"/>
  <c r="A399" i="12"/>
  <c r="D399" i="12" l="1"/>
  <c r="A400" i="12"/>
  <c r="D400" i="12" l="1"/>
  <c r="A401" i="12"/>
  <c r="D401" i="12" l="1"/>
  <c r="A402" i="12"/>
  <c r="D402" i="12" l="1"/>
  <c r="A403" i="12"/>
  <c r="D403" i="12" l="1"/>
  <c r="A404" i="12"/>
  <c r="D404" i="12" l="1"/>
  <c r="A405" i="12"/>
  <c r="D405" i="12" l="1"/>
  <c r="A406" i="12"/>
  <c r="D406" i="12" l="1"/>
  <c r="A407" i="12"/>
  <c r="D407" i="12" l="1"/>
  <c r="A408" i="12"/>
  <c r="D408" i="12" l="1"/>
  <c r="A409" i="12"/>
  <c r="D409" i="12" l="1"/>
  <c r="A410" i="12"/>
  <c r="D410" i="12" l="1"/>
  <c r="A411" i="12"/>
  <c r="D411" i="12" l="1"/>
  <c r="A412" i="12"/>
  <c r="D412" i="12" l="1"/>
  <c r="A413" i="12"/>
  <c r="D413" i="12" l="1"/>
  <c r="A414" i="12"/>
  <c r="D414" i="12" l="1"/>
  <c r="A415" i="12"/>
  <c r="D415" i="12" l="1"/>
  <c r="A416" i="12"/>
  <c r="D416" i="12" l="1"/>
  <c r="A417" i="12"/>
  <c r="D417" i="12" l="1"/>
  <c r="A418" i="12"/>
  <c r="D418" i="12" l="1"/>
  <c r="A419" i="12"/>
  <c r="D419" i="12" l="1"/>
  <c r="A420" i="12"/>
  <c r="D420" i="12" l="1"/>
  <c r="A421" i="12"/>
  <c r="D421" i="12" l="1"/>
  <c r="A422" i="12"/>
  <c r="D422" i="12" l="1"/>
  <c r="A423" i="12"/>
  <c r="D423" i="12" l="1"/>
  <c r="A424" i="12"/>
  <c r="D424" i="12" l="1"/>
  <c r="A425" i="12"/>
  <c r="D425" i="12" l="1"/>
  <c r="A426" i="12"/>
  <c r="D426" i="12" l="1"/>
  <c r="A427" i="12"/>
  <c r="D427" i="12" l="1"/>
  <c r="A428" i="12"/>
  <c r="D428" i="12" l="1"/>
  <c r="A429" i="12"/>
  <c r="D429" i="12" l="1"/>
  <c r="A430" i="12"/>
  <c r="D430" i="12" l="1"/>
  <c r="A431" i="12"/>
  <c r="D431" i="12" l="1"/>
  <c r="A432" i="12"/>
  <c r="D432" i="12" l="1"/>
  <c r="A433" i="12"/>
  <c r="D433" i="12" l="1"/>
  <c r="A434" i="12"/>
  <c r="D434" i="12" l="1"/>
  <c r="A435" i="12"/>
  <c r="D435" i="12" l="1"/>
  <c r="A436" i="12"/>
  <c r="D436" i="12" l="1"/>
  <c r="A437" i="12"/>
  <c r="D437" i="12" l="1"/>
  <c r="A438" i="12"/>
  <c r="D438" i="12" l="1"/>
  <c r="A439" i="12"/>
  <c r="D439" i="12" l="1"/>
  <c r="A440" i="12"/>
  <c r="D440" i="12" l="1"/>
  <c r="A441" i="12"/>
  <c r="D441" i="12" l="1"/>
  <c r="A442" i="12"/>
  <c r="D442" i="12" l="1"/>
  <c r="A443" i="12"/>
  <c r="D443" i="12" l="1"/>
  <c r="A444" i="12"/>
  <c r="D444" i="12" l="1"/>
  <c r="A445" i="12"/>
  <c r="D445" i="12" l="1"/>
  <c r="A446" i="12"/>
  <c r="D446" i="12" l="1"/>
  <c r="A447" i="12"/>
  <c r="D447" i="12" l="1"/>
  <c r="A448" i="12"/>
  <c r="D448" i="12" l="1"/>
  <c r="A449" i="12"/>
  <c r="D449" i="12" l="1"/>
  <c r="A450" i="12"/>
  <c r="D450" i="12" l="1"/>
  <c r="A451" i="12"/>
  <c r="D451" i="12" l="1"/>
  <c r="A452" i="12"/>
  <c r="D452" i="12" l="1"/>
  <c r="A453" i="12"/>
  <c r="D453" i="12" l="1"/>
  <c r="A454" i="12"/>
  <c r="D454" i="12" l="1"/>
  <c r="A455" i="12"/>
  <c r="D455" i="12" l="1"/>
  <c r="A456" i="12"/>
  <c r="D456" i="12" l="1"/>
  <c r="A457" i="12"/>
  <c r="D457" i="12" l="1"/>
  <c r="A458" i="12"/>
  <c r="D458" i="12" l="1"/>
  <c r="A459" i="12"/>
  <c r="D459" i="12" l="1"/>
  <c r="A460" i="12"/>
  <c r="D460" i="12" l="1"/>
  <c r="A461" i="12"/>
  <c r="D461" i="12" l="1"/>
  <c r="A462" i="12"/>
  <c r="D462" i="12" l="1"/>
  <c r="A463" i="12"/>
  <c r="D463" i="12" l="1"/>
  <c r="A464" i="12"/>
  <c r="D464" i="12" l="1"/>
  <c r="A465" i="12"/>
  <c r="D465" i="12" l="1"/>
  <c r="A466" i="12"/>
  <c r="D466" i="12" l="1"/>
  <c r="A467" i="12"/>
  <c r="D467" i="12" l="1"/>
  <c r="A468" i="12"/>
  <c r="D468" i="12" l="1"/>
  <c r="A469" i="12"/>
  <c r="D469" i="12" l="1"/>
  <c r="A470" i="12"/>
  <c r="D470" i="12" l="1"/>
  <c r="A471" i="12"/>
  <c r="D471" i="12" l="1"/>
  <c r="A472" i="12"/>
  <c r="D472" i="12" l="1"/>
  <c r="A473" i="12"/>
  <c r="D473" i="12" l="1"/>
  <c r="A474" i="12"/>
  <c r="D474" i="12" l="1"/>
  <c r="A475" i="12"/>
  <c r="D475" i="12" l="1"/>
  <c r="A476" i="12"/>
  <c r="D476" i="12" l="1"/>
  <c r="A477" i="12"/>
  <c r="D477" i="12" l="1"/>
  <c r="A478" i="12"/>
  <c r="D478" i="12" l="1"/>
  <c r="A479" i="12"/>
  <c r="D479" i="12" l="1"/>
  <c r="A480" i="12"/>
  <c r="D480" i="12" l="1"/>
  <c r="A481" i="12"/>
  <c r="D481" i="12" l="1"/>
  <c r="A482" i="12"/>
  <c r="D482" i="12" l="1"/>
  <c r="A483" i="12"/>
  <c r="D483" i="12" l="1"/>
  <c r="A484" i="12"/>
  <c r="D484" i="12" l="1"/>
  <c r="A485" i="12"/>
  <c r="D485" i="12" l="1"/>
  <c r="A486" i="12"/>
  <c r="D486" i="12" l="1"/>
  <c r="A487" i="12"/>
  <c r="D487" i="12" l="1"/>
  <c r="A488" i="12"/>
  <c r="D488" i="12" l="1"/>
  <c r="A489" i="12"/>
  <c r="D489" i="12" l="1"/>
  <c r="A490" i="12"/>
  <c r="D490" i="12" l="1"/>
  <c r="A491" i="12"/>
  <c r="D491" i="12" l="1"/>
  <c r="A492" i="12"/>
  <c r="D492" i="12" l="1"/>
  <c r="A493" i="12"/>
  <c r="D493" i="12" l="1"/>
  <c r="A494" i="12"/>
  <c r="D494" i="12" l="1"/>
  <c r="A495" i="12"/>
  <c r="D495" i="12" l="1"/>
  <c r="A496" i="12"/>
  <c r="D496" i="12" l="1"/>
  <c r="A497" i="12"/>
  <c r="D497" i="12" l="1"/>
  <c r="A498" i="12"/>
  <c r="D498" i="12" l="1"/>
  <c r="A499" i="12"/>
  <c r="D499" i="12" l="1"/>
  <c r="A500" i="12"/>
  <c r="D500" i="12" l="1"/>
  <c r="A501" i="12"/>
  <c r="D501" i="12" l="1"/>
  <c r="A502" i="12"/>
  <c r="D502" i="12" l="1"/>
  <c r="A503" i="12"/>
  <c r="D503" i="12" l="1"/>
  <c r="A504" i="12"/>
  <c r="D504" i="12" l="1"/>
  <c r="A505" i="12"/>
  <c r="D505" i="12" l="1"/>
  <c r="A506" i="12"/>
  <c r="D506" i="12" l="1"/>
  <c r="A507" i="12"/>
  <c r="D507" i="12" l="1"/>
  <c r="A508" i="12"/>
  <c r="D508" i="12" l="1"/>
  <c r="A509" i="12"/>
  <c r="D509" i="12" l="1"/>
  <c r="A510" i="12"/>
  <c r="D510" i="12" l="1"/>
  <c r="A511" i="12"/>
  <c r="D511" i="12" l="1"/>
  <c r="A512" i="12"/>
  <c r="D512" i="12" l="1"/>
  <c r="A513" i="12"/>
  <c r="D513" i="12" l="1"/>
  <c r="A514" i="12"/>
  <c r="D514" i="12" l="1"/>
  <c r="A515" i="12"/>
  <c r="D515" i="12" l="1"/>
  <c r="A516" i="12"/>
  <c r="D516" i="12" l="1"/>
  <c r="A517" i="12"/>
  <c r="D517" i="12" l="1"/>
  <c r="A518" i="12"/>
  <c r="D518" i="12" l="1"/>
  <c r="A519" i="12"/>
  <c r="D519" i="12" l="1"/>
  <c r="A520" i="12"/>
  <c r="D520" i="12" l="1"/>
  <c r="A521" i="12"/>
  <c r="D521" i="12" l="1"/>
  <c r="A522" i="12"/>
  <c r="D522" i="12" l="1"/>
  <c r="A523" i="12"/>
  <c r="D523" i="12" l="1"/>
  <c r="A524" i="12"/>
  <c r="D524" i="12" l="1"/>
  <c r="A525" i="12"/>
  <c r="D525" i="12" l="1"/>
  <c r="A526" i="12"/>
  <c r="D526" i="12" l="1"/>
  <c r="A527" i="12"/>
  <c r="D527" i="12" l="1"/>
  <c r="A528" i="12"/>
  <c r="D528" i="12" l="1"/>
  <c r="A529" i="12"/>
  <c r="D529" i="12" l="1"/>
  <c r="A530" i="12"/>
  <c r="D530" i="12" l="1"/>
  <c r="A531" i="12"/>
  <c r="D531" i="12" l="1"/>
  <c r="A532" i="12"/>
  <c r="D532" i="12" l="1"/>
  <c r="A533" i="12"/>
  <c r="D533" i="12" l="1"/>
  <c r="A534" i="12"/>
  <c r="D534" i="12" l="1"/>
  <c r="A535" i="12"/>
  <c r="D535" i="12" l="1"/>
  <c r="A536" i="12"/>
  <c r="D536" i="12" l="1"/>
  <c r="A537" i="12"/>
  <c r="D537" i="12" l="1"/>
  <c r="A538" i="12"/>
  <c r="D538" i="12" l="1"/>
  <c r="A539" i="12"/>
  <c r="D539" i="12" l="1"/>
  <c r="A540" i="12"/>
  <c r="D540" i="12" l="1"/>
  <c r="A541" i="12"/>
  <c r="D541" i="12" l="1"/>
  <c r="A542" i="12"/>
  <c r="D542" i="12" l="1"/>
  <c r="A543" i="12"/>
  <c r="D543" i="12" l="1"/>
  <c r="A544" i="12"/>
  <c r="D544" i="12" l="1"/>
  <c r="A545" i="12"/>
  <c r="D545" i="12" l="1"/>
  <c r="A546" i="12"/>
  <c r="D546" i="12" l="1"/>
  <c r="A547" i="12"/>
  <c r="D547" i="12" l="1"/>
  <c r="A548" i="12"/>
  <c r="D548" i="12" l="1"/>
  <c r="A549" i="12"/>
  <c r="D549" i="12" l="1"/>
  <c r="A550" i="12"/>
  <c r="D550" i="12" l="1"/>
  <c r="A551" i="12"/>
  <c r="D551" i="12" l="1"/>
  <c r="A552" i="12"/>
  <c r="D552" i="12" l="1"/>
  <c r="A553" i="12"/>
  <c r="D553" i="12" l="1"/>
  <c r="A554" i="12"/>
  <c r="D554" i="12" l="1"/>
  <c r="A555" i="12"/>
  <c r="D555" i="12" l="1"/>
  <c r="A556" i="12"/>
  <c r="D556" i="12" l="1"/>
  <c r="A557" i="12"/>
  <c r="D557" i="12" l="1"/>
  <c r="A558" i="12"/>
  <c r="D558" i="12" l="1"/>
  <c r="A559" i="12"/>
  <c r="D559" i="12" l="1"/>
  <c r="A560" i="12"/>
  <c r="D560" i="12" l="1"/>
  <c r="A561" i="12"/>
  <c r="D561" i="12" l="1"/>
  <c r="A562" i="12"/>
  <c r="D562" i="12" l="1"/>
  <c r="A563" i="12"/>
  <c r="D563" i="12" l="1"/>
  <c r="A564" i="12"/>
  <c r="D564" i="12" l="1"/>
  <c r="A565" i="12"/>
  <c r="D565" i="12" l="1"/>
  <c r="A566" i="12"/>
  <c r="D566" i="12" l="1"/>
  <c r="A567" i="12"/>
  <c r="D567" i="12" l="1"/>
  <c r="A568" i="12"/>
  <c r="D568" i="12" l="1"/>
  <c r="A569" i="12"/>
  <c r="D569" i="12" l="1"/>
  <c r="A570" i="12"/>
  <c r="D570" i="12" l="1"/>
  <c r="A571" i="12"/>
  <c r="D571" i="12" l="1"/>
  <c r="A572" i="12"/>
  <c r="D572" i="12" l="1"/>
  <c r="A573" i="12"/>
  <c r="D573" i="12" l="1"/>
  <c r="A574" i="12"/>
  <c r="D574" i="12" l="1"/>
  <c r="A575" i="12"/>
  <c r="D575" i="12" l="1"/>
  <c r="A576" i="12"/>
  <c r="D576" i="12" l="1"/>
  <c r="A577" i="12"/>
  <c r="D577" i="12" l="1"/>
  <c r="A578" i="12"/>
  <c r="D578" i="12" l="1"/>
  <c r="A579" i="12"/>
  <c r="D579" i="12" l="1"/>
  <c r="A580" i="12"/>
  <c r="D580" i="12" l="1"/>
  <c r="A581" i="12"/>
  <c r="D581" i="12" l="1"/>
  <c r="A582" i="12"/>
  <c r="D582" i="12" l="1"/>
  <c r="A583" i="12"/>
  <c r="D583" i="12" l="1"/>
  <c r="A584" i="12"/>
  <c r="D584" i="12" l="1"/>
  <c r="A585" i="12"/>
  <c r="D585" i="12" l="1"/>
  <c r="A586" i="12"/>
  <c r="D586" i="12" l="1"/>
  <c r="A587" i="12"/>
  <c r="D587" i="12" l="1"/>
  <c r="A588" i="12"/>
  <c r="D588" i="12" l="1"/>
  <c r="A589" i="12"/>
  <c r="D589" i="12" l="1"/>
  <c r="A590" i="12"/>
  <c r="D590" i="12" l="1"/>
  <c r="A591" i="12"/>
  <c r="D591" i="12" l="1"/>
  <c r="A592" i="12"/>
  <c r="D592" i="12" l="1"/>
  <c r="A593" i="12"/>
  <c r="D593" i="12" l="1"/>
  <c r="A594" i="12"/>
  <c r="D594" i="12" l="1"/>
  <c r="A595" i="12"/>
  <c r="D595" i="12" l="1"/>
  <c r="A596" i="12"/>
  <c r="D596" i="12" l="1"/>
  <c r="A597" i="12"/>
  <c r="D597" i="12" l="1"/>
  <c r="A598" i="12"/>
  <c r="D598" i="12" l="1"/>
  <c r="A599" i="12"/>
  <c r="D599" i="12" l="1"/>
  <c r="A600" i="12"/>
  <c r="D600" i="12" l="1"/>
  <c r="A601" i="12"/>
  <c r="D601" i="12" l="1"/>
  <c r="A602" i="12"/>
  <c r="D602" i="12" l="1"/>
  <c r="A603" i="12"/>
  <c r="D603" i="12" l="1"/>
  <c r="A604" i="12"/>
  <c r="D604" i="12" l="1"/>
  <c r="A605" i="12"/>
  <c r="D605" i="12" l="1"/>
  <c r="A606" i="12"/>
  <c r="D606" i="12" l="1"/>
  <c r="A607" i="12"/>
  <c r="D607" i="12" l="1"/>
  <c r="A608" i="12"/>
  <c r="D608" i="12" l="1"/>
  <c r="A609" i="12"/>
  <c r="D609" i="12" l="1"/>
  <c r="A610" i="12"/>
  <c r="D610" i="12" l="1"/>
  <c r="A611" i="12"/>
  <c r="D611" i="12" l="1"/>
  <c r="A612" i="12"/>
  <c r="D612" i="12" l="1"/>
  <c r="A613" i="12"/>
  <c r="D613" i="12" l="1"/>
  <c r="A614" i="12"/>
  <c r="D614" i="12" l="1"/>
  <c r="A615" i="12"/>
  <c r="D615" i="12" l="1"/>
  <c r="A616" i="12"/>
  <c r="D616" i="12" l="1"/>
  <c r="A617" i="12"/>
  <c r="D617" i="12" l="1"/>
  <c r="A618" i="12"/>
  <c r="D618" i="12" l="1"/>
  <c r="A619" i="12"/>
  <c r="D619" i="12" l="1"/>
  <c r="A620" i="12"/>
  <c r="D620" i="12" l="1"/>
  <c r="A621" i="12"/>
  <c r="D621" i="12" l="1"/>
  <c r="A622" i="12"/>
  <c r="D622" i="12" l="1"/>
  <c r="A623" i="12"/>
  <c r="D623" i="12" l="1"/>
  <c r="A624" i="12"/>
  <c r="D624" i="12" l="1"/>
  <c r="A625" i="12"/>
  <c r="D625" i="12" l="1"/>
  <c r="A626" i="12"/>
  <c r="D626" i="12" l="1"/>
  <c r="A627" i="12"/>
  <c r="D627" i="12" l="1"/>
  <c r="A628" i="12"/>
  <c r="D628" i="12" l="1"/>
  <c r="A629" i="12"/>
  <c r="D629" i="12" l="1"/>
  <c r="A630" i="12"/>
  <c r="D630" i="12" l="1"/>
  <c r="A631" i="12"/>
  <c r="D631" i="12" l="1"/>
  <c r="A632" i="12"/>
  <c r="D632" i="12" l="1"/>
  <c r="A633" i="12"/>
  <c r="D633" i="12" l="1"/>
  <c r="A634" i="12"/>
  <c r="D634" i="12" l="1"/>
  <c r="A635" i="12"/>
  <c r="D635" i="12" l="1"/>
  <c r="A636" i="12"/>
  <c r="D636" i="12" l="1"/>
  <c r="A637" i="12"/>
  <c r="D637" i="12" l="1"/>
  <c r="A638" i="12"/>
  <c r="D638" i="12" l="1"/>
  <c r="A639" i="12"/>
  <c r="D639" i="12" l="1"/>
  <c r="A640" i="12"/>
  <c r="D640" i="12" l="1"/>
  <c r="A641" i="12"/>
  <c r="D641" i="12" l="1"/>
  <c r="A642" i="12"/>
  <c r="D642" i="12" l="1"/>
  <c r="A643" i="12"/>
  <c r="P1" i="12" s="1"/>
  <c r="D643" i="12" l="1"/>
  <c r="O28" i="8" l="1"/>
  <c r="O29" i="8"/>
  <c r="O30" i="8"/>
  <c r="O32" i="8"/>
  <c r="O33" i="8"/>
  <c r="O35" i="8"/>
  <c r="O36" i="8"/>
  <c r="O38" i="8"/>
  <c r="O39" i="8"/>
  <c r="O41" i="8"/>
  <c r="O42" i="8"/>
  <c r="O44" i="8"/>
  <c r="O45" i="8"/>
  <c r="O47" i="8"/>
  <c r="J16" i="8"/>
  <c r="K16" i="8"/>
  <c r="L16" i="8"/>
  <c r="J17" i="8"/>
  <c r="K17" i="8"/>
  <c r="L17" i="8"/>
  <c r="J30" i="8"/>
  <c r="K30" i="8"/>
  <c r="L30" i="8"/>
  <c r="J38" i="8"/>
  <c r="K38" i="8"/>
  <c r="L38" i="8"/>
  <c r="S608" i="7"/>
  <c r="S600" i="7"/>
  <c r="S596" i="7"/>
  <c r="S586" i="7"/>
  <c r="S481" i="7"/>
  <c r="S464" i="7"/>
  <c r="S187" i="7"/>
  <c r="S182" i="7"/>
  <c r="S179" i="7"/>
  <c r="S149" i="7"/>
  <c r="S134" i="7"/>
  <c r="S121" i="7"/>
  <c r="S93" i="7"/>
  <c r="S86" i="7"/>
  <c r="S83" i="7"/>
  <c r="S60" i="7"/>
  <c r="O40" i="8" l="1"/>
  <c r="O31" i="8"/>
  <c r="S597" i="7"/>
  <c r="S94" i="7"/>
  <c r="S188" i="7"/>
  <c r="S609" i="7"/>
  <c r="O37" i="8"/>
  <c r="O34" i="8"/>
  <c r="P500" i="7"/>
  <c r="N500" i="7"/>
  <c r="C500" i="7"/>
  <c r="D500" i="7"/>
  <c r="E500" i="7" s="1"/>
  <c r="P460" i="7"/>
  <c r="O460" i="7"/>
  <c r="N460" i="7"/>
  <c r="C460" i="7"/>
  <c r="D460" i="7"/>
  <c r="E460" i="7" s="1"/>
  <c r="P438" i="7"/>
  <c r="O438" i="7"/>
  <c r="N438" i="7"/>
  <c r="C438" i="7"/>
  <c r="D438" i="7"/>
  <c r="E438" i="7" s="1"/>
  <c r="P410" i="7"/>
  <c r="N172" i="12" s="1"/>
  <c r="O410" i="7"/>
  <c r="M172" i="12" s="1"/>
  <c r="N410" i="7"/>
  <c r="L172" i="12" s="1"/>
  <c r="M423" i="7"/>
  <c r="J423" i="7"/>
  <c r="G423" i="7"/>
  <c r="C410" i="7"/>
  <c r="D410" i="7"/>
  <c r="E410" i="7" s="1"/>
  <c r="P377" i="7"/>
  <c r="N144" i="12" s="1"/>
  <c r="O377" i="7"/>
  <c r="M144" i="12" s="1"/>
  <c r="N377" i="7"/>
  <c r="L144" i="12" s="1"/>
  <c r="C377" i="7"/>
  <c r="D377" i="7"/>
  <c r="E377" i="7" s="1"/>
  <c r="P287" i="7"/>
  <c r="N71" i="12" s="1"/>
  <c r="O287" i="7"/>
  <c r="M71" i="12" s="1"/>
  <c r="N287" i="7"/>
  <c r="L71" i="12" s="1"/>
  <c r="C287" i="7"/>
  <c r="D287" i="7"/>
  <c r="E287" i="7" s="1"/>
  <c r="P239" i="7"/>
  <c r="O239" i="7"/>
  <c r="M37" i="12" s="1"/>
  <c r="N239" i="7"/>
  <c r="L37" i="12" s="1"/>
  <c r="C239" i="7"/>
  <c r="D239" i="7"/>
  <c r="E239" i="7" s="1"/>
  <c r="P148" i="7"/>
  <c r="O148" i="7"/>
  <c r="N148" i="7"/>
  <c r="M149" i="7"/>
  <c r="J149" i="7"/>
  <c r="G149" i="7"/>
  <c r="C148" i="7"/>
  <c r="D148" i="7"/>
  <c r="E148" i="7" s="1"/>
  <c r="P109" i="7"/>
  <c r="N109" i="7"/>
  <c r="C109" i="7"/>
  <c r="D109" i="7"/>
  <c r="E109" i="7" s="1"/>
  <c r="P52" i="7"/>
  <c r="O52" i="7"/>
  <c r="N52" i="7"/>
  <c r="C52" i="7"/>
  <c r="D52" i="7"/>
  <c r="E52" i="7" s="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40" i="11"/>
  <c r="I541" i="11"/>
  <c r="I542" i="11"/>
  <c r="I543" i="11"/>
  <c r="I544" i="11"/>
  <c r="I545" i="11"/>
  <c r="I546" i="11"/>
  <c r="I547" i="11"/>
  <c r="I548" i="11"/>
  <c r="I549" i="11"/>
  <c r="I551" i="11"/>
  <c r="I552" i="11"/>
  <c r="I553" i="11"/>
  <c r="I554" i="11"/>
  <c r="I555" i="11"/>
  <c r="I556" i="11"/>
  <c r="I557" i="11"/>
  <c r="I558" i="11"/>
  <c r="I559" i="11"/>
  <c r="I560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216" i="11"/>
  <c r="P172" i="6"/>
  <c r="R172" i="6" s="1"/>
  <c r="N172" i="6"/>
  <c r="C172" i="6"/>
  <c r="D172" i="6"/>
  <c r="E172" i="6" s="1"/>
  <c r="P146" i="6"/>
  <c r="R146" i="6" s="1"/>
  <c r="N146" i="6"/>
  <c r="M149" i="6"/>
  <c r="L149" i="6"/>
  <c r="J149" i="6"/>
  <c r="G149" i="6"/>
  <c r="C146" i="6"/>
  <c r="D146" i="6"/>
  <c r="E146" i="6" s="1"/>
  <c r="P78" i="6"/>
  <c r="R78" i="6" s="1"/>
  <c r="N78" i="6"/>
  <c r="C78" i="6"/>
  <c r="D78" i="6"/>
  <c r="E78" i="6" s="1"/>
  <c r="P71" i="6"/>
  <c r="R71" i="6" s="1"/>
  <c r="O71" i="6"/>
  <c r="N71" i="6"/>
  <c r="C71" i="6"/>
  <c r="D71" i="6"/>
  <c r="E71" i="6" s="1"/>
  <c r="P26" i="6"/>
  <c r="R26" i="6" s="1"/>
  <c r="O26" i="6"/>
  <c r="N26" i="6"/>
  <c r="C26" i="6"/>
  <c r="D26" i="6"/>
  <c r="E26" i="6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3" i="11"/>
  <c r="I4" i="11"/>
  <c r="I5" i="11"/>
  <c r="I6" i="11"/>
  <c r="I7" i="11"/>
  <c r="I8" i="11"/>
  <c r="I2" i="11"/>
  <c r="D783" i="11"/>
  <c r="N607" i="7"/>
  <c r="P606" i="7"/>
  <c r="O606" i="7"/>
  <c r="N606" i="7"/>
  <c r="P605" i="7"/>
  <c r="L47" i="8" s="1"/>
  <c r="N605" i="7"/>
  <c r="J47" i="8" s="1"/>
  <c r="N604" i="7"/>
  <c r="J45" i="8" s="1"/>
  <c r="P603" i="7"/>
  <c r="O603" i="7"/>
  <c r="N603" i="7"/>
  <c r="P602" i="7"/>
  <c r="L44" i="8" s="1"/>
  <c r="O602" i="7"/>
  <c r="K44" i="8" s="1"/>
  <c r="N602" i="7"/>
  <c r="J44" i="8" s="1"/>
  <c r="P599" i="7"/>
  <c r="P600" i="7" s="1"/>
  <c r="O599" i="7"/>
  <c r="O600" i="7" s="1"/>
  <c r="N599" i="7"/>
  <c r="N600" i="7" s="1"/>
  <c r="P595" i="7"/>
  <c r="O595" i="7"/>
  <c r="N595" i="7"/>
  <c r="N594" i="7"/>
  <c r="P593" i="7"/>
  <c r="N593" i="7"/>
  <c r="P592" i="7"/>
  <c r="O592" i="7"/>
  <c r="N592" i="7"/>
  <c r="N591" i="7"/>
  <c r="N590" i="7"/>
  <c r="N589" i="7"/>
  <c r="P588" i="7"/>
  <c r="O588" i="7"/>
  <c r="N588" i="7"/>
  <c r="P585" i="7"/>
  <c r="O585" i="7"/>
  <c r="N585" i="7"/>
  <c r="P584" i="7"/>
  <c r="O584" i="7"/>
  <c r="N584" i="7"/>
  <c r="N579" i="7"/>
  <c r="P578" i="7"/>
  <c r="O578" i="7"/>
  <c r="N578" i="7"/>
  <c r="N577" i="7"/>
  <c r="P576" i="7"/>
  <c r="O576" i="7"/>
  <c r="N576" i="7"/>
  <c r="P575" i="7"/>
  <c r="O575" i="7"/>
  <c r="N575" i="7"/>
  <c r="P574" i="7"/>
  <c r="O574" i="7"/>
  <c r="N574" i="7"/>
  <c r="P573" i="7"/>
  <c r="O573" i="7"/>
  <c r="N573" i="7"/>
  <c r="P572" i="7"/>
  <c r="O572" i="7"/>
  <c r="N572" i="7"/>
  <c r="P571" i="7"/>
  <c r="O571" i="7"/>
  <c r="N571" i="7"/>
  <c r="N570" i="7"/>
  <c r="P569" i="7"/>
  <c r="O569" i="7"/>
  <c r="N569" i="7"/>
  <c r="P568" i="7"/>
  <c r="O568" i="7"/>
  <c r="N568" i="7"/>
  <c r="P567" i="7"/>
  <c r="O567" i="7"/>
  <c r="N567" i="7"/>
  <c r="P566" i="7"/>
  <c r="O566" i="7"/>
  <c r="N566" i="7"/>
  <c r="P565" i="7"/>
  <c r="O565" i="7"/>
  <c r="N565" i="7"/>
  <c r="N564" i="7"/>
  <c r="N563" i="7"/>
  <c r="P562" i="7"/>
  <c r="O562" i="7"/>
  <c r="N562" i="7"/>
  <c r="P561" i="7"/>
  <c r="O561" i="7"/>
  <c r="N561" i="7"/>
  <c r="P560" i="7"/>
  <c r="O560" i="7"/>
  <c r="N560" i="7"/>
  <c r="P559" i="7"/>
  <c r="O559" i="7"/>
  <c r="N559" i="7"/>
  <c r="P558" i="7"/>
  <c r="O558" i="7"/>
  <c r="N558" i="7"/>
  <c r="P557" i="7"/>
  <c r="O557" i="7"/>
  <c r="N557" i="7"/>
  <c r="N556" i="7"/>
  <c r="P555" i="7"/>
  <c r="O555" i="7"/>
  <c r="N555" i="7"/>
  <c r="P554" i="7"/>
  <c r="N554" i="7"/>
  <c r="P553" i="7"/>
  <c r="O553" i="7"/>
  <c r="N553" i="7"/>
  <c r="P552" i="7"/>
  <c r="O552" i="7"/>
  <c r="N552" i="7"/>
  <c r="P551" i="7"/>
  <c r="N551" i="7"/>
  <c r="P550" i="7"/>
  <c r="O550" i="7"/>
  <c r="N550" i="7"/>
  <c r="P549" i="7"/>
  <c r="O549" i="7"/>
  <c r="N549" i="7"/>
  <c r="P548" i="7"/>
  <c r="O548" i="7"/>
  <c r="N548" i="7"/>
  <c r="N547" i="7"/>
  <c r="P546" i="7"/>
  <c r="O546" i="7"/>
  <c r="N546" i="7"/>
  <c r="P545" i="7"/>
  <c r="O545" i="7"/>
  <c r="N545" i="7"/>
  <c r="P544" i="7"/>
  <c r="O544" i="7"/>
  <c r="N544" i="7"/>
  <c r="N543" i="7"/>
  <c r="P542" i="7"/>
  <c r="O542" i="7"/>
  <c r="N542" i="7"/>
  <c r="P541" i="7"/>
  <c r="N541" i="7"/>
  <c r="P540" i="7"/>
  <c r="O540" i="7"/>
  <c r="N540" i="7"/>
  <c r="P539" i="7"/>
  <c r="O539" i="7"/>
  <c r="N539" i="7"/>
  <c r="N538" i="7"/>
  <c r="P537" i="7"/>
  <c r="N537" i="7"/>
  <c r="N536" i="7"/>
  <c r="P535" i="7"/>
  <c r="O535" i="7"/>
  <c r="N535" i="7"/>
  <c r="N534" i="7"/>
  <c r="P533" i="7"/>
  <c r="O533" i="7"/>
  <c r="N533" i="7"/>
  <c r="P532" i="7"/>
  <c r="O532" i="7"/>
  <c r="N532" i="7"/>
  <c r="N531" i="7"/>
  <c r="P530" i="7"/>
  <c r="N530" i="7"/>
  <c r="N529" i="7"/>
  <c r="P528" i="7"/>
  <c r="O528" i="7"/>
  <c r="N528" i="7"/>
  <c r="P527" i="7"/>
  <c r="O527" i="7"/>
  <c r="N527" i="7"/>
  <c r="N526" i="7"/>
  <c r="N525" i="7"/>
  <c r="P524" i="7"/>
  <c r="O524" i="7"/>
  <c r="N524" i="7"/>
  <c r="N523" i="7"/>
  <c r="P522" i="7"/>
  <c r="O522" i="7"/>
  <c r="N522" i="7"/>
  <c r="P521" i="7"/>
  <c r="O521" i="7"/>
  <c r="N521" i="7"/>
  <c r="N520" i="7"/>
  <c r="P519" i="7"/>
  <c r="O519" i="7"/>
  <c r="N519" i="7"/>
  <c r="P518" i="7"/>
  <c r="O518" i="7"/>
  <c r="N518" i="7"/>
  <c r="N517" i="7"/>
  <c r="P516" i="7"/>
  <c r="N516" i="7"/>
  <c r="P515" i="7"/>
  <c r="O515" i="7"/>
  <c r="N515" i="7"/>
  <c r="P514" i="7"/>
  <c r="O514" i="7"/>
  <c r="N514" i="7"/>
  <c r="P513" i="7"/>
  <c r="N513" i="7"/>
  <c r="P512" i="7"/>
  <c r="O512" i="7"/>
  <c r="N512" i="7"/>
  <c r="P511" i="7"/>
  <c r="O511" i="7"/>
  <c r="N511" i="7"/>
  <c r="N510" i="7"/>
  <c r="N509" i="7"/>
  <c r="N508" i="7"/>
  <c r="P507" i="7"/>
  <c r="O507" i="7"/>
  <c r="N507" i="7"/>
  <c r="N506" i="7"/>
  <c r="P505" i="7"/>
  <c r="O505" i="7"/>
  <c r="N505" i="7"/>
  <c r="P504" i="7"/>
  <c r="O504" i="7"/>
  <c r="N504" i="7"/>
  <c r="N503" i="7"/>
  <c r="P502" i="7"/>
  <c r="O502" i="7"/>
  <c r="N502" i="7"/>
  <c r="N501" i="7"/>
  <c r="P499" i="7"/>
  <c r="O499" i="7"/>
  <c r="N499" i="7"/>
  <c r="P498" i="7"/>
  <c r="O498" i="7"/>
  <c r="N498" i="7"/>
  <c r="N497" i="7"/>
  <c r="P496" i="7"/>
  <c r="O496" i="7"/>
  <c r="N496" i="7"/>
  <c r="N495" i="7"/>
  <c r="P494" i="7"/>
  <c r="O494" i="7"/>
  <c r="N494" i="7"/>
  <c r="P493" i="7"/>
  <c r="O493" i="7"/>
  <c r="N493" i="7"/>
  <c r="P492" i="7"/>
  <c r="O492" i="7"/>
  <c r="N492" i="7"/>
  <c r="P491" i="7"/>
  <c r="O491" i="7"/>
  <c r="N491" i="7"/>
  <c r="P490" i="7"/>
  <c r="O490" i="7"/>
  <c r="N490" i="7"/>
  <c r="P489" i="7"/>
  <c r="O489" i="7"/>
  <c r="N489" i="7"/>
  <c r="P488" i="7"/>
  <c r="O488" i="7"/>
  <c r="N488" i="7"/>
  <c r="N487" i="7"/>
  <c r="P486" i="7"/>
  <c r="O486" i="7"/>
  <c r="N486" i="7"/>
  <c r="P485" i="7"/>
  <c r="O485" i="7"/>
  <c r="N485" i="7"/>
  <c r="P484" i="7"/>
  <c r="O484" i="7"/>
  <c r="N484" i="7"/>
  <c r="P483" i="7"/>
  <c r="O483" i="7"/>
  <c r="N483" i="7"/>
  <c r="N480" i="7"/>
  <c r="N479" i="7"/>
  <c r="N478" i="7"/>
  <c r="P477" i="7"/>
  <c r="O477" i="7"/>
  <c r="N477" i="7"/>
  <c r="N476" i="7"/>
  <c r="P475" i="7"/>
  <c r="O475" i="7"/>
  <c r="N475" i="7"/>
  <c r="P474" i="7"/>
  <c r="O474" i="7"/>
  <c r="N474" i="7"/>
  <c r="P473" i="7"/>
  <c r="O473" i="7"/>
  <c r="N473" i="7"/>
  <c r="P472" i="7"/>
  <c r="O472" i="7"/>
  <c r="N472" i="7"/>
  <c r="P471" i="7"/>
  <c r="O471" i="7"/>
  <c r="N471" i="7"/>
  <c r="N470" i="7"/>
  <c r="N469" i="7"/>
  <c r="N468" i="7"/>
  <c r="N467" i="7"/>
  <c r="P466" i="7"/>
  <c r="O466" i="7"/>
  <c r="N466" i="7"/>
  <c r="P463" i="7"/>
  <c r="O463" i="7"/>
  <c r="N463" i="7"/>
  <c r="P462" i="7"/>
  <c r="O462" i="7"/>
  <c r="N462" i="7"/>
  <c r="P461" i="7"/>
  <c r="O461" i="7"/>
  <c r="N461" i="7"/>
  <c r="P459" i="7"/>
  <c r="O459" i="7"/>
  <c r="N459" i="7"/>
  <c r="P458" i="7"/>
  <c r="O458" i="7"/>
  <c r="N458" i="7"/>
  <c r="P457" i="7"/>
  <c r="O457" i="7"/>
  <c r="N457" i="7"/>
  <c r="P456" i="7"/>
  <c r="O456" i="7"/>
  <c r="N456" i="7"/>
  <c r="P455" i="7"/>
  <c r="O455" i="7"/>
  <c r="N455" i="7"/>
  <c r="P454" i="7"/>
  <c r="O454" i="7"/>
  <c r="N454" i="7"/>
  <c r="P453" i="7"/>
  <c r="O453" i="7"/>
  <c r="N453" i="7"/>
  <c r="P452" i="7"/>
  <c r="O452" i="7"/>
  <c r="N452" i="7"/>
  <c r="P451" i="7"/>
  <c r="O451" i="7"/>
  <c r="N451" i="7"/>
  <c r="P450" i="7"/>
  <c r="O450" i="7"/>
  <c r="N450" i="7"/>
  <c r="P449" i="7"/>
  <c r="O449" i="7"/>
  <c r="N449" i="7"/>
  <c r="N448" i="7"/>
  <c r="P447" i="7"/>
  <c r="O447" i="7"/>
  <c r="N447" i="7"/>
  <c r="N446" i="7"/>
  <c r="P445" i="7"/>
  <c r="O445" i="7"/>
  <c r="N445" i="7"/>
  <c r="P444" i="7"/>
  <c r="O444" i="7"/>
  <c r="N444" i="7"/>
  <c r="P443" i="7"/>
  <c r="O443" i="7"/>
  <c r="N443" i="7"/>
  <c r="P442" i="7"/>
  <c r="O442" i="7"/>
  <c r="N442" i="7"/>
  <c r="P441" i="7"/>
  <c r="O441" i="7"/>
  <c r="N441" i="7"/>
  <c r="P440" i="7"/>
  <c r="O440" i="7"/>
  <c r="N440" i="7"/>
  <c r="P439" i="7"/>
  <c r="O439" i="7"/>
  <c r="N439" i="7"/>
  <c r="P437" i="7"/>
  <c r="O437" i="7"/>
  <c r="N437" i="7"/>
  <c r="P436" i="7"/>
  <c r="O436" i="7"/>
  <c r="N436" i="7"/>
  <c r="P435" i="7"/>
  <c r="O435" i="7"/>
  <c r="N435" i="7"/>
  <c r="P434" i="7"/>
  <c r="O434" i="7"/>
  <c r="N434" i="7"/>
  <c r="P433" i="7"/>
  <c r="N433" i="7"/>
  <c r="P432" i="7"/>
  <c r="O432" i="7"/>
  <c r="N432" i="7"/>
  <c r="P431" i="7"/>
  <c r="O431" i="7"/>
  <c r="N431" i="7"/>
  <c r="N430" i="7"/>
  <c r="P429" i="7"/>
  <c r="O429" i="7"/>
  <c r="N429" i="7"/>
  <c r="P428" i="7"/>
  <c r="O428" i="7"/>
  <c r="N428" i="7"/>
  <c r="N427" i="7"/>
  <c r="P426" i="7"/>
  <c r="O426" i="7"/>
  <c r="N426" i="7"/>
  <c r="N425" i="7"/>
  <c r="N409" i="7"/>
  <c r="L171" i="12" s="1"/>
  <c r="P408" i="7"/>
  <c r="N170" i="12" s="1"/>
  <c r="O408" i="7"/>
  <c r="M170" i="12" s="1"/>
  <c r="N408" i="7"/>
  <c r="L170" i="12" s="1"/>
  <c r="N407" i="7"/>
  <c r="L169" i="12" s="1"/>
  <c r="P406" i="7"/>
  <c r="N168" i="12" s="1"/>
  <c r="O406" i="7"/>
  <c r="M168" i="12" s="1"/>
  <c r="N406" i="7"/>
  <c r="L168" i="12" s="1"/>
  <c r="N405" i="7"/>
  <c r="L167" i="12" s="1"/>
  <c r="N404" i="7"/>
  <c r="L166" i="12" s="1"/>
  <c r="P403" i="7"/>
  <c r="N165" i="12" s="1"/>
  <c r="O403" i="7"/>
  <c r="M165" i="12" s="1"/>
  <c r="N403" i="7"/>
  <c r="L165" i="12" s="1"/>
  <c r="P402" i="7"/>
  <c r="N164" i="12" s="1"/>
  <c r="O402" i="7"/>
  <c r="M164" i="12" s="1"/>
  <c r="N402" i="7"/>
  <c r="L164" i="12" s="1"/>
  <c r="P401" i="7"/>
  <c r="N163" i="12" s="1"/>
  <c r="O401" i="7"/>
  <c r="M163" i="12" s="1"/>
  <c r="N401" i="7"/>
  <c r="L163" i="12" s="1"/>
  <c r="P400" i="7"/>
  <c r="N162" i="12" s="1"/>
  <c r="O400" i="7"/>
  <c r="M162" i="12" s="1"/>
  <c r="N400" i="7"/>
  <c r="L162" i="12" s="1"/>
  <c r="P399" i="7"/>
  <c r="O399" i="7"/>
  <c r="N399" i="7"/>
  <c r="P398" i="7"/>
  <c r="N398" i="7"/>
  <c r="P397" i="7"/>
  <c r="N161" i="12" s="1"/>
  <c r="O397" i="7"/>
  <c r="M161" i="12" s="1"/>
  <c r="N397" i="7"/>
  <c r="L161" i="12" s="1"/>
  <c r="P396" i="7"/>
  <c r="O396" i="7"/>
  <c r="N396" i="7"/>
  <c r="P395" i="7"/>
  <c r="N160" i="12" s="1"/>
  <c r="O395" i="7"/>
  <c r="M160" i="12" s="1"/>
  <c r="N395" i="7"/>
  <c r="L160" i="12" s="1"/>
  <c r="P394" i="7"/>
  <c r="N159" i="12" s="1"/>
  <c r="O394" i="7"/>
  <c r="M159" i="12" s="1"/>
  <c r="N394" i="7"/>
  <c r="L159" i="12" s="1"/>
  <c r="N393" i="7"/>
  <c r="L158" i="12" s="1"/>
  <c r="P392" i="7"/>
  <c r="N157" i="12" s="1"/>
  <c r="O392" i="7"/>
  <c r="M157" i="12" s="1"/>
  <c r="N392" i="7"/>
  <c r="L157" i="12" s="1"/>
  <c r="P391" i="7"/>
  <c r="N156" i="12" s="1"/>
  <c r="O391" i="7"/>
  <c r="M156" i="12" s="1"/>
  <c r="N391" i="7"/>
  <c r="L156" i="12" s="1"/>
  <c r="P390" i="7"/>
  <c r="N155" i="12" s="1"/>
  <c r="O390" i="7"/>
  <c r="M155" i="12" s="1"/>
  <c r="N390" i="7"/>
  <c r="L155" i="12" s="1"/>
  <c r="P389" i="7"/>
  <c r="N154" i="12" s="1"/>
  <c r="O389" i="7"/>
  <c r="M154" i="12" s="1"/>
  <c r="N389" i="7"/>
  <c r="L154" i="12" s="1"/>
  <c r="P388" i="7"/>
  <c r="O388" i="7"/>
  <c r="N388" i="7"/>
  <c r="P387" i="7"/>
  <c r="N153" i="12" s="1"/>
  <c r="O387" i="7"/>
  <c r="M153" i="12" s="1"/>
  <c r="N387" i="7"/>
  <c r="L153" i="12" s="1"/>
  <c r="N386" i="7"/>
  <c r="L152" i="12" s="1"/>
  <c r="P385" i="7"/>
  <c r="N151" i="12" s="1"/>
  <c r="O385" i="7"/>
  <c r="M151" i="12" s="1"/>
  <c r="N385" i="7"/>
  <c r="L151" i="12" s="1"/>
  <c r="P384" i="7"/>
  <c r="N150" i="12" s="1"/>
  <c r="O384" i="7"/>
  <c r="M150" i="12" s="1"/>
  <c r="N384" i="7"/>
  <c r="L150" i="12" s="1"/>
  <c r="P383" i="7"/>
  <c r="N149" i="12" s="1"/>
  <c r="O383" i="7"/>
  <c r="M149" i="12" s="1"/>
  <c r="N383" i="7"/>
  <c r="L149" i="12" s="1"/>
  <c r="P382" i="7"/>
  <c r="N148" i="12" s="1"/>
  <c r="O382" i="7"/>
  <c r="M148" i="12" s="1"/>
  <c r="N382" i="7"/>
  <c r="L148" i="12" s="1"/>
  <c r="P381" i="7"/>
  <c r="O381" i="7"/>
  <c r="N381" i="7"/>
  <c r="P380" i="7"/>
  <c r="N147" i="12" s="1"/>
  <c r="O380" i="7"/>
  <c r="M147" i="12" s="1"/>
  <c r="N380" i="7"/>
  <c r="L147" i="12" s="1"/>
  <c r="P379" i="7"/>
  <c r="N146" i="12" s="1"/>
  <c r="O379" i="7"/>
  <c r="M146" i="12" s="1"/>
  <c r="N379" i="7"/>
  <c r="L146" i="12" s="1"/>
  <c r="P378" i="7"/>
  <c r="N145" i="12" s="1"/>
  <c r="O378" i="7"/>
  <c r="M145" i="12" s="1"/>
  <c r="N378" i="7"/>
  <c r="L145" i="12" s="1"/>
  <c r="P376" i="7"/>
  <c r="N143" i="12" s="1"/>
  <c r="O376" i="7"/>
  <c r="M143" i="12" s="1"/>
  <c r="N376" i="7"/>
  <c r="L143" i="12" s="1"/>
  <c r="P375" i="7"/>
  <c r="N142" i="12" s="1"/>
  <c r="O375" i="7"/>
  <c r="M142" i="12" s="1"/>
  <c r="N375" i="7"/>
  <c r="L142" i="12" s="1"/>
  <c r="N374" i="7"/>
  <c r="L141" i="12" s="1"/>
  <c r="P373" i="7"/>
  <c r="N140" i="12" s="1"/>
  <c r="O373" i="7"/>
  <c r="M140" i="12" s="1"/>
  <c r="N373" i="7"/>
  <c r="L140" i="12" s="1"/>
  <c r="P372" i="7"/>
  <c r="N139" i="12" s="1"/>
  <c r="O372" i="7"/>
  <c r="M139" i="12" s="1"/>
  <c r="N372" i="7"/>
  <c r="L139" i="12" s="1"/>
  <c r="N371" i="7"/>
  <c r="L138" i="12" s="1"/>
  <c r="P370" i="7"/>
  <c r="N137" i="12" s="1"/>
  <c r="O370" i="7"/>
  <c r="M137" i="12" s="1"/>
  <c r="N370" i="7"/>
  <c r="L137" i="12" s="1"/>
  <c r="P369" i="7"/>
  <c r="N136" i="12" s="1"/>
  <c r="O369" i="7"/>
  <c r="M136" i="12" s="1"/>
  <c r="N369" i="7"/>
  <c r="L136" i="12" s="1"/>
  <c r="P368" i="7"/>
  <c r="O368" i="7"/>
  <c r="N368" i="7"/>
  <c r="P366" i="7"/>
  <c r="N135" i="12" s="1"/>
  <c r="O366" i="7"/>
  <c r="M135" i="12" s="1"/>
  <c r="N366" i="7"/>
  <c r="L135" i="12" s="1"/>
  <c r="P365" i="7"/>
  <c r="N134" i="12" s="1"/>
  <c r="O365" i="7"/>
  <c r="M134" i="12" s="1"/>
  <c r="N365" i="7"/>
  <c r="L134" i="12" s="1"/>
  <c r="P364" i="7"/>
  <c r="N133" i="12" s="1"/>
  <c r="N364" i="7"/>
  <c r="L133" i="12" s="1"/>
  <c r="P363" i="7"/>
  <c r="N132" i="12" s="1"/>
  <c r="O363" i="7"/>
  <c r="M132" i="12" s="1"/>
  <c r="N363" i="7"/>
  <c r="L132" i="12" s="1"/>
  <c r="P362" i="7"/>
  <c r="N131" i="12" s="1"/>
  <c r="O362" i="7"/>
  <c r="M131" i="12" s="1"/>
  <c r="N362" i="7"/>
  <c r="L131" i="12" s="1"/>
  <c r="N361" i="7"/>
  <c r="L130" i="12" s="1"/>
  <c r="N360" i="7"/>
  <c r="L129" i="12" s="1"/>
  <c r="P359" i="7"/>
  <c r="N128" i="12" s="1"/>
  <c r="O359" i="7"/>
  <c r="M128" i="12" s="1"/>
  <c r="N359" i="7"/>
  <c r="L128" i="12" s="1"/>
  <c r="P358" i="7"/>
  <c r="N127" i="12" s="1"/>
  <c r="O358" i="7"/>
  <c r="M127" i="12" s="1"/>
  <c r="N358" i="7"/>
  <c r="L127" i="12" s="1"/>
  <c r="P357" i="7"/>
  <c r="N357" i="7"/>
  <c r="P355" i="7"/>
  <c r="N126" i="12" s="1"/>
  <c r="O355" i="7"/>
  <c r="M126" i="12" s="1"/>
  <c r="N355" i="7"/>
  <c r="L126" i="12" s="1"/>
  <c r="N354" i="7"/>
  <c r="L125" i="12" s="1"/>
  <c r="P353" i="7"/>
  <c r="N124" i="12" s="1"/>
  <c r="O353" i="7"/>
  <c r="M124" i="12" s="1"/>
  <c r="N353" i="7"/>
  <c r="L124" i="12" s="1"/>
  <c r="P352" i="7"/>
  <c r="N123" i="12" s="1"/>
  <c r="O352" i="7"/>
  <c r="M123" i="12" s="1"/>
  <c r="N352" i="7"/>
  <c r="L123" i="12" s="1"/>
  <c r="P351" i="7"/>
  <c r="N122" i="12" s="1"/>
  <c r="O351" i="7"/>
  <c r="M122" i="12" s="1"/>
  <c r="N351" i="7"/>
  <c r="L122" i="12" s="1"/>
  <c r="N350" i="7"/>
  <c r="L121" i="12" s="1"/>
  <c r="N349" i="7"/>
  <c r="L120" i="12" s="1"/>
  <c r="P348" i="7"/>
  <c r="N119" i="12" s="1"/>
  <c r="O348" i="7"/>
  <c r="M119" i="12" s="1"/>
  <c r="N348" i="7"/>
  <c r="L119" i="12" s="1"/>
  <c r="P347" i="7"/>
  <c r="N118" i="12" s="1"/>
  <c r="O347" i="7"/>
  <c r="M118" i="12" s="1"/>
  <c r="N347" i="7"/>
  <c r="L118" i="12" s="1"/>
  <c r="P346" i="7"/>
  <c r="O346" i="7"/>
  <c r="N346" i="7"/>
  <c r="P344" i="7"/>
  <c r="N117" i="12" s="1"/>
  <c r="O344" i="7"/>
  <c r="M117" i="12" s="1"/>
  <c r="N344" i="7"/>
  <c r="L117" i="12" s="1"/>
  <c r="P343" i="7"/>
  <c r="N116" i="12" s="1"/>
  <c r="N343" i="7"/>
  <c r="L116" i="12" s="1"/>
  <c r="P342" i="7"/>
  <c r="N115" i="12" s="1"/>
  <c r="O342" i="7"/>
  <c r="M115" i="12" s="1"/>
  <c r="N342" i="7"/>
  <c r="L115" i="12" s="1"/>
  <c r="P341" i="7"/>
  <c r="N114" i="12" s="1"/>
  <c r="O341" i="7"/>
  <c r="M114" i="12" s="1"/>
  <c r="N341" i="7"/>
  <c r="L114" i="12" s="1"/>
  <c r="P340" i="7"/>
  <c r="N113" i="12" s="1"/>
  <c r="O340" i="7"/>
  <c r="M113" i="12" s="1"/>
  <c r="N340" i="7"/>
  <c r="L113" i="12" s="1"/>
  <c r="P339" i="7"/>
  <c r="N112" i="12" s="1"/>
  <c r="O339" i="7"/>
  <c r="M112" i="12" s="1"/>
  <c r="N339" i="7"/>
  <c r="L112" i="12" s="1"/>
  <c r="P338" i="7"/>
  <c r="N111" i="12" s="1"/>
  <c r="N338" i="7"/>
  <c r="L111" i="12" s="1"/>
  <c r="N337" i="7"/>
  <c r="L110" i="12" s="1"/>
  <c r="N336" i="7"/>
  <c r="L109" i="12" s="1"/>
  <c r="P335" i="7"/>
  <c r="N108" i="12" s="1"/>
  <c r="O335" i="7"/>
  <c r="M108" i="12" s="1"/>
  <c r="N335" i="7"/>
  <c r="L108" i="12" s="1"/>
  <c r="N334" i="7"/>
  <c r="L107" i="12" s="1"/>
  <c r="P333" i="7"/>
  <c r="N106" i="12" s="1"/>
  <c r="O333" i="7"/>
  <c r="M106" i="12" s="1"/>
  <c r="N333" i="7"/>
  <c r="L106" i="12" s="1"/>
  <c r="P332" i="7"/>
  <c r="N105" i="12" s="1"/>
  <c r="O332" i="7"/>
  <c r="M105" i="12" s="1"/>
  <c r="N332" i="7"/>
  <c r="L105" i="12" s="1"/>
  <c r="P331" i="7"/>
  <c r="N104" i="12" s="1"/>
  <c r="O331" i="7"/>
  <c r="M104" i="12" s="1"/>
  <c r="N331" i="7"/>
  <c r="L104" i="12" s="1"/>
  <c r="P330" i="7"/>
  <c r="O330" i="7"/>
  <c r="N330" i="7"/>
  <c r="N329" i="7"/>
  <c r="L103" i="12" s="1"/>
  <c r="P328" i="7"/>
  <c r="N102" i="12" s="1"/>
  <c r="N328" i="7"/>
  <c r="L102" i="12" s="1"/>
  <c r="P327" i="7"/>
  <c r="N101" i="12" s="1"/>
  <c r="O327" i="7"/>
  <c r="M101" i="12" s="1"/>
  <c r="N327" i="7"/>
  <c r="L101" i="12" s="1"/>
  <c r="P326" i="7"/>
  <c r="O326" i="7"/>
  <c r="N326" i="7"/>
  <c r="P325" i="7"/>
  <c r="N100" i="12" s="1"/>
  <c r="O325" i="7"/>
  <c r="M100" i="12" s="1"/>
  <c r="N325" i="7"/>
  <c r="L100" i="12" s="1"/>
  <c r="N324" i="7"/>
  <c r="L99" i="12" s="1"/>
  <c r="P323" i="7"/>
  <c r="O323" i="7"/>
  <c r="N323" i="7"/>
  <c r="P322" i="7"/>
  <c r="N98" i="12" s="1"/>
  <c r="O322" i="7"/>
  <c r="M98" i="12" s="1"/>
  <c r="N322" i="7"/>
  <c r="L98" i="12" s="1"/>
  <c r="P321" i="7"/>
  <c r="O321" i="7"/>
  <c r="N321" i="7"/>
  <c r="P320" i="7"/>
  <c r="N97" i="12" s="1"/>
  <c r="O320" i="7"/>
  <c r="M97" i="12" s="1"/>
  <c r="N320" i="7"/>
  <c r="L97" i="12" s="1"/>
  <c r="P319" i="7"/>
  <c r="O319" i="7"/>
  <c r="N319" i="7"/>
  <c r="N318" i="7"/>
  <c r="L96" i="12" s="1"/>
  <c r="P317" i="7"/>
  <c r="N95" i="12" s="1"/>
  <c r="O317" i="7"/>
  <c r="M95" i="12" s="1"/>
  <c r="N317" i="7"/>
  <c r="L95" i="12" s="1"/>
  <c r="P316" i="7"/>
  <c r="N94" i="12" s="1"/>
  <c r="O316" i="7"/>
  <c r="M94" i="12" s="1"/>
  <c r="N316" i="7"/>
  <c r="L94" i="12" s="1"/>
  <c r="N315" i="7"/>
  <c r="L93" i="12" s="1"/>
  <c r="P314" i="7"/>
  <c r="N92" i="12" s="1"/>
  <c r="O314" i="7"/>
  <c r="M92" i="12" s="1"/>
  <c r="N314" i="7"/>
  <c r="L92" i="12" s="1"/>
  <c r="P313" i="7"/>
  <c r="N91" i="12" s="1"/>
  <c r="O313" i="7"/>
  <c r="M91" i="12" s="1"/>
  <c r="N313" i="7"/>
  <c r="L91" i="12" s="1"/>
  <c r="P312" i="7"/>
  <c r="N90" i="12" s="1"/>
  <c r="O312" i="7"/>
  <c r="M90" i="12" s="1"/>
  <c r="N312" i="7"/>
  <c r="L90" i="12" s="1"/>
  <c r="P311" i="7"/>
  <c r="N89" i="12" s="1"/>
  <c r="O311" i="7"/>
  <c r="M89" i="12" s="1"/>
  <c r="N311" i="7"/>
  <c r="L89" i="12" s="1"/>
  <c r="N310" i="7"/>
  <c r="L88" i="12" s="1"/>
  <c r="P309" i="7"/>
  <c r="N87" i="12" s="1"/>
  <c r="O309" i="7"/>
  <c r="M87" i="12" s="1"/>
  <c r="N309" i="7"/>
  <c r="L87" i="12" s="1"/>
  <c r="N308" i="7"/>
  <c r="L86" i="12" s="1"/>
  <c r="P307" i="7"/>
  <c r="N85" i="12" s="1"/>
  <c r="O307" i="7"/>
  <c r="M85" i="12" s="1"/>
  <c r="N307" i="7"/>
  <c r="L85" i="12" s="1"/>
  <c r="P306" i="7"/>
  <c r="N84" i="12" s="1"/>
  <c r="O306" i="7"/>
  <c r="M84" i="12" s="1"/>
  <c r="N306" i="7"/>
  <c r="L84" i="12" s="1"/>
  <c r="P305" i="7"/>
  <c r="N83" i="12" s="1"/>
  <c r="O305" i="7"/>
  <c r="M83" i="12" s="1"/>
  <c r="N305" i="7"/>
  <c r="L83" i="12" s="1"/>
  <c r="N304" i="7"/>
  <c r="P303" i="7"/>
  <c r="N82" i="12" s="1"/>
  <c r="O303" i="7"/>
  <c r="M82" i="12" s="1"/>
  <c r="N303" i="7"/>
  <c r="L82" i="12" s="1"/>
  <c r="P302" i="7"/>
  <c r="N81" i="12" s="1"/>
  <c r="O302" i="7"/>
  <c r="M81" i="12" s="1"/>
  <c r="N302" i="7"/>
  <c r="L81" i="12" s="1"/>
  <c r="P301" i="7"/>
  <c r="N80" i="12" s="1"/>
  <c r="N301" i="7"/>
  <c r="L80" i="12" s="1"/>
  <c r="P300" i="7"/>
  <c r="N79" i="12" s="1"/>
  <c r="O300" i="7"/>
  <c r="M79" i="12" s="1"/>
  <c r="N300" i="7"/>
  <c r="L79" i="12" s="1"/>
  <c r="P299" i="7"/>
  <c r="N78" i="12" s="1"/>
  <c r="O299" i="7"/>
  <c r="M78" i="12" s="1"/>
  <c r="N299" i="7"/>
  <c r="L78" i="12" s="1"/>
  <c r="P298" i="7"/>
  <c r="N77" i="12" s="1"/>
  <c r="O298" i="7"/>
  <c r="M77" i="12" s="1"/>
  <c r="N298" i="7"/>
  <c r="L77" i="12" s="1"/>
  <c r="N297" i="7"/>
  <c r="L76" i="12" s="1"/>
  <c r="P296" i="7"/>
  <c r="N75" i="12" s="1"/>
  <c r="O296" i="7"/>
  <c r="M75" i="12" s="1"/>
  <c r="N296" i="7"/>
  <c r="L75" i="12" s="1"/>
  <c r="P295" i="7"/>
  <c r="O295" i="7"/>
  <c r="N295" i="7"/>
  <c r="P294" i="7"/>
  <c r="N74" i="12" s="1"/>
  <c r="O294" i="7"/>
  <c r="M74" i="12" s="1"/>
  <c r="N294" i="7"/>
  <c r="L74" i="12" s="1"/>
  <c r="P293" i="7"/>
  <c r="O293" i="7"/>
  <c r="N293" i="7"/>
  <c r="P292" i="7"/>
  <c r="N73" i="12" s="1"/>
  <c r="N292" i="7"/>
  <c r="L73" i="12" s="1"/>
  <c r="P291" i="7"/>
  <c r="O291" i="7"/>
  <c r="N291" i="7"/>
  <c r="N290" i="7"/>
  <c r="L72" i="12" s="1"/>
  <c r="P289" i="7"/>
  <c r="O289" i="7"/>
  <c r="N289" i="7"/>
  <c r="P288" i="7"/>
  <c r="O288" i="7"/>
  <c r="N288" i="7"/>
  <c r="P286" i="7"/>
  <c r="N70" i="12" s="1"/>
  <c r="O286" i="7"/>
  <c r="M70" i="12" s="1"/>
  <c r="N286" i="7"/>
  <c r="L70" i="12" s="1"/>
  <c r="N285" i="7"/>
  <c r="L69" i="12" s="1"/>
  <c r="P284" i="7"/>
  <c r="O284" i="7"/>
  <c r="N284" i="7"/>
  <c r="N283" i="7"/>
  <c r="L68" i="12" s="1"/>
  <c r="P282" i="7"/>
  <c r="O282" i="7"/>
  <c r="N282" i="7"/>
  <c r="P281" i="7"/>
  <c r="N67" i="12" s="1"/>
  <c r="O281" i="7"/>
  <c r="M67" i="12" s="1"/>
  <c r="N281" i="7"/>
  <c r="L67" i="12" s="1"/>
  <c r="P280" i="7"/>
  <c r="N66" i="12" s="1"/>
  <c r="O280" i="7"/>
  <c r="M66" i="12" s="1"/>
  <c r="N280" i="7"/>
  <c r="L66" i="12" s="1"/>
  <c r="P279" i="7"/>
  <c r="O279" i="7"/>
  <c r="N279" i="7"/>
  <c r="P278" i="7"/>
  <c r="N65" i="12" s="1"/>
  <c r="O278" i="7"/>
  <c r="M65" i="12" s="1"/>
  <c r="N278" i="7"/>
  <c r="L65" i="12" s="1"/>
  <c r="P277" i="7"/>
  <c r="N64" i="12" s="1"/>
  <c r="O277" i="7"/>
  <c r="M64" i="12" s="1"/>
  <c r="N277" i="7"/>
  <c r="L64" i="12" s="1"/>
  <c r="P276" i="7"/>
  <c r="O276" i="7"/>
  <c r="N276" i="7"/>
  <c r="P275" i="7"/>
  <c r="N63" i="12" s="1"/>
  <c r="O275" i="7"/>
  <c r="M63" i="12" s="1"/>
  <c r="N275" i="7"/>
  <c r="L63" i="12" s="1"/>
  <c r="P274" i="7"/>
  <c r="N62" i="12" s="1"/>
  <c r="O274" i="7"/>
  <c r="M62" i="12" s="1"/>
  <c r="N274" i="7"/>
  <c r="L62" i="12" s="1"/>
  <c r="P273" i="7"/>
  <c r="O273" i="7"/>
  <c r="N273" i="7"/>
  <c r="P272" i="7"/>
  <c r="N61" i="12" s="1"/>
  <c r="O272" i="7"/>
  <c r="M61" i="12" s="1"/>
  <c r="N272" i="7"/>
  <c r="L61" i="12" s="1"/>
  <c r="P271" i="7"/>
  <c r="N60" i="12" s="1"/>
  <c r="O271" i="7"/>
  <c r="M60" i="12" s="1"/>
  <c r="N271" i="7"/>
  <c r="L60" i="12" s="1"/>
  <c r="P270" i="7"/>
  <c r="O270" i="7"/>
  <c r="N270" i="7"/>
  <c r="P269" i="7"/>
  <c r="N59" i="12" s="1"/>
  <c r="O269" i="7"/>
  <c r="M59" i="12" s="1"/>
  <c r="N269" i="7"/>
  <c r="L59" i="12" s="1"/>
  <c r="P268" i="7"/>
  <c r="N58" i="12" s="1"/>
  <c r="O268" i="7"/>
  <c r="M58" i="12" s="1"/>
  <c r="N268" i="7"/>
  <c r="L58" i="12" s="1"/>
  <c r="P267" i="7"/>
  <c r="O267" i="7"/>
  <c r="N267" i="7"/>
  <c r="P266" i="7"/>
  <c r="N57" i="12" s="1"/>
  <c r="O266" i="7"/>
  <c r="M57" i="12" s="1"/>
  <c r="N266" i="7"/>
  <c r="L57" i="12" s="1"/>
  <c r="P265" i="7"/>
  <c r="O265" i="7"/>
  <c r="N265" i="7"/>
  <c r="P264" i="7"/>
  <c r="O264" i="7"/>
  <c r="N264" i="7"/>
  <c r="P263" i="7"/>
  <c r="N55" i="12" s="1"/>
  <c r="O263" i="7"/>
  <c r="M55" i="12" s="1"/>
  <c r="N263" i="7"/>
  <c r="L55" i="12" s="1"/>
  <c r="P262" i="7"/>
  <c r="N54" i="12" s="1"/>
  <c r="O262" i="7"/>
  <c r="M54" i="12" s="1"/>
  <c r="N262" i="7"/>
  <c r="L54" i="12" s="1"/>
  <c r="P261" i="7"/>
  <c r="O261" i="7"/>
  <c r="N261" i="7"/>
  <c r="P260" i="7"/>
  <c r="N53" i="12" s="1"/>
  <c r="O260" i="7"/>
  <c r="M53" i="12" s="1"/>
  <c r="N260" i="7"/>
  <c r="L53" i="12" s="1"/>
  <c r="P259" i="7"/>
  <c r="N52" i="12" s="1"/>
  <c r="O259" i="7"/>
  <c r="M52" i="12" s="1"/>
  <c r="N259" i="7"/>
  <c r="L52" i="12" s="1"/>
  <c r="P258" i="7"/>
  <c r="O258" i="7"/>
  <c r="N258" i="7"/>
  <c r="P257" i="7"/>
  <c r="O257" i="7"/>
  <c r="N257" i="7"/>
  <c r="P256" i="7"/>
  <c r="N50" i="12" s="1"/>
  <c r="O256" i="7"/>
  <c r="M50" i="12" s="1"/>
  <c r="N256" i="7"/>
  <c r="L50" i="12" s="1"/>
  <c r="P255" i="7"/>
  <c r="O255" i="7"/>
  <c r="N255" i="7"/>
  <c r="P254" i="7"/>
  <c r="N49" i="12" s="1"/>
  <c r="O254" i="7"/>
  <c r="M49" i="12" s="1"/>
  <c r="N254" i="7"/>
  <c r="L49" i="12" s="1"/>
  <c r="P253" i="7"/>
  <c r="N48" i="12" s="1"/>
  <c r="O253" i="7"/>
  <c r="M48" i="12" s="1"/>
  <c r="N253" i="7"/>
  <c r="L48" i="12" s="1"/>
  <c r="N252" i="7"/>
  <c r="L47" i="12" s="1"/>
  <c r="N251" i="7"/>
  <c r="L46" i="12" s="1"/>
  <c r="P250" i="7"/>
  <c r="N45" i="12" s="1"/>
  <c r="O250" i="7"/>
  <c r="M45" i="12" s="1"/>
  <c r="N250" i="7"/>
  <c r="L45" i="12" s="1"/>
  <c r="N249" i="7"/>
  <c r="L44" i="12" s="1"/>
  <c r="N248" i="7"/>
  <c r="L43" i="12" s="1"/>
  <c r="N247" i="7"/>
  <c r="P246" i="7"/>
  <c r="N246" i="7"/>
  <c r="P245" i="7"/>
  <c r="N42" i="12" s="1"/>
  <c r="N245" i="7"/>
  <c r="L42" i="12" s="1"/>
  <c r="P244" i="7"/>
  <c r="O244" i="7"/>
  <c r="M41" i="12" s="1"/>
  <c r="N244" i="7"/>
  <c r="L41" i="12" s="1"/>
  <c r="N243" i="7"/>
  <c r="L40" i="12" s="1"/>
  <c r="N242" i="7"/>
  <c r="L39" i="12" s="1"/>
  <c r="N241" i="7"/>
  <c r="L38" i="12" s="1"/>
  <c r="N240" i="7"/>
  <c r="P238" i="7"/>
  <c r="N36" i="12" s="1"/>
  <c r="O238" i="7"/>
  <c r="M36" i="12" s="1"/>
  <c r="N238" i="7"/>
  <c r="L36" i="12" s="1"/>
  <c r="P237" i="7"/>
  <c r="N35" i="12" s="1"/>
  <c r="O237" i="7"/>
  <c r="M35" i="12" s="1"/>
  <c r="N237" i="7"/>
  <c r="L35" i="12" s="1"/>
  <c r="P236" i="7"/>
  <c r="O236" i="7"/>
  <c r="M34" i="12" s="1"/>
  <c r="N236" i="7"/>
  <c r="L34" i="12" s="1"/>
  <c r="P235" i="7"/>
  <c r="O235" i="7"/>
  <c r="M33" i="12" s="1"/>
  <c r="N235" i="7"/>
  <c r="L33" i="12" s="1"/>
  <c r="P234" i="7"/>
  <c r="O234" i="7"/>
  <c r="M32" i="12" s="1"/>
  <c r="N234" i="7"/>
  <c r="L32" i="12" s="1"/>
  <c r="P233" i="7"/>
  <c r="N31" i="12" s="1"/>
  <c r="O233" i="7"/>
  <c r="M31" i="12" s="1"/>
  <c r="N233" i="7"/>
  <c r="L31" i="12" s="1"/>
  <c r="P232" i="7"/>
  <c r="O232" i="7"/>
  <c r="N232" i="7"/>
  <c r="P231" i="7"/>
  <c r="O231" i="7"/>
  <c r="M30" i="12" s="1"/>
  <c r="N231" i="7"/>
  <c r="L30" i="12" s="1"/>
  <c r="N230" i="7"/>
  <c r="P229" i="7"/>
  <c r="O229" i="7"/>
  <c r="N229" i="7"/>
  <c r="P228" i="7"/>
  <c r="O228" i="7"/>
  <c r="M29" i="12" s="1"/>
  <c r="N228" i="7"/>
  <c r="L29" i="12" s="1"/>
  <c r="P227" i="7"/>
  <c r="O227" i="7"/>
  <c r="M28" i="12" s="1"/>
  <c r="N227" i="7"/>
  <c r="L28" i="12" s="1"/>
  <c r="P226" i="7"/>
  <c r="O226" i="7"/>
  <c r="M27" i="12" s="1"/>
  <c r="N226" i="7"/>
  <c r="L27" i="12" s="1"/>
  <c r="P225" i="7"/>
  <c r="O225" i="7"/>
  <c r="M26" i="12" s="1"/>
  <c r="N225" i="7"/>
  <c r="L26" i="12" s="1"/>
  <c r="P224" i="7"/>
  <c r="N25" i="12" s="1"/>
  <c r="O224" i="7"/>
  <c r="M25" i="12" s="1"/>
  <c r="N224" i="7"/>
  <c r="L25" i="12" s="1"/>
  <c r="P223" i="7"/>
  <c r="N24" i="12" s="1"/>
  <c r="O223" i="7"/>
  <c r="M24" i="12" s="1"/>
  <c r="N223" i="7"/>
  <c r="L24" i="12" s="1"/>
  <c r="N222" i="7"/>
  <c r="L23" i="12" s="1"/>
  <c r="P221" i="7"/>
  <c r="O221" i="7"/>
  <c r="M22" i="12" s="1"/>
  <c r="N221" i="7"/>
  <c r="L22" i="12" s="1"/>
  <c r="P220" i="7"/>
  <c r="N21" i="12" s="1"/>
  <c r="O220" i="7"/>
  <c r="M21" i="12" s="1"/>
  <c r="N220" i="7"/>
  <c r="L21" i="12" s="1"/>
  <c r="P219" i="7"/>
  <c r="O219" i="7"/>
  <c r="M20" i="12" s="1"/>
  <c r="N219" i="7"/>
  <c r="L20" i="12" s="1"/>
  <c r="N218" i="7"/>
  <c r="P217" i="7"/>
  <c r="O217" i="7"/>
  <c r="N217" i="7"/>
  <c r="N216" i="7"/>
  <c r="P215" i="7"/>
  <c r="O215" i="7"/>
  <c r="N215" i="7"/>
  <c r="P214" i="7"/>
  <c r="O214" i="7"/>
  <c r="N214" i="7"/>
  <c r="P213" i="7"/>
  <c r="O213" i="7"/>
  <c r="N213" i="7"/>
  <c r="P212" i="7"/>
  <c r="O212" i="7"/>
  <c r="N212" i="7"/>
  <c r="P211" i="7"/>
  <c r="O211" i="7"/>
  <c r="N211" i="7"/>
  <c r="P210" i="7"/>
  <c r="N210" i="7"/>
  <c r="P209" i="7"/>
  <c r="O209" i="7"/>
  <c r="N209" i="7"/>
  <c r="P208" i="7"/>
  <c r="O208" i="7"/>
  <c r="N208" i="7"/>
  <c r="P207" i="7"/>
  <c r="O207" i="7"/>
  <c r="N207" i="7"/>
  <c r="N206" i="7"/>
  <c r="L19" i="12" s="1"/>
  <c r="P205" i="7"/>
  <c r="O205" i="7"/>
  <c r="N205" i="7"/>
  <c r="P204" i="7"/>
  <c r="O204" i="7"/>
  <c r="M17" i="12" s="1"/>
  <c r="N204" i="7"/>
  <c r="L17" i="12" s="1"/>
  <c r="P203" i="7"/>
  <c r="O203" i="7"/>
  <c r="M16" i="12" s="1"/>
  <c r="N203" i="7"/>
  <c r="L16" i="12" s="1"/>
  <c r="N202" i="7"/>
  <c r="L15" i="12" s="1"/>
  <c r="P201" i="7"/>
  <c r="N14" i="12" s="1"/>
  <c r="O201" i="7"/>
  <c r="M14" i="12" s="1"/>
  <c r="N201" i="7"/>
  <c r="L14" i="12" s="1"/>
  <c r="P200" i="7"/>
  <c r="O200" i="7"/>
  <c r="M13" i="12" s="1"/>
  <c r="N200" i="7"/>
  <c r="L13" i="12" s="1"/>
  <c r="P199" i="7"/>
  <c r="O199" i="7"/>
  <c r="N199" i="7"/>
  <c r="P198" i="7"/>
  <c r="O198" i="7"/>
  <c r="N198" i="7"/>
  <c r="P197" i="7"/>
  <c r="O197" i="7"/>
  <c r="M11" i="12" s="1"/>
  <c r="N197" i="7"/>
  <c r="L11" i="12" s="1"/>
  <c r="P196" i="7"/>
  <c r="O196" i="7"/>
  <c r="M10" i="12" s="1"/>
  <c r="N196" i="7"/>
  <c r="L10" i="12" s="1"/>
  <c r="P195" i="7"/>
  <c r="O195" i="7"/>
  <c r="M9" i="12" s="1"/>
  <c r="N195" i="7"/>
  <c r="L9" i="12" s="1"/>
  <c r="P194" i="7"/>
  <c r="O194" i="7"/>
  <c r="N194" i="7"/>
  <c r="P193" i="7"/>
  <c r="N7" i="12" s="1"/>
  <c r="O193" i="7"/>
  <c r="M7" i="12" s="1"/>
  <c r="N193" i="7"/>
  <c r="L7" i="12" s="1"/>
  <c r="P192" i="7"/>
  <c r="O192" i="7"/>
  <c r="N192" i="7"/>
  <c r="P191" i="7"/>
  <c r="O191" i="7"/>
  <c r="N191" i="7"/>
  <c r="P186" i="7"/>
  <c r="O186" i="7"/>
  <c r="N186" i="7"/>
  <c r="P185" i="7"/>
  <c r="O185" i="7"/>
  <c r="N185" i="7"/>
  <c r="P184" i="7"/>
  <c r="O184" i="7"/>
  <c r="N184" i="7"/>
  <c r="P183" i="7"/>
  <c r="O183" i="7"/>
  <c r="N183" i="7"/>
  <c r="N181" i="7"/>
  <c r="P180" i="7"/>
  <c r="O180" i="7"/>
  <c r="N180" i="7"/>
  <c r="P178" i="7"/>
  <c r="O178" i="7"/>
  <c r="N178" i="7"/>
  <c r="P177" i="7"/>
  <c r="O177" i="7"/>
  <c r="N177" i="7"/>
  <c r="N176" i="7"/>
  <c r="P175" i="7"/>
  <c r="O175" i="7"/>
  <c r="N175" i="7"/>
  <c r="P174" i="7"/>
  <c r="O174" i="7"/>
  <c r="N174" i="7"/>
  <c r="P173" i="7"/>
  <c r="O173" i="7"/>
  <c r="N173" i="7"/>
  <c r="P172" i="7"/>
  <c r="O172" i="7"/>
  <c r="N172" i="7"/>
  <c r="P171" i="7"/>
  <c r="O171" i="7"/>
  <c r="N171" i="7"/>
  <c r="P170" i="7"/>
  <c r="O170" i="7"/>
  <c r="N170" i="7"/>
  <c r="P169" i="7"/>
  <c r="O169" i="7"/>
  <c r="N169" i="7"/>
  <c r="P168" i="7"/>
  <c r="O168" i="7"/>
  <c r="N168" i="7"/>
  <c r="P167" i="7"/>
  <c r="O167" i="7"/>
  <c r="N167" i="7"/>
  <c r="P166" i="7"/>
  <c r="O166" i="7"/>
  <c r="N166" i="7"/>
  <c r="P165" i="7"/>
  <c r="O165" i="7"/>
  <c r="N165" i="7"/>
  <c r="P164" i="7"/>
  <c r="O164" i="7"/>
  <c r="N164" i="7"/>
  <c r="P163" i="7"/>
  <c r="O163" i="7"/>
  <c r="N163" i="7"/>
  <c r="N162" i="7"/>
  <c r="P161" i="7"/>
  <c r="O161" i="7"/>
  <c r="N161" i="7"/>
  <c r="N160" i="7"/>
  <c r="N159" i="7"/>
  <c r="N158" i="7"/>
  <c r="N157" i="7"/>
  <c r="N156" i="7"/>
  <c r="N155" i="7"/>
  <c r="N154" i="7"/>
  <c r="P153" i="7"/>
  <c r="O153" i="7"/>
  <c r="N153" i="7"/>
  <c r="P152" i="7"/>
  <c r="O152" i="7"/>
  <c r="N152" i="7"/>
  <c r="P151" i="7"/>
  <c r="O151" i="7"/>
  <c r="N151" i="7"/>
  <c r="P150" i="7"/>
  <c r="O150" i="7"/>
  <c r="N150" i="7"/>
  <c r="P147" i="7"/>
  <c r="O147" i="7"/>
  <c r="N147" i="7"/>
  <c r="P146" i="7"/>
  <c r="O146" i="7"/>
  <c r="N146" i="7"/>
  <c r="N145" i="7"/>
  <c r="N144" i="7"/>
  <c r="P143" i="7"/>
  <c r="O143" i="7"/>
  <c r="N143" i="7"/>
  <c r="P142" i="7"/>
  <c r="O142" i="7"/>
  <c r="N142" i="7"/>
  <c r="P141" i="7"/>
  <c r="O141" i="7"/>
  <c r="N141" i="7"/>
  <c r="P140" i="7"/>
  <c r="O140" i="7"/>
  <c r="N140" i="7"/>
  <c r="P139" i="7"/>
  <c r="O139" i="7"/>
  <c r="N139" i="7"/>
  <c r="P138" i="7"/>
  <c r="O138" i="7"/>
  <c r="N138" i="7"/>
  <c r="P137" i="7"/>
  <c r="O137" i="7"/>
  <c r="N137" i="7"/>
  <c r="P136" i="7"/>
  <c r="O136" i="7"/>
  <c r="N136" i="7"/>
  <c r="P135" i="7"/>
  <c r="O135" i="7"/>
  <c r="N135" i="7"/>
  <c r="P133" i="7"/>
  <c r="O133" i="7"/>
  <c r="N133" i="7"/>
  <c r="P132" i="7"/>
  <c r="O132" i="7"/>
  <c r="N132" i="7"/>
  <c r="P131" i="7"/>
  <c r="O131" i="7"/>
  <c r="N131" i="7"/>
  <c r="P130" i="7"/>
  <c r="O130" i="7"/>
  <c r="N130" i="7"/>
  <c r="N129" i="7"/>
  <c r="P128" i="7"/>
  <c r="N128" i="7"/>
  <c r="P127" i="7"/>
  <c r="N127" i="7"/>
  <c r="N126" i="7"/>
  <c r="P125" i="7"/>
  <c r="O125" i="7"/>
  <c r="N125" i="7"/>
  <c r="P124" i="7"/>
  <c r="O124" i="7"/>
  <c r="N124" i="7"/>
  <c r="P123" i="7"/>
  <c r="O123" i="7"/>
  <c r="N123" i="7"/>
  <c r="P122" i="7"/>
  <c r="O122" i="7"/>
  <c r="N122" i="7"/>
  <c r="P120" i="7"/>
  <c r="N120" i="7"/>
  <c r="P119" i="7"/>
  <c r="N119" i="7"/>
  <c r="P118" i="7"/>
  <c r="N118" i="7"/>
  <c r="P117" i="7"/>
  <c r="O117" i="7"/>
  <c r="N117" i="7"/>
  <c r="P116" i="7"/>
  <c r="O116" i="7"/>
  <c r="N116" i="7"/>
  <c r="P115" i="7"/>
  <c r="O115" i="7"/>
  <c r="N115" i="7"/>
  <c r="P114" i="7"/>
  <c r="N114" i="7"/>
  <c r="P113" i="7"/>
  <c r="O113" i="7"/>
  <c r="N113" i="7"/>
  <c r="P112" i="7"/>
  <c r="N112" i="7"/>
  <c r="P111" i="7"/>
  <c r="O111" i="7"/>
  <c r="N111" i="7"/>
  <c r="P110" i="7"/>
  <c r="O110" i="7"/>
  <c r="N110" i="7"/>
  <c r="P108" i="7"/>
  <c r="O108" i="7"/>
  <c r="N108" i="7"/>
  <c r="P107" i="7"/>
  <c r="O107" i="7"/>
  <c r="N107" i="7"/>
  <c r="P106" i="7"/>
  <c r="O106" i="7"/>
  <c r="N106" i="7"/>
  <c r="P105" i="7"/>
  <c r="O105" i="7"/>
  <c r="N105" i="7"/>
  <c r="P104" i="7"/>
  <c r="O104" i="7"/>
  <c r="N104" i="7"/>
  <c r="P103" i="7"/>
  <c r="O103" i="7"/>
  <c r="N103" i="7"/>
  <c r="P102" i="7"/>
  <c r="O102" i="7"/>
  <c r="N102" i="7"/>
  <c r="P101" i="7"/>
  <c r="N101" i="7"/>
  <c r="P100" i="7"/>
  <c r="O100" i="7"/>
  <c r="N100" i="7"/>
  <c r="P99" i="7"/>
  <c r="O99" i="7"/>
  <c r="N99" i="7"/>
  <c r="N98" i="7"/>
  <c r="P97" i="7"/>
  <c r="O97" i="7"/>
  <c r="N97" i="7"/>
  <c r="P96" i="7"/>
  <c r="O96" i="7"/>
  <c r="N96" i="7"/>
  <c r="P92" i="7"/>
  <c r="O92" i="7"/>
  <c r="N92" i="7"/>
  <c r="N91" i="7"/>
  <c r="P90" i="7"/>
  <c r="O90" i="7"/>
  <c r="N90" i="7"/>
  <c r="P89" i="7"/>
  <c r="O89" i="7"/>
  <c r="N89" i="7"/>
  <c r="P88" i="7"/>
  <c r="O88" i="7"/>
  <c r="N88" i="7"/>
  <c r="P87" i="7"/>
  <c r="O87" i="7"/>
  <c r="N87" i="7"/>
  <c r="P85" i="7"/>
  <c r="O85" i="7"/>
  <c r="N85" i="7"/>
  <c r="P84" i="7"/>
  <c r="O84" i="7"/>
  <c r="N84" i="7"/>
  <c r="P82" i="7"/>
  <c r="O82" i="7"/>
  <c r="N82" i="7"/>
  <c r="P81" i="7"/>
  <c r="O81" i="7"/>
  <c r="N81" i="7"/>
  <c r="P80" i="7"/>
  <c r="O80" i="7"/>
  <c r="N80" i="7"/>
  <c r="N79" i="7"/>
  <c r="P78" i="7"/>
  <c r="O78" i="7"/>
  <c r="N78" i="7"/>
  <c r="P77" i="7"/>
  <c r="O77" i="7"/>
  <c r="N77" i="7"/>
  <c r="P76" i="7"/>
  <c r="O76" i="7"/>
  <c r="N76" i="7"/>
  <c r="P75" i="7"/>
  <c r="O75" i="7"/>
  <c r="N75" i="7"/>
  <c r="P74" i="7"/>
  <c r="O74" i="7"/>
  <c r="N74" i="7"/>
  <c r="P73" i="7"/>
  <c r="O73" i="7"/>
  <c r="N73" i="7"/>
  <c r="P72" i="7"/>
  <c r="O72" i="7"/>
  <c r="N72" i="7"/>
  <c r="N71" i="7"/>
  <c r="N70" i="7"/>
  <c r="P69" i="7"/>
  <c r="O69" i="7"/>
  <c r="N69" i="7"/>
  <c r="N68" i="7"/>
  <c r="P67" i="7"/>
  <c r="O67" i="7"/>
  <c r="N67" i="7"/>
  <c r="P66" i="7"/>
  <c r="O66" i="7"/>
  <c r="N66" i="7"/>
  <c r="P65" i="7"/>
  <c r="O65" i="7"/>
  <c r="N65" i="7"/>
  <c r="N64" i="7"/>
  <c r="P63" i="7"/>
  <c r="O63" i="7"/>
  <c r="N63" i="7"/>
  <c r="N62" i="7"/>
  <c r="P61" i="7"/>
  <c r="O61" i="7"/>
  <c r="N61" i="7"/>
  <c r="P59" i="7"/>
  <c r="O59" i="7"/>
  <c r="N59" i="7"/>
  <c r="N58" i="7"/>
  <c r="N57" i="7"/>
  <c r="P56" i="7"/>
  <c r="O56" i="7"/>
  <c r="N56" i="7"/>
  <c r="P55" i="7"/>
  <c r="O55" i="7"/>
  <c r="N55" i="7"/>
  <c r="P54" i="7"/>
  <c r="O54" i="7"/>
  <c r="N54" i="7"/>
  <c r="P53" i="7"/>
  <c r="O53" i="7"/>
  <c r="N53" i="7"/>
  <c r="P51" i="7"/>
  <c r="O51" i="7"/>
  <c r="N51" i="7"/>
  <c r="P50" i="7"/>
  <c r="N50" i="7"/>
  <c r="P49" i="7"/>
  <c r="O49" i="7"/>
  <c r="N49" i="7"/>
  <c r="P48" i="7"/>
  <c r="N48" i="7"/>
  <c r="P47" i="7"/>
  <c r="O47" i="7"/>
  <c r="N47" i="7"/>
  <c r="N46" i="7"/>
  <c r="N45" i="7"/>
  <c r="P44" i="7"/>
  <c r="O44" i="7"/>
  <c r="N44" i="7"/>
  <c r="P43" i="7"/>
  <c r="O43" i="7"/>
  <c r="N43" i="7"/>
  <c r="P42" i="7"/>
  <c r="O42" i="7"/>
  <c r="N42" i="7"/>
  <c r="P41" i="7"/>
  <c r="O41" i="7"/>
  <c r="N41" i="7"/>
  <c r="N40" i="7"/>
  <c r="P39" i="7"/>
  <c r="O39" i="7"/>
  <c r="N39" i="7"/>
  <c r="N38" i="7"/>
  <c r="N37" i="7"/>
  <c r="P36" i="7"/>
  <c r="O36" i="7"/>
  <c r="N36" i="7"/>
  <c r="P35" i="7"/>
  <c r="O35" i="7"/>
  <c r="N35" i="7"/>
  <c r="P34" i="7"/>
  <c r="O34" i="7"/>
  <c r="N34" i="7"/>
  <c r="P33" i="7"/>
  <c r="O33" i="7"/>
  <c r="N33" i="7"/>
  <c r="P32" i="7"/>
  <c r="N32" i="7"/>
  <c r="P31" i="7"/>
  <c r="O31" i="7"/>
  <c r="N31" i="7"/>
  <c r="P30" i="7"/>
  <c r="O30" i="7"/>
  <c r="N30" i="7"/>
  <c r="P29" i="7"/>
  <c r="O29" i="7"/>
  <c r="N29" i="7"/>
  <c r="P28" i="7"/>
  <c r="O28" i="7"/>
  <c r="N28" i="7"/>
  <c r="N27" i="7"/>
  <c r="P26" i="7"/>
  <c r="O26" i="7"/>
  <c r="N26" i="7"/>
  <c r="P25" i="7"/>
  <c r="O25" i="7"/>
  <c r="N25" i="7"/>
  <c r="P24" i="7"/>
  <c r="O24" i="7"/>
  <c r="N24" i="7"/>
  <c r="N23" i="7"/>
  <c r="P22" i="7"/>
  <c r="O22" i="7"/>
  <c r="N22" i="7"/>
  <c r="P21" i="7"/>
  <c r="O21" i="7"/>
  <c r="N21" i="7"/>
  <c r="P20" i="7"/>
  <c r="O20" i="7"/>
  <c r="N20" i="7"/>
  <c r="P19" i="7"/>
  <c r="O19" i="7"/>
  <c r="N19" i="7"/>
  <c r="P18" i="7"/>
  <c r="O18" i="7"/>
  <c r="N18" i="7"/>
  <c r="P17" i="7"/>
  <c r="O17" i="7"/>
  <c r="N17" i="7"/>
  <c r="P16" i="7"/>
  <c r="O16" i="7"/>
  <c r="N16" i="7"/>
  <c r="P15" i="7"/>
  <c r="O15" i="7"/>
  <c r="N15" i="7"/>
  <c r="P14" i="7"/>
  <c r="O14" i="7"/>
  <c r="N14" i="7"/>
  <c r="P13" i="7"/>
  <c r="O13" i="7"/>
  <c r="N13" i="7"/>
  <c r="P12" i="7"/>
  <c r="O12" i="7"/>
  <c r="N12" i="7"/>
  <c r="N11" i="7"/>
  <c r="N10" i="7"/>
  <c r="N9" i="7"/>
  <c r="N8" i="7"/>
  <c r="P7" i="7"/>
  <c r="O7" i="7"/>
  <c r="N7" i="7"/>
  <c r="P6" i="7"/>
  <c r="O6" i="7"/>
  <c r="N6" i="7"/>
  <c r="N231" i="6"/>
  <c r="N230" i="6"/>
  <c r="J20" i="8" s="1"/>
  <c r="N229" i="6"/>
  <c r="P227" i="6"/>
  <c r="R227" i="6" s="1"/>
  <c r="O227" i="6"/>
  <c r="N227" i="6"/>
  <c r="P226" i="6"/>
  <c r="R226" i="6" s="1"/>
  <c r="O226" i="6"/>
  <c r="N226" i="6"/>
  <c r="N225" i="6"/>
  <c r="P224" i="6"/>
  <c r="R224" i="6" s="1"/>
  <c r="O224" i="6"/>
  <c r="N224" i="6"/>
  <c r="P223" i="6"/>
  <c r="R223" i="6" s="1"/>
  <c r="N223" i="6"/>
  <c r="P222" i="6"/>
  <c r="R222" i="6" s="1"/>
  <c r="O222" i="6"/>
  <c r="N222" i="6"/>
  <c r="P221" i="6"/>
  <c r="R221" i="6" s="1"/>
  <c r="O221" i="6"/>
  <c r="N221" i="6"/>
  <c r="N220" i="6"/>
  <c r="P219" i="6"/>
  <c r="O219" i="6"/>
  <c r="K5" i="8" s="1"/>
  <c r="N219" i="6"/>
  <c r="J5" i="8" s="1"/>
  <c r="P215" i="6"/>
  <c r="R215" i="6" s="1"/>
  <c r="O215" i="6"/>
  <c r="N215" i="6"/>
  <c r="P214" i="6"/>
  <c r="R214" i="6" s="1"/>
  <c r="O214" i="6"/>
  <c r="N214" i="6"/>
  <c r="P213" i="6"/>
  <c r="R213" i="6" s="1"/>
  <c r="O213" i="6"/>
  <c r="N213" i="6"/>
  <c r="P209" i="6"/>
  <c r="R209" i="6" s="1"/>
  <c r="N209" i="6"/>
  <c r="P208" i="6"/>
  <c r="R208" i="6" s="1"/>
  <c r="N208" i="6"/>
  <c r="N207" i="6"/>
  <c r="P206" i="6"/>
  <c r="R206" i="6" s="1"/>
  <c r="O206" i="6"/>
  <c r="N206" i="6"/>
  <c r="P205" i="6"/>
  <c r="R205" i="6" s="1"/>
  <c r="O205" i="6"/>
  <c r="N205" i="6"/>
  <c r="P204" i="6"/>
  <c r="R204" i="6" s="1"/>
  <c r="O204" i="6"/>
  <c r="N204" i="6"/>
  <c r="P203" i="6"/>
  <c r="R203" i="6" s="1"/>
  <c r="O203" i="6"/>
  <c r="N203" i="6"/>
  <c r="P202" i="6"/>
  <c r="R202" i="6" s="1"/>
  <c r="O202" i="6"/>
  <c r="N202" i="6"/>
  <c r="P201" i="6"/>
  <c r="R201" i="6" s="1"/>
  <c r="N201" i="6"/>
  <c r="P200" i="6"/>
  <c r="R200" i="6" s="1"/>
  <c r="O200" i="6"/>
  <c r="N200" i="6"/>
  <c r="P199" i="6"/>
  <c r="R199" i="6" s="1"/>
  <c r="O199" i="6"/>
  <c r="N199" i="6"/>
  <c r="P198" i="6"/>
  <c r="R198" i="6" s="1"/>
  <c r="O198" i="6"/>
  <c r="N198" i="6"/>
  <c r="P197" i="6"/>
  <c r="R197" i="6" s="1"/>
  <c r="N197" i="6"/>
  <c r="N196" i="6"/>
  <c r="N195" i="6"/>
  <c r="P194" i="6"/>
  <c r="R194" i="6" s="1"/>
  <c r="O194" i="6"/>
  <c r="N194" i="6"/>
  <c r="P193" i="6"/>
  <c r="R193" i="6" s="1"/>
  <c r="O193" i="6"/>
  <c r="N193" i="6"/>
  <c r="P192" i="6"/>
  <c r="R192" i="6" s="1"/>
  <c r="O192" i="6"/>
  <c r="N192" i="6"/>
  <c r="P191" i="6"/>
  <c r="R191" i="6" s="1"/>
  <c r="O191" i="6"/>
  <c r="N191" i="6"/>
  <c r="N190" i="6"/>
  <c r="P189" i="6"/>
  <c r="R189" i="6" s="1"/>
  <c r="O189" i="6"/>
  <c r="N189" i="6"/>
  <c r="N188" i="6"/>
  <c r="P187" i="6"/>
  <c r="R187" i="6" s="1"/>
  <c r="N187" i="6"/>
  <c r="P186" i="6"/>
  <c r="R186" i="6" s="1"/>
  <c r="O186" i="6"/>
  <c r="N186" i="6"/>
  <c r="P185" i="6"/>
  <c r="R185" i="6" s="1"/>
  <c r="O185" i="6"/>
  <c r="N185" i="6"/>
  <c r="P184" i="6"/>
  <c r="R184" i="6" s="1"/>
  <c r="O184" i="6"/>
  <c r="N184" i="6"/>
  <c r="P183" i="6"/>
  <c r="R183" i="6" s="1"/>
  <c r="O183" i="6"/>
  <c r="N183" i="6"/>
  <c r="P182" i="6"/>
  <c r="R182" i="6" s="1"/>
  <c r="O182" i="6"/>
  <c r="N182" i="6"/>
  <c r="P181" i="6"/>
  <c r="R181" i="6" s="1"/>
  <c r="O181" i="6"/>
  <c r="N181" i="6"/>
  <c r="P180" i="6"/>
  <c r="R180" i="6" s="1"/>
  <c r="O180" i="6"/>
  <c r="N180" i="6"/>
  <c r="P179" i="6"/>
  <c r="R179" i="6" s="1"/>
  <c r="O179" i="6"/>
  <c r="N179" i="6"/>
  <c r="P178" i="6"/>
  <c r="R178" i="6" s="1"/>
  <c r="O178" i="6"/>
  <c r="N178" i="6"/>
  <c r="N177" i="6"/>
  <c r="P176" i="6"/>
  <c r="R176" i="6" s="1"/>
  <c r="N176" i="6"/>
  <c r="P175" i="6"/>
  <c r="R175" i="6" s="1"/>
  <c r="O175" i="6"/>
  <c r="N175" i="6"/>
  <c r="N174" i="6"/>
  <c r="P173" i="6"/>
  <c r="R173" i="6" s="1"/>
  <c r="O173" i="6"/>
  <c r="N173" i="6"/>
  <c r="P171" i="6"/>
  <c r="R171" i="6" s="1"/>
  <c r="O171" i="6"/>
  <c r="N171" i="6"/>
  <c r="P170" i="6"/>
  <c r="R170" i="6" s="1"/>
  <c r="O170" i="6"/>
  <c r="N170" i="6"/>
  <c r="P169" i="6"/>
  <c r="R169" i="6" s="1"/>
  <c r="N169" i="6"/>
  <c r="N168" i="6"/>
  <c r="P167" i="6"/>
  <c r="R167" i="6" s="1"/>
  <c r="O167" i="6"/>
  <c r="N167" i="6"/>
  <c r="P166" i="6"/>
  <c r="R166" i="6" s="1"/>
  <c r="O166" i="6"/>
  <c r="N166" i="6"/>
  <c r="O165" i="6"/>
  <c r="N165" i="6"/>
  <c r="P164" i="6"/>
  <c r="R164" i="6" s="1"/>
  <c r="O164" i="6"/>
  <c r="N164" i="6"/>
  <c r="N161" i="6"/>
  <c r="N160" i="6"/>
  <c r="P159" i="6"/>
  <c r="R159" i="6" s="1"/>
  <c r="O159" i="6"/>
  <c r="N159" i="6"/>
  <c r="P156" i="6"/>
  <c r="R156" i="6" s="1"/>
  <c r="N156" i="6"/>
  <c r="P155" i="6"/>
  <c r="R155" i="6" s="1"/>
  <c r="O155" i="6"/>
  <c r="N155" i="6"/>
  <c r="P154" i="6"/>
  <c r="R154" i="6" s="1"/>
  <c r="O154" i="6"/>
  <c r="N154" i="6"/>
  <c r="P153" i="6"/>
  <c r="R153" i="6" s="1"/>
  <c r="N153" i="6"/>
  <c r="P152" i="6"/>
  <c r="R152" i="6" s="1"/>
  <c r="N152" i="6"/>
  <c r="P151" i="6"/>
  <c r="N151" i="6"/>
  <c r="P145" i="6"/>
  <c r="R145" i="6" s="1"/>
  <c r="O145" i="6"/>
  <c r="N145" i="6"/>
  <c r="N144" i="6"/>
  <c r="P143" i="6"/>
  <c r="R143" i="6" s="1"/>
  <c r="O143" i="6"/>
  <c r="N143" i="6"/>
  <c r="P142" i="6"/>
  <c r="R142" i="6" s="1"/>
  <c r="O142" i="6"/>
  <c r="N142" i="6"/>
  <c r="P141" i="6"/>
  <c r="R141" i="6" s="1"/>
  <c r="N141" i="6"/>
  <c r="P140" i="6"/>
  <c r="R140" i="6" s="1"/>
  <c r="O140" i="6"/>
  <c r="N140" i="6"/>
  <c r="N139" i="6"/>
  <c r="P138" i="6"/>
  <c r="R138" i="6" s="1"/>
  <c r="O138" i="6"/>
  <c r="N138" i="6"/>
  <c r="N137" i="6"/>
  <c r="N136" i="6"/>
  <c r="P135" i="6"/>
  <c r="R135" i="6" s="1"/>
  <c r="O135" i="6"/>
  <c r="N135" i="6"/>
  <c r="N134" i="6"/>
  <c r="N133" i="6"/>
  <c r="P132" i="6"/>
  <c r="R132" i="6" s="1"/>
  <c r="O132" i="6"/>
  <c r="N132" i="6"/>
  <c r="P131" i="6"/>
  <c r="R131" i="6" s="1"/>
  <c r="O131" i="6"/>
  <c r="N131" i="6"/>
  <c r="P130" i="6"/>
  <c r="R130" i="6" s="1"/>
  <c r="O130" i="6"/>
  <c r="N130" i="6"/>
  <c r="P129" i="6"/>
  <c r="R129" i="6" s="1"/>
  <c r="O129" i="6"/>
  <c r="N129" i="6"/>
  <c r="P128" i="6"/>
  <c r="R128" i="6" s="1"/>
  <c r="O128" i="6"/>
  <c r="N128" i="6"/>
  <c r="P127" i="6"/>
  <c r="R127" i="6" s="1"/>
  <c r="O127" i="6"/>
  <c r="N127" i="6"/>
  <c r="P126" i="6"/>
  <c r="R126" i="6" s="1"/>
  <c r="O126" i="6"/>
  <c r="N126" i="6"/>
  <c r="P125" i="6"/>
  <c r="R125" i="6" s="1"/>
  <c r="O125" i="6"/>
  <c r="N125" i="6"/>
  <c r="P124" i="6"/>
  <c r="R124" i="6" s="1"/>
  <c r="O124" i="6"/>
  <c r="N124" i="6"/>
  <c r="P123" i="6"/>
  <c r="R123" i="6" s="1"/>
  <c r="O123" i="6"/>
  <c r="N123" i="6"/>
  <c r="P122" i="6"/>
  <c r="R122" i="6" s="1"/>
  <c r="O122" i="6"/>
  <c r="N122" i="6"/>
  <c r="P121" i="6"/>
  <c r="R121" i="6" s="1"/>
  <c r="O121" i="6"/>
  <c r="N121" i="6"/>
  <c r="P120" i="6"/>
  <c r="R120" i="6" s="1"/>
  <c r="O120" i="6"/>
  <c r="N120" i="6"/>
  <c r="P119" i="6"/>
  <c r="R119" i="6" s="1"/>
  <c r="O119" i="6"/>
  <c r="N119" i="6"/>
  <c r="P118" i="6"/>
  <c r="R118" i="6" s="1"/>
  <c r="O118" i="6"/>
  <c r="N118" i="6"/>
  <c r="P117" i="6"/>
  <c r="R117" i="6" s="1"/>
  <c r="O117" i="6"/>
  <c r="N117" i="6"/>
  <c r="P116" i="6"/>
  <c r="R116" i="6" s="1"/>
  <c r="O116" i="6"/>
  <c r="N116" i="6"/>
  <c r="P115" i="6"/>
  <c r="R115" i="6" s="1"/>
  <c r="O115" i="6"/>
  <c r="N115" i="6"/>
  <c r="P114" i="6"/>
  <c r="R114" i="6" s="1"/>
  <c r="O114" i="6"/>
  <c r="N114" i="6"/>
  <c r="P113" i="6"/>
  <c r="R113" i="6" s="1"/>
  <c r="O113" i="6"/>
  <c r="N113" i="6"/>
  <c r="P112" i="6"/>
  <c r="R112" i="6" s="1"/>
  <c r="O112" i="6"/>
  <c r="N112" i="6"/>
  <c r="P111" i="6"/>
  <c r="R111" i="6" s="1"/>
  <c r="O111" i="6"/>
  <c r="N111" i="6"/>
  <c r="N110" i="6"/>
  <c r="P109" i="6"/>
  <c r="R109" i="6" s="1"/>
  <c r="O109" i="6"/>
  <c r="N109" i="6"/>
  <c r="N108" i="6"/>
  <c r="P107" i="6"/>
  <c r="R107" i="6" s="1"/>
  <c r="N107" i="6"/>
  <c r="P106" i="6"/>
  <c r="R106" i="6" s="1"/>
  <c r="O106" i="6"/>
  <c r="N106" i="6"/>
  <c r="P105" i="6"/>
  <c r="R105" i="6" s="1"/>
  <c r="O105" i="6"/>
  <c r="N105" i="6"/>
  <c r="P104" i="6"/>
  <c r="R104" i="6" s="1"/>
  <c r="O104" i="6"/>
  <c r="N104" i="6"/>
  <c r="P103" i="6"/>
  <c r="R103" i="6" s="1"/>
  <c r="O103" i="6"/>
  <c r="N103" i="6"/>
  <c r="P102" i="6"/>
  <c r="R102" i="6" s="1"/>
  <c r="O102" i="6"/>
  <c r="N102" i="6"/>
  <c r="P101" i="6"/>
  <c r="R101" i="6" s="1"/>
  <c r="O101" i="6"/>
  <c r="N101" i="6"/>
  <c r="N100" i="6"/>
  <c r="P99" i="6"/>
  <c r="R99" i="6" s="1"/>
  <c r="O99" i="6"/>
  <c r="N99" i="6"/>
  <c r="P98" i="6"/>
  <c r="R98" i="6" s="1"/>
  <c r="O98" i="6"/>
  <c r="N98" i="6"/>
  <c r="N97" i="6"/>
  <c r="N96" i="6"/>
  <c r="P95" i="6"/>
  <c r="R95" i="6" s="1"/>
  <c r="O95" i="6"/>
  <c r="N95" i="6"/>
  <c r="N94" i="6"/>
  <c r="P93" i="6"/>
  <c r="R93" i="6" s="1"/>
  <c r="O93" i="6"/>
  <c r="N93" i="6"/>
  <c r="P92" i="6"/>
  <c r="R92" i="6" s="1"/>
  <c r="O92" i="6"/>
  <c r="N92" i="6"/>
  <c r="P91" i="6"/>
  <c r="R91" i="6" s="1"/>
  <c r="O91" i="6"/>
  <c r="N91" i="6"/>
  <c r="P90" i="6"/>
  <c r="R90" i="6" s="1"/>
  <c r="O90" i="6"/>
  <c r="N90" i="6"/>
  <c r="P89" i="6"/>
  <c r="R89" i="6" s="1"/>
  <c r="O89" i="6"/>
  <c r="N89" i="6"/>
  <c r="P88" i="6"/>
  <c r="R88" i="6" s="1"/>
  <c r="O88" i="6"/>
  <c r="N88" i="6"/>
  <c r="P87" i="6"/>
  <c r="R87" i="6" s="1"/>
  <c r="O87" i="6"/>
  <c r="N87" i="6"/>
  <c r="P86" i="6"/>
  <c r="R86" i="6" s="1"/>
  <c r="O86" i="6"/>
  <c r="N86" i="6"/>
  <c r="P85" i="6"/>
  <c r="R85" i="6" s="1"/>
  <c r="O85" i="6"/>
  <c r="N85" i="6"/>
  <c r="P84" i="6"/>
  <c r="R84" i="6" s="1"/>
  <c r="O84" i="6"/>
  <c r="N84" i="6"/>
  <c r="N83" i="6"/>
  <c r="N82" i="6"/>
  <c r="N81" i="6"/>
  <c r="P80" i="6"/>
  <c r="R80" i="6" s="1"/>
  <c r="O80" i="6"/>
  <c r="N80" i="6"/>
  <c r="P79" i="6"/>
  <c r="R79" i="6" s="1"/>
  <c r="O79" i="6"/>
  <c r="N79" i="6"/>
  <c r="N77" i="6"/>
  <c r="P76" i="6"/>
  <c r="R76" i="6" s="1"/>
  <c r="O76" i="6"/>
  <c r="N76" i="6"/>
  <c r="P75" i="6"/>
  <c r="R75" i="6" s="1"/>
  <c r="O75" i="6"/>
  <c r="N75" i="6"/>
  <c r="P74" i="6"/>
  <c r="R74" i="6" s="1"/>
  <c r="O74" i="6"/>
  <c r="N74" i="6"/>
  <c r="P73" i="6"/>
  <c r="R73" i="6" s="1"/>
  <c r="O73" i="6"/>
  <c r="N73" i="6"/>
  <c r="N72" i="6"/>
  <c r="P70" i="6"/>
  <c r="R70" i="6" s="1"/>
  <c r="O70" i="6"/>
  <c r="N70" i="6"/>
  <c r="P69" i="6"/>
  <c r="R69" i="6" s="1"/>
  <c r="O69" i="6"/>
  <c r="N69" i="6"/>
  <c r="P68" i="6"/>
  <c r="R68" i="6" s="1"/>
  <c r="O68" i="6"/>
  <c r="N68" i="6"/>
  <c r="P67" i="6"/>
  <c r="R67" i="6" s="1"/>
  <c r="O67" i="6"/>
  <c r="N67" i="6"/>
  <c r="P66" i="6"/>
  <c r="R66" i="6" s="1"/>
  <c r="O66" i="6"/>
  <c r="N66" i="6"/>
  <c r="P65" i="6"/>
  <c r="R65" i="6" s="1"/>
  <c r="O65" i="6"/>
  <c r="N65" i="6"/>
  <c r="P64" i="6"/>
  <c r="R64" i="6" s="1"/>
  <c r="O64" i="6"/>
  <c r="N64" i="6"/>
  <c r="P63" i="6"/>
  <c r="R63" i="6" s="1"/>
  <c r="O63" i="6"/>
  <c r="N63" i="6"/>
  <c r="P62" i="6"/>
  <c r="R62" i="6" s="1"/>
  <c r="O62" i="6"/>
  <c r="N62" i="6"/>
  <c r="P61" i="6"/>
  <c r="R61" i="6" s="1"/>
  <c r="O61" i="6"/>
  <c r="N61" i="6"/>
  <c r="P60" i="6"/>
  <c r="R60" i="6" s="1"/>
  <c r="O60" i="6"/>
  <c r="N60" i="6"/>
  <c r="P59" i="6"/>
  <c r="R59" i="6" s="1"/>
  <c r="O59" i="6"/>
  <c r="N59" i="6"/>
  <c r="P58" i="6"/>
  <c r="R58" i="6" s="1"/>
  <c r="O58" i="6"/>
  <c r="N58" i="6"/>
  <c r="P57" i="6"/>
  <c r="R57" i="6" s="1"/>
  <c r="O57" i="6"/>
  <c r="N57" i="6"/>
  <c r="P56" i="6"/>
  <c r="R56" i="6" s="1"/>
  <c r="O56" i="6"/>
  <c r="N56" i="6"/>
  <c r="P55" i="6"/>
  <c r="R55" i="6" s="1"/>
  <c r="O55" i="6"/>
  <c r="N55" i="6"/>
  <c r="P54" i="6"/>
  <c r="R54" i="6" s="1"/>
  <c r="O54" i="6"/>
  <c r="N54" i="6"/>
  <c r="P53" i="6"/>
  <c r="R53" i="6" s="1"/>
  <c r="O53" i="6"/>
  <c r="N53" i="6"/>
  <c r="P52" i="6"/>
  <c r="R52" i="6" s="1"/>
  <c r="O52" i="6"/>
  <c r="N52" i="6"/>
  <c r="P51" i="6"/>
  <c r="R51" i="6" s="1"/>
  <c r="O51" i="6"/>
  <c r="N51" i="6"/>
  <c r="P50" i="6"/>
  <c r="R50" i="6" s="1"/>
  <c r="O50" i="6"/>
  <c r="N50" i="6"/>
  <c r="P49" i="6"/>
  <c r="R49" i="6" s="1"/>
  <c r="O49" i="6"/>
  <c r="N49" i="6"/>
  <c r="P48" i="6"/>
  <c r="R48" i="6" s="1"/>
  <c r="O48" i="6"/>
  <c r="N48" i="6"/>
  <c r="P47" i="6"/>
  <c r="R47" i="6" s="1"/>
  <c r="O47" i="6"/>
  <c r="N47" i="6"/>
  <c r="N46" i="6"/>
  <c r="P45" i="6"/>
  <c r="R45" i="6" s="1"/>
  <c r="O45" i="6"/>
  <c r="N45" i="6"/>
  <c r="P44" i="6"/>
  <c r="R44" i="6" s="1"/>
  <c r="O44" i="6"/>
  <c r="N44" i="6"/>
  <c r="P43" i="6"/>
  <c r="R43" i="6" s="1"/>
  <c r="O43" i="6"/>
  <c r="N43" i="6"/>
  <c r="P42" i="6"/>
  <c r="R42" i="6" s="1"/>
  <c r="O42" i="6"/>
  <c r="N42" i="6"/>
  <c r="N41" i="6"/>
  <c r="P40" i="6"/>
  <c r="R40" i="6" s="1"/>
  <c r="O40" i="6"/>
  <c r="N40" i="6"/>
  <c r="P39" i="6"/>
  <c r="R39" i="6" s="1"/>
  <c r="O39" i="6"/>
  <c r="N39" i="6"/>
  <c r="P38" i="6"/>
  <c r="O38" i="6"/>
  <c r="N38" i="6"/>
  <c r="P35" i="6"/>
  <c r="R35" i="6" s="1"/>
  <c r="O35" i="6"/>
  <c r="N35" i="6"/>
  <c r="P34" i="6"/>
  <c r="R34" i="6" s="1"/>
  <c r="N34" i="6"/>
  <c r="P33" i="6"/>
  <c r="R33" i="6" s="1"/>
  <c r="O33" i="6"/>
  <c r="N33" i="6"/>
  <c r="P32" i="6"/>
  <c r="R32" i="6" s="1"/>
  <c r="N32" i="6"/>
  <c r="P31" i="6"/>
  <c r="R31" i="6" s="1"/>
  <c r="N31" i="6"/>
  <c r="P30" i="6"/>
  <c r="R30" i="6" s="1"/>
  <c r="O30" i="6"/>
  <c r="N30" i="6"/>
  <c r="P29" i="6"/>
  <c r="R29" i="6" s="1"/>
  <c r="O29" i="6"/>
  <c r="N29" i="6"/>
  <c r="P28" i="6"/>
  <c r="R28" i="6" s="1"/>
  <c r="O28" i="6"/>
  <c r="N28" i="6"/>
  <c r="P27" i="6"/>
  <c r="R27" i="6" s="1"/>
  <c r="N27" i="6"/>
  <c r="P25" i="6"/>
  <c r="R25" i="6" s="1"/>
  <c r="N25" i="6"/>
  <c r="P24" i="6"/>
  <c r="R24" i="6" s="1"/>
  <c r="N24" i="6"/>
  <c r="P23" i="6"/>
  <c r="R23" i="6" s="1"/>
  <c r="O23" i="6"/>
  <c r="N23" i="6"/>
  <c r="P22" i="6"/>
  <c r="R22" i="6" s="1"/>
  <c r="O22" i="6"/>
  <c r="N22" i="6"/>
  <c r="P21" i="6"/>
  <c r="R21" i="6" s="1"/>
  <c r="O21" i="6"/>
  <c r="N21" i="6"/>
  <c r="P20" i="6"/>
  <c r="R20" i="6" s="1"/>
  <c r="O20" i="6"/>
  <c r="N20" i="6"/>
  <c r="P19" i="6"/>
  <c r="R19" i="6" s="1"/>
  <c r="O19" i="6"/>
  <c r="N19" i="6"/>
  <c r="P18" i="6"/>
  <c r="R18" i="6" s="1"/>
  <c r="O18" i="6"/>
  <c r="N18" i="6"/>
  <c r="P15" i="6"/>
  <c r="R15" i="6" s="1"/>
  <c r="O15" i="6"/>
  <c r="N15" i="6"/>
  <c r="P14" i="6"/>
  <c r="R14" i="6" s="1"/>
  <c r="N14" i="8" s="1"/>
  <c r="O14" i="6"/>
  <c r="N14" i="6"/>
  <c r="P13" i="6"/>
  <c r="O13" i="6"/>
  <c r="K22" i="8" s="1"/>
  <c r="N13" i="6"/>
  <c r="J22" i="8" s="1"/>
  <c r="P12" i="6"/>
  <c r="O12" i="6"/>
  <c r="K13" i="8" s="1"/>
  <c r="N12" i="6"/>
  <c r="J13" i="8" s="1"/>
  <c r="P11" i="6"/>
  <c r="R11" i="6" s="1"/>
  <c r="O11" i="6"/>
  <c r="N11" i="6"/>
  <c r="P10" i="6"/>
  <c r="R10" i="6" s="1"/>
  <c r="O10" i="6"/>
  <c r="N10" i="6"/>
  <c r="P9" i="6"/>
  <c r="R9" i="6" s="1"/>
  <c r="O9" i="6"/>
  <c r="N9" i="6"/>
  <c r="P8" i="6"/>
  <c r="R8" i="6" s="1"/>
  <c r="N8" i="6"/>
  <c r="P7" i="6"/>
  <c r="R7" i="6" s="1"/>
  <c r="O7" i="6"/>
  <c r="N7" i="6"/>
  <c r="P6" i="6"/>
  <c r="R6" i="6" s="1"/>
  <c r="O6" i="6"/>
  <c r="N6" i="6"/>
  <c r="O5" i="6"/>
  <c r="P5" i="6"/>
  <c r="R5" i="6" s="1"/>
  <c r="N5" i="6"/>
  <c r="F781" i="11"/>
  <c r="P607" i="7" s="1"/>
  <c r="E781" i="11"/>
  <c r="O607" i="7" s="1"/>
  <c r="E779" i="11"/>
  <c r="O605" i="7" s="1"/>
  <c r="K47" i="8" s="1"/>
  <c r="F778" i="11"/>
  <c r="P604" i="7" s="1"/>
  <c r="L45" i="8" s="1"/>
  <c r="E778" i="11"/>
  <c r="O604" i="7" s="1"/>
  <c r="K45" i="8" s="1"/>
  <c r="F775" i="11"/>
  <c r="E775" i="11"/>
  <c r="F774" i="11"/>
  <c r="E774" i="11"/>
  <c r="F773" i="11"/>
  <c r="E773" i="11"/>
  <c r="F772" i="11"/>
  <c r="E772" i="11"/>
  <c r="F771" i="11"/>
  <c r="E771" i="11"/>
  <c r="F770" i="11"/>
  <c r="E770" i="11"/>
  <c r="F769" i="11"/>
  <c r="E769" i="11"/>
  <c r="F768" i="11"/>
  <c r="E768" i="11"/>
  <c r="F767" i="11"/>
  <c r="E767" i="11"/>
  <c r="F766" i="11"/>
  <c r="E766" i="11"/>
  <c r="F764" i="11"/>
  <c r="E764" i="11"/>
  <c r="F761" i="11"/>
  <c r="P594" i="7" s="1"/>
  <c r="E761" i="11"/>
  <c r="O594" i="7" s="1"/>
  <c r="E760" i="11"/>
  <c r="O593" i="7" s="1"/>
  <c r="F758" i="11"/>
  <c r="P591" i="7" s="1"/>
  <c r="E758" i="11"/>
  <c r="O591" i="7" s="1"/>
  <c r="F757" i="11"/>
  <c r="P590" i="7" s="1"/>
  <c r="E757" i="11"/>
  <c r="O590" i="7" s="1"/>
  <c r="F756" i="11"/>
  <c r="P589" i="7" s="1"/>
  <c r="E756" i="11"/>
  <c r="O589" i="7" s="1"/>
  <c r="F752" i="11"/>
  <c r="P579" i="7" s="1"/>
  <c r="E752" i="11"/>
  <c r="O579" i="7" s="1"/>
  <c r="F750" i="11"/>
  <c r="P577" i="7" s="1"/>
  <c r="E750" i="11"/>
  <c r="O577" i="7" s="1"/>
  <c r="F742" i="11"/>
  <c r="P570" i="7" s="1"/>
  <c r="E742" i="11"/>
  <c r="O570" i="7" s="1"/>
  <c r="F736" i="11"/>
  <c r="P564" i="7" s="1"/>
  <c r="E736" i="11"/>
  <c r="O564" i="7" s="1"/>
  <c r="F735" i="11"/>
  <c r="P563" i="7" s="1"/>
  <c r="E735" i="11"/>
  <c r="O563" i="7" s="1"/>
  <c r="F728" i="11"/>
  <c r="P556" i="7" s="1"/>
  <c r="E728" i="11"/>
  <c r="O556" i="7" s="1"/>
  <c r="E726" i="11"/>
  <c r="O554" i="7" s="1"/>
  <c r="E723" i="11"/>
  <c r="O551" i="7" s="1"/>
  <c r="F719" i="11"/>
  <c r="P547" i="7" s="1"/>
  <c r="E719" i="11"/>
  <c r="O547" i="7" s="1"/>
  <c r="F715" i="11"/>
  <c r="P543" i="7" s="1"/>
  <c r="E715" i="11"/>
  <c r="O543" i="7" s="1"/>
  <c r="E713" i="11"/>
  <c r="O541" i="7" s="1"/>
  <c r="F710" i="11"/>
  <c r="P538" i="7" s="1"/>
  <c r="E710" i="11"/>
  <c r="O538" i="7" s="1"/>
  <c r="E709" i="11"/>
  <c r="O537" i="7" s="1"/>
  <c r="F708" i="11"/>
  <c r="P536" i="7" s="1"/>
  <c r="E708" i="11"/>
  <c r="O536" i="7" s="1"/>
  <c r="F706" i="11"/>
  <c r="P534" i="7" s="1"/>
  <c r="E706" i="11"/>
  <c r="O534" i="7" s="1"/>
  <c r="F703" i="11"/>
  <c r="P531" i="7" s="1"/>
  <c r="E703" i="11"/>
  <c r="O531" i="7" s="1"/>
  <c r="E702" i="11"/>
  <c r="O530" i="7" s="1"/>
  <c r="F701" i="11"/>
  <c r="P529" i="7" s="1"/>
  <c r="E701" i="11"/>
  <c r="O529" i="7" s="1"/>
  <c r="F698" i="11"/>
  <c r="P526" i="7" s="1"/>
  <c r="E698" i="11"/>
  <c r="O526" i="7" s="1"/>
  <c r="F697" i="11"/>
  <c r="P525" i="7" s="1"/>
  <c r="E697" i="11"/>
  <c r="O525" i="7" s="1"/>
  <c r="F695" i="11"/>
  <c r="P523" i="7" s="1"/>
  <c r="E695" i="11"/>
  <c r="O523" i="7" s="1"/>
  <c r="F692" i="11"/>
  <c r="P520" i="7" s="1"/>
  <c r="E692" i="11"/>
  <c r="O520" i="7" s="1"/>
  <c r="F689" i="11"/>
  <c r="P517" i="7" s="1"/>
  <c r="E689" i="11"/>
  <c r="O517" i="7" s="1"/>
  <c r="E688" i="11"/>
  <c r="O516" i="7" s="1"/>
  <c r="E685" i="11"/>
  <c r="O513" i="7" s="1"/>
  <c r="F682" i="11"/>
  <c r="P510" i="7" s="1"/>
  <c r="E682" i="11"/>
  <c r="O510" i="7" s="1"/>
  <c r="F681" i="11"/>
  <c r="P509" i="7" s="1"/>
  <c r="E681" i="11"/>
  <c r="O509" i="7" s="1"/>
  <c r="F680" i="11"/>
  <c r="P508" i="7" s="1"/>
  <c r="E680" i="11"/>
  <c r="O508" i="7" s="1"/>
  <c r="F678" i="11"/>
  <c r="P506" i="7" s="1"/>
  <c r="E678" i="11"/>
  <c r="O506" i="7" s="1"/>
  <c r="F675" i="11"/>
  <c r="P503" i="7" s="1"/>
  <c r="E675" i="11"/>
  <c r="O503" i="7" s="1"/>
  <c r="F673" i="11"/>
  <c r="P501" i="7" s="1"/>
  <c r="E673" i="11"/>
  <c r="O501" i="7" s="1"/>
  <c r="E672" i="11"/>
  <c r="O500" i="7" s="1"/>
  <c r="F669" i="11"/>
  <c r="P497" i="7" s="1"/>
  <c r="E669" i="11"/>
  <c r="O497" i="7" s="1"/>
  <c r="F667" i="11"/>
  <c r="P495" i="7" s="1"/>
  <c r="E667" i="11"/>
  <c r="O495" i="7" s="1"/>
  <c r="F659" i="11"/>
  <c r="P487" i="7" s="1"/>
  <c r="E659" i="11"/>
  <c r="O487" i="7" s="1"/>
  <c r="F654" i="11"/>
  <c r="P480" i="7" s="1"/>
  <c r="E654" i="11"/>
  <c r="O480" i="7" s="1"/>
  <c r="F653" i="11"/>
  <c r="P479" i="7" s="1"/>
  <c r="E653" i="11"/>
  <c r="O479" i="7" s="1"/>
  <c r="F652" i="11"/>
  <c r="P478" i="7" s="1"/>
  <c r="E652" i="11"/>
  <c r="O478" i="7" s="1"/>
  <c r="F650" i="11"/>
  <c r="P476" i="7" s="1"/>
  <c r="E650" i="11"/>
  <c r="O476" i="7" s="1"/>
  <c r="F644" i="11"/>
  <c r="P470" i="7" s="1"/>
  <c r="E644" i="11"/>
  <c r="O470" i="7" s="1"/>
  <c r="F643" i="11"/>
  <c r="P469" i="7" s="1"/>
  <c r="E643" i="11"/>
  <c r="O469" i="7" s="1"/>
  <c r="F642" i="11"/>
  <c r="P468" i="7" s="1"/>
  <c r="E642" i="11"/>
  <c r="O468" i="7" s="1"/>
  <c r="F641" i="11"/>
  <c r="P467" i="7" s="1"/>
  <c r="E641" i="11"/>
  <c r="O467" i="7" s="1"/>
  <c r="F628" i="11"/>
  <c r="P448" i="7" s="1"/>
  <c r="E628" i="11"/>
  <c r="O448" i="7" s="1"/>
  <c r="F626" i="11"/>
  <c r="P446" i="7" s="1"/>
  <c r="E626" i="11"/>
  <c r="O446" i="7" s="1"/>
  <c r="E613" i="11"/>
  <c r="O433" i="7" s="1"/>
  <c r="F610" i="11"/>
  <c r="P430" i="7" s="1"/>
  <c r="E610" i="11"/>
  <c r="O430" i="7" s="1"/>
  <c r="F607" i="11"/>
  <c r="P427" i="7" s="1"/>
  <c r="E607" i="11"/>
  <c r="O427" i="7" s="1"/>
  <c r="F605" i="11"/>
  <c r="P425" i="7" s="1"/>
  <c r="E605" i="11"/>
  <c r="O425" i="7" s="1"/>
  <c r="F603" i="11"/>
  <c r="P409" i="7" s="1"/>
  <c r="N171" i="12" s="1"/>
  <c r="E603" i="11"/>
  <c r="O409" i="7" s="1"/>
  <c r="M171" i="12" s="1"/>
  <c r="F601" i="11"/>
  <c r="P407" i="7" s="1"/>
  <c r="N169" i="12" s="1"/>
  <c r="E601" i="11"/>
  <c r="O407" i="7" s="1"/>
  <c r="M169" i="12" s="1"/>
  <c r="F599" i="11"/>
  <c r="P405" i="7" s="1"/>
  <c r="N167" i="12" s="1"/>
  <c r="E599" i="11"/>
  <c r="O405" i="7" s="1"/>
  <c r="M167" i="12" s="1"/>
  <c r="F598" i="11"/>
  <c r="P404" i="7" s="1"/>
  <c r="N166" i="12" s="1"/>
  <c r="E598" i="11"/>
  <c r="O404" i="7" s="1"/>
  <c r="M166" i="12" s="1"/>
  <c r="E592" i="11"/>
  <c r="O398" i="7" s="1"/>
  <c r="F587" i="11"/>
  <c r="P393" i="7" s="1"/>
  <c r="N158" i="12" s="1"/>
  <c r="E587" i="11"/>
  <c r="O393" i="7" s="1"/>
  <c r="M158" i="12" s="1"/>
  <c r="F580" i="11"/>
  <c r="P386" i="7" s="1"/>
  <c r="N152" i="12" s="1"/>
  <c r="E580" i="11"/>
  <c r="O386" i="7" s="1"/>
  <c r="M152" i="12" s="1"/>
  <c r="F568" i="11"/>
  <c r="P374" i="7" s="1"/>
  <c r="N141" i="12" s="1"/>
  <c r="E568" i="11"/>
  <c r="O374" i="7" s="1"/>
  <c r="M141" i="12" s="1"/>
  <c r="F565" i="11"/>
  <c r="P371" i="7" s="1"/>
  <c r="N138" i="12" s="1"/>
  <c r="E565" i="11"/>
  <c r="O371" i="7" s="1"/>
  <c r="M138" i="12" s="1"/>
  <c r="E558" i="11"/>
  <c r="O364" i="7" s="1"/>
  <c r="M133" i="12" s="1"/>
  <c r="P361" i="7"/>
  <c r="N130" i="12" s="1"/>
  <c r="E555" i="11"/>
  <c r="O361" i="7" s="1"/>
  <c r="M130" i="12" s="1"/>
  <c r="P360" i="7"/>
  <c r="N129" i="12" s="1"/>
  <c r="E554" i="11"/>
  <c r="O360" i="7" s="1"/>
  <c r="M129" i="12" s="1"/>
  <c r="E551" i="11"/>
  <c r="O357" i="7" s="1"/>
  <c r="P354" i="7"/>
  <c r="N125" i="12" s="1"/>
  <c r="E548" i="11"/>
  <c r="O354" i="7" s="1"/>
  <c r="M125" i="12" s="1"/>
  <c r="P350" i="7"/>
  <c r="N121" i="12" s="1"/>
  <c r="E544" i="11"/>
  <c r="O350" i="7" s="1"/>
  <c r="M121" i="12" s="1"/>
  <c r="P349" i="7"/>
  <c r="N120" i="12" s="1"/>
  <c r="E543" i="11"/>
  <c r="O349" i="7" s="1"/>
  <c r="M120" i="12" s="1"/>
  <c r="E537" i="11"/>
  <c r="O343" i="7" s="1"/>
  <c r="M116" i="12" s="1"/>
  <c r="E532" i="11"/>
  <c r="O338" i="7" s="1"/>
  <c r="M111" i="12" s="1"/>
  <c r="P337" i="7"/>
  <c r="N110" i="12" s="1"/>
  <c r="E531" i="11"/>
  <c r="O337" i="7" s="1"/>
  <c r="M110" i="12" s="1"/>
  <c r="P336" i="7"/>
  <c r="N109" i="12" s="1"/>
  <c r="E530" i="11"/>
  <c r="O336" i="7" s="1"/>
  <c r="M109" i="12" s="1"/>
  <c r="P334" i="7"/>
  <c r="N107" i="12" s="1"/>
  <c r="E528" i="11"/>
  <c r="O334" i="7" s="1"/>
  <c r="M107" i="12" s="1"/>
  <c r="F523" i="11"/>
  <c r="P329" i="7" s="1"/>
  <c r="N103" i="12" s="1"/>
  <c r="E523" i="11"/>
  <c r="O329" i="7" s="1"/>
  <c r="M103" i="12" s="1"/>
  <c r="E522" i="11"/>
  <c r="O328" i="7" s="1"/>
  <c r="M102" i="12" s="1"/>
  <c r="F518" i="11"/>
  <c r="P324" i="7" s="1"/>
  <c r="N99" i="12" s="1"/>
  <c r="E518" i="11"/>
  <c r="O324" i="7" s="1"/>
  <c r="M99" i="12" s="1"/>
  <c r="F512" i="11"/>
  <c r="P318" i="7" s="1"/>
  <c r="N96" i="12" s="1"/>
  <c r="E512" i="11"/>
  <c r="O318" i="7" s="1"/>
  <c r="M96" i="12" s="1"/>
  <c r="F509" i="11"/>
  <c r="P315" i="7" s="1"/>
  <c r="N93" i="12" s="1"/>
  <c r="E509" i="11"/>
  <c r="O315" i="7" s="1"/>
  <c r="M93" i="12" s="1"/>
  <c r="F504" i="11"/>
  <c r="P310" i="7" s="1"/>
  <c r="N88" i="12" s="1"/>
  <c r="E504" i="11"/>
  <c r="O310" i="7" s="1"/>
  <c r="M88" i="12" s="1"/>
  <c r="F502" i="11"/>
  <c r="P308" i="7" s="1"/>
  <c r="N86" i="12" s="1"/>
  <c r="E502" i="11"/>
  <c r="O308" i="7" s="1"/>
  <c r="M86" i="12" s="1"/>
  <c r="F498" i="11"/>
  <c r="P304" i="7" s="1"/>
  <c r="E498" i="11"/>
  <c r="O304" i="7" s="1"/>
  <c r="E495" i="11"/>
  <c r="O301" i="7" s="1"/>
  <c r="M80" i="12" s="1"/>
  <c r="F491" i="11"/>
  <c r="P297" i="7" s="1"/>
  <c r="N76" i="12" s="1"/>
  <c r="E491" i="11"/>
  <c r="O297" i="7" s="1"/>
  <c r="M76" i="12" s="1"/>
  <c r="E486" i="11"/>
  <c r="O292" i="7" s="1"/>
  <c r="M73" i="12" s="1"/>
  <c r="F484" i="11"/>
  <c r="P290" i="7" s="1"/>
  <c r="N72" i="12" s="1"/>
  <c r="E484" i="11"/>
  <c r="O290" i="7" s="1"/>
  <c r="M72" i="12" s="1"/>
  <c r="F479" i="11"/>
  <c r="P285" i="7" s="1"/>
  <c r="N69" i="12" s="1"/>
  <c r="E479" i="11"/>
  <c r="O285" i="7" s="1"/>
  <c r="M69" i="12" s="1"/>
  <c r="F477" i="11"/>
  <c r="P283" i="7" s="1"/>
  <c r="N68" i="12" s="1"/>
  <c r="E477" i="11"/>
  <c r="O283" i="7" s="1"/>
  <c r="M68" i="12" s="1"/>
  <c r="F446" i="11"/>
  <c r="P252" i="7" s="1"/>
  <c r="N47" i="12" s="1"/>
  <c r="E446" i="11"/>
  <c r="O252" i="7" s="1"/>
  <c r="M47" i="12" s="1"/>
  <c r="F445" i="11"/>
  <c r="P251" i="7" s="1"/>
  <c r="N46" i="12" s="1"/>
  <c r="E445" i="11"/>
  <c r="O251" i="7" s="1"/>
  <c r="M46" i="12" s="1"/>
  <c r="F443" i="11"/>
  <c r="P249" i="7" s="1"/>
  <c r="N44" i="12" s="1"/>
  <c r="E443" i="11"/>
  <c r="O249" i="7" s="1"/>
  <c r="M44" i="12" s="1"/>
  <c r="F442" i="11"/>
  <c r="P248" i="7" s="1"/>
  <c r="E442" i="11"/>
  <c r="O248" i="7" s="1"/>
  <c r="M43" i="12" s="1"/>
  <c r="F441" i="11"/>
  <c r="P247" i="7" s="1"/>
  <c r="E441" i="11"/>
  <c r="O247" i="7" s="1"/>
  <c r="E440" i="11"/>
  <c r="O246" i="7" s="1"/>
  <c r="E439" i="11"/>
  <c r="O245" i="7" s="1"/>
  <c r="M42" i="12" s="1"/>
  <c r="F437" i="11"/>
  <c r="P243" i="7" s="1"/>
  <c r="N40" i="12" s="1"/>
  <c r="E437" i="11"/>
  <c r="O243" i="7" s="1"/>
  <c r="M40" i="12" s="1"/>
  <c r="F436" i="11"/>
  <c r="P242" i="7" s="1"/>
  <c r="N39" i="12" s="1"/>
  <c r="E436" i="11"/>
  <c r="O242" i="7" s="1"/>
  <c r="M39" i="12" s="1"/>
  <c r="F435" i="11"/>
  <c r="P241" i="7" s="1"/>
  <c r="E435" i="11"/>
  <c r="O241" i="7" s="1"/>
  <c r="M38" i="12" s="1"/>
  <c r="F434" i="11"/>
  <c r="P240" i="7" s="1"/>
  <c r="E434" i="11"/>
  <c r="O240" i="7" s="1"/>
  <c r="F424" i="11"/>
  <c r="P230" i="7" s="1"/>
  <c r="E424" i="11"/>
  <c r="O230" i="7" s="1"/>
  <c r="F416" i="11"/>
  <c r="P222" i="7" s="1"/>
  <c r="N23" i="12" s="1"/>
  <c r="E416" i="11"/>
  <c r="O222" i="7" s="1"/>
  <c r="M23" i="12" s="1"/>
  <c r="F412" i="11"/>
  <c r="P218" i="7" s="1"/>
  <c r="E412" i="11"/>
  <c r="O218" i="7" s="1"/>
  <c r="F410" i="11"/>
  <c r="P216" i="7" s="1"/>
  <c r="E410" i="11"/>
  <c r="O216" i="7" s="1"/>
  <c r="E404" i="11"/>
  <c r="O210" i="7" s="1"/>
  <c r="F400" i="11"/>
  <c r="P206" i="7" s="1"/>
  <c r="E400" i="11"/>
  <c r="O206" i="7" s="1"/>
  <c r="M19" i="12" s="1"/>
  <c r="F396" i="11"/>
  <c r="P202" i="7" s="1"/>
  <c r="N15" i="12" s="1"/>
  <c r="E396" i="11"/>
  <c r="O202" i="7" s="1"/>
  <c r="M15" i="12" s="1"/>
  <c r="F380" i="11"/>
  <c r="P181" i="7" s="1"/>
  <c r="E380" i="11"/>
  <c r="O181" i="7" s="1"/>
  <c r="F376" i="11"/>
  <c r="P176" i="7" s="1"/>
  <c r="E376" i="11"/>
  <c r="O176" i="7" s="1"/>
  <c r="F362" i="11"/>
  <c r="P162" i="7" s="1"/>
  <c r="E362" i="11"/>
  <c r="O162" i="7" s="1"/>
  <c r="F360" i="11"/>
  <c r="P160" i="7" s="1"/>
  <c r="E360" i="11"/>
  <c r="O160" i="7" s="1"/>
  <c r="F359" i="11"/>
  <c r="P159" i="7" s="1"/>
  <c r="E359" i="11"/>
  <c r="O159" i="7" s="1"/>
  <c r="F358" i="11"/>
  <c r="P158" i="7" s="1"/>
  <c r="E358" i="11"/>
  <c r="O158" i="7" s="1"/>
  <c r="F357" i="11"/>
  <c r="P157" i="7" s="1"/>
  <c r="E357" i="11"/>
  <c r="O157" i="7" s="1"/>
  <c r="F356" i="11"/>
  <c r="P156" i="7" s="1"/>
  <c r="E356" i="11"/>
  <c r="O156" i="7" s="1"/>
  <c r="F355" i="11"/>
  <c r="P155" i="7" s="1"/>
  <c r="E355" i="11"/>
  <c r="O155" i="7" s="1"/>
  <c r="F354" i="11"/>
  <c r="P154" i="7" s="1"/>
  <c r="E354" i="11"/>
  <c r="O154" i="7" s="1"/>
  <c r="F346" i="11"/>
  <c r="P145" i="7" s="1"/>
  <c r="E346" i="11"/>
  <c r="O145" i="7" s="1"/>
  <c r="F345" i="11"/>
  <c r="P144" i="7" s="1"/>
  <c r="E345" i="11"/>
  <c r="O144" i="7" s="1"/>
  <c r="F331" i="11"/>
  <c r="P129" i="7" s="1"/>
  <c r="E331" i="11"/>
  <c r="O129" i="7" s="1"/>
  <c r="E330" i="11"/>
  <c r="O128" i="7" s="1"/>
  <c r="E329" i="11"/>
  <c r="O127" i="7" s="1"/>
  <c r="F328" i="11"/>
  <c r="P126" i="7" s="1"/>
  <c r="E328" i="11"/>
  <c r="O126" i="7" s="1"/>
  <c r="E323" i="11"/>
  <c r="O120" i="7" s="1"/>
  <c r="E322" i="11"/>
  <c r="O119" i="7" s="1"/>
  <c r="E321" i="11"/>
  <c r="O118" i="7" s="1"/>
  <c r="E317" i="11"/>
  <c r="O114" i="7" s="1"/>
  <c r="E315" i="11"/>
  <c r="O112" i="7" s="1"/>
  <c r="E312" i="11"/>
  <c r="O109" i="7" s="1"/>
  <c r="E305" i="11"/>
  <c r="O101" i="7" s="1"/>
  <c r="F302" i="11"/>
  <c r="P98" i="7" s="1"/>
  <c r="E302" i="11"/>
  <c r="O98" i="7" s="1"/>
  <c r="F298" i="11"/>
  <c r="P91" i="7" s="1"/>
  <c r="E298" i="11"/>
  <c r="O91" i="7" s="1"/>
  <c r="F288" i="11"/>
  <c r="P79" i="7" s="1"/>
  <c r="E288" i="11"/>
  <c r="O79" i="7" s="1"/>
  <c r="F280" i="11"/>
  <c r="P71" i="7" s="1"/>
  <c r="E280" i="11"/>
  <c r="O71" i="7" s="1"/>
  <c r="P70" i="7"/>
  <c r="O70" i="7"/>
  <c r="F277" i="11"/>
  <c r="P68" i="7" s="1"/>
  <c r="E277" i="11"/>
  <c r="O68" i="7" s="1"/>
  <c r="F273" i="11"/>
  <c r="P64" i="7" s="1"/>
  <c r="E273" i="11"/>
  <c r="O64" i="7" s="1"/>
  <c r="F271" i="11"/>
  <c r="P62" i="7" s="1"/>
  <c r="E271" i="11"/>
  <c r="O62" i="7" s="1"/>
  <c r="F268" i="11"/>
  <c r="P58" i="7" s="1"/>
  <c r="E268" i="11"/>
  <c r="O58" i="7" s="1"/>
  <c r="F267" i="11"/>
  <c r="P57" i="7" s="1"/>
  <c r="E267" i="11"/>
  <c r="O57" i="7" s="1"/>
  <c r="E260" i="11"/>
  <c r="O50" i="7" s="1"/>
  <c r="E258" i="11"/>
  <c r="O48" i="7" s="1"/>
  <c r="F256" i="11"/>
  <c r="P46" i="7" s="1"/>
  <c r="E256" i="11"/>
  <c r="O46" i="7" s="1"/>
  <c r="F255" i="11"/>
  <c r="P45" i="7" s="1"/>
  <c r="E255" i="11"/>
  <c r="O45" i="7" s="1"/>
  <c r="F250" i="11"/>
  <c r="P40" i="7" s="1"/>
  <c r="E250" i="11"/>
  <c r="O40" i="7" s="1"/>
  <c r="F248" i="11"/>
  <c r="P38" i="7" s="1"/>
  <c r="E248" i="11"/>
  <c r="O38" i="7" s="1"/>
  <c r="F247" i="11"/>
  <c r="P37" i="7" s="1"/>
  <c r="E247" i="11"/>
  <c r="O37" i="7" s="1"/>
  <c r="E242" i="11"/>
  <c r="O32" i="7" s="1"/>
  <c r="F237" i="11"/>
  <c r="P27" i="7" s="1"/>
  <c r="E237" i="11"/>
  <c r="O27" i="7" s="1"/>
  <c r="F233" i="11"/>
  <c r="P23" i="7" s="1"/>
  <c r="E233" i="11"/>
  <c r="O23" i="7" s="1"/>
  <c r="F221" i="11"/>
  <c r="P11" i="7" s="1"/>
  <c r="E221" i="11"/>
  <c r="O11" i="7" s="1"/>
  <c r="F220" i="11"/>
  <c r="P10" i="7" s="1"/>
  <c r="E220" i="11"/>
  <c r="O10" i="7" s="1"/>
  <c r="F219" i="11"/>
  <c r="P9" i="7" s="1"/>
  <c r="E219" i="11"/>
  <c r="O9" i="7" s="1"/>
  <c r="F218" i="11"/>
  <c r="P8" i="7" s="1"/>
  <c r="E218" i="11"/>
  <c r="D214" i="11"/>
  <c r="F213" i="11"/>
  <c r="P231" i="6" s="1"/>
  <c r="R231" i="6" s="1"/>
  <c r="E213" i="11"/>
  <c r="O231" i="6" s="1"/>
  <c r="F212" i="11"/>
  <c r="P230" i="6" s="1"/>
  <c r="R230" i="6" s="1"/>
  <c r="E212" i="11"/>
  <c r="O230" i="6" s="1"/>
  <c r="F211" i="11"/>
  <c r="P229" i="6" s="1"/>
  <c r="R229" i="6" s="1"/>
  <c r="E211" i="11"/>
  <c r="O229" i="6" s="1"/>
  <c r="F208" i="11"/>
  <c r="P225" i="6" s="1"/>
  <c r="R225" i="6" s="1"/>
  <c r="E208" i="11"/>
  <c r="O225" i="6" s="1"/>
  <c r="E206" i="11"/>
  <c r="O223" i="6" s="1"/>
  <c r="F203" i="11"/>
  <c r="P220" i="6" s="1"/>
  <c r="R220" i="6" s="1"/>
  <c r="E203" i="11"/>
  <c r="O220" i="6" s="1"/>
  <c r="F197" i="11"/>
  <c r="E197" i="11"/>
  <c r="E196" i="11"/>
  <c r="O209" i="6" s="1"/>
  <c r="E195" i="11"/>
  <c r="O208" i="6" s="1"/>
  <c r="F194" i="11"/>
  <c r="P207" i="6" s="1"/>
  <c r="R207" i="6" s="1"/>
  <c r="E194" i="11"/>
  <c r="O207" i="6" s="1"/>
  <c r="E188" i="11"/>
  <c r="O201" i="6" s="1"/>
  <c r="E184" i="11"/>
  <c r="O197" i="6" s="1"/>
  <c r="F183" i="11"/>
  <c r="P196" i="6" s="1"/>
  <c r="R196" i="6" s="1"/>
  <c r="E183" i="11"/>
  <c r="O196" i="6" s="1"/>
  <c r="F182" i="11"/>
  <c r="P195" i="6" s="1"/>
  <c r="R195" i="6" s="1"/>
  <c r="E182" i="11"/>
  <c r="O195" i="6" s="1"/>
  <c r="F177" i="11"/>
  <c r="P190" i="6" s="1"/>
  <c r="R190" i="6" s="1"/>
  <c r="E177" i="11"/>
  <c r="O190" i="6" s="1"/>
  <c r="F175" i="11"/>
  <c r="P188" i="6" s="1"/>
  <c r="R188" i="6" s="1"/>
  <c r="E175" i="11"/>
  <c r="O188" i="6" s="1"/>
  <c r="E174" i="11"/>
  <c r="O187" i="6" s="1"/>
  <c r="F164" i="11"/>
  <c r="P177" i="6" s="1"/>
  <c r="R177" i="6" s="1"/>
  <c r="E164" i="11"/>
  <c r="O177" i="6" s="1"/>
  <c r="E163" i="11"/>
  <c r="O176" i="6" s="1"/>
  <c r="F161" i="11"/>
  <c r="P174" i="6" s="1"/>
  <c r="R174" i="6" s="1"/>
  <c r="E161" i="11"/>
  <c r="O174" i="6" s="1"/>
  <c r="E159" i="11"/>
  <c r="O172" i="6" s="1"/>
  <c r="E156" i="11"/>
  <c r="O169" i="6" s="1"/>
  <c r="F155" i="11"/>
  <c r="P168" i="6" s="1"/>
  <c r="R168" i="6" s="1"/>
  <c r="E155" i="11"/>
  <c r="O168" i="6" s="1"/>
  <c r="F152" i="11"/>
  <c r="P165" i="6" s="1"/>
  <c r="R165" i="6" s="1"/>
  <c r="F150" i="11"/>
  <c r="P161" i="6" s="1"/>
  <c r="R161" i="6" s="1"/>
  <c r="E150" i="11"/>
  <c r="O161" i="6" s="1"/>
  <c r="F149" i="11"/>
  <c r="P160" i="6" s="1"/>
  <c r="R160" i="6" s="1"/>
  <c r="E149" i="11"/>
  <c r="O160" i="6" s="1"/>
  <c r="E147" i="11"/>
  <c r="O156" i="6" s="1"/>
  <c r="E144" i="11"/>
  <c r="O153" i="6" s="1"/>
  <c r="E143" i="11"/>
  <c r="O152" i="6" s="1"/>
  <c r="E142" i="11"/>
  <c r="O151" i="6" s="1"/>
  <c r="E140" i="11"/>
  <c r="O146" i="6" s="1"/>
  <c r="F139" i="11"/>
  <c r="P144" i="6" s="1"/>
  <c r="R144" i="6" s="1"/>
  <c r="E139" i="11"/>
  <c r="O144" i="6" s="1"/>
  <c r="E136" i="11"/>
  <c r="O141" i="6" s="1"/>
  <c r="F134" i="11"/>
  <c r="P139" i="6" s="1"/>
  <c r="R139" i="6" s="1"/>
  <c r="E134" i="11"/>
  <c r="O139" i="6" s="1"/>
  <c r="F132" i="11"/>
  <c r="P137" i="6" s="1"/>
  <c r="R137" i="6" s="1"/>
  <c r="E132" i="11"/>
  <c r="O137" i="6" s="1"/>
  <c r="F131" i="11"/>
  <c r="P136" i="6" s="1"/>
  <c r="R136" i="6" s="1"/>
  <c r="E131" i="11"/>
  <c r="O136" i="6" s="1"/>
  <c r="F129" i="11"/>
  <c r="P134" i="6" s="1"/>
  <c r="R134" i="6" s="1"/>
  <c r="E129" i="11"/>
  <c r="O134" i="6" s="1"/>
  <c r="F128" i="11"/>
  <c r="P133" i="6" s="1"/>
  <c r="R133" i="6" s="1"/>
  <c r="E128" i="11"/>
  <c r="O133" i="6" s="1"/>
  <c r="F105" i="11"/>
  <c r="P110" i="6" s="1"/>
  <c r="R110" i="6" s="1"/>
  <c r="E105" i="11"/>
  <c r="O110" i="6" s="1"/>
  <c r="F103" i="11"/>
  <c r="P108" i="6" s="1"/>
  <c r="R108" i="6" s="1"/>
  <c r="E103" i="11"/>
  <c r="O108" i="6" s="1"/>
  <c r="E102" i="11"/>
  <c r="O107" i="6" s="1"/>
  <c r="F95" i="11"/>
  <c r="P100" i="6" s="1"/>
  <c r="R100" i="6" s="1"/>
  <c r="E95" i="11"/>
  <c r="O100" i="6" s="1"/>
  <c r="F92" i="11"/>
  <c r="P97" i="6" s="1"/>
  <c r="R97" i="6" s="1"/>
  <c r="E92" i="11"/>
  <c r="O97" i="6" s="1"/>
  <c r="F91" i="11"/>
  <c r="P96" i="6" s="1"/>
  <c r="R96" i="6" s="1"/>
  <c r="E91" i="11"/>
  <c r="O96" i="6" s="1"/>
  <c r="F89" i="11"/>
  <c r="P94" i="6" s="1"/>
  <c r="R94" i="6" s="1"/>
  <c r="E89" i="11"/>
  <c r="O94" i="6" s="1"/>
  <c r="F78" i="11"/>
  <c r="P83" i="6" s="1"/>
  <c r="R83" i="6" s="1"/>
  <c r="E78" i="11"/>
  <c r="O83" i="6" s="1"/>
  <c r="F77" i="11"/>
  <c r="P82" i="6" s="1"/>
  <c r="R82" i="6" s="1"/>
  <c r="E77" i="11"/>
  <c r="O82" i="6" s="1"/>
  <c r="F76" i="11"/>
  <c r="P81" i="6" s="1"/>
  <c r="R81" i="6" s="1"/>
  <c r="E76" i="11"/>
  <c r="O81" i="6" s="1"/>
  <c r="E73" i="11"/>
  <c r="O78" i="6" s="1"/>
  <c r="F72" i="11"/>
  <c r="P77" i="6" s="1"/>
  <c r="R77" i="6" s="1"/>
  <c r="E72" i="11"/>
  <c r="O77" i="6" s="1"/>
  <c r="F67" i="11"/>
  <c r="P72" i="6" s="1"/>
  <c r="R72" i="6" s="1"/>
  <c r="E67" i="11"/>
  <c r="O72" i="6" s="1"/>
  <c r="F41" i="11"/>
  <c r="P46" i="6" s="1"/>
  <c r="R46" i="6" s="1"/>
  <c r="E41" i="11"/>
  <c r="O46" i="6" s="1"/>
  <c r="F36" i="11"/>
  <c r="P41" i="6" s="1"/>
  <c r="R41" i="6" s="1"/>
  <c r="E36" i="11"/>
  <c r="O41" i="6" s="1"/>
  <c r="E31" i="11"/>
  <c r="O34" i="6" s="1"/>
  <c r="E29" i="11"/>
  <c r="O32" i="6" s="1"/>
  <c r="E28" i="11"/>
  <c r="O31" i="6" s="1"/>
  <c r="E24" i="11"/>
  <c r="O27" i="6" s="1"/>
  <c r="E22" i="11"/>
  <c r="O25" i="6" s="1"/>
  <c r="E21" i="11"/>
  <c r="O24" i="6" s="1"/>
  <c r="E11" i="11"/>
  <c r="E7" i="11"/>
  <c r="O8" i="6" s="1"/>
  <c r="P423" i="7" l="1"/>
  <c r="R38" i="6"/>
  <c r="R149" i="6" s="1"/>
  <c r="P149" i="6"/>
  <c r="R151" i="6"/>
  <c r="R157" i="6" s="1"/>
  <c r="P157" i="6"/>
  <c r="R36" i="6"/>
  <c r="N6" i="8"/>
  <c r="N20" i="8"/>
  <c r="L13" i="8"/>
  <c r="R12" i="6"/>
  <c r="N13" i="8" s="1"/>
  <c r="N7" i="8"/>
  <c r="N12" i="8"/>
  <c r="N19" i="8"/>
  <c r="N10" i="8"/>
  <c r="L5" i="8"/>
  <c r="R219" i="6"/>
  <c r="N5" i="8" s="1"/>
  <c r="N11" i="8"/>
  <c r="N8" i="8"/>
  <c r="R162" i="6"/>
  <c r="N4" i="8"/>
  <c r="L22" i="8"/>
  <c r="R13" i="6"/>
  <c r="N22" i="8" s="1"/>
  <c r="K20" i="8"/>
  <c r="J4" i="8"/>
  <c r="J10" i="8"/>
  <c r="J42" i="8"/>
  <c r="L20" i="8"/>
  <c r="K4" i="8"/>
  <c r="N27" i="12"/>
  <c r="N38" i="12"/>
  <c r="N10" i="12"/>
  <c r="N33" i="12"/>
  <c r="N41" i="12"/>
  <c r="N22" i="12"/>
  <c r="N19" i="12"/>
  <c r="N11" i="12"/>
  <c r="N16" i="12"/>
  <c r="N34" i="12"/>
  <c r="N28" i="12"/>
  <c r="N13" i="12"/>
  <c r="N20" i="12"/>
  <c r="N26" i="12"/>
  <c r="N30" i="12"/>
  <c r="N17" i="12"/>
  <c r="N43" i="12"/>
  <c r="N9" i="12"/>
  <c r="N29" i="12"/>
  <c r="N32" i="12"/>
  <c r="N37" i="12"/>
  <c r="J32" i="8"/>
  <c r="L14" i="8"/>
  <c r="J35" i="8"/>
  <c r="J28" i="8"/>
  <c r="J41" i="8"/>
  <c r="J36" i="8"/>
  <c r="J11" i="8"/>
  <c r="L4" i="8"/>
  <c r="J6" i="8"/>
  <c r="L8" i="8"/>
  <c r="K12" i="8"/>
  <c r="K6" i="8"/>
  <c r="L7" i="8"/>
  <c r="J19" i="8"/>
  <c r="J14" i="8"/>
  <c r="L12" i="8"/>
  <c r="K10" i="8"/>
  <c r="L6" i="8"/>
  <c r="K19" i="8"/>
  <c r="J8" i="8"/>
  <c r="K14" i="8"/>
  <c r="L10" i="8"/>
  <c r="K11" i="8"/>
  <c r="J7" i="8"/>
  <c r="L19" i="8"/>
  <c r="K8" i="8"/>
  <c r="J12" i="8"/>
  <c r="L11" i="8"/>
  <c r="K7" i="8"/>
  <c r="O43" i="8"/>
  <c r="O46" i="8" s="1"/>
  <c r="O48" i="8" s="1"/>
  <c r="L41" i="8"/>
  <c r="S610" i="7"/>
  <c r="L28" i="8"/>
  <c r="J39" i="8"/>
  <c r="J40" i="8" s="1"/>
  <c r="L32" i="8"/>
  <c r="K35" i="8"/>
  <c r="L36" i="8"/>
  <c r="K42" i="8"/>
  <c r="K29" i="8"/>
  <c r="L29" i="8"/>
  <c r="J29" i="8"/>
  <c r="K39" i="8"/>
  <c r="K40" i="8" s="1"/>
  <c r="J33" i="8"/>
  <c r="L35" i="8"/>
  <c r="L42" i="8"/>
  <c r="L39" i="8"/>
  <c r="L40" i="8" s="1"/>
  <c r="K33" i="8"/>
  <c r="K41" i="8"/>
  <c r="K32" i="8"/>
  <c r="L33" i="8"/>
  <c r="K36" i="8"/>
  <c r="O586" i="7"/>
  <c r="N586" i="7"/>
  <c r="O86" i="7"/>
  <c r="O187" i="7"/>
  <c r="N582" i="7"/>
  <c r="N179" i="7"/>
  <c r="P60" i="7"/>
  <c r="N83" i="7"/>
  <c r="P86" i="7"/>
  <c r="N93" i="7"/>
  <c r="N121" i="7"/>
  <c r="N134" i="7"/>
  <c r="P149" i="7"/>
  <c r="P182" i="7"/>
  <c r="P187" i="7"/>
  <c r="P481" i="7"/>
  <c r="O582" i="7"/>
  <c r="P586" i="7"/>
  <c r="N596" i="7"/>
  <c r="P608" i="7"/>
  <c r="P609" i="7" s="1"/>
  <c r="O83" i="7"/>
  <c r="O93" i="7"/>
  <c r="O121" i="7"/>
  <c r="O134" i="7"/>
  <c r="O596" i="7"/>
  <c r="O464" i="7"/>
  <c r="N60" i="7"/>
  <c r="P83" i="7"/>
  <c r="N86" i="7"/>
  <c r="P93" i="7"/>
  <c r="P121" i="7"/>
  <c r="P134" i="7"/>
  <c r="N149" i="7"/>
  <c r="O179" i="7"/>
  <c r="N182" i="7"/>
  <c r="N187" i="7"/>
  <c r="N423" i="7"/>
  <c r="N464" i="7"/>
  <c r="N481" i="7"/>
  <c r="P596" i="7"/>
  <c r="N608" i="7"/>
  <c r="N609" i="7" s="1"/>
  <c r="P464" i="7"/>
  <c r="O149" i="7"/>
  <c r="P179" i="7"/>
  <c r="O182" i="7"/>
  <c r="O423" i="7"/>
  <c r="O481" i="7"/>
  <c r="O608" i="7"/>
  <c r="O609" i="7" s="1"/>
  <c r="E783" i="11"/>
  <c r="P232" i="6"/>
  <c r="N162" i="6"/>
  <c r="O157" i="6"/>
  <c r="O232" i="6"/>
  <c r="N157" i="6"/>
  <c r="P216" i="6"/>
  <c r="P16" i="6"/>
  <c r="O36" i="6"/>
  <c r="N149" i="6"/>
  <c r="N216" i="6"/>
  <c r="F783" i="11"/>
  <c r="O16" i="6"/>
  <c r="P36" i="6"/>
  <c r="O162" i="6"/>
  <c r="N211" i="6"/>
  <c r="O216" i="6"/>
  <c r="N228" i="6"/>
  <c r="O8" i="7"/>
  <c r="K28" i="8" s="1"/>
  <c r="P162" i="6"/>
  <c r="O228" i="6"/>
  <c r="N16" i="6"/>
  <c r="N36" i="6"/>
  <c r="P228" i="6"/>
  <c r="N232" i="6"/>
  <c r="O149" i="6"/>
  <c r="O211" i="6"/>
  <c r="E214" i="11"/>
  <c r="F214" i="11"/>
  <c r="R16" i="6" l="1"/>
  <c r="R233" i="6" s="1"/>
  <c r="J15" i="8"/>
  <c r="N9" i="8"/>
  <c r="N15" i="8"/>
  <c r="J37" i="8"/>
  <c r="J34" i="8"/>
  <c r="J31" i="8"/>
  <c r="L9" i="8"/>
  <c r="K37" i="8"/>
  <c r="L34" i="8"/>
  <c r="K9" i="8"/>
  <c r="L15" i="8"/>
  <c r="K15" i="8"/>
  <c r="J9" i="8"/>
  <c r="J18" i="8" s="1"/>
  <c r="J21" i="8" s="1"/>
  <c r="J23" i="8" s="1"/>
  <c r="K31" i="8"/>
  <c r="L37" i="8"/>
  <c r="L31" i="8"/>
  <c r="K34" i="8"/>
  <c r="P188" i="7"/>
  <c r="P94" i="7"/>
  <c r="N597" i="7"/>
  <c r="N188" i="7"/>
  <c r="P597" i="7"/>
  <c r="O188" i="7"/>
  <c r="O597" i="7"/>
  <c r="N94" i="7"/>
  <c r="O60" i="7"/>
  <c r="O94" i="7" s="1"/>
  <c r="P217" i="6"/>
  <c r="N217" i="6"/>
  <c r="N233" i="6" s="1"/>
  <c r="O217" i="6"/>
  <c r="O233" i="6" s="1"/>
  <c r="G30" i="8"/>
  <c r="G38" i="8"/>
  <c r="G16" i="8"/>
  <c r="G17" i="8"/>
  <c r="J600" i="7"/>
  <c r="J596" i="7"/>
  <c r="J586" i="7"/>
  <c r="J582" i="7"/>
  <c r="J481" i="7"/>
  <c r="J464" i="7"/>
  <c r="J187" i="7"/>
  <c r="J182" i="7"/>
  <c r="J179" i="7"/>
  <c r="J134" i="7"/>
  <c r="J121" i="7"/>
  <c r="J93" i="7"/>
  <c r="J86" i="7"/>
  <c r="J83" i="7"/>
  <c r="J60" i="7"/>
  <c r="K606" i="7"/>
  <c r="K602" i="7"/>
  <c r="G44" i="8" s="1"/>
  <c r="K397" i="7"/>
  <c r="K107" i="7"/>
  <c r="K231" i="6"/>
  <c r="K230" i="6"/>
  <c r="K229" i="6"/>
  <c r="K227" i="6"/>
  <c r="K226" i="6"/>
  <c r="K225" i="6"/>
  <c r="K224" i="6"/>
  <c r="K223" i="6"/>
  <c r="K222" i="6"/>
  <c r="K221" i="6"/>
  <c r="K220" i="6"/>
  <c r="K219" i="6"/>
  <c r="G5" i="8" s="1"/>
  <c r="K215" i="6"/>
  <c r="K214" i="6"/>
  <c r="K213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1" i="6"/>
  <c r="K170" i="6"/>
  <c r="K169" i="6"/>
  <c r="K168" i="6"/>
  <c r="K167" i="6"/>
  <c r="K166" i="6"/>
  <c r="K165" i="6"/>
  <c r="K164" i="6"/>
  <c r="K161" i="6"/>
  <c r="K160" i="6"/>
  <c r="K159" i="6"/>
  <c r="K156" i="6"/>
  <c r="K155" i="6"/>
  <c r="K154" i="6"/>
  <c r="K153" i="6"/>
  <c r="K152" i="6"/>
  <c r="K151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7" i="6"/>
  <c r="K76" i="6"/>
  <c r="K75" i="6"/>
  <c r="K74" i="6"/>
  <c r="K73" i="6"/>
  <c r="K72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5" i="6"/>
  <c r="K34" i="6"/>
  <c r="K33" i="6"/>
  <c r="K32" i="6"/>
  <c r="K31" i="6"/>
  <c r="K30" i="6"/>
  <c r="K29" i="6"/>
  <c r="K28" i="6"/>
  <c r="K27" i="6"/>
  <c r="K25" i="6"/>
  <c r="K24" i="6"/>
  <c r="K23" i="6"/>
  <c r="K21" i="6"/>
  <c r="K20" i="6"/>
  <c r="K19" i="6"/>
  <c r="K18" i="6"/>
  <c r="K6" i="6"/>
  <c r="K7" i="6"/>
  <c r="K8" i="6"/>
  <c r="K9" i="6"/>
  <c r="K10" i="6"/>
  <c r="K11" i="6"/>
  <c r="K12" i="6"/>
  <c r="G13" i="8" s="1"/>
  <c r="K13" i="6"/>
  <c r="G22" i="8" s="1"/>
  <c r="K14" i="6"/>
  <c r="K15" i="6"/>
  <c r="K5" i="6"/>
  <c r="M232" i="6"/>
  <c r="L232" i="6"/>
  <c r="M228" i="6"/>
  <c r="L228" i="6"/>
  <c r="M216" i="6"/>
  <c r="L216" i="6"/>
  <c r="M211" i="6"/>
  <c r="L211" i="6"/>
  <c r="M162" i="6"/>
  <c r="L162" i="6"/>
  <c r="M157" i="6"/>
  <c r="L157" i="6"/>
  <c r="M36" i="6"/>
  <c r="M16" i="6"/>
  <c r="L16" i="6"/>
  <c r="N18" i="8" l="1"/>
  <c r="N21" i="8" s="1"/>
  <c r="N23" i="8" s="1"/>
  <c r="N49" i="8" s="1"/>
  <c r="P233" i="6"/>
  <c r="G14" i="8"/>
  <c r="J43" i="8"/>
  <c r="J46" i="8" s="1"/>
  <c r="J48" i="8" s="1"/>
  <c r="J49" i="8" s="1"/>
  <c r="K43" i="8"/>
  <c r="K46" i="8" s="1"/>
  <c r="K48" i="8" s="1"/>
  <c r="L18" i="8"/>
  <c r="L21" i="8" s="1"/>
  <c r="L23" i="8" s="1"/>
  <c r="K18" i="8"/>
  <c r="K21" i="8" s="1"/>
  <c r="K23" i="8" s="1"/>
  <c r="L43" i="8"/>
  <c r="L46" i="8" s="1"/>
  <c r="L48" i="8" s="1"/>
  <c r="O610" i="7"/>
  <c r="K228" i="6"/>
  <c r="G7" i="8"/>
  <c r="N610" i="7"/>
  <c r="P610" i="7"/>
  <c r="G20" i="8"/>
  <c r="K216" i="6"/>
  <c r="G8" i="8"/>
  <c r="G11" i="8"/>
  <c r="G19" i="8"/>
  <c r="G6" i="8"/>
  <c r="K232" i="6"/>
  <c r="G4" i="8"/>
  <c r="G10" i="8"/>
  <c r="K157" i="6"/>
  <c r="K149" i="6"/>
  <c r="K162" i="6"/>
  <c r="J188" i="7"/>
  <c r="K211" i="6"/>
  <c r="K16" i="6"/>
  <c r="J94" i="7"/>
  <c r="J597" i="7"/>
  <c r="L217" i="6"/>
  <c r="M217" i="6"/>
  <c r="M233" i="6" s="1"/>
  <c r="J606" i="7"/>
  <c r="J608" i="7" s="1"/>
  <c r="J609" i="7" s="1"/>
  <c r="H232" i="6"/>
  <c r="I232" i="6"/>
  <c r="J232" i="6"/>
  <c r="G232" i="6"/>
  <c r="H228" i="6"/>
  <c r="I228" i="6"/>
  <c r="J228" i="6"/>
  <c r="G228" i="6"/>
  <c r="H216" i="6"/>
  <c r="I216" i="6"/>
  <c r="J216" i="6"/>
  <c r="G216" i="6"/>
  <c r="L22" i="6"/>
  <c r="H211" i="6"/>
  <c r="I211" i="6"/>
  <c r="J211" i="6"/>
  <c r="G211" i="6"/>
  <c r="H162" i="6"/>
  <c r="I162" i="6"/>
  <c r="J162" i="6"/>
  <c r="G162" i="6"/>
  <c r="H157" i="6"/>
  <c r="I157" i="6"/>
  <c r="J157" i="6"/>
  <c r="G157" i="6"/>
  <c r="H149" i="6"/>
  <c r="I149" i="6"/>
  <c r="H36" i="6"/>
  <c r="I36" i="6"/>
  <c r="J36" i="6"/>
  <c r="G36" i="6"/>
  <c r="H16" i="6"/>
  <c r="I16" i="6"/>
  <c r="J16" i="6"/>
  <c r="G16" i="6"/>
  <c r="C22" i="8"/>
  <c r="D22" i="8"/>
  <c r="E22" i="8"/>
  <c r="F22" i="8"/>
  <c r="C19" i="8"/>
  <c r="D19" i="8"/>
  <c r="E19" i="8"/>
  <c r="F19" i="8"/>
  <c r="C20" i="8"/>
  <c r="D20" i="8"/>
  <c r="E20" i="8"/>
  <c r="F20" i="8"/>
  <c r="C16" i="8"/>
  <c r="D16" i="8"/>
  <c r="E16" i="8"/>
  <c r="F16" i="8"/>
  <c r="C17" i="8"/>
  <c r="D17" i="8"/>
  <c r="E17" i="8"/>
  <c r="F17" i="8"/>
  <c r="C10" i="8"/>
  <c r="D10" i="8"/>
  <c r="E10" i="8"/>
  <c r="F10" i="8"/>
  <c r="C11" i="8"/>
  <c r="D11" i="8"/>
  <c r="E11" i="8"/>
  <c r="F11" i="8"/>
  <c r="C12" i="8"/>
  <c r="D12" i="8"/>
  <c r="E12" i="8"/>
  <c r="F12" i="8"/>
  <c r="C13" i="8"/>
  <c r="D13" i="8"/>
  <c r="E13" i="8"/>
  <c r="F13" i="8"/>
  <c r="C14" i="8"/>
  <c r="D14" i="8"/>
  <c r="E14" i="8"/>
  <c r="F14" i="8"/>
  <c r="C4" i="8"/>
  <c r="D4" i="8"/>
  <c r="E4" i="8"/>
  <c r="F4" i="8"/>
  <c r="C5" i="8"/>
  <c r="D5" i="8"/>
  <c r="E5" i="8"/>
  <c r="F5" i="8"/>
  <c r="C6" i="8"/>
  <c r="D6" i="8"/>
  <c r="E6" i="8"/>
  <c r="F6" i="8"/>
  <c r="C7" i="8"/>
  <c r="D7" i="8"/>
  <c r="E7" i="8"/>
  <c r="F7" i="8"/>
  <c r="C8" i="8"/>
  <c r="D8" i="8"/>
  <c r="E8" i="8"/>
  <c r="F8" i="8"/>
  <c r="H22" i="8"/>
  <c r="H20" i="8"/>
  <c r="H19" i="8"/>
  <c r="H17" i="8"/>
  <c r="H16" i="8"/>
  <c r="H11" i="8"/>
  <c r="H13" i="8"/>
  <c r="H14" i="8"/>
  <c r="H10" i="8"/>
  <c r="H5" i="8"/>
  <c r="H6" i="8"/>
  <c r="H7" i="8"/>
  <c r="H8" i="8"/>
  <c r="H4" i="8"/>
  <c r="H608" i="7"/>
  <c r="I608" i="7"/>
  <c r="M608" i="7"/>
  <c r="G608" i="7"/>
  <c r="H600" i="7"/>
  <c r="I600" i="7"/>
  <c r="M600" i="7"/>
  <c r="G600" i="7"/>
  <c r="H596" i="7"/>
  <c r="I596" i="7"/>
  <c r="M596" i="7"/>
  <c r="G596" i="7"/>
  <c r="H586" i="7"/>
  <c r="I586" i="7"/>
  <c r="M586" i="7"/>
  <c r="G586" i="7"/>
  <c r="H582" i="7"/>
  <c r="I582" i="7"/>
  <c r="M582" i="7"/>
  <c r="G582" i="7"/>
  <c r="H481" i="7"/>
  <c r="I481" i="7"/>
  <c r="M481" i="7"/>
  <c r="G481" i="7"/>
  <c r="H464" i="7"/>
  <c r="I464" i="7"/>
  <c r="M464" i="7"/>
  <c r="G464" i="7"/>
  <c r="H423" i="7"/>
  <c r="I423" i="7"/>
  <c r="H187" i="7"/>
  <c r="I187" i="7"/>
  <c r="M187" i="7"/>
  <c r="G187" i="7"/>
  <c r="H182" i="7"/>
  <c r="I182" i="7"/>
  <c r="M182" i="7"/>
  <c r="G182" i="7"/>
  <c r="H179" i="7"/>
  <c r="I179" i="7"/>
  <c r="M179" i="7"/>
  <c r="G179" i="7"/>
  <c r="H149" i="7"/>
  <c r="I149" i="7"/>
  <c r="H134" i="7"/>
  <c r="I134" i="7"/>
  <c r="M134" i="7"/>
  <c r="G134" i="7"/>
  <c r="H121" i="7"/>
  <c r="I121" i="7"/>
  <c r="M121" i="7"/>
  <c r="G121" i="7"/>
  <c r="H93" i="7"/>
  <c r="I93" i="7"/>
  <c r="M93" i="7"/>
  <c r="G93" i="7"/>
  <c r="H86" i="7"/>
  <c r="I86" i="7"/>
  <c r="M86" i="7"/>
  <c r="G86" i="7"/>
  <c r="H83" i="7"/>
  <c r="I83" i="7"/>
  <c r="M83" i="7"/>
  <c r="G83" i="7"/>
  <c r="H60" i="7"/>
  <c r="I60" i="7"/>
  <c r="M60" i="7"/>
  <c r="G60" i="7"/>
  <c r="L7" i="7"/>
  <c r="K7" i="7" s="1"/>
  <c r="L8" i="7"/>
  <c r="K8" i="7" s="1"/>
  <c r="L9" i="7"/>
  <c r="K9" i="7" s="1"/>
  <c r="L10" i="7"/>
  <c r="K10" i="7" s="1"/>
  <c r="L11" i="7"/>
  <c r="K11" i="7" s="1"/>
  <c r="L12" i="7"/>
  <c r="K12" i="7" s="1"/>
  <c r="L13" i="7"/>
  <c r="K13" i="7" s="1"/>
  <c r="L14" i="7"/>
  <c r="K14" i="7" s="1"/>
  <c r="L15" i="7"/>
  <c r="K15" i="7" s="1"/>
  <c r="L16" i="7"/>
  <c r="K16" i="7" s="1"/>
  <c r="L17" i="7"/>
  <c r="K17" i="7" s="1"/>
  <c r="L18" i="7"/>
  <c r="K18" i="7" s="1"/>
  <c r="L19" i="7"/>
  <c r="K19" i="7" s="1"/>
  <c r="L20" i="7"/>
  <c r="K20" i="7" s="1"/>
  <c r="L21" i="7"/>
  <c r="K21" i="7" s="1"/>
  <c r="L22" i="7"/>
  <c r="K22" i="7" s="1"/>
  <c r="L23" i="7"/>
  <c r="K23" i="7" s="1"/>
  <c r="L24" i="7"/>
  <c r="K24" i="7" s="1"/>
  <c r="L25" i="7"/>
  <c r="K25" i="7" s="1"/>
  <c r="L26" i="7"/>
  <c r="K26" i="7" s="1"/>
  <c r="L27" i="7"/>
  <c r="K27" i="7" s="1"/>
  <c r="L28" i="7"/>
  <c r="K28" i="7" s="1"/>
  <c r="L29" i="7"/>
  <c r="K29" i="7" s="1"/>
  <c r="L30" i="7"/>
  <c r="K30" i="7" s="1"/>
  <c r="L31" i="7"/>
  <c r="K31" i="7" s="1"/>
  <c r="L32" i="7"/>
  <c r="K32" i="7" s="1"/>
  <c r="L33" i="7"/>
  <c r="K33" i="7" s="1"/>
  <c r="L34" i="7"/>
  <c r="K34" i="7" s="1"/>
  <c r="L35" i="7"/>
  <c r="K35" i="7" s="1"/>
  <c r="L36" i="7"/>
  <c r="K36" i="7" s="1"/>
  <c r="L37" i="7"/>
  <c r="K37" i="7" s="1"/>
  <c r="L38" i="7"/>
  <c r="K38" i="7" s="1"/>
  <c r="L39" i="7"/>
  <c r="K39" i="7" s="1"/>
  <c r="L40" i="7"/>
  <c r="K40" i="7" s="1"/>
  <c r="L41" i="7"/>
  <c r="K41" i="7" s="1"/>
  <c r="L42" i="7"/>
  <c r="K42" i="7" s="1"/>
  <c r="L43" i="7"/>
  <c r="K43" i="7" s="1"/>
  <c r="L44" i="7"/>
  <c r="K44" i="7" s="1"/>
  <c r="L45" i="7"/>
  <c r="K45" i="7" s="1"/>
  <c r="L46" i="7"/>
  <c r="K46" i="7" s="1"/>
  <c r="L47" i="7"/>
  <c r="K47" i="7" s="1"/>
  <c r="L48" i="7"/>
  <c r="K48" i="7" s="1"/>
  <c r="L49" i="7"/>
  <c r="K49" i="7" s="1"/>
  <c r="L50" i="7"/>
  <c r="K50" i="7" s="1"/>
  <c r="L51" i="7"/>
  <c r="K51" i="7" s="1"/>
  <c r="L53" i="7"/>
  <c r="K53" i="7" s="1"/>
  <c r="L54" i="7"/>
  <c r="K54" i="7" s="1"/>
  <c r="L55" i="7"/>
  <c r="K55" i="7" s="1"/>
  <c r="L56" i="7"/>
  <c r="K56" i="7" s="1"/>
  <c r="L57" i="7"/>
  <c r="K57" i="7" s="1"/>
  <c r="L58" i="7"/>
  <c r="K58" i="7" s="1"/>
  <c r="L59" i="7"/>
  <c r="K59" i="7" s="1"/>
  <c r="L61" i="7"/>
  <c r="K61" i="7" s="1"/>
  <c r="L62" i="7"/>
  <c r="K62" i="7" s="1"/>
  <c r="L63" i="7"/>
  <c r="K63" i="7" s="1"/>
  <c r="L64" i="7"/>
  <c r="K64" i="7" s="1"/>
  <c r="L65" i="7"/>
  <c r="K65" i="7" s="1"/>
  <c r="L66" i="7"/>
  <c r="K66" i="7" s="1"/>
  <c r="L67" i="7"/>
  <c r="K67" i="7" s="1"/>
  <c r="L68" i="7"/>
  <c r="K68" i="7" s="1"/>
  <c r="L69" i="7"/>
  <c r="K69" i="7" s="1"/>
  <c r="L70" i="7"/>
  <c r="K70" i="7" s="1"/>
  <c r="L71" i="7"/>
  <c r="K71" i="7" s="1"/>
  <c r="L72" i="7"/>
  <c r="K72" i="7" s="1"/>
  <c r="L73" i="7"/>
  <c r="K73" i="7" s="1"/>
  <c r="L74" i="7"/>
  <c r="K74" i="7" s="1"/>
  <c r="L75" i="7"/>
  <c r="K75" i="7" s="1"/>
  <c r="L76" i="7"/>
  <c r="K76" i="7" s="1"/>
  <c r="L77" i="7"/>
  <c r="K77" i="7" s="1"/>
  <c r="L78" i="7"/>
  <c r="K78" i="7" s="1"/>
  <c r="L79" i="7"/>
  <c r="K79" i="7" s="1"/>
  <c r="L80" i="7"/>
  <c r="K80" i="7" s="1"/>
  <c r="L81" i="7"/>
  <c r="K81" i="7" s="1"/>
  <c r="L82" i="7"/>
  <c r="K82" i="7" s="1"/>
  <c r="L84" i="7"/>
  <c r="K84" i="7" s="1"/>
  <c r="L85" i="7"/>
  <c r="K85" i="7" s="1"/>
  <c r="L87" i="7"/>
  <c r="K87" i="7" s="1"/>
  <c r="L88" i="7"/>
  <c r="K88" i="7" s="1"/>
  <c r="L89" i="7"/>
  <c r="K89" i="7" s="1"/>
  <c r="L90" i="7"/>
  <c r="K90" i="7" s="1"/>
  <c r="L91" i="7"/>
  <c r="K91" i="7" s="1"/>
  <c r="L92" i="7"/>
  <c r="K92" i="7" s="1"/>
  <c r="L96" i="7"/>
  <c r="K96" i="7" s="1"/>
  <c r="L97" i="7"/>
  <c r="K97" i="7" s="1"/>
  <c r="L98" i="7"/>
  <c r="K98" i="7" s="1"/>
  <c r="L99" i="7"/>
  <c r="K99" i="7" s="1"/>
  <c r="L100" i="7"/>
  <c r="K100" i="7" s="1"/>
  <c r="L101" i="7"/>
  <c r="K101" i="7" s="1"/>
  <c r="L102" i="7"/>
  <c r="K102" i="7" s="1"/>
  <c r="L103" i="7"/>
  <c r="K103" i="7" s="1"/>
  <c r="L104" i="7"/>
  <c r="K104" i="7" s="1"/>
  <c r="L105" i="7"/>
  <c r="K105" i="7" s="1"/>
  <c r="L106" i="7"/>
  <c r="K106" i="7" s="1"/>
  <c r="L108" i="7"/>
  <c r="K108" i="7" s="1"/>
  <c r="L110" i="7"/>
  <c r="K110" i="7" s="1"/>
  <c r="L111" i="7"/>
  <c r="K111" i="7" s="1"/>
  <c r="L112" i="7"/>
  <c r="K112" i="7" s="1"/>
  <c r="L113" i="7"/>
  <c r="K113" i="7" s="1"/>
  <c r="L114" i="7"/>
  <c r="K114" i="7" s="1"/>
  <c r="L115" i="7"/>
  <c r="K115" i="7" s="1"/>
  <c r="L116" i="7"/>
  <c r="K116" i="7" s="1"/>
  <c r="L117" i="7"/>
  <c r="K117" i="7" s="1"/>
  <c r="L118" i="7"/>
  <c r="K118" i="7" s="1"/>
  <c r="L119" i="7"/>
  <c r="K119" i="7" s="1"/>
  <c r="L120" i="7"/>
  <c r="K120" i="7" s="1"/>
  <c r="L122" i="7"/>
  <c r="K122" i="7" s="1"/>
  <c r="L123" i="7"/>
  <c r="K123" i="7" s="1"/>
  <c r="L124" i="7"/>
  <c r="K124" i="7" s="1"/>
  <c r="L125" i="7"/>
  <c r="K125" i="7" s="1"/>
  <c r="L126" i="7"/>
  <c r="K126" i="7" s="1"/>
  <c r="L127" i="7"/>
  <c r="K127" i="7" s="1"/>
  <c r="L128" i="7"/>
  <c r="K128" i="7" s="1"/>
  <c r="L129" i="7"/>
  <c r="K129" i="7" s="1"/>
  <c r="L130" i="7"/>
  <c r="K130" i="7" s="1"/>
  <c r="L131" i="7"/>
  <c r="K131" i="7" s="1"/>
  <c r="L132" i="7"/>
  <c r="K132" i="7" s="1"/>
  <c r="L133" i="7"/>
  <c r="K133" i="7" s="1"/>
  <c r="L135" i="7"/>
  <c r="K135" i="7" s="1"/>
  <c r="L136" i="7"/>
  <c r="K136" i="7" s="1"/>
  <c r="L137" i="7"/>
  <c r="K137" i="7" s="1"/>
  <c r="L138" i="7"/>
  <c r="K138" i="7" s="1"/>
  <c r="L139" i="7"/>
  <c r="K139" i="7" s="1"/>
  <c r="L140" i="7"/>
  <c r="K140" i="7" s="1"/>
  <c r="L141" i="7"/>
  <c r="K141" i="7" s="1"/>
  <c r="L142" i="7"/>
  <c r="K142" i="7" s="1"/>
  <c r="L143" i="7"/>
  <c r="K143" i="7" s="1"/>
  <c r="L144" i="7"/>
  <c r="K144" i="7" s="1"/>
  <c r="L145" i="7"/>
  <c r="K145" i="7" s="1"/>
  <c r="K146" i="7"/>
  <c r="L147" i="7"/>
  <c r="K147" i="7" s="1"/>
  <c r="L150" i="7"/>
  <c r="K150" i="7" s="1"/>
  <c r="L151" i="7"/>
  <c r="K151" i="7" s="1"/>
  <c r="L152" i="7"/>
  <c r="K152" i="7" s="1"/>
  <c r="L153" i="7"/>
  <c r="K153" i="7" s="1"/>
  <c r="L154" i="7"/>
  <c r="K154" i="7" s="1"/>
  <c r="L155" i="7"/>
  <c r="K155" i="7" s="1"/>
  <c r="L156" i="7"/>
  <c r="K156" i="7" s="1"/>
  <c r="L157" i="7"/>
  <c r="K157" i="7" s="1"/>
  <c r="L158" i="7"/>
  <c r="K158" i="7" s="1"/>
  <c r="L159" i="7"/>
  <c r="K159" i="7" s="1"/>
  <c r="L160" i="7"/>
  <c r="K160" i="7" s="1"/>
  <c r="L161" i="7"/>
  <c r="K161" i="7" s="1"/>
  <c r="L162" i="7"/>
  <c r="K162" i="7" s="1"/>
  <c r="L163" i="7"/>
  <c r="K163" i="7" s="1"/>
  <c r="L164" i="7"/>
  <c r="K164" i="7" s="1"/>
  <c r="L165" i="7"/>
  <c r="K165" i="7" s="1"/>
  <c r="L166" i="7"/>
  <c r="K166" i="7" s="1"/>
  <c r="L167" i="7"/>
  <c r="K167" i="7" s="1"/>
  <c r="L168" i="7"/>
  <c r="K168" i="7" s="1"/>
  <c r="L169" i="7"/>
  <c r="K169" i="7" s="1"/>
  <c r="L170" i="7"/>
  <c r="K170" i="7" s="1"/>
  <c r="L171" i="7"/>
  <c r="K171" i="7" s="1"/>
  <c r="L172" i="7"/>
  <c r="K172" i="7" s="1"/>
  <c r="L173" i="7"/>
  <c r="K173" i="7" s="1"/>
  <c r="L174" i="7"/>
  <c r="K174" i="7" s="1"/>
  <c r="L175" i="7"/>
  <c r="K175" i="7" s="1"/>
  <c r="L176" i="7"/>
  <c r="K176" i="7" s="1"/>
  <c r="L177" i="7"/>
  <c r="K177" i="7" s="1"/>
  <c r="L178" i="7"/>
  <c r="K178" i="7" s="1"/>
  <c r="L180" i="7"/>
  <c r="L181" i="7"/>
  <c r="K181" i="7" s="1"/>
  <c r="L183" i="7"/>
  <c r="K183" i="7" s="1"/>
  <c r="L184" i="7"/>
  <c r="K184" i="7" s="1"/>
  <c r="L185" i="7"/>
  <c r="K185" i="7" s="1"/>
  <c r="L186" i="7"/>
  <c r="K186" i="7" s="1"/>
  <c r="L191" i="7"/>
  <c r="L192" i="7"/>
  <c r="K192" i="7" s="1"/>
  <c r="L193" i="7"/>
  <c r="K193" i="7" s="1"/>
  <c r="L194" i="7"/>
  <c r="K194" i="7" s="1"/>
  <c r="L195" i="7"/>
  <c r="K195" i="7" s="1"/>
  <c r="L196" i="7"/>
  <c r="K196" i="7" s="1"/>
  <c r="L197" i="7"/>
  <c r="K197" i="7" s="1"/>
  <c r="L198" i="7"/>
  <c r="K198" i="7" s="1"/>
  <c r="L199" i="7"/>
  <c r="K199" i="7" s="1"/>
  <c r="L200" i="7"/>
  <c r="K200" i="7" s="1"/>
  <c r="L201" i="7"/>
  <c r="K201" i="7" s="1"/>
  <c r="L202" i="7"/>
  <c r="K202" i="7" s="1"/>
  <c r="L203" i="7"/>
  <c r="K203" i="7" s="1"/>
  <c r="L204" i="7"/>
  <c r="K204" i="7" s="1"/>
  <c r="L205" i="7"/>
  <c r="K205" i="7" s="1"/>
  <c r="L206" i="7"/>
  <c r="K206" i="7" s="1"/>
  <c r="L207" i="7"/>
  <c r="K207" i="7" s="1"/>
  <c r="L208" i="7"/>
  <c r="K208" i="7" s="1"/>
  <c r="L209" i="7"/>
  <c r="K209" i="7" s="1"/>
  <c r="L210" i="7"/>
  <c r="K210" i="7" s="1"/>
  <c r="L211" i="7"/>
  <c r="K211" i="7" s="1"/>
  <c r="L212" i="7"/>
  <c r="K212" i="7" s="1"/>
  <c r="L213" i="7"/>
  <c r="K213" i="7" s="1"/>
  <c r="L214" i="7"/>
  <c r="K214" i="7" s="1"/>
  <c r="L215" i="7"/>
  <c r="K215" i="7" s="1"/>
  <c r="L216" i="7"/>
  <c r="K216" i="7" s="1"/>
  <c r="L217" i="7"/>
  <c r="K217" i="7" s="1"/>
  <c r="L218" i="7"/>
  <c r="K218" i="7" s="1"/>
  <c r="L219" i="7"/>
  <c r="K219" i="7" s="1"/>
  <c r="L220" i="7"/>
  <c r="K220" i="7" s="1"/>
  <c r="L221" i="7"/>
  <c r="K221" i="7" s="1"/>
  <c r="L222" i="7"/>
  <c r="K222" i="7" s="1"/>
  <c r="L223" i="7"/>
  <c r="K223" i="7" s="1"/>
  <c r="L224" i="7"/>
  <c r="K224" i="7" s="1"/>
  <c r="L225" i="7"/>
  <c r="K225" i="7" s="1"/>
  <c r="L226" i="7"/>
  <c r="K226" i="7" s="1"/>
  <c r="L227" i="7"/>
  <c r="K227" i="7" s="1"/>
  <c r="L228" i="7"/>
  <c r="K228" i="7" s="1"/>
  <c r="L229" i="7"/>
  <c r="K229" i="7" s="1"/>
  <c r="L230" i="7"/>
  <c r="K230" i="7" s="1"/>
  <c r="L231" i="7"/>
  <c r="K231" i="7" s="1"/>
  <c r="L232" i="7"/>
  <c r="K232" i="7" s="1"/>
  <c r="L233" i="7"/>
  <c r="K233" i="7" s="1"/>
  <c r="L234" i="7"/>
  <c r="K234" i="7" s="1"/>
  <c r="L235" i="7"/>
  <c r="K235" i="7" s="1"/>
  <c r="L236" i="7"/>
  <c r="K236" i="7" s="1"/>
  <c r="L237" i="7"/>
  <c r="K237" i="7" s="1"/>
  <c r="L238" i="7"/>
  <c r="K238" i="7" s="1"/>
  <c r="L240" i="7"/>
  <c r="K240" i="7" s="1"/>
  <c r="L241" i="7"/>
  <c r="K241" i="7" s="1"/>
  <c r="L242" i="7"/>
  <c r="K242" i="7" s="1"/>
  <c r="L243" i="7"/>
  <c r="K243" i="7" s="1"/>
  <c r="L244" i="7"/>
  <c r="K244" i="7" s="1"/>
  <c r="L245" i="7"/>
  <c r="K245" i="7" s="1"/>
  <c r="L246" i="7"/>
  <c r="K246" i="7" s="1"/>
  <c r="L247" i="7"/>
  <c r="K247" i="7" s="1"/>
  <c r="L248" i="7"/>
  <c r="K248" i="7" s="1"/>
  <c r="L249" i="7"/>
  <c r="K249" i="7" s="1"/>
  <c r="L250" i="7"/>
  <c r="K250" i="7" s="1"/>
  <c r="L251" i="7"/>
  <c r="K251" i="7" s="1"/>
  <c r="L252" i="7"/>
  <c r="K252" i="7" s="1"/>
  <c r="L253" i="7"/>
  <c r="K253" i="7" s="1"/>
  <c r="L254" i="7"/>
  <c r="K254" i="7" s="1"/>
  <c r="L255" i="7"/>
  <c r="K255" i="7" s="1"/>
  <c r="L256" i="7"/>
  <c r="K256" i="7" s="1"/>
  <c r="L257" i="7"/>
  <c r="K257" i="7" s="1"/>
  <c r="L258" i="7"/>
  <c r="K258" i="7" s="1"/>
  <c r="L259" i="7"/>
  <c r="K259" i="7" s="1"/>
  <c r="L260" i="7"/>
  <c r="K260" i="7" s="1"/>
  <c r="L261" i="7"/>
  <c r="K261" i="7" s="1"/>
  <c r="L262" i="7"/>
  <c r="K262" i="7" s="1"/>
  <c r="L263" i="7"/>
  <c r="K263" i="7" s="1"/>
  <c r="L264" i="7"/>
  <c r="K264" i="7" s="1"/>
  <c r="L265" i="7"/>
  <c r="K265" i="7" s="1"/>
  <c r="L266" i="7"/>
  <c r="K266" i="7" s="1"/>
  <c r="L267" i="7"/>
  <c r="K267" i="7" s="1"/>
  <c r="L268" i="7"/>
  <c r="K268" i="7" s="1"/>
  <c r="L269" i="7"/>
  <c r="K269" i="7" s="1"/>
  <c r="L270" i="7"/>
  <c r="K270" i="7" s="1"/>
  <c r="L271" i="7"/>
  <c r="K271" i="7" s="1"/>
  <c r="L272" i="7"/>
  <c r="K272" i="7" s="1"/>
  <c r="L273" i="7"/>
  <c r="K273" i="7" s="1"/>
  <c r="L274" i="7"/>
  <c r="K274" i="7" s="1"/>
  <c r="L275" i="7"/>
  <c r="K275" i="7" s="1"/>
  <c r="L276" i="7"/>
  <c r="K276" i="7" s="1"/>
  <c r="L277" i="7"/>
  <c r="K277" i="7" s="1"/>
  <c r="L278" i="7"/>
  <c r="K278" i="7" s="1"/>
  <c r="L279" i="7"/>
  <c r="K279" i="7" s="1"/>
  <c r="L280" i="7"/>
  <c r="K280" i="7" s="1"/>
  <c r="L281" i="7"/>
  <c r="K281" i="7" s="1"/>
  <c r="L282" i="7"/>
  <c r="K282" i="7" s="1"/>
  <c r="L283" i="7"/>
  <c r="K283" i="7" s="1"/>
  <c r="L284" i="7"/>
  <c r="K284" i="7" s="1"/>
  <c r="L285" i="7"/>
  <c r="K285" i="7" s="1"/>
  <c r="L286" i="7"/>
  <c r="K286" i="7" s="1"/>
  <c r="L288" i="7"/>
  <c r="K288" i="7" s="1"/>
  <c r="L289" i="7"/>
  <c r="K289" i="7" s="1"/>
  <c r="L290" i="7"/>
  <c r="K290" i="7" s="1"/>
  <c r="L291" i="7"/>
  <c r="K291" i="7" s="1"/>
  <c r="L292" i="7"/>
  <c r="K292" i="7" s="1"/>
  <c r="L293" i="7"/>
  <c r="K293" i="7" s="1"/>
  <c r="L294" i="7"/>
  <c r="K294" i="7" s="1"/>
  <c r="L295" i="7"/>
  <c r="K295" i="7" s="1"/>
  <c r="L296" i="7"/>
  <c r="K296" i="7" s="1"/>
  <c r="L297" i="7"/>
  <c r="K297" i="7" s="1"/>
  <c r="L298" i="7"/>
  <c r="K298" i="7" s="1"/>
  <c r="L299" i="7"/>
  <c r="K299" i="7" s="1"/>
  <c r="L300" i="7"/>
  <c r="K300" i="7" s="1"/>
  <c r="L301" i="7"/>
  <c r="K301" i="7" s="1"/>
  <c r="L302" i="7"/>
  <c r="K302" i="7" s="1"/>
  <c r="L303" i="7"/>
  <c r="K303" i="7" s="1"/>
  <c r="L304" i="7"/>
  <c r="K304" i="7" s="1"/>
  <c r="L305" i="7"/>
  <c r="K305" i="7" s="1"/>
  <c r="L306" i="7"/>
  <c r="K306" i="7" s="1"/>
  <c r="L307" i="7"/>
  <c r="K307" i="7" s="1"/>
  <c r="L308" i="7"/>
  <c r="K308" i="7" s="1"/>
  <c r="L309" i="7"/>
  <c r="K309" i="7" s="1"/>
  <c r="L310" i="7"/>
  <c r="K310" i="7" s="1"/>
  <c r="L311" i="7"/>
  <c r="K311" i="7" s="1"/>
  <c r="L312" i="7"/>
  <c r="K312" i="7" s="1"/>
  <c r="L313" i="7"/>
  <c r="K313" i="7" s="1"/>
  <c r="L314" i="7"/>
  <c r="K314" i="7" s="1"/>
  <c r="L315" i="7"/>
  <c r="K315" i="7" s="1"/>
  <c r="L316" i="7"/>
  <c r="K316" i="7" s="1"/>
  <c r="L317" i="7"/>
  <c r="K317" i="7" s="1"/>
  <c r="L318" i="7"/>
  <c r="K318" i="7" s="1"/>
  <c r="L319" i="7"/>
  <c r="K319" i="7" s="1"/>
  <c r="L320" i="7"/>
  <c r="K320" i="7" s="1"/>
  <c r="L321" i="7"/>
  <c r="K321" i="7" s="1"/>
  <c r="L322" i="7"/>
  <c r="K322" i="7" s="1"/>
  <c r="L323" i="7"/>
  <c r="K323" i="7" s="1"/>
  <c r="L324" i="7"/>
  <c r="K324" i="7" s="1"/>
  <c r="L325" i="7"/>
  <c r="K325" i="7" s="1"/>
  <c r="L326" i="7"/>
  <c r="K326" i="7" s="1"/>
  <c r="L327" i="7"/>
  <c r="K327" i="7" s="1"/>
  <c r="L328" i="7"/>
  <c r="K328" i="7" s="1"/>
  <c r="L329" i="7"/>
  <c r="K329" i="7" s="1"/>
  <c r="L330" i="7"/>
  <c r="K330" i="7" s="1"/>
  <c r="L331" i="7"/>
  <c r="K331" i="7" s="1"/>
  <c r="L332" i="7"/>
  <c r="K332" i="7" s="1"/>
  <c r="L333" i="7"/>
  <c r="K333" i="7" s="1"/>
  <c r="L334" i="7"/>
  <c r="K334" i="7" s="1"/>
  <c r="L335" i="7"/>
  <c r="K335" i="7" s="1"/>
  <c r="L336" i="7"/>
  <c r="K336" i="7" s="1"/>
  <c r="L337" i="7"/>
  <c r="K337" i="7" s="1"/>
  <c r="L338" i="7"/>
  <c r="K338" i="7" s="1"/>
  <c r="L339" i="7"/>
  <c r="K339" i="7" s="1"/>
  <c r="L340" i="7"/>
  <c r="K340" i="7" s="1"/>
  <c r="L341" i="7"/>
  <c r="K341" i="7" s="1"/>
  <c r="L342" i="7"/>
  <c r="K342" i="7" s="1"/>
  <c r="L343" i="7"/>
  <c r="K343" i="7" s="1"/>
  <c r="L344" i="7"/>
  <c r="K344" i="7" s="1"/>
  <c r="L346" i="7"/>
  <c r="K346" i="7" s="1"/>
  <c r="L347" i="7"/>
  <c r="K347" i="7" s="1"/>
  <c r="L348" i="7"/>
  <c r="K348" i="7" s="1"/>
  <c r="L349" i="7"/>
  <c r="K349" i="7" s="1"/>
  <c r="L350" i="7"/>
  <c r="K350" i="7" s="1"/>
  <c r="L351" i="7"/>
  <c r="K351" i="7" s="1"/>
  <c r="L352" i="7"/>
  <c r="K352" i="7" s="1"/>
  <c r="L353" i="7"/>
  <c r="K353" i="7" s="1"/>
  <c r="L354" i="7"/>
  <c r="K354" i="7" s="1"/>
  <c r="L355" i="7"/>
  <c r="K355" i="7" s="1"/>
  <c r="L357" i="7"/>
  <c r="K357" i="7" s="1"/>
  <c r="L358" i="7"/>
  <c r="K358" i="7" s="1"/>
  <c r="L359" i="7"/>
  <c r="K359" i="7" s="1"/>
  <c r="L360" i="7"/>
  <c r="K360" i="7" s="1"/>
  <c r="L361" i="7"/>
  <c r="K361" i="7" s="1"/>
  <c r="L362" i="7"/>
  <c r="K362" i="7" s="1"/>
  <c r="L363" i="7"/>
  <c r="K363" i="7" s="1"/>
  <c r="L364" i="7"/>
  <c r="K364" i="7" s="1"/>
  <c r="L365" i="7"/>
  <c r="K365" i="7" s="1"/>
  <c r="L366" i="7"/>
  <c r="K366" i="7" s="1"/>
  <c r="L368" i="7"/>
  <c r="K368" i="7" s="1"/>
  <c r="L369" i="7"/>
  <c r="K369" i="7" s="1"/>
  <c r="L370" i="7"/>
  <c r="K370" i="7" s="1"/>
  <c r="L371" i="7"/>
  <c r="K371" i="7" s="1"/>
  <c r="L372" i="7"/>
  <c r="K372" i="7" s="1"/>
  <c r="L373" i="7"/>
  <c r="K373" i="7" s="1"/>
  <c r="L374" i="7"/>
  <c r="K374" i="7" s="1"/>
  <c r="L375" i="7"/>
  <c r="K375" i="7" s="1"/>
  <c r="L376" i="7"/>
  <c r="K376" i="7" s="1"/>
  <c r="L378" i="7"/>
  <c r="K378" i="7" s="1"/>
  <c r="L379" i="7"/>
  <c r="K379" i="7" s="1"/>
  <c r="L380" i="7"/>
  <c r="K380" i="7" s="1"/>
  <c r="L381" i="7"/>
  <c r="K381" i="7" s="1"/>
  <c r="L382" i="7"/>
  <c r="K382" i="7" s="1"/>
  <c r="L383" i="7"/>
  <c r="K383" i="7" s="1"/>
  <c r="L384" i="7"/>
  <c r="K384" i="7" s="1"/>
  <c r="L385" i="7"/>
  <c r="K385" i="7" s="1"/>
  <c r="L386" i="7"/>
  <c r="K386" i="7" s="1"/>
  <c r="L387" i="7"/>
  <c r="K387" i="7" s="1"/>
  <c r="L388" i="7"/>
  <c r="K388" i="7" s="1"/>
  <c r="L389" i="7"/>
  <c r="K389" i="7" s="1"/>
  <c r="L390" i="7"/>
  <c r="K390" i="7" s="1"/>
  <c r="L391" i="7"/>
  <c r="K391" i="7" s="1"/>
  <c r="L392" i="7"/>
  <c r="K392" i="7" s="1"/>
  <c r="L393" i="7"/>
  <c r="K393" i="7" s="1"/>
  <c r="L394" i="7"/>
  <c r="K394" i="7" s="1"/>
  <c r="L395" i="7"/>
  <c r="K395" i="7" s="1"/>
  <c r="L396" i="7"/>
  <c r="K396" i="7" s="1"/>
  <c r="L398" i="7"/>
  <c r="K398" i="7" s="1"/>
  <c r="L399" i="7"/>
  <c r="K399" i="7" s="1"/>
  <c r="L400" i="7"/>
  <c r="K400" i="7" s="1"/>
  <c r="L401" i="7"/>
  <c r="K401" i="7" s="1"/>
  <c r="L402" i="7"/>
  <c r="K402" i="7" s="1"/>
  <c r="L403" i="7"/>
  <c r="K403" i="7" s="1"/>
  <c r="L404" i="7"/>
  <c r="K404" i="7" s="1"/>
  <c r="L405" i="7"/>
  <c r="K405" i="7" s="1"/>
  <c r="L406" i="7"/>
  <c r="K406" i="7" s="1"/>
  <c r="L407" i="7"/>
  <c r="K407" i="7" s="1"/>
  <c r="L408" i="7"/>
  <c r="K408" i="7" s="1"/>
  <c r="L409" i="7"/>
  <c r="K409" i="7" s="1"/>
  <c r="L425" i="7"/>
  <c r="K425" i="7" s="1"/>
  <c r="L426" i="7"/>
  <c r="K426" i="7" s="1"/>
  <c r="L427" i="7"/>
  <c r="K427" i="7" s="1"/>
  <c r="L428" i="7"/>
  <c r="K428" i="7" s="1"/>
  <c r="L429" i="7"/>
  <c r="K429" i="7" s="1"/>
  <c r="L430" i="7"/>
  <c r="K430" i="7" s="1"/>
  <c r="L431" i="7"/>
  <c r="K431" i="7" s="1"/>
  <c r="L432" i="7"/>
  <c r="K432" i="7" s="1"/>
  <c r="L433" i="7"/>
  <c r="K433" i="7" s="1"/>
  <c r="L434" i="7"/>
  <c r="K434" i="7" s="1"/>
  <c r="L435" i="7"/>
  <c r="K435" i="7" s="1"/>
  <c r="L436" i="7"/>
  <c r="K436" i="7" s="1"/>
  <c r="L437" i="7"/>
  <c r="K437" i="7" s="1"/>
  <c r="L439" i="7"/>
  <c r="K439" i="7" s="1"/>
  <c r="L440" i="7"/>
  <c r="K440" i="7" s="1"/>
  <c r="L441" i="7"/>
  <c r="K441" i="7" s="1"/>
  <c r="L442" i="7"/>
  <c r="K442" i="7" s="1"/>
  <c r="L443" i="7"/>
  <c r="K443" i="7" s="1"/>
  <c r="L444" i="7"/>
  <c r="K444" i="7" s="1"/>
  <c r="L445" i="7"/>
  <c r="K445" i="7" s="1"/>
  <c r="L446" i="7"/>
  <c r="K446" i="7" s="1"/>
  <c r="L447" i="7"/>
  <c r="K447" i="7" s="1"/>
  <c r="L448" i="7"/>
  <c r="K448" i="7" s="1"/>
  <c r="L449" i="7"/>
  <c r="K449" i="7" s="1"/>
  <c r="L450" i="7"/>
  <c r="K450" i="7" s="1"/>
  <c r="L451" i="7"/>
  <c r="K451" i="7" s="1"/>
  <c r="L452" i="7"/>
  <c r="K452" i="7" s="1"/>
  <c r="L453" i="7"/>
  <c r="K453" i="7" s="1"/>
  <c r="L454" i="7"/>
  <c r="K454" i="7" s="1"/>
  <c r="L455" i="7"/>
  <c r="K455" i="7" s="1"/>
  <c r="L456" i="7"/>
  <c r="K456" i="7" s="1"/>
  <c r="L457" i="7"/>
  <c r="K457" i="7" s="1"/>
  <c r="L458" i="7"/>
  <c r="K458" i="7" s="1"/>
  <c r="L459" i="7"/>
  <c r="K459" i="7" s="1"/>
  <c r="L461" i="7"/>
  <c r="K461" i="7" s="1"/>
  <c r="L462" i="7"/>
  <c r="K462" i="7" s="1"/>
  <c r="L463" i="7"/>
  <c r="K463" i="7" s="1"/>
  <c r="L466" i="7"/>
  <c r="L467" i="7"/>
  <c r="K467" i="7" s="1"/>
  <c r="L468" i="7"/>
  <c r="K468" i="7" s="1"/>
  <c r="L469" i="7"/>
  <c r="K469" i="7" s="1"/>
  <c r="L470" i="7"/>
  <c r="K470" i="7" s="1"/>
  <c r="L471" i="7"/>
  <c r="K471" i="7" s="1"/>
  <c r="L472" i="7"/>
  <c r="K472" i="7" s="1"/>
  <c r="L473" i="7"/>
  <c r="K473" i="7" s="1"/>
  <c r="L474" i="7"/>
  <c r="K474" i="7" s="1"/>
  <c r="L475" i="7"/>
  <c r="K475" i="7" s="1"/>
  <c r="L476" i="7"/>
  <c r="K476" i="7" s="1"/>
  <c r="L477" i="7"/>
  <c r="K477" i="7" s="1"/>
  <c r="L478" i="7"/>
  <c r="K478" i="7" s="1"/>
  <c r="L479" i="7"/>
  <c r="K479" i="7" s="1"/>
  <c r="L480" i="7"/>
  <c r="K480" i="7" s="1"/>
  <c r="L483" i="7"/>
  <c r="K483" i="7" s="1"/>
  <c r="L484" i="7"/>
  <c r="K484" i="7" s="1"/>
  <c r="L485" i="7"/>
  <c r="K485" i="7" s="1"/>
  <c r="L486" i="7"/>
  <c r="K486" i="7" s="1"/>
  <c r="L487" i="7"/>
  <c r="K487" i="7" s="1"/>
  <c r="L488" i="7"/>
  <c r="K488" i="7" s="1"/>
  <c r="L489" i="7"/>
  <c r="K489" i="7" s="1"/>
  <c r="L490" i="7"/>
  <c r="K490" i="7" s="1"/>
  <c r="L491" i="7"/>
  <c r="K491" i="7" s="1"/>
  <c r="L492" i="7"/>
  <c r="K492" i="7" s="1"/>
  <c r="L493" i="7"/>
  <c r="K493" i="7" s="1"/>
  <c r="L494" i="7"/>
  <c r="K494" i="7" s="1"/>
  <c r="L495" i="7"/>
  <c r="K495" i="7" s="1"/>
  <c r="L496" i="7"/>
  <c r="K496" i="7" s="1"/>
  <c r="L497" i="7"/>
  <c r="K497" i="7" s="1"/>
  <c r="L498" i="7"/>
  <c r="K498" i="7" s="1"/>
  <c r="L499" i="7"/>
  <c r="K499" i="7" s="1"/>
  <c r="L501" i="7"/>
  <c r="K501" i="7" s="1"/>
  <c r="L502" i="7"/>
  <c r="K502" i="7" s="1"/>
  <c r="L503" i="7"/>
  <c r="K503" i="7" s="1"/>
  <c r="L504" i="7"/>
  <c r="K504" i="7" s="1"/>
  <c r="L505" i="7"/>
  <c r="K505" i="7" s="1"/>
  <c r="L506" i="7"/>
  <c r="K506" i="7" s="1"/>
  <c r="L507" i="7"/>
  <c r="K507" i="7" s="1"/>
  <c r="L508" i="7"/>
  <c r="K508" i="7" s="1"/>
  <c r="L509" i="7"/>
  <c r="K509" i="7" s="1"/>
  <c r="L510" i="7"/>
  <c r="K510" i="7" s="1"/>
  <c r="L511" i="7"/>
  <c r="K511" i="7" s="1"/>
  <c r="L512" i="7"/>
  <c r="K512" i="7" s="1"/>
  <c r="L513" i="7"/>
  <c r="K513" i="7" s="1"/>
  <c r="L514" i="7"/>
  <c r="K514" i="7" s="1"/>
  <c r="L515" i="7"/>
  <c r="K515" i="7" s="1"/>
  <c r="L516" i="7"/>
  <c r="K516" i="7" s="1"/>
  <c r="L517" i="7"/>
  <c r="K517" i="7" s="1"/>
  <c r="L518" i="7"/>
  <c r="K518" i="7" s="1"/>
  <c r="L519" i="7"/>
  <c r="K519" i="7" s="1"/>
  <c r="L520" i="7"/>
  <c r="K520" i="7" s="1"/>
  <c r="L521" i="7"/>
  <c r="K521" i="7" s="1"/>
  <c r="L522" i="7"/>
  <c r="K522" i="7" s="1"/>
  <c r="L523" i="7"/>
  <c r="K523" i="7" s="1"/>
  <c r="L524" i="7"/>
  <c r="K524" i="7" s="1"/>
  <c r="L525" i="7"/>
  <c r="K525" i="7" s="1"/>
  <c r="L526" i="7"/>
  <c r="K526" i="7" s="1"/>
  <c r="L527" i="7"/>
  <c r="K527" i="7" s="1"/>
  <c r="L528" i="7"/>
  <c r="K528" i="7" s="1"/>
  <c r="L529" i="7"/>
  <c r="K529" i="7" s="1"/>
  <c r="L530" i="7"/>
  <c r="K530" i="7" s="1"/>
  <c r="L531" i="7"/>
  <c r="K531" i="7" s="1"/>
  <c r="L532" i="7"/>
  <c r="K532" i="7" s="1"/>
  <c r="L533" i="7"/>
  <c r="K533" i="7" s="1"/>
  <c r="L534" i="7"/>
  <c r="K534" i="7" s="1"/>
  <c r="L535" i="7"/>
  <c r="K535" i="7" s="1"/>
  <c r="L536" i="7"/>
  <c r="K536" i="7" s="1"/>
  <c r="L537" i="7"/>
  <c r="K537" i="7" s="1"/>
  <c r="L538" i="7"/>
  <c r="K538" i="7" s="1"/>
  <c r="L539" i="7"/>
  <c r="K539" i="7" s="1"/>
  <c r="L540" i="7"/>
  <c r="K540" i="7" s="1"/>
  <c r="L541" i="7"/>
  <c r="K541" i="7" s="1"/>
  <c r="L542" i="7"/>
  <c r="K542" i="7" s="1"/>
  <c r="L543" i="7"/>
  <c r="K543" i="7" s="1"/>
  <c r="L544" i="7"/>
  <c r="K544" i="7" s="1"/>
  <c r="L545" i="7"/>
  <c r="K545" i="7" s="1"/>
  <c r="L546" i="7"/>
  <c r="K546" i="7" s="1"/>
  <c r="L547" i="7"/>
  <c r="K547" i="7" s="1"/>
  <c r="L548" i="7"/>
  <c r="K548" i="7" s="1"/>
  <c r="L549" i="7"/>
  <c r="K549" i="7" s="1"/>
  <c r="L550" i="7"/>
  <c r="K550" i="7" s="1"/>
  <c r="L551" i="7"/>
  <c r="K551" i="7" s="1"/>
  <c r="L552" i="7"/>
  <c r="K552" i="7" s="1"/>
  <c r="L553" i="7"/>
  <c r="K553" i="7" s="1"/>
  <c r="L554" i="7"/>
  <c r="K554" i="7" s="1"/>
  <c r="L555" i="7"/>
  <c r="K555" i="7" s="1"/>
  <c r="L556" i="7"/>
  <c r="K556" i="7" s="1"/>
  <c r="L557" i="7"/>
  <c r="K557" i="7" s="1"/>
  <c r="L558" i="7"/>
  <c r="K558" i="7" s="1"/>
  <c r="L559" i="7"/>
  <c r="K559" i="7" s="1"/>
  <c r="L560" i="7"/>
  <c r="K560" i="7" s="1"/>
  <c r="L561" i="7"/>
  <c r="K561" i="7" s="1"/>
  <c r="L562" i="7"/>
  <c r="K562" i="7" s="1"/>
  <c r="L563" i="7"/>
  <c r="K563" i="7" s="1"/>
  <c r="L564" i="7"/>
  <c r="K564" i="7" s="1"/>
  <c r="L565" i="7"/>
  <c r="K565" i="7" s="1"/>
  <c r="L566" i="7"/>
  <c r="K566" i="7" s="1"/>
  <c r="L567" i="7"/>
  <c r="K567" i="7" s="1"/>
  <c r="L568" i="7"/>
  <c r="K568" i="7" s="1"/>
  <c r="L569" i="7"/>
  <c r="K569" i="7" s="1"/>
  <c r="L570" i="7"/>
  <c r="K570" i="7" s="1"/>
  <c r="L571" i="7"/>
  <c r="K571" i="7" s="1"/>
  <c r="L572" i="7"/>
  <c r="K572" i="7" s="1"/>
  <c r="L573" i="7"/>
  <c r="K573" i="7" s="1"/>
  <c r="L574" i="7"/>
  <c r="K574" i="7" s="1"/>
  <c r="L575" i="7"/>
  <c r="K575" i="7" s="1"/>
  <c r="L576" i="7"/>
  <c r="K576" i="7" s="1"/>
  <c r="L577" i="7"/>
  <c r="K577" i="7" s="1"/>
  <c r="L578" i="7"/>
  <c r="K578" i="7" s="1"/>
  <c r="L579" i="7"/>
  <c r="K579" i="7" s="1"/>
  <c r="L584" i="7"/>
  <c r="K584" i="7" s="1"/>
  <c r="L585" i="7"/>
  <c r="K585" i="7" s="1"/>
  <c r="L588" i="7"/>
  <c r="K588" i="7" s="1"/>
  <c r="L589" i="7"/>
  <c r="K589" i="7" s="1"/>
  <c r="L590" i="7"/>
  <c r="K590" i="7" s="1"/>
  <c r="L591" i="7"/>
  <c r="K591" i="7" s="1"/>
  <c r="L592" i="7"/>
  <c r="K592" i="7" s="1"/>
  <c r="L593" i="7"/>
  <c r="K593" i="7" s="1"/>
  <c r="L594" i="7"/>
  <c r="K594" i="7" s="1"/>
  <c r="L595" i="7"/>
  <c r="K595" i="7" s="1"/>
  <c r="L599" i="7"/>
  <c r="L603" i="7"/>
  <c r="K603" i="7" s="1"/>
  <c r="L604" i="7"/>
  <c r="K604" i="7" s="1"/>
  <c r="G45" i="8" s="1"/>
  <c r="L605" i="7"/>
  <c r="L607" i="7"/>
  <c r="K607" i="7" s="1"/>
  <c r="G42" i="8" s="1"/>
  <c r="L6" i="7"/>
  <c r="L49" i="8" l="1"/>
  <c r="G41" i="8"/>
  <c r="K191" i="7"/>
  <c r="K423" i="7" s="1"/>
  <c r="L423" i="7"/>
  <c r="K6" i="7"/>
  <c r="K217" i="6"/>
  <c r="G9" i="8"/>
  <c r="K586" i="7"/>
  <c r="G39" i="8"/>
  <c r="G40" i="8" s="1"/>
  <c r="L36" i="6"/>
  <c r="L233" i="6" s="1"/>
  <c r="K22" i="6"/>
  <c r="J610" i="7"/>
  <c r="H12" i="8"/>
  <c r="G36" i="8"/>
  <c r="G33" i="8"/>
  <c r="G29" i="8"/>
  <c r="G35" i="8"/>
  <c r="K596" i="7"/>
  <c r="K179" i="7"/>
  <c r="K121" i="7"/>
  <c r="K86" i="7"/>
  <c r="K582" i="7"/>
  <c r="K464" i="7"/>
  <c r="K187" i="7"/>
  <c r="K149" i="7"/>
  <c r="K134" i="7"/>
  <c r="I609" i="7"/>
  <c r="K93" i="7"/>
  <c r="K83" i="7"/>
  <c r="H609" i="7"/>
  <c r="G609" i="7"/>
  <c r="L608" i="7"/>
  <c r="K605" i="7"/>
  <c r="G94" i="7"/>
  <c r="L182" i="7"/>
  <c r="K180" i="7"/>
  <c r="K182" i="7" s="1"/>
  <c r="G597" i="7"/>
  <c r="L481" i="7"/>
  <c r="K466" i="7"/>
  <c r="K481" i="7" s="1"/>
  <c r="L600" i="7"/>
  <c r="K599" i="7"/>
  <c r="K600" i="7" s="1"/>
  <c r="M609" i="7"/>
  <c r="L179" i="7"/>
  <c r="L60" i="7"/>
  <c r="L464" i="7"/>
  <c r="H94" i="7"/>
  <c r="H597" i="7"/>
  <c r="I597" i="7"/>
  <c r="L187" i="7"/>
  <c r="G188" i="7"/>
  <c r="M597" i="7"/>
  <c r="I94" i="7"/>
  <c r="I188" i="7"/>
  <c r="H188" i="7"/>
  <c r="M188" i="7"/>
  <c r="M94" i="7"/>
  <c r="G217" i="6"/>
  <c r="G233" i="6" s="1"/>
  <c r="H217" i="6"/>
  <c r="H233" i="6" s="1"/>
  <c r="J217" i="6"/>
  <c r="J233" i="6" s="1"/>
  <c r="I217" i="6"/>
  <c r="I233" i="6" s="1"/>
  <c r="L582" i="7"/>
  <c r="L596" i="7"/>
  <c r="L586" i="7"/>
  <c r="L149" i="7"/>
  <c r="L134" i="7"/>
  <c r="L121" i="7"/>
  <c r="L86" i="7"/>
  <c r="L93" i="7"/>
  <c r="L83" i="7"/>
  <c r="D28" i="8"/>
  <c r="E28" i="8"/>
  <c r="F28" i="8"/>
  <c r="H28" i="8"/>
  <c r="I28" i="8"/>
  <c r="D29" i="8"/>
  <c r="E29" i="8"/>
  <c r="F29" i="8"/>
  <c r="H29" i="8"/>
  <c r="I29" i="8"/>
  <c r="D30" i="8"/>
  <c r="E30" i="8"/>
  <c r="F30" i="8"/>
  <c r="H30" i="8"/>
  <c r="I30" i="8"/>
  <c r="D32" i="8"/>
  <c r="E32" i="8"/>
  <c r="F32" i="8"/>
  <c r="H32" i="8"/>
  <c r="I32" i="8"/>
  <c r="D33" i="8"/>
  <c r="E33" i="8"/>
  <c r="F33" i="8"/>
  <c r="H33" i="8"/>
  <c r="I33" i="8"/>
  <c r="D35" i="8"/>
  <c r="E35" i="8"/>
  <c r="F35" i="8"/>
  <c r="H35" i="8"/>
  <c r="I35" i="8"/>
  <c r="D36" i="8"/>
  <c r="E36" i="8"/>
  <c r="F36" i="8"/>
  <c r="H36" i="8"/>
  <c r="I36" i="8"/>
  <c r="D38" i="8"/>
  <c r="E38" i="8"/>
  <c r="F38" i="8"/>
  <c r="H38" i="8"/>
  <c r="I38" i="8"/>
  <c r="D39" i="8"/>
  <c r="E39" i="8"/>
  <c r="F39" i="8"/>
  <c r="H39" i="8"/>
  <c r="I39" i="8"/>
  <c r="D41" i="8"/>
  <c r="E41" i="8"/>
  <c r="F41" i="8"/>
  <c r="H41" i="8"/>
  <c r="I41" i="8"/>
  <c r="D42" i="8"/>
  <c r="E42" i="8"/>
  <c r="F42" i="8"/>
  <c r="H42" i="8"/>
  <c r="I42" i="8"/>
  <c r="D44" i="8"/>
  <c r="E44" i="8"/>
  <c r="F44" i="8"/>
  <c r="H44" i="8"/>
  <c r="I44" i="8"/>
  <c r="D45" i="8"/>
  <c r="E45" i="8"/>
  <c r="F45" i="8"/>
  <c r="H45" i="8"/>
  <c r="I45" i="8"/>
  <c r="D47" i="8"/>
  <c r="E47" i="8"/>
  <c r="F47" i="8"/>
  <c r="H47" i="8"/>
  <c r="I47" i="8"/>
  <c r="C47" i="8"/>
  <c r="C45" i="8"/>
  <c r="C44" i="8"/>
  <c r="C42" i="8"/>
  <c r="C41" i="8"/>
  <c r="C39" i="8"/>
  <c r="C38" i="8"/>
  <c r="C36" i="8"/>
  <c r="C35" i="8"/>
  <c r="C33" i="8"/>
  <c r="C32" i="8"/>
  <c r="C30" i="8"/>
  <c r="C29" i="8"/>
  <c r="C28" i="8"/>
  <c r="I4" i="8"/>
  <c r="I5" i="8"/>
  <c r="I6" i="8"/>
  <c r="I7" i="8"/>
  <c r="I8" i="8"/>
  <c r="I10" i="8"/>
  <c r="I11" i="8"/>
  <c r="I12" i="8"/>
  <c r="I13" i="8"/>
  <c r="I14" i="8"/>
  <c r="I16" i="8"/>
  <c r="I17" i="8"/>
  <c r="I19" i="8"/>
  <c r="I20" i="8"/>
  <c r="I22" i="8"/>
  <c r="G32" i="8" l="1"/>
  <c r="G34" i="8" s="1"/>
  <c r="K60" i="7"/>
  <c r="K608" i="7"/>
  <c r="K609" i="7" s="1"/>
  <c r="G47" i="8"/>
  <c r="G37" i="8"/>
  <c r="G28" i="8"/>
  <c r="G31" i="8" s="1"/>
  <c r="G12" i="8"/>
  <c r="G15" i="8" s="1"/>
  <c r="G18" i="8" s="1"/>
  <c r="G21" i="8" s="1"/>
  <c r="G23" i="8" s="1"/>
  <c r="K36" i="6"/>
  <c r="K233" i="6" s="1"/>
  <c r="G610" i="7"/>
  <c r="H610" i="7"/>
  <c r="I610" i="7"/>
  <c r="K597" i="7"/>
  <c r="K188" i="7"/>
  <c r="L609" i="7"/>
  <c r="M610" i="7"/>
  <c r="L188" i="7"/>
  <c r="L597" i="7"/>
  <c r="L94" i="7"/>
  <c r="E34" i="8"/>
  <c r="H31" i="8"/>
  <c r="I34" i="8"/>
  <c r="I40" i="8"/>
  <c r="D31" i="8"/>
  <c r="D40" i="8"/>
  <c r="I37" i="8"/>
  <c r="D37" i="8"/>
  <c r="F37" i="8"/>
  <c r="F31" i="8"/>
  <c r="E40" i="8"/>
  <c r="D34" i="8"/>
  <c r="E31" i="8"/>
  <c r="I9" i="8"/>
  <c r="D9" i="8"/>
  <c r="E15" i="8"/>
  <c r="F15" i="8"/>
  <c r="H37" i="8"/>
  <c r="H34" i="8"/>
  <c r="H9" i="8"/>
  <c r="H15" i="8"/>
  <c r="I15" i="8"/>
  <c r="D15" i="8"/>
  <c r="H40" i="8"/>
  <c r="F34" i="8"/>
  <c r="E9" i="8"/>
  <c r="F40" i="8"/>
  <c r="E37" i="8"/>
  <c r="I31" i="8"/>
  <c r="F9" i="8"/>
  <c r="K94" i="7" l="1"/>
  <c r="G43" i="8"/>
  <c r="G46" i="8" s="1"/>
  <c r="G48" i="8" s="1"/>
  <c r="G49" i="8" s="1"/>
  <c r="L610" i="7"/>
  <c r="F43" i="8"/>
  <c r="F46" i="8" s="1"/>
  <c r="F48" i="8" s="1"/>
  <c r="H43" i="8"/>
  <c r="H46" i="8" s="1"/>
  <c r="H48" i="8" s="1"/>
  <c r="I43" i="8"/>
  <c r="I46" i="8" s="1"/>
  <c r="I48" i="8" s="1"/>
  <c r="D43" i="8"/>
  <c r="D46" i="8" s="1"/>
  <c r="D48" i="8" s="1"/>
  <c r="E43" i="8"/>
  <c r="E46" i="8" s="1"/>
  <c r="E48" i="8" s="1"/>
  <c r="F18" i="8"/>
  <c r="F21" i="8" s="1"/>
  <c r="F23" i="8" s="1"/>
  <c r="I18" i="8"/>
  <c r="I21" i="8" s="1"/>
  <c r="I23" i="8" s="1"/>
  <c r="D18" i="8"/>
  <c r="D21" i="8" s="1"/>
  <c r="D23" i="8" s="1"/>
  <c r="E18" i="8"/>
  <c r="E21" i="8" s="1"/>
  <c r="E23" i="8" s="1"/>
  <c r="H18" i="8"/>
  <c r="H21" i="8" s="1"/>
  <c r="H23" i="8" s="1"/>
  <c r="K610" i="7" l="1"/>
  <c r="I49" i="8"/>
  <c r="D49" i="8"/>
  <c r="H49" i="8"/>
  <c r="F49" i="8"/>
  <c r="E49" i="8"/>
  <c r="C15" i="8"/>
  <c r="C40" i="8"/>
  <c r="C37" i="8"/>
  <c r="C34" i="8"/>
  <c r="C31" i="8"/>
  <c r="C9" i="8" l="1"/>
  <c r="C18" i="8" s="1"/>
  <c r="C21" i="8" s="1"/>
  <c r="C23" i="8" s="1"/>
  <c r="C43" i="8"/>
  <c r="C46" i="8" s="1"/>
  <c r="C48" i="8" s="1"/>
  <c r="C49" i="8" l="1"/>
  <c r="D607" i="7" l="1"/>
  <c r="E607" i="7" s="1"/>
  <c r="C607" i="7"/>
  <c r="D606" i="7"/>
  <c r="E606" i="7" s="1"/>
  <c r="C606" i="7"/>
  <c r="D605" i="7"/>
  <c r="E605" i="7" s="1"/>
  <c r="C605" i="7"/>
  <c r="D604" i="7"/>
  <c r="E604" i="7" s="1"/>
  <c r="C604" i="7"/>
  <c r="D603" i="7"/>
  <c r="E603" i="7" s="1"/>
  <c r="C603" i="7"/>
  <c r="D602" i="7"/>
  <c r="E602" i="7" s="1"/>
  <c r="C602" i="7"/>
  <c r="D599" i="7"/>
  <c r="E599" i="7" s="1"/>
  <c r="C599" i="7"/>
  <c r="D595" i="7"/>
  <c r="E595" i="7" s="1"/>
  <c r="C595" i="7"/>
  <c r="D594" i="7"/>
  <c r="E594" i="7" s="1"/>
  <c r="C594" i="7"/>
  <c r="D593" i="7"/>
  <c r="E593" i="7" s="1"/>
  <c r="C593" i="7"/>
  <c r="D592" i="7"/>
  <c r="E592" i="7" s="1"/>
  <c r="C592" i="7"/>
  <c r="D591" i="7"/>
  <c r="E591" i="7" s="1"/>
  <c r="C591" i="7"/>
  <c r="D590" i="7"/>
  <c r="E590" i="7" s="1"/>
  <c r="C590" i="7"/>
  <c r="D589" i="7"/>
  <c r="E589" i="7" s="1"/>
  <c r="C589" i="7"/>
  <c r="D588" i="7"/>
  <c r="E588" i="7" s="1"/>
  <c r="C588" i="7"/>
  <c r="D585" i="7"/>
  <c r="E585" i="7" s="1"/>
  <c r="C585" i="7"/>
  <c r="D584" i="7"/>
  <c r="E584" i="7" s="1"/>
  <c r="C584" i="7"/>
  <c r="D579" i="7"/>
  <c r="E579" i="7" s="1"/>
  <c r="C579" i="7"/>
  <c r="D578" i="7"/>
  <c r="E578" i="7" s="1"/>
  <c r="C578" i="7"/>
  <c r="D577" i="7"/>
  <c r="E577" i="7" s="1"/>
  <c r="C577" i="7"/>
  <c r="D576" i="7"/>
  <c r="E576" i="7" s="1"/>
  <c r="C576" i="7"/>
  <c r="D575" i="7"/>
  <c r="E575" i="7" s="1"/>
  <c r="C575" i="7"/>
  <c r="D574" i="7"/>
  <c r="E574" i="7" s="1"/>
  <c r="C574" i="7"/>
  <c r="D573" i="7"/>
  <c r="E573" i="7" s="1"/>
  <c r="C573" i="7"/>
  <c r="D572" i="7"/>
  <c r="E572" i="7" s="1"/>
  <c r="C572" i="7"/>
  <c r="D571" i="7"/>
  <c r="E571" i="7" s="1"/>
  <c r="C571" i="7"/>
  <c r="D570" i="7"/>
  <c r="E570" i="7" s="1"/>
  <c r="C570" i="7"/>
  <c r="D569" i="7"/>
  <c r="E569" i="7" s="1"/>
  <c r="C569" i="7"/>
  <c r="D568" i="7"/>
  <c r="E568" i="7" s="1"/>
  <c r="C568" i="7"/>
  <c r="D567" i="7"/>
  <c r="E567" i="7" s="1"/>
  <c r="C567" i="7"/>
  <c r="D566" i="7"/>
  <c r="E566" i="7" s="1"/>
  <c r="C566" i="7"/>
  <c r="D565" i="7"/>
  <c r="E565" i="7" s="1"/>
  <c r="C565" i="7"/>
  <c r="D564" i="7"/>
  <c r="E564" i="7" s="1"/>
  <c r="C564" i="7"/>
  <c r="D563" i="7"/>
  <c r="E563" i="7" s="1"/>
  <c r="C563" i="7"/>
  <c r="D562" i="7"/>
  <c r="E562" i="7" s="1"/>
  <c r="C562" i="7"/>
  <c r="D561" i="7"/>
  <c r="E561" i="7" s="1"/>
  <c r="C561" i="7"/>
  <c r="D560" i="7"/>
  <c r="E560" i="7" s="1"/>
  <c r="C560" i="7"/>
  <c r="D559" i="7"/>
  <c r="E559" i="7" s="1"/>
  <c r="C559" i="7"/>
  <c r="D558" i="7"/>
  <c r="E558" i="7" s="1"/>
  <c r="C558" i="7"/>
  <c r="D557" i="7"/>
  <c r="E557" i="7" s="1"/>
  <c r="C557" i="7"/>
  <c r="D556" i="7"/>
  <c r="E556" i="7" s="1"/>
  <c r="C556" i="7"/>
  <c r="D555" i="7"/>
  <c r="E555" i="7" s="1"/>
  <c r="C555" i="7"/>
  <c r="D554" i="7"/>
  <c r="E554" i="7" s="1"/>
  <c r="C554" i="7"/>
  <c r="D553" i="7"/>
  <c r="E553" i="7" s="1"/>
  <c r="C553" i="7"/>
  <c r="D552" i="7"/>
  <c r="E552" i="7" s="1"/>
  <c r="C552" i="7"/>
  <c r="D551" i="7"/>
  <c r="E551" i="7" s="1"/>
  <c r="C551" i="7"/>
  <c r="D550" i="7"/>
  <c r="E550" i="7" s="1"/>
  <c r="C550" i="7"/>
  <c r="D549" i="7"/>
  <c r="E549" i="7" s="1"/>
  <c r="C549" i="7"/>
  <c r="D548" i="7"/>
  <c r="E548" i="7" s="1"/>
  <c r="C548" i="7"/>
  <c r="D547" i="7"/>
  <c r="E547" i="7" s="1"/>
  <c r="C547" i="7"/>
  <c r="D546" i="7"/>
  <c r="E546" i="7" s="1"/>
  <c r="C546" i="7"/>
  <c r="D545" i="7"/>
  <c r="E545" i="7" s="1"/>
  <c r="C545" i="7"/>
  <c r="D544" i="7"/>
  <c r="E544" i="7" s="1"/>
  <c r="C544" i="7"/>
  <c r="D543" i="7"/>
  <c r="E543" i="7" s="1"/>
  <c r="C543" i="7"/>
  <c r="D542" i="7"/>
  <c r="E542" i="7" s="1"/>
  <c r="C542" i="7"/>
  <c r="D541" i="7"/>
  <c r="E541" i="7" s="1"/>
  <c r="C541" i="7"/>
  <c r="D540" i="7"/>
  <c r="E540" i="7" s="1"/>
  <c r="C540" i="7"/>
  <c r="D539" i="7"/>
  <c r="E539" i="7" s="1"/>
  <c r="C539" i="7"/>
  <c r="D538" i="7"/>
  <c r="E538" i="7" s="1"/>
  <c r="C538" i="7"/>
  <c r="D537" i="7"/>
  <c r="E537" i="7" s="1"/>
  <c r="C537" i="7"/>
  <c r="D536" i="7"/>
  <c r="E536" i="7" s="1"/>
  <c r="C536" i="7"/>
  <c r="D535" i="7"/>
  <c r="E535" i="7" s="1"/>
  <c r="C535" i="7"/>
  <c r="D534" i="7"/>
  <c r="E534" i="7" s="1"/>
  <c r="C534" i="7"/>
  <c r="D533" i="7"/>
  <c r="E533" i="7" s="1"/>
  <c r="C533" i="7"/>
  <c r="D532" i="7"/>
  <c r="E532" i="7" s="1"/>
  <c r="C532" i="7"/>
  <c r="D531" i="7"/>
  <c r="E531" i="7" s="1"/>
  <c r="C531" i="7"/>
  <c r="D530" i="7"/>
  <c r="E530" i="7" s="1"/>
  <c r="C530" i="7"/>
  <c r="D529" i="7"/>
  <c r="E529" i="7" s="1"/>
  <c r="C529" i="7"/>
  <c r="D528" i="7"/>
  <c r="E528" i="7" s="1"/>
  <c r="C528" i="7"/>
  <c r="D527" i="7"/>
  <c r="E527" i="7" s="1"/>
  <c r="C527" i="7"/>
  <c r="D526" i="7"/>
  <c r="E526" i="7" s="1"/>
  <c r="C526" i="7"/>
  <c r="D525" i="7"/>
  <c r="E525" i="7" s="1"/>
  <c r="C525" i="7"/>
  <c r="D524" i="7"/>
  <c r="E524" i="7" s="1"/>
  <c r="C524" i="7"/>
  <c r="D523" i="7"/>
  <c r="E523" i="7" s="1"/>
  <c r="C523" i="7"/>
  <c r="D522" i="7"/>
  <c r="E522" i="7" s="1"/>
  <c r="C522" i="7"/>
  <c r="D521" i="7"/>
  <c r="E521" i="7" s="1"/>
  <c r="C521" i="7"/>
  <c r="D520" i="7"/>
  <c r="E520" i="7" s="1"/>
  <c r="C520" i="7"/>
  <c r="D519" i="7"/>
  <c r="E519" i="7" s="1"/>
  <c r="C519" i="7"/>
  <c r="D518" i="7"/>
  <c r="E518" i="7" s="1"/>
  <c r="C518" i="7"/>
  <c r="D517" i="7"/>
  <c r="E517" i="7" s="1"/>
  <c r="C517" i="7"/>
  <c r="D516" i="7"/>
  <c r="E516" i="7" s="1"/>
  <c r="C516" i="7"/>
  <c r="D515" i="7"/>
  <c r="E515" i="7" s="1"/>
  <c r="C515" i="7"/>
  <c r="D514" i="7"/>
  <c r="E514" i="7" s="1"/>
  <c r="C514" i="7"/>
  <c r="D513" i="7"/>
  <c r="E513" i="7" s="1"/>
  <c r="C513" i="7"/>
  <c r="D512" i="7"/>
  <c r="E512" i="7" s="1"/>
  <c r="C512" i="7"/>
  <c r="D511" i="7"/>
  <c r="E511" i="7" s="1"/>
  <c r="C511" i="7"/>
  <c r="D510" i="7"/>
  <c r="E510" i="7" s="1"/>
  <c r="C510" i="7"/>
  <c r="D509" i="7"/>
  <c r="E509" i="7" s="1"/>
  <c r="C509" i="7"/>
  <c r="D508" i="7"/>
  <c r="E508" i="7" s="1"/>
  <c r="C508" i="7"/>
  <c r="D507" i="7"/>
  <c r="E507" i="7" s="1"/>
  <c r="C507" i="7"/>
  <c r="D506" i="7"/>
  <c r="E506" i="7" s="1"/>
  <c r="C506" i="7"/>
  <c r="D505" i="7"/>
  <c r="E505" i="7" s="1"/>
  <c r="C505" i="7"/>
  <c r="D504" i="7"/>
  <c r="E504" i="7" s="1"/>
  <c r="C504" i="7"/>
  <c r="D503" i="7"/>
  <c r="E503" i="7" s="1"/>
  <c r="C503" i="7"/>
  <c r="D502" i="7"/>
  <c r="E502" i="7" s="1"/>
  <c r="C502" i="7"/>
  <c r="D501" i="7"/>
  <c r="E501" i="7" s="1"/>
  <c r="C501" i="7"/>
  <c r="D499" i="7"/>
  <c r="E499" i="7" s="1"/>
  <c r="C499" i="7"/>
  <c r="D498" i="7"/>
  <c r="E498" i="7" s="1"/>
  <c r="C498" i="7"/>
  <c r="D497" i="7"/>
  <c r="E497" i="7" s="1"/>
  <c r="C497" i="7"/>
  <c r="D496" i="7"/>
  <c r="E496" i="7" s="1"/>
  <c r="C496" i="7"/>
  <c r="D495" i="7"/>
  <c r="E495" i="7" s="1"/>
  <c r="C495" i="7"/>
  <c r="D494" i="7"/>
  <c r="E494" i="7" s="1"/>
  <c r="C494" i="7"/>
  <c r="D493" i="7"/>
  <c r="E493" i="7" s="1"/>
  <c r="C493" i="7"/>
  <c r="D492" i="7"/>
  <c r="E492" i="7" s="1"/>
  <c r="C492" i="7"/>
  <c r="D491" i="7"/>
  <c r="E491" i="7" s="1"/>
  <c r="C491" i="7"/>
  <c r="D490" i="7"/>
  <c r="E490" i="7" s="1"/>
  <c r="C490" i="7"/>
  <c r="D489" i="7"/>
  <c r="E489" i="7" s="1"/>
  <c r="C489" i="7"/>
  <c r="D488" i="7"/>
  <c r="E488" i="7" s="1"/>
  <c r="C488" i="7"/>
  <c r="D487" i="7"/>
  <c r="E487" i="7" s="1"/>
  <c r="C487" i="7"/>
  <c r="D486" i="7"/>
  <c r="E486" i="7" s="1"/>
  <c r="C486" i="7"/>
  <c r="D485" i="7"/>
  <c r="E485" i="7" s="1"/>
  <c r="C485" i="7"/>
  <c r="D484" i="7"/>
  <c r="E484" i="7" s="1"/>
  <c r="C484" i="7"/>
  <c r="D483" i="7"/>
  <c r="E483" i="7" s="1"/>
  <c r="C483" i="7"/>
  <c r="D480" i="7"/>
  <c r="E480" i="7" s="1"/>
  <c r="C480" i="7"/>
  <c r="D479" i="7"/>
  <c r="E479" i="7" s="1"/>
  <c r="C479" i="7"/>
  <c r="D478" i="7"/>
  <c r="E478" i="7" s="1"/>
  <c r="C478" i="7"/>
  <c r="D477" i="7"/>
  <c r="E477" i="7" s="1"/>
  <c r="C477" i="7"/>
  <c r="D476" i="7"/>
  <c r="E476" i="7" s="1"/>
  <c r="C476" i="7"/>
  <c r="D475" i="7"/>
  <c r="E475" i="7" s="1"/>
  <c r="C475" i="7"/>
  <c r="D474" i="7"/>
  <c r="E474" i="7" s="1"/>
  <c r="C474" i="7"/>
  <c r="D473" i="7"/>
  <c r="E473" i="7" s="1"/>
  <c r="C473" i="7"/>
  <c r="D472" i="7"/>
  <c r="E472" i="7" s="1"/>
  <c r="C472" i="7"/>
  <c r="D471" i="7"/>
  <c r="E471" i="7" s="1"/>
  <c r="C471" i="7"/>
  <c r="D470" i="7"/>
  <c r="E470" i="7" s="1"/>
  <c r="C470" i="7"/>
  <c r="D469" i="7"/>
  <c r="E469" i="7" s="1"/>
  <c r="C469" i="7"/>
  <c r="D468" i="7"/>
  <c r="E468" i="7" s="1"/>
  <c r="C468" i="7"/>
  <c r="D467" i="7"/>
  <c r="E467" i="7" s="1"/>
  <c r="C467" i="7"/>
  <c r="D466" i="7"/>
  <c r="E466" i="7" s="1"/>
  <c r="C466" i="7"/>
  <c r="D463" i="7"/>
  <c r="E463" i="7" s="1"/>
  <c r="C463" i="7"/>
  <c r="D462" i="7"/>
  <c r="E462" i="7" s="1"/>
  <c r="C462" i="7"/>
  <c r="D461" i="7"/>
  <c r="E461" i="7" s="1"/>
  <c r="C461" i="7"/>
  <c r="D459" i="7"/>
  <c r="E459" i="7" s="1"/>
  <c r="C459" i="7"/>
  <c r="D458" i="7"/>
  <c r="E458" i="7" s="1"/>
  <c r="C458" i="7"/>
  <c r="D457" i="7"/>
  <c r="E457" i="7" s="1"/>
  <c r="C457" i="7"/>
  <c r="D456" i="7"/>
  <c r="E456" i="7" s="1"/>
  <c r="C456" i="7"/>
  <c r="D455" i="7"/>
  <c r="E455" i="7" s="1"/>
  <c r="C455" i="7"/>
  <c r="D454" i="7"/>
  <c r="E454" i="7" s="1"/>
  <c r="C454" i="7"/>
  <c r="D453" i="7"/>
  <c r="E453" i="7" s="1"/>
  <c r="C453" i="7"/>
  <c r="D452" i="7"/>
  <c r="E452" i="7" s="1"/>
  <c r="C452" i="7"/>
  <c r="D451" i="7"/>
  <c r="E451" i="7" s="1"/>
  <c r="C451" i="7"/>
  <c r="D450" i="7"/>
  <c r="E450" i="7" s="1"/>
  <c r="C450" i="7"/>
  <c r="D449" i="7"/>
  <c r="E449" i="7" s="1"/>
  <c r="C449" i="7"/>
  <c r="D448" i="7"/>
  <c r="E448" i="7" s="1"/>
  <c r="C448" i="7"/>
  <c r="D447" i="7"/>
  <c r="E447" i="7" s="1"/>
  <c r="C447" i="7"/>
  <c r="D446" i="7"/>
  <c r="E446" i="7" s="1"/>
  <c r="C446" i="7"/>
  <c r="D445" i="7"/>
  <c r="E445" i="7" s="1"/>
  <c r="C445" i="7"/>
  <c r="D444" i="7"/>
  <c r="E444" i="7" s="1"/>
  <c r="C444" i="7"/>
  <c r="D443" i="7"/>
  <c r="E443" i="7" s="1"/>
  <c r="C443" i="7"/>
  <c r="D442" i="7"/>
  <c r="E442" i="7" s="1"/>
  <c r="C442" i="7"/>
  <c r="D441" i="7"/>
  <c r="E441" i="7" s="1"/>
  <c r="C441" i="7"/>
  <c r="D440" i="7"/>
  <c r="E440" i="7" s="1"/>
  <c r="C440" i="7"/>
  <c r="D439" i="7"/>
  <c r="E439" i="7" s="1"/>
  <c r="C439" i="7"/>
  <c r="D437" i="7"/>
  <c r="E437" i="7" s="1"/>
  <c r="C437" i="7"/>
  <c r="D436" i="7"/>
  <c r="E436" i="7" s="1"/>
  <c r="C436" i="7"/>
  <c r="D435" i="7"/>
  <c r="E435" i="7" s="1"/>
  <c r="C435" i="7"/>
  <c r="D434" i="7"/>
  <c r="E434" i="7" s="1"/>
  <c r="C434" i="7"/>
  <c r="D433" i="7"/>
  <c r="E433" i="7" s="1"/>
  <c r="C433" i="7"/>
  <c r="D432" i="7"/>
  <c r="E432" i="7" s="1"/>
  <c r="C432" i="7"/>
  <c r="D431" i="7"/>
  <c r="E431" i="7" s="1"/>
  <c r="C431" i="7"/>
  <c r="D430" i="7"/>
  <c r="E430" i="7" s="1"/>
  <c r="C430" i="7"/>
  <c r="D429" i="7"/>
  <c r="E429" i="7" s="1"/>
  <c r="C429" i="7"/>
  <c r="D428" i="7"/>
  <c r="E428" i="7" s="1"/>
  <c r="C428" i="7"/>
  <c r="D427" i="7"/>
  <c r="E427" i="7" s="1"/>
  <c r="C427" i="7"/>
  <c r="D426" i="7"/>
  <c r="E426" i="7" s="1"/>
  <c r="C426" i="7"/>
  <c r="D425" i="7"/>
  <c r="E425" i="7" s="1"/>
  <c r="C425" i="7"/>
  <c r="D409" i="7"/>
  <c r="E409" i="7" s="1"/>
  <c r="C409" i="7"/>
  <c r="D408" i="7"/>
  <c r="E408" i="7" s="1"/>
  <c r="C408" i="7"/>
  <c r="D407" i="7"/>
  <c r="E407" i="7" s="1"/>
  <c r="C407" i="7"/>
  <c r="D406" i="7"/>
  <c r="E406" i="7" s="1"/>
  <c r="C406" i="7"/>
  <c r="D405" i="7"/>
  <c r="E405" i="7" s="1"/>
  <c r="C405" i="7"/>
  <c r="D404" i="7"/>
  <c r="E404" i="7" s="1"/>
  <c r="C404" i="7"/>
  <c r="D403" i="7"/>
  <c r="E403" i="7" s="1"/>
  <c r="C403" i="7"/>
  <c r="D402" i="7"/>
  <c r="E402" i="7" s="1"/>
  <c r="C402" i="7"/>
  <c r="D401" i="7"/>
  <c r="E401" i="7" s="1"/>
  <c r="C401" i="7"/>
  <c r="D400" i="7"/>
  <c r="E400" i="7" s="1"/>
  <c r="C400" i="7"/>
  <c r="D399" i="7"/>
  <c r="E399" i="7" s="1"/>
  <c r="C399" i="7"/>
  <c r="D398" i="7"/>
  <c r="E398" i="7" s="1"/>
  <c r="C398" i="7"/>
  <c r="D397" i="7"/>
  <c r="E397" i="7" s="1"/>
  <c r="C397" i="7"/>
  <c r="D396" i="7"/>
  <c r="E396" i="7" s="1"/>
  <c r="C396" i="7"/>
  <c r="D395" i="7"/>
  <c r="E395" i="7" s="1"/>
  <c r="C395" i="7"/>
  <c r="D394" i="7"/>
  <c r="E394" i="7" s="1"/>
  <c r="C394" i="7"/>
  <c r="D393" i="7"/>
  <c r="E393" i="7" s="1"/>
  <c r="C393" i="7"/>
  <c r="D392" i="7"/>
  <c r="E392" i="7" s="1"/>
  <c r="C392" i="7"/>
  <c r="D391" i="7"/>
  <c r="E391" i="7" s="1"/>
  <c r="C391" i="7"/>
  <c r="D390" i="7"/>
  <c r="E390" i="7" s="1"/>
  <c r="C390" i="7"/>
  <c r="D389" i="7"/>
  <c r="E389" i="7" s="1"/>
  <c r="C389" i="7"/>
  <c r="D388" i="7"/>
  <c r="E388" i="7" s="1"/>
  <c r="C388" i="7"/>
  <c r="D387" i="7"/>
  <c r="E387" i="7" s="1"/>
  <c r="C387" i="7"/>
  <c r="D386" i="7"/>
  <c r="E386" i="7" s="1"/>
  <c r="C386" i="7"/>
  <c r="D385" i="7"/>
  <c r="E385" i="7" s="1"/>
  <c r="C385" i="7"/>
  <c r="D384" i="7"/>
  <c r="E384" i="7" s="1"/>
  <c r="C384" i="7"/>
  <c r="D383" i="7"/>
  <c r="E383" i="7" s="1"/>
  <c r="C383" i="7"/>
  <c r="D382" i="7"/>
  <c r="E382" i="7" s="1"/>
  <c r="C382" i="7"/>
  <c r="D381" i="7"/>
  <c r="E381" i="7" s="1"/>
  <c r="C381" i="7"/>
  <c r="D380" i="7"/>
  <c r="E380" i="7" s="1"/>
  <c r="C380" i="7"/>
  <c r="D379" i="7"/>
  <c r="E379" i="7" s="1"/>
  <c r="C379" i="7"/>
  <c r="D378" i="7"/>
  <c r="E378" i="7" s="1"/>
  <c r="C378" i="7"/>
  <c r="D376" i="7"/>
  <c r="E376" i="7" s="1"/>
  <c r="C376" i="7"/>
  <c r="D375" i="7"/>
  <c r="E375" i="7" s="1"/>
  <c r="C375" i="7"/>
  <c r="D374" i="7"/>
  <c r="E374" i="7" s="1"/>
  <c r="C374" i="7"/>
  <c r="D373" i="7"/>
  <c r="E373" i="7" s="1"/>
  <c r="C373" i="7"/>
  <c r="D372" i="7"/>
  <c r="E372" i="7" s="1"/>
  <c r="C372" i="7"/>
  <c r="D371" i="7"/>
  <c r="E371" i="7" s="1"/>
  <c r="C371" i="7"/>
  <c r="D370" i="7"/>
  <c r="E370" i="7" s="1"/>
  <c r="C370" i="7"/>
  <c r="D369" i="7"/>
  <c r="E369" i="7" s="1"/>
  <c r="C369" i="7"/>
  <c r="D368" i="7"/>
  <c r="E368" i="7" s="1"/>
  <c r="C368" i="7"/>
  <c r="D366" i="7"/>
  <c r="E366" i="7" s="1"/>
  <c r="C366" i="7"/>
  <c r="D365" i="7"/>
  <c r="E365" i="7" s="1"/>
  <c r="C365" i="7"/>
  <c r="D364" i="7"/>
  <c r="E364" i="7" s="1"/>
  <c r="C364" i="7"/>
  <c r="D363" i="7"/>
  <c r="E363" i="7" s="1"/>
  <c r="C363" i="7"/>
  <c r="D362" i="7"/>
  <c r="E362" i="7" s="1"/>
  <c r="C362" i="7"/>
  <c r="D361" i="7"/>
  <c r="E361" i="7" s="1"/>
  <c r="C361" i="7"/>
  <c r="D360" i="7"/>
  <c r="E360" i="7" s="1"/>
  <c r="C360" i="7"/>
  <c r="D359" i="7"/>
  <c r="E359" i="7" s="1"/>
  <c r="C359" i="7"/>
  <c r="D358" i="7"/>
  <c r="E358" i="7" s="1"/>
  <c r="C358" i="7"/>
  <c r="D357" i="7"/>
  <c r="E357" i="7" s="1"/>
  <c r="C357" i="7"/>
  <c r="D355" i="7"/>
  <c r="E355" i="7" s="1"/>
  <c r="C355" i="7"/>
  <c r="D354" i="7"/>
  <c r="E354" i="7" s="1"/>
  <c r="C354" i="7"/>
  <c r="D353" i="7"/>
  <c r="E353" i="7" s="1"/>
  <c r="C353" i="7"/>
  <c r="D352" i="7"/>
  <c r="E352" i="7" s="1"/>
  <c r="C352" i="7"/>
  <c r="D351" i="7"/>
  <c r="E351" i="7" s="1"/>
  <c r="C351" i="7"/>
  <c r="D350" i="7"/>
  <c r="E350" i="7" s="1"/>
  <c r="C350" i="7"/>
  <c r="D349" i="7"/>
  <c r="E349" i="7" s="1"/>
  <c r="C349" i="7"/>
  <c r="D348" i="7"/>
  <c r="E348" i="7" s="1"/>
  <c r="C348" i="7"/>
  <c r="D347" i="7"/>
  <c r="E347" i="7" s="1"/>
  <c r="C347" i="7"/>
  <c r="D346" i="7"/>
  <c r="E346" i="7" s="1"/>
  <c r="C346" i="7"/>
  <c r="D344" i="7"/>
  <c r="E344" i="7" s="1"/>
  <c r="C344" i="7"/>
  <c r="D343" i="7"/>
  <c r="E343" i="7" s="1"/>
  <c r="C343" i="7"/>
  <c r="D342" i="7"/>
  <c r="E342" i="7" s="1"/>
  <c r="C342" i="7"/>
  <c r="D341" i="7"/>
  <c r="E341" i="7" s="1"/>
  <c r="C341" i="7"/>
  <c r="D340" i="7"/>
  <c r="E340" i="7" s="1"/>
  <c r="C340" i="7"/>
  <c r="D339" i="7"/>
  <c r="E339" i="7" s="1"/>
  <c r="C339" i="7"/>
  <c r="D338" i="7"/>
  <c r="E338" i="7" s="1"/>
  <c r="C338" i="7"/>
  <c r="D337" i="7"/>
  <c r="E337" i="7" s="1"/>
  <c r="C337" i="7"/>
  <c r="D336" i="7"/>
  <c r="E336" i="7" s="1"/>
  <c r="C336" i="7"/>
  <c r="D335" i="7"/>
  <c r="E335" i="7" s="1"/>
  <c r="C335" i="7"/>
  <c r="D334" i="7"/>
  <c r="E334" i="7" s="1"/>
  <c r="C334" i="7"/>
  <c r="D333" i="7"/>
  <c r="E333" i="7" s="1"/>
  <c r="C333" i="7"/>
  <c r="D332" i="7"/>
  <c r="E332" i="7" s="1"/>
  <c r="C332" i="7"/>
  <c r="D331" i="7"/>
  <c r="E331" i="7" s="1"/>
  <c r="C331" i="7"/>
  <c r="D330" i="7"/>
  <c r="E330" i="7" s="1"/>
  <c r="C330" i="7"/>
  <c r="D329" i="7"/>
  <c r="E329" i="7" s="1"/>
  <c r="C329" i="7"/>
  <c r="D328" i="7"/>
  <c r="E328" i="7" s="1"/>
  <c r="C328" i="7"/>
  <c r="D327" i="7"/>
  <c r="E327" i="7" s="1"/>
  <c r="C327" i="7"/>
  <c r="D326" i="7"/>
  <c r="E326" i="7" s="1"/>
  <c r="C326" i="7"/>
  <c r="D325" i="7"/>
  <c r="E325" i="7" s="1"/>
  <c r="C325" i="7"/>
  <c r="D324" i="7"/>
  <c r="E324" i="7" s="1"/>
  <c r="C324" i="7"/>
  <c r="D323" i="7"/>
  <c r="E323" i="7" s="1"/>
  <c r="C323" i="7"/>
  <c r="D322" i="7"/>
  <c r="E322" i="7" s="1"/>
  <c r="C322" i="7"/>
  <c r="D321" i="7"/>
  <c r="E321" i="7" s="1"/>
  <c r="C321" i="7"/>
  <c r="D320" i="7"/>
  <c r="E320" i="7" s="1"/>
  <c r="C320" i="7"/>
  <c r="D319" i="7"/>
  <c r="E319" i="7" s="1"/>
  <c r="C319" i="7"/>
  <c r="D318" i="7"/>
  <c r="E318" i="7" s="1"/>
  <c r="C318" i="7"/>
  <c r="D317" i="7"/>
  <c r="E317" i="7" s="1"/>
  <c r="C317" i="7"/>
  <c r="D316" i="7"/>
  <c r="E316" i="7" s="1"/>
  <c r="C316" i="7"/>
  <c r="D315" i="7"/>
  <c r="E315" i="7" s="1"/>
  <c r="C315" i="7"/>
  <c r="D314" i="7"/>
  <c r="E314" i="7" s="1"/>
  <c r="C314" i="7"/>
  <c r="D313" i="7"/>
  <c r="E313" i="7" s="1"/>
  <c r="C313" i="7"/>
  <c r="D312" i="7"/>
  <c r="E312" i="7" s="1"/>
  <c r="C312" i="7"/>
  <c r="D311" i="7"/>
  <c r="E311" i="7" s="1"/>
  <c r="C311" i="7"/>
  <c r="D310" i="7"/>
  <c r="E310" i="7" s="1"/>
  <c r="C310" i="7"/>
  <c r="D309" i="7"/>
  <c r="E309" i="7" s="1"/>
  <c r="C309" i="7"/>
  <c r="D308" i="7"/>
  <c r="E308" i="7" s="1"/>
  <c r="C308" i="7"/>
  <c r="D307" i="7"/>
  <c r="E307" i="7" s="1"/>
  <c r="C307" i="7"/>
  <c r="D306" i="7"/>
  <c r="E306" i="7" s="1"/>
  <c r="C306" i="7"/>
  <c r="D305" i="7"/>
  <c r="E305" i="7" s="1"/>
  <c r="C305" i="7"/>
  <c r="D304" i="7"/>
  <c r="E304" i="7" s="1"/>
  <c r="C304" i="7"/>
  <c r="D303" i="7"/>
  <c r="E303" i="7" s="1"/>
  <c r="C303" i="7"/>
  <c r="D302" i="7"/>
  <c r="E302" i="7" s="1"/>
  <c r="C302" i="7"/>
  <c r="D301" i="7"/>
  <c r="E301" i="7" s="1"/>
  <c r="C301" i="7"/>
  <c r="D300" i="7"/>
  <c r="E300" i="7" s="1"/>
  <c r="C300" i="7"/>
  <c r="D299" i="7"/>
  <c r="E299" i="7" s="1"/>
  <c r="C299" i="7"/>
  <c r="D298" i="7"/>
  <c r="E298" i="7" s="1"/>
  <c r="C298" i="7"/>
  <c r="D297" i="7"/>
  <c r="E297" i="7" s="1"/>
  <c r="C297" i="7"/>
  <c r="D296" i="7"/>
  <c r="E296" i="7" s="1"/>
  <c r="C296" i="7"/>
  <c r="D295" i="7"/>
  <c r="E295" i="7" s="1"/>
  <c r="C295" i="7"/>
  <c r="D294" i="7"/>
  <c r="E294" i="7" s="1"/>
  <c r="C294" i="7"/>
  <c r="D293" i="7"/>
  <c r="E293" i="7" s="1"/>
  <c r="C293" i="7"/>
  <c r="D292" i="7"/>
  <c r="E292" i="7" s="1"/>
  <c r="C292" i="7"/>
  <c r="D291" i="7"/>
  <c r="E291" i="7" s="1"/>
  <c r="C291" i="7"/>
  <c r="D290" i="7"/>
  <c r="E290" i="7" s="1"/>
  <c r="C290" i="7"/>
  <c r="D289" i="7"/>
  <c r="E289" i="7" s="1"/>
  <c r="C289" i="7"/>
  <c r="D288" i="7"/>
  <c r="E288" i="7" s="1"/>
  <c r="C288" i="7"/>
  <c r="D286" i="7"/>
  <c r="E286" i="7" s="1"/>
  <c r="C286" i="7"/>
  <c r="D285" i="7"/>
  <c r="E285" i="7" s="1"/>
  <c r="C285" i="7"/>
  <c r="D284" i="7"/>
  <c r="E284" i="7" s="1"/>
  <c r="C284" i="7"/>
  <c r="D283" i="7"/>
  <c r="E283" i="7" s="1"/>
  <c r="C283" i="7"/>
  <c r="D282" i="7"/>
  <c r="E282" i="7" s="1"/>
  <c r="C282" i="7"/>
  <c r="D281" i="7"/>
  <c r="E281" i="7" s="1"/>
  <c r="C281" i="7"/>
  <c r="D280" i="7"/>
  <c r="E280" i="7" s="1"/>
  <c r="C280" i="7"/>
  <c r="D279" i="7"/>
  <c r="E279" i="7" s="1"/>
  <c r="C279" i="7"/>
  <c r="D278" i="7"/>
  <c r="E278" i="7" s="1"/>
  <c r="C278" i="7"/>
  <c r="D277" i="7"/>
  <c r="E277" i="7" s="1"/>
  <c r="C277" i="7"/>
  <c r="D276" i="7"/>
  <c r="E276" i="7" s="1"/>
  <c r="C276" i="7"/>
  <c r="D275" i="7"/>
  <c r="E275" i="7" s="1"/>
  <c r="C275" i="7"/>
  <c r="D274" i="7"/>
  <c r="E274" i="7" s="1"/>
  <c r="C274" i="7"/>
  <c r="D273" i="7"/>
  <c r="E273" i="7" s="1"/>
  <c r="C273" i="7"/>
  <c r="D272" i="7"/>
  <c r="E272" i="7" s="1"/>
  <c r="C272" i="7"/>
  <c r="D271" i="7"/>
  <c r="E271" i="7" s="1"/>
  <c r="C271" i="7"/>
  <c r="D270" i="7"/>
  <c r="E270" i="7" s="1"/>
  <c r="C270" i="7"/>
  <c r="D269" i="7"/>
  <c r="E269" i="7" s="1"/>
  <c r="C269" i="7"/>
  <c r="D268" i="7"/>
  <c r="E268" i="7" s="1"/>
  <c r="C268" i="7"/>
  <c r="D267" i="7"/>
  <c r="E267" i="7" s="1"/>
  <c r="C267" i="7"/>
  <c r="D266" i="7"/>
  <c r="E266" i="7" s="1"/>
  <c r="C266" i="7"/>
  <c r="D265" i="7"/>
  <c r="E265" i="7" s="1"/>
  <c r="C265" i="7"/>
  <c r="D264" i="7"/>
  <c r="E264" i="7" s="1"/>
  <c r="C264" i="7"/>
  <c r="D263" i="7"/>
  <c r="E263" i="7" s="1"/>
  <c r="C263" i="7"/>
  <c r="D262" i="7"/>
  <c r="E262" i="7" s="1"/>
  <c r="C262" i="7"/>
  <c r="D261" i="7"/>
  <c r="E261" i="7" s="1"/>
  <c r="C261" i="7"/>
  <c r="D260" i="7"/>
  <c r="E260" i="7" s="1"/>
  <c r="C260" i="7"/>
  <c r="D259" i="7"/>
  <c r="E259" i="7" s="1"/>
  <c r="C259" i="7"/>
  <c r="D258" i="7"/>
  <c r="E258" i="7" s="1"/>
  <c r="C258" i="7"/>
  <c r="D257" i="7"/>
  <c r="E257" i="7" s="1"/>
  <c r="C257" i="7"/>
  <c r="D256" i="7"/>
  <c r="E256" i="7" s="1"/>
  <c r="C256" i="7"/>
  <c r="D255" i="7"/>
  <c r="E255" i="7" s="1"/>
  <c r="C255" i="7"/>
  <c r="D254" i="7"/>
  <c r="E254" i="7" s="1"/>
  <c r="C254" i="7"/>
  <c r="D253" i="7"/>
  <c r="E253" i="7" s="1"/>
  <c r="C253" i="7"/>
  <c r="D252" i="7"/>
  <c r="E252" i="7" s="1"/>
  <c r="C252" i="7"/>
  <c r="D251" i="7"/>
  <c r="E251" i="7" s="1"/>
  <c r="C251" i="7"/>
  <c r="D250" i="7"/>
  <c r="E250" i="7" s="1"/>
  <c r="C250" i="7"/>
  <c r="D249" i="7"/>
  <c r="E249" i="7" s="1"/>
  <c r="C249" i="7"/>
  <c r="D248" i="7"/>
  <c r="E248" i="7" s="1"/>
  <c r="C248" i="7"/>
  <c r="D247" i="7"/>
  <c r="E247" i="7" s="1"/>
  <c r="C247" i="7"/>
  <c r="D246" i="7"/>
  <c r="E246" i="7" s="1"/>
  <c r="C246" i="7"/>
  <c r="D245" i="7"/>
  <c r="E245" i="7" s="1"/>
  <c r="C245" i="7"/>
  <c r="D244" i="7"/>
  <c r="E244" i="7" s="1"/>
  <c r="C244" i="7"/>
  <c r="D243" i="7"/>
  <c r="E243" i="7" s="1"/>
  <c r="C243" i="7"/>
  <c r="D242" i="7"/>
  <c r="E242" i="7" s="1"/>
  <c r="C242" i="7"/>
  <c r="D241" i="7"/>
  <c r="E241" i="7" s="1"/>
  <c r="C241" i="7"/>
  <c r="D240" i="7"/>
  <c r="E240" i="7" s="1"/>
  <c r="C240" i="7"/>
  <c r="D238" i="7"/>
  <c r="E238" i="7" s="1"/>
  <c r="C238" i="7"/>
  <c r="D237" i="7"/>
  <c r="E237" i="7" s="1"/>
  <c r="C237" i="7"/>
  <c r="D236" i="7"/>
  <c r="E236" i="7" s="1"/>
  <c r="C236" i="7"/>
  <c r="D235" i="7"/>
  <c r="E235" i="7" s="1"/>
  <c r="C235" i="7"/>
  <c r="D234" i="7"/>
  <c r="E234" i="7" s="1"/>
  <c r="C234" i="7"/>
  <c r="D233" i="7"/>
  <c r="E233" i="7" s="1"/>
  <c r="C233" i="7"/>
  <c r="D232" i="7"/>
  <c r="E232" i="7" s="1"/>
  <c r="C232" i="7"/>
  <c r="D231" i="7"/>
  <c r="E231" i="7" s="1"/>
  <c r="C231" i="7"/>
  <c r="D230" i="7"/>
  <c r="E230" i="7" s="1"/>
  <c r="C230" i="7"/>
  <c r="D229" i="7"/>
  <c r="E229" i="7" s="1"/>
  <c r="C229" i="7"/>
  <c r="D228" i="7"/>
  <c r="E228" i="7" s="1"/>
  <c r="C228" i="7"/>
  <c r="D227" i="7"/>
  <c r="E227" i="7" s="1"/>
  <c r="C227" i="7"/>
  <c r="D226" i="7"/>
  <c r="E226" i="7" s="1"/>
  <c r="C226" i="7"/>
  <c r="D225" i="7"/>
  <c r="E225" i="7" s="1"/>
  <c r="C225" i="7"/>
  <c r="D224" i="7"/>
  <c r="E224" i="7" s="1"/>
  <c r="C224" i="7"/>
  <c r="D223" i="7"/>
  <c r="E223" i="7" s="1"/>
  <c r="C223" i="7"/>
  <c r="D222" i="7"/>
  <c r="E222" i="7" s="1"/>
  <c r="C222" i="7"/>
  <c r="D221" i="7"/>
  <c r="E221" i="7" s="1"/>
  <c r="C221" i="7"/>
  <c r="D220" i="7"/>
  <c r="E220" i="7" s="1"/>
  <c r="C220" i="7"/>
  <c r="D219" i="7"/>
  <c r="E219" i="7" s="1"/>
  <c r="C219" i="7"/>
  <c r="D218" i="7"/>
  <c r="E218" i="7" s="1"/>
  <c r="C218" i="7"/>
  <c r="D217" i="7"/>
  <c r="E217" i="7" s="1"/>
  <c r="C217" i="7"/>
  <c r="D216" i="7"/>
  <c r="E216" i="7" s="1"/>
  <c r="C216" i="7"/>
  <c r="D215" i="7"/>
  <c r="E215" i="7" s="1"/>
  <c r="C215" i="7"/>
  <c r="D214" i="7"/>
  <c r="E214" i="7" s="1"/>
  <c r="C214" i="7"/>
  <c r="D213" i="7"/>
  <c r="E213" i="7" s="1"/>
  <c r="C213" i="7"/>
  <c r="D212" i="7"/>
  <c r="E212" i="7" s="1"/>
  <c r="C212" i="7"/>
  <c r="D211" i="7"/>
  <c r="E211" i="7" s="1"/>
  <c r="C211" i="7"/>
  <c r="D210" i="7"/>
  <c r="E210" i="7" s="1"/>
  <c r="C210" i="7"/>
  <c r="D209" i="7"/>
  <c r="E209" i="7" s="1"/>
  <c r="C209" i="7"/>
  <c r="D208" i="7"/>
  <c r="E208" i="7" s="1"/>
  <c r="C208" i="7"/>
  <c r="D207" i="7"/>
  <c r="E207" i="7" s="1"/>
  <c r="C207" i="7"/>
  <c r="D206" i="7"/>
  <c r="E206" i="7" s="1"/>
  <c r="C206" i="7"/>
  <c r="D205" i="7"/>
  <c r="E205" i="7" s="1"/>
  <c r="C205" i="7"/>
  <c r="D204" i="7"/>
  <c r="E204" i="7" s="1"/>
  <c r="C204" i="7"/>
  <c r="D203" i="7"/>
  <c r="E203" i="7" s="1"/>
  <c r="C203" i="7"/>
  <c r="D202" i="7"/>
  <c r="E202" i="7" s="1"/>
  <c r="C202" i="7"/>
  <c r="D201" i="7"/>
  <c r="E201" i="7" s="1"/>
  <c r="C201" i="7"/>
  <c r="D200" i="7"/>
  <c r="E200" i="7" s="1"/>
  <c r="C200" i="7"/>
  <c r="D199" i="7"/>
  <c r="E199" i="7" s="1"/>
  <c r="C199" i="7"/>
  <c r="D198" i="7"/>
  <c r="E198" i="7" s="1"/>
  <c r="C198" i="7"/>
  <c r="D197" i="7"/>
  <c r="E197" i="7" s="1"/>
  <c r="C197" i="7"/>
  <c r="D196" i="7"/>
  <c r="E196" i="7" s="1"/>
  <c r="C196" i="7"/>
  <c r="D195" i="7"/>
  <c r="E195" i="7" s="1"/>
  <c r="C195" i="7"/>
  <c r="D194" i="7"/>
  <c r="E194" i="7" s="1"/>
  <c r="C194" i="7"/>
  <c r="D193" i="7"/>
  <c r="E193" i="7" s="1"/>
  <c r="C193" i="7"/>
  <c r="D192" i="7"/>
  <c r="E192" i="7" s="1"/>
  <c r="C192" i="7"/>
  <c r="D191" i="7"/>
  <c r="E191" i="7" s="1"/>
  <c r="C191" i="7"/>
  <c r="D186" i="7"/>
  <c r="E186" i="7" s="1"/>
  <c r="C186" i="7"/>
  <c r="D185" i="7"/>
  <c r="E185" i="7" s="1"/>
  <c r="C185" i="7"/>
  <c r="D184" i="7"/>
  <c r="E184" i="7" s="1"/>
  <c r="C184" i="7"/>
  <c r="D183" i="7"/>
  <c r="E183" i="7" s="1"/>
  <c r="C183" i="7"/>
  <c r="D181" i="7"/>
  <c r="E181" i="7" s="1"/>
  <c r="C181" i="7"/>
  <c r="D180" i="7"/>
  <c r="E180" i="7" s="1"/>
  <c r="C180" i="7"/>
  <c r="D178" i="7"/>
  <c r="E178" i="7" s="1"/>
  <c r="C178" i="7"/>
  <c r="D177" i="7"/>
  <c r="E177" i="7" s="1"/>
  <c r="C177" i="7"/>
  <c r="D176" i="7"/>
  <c r="E176" i="7" s="1"/>
  <c r="C176" i="7"/>
  <c r="D175" i="7"/>
  <c r="E175" i="7" s="1"/>
  <c r="C175" i="7"/>
  <c r="D174" i="7"/>
  <c r="E174" i="7" s="1"/>
  <c r="C174" i="7"/>
  <c r="D173" i="7"/>
  <c r="E173" i="7" s="1"/>
  <c r="C173" i="7"/>
  <c r="D172" i="7"/>
  <c r="E172" i="7" s="1"/>
  <c r="C172" i="7"/>
  <c r="D171" i="7"/>
  <c r="E171" i="7" s="1"/>
  <c r="C171" i="7"/>
  <c r="D170" i="7"/>
  <c r="E170" i="7" s="1"/>
  <c r="C170" i="7"/>
  <c r="D169" i="7"/>
  <c r="E169" i="7" s="1"/>
  <c r="C169" i="7"/>
  <c r="D168" i="7"/>
  <c r="E168" i="7" s="1"/>
  <c r="C168" i="7"/>
  <c r="D167" i="7"/>
  <c r="E167" i="7" s="1"/>
  <c r="C167" i="7"/>
  <c r="D166" i="7"/>
  <c r="E166" i="7" s="1"/>
  <c r="C166" i="7"/>
  <c r="D165" i="7"/>
  <c r="E165" i="7" s="1"/>
  <c r="C165" i="7"/>
  <c r="D164" i="7"/>
  <c r="E164" i="7" s="1"/>
  <c r="C164" i="7"/>
  <c r="D163" i="7"/>
  <c r="E163" i="7" s="1"/>
  <c r="C163" i="7"/>
  <c r="D162" i="7"/>
  <c r="E162" i="7" s="1"/>
  <c r="C162" i="7"/>
  <c r="D161" i="7"/>
  <c r="E161" i="7" s="1"/>
  <c r="C161" i="7"/>
  <c r="D160" i="7"/>
  <c r="E160" i="7" s="1"/>
  <c r="C160" i="7"/>
  <c r="D159" i="7"/>
  <c r="E159" i="7" s="1"/>
  <c r="C159" i="7"/>
  <c r="D158" i="7"/>
  <c r="E158" i="7" s="1"/>
  <c r="C158" i="7"/>
  <c r="D157" i="7"/>
  <c r="E157" i="7" s="1"/>
  <c r="C157" i="7"/>
  <c r="D156" i="7"/>
  <c r="E156" i="7" s="1"/>
  <c r="C156" i="7"/>
  <c r="D155" i="7"/>
  <c r="E155" i="7" s="1"/>
  <c r="C155" i="7"/>
  <c r="D154" i="7"/>
  <c r="E154" i="7" s="1"/>
  <c r="C154" i="7"/>
  <c r="D153" i="7"/>
  <c r="E153" i="7" s="1"/>
  <c r="C153" i="7"/>
  <c r="D152" i="7"/>
  <c r="E152" i="7" s="1"/>
  <c r="C152" i="7"/>
  <c r="D151" i="7"/>
  <c r="E151" i="7" s="1"/>
  <c r="C151" i="7"/>
  <c r="D150" i="7"/>
  <c r="E150" i="7" s="1"/>
  <c r="C150" i="7"/>
  <c r="D147" i="7"/>
  <c r="E147" i="7" s="1"/>
  <c r="C147" i="7"/>
  <c r="D146" i="7"/>
  <c r="E146" i="7" s="1"/>
  <c r="C146" i="7"/>
  <c r="D145" i="7"/>
  <c r="E145" i="7" s="1"/>
  <c r="C145" i="7"/>
  <c r="D144" i="7"/>
  <c r="E144" i="7" s="1"/>
  <c r="C144" i="7"/>
  <c r="D143" i="7"/>
  <c r="E143" i="7" s="1"/>
  <c r="C143" i="7"/>
  <c r="D142" i="7"/>
  <c r="E142" i="7" s="1"/>
  <c r="C142" i="7"/>
  <c r="D141" i="7"/>
  <c r="E141" i="7" s="1"/>
  <c r="C141" i="7"/>
  <c r="D140" i="7"/>
  <c r="E140" i="7" s="1"/>
  <c r="C140" i="7"/>
  <c r="D139" i="7"/>
  <c r="E139" i="7" s="1"/>
  <c r="C139" i="7"/>
  <c r="D138" i="7"/>
  <c r="E138" i="7" s="1"/>
  <c r="C138" i="7"/>
  <c r="D137" i="7"/>
  <c r="E137" i="7" s="1"/>
  <c r="C137" i="7"/>
  <c r="D136" i="7"/>
  <c r="E136" i="7" s="1"/>
  <c r="C136" i="7"/>
  <c r="D135" i="7"/>
  <c r="E135" i="7" s="1"/>
  <c r="C135" i="7"/>
  <c r="D133" i="7"/>
  <c r="E133" i="7" s="1"/>
  <c r="C133" i="7"/>
  <c r="D132" i="7"/>
  <c r="E132" i="7" s="1"/>
  <c r="C132" i="7"/>
  <c r="D131" i="7"/>
  <c r="E131" i="7" s="1"/>
  <c r="C131" i="7"/>
  <c r="D130" i="7"/>
  <c r="E130" i="7" s="1"/>
  <c r="C130" i="7"/>
  <c r="D129" i="7"/>
  <c r="E129" i="7" s="1"/>
  <c r="C129" i="7"/>
  <c r="D128" i="7"/>
  <c r="E128" i="7" s="1"/>
  <c r="C128" i="7"/>
  <c r="D127" i="7"/>
  <c r="E127" i="7" s="1"/>
  <c r="C127" i="7"/>
  <c r="D126" i="7"/>
  <c r="E126" i="7" s="1"/>
  <c r="C126" i="7"/>
  <c r="D125" i="7"/>
  <c r="E125" i="7" s="1"/>
  <c r="C125" i="7"/>
  <c r="D124" i="7"/>
  <c r="E124" i="7" s="1"/>
  <c r="C124" i="7"/>
  <c r="D123" i="7"/>
  <c r="E123" i="7" s="1"/>
  <c r="C123" i="7"/>
  <c r="D122" i="7"/>
  <c r="E122" i="7" s="1"/>
  <c r="C122" i="7"/>
  <c r="D120" i="7"/>
  <c r="E120" i="7" s="1"/>
  <c r="C120" i="7"/>
  <c r="D119" i="7"/>
  <c r="E119" i="7" s="1"/>
  <c r="C119" i="7"/>
  <c r="D118" i="7"/>
  <c r="E118" i="7" s="1"/>
  <c r="C118" i="7"/>
  <c r="D117" i="7"/>
  <c r="E117" i="7" s="1"/>
  <c r="C117" i="7"/>
  <c r="D116" i="7"/>
  <c r="E116" i="7" s="1"/>
  <c r="C116" i="7"/>
  <c r="D115" i="7"/>
  <c r="E115" i="7" s="1"/>
  <c r="C115" i="7"/>
  <c r="D114" i="7"/>
  <c r="E114" i="7" s="1"/>
  <c r="C114" i="7"/>
  <c r="D113" i="7"/>
  <c r="E113" i="7" s="1"/>
  <c r="C113" i="7"/>
  <c r="D112" i="7"/>
  <c r="E112" i="7" s="1"/>
  <c r="C112" i="7"/>
  <c r="D111" i="7"/>
  <c r="E111" i="7" s="1"/>
  <c r="C111" i="7"/>
  <c r="D110" i="7"/>
  <c r="E110" i="7" s="1"/>
  <c r="C110" i="7"/>
  <c r="D108" i="7"/>
  <c r="E108" i="7" s="1"/>
  <c r="C108" i="7"/>
  <c r="D107" i="7"/>
  <c r="E107" i="7" s="1"/>
  <c r="C107" i="7"/>
  <c r="D106" i="7"/>
  <c r="E106" i="7" s="1"/>
  <c r="C106" i="7"/>
  <c r="D105" i="7"/>
  <c r="E105" i="7" s="1"/>
  <c r="C105" i="7"/>
  <c r="D104" i="7"/>
  <c r="E104" i="7" s="1"/>
  <c r="C104" i="7"/>
  <c r="D103" i="7"/>
  <c r="E103" i="7" s="1"/>
  <c r="C103" i="7"/>
  <c r="D102" i="7"/>
  <c r="E102" i="7" s="1"/>
  <c r="C102" i="7"/>
  <c r="D101" i="7"/>
  <c r="E101" i="7" s="1"/>
  <c r="C101" i="7"/>
  <c r="D100" i="7"/>
  <c r="E100" i="7" s="1"/>
  <c r="C100" i="7"/>
  <c r="D99" i="7"/>
  <c r="E99" i="7" s="1"/>
  <c r="C99" i="7"/>
  <c r="D98" i="7"/>
  <c r="E98" i="7" s="1"/>
  <c r="C98" i="7"/>
  <c r="D97" i="7"/>
  <c r="E97" i="7" s="1"/>
  <c r="C97" i="7"/>
  <c r="D96" i="7"/>
  <c r="E96" i="7" s="1"/>
  <c r="C96" i="7"/>
  <c r="D92" i="7"/>
  <c r="E92" i="7" s="1"/>
  <c r="C92" i="7"/>
  <c r="D91" i="7"/>
  <c r="E91" i="7" s="1"/>
  <c r="C91" i="7"/>
  <c r="D90" i="7"/>
  <c r="E90" i="7" s="1"/>
  <c r="C90" i="7"/>
  <c r="D89" i="7"/>
  <c r="E89" i="7" s="1"/>
  <c r="C89" i="7"/>
  <c r="D88" i="7"/>
  <c r="E88" i="7" s="1"/>
  <c r="C88" i="7"/>
  <c r="D87" i="7"/>
  <c r="E87" i="7" s="1"/>
  <c r="C87" i="7"/>
  <c r="D85" i="7"/>
  <c r="E85" i="7" s="1"/>
  <c r="C85" i="7"/>
  <c r="D84" i="7"/>
  <c r="E84" i="7" s="1"/>
  <c r="C84" i="7"/>
  <c r="D82" i="7"/>
  <c r="E82" i="7" s="1"/>
  <c r="C82" i="7"/>
  <c r="D81" i="7"/>
  <c r="E81" i="7" s="1"/>
  <c r="C81" i="7"/>
  <c r="D80" i="7"/>
  <c r="E80" i="7" s="1"/>
  <c r="C80" i="7"/>
  <c r="D79" i="7"/>
  <c r="E79" i="7" s="1"/>
  <c r="C79" i="7"/>
  <c r="D78" i="7"/>
  <c r="E78" i="7" s="1"/>
  <c r="C78" i="7"/>
  <c r="D77" i="7"/>
  <c r="E77" i="7" s="1"/>
  <c r="C77" i="7"/>
  <c r="D76" i="7"/>
  <c r="E76" i="7" s="1"/>
  <c r="C76" i="7"/>
  <c r="D75" i="7"/>
  <c r="E75" i="7" s="1"/>
  <c r="C75" i="7"/>
  <c r="D74" i="7"/>
  <c r="E74" i="7" s="1"/>
  <c r="C74" i="7"/>
  <c r="D73" i="7"/>
  <c r="E73" i="7" s="1"/>
  <c r="C73" i="7"/>
  <c r="D72" i="7"/>
  <c r="E72" i="7" s="1"/>
  <c r="C72" i="7"/>
  <c r="D71" i="7"/>
  <c r="E71" i="7" s="1"/>
  <c r="C71" i="7"/>
  <c r="D70" i="7"/>
  <c r="E70" i="7" s="1"/>
  <c r="C70" i="7"/>
  <c r="D69" i="7"/>
  <c r="E69" i="7" s="1"/>
  <c r="C69" i="7"/>
  <c r="D68" i="7"/>
  <c r="E68" i="7" s="1"/>
  <c r="C68" i="7"/>
  <c r="D67" i="7"/>
  <c r="E67" i="7" s="1"/>
  <c r="C67" i="7"/>
  <c r="D66" i="7"/>
  <c r="E66" i="7" s="1"/>
  <c r="C66" i="7"/>
  <c r="D65" i="7"/>
  <c r="E65" i="7" s="1"/>
  <c r="C65" i="7"/>
  <c r="D64" i="7"/>
  <c r="E64" i="7" s="1"/>
  <c r="C64" i="7"/>
  <c r="D63" i="7"/>
  <c r="E63" i="7" s="1"/>
  <c r="C63" i="7"/>
  <c r="D62" i="7"/>
  <c r="E62" i="7" s="1"/>
  <c r="C62" i="7"/>
  <c r="D61" i="7"/>
  <c r="E61" i="7" s="1"/>
  <c r="C61" i="7"/>
  <c r="D59" i="7"/>
  <c r="E59" i="7" s="1"/>
  <c r="C59" i="7"/>
  <c r="D58" i="7"/>
  <c r="E58" i="7" s="1"/>
  <c r="C58" i="7"/>
  <c r="D57" i="7"/>
  <c r="E57" i="7" s="1"/>
  <c r="C57" i="7"/>
  <c r="D56" i="7"/>
  <c r="E56" i="7" s="1"/>
  <c r="C56" i="7"/>
  <c r="D55" i="7"/>
  <c r="E55" i="7" s="1"/>
  <c r="C55" i="7"/>
  <c r="D54" i="7"/>
  <c r="E54" i="7" s="1"/>
  <c r="C54" i="7"/>
  <c r="D53" i="7"/>
  <c r="E53" i="7" s="1"/>
  <c r="C53" i="7"/>
  <c r="D51" i="7"/>
  <c r="E51" i="7" s="1"/>
  <c r="C51" i="7"/>
  <c r="D50" i="7"/>
  <c r="E50" i="7" s="1"/>
  <c r="C50" i="7"/>
  <c r="D49" i="7"/>
  <c r="E49" i="7" s="1"/>
  <c r="C49" i="7"/>
  <c r="D48" i="7"/>
  <c r="E48" i="7" s="1"/>
  <c r="C48" i="7"/>
  <c r="D47" i="7"/>
  <c r="E47" i="7" s="1"/>
  <c r="C47" i="7"/>
  <c r="D46" i="7"/>
  <c r="E46" i="7" s="1"/>
  <c r="C46" i="7"/>
  <c r="D45" i="7"/>
  <c r="E45" i="7" s="1"/>
  <c r="C45" i="7"/>
  <c r="D44" i="7"/>
  <c r="E44" i="7" s="1"/>
  <c r="C44" i="7"/>
  <c r="D43" i="7"/>
  <c r="E43" i="7" s="1"/>
  <c r="C43" i="7"/>
  <c r="D42" i="7"/>
  <c r="E42" i="7" s="1"/>
  <c r="C42" i="7"/>
  <c r="D41" i="7"/>
  <c r="E41" i="7" s="1"/>
  <c r="C41" i="7"/>
  <c r="D40" i="7"/>
  <c r="E40" i="7" s="1"/>
  <c r="C40" i="7"/>
  <c r="D39" i="7"/>
  <c r="E39" i="7" s="1"/>
  <c r="C39" i="7"/>
  <c r="D38" i="7"/>
  <c r="E38" i="7" s="1"/>
  <c r="C38" i="7"/>
  <c r="D37" i="7"/>
  <c r="E37" i="7" s="1"/>
  <c r="C37" i="7"/>
  <c r="D36" i="7"/>
  <c r="E36" i="7" s="1"/>
  <c r="C36" i="7"/>
  <c r="D35" i="7"/>
  <c r="E35" i="7" s="1"/>
  <c r="C35" i="7"/>
  <c r="D34" i="7"/>
  <c r="E34" i="7" s="1"/>
  <c r="C34" i="7"/>
  <c r="D33" i="7"/>
  <c r="E33" i="7" s="1"/>
  <c r="C33" i="7"/>
  <c r="D32" i="7"/>
  <c r="E32" i="7" s="1"/>
  <c r="C32" i="7"/>
  <c r="D31" i="7"/>
  <c r="E31" i="7" s="1"/>
  <c r="C31" i="7"/>
  <c r="D30" i="7"/>
  <c r="E30" i="7" s="1"/>
  <c r="C30" i="7"/>
  <c r="D29" i="7"/>
  <c r="E29" i="7" s="1"/>
  <c r="C29" i="7"/>
  <c r="D28" i="7"/>
  <c r="E28" i="7" s="1"/>
  <c r="C28" i="7"/>
  <c r="D27" i="7"/>
  <c r="E27" i="7" s="1"/>
  <c r="C27" i="7"/>
  <c r="D26" i="7"/>
  <c r="E26" i="7" s="1"/>
  <c r="C26" i="7"/>
  <c r="D25" i="7"/>
  <c r="E25" i="7" s="1"/>
  <c r="C25" i="7"/>
  <c r="D24" i="7"/>
  <c r="E24" i="7" s="1"/>
  <c r="C24" i="7"/>
  <c r="D23" i="7"/>
  <c r="E23" i="7" s="1"/>
  <c r="C23" i="7"/>
  <c r="D22" i="7"/>
  <c r="E22" i="7" s="1"/>
  <c r="C22" i="7"/>
  <c r="D21" i="7"/>
  <c r="E21" i="7" s="1"/>
  <c r="C21" i="7"/>
  <c r="D20" i="7"/>
  <c r="E20" i="7" s="1"/>
  <c r="C20" i="7"/>
  <c r="D19" i="7"/>
  <c r="E19" i="7" s="1"/>
  <c r="C19" i="7"/>
  <c r="D18" i="7"/>
  <c r="E18" i="7" s="1"/>
  <c r="C18" i="7"/>
  <c r="D17" i="7"/>
  <c r="E17" i="7" s="1"/>
  <c r="C17" i="7"/>
  <c r="D16" i="7"/>
  <c r="E16" i="7" s="1"/>
  <c r="C16" i="7"/>
  <c r="D15" i="7"/>
  <c r="E15" i="7" s="1"/>
  <c r="C15" i="7"/>
  <c r="D14" i="7"/>
  <c r="E14" i="7" s="1"/>
  <c r="C14" i="7"/>
  <c r="D13" i="7"/>
  <c r="E13" i="7" s="1"/>
  <c r="C13" i="7"/>
  <c r="D12" i="7"/>
  <c r="E12" i="7" s="1"/>
  <c r="C12" i="7"/>
  <c r="D11" i="7"/>
  <c r="E11" i="7" s="1"/>
  <c r="C11" i="7"/>
  <c r="D10" i="7"/>
  <c r="E10" i="7" s="1"/>
  <c r="C10" i="7"/>
  <c r="D9" i="7"/>
  <c r="E9" i="7" s="1"/>
  <c r="C9" i="7"/>
  <c r="D8" i="7"/>
  <c r="C8" i="7"/>
  <c r="D7" i="7"/>
  <c r="E7" i="7" s="1"/>
  <c r="C7" i="7"/>
  <c r="D6" i="7"/>
  <c r="C6" i="7"/>
  <c r="D231" i="6"/>
  <c r="E231" i="6" s="1"/>
  <c r="C231" i="6"/>
  <c r="D230" i="6"/>
  <c r="E230" i="6" s="1"/>
  <c r="C230" i="6"/>
  <c r="D229" i="6"/>
  <c r="E229" i="6" s="1"/>
  <c r="C229" i="6"/>
  <c r="D227" i="6"/>
  <c r="E227" i="6" s="1"/>
  <c r="C227" i="6"/>
  <c r="D226" i="6"/>
  <c r="E226" i="6" s="1"/>
  <c r="C226" i="6"/>
  <c r="D225" i="6"/>
  <c r="E225" i="6" s="1"/>
  <c r="C225" i="6"/>
  <c r="D224" i="6"/>
  <c r="E224" i="6" s="1"/>
  <c r="C224" i="6"/>
  <c r="D223" i="6"/>
  <c r="E223" i="6" s="1"/>
  <c r="C223" i="6"/>
  <c r="D222" i="6"/>
  <c r="E222" i="6" s="1"/>
  <c r="C222" i="6"/>
  <c r="D221" i="6"/>
  <c r="E221" i="6" s="1"/>
  <c r="C221" i="6"/>
  <c r="D220" i="6"/>
  <c r="E220" i="6" s="1"/>
  <c r="C220" i="6"/>
  <c r="D219" i="6"/>
  <c r="E219" i="6" s="1"/>
  <c r="C219" i="6"/>
  <c r="D215" i="6"/>
  <c r="E215" i="6" s="1"/>
  <c r="C215" i="6"/>
  <c r="D214" i="6"/>
  <c r="E214" i="6" s="1"/>
  <c r="C214" i="6"/>
  <c r="D213" i="6"/>
  <c r="E213" i="6" s="1"/>
  <c r="C213" i="6"/>
  <c r="D209" i="6"/>
  <c r="E209" i="6" s="1"/>
  <c r="C209" i="6"/>
  <c r="D208" i="6"/>
  <c r="E208" i="6" s="1"/>
  <c r="C208" i="6"/>
  <c r="D207" i="6"/>
  <c r="E207" i="6" s="1"/>
  <c r="C207" i="6"/>
  <c r="D206" i="6"/>
  <c r="E206" i="6" s="1"/>
  <c r="C206" i="6"/>
  <c r="D205" i="6"/>
  <c r="E205" i="6" s="1"/>
  <c r="C205" i="6"/>
  <c r="D204" i="6"/>
  <c r="E204" i="6" s="1"/>
  <c r="C204" i="6"/>
  <c r="D203" i="6"/>
  <c r="E203" i="6" s="1"/>
  <c r="C203" i="6"/>
  <c r="D202" i="6"/>
  <c r="E202" i="6" s="1"/>
  <c r="C202" i="6"/>
  <c r="D201" i="6"/>
  <c r="E201" i="6" s="1"/>
  <c r="C201" i="6"/>
  <c r="D200" i="6"/>
  <c r="E200" i="6" s="1"/>
  <c r="C200" i="6"/>
  <c r="D199" i="6"/>
  <c r="E199" i="6" s="1"/>
  <c r="C199" i="6"/>
  <c r="D198" i="6"/>
  <c r="E198" i="6" s="1"/>
  <c r="C198" i="6"/>
  <c r="D197" i="6"/>
  <c r="E197" i="6" s="1"/>
  <c r="C197" i="6"/>
  <c r="D196" i="6"/>
  <c r="E196" i="6" s="1"/>
  <c r="C196" i="6"/>
  <c r="D195" i="6"/>
  <c r="E195" i="6" s="1"/>
  <c r="C195" i="6"/>
  <c r="D194" i="6"/>
  <c r="E194" i="6" s="1"/>
  <c r="C194" i="6"/>
  <c r="D193" i="6"/>
  <c r="E193" i="6" s="1"/>
  <c r="C193" i="6"/>
  <c r="D192" i="6"/>
  <c r="E192" i="6" s="1"/>
  <c r="C192" i="6"/>
  <c r="D191" i="6"/>
  <c r="E191" i="6" s="1"/>
  <c r="C191" i="6"/>
  <c r="D190" i="6"/>
  <c r="E190" i="6" s="1"/>
  <c r="C190" i="6"/>
  <c r="D189" i="6"/>
  <c r="E189" i="6" s="1"/>
  <c r="C189" i="6"/>
  <c r="D188" i="6"/>
  <c r="E188" i="6" s="1"/>
  <c r="C188" i="6"/>
  <c r="D187" i="6"/>
  <c r="E187" i="6" s="1"/>
  <c r="C187" i="6"/>
  <c r="D186" i="6"/>
  <c r="E186" i="6" s="1"/>
  <c r="C186" i="6"/>
  <c r="D185" i="6"/>
  <c r="E185" i="6" s="1"/>
  <c r="C185" i="6"/>
  <c r="D184" i="6"/>
  <c r="E184" i="6" s="1"/>
  <c r="C184" i="6"/>
  <c r="D183" i="6"/>
  <c r="E183" i="6" s="1"/>
  <c r="C183" i="6"/>
  <c r="D182" i="6"/>
  <c r="E182" i="6" s="1"/>
  <c r="C182" i="6"/>
  <c r="D181" i="6"/>
  <c r="E181" i="6" s="1"/>
  <c r="C181" i="6"/>
  <c r="D180" i="6"/>
  <c r="E180" i="6" s="1"/>
  <c r="C180" i="6"/>
  <c r="D179" i="6"/>
  <c r="E179" i="6" s="1"/>
  <c r="C179" i="6"/>
  <c r="D178" i="6"/>
  <c r="E178" i="6" s="1"/>
  <c r="C178" i="6"/>
  <c r="D177" i="6"/>
  <c r="E177" i="6" s="1"/>
  <c r="C177" i="6"/>
  <c r="D176" i="6"/>
  <c r="E176" i="6" s="1"/>
  <c r="C176" i="6"/>
  <c r="D175" i="6"/>
  <c r="E175" i="6" s="1"/>
  <c r="C175" i="6"/>
  <c r="D174" i="6"/>
  <c r="E174" i="6" s="1"/>
  <c r="C174" i="6"/>
  <c r="D173" i="6"/>
  <c r="E173" i="6" s="1"/>
  <c r="C173" i="6"/>
  <c r="D171" i="6"/>
  <c r="E171" i="6" s="1"/>
  <c r="C171" i="6"/>
  <c r="D170" i="6"/>
  <c r="E170" i="6" s="1"/>
  <c r="C170" i="6"/>
  <c r="D169" i="6"/>
  <c r="E169" i="6" s="1"/>
  <c r="C169" i="6"/>
  <c r="D168" i="6"/>
  <c r="E168" i="6" s="1"/>
  <c r="C168" i="6"/>
  <c r="D167" i="6"/>
  <c r="E167" i="6" s="1"/>
  <c r="C167" i="6"/>
  <c r="D166" i="6"/>
  <c r="E166" i="6" s="1"/>
  <c r="C166" i="6"/>
  <c r="D165" i="6"/>
  <c r="E165" i="6" s="1"/>
  <c r="C165" i="6"/>
  <c r="D164" i="6"/>
  <c r="E164" i="6" s="1"/>
  <c r="C164" i="6"/>
  <c r="D161" i="6"/>
  <c r="E161" i="6" s="1"/>
  <c r="C161" i="6"/>
  <c r="D160" i="6"/>
  <c r="E160" i="6" s="1"/>
  <c r="C160" i="6"/>
  <c r="D159" i="6"/>
  <c r="E159" i="6" s="1"/>
  <c r="C159" i="6"/>
  <c r="D156" i="6"/>
  <c r="E156" i="6" s="1"/>
  <c r="C156" i="6"/>
  <c r="D155" i="6"/>
  <c r="E155" i="6" s="1"/>
  <c r="C155" i="6"/>
  <c r="D154" i="6"/>
  <c r="E154" i="6" s="1"/>
  <c r="C154" i="6"/>
  <c r="D153" i="6"/>
  <c r="E153" i="6" s="1"/>
  <c r="C153" i="6"/>
  <c r="D152" i="6"/>
  <c r="E152" i="6" s="1"/>
  <c r="C152" i="6"/>
  <c r="D151" i="6"/>
  <c r="E151" i="6" s="1"/>
  <c r="C151" i="6"/>
  <c r="D145" i="6"/>
  <c r="E145" i="6" s="1"/>
  <c r="C145" i="6"/>
  <c r="D144" i="6"/>
  <c r="E144" i="6" s="1"/>
  <c r="C144" i="6"/>
  <c r="D143" i="6"/>
  <c r="E143" i="6" s="1"/>
  <c r="C143" i="6"/>
  <c r="D142" i="6"/>
  <c r="E142" i="6" s="1"/>
  <c r="C142" i="6"/>
  <c r="D141" i="6"/>
  <c r="E141" i="6" s="1"/>
  <c r="C141" i="6"/>
  <c r="D140" i="6"/>
  <c r="E140" i="6" s="1"/>
  <c r="C140" i="6"/>
  <c r="D139" i="6"/>
  <c r="E139" i="6" s="1"/>
  <c r="C139" i="6"/>
  <c r="D138" i="6"/>
  <c r="E138" i="6" s="1"/>
  <c r="C138" i="6"/>
  <c r="D137" i="6"/>
  <c r="E137" i="6" s="1"/>
  <c r="C137" i="6"/>
  <c r="D136" i="6"/>
  <c r="E136" i="6" s="1"/>
  <c r="C136" i="6"/>
  <c r="D135" i="6"/>
  <c r="E135" i="6" s="1"/>
  <c r="C135" i="6"/>
  <c r="D134" i="6"/>
  <c r="E134" i="6" s="1"/>
  <c r="C134" i="6"/>
  <c r="D133" i="6"/>
  <c r="E133" i="6" s="1"/>
  <c r="C133" i="6"/>
  <c r="D132" i="6"/>
  <c r="E132" i="6" s="1"/>
  <c r="C132" i="6"/>
  <c r="D131" i="6"/>
  <c r="E131" i="6" s="1"/>
  <c r="C131" i="6"/>
  <c r="D130" i="6"/>
  <c r="E130" i="6" s="1"/>
  <c r="C130" i="6"/>
  <c r="D129" i="6"/>
  <c r="E129" i="6" s="1"/>
  <c r="C129" i="6"/>
  <c r="D128" i="6"/>
  <c r="E128" i="6" s="1"/>
  <c r="C128" i="6"/>
  <c r="D127" i="6"/>
  <c r="E127" i="6" s="1"/>
  <c r="C127" i="6"/>
  <c r="D126" i="6"/>
  <c r="E126" i="6" s="1"/>
  <c r="C126" i="6"/>
  <c r="D125" i="6"/>
  <c r="E125" i="6" s="1"/>
  <c r="C125" i="6"/>
  <c r="D124" i="6"/>
  <c r="E124" i="6" s="1"/>
  <c r="C124" i="6"/>
  <c r="D123" i="6"/>
  <c r="E123" i="6" s="1"/>
  <c r="C123" i="6"/>
  <c r="D122" i="6"/>
  <c r="E122" i="6" s="1"/>
  <c r="C122" i="6"/>
  <c r="D121" i="6"/>
  <c r="E121" i="6" s="1"/>
  <c r="C121" i="6"/>
  <c r="D120" i="6"/>
  <c r="E120" i="6" s="1"/>
  <c r="C120" i="6"/>
  <c r="D119" i="6"/>
  <c r="E119" i="6" s="1"/>
  <c r="C119" i="6"/>
  <c r="D118" i="6"/>
  <c r="E118" i="6" s="1"/>
  <c r="C118" i="6"/>
  <c r="D117" i="6"/>
  <c r="E117" i="6" s="1"/>
  <c r="C117" i="6"/>
  <c r="D116" i="6"/>
  <c r="E116" i="6" s="1"/>
  <c r="C116" i="6"/>
  <c r="D115" i="6"/>
  <c r="E115" i="6" s="1"/>
  <c r="C115" i="6"/>
  <c r="D114" i="6"/>
  <c r="E114" i="6" s="1"/>
  <c r="C114" i="6"/>
  <c r="D113" i="6"/>
  <c r="E113" i="6" s="1"/>
  <c r="C113" i="6"/>
  <c r="D112" i="6"/>
  <c r="E112" i="6" s="1"/>
  <c r="C112" i="6"/>
  <c r="D111" i="6"/>
  <c r="E111" i="6" s="1"/>
  <c r="C111" i="6"/>
  <c r="D110" i="6"/>
  <c r="E110" i="6" s="1"/>
  <c r="C110" i="6"/>
  <c r="D109" i="6"/>
  <c r="E109" i="6" s="1"/>
  <c r="C109" i="6"/>
  <c r="D108" i="6"/>
  <c r="E108" i="6" s="1"/>
  <c r="C108" i="6"/>
  <c r="D107" i="6"/>
  <c r="E107" i="6" s="1"/>
  <c r="C107" i="6"/>
  <c r="D106" i="6"/>
  <c r="E106" i="6" s="1"/>
  <c r="C106" i="6"/>
  <c r="D105" i="6"/>
  <c r="E105" i="6" s="1"/>
  <c r="C105" i="6"/>
  <c r="D104" i="6"/>
  <c r="E104" i="6" s="1"/>
  <c r="C104" i="6"/>
  <c r="D103" i="6"/>
  <c r="E103" i="6" s="1"/>
  <c r="C103" i="6"/>
  <c r="D102" i="6"/>
  <c r="E102" i="6" s="1"/>
  <c r="C102" i="6"/>
  <c r="D101" i="6"/>
  <c r="E101" i="6" s="1"/>
  <c r="C101" i="6"/>
  <c r="D100" i="6"/>
  <c r="E100" i="6" s="1"/>
  <c r="C100" i="6"/>
  <c r="D99" i="6"/>
  <c r="E99" i="6" s="1"/>
  <c r="C99" i="6"/>
  <c r="D98" i="6"/>
  <c r="E98" i="6" s="1"/>
  <c r="C98" i="6"/>
  <c r="D97" i="6"/>
  <c r="E97" i="6" s="1"/>
  <c r="C97" i="6"/>
  <c r="D96" i="6"/>
  <c r="E96" i="6" s="1"/>
  <c r="C96" i="6"/>
  <c r="D95" i="6"/>
  <c r="E95" i="6" s="1"/>
  <c r="C95" i="6"/>
  <c r="D94" i="6"/>
  <c r="E94" i="6" s="1"/>
  <c r="C94" i="6"/>
  <c r="D93" i="6"/>
  <c r="E93" i="6" s="1"/>
  <c r="C93" i="6"/>
  <c r="D92" i="6"/>
  <c r="E92" i="6" s="1"/>
  <c r="C92" i="6"/>
  <c r="D91" i="6"/>
  <c r="E91" i="6" s="1"/>
  <c r="C91" i="6"/>
  <c r="D90" i="6"/>
  <c r="E90" i="6" s="1"/>
  <c r="C90" i="6"/>
  <c r="D89" i="6"/>
  <c r="E89" i="6" s="1"/>
  <c r="C89" i="6"/>
  <c r="D88" i="6"/>
  <c r="E88" i="6" s="1"/>
  <c r="C88" i="6"/>
  <c r="D87" i="6"/>
  <c r="E87" i="6" s="1"/>
  <c r="C87" i="6"/>
  <c r="D86" i="6"/>
  <c r="E86" i="6" s="1"/>
  <c r="C86" i="6"/>
  <c r="D85" i="6"/>
  <c r="E85" i="6" s="1"/>
  <c r="C85" i="6"/>
  <c r="D84" i="6"/>
  <c r="E84" i="6" s="1"/>
  <c r="C84" i="6"/>
  <c r="D83" i="6"/>
  <c r="E83" i="6" s="1"/>
  <c r="C83" i="6"/>
  <c r="D82" i="6"/>
  <c r="E82" i="6" s="1"/>
  <c r="C82" i="6"/>
  <c r="D81" i="6"/>
  <c r="E81" i="6" s="1"/>
  <c r="C81" i="6"/>
  <c r="D80" i="6"/>
  <c r="E80" i="6" s="1"/>
  <c r="C80" i="6"/>
  <c r="D79" i="6"/>
  <c r="E79" i="6" s="1"/>
  <c r="C79" i="6"/>
  <c r="D77" i="6"/>
  <c r="E77" i="6" s="1"/>
  <c r="C77" i="6"/>
  <c r="D76" i="6"/>
  <c r="E76" i="6" s="1"/>
  <c r="C76" i="6"/>
  <c r="D75" i="6"/>
  <c r="E75" i="6" s="1"/>
  <c r="C75" i="6"/>
  <c r="D74" i="6"/>
  <c r="E74" i="6" s="1"/>
  <c r="C74" i="6"/>
  <c r="D73" i="6"/>
  <c r="E73" i="6" s="1"/>
  <c r="C73" i="6"/>
  <c r="D72" i="6"/>
  <c r="E72" i="6" s="1"/>
  <c r="C72" i="6"/>
  <c r="D70" i="6"/>
  <c r="E70" i="6" s="1"/>
  <c r="C70" i="6"/>
  <c r="D69" i="6"/>
  <c r="E69" i="6" s="1"/>
  <c r="C69" i="6"/>
  <c r="D68" i="6"/>
  <c r="E68" i="6" s="1"/>
  <c r="C68" i="6"/>
  <c r="D67" i="6"/>
  <c r="E67" i="6" s="1"/>
  <c r="C67" i="6"/>
  <c r="D66" i="6"/>
  <c r="E66" i="6" s="1"/>
  <c r="C66" i="6"/>
  <c r="D65" i="6"/>
  <c r="E65" i="6" s="1"/>
  <c r="C65" i="6"/>
  <c r="D64" i="6"/>
  <c r="E64" i="6" s="1"/>
  <c r="C64" i="6"/>
  <c r="D63" i="6"/>
  <c r="E63" i="6" s="1"/>
  <c r="C63" i="6"/>
  <c r="D62" i="6"/>
  <c r="E62" i="6" s="1"/>
  <c r="C62" i="6"/>
  <c r="D61" i="6"/>
  <c r="E61" i="6" s="1"/>
  <c r="C61" i="6"/>
  <c r="D60" i="6"/>
  <c r="E60" i="6" s="1"/>
  <c r="C60" i="6"/>
  <c r="D59" i="6"/>
  <c r="E59" i="6" s="1"/>
  <c r="C59" i="6"/>
  <c r="D58" i="6"/>
  <c r="E58" i="6" s="1"/>
  <c r="C58" i="6"/>
  <c r="D57" i="6"/>
  <c r="E57" i="6" s="1"/>
  <c r="C57" i="6"/>
  <c r="D56" i="6"/>
  <c r="E56" i="6" s="1"/>
  <c r="C56" i="6"/>
  <c r="D55" i="6"/>
  <c r="E55" i="6" s="1"/>
  <c r="C55" i="6"/>
  <c r="D54" i="6"/>
  <c r="E54" i="6" s="1"/>
  <c r="C54" i="6"/>
  <c r="D53" i="6"/>
  <c r="E53" i="6" s="1"/>
  <c r="C53" i="6"/>
  <c r="D52" i="6"/>
  <c r="E52" i="6" s="1"/>
  <c r="C52" i="6"/>
  <c r="D51" i="6"/>
  <c r="E51" i="6" s="1"/>
  <c r="C51" i="6"/>
  <c r="D50" i="6"/>
  <c r="E50" i="6" s="1"/>
  <c r="C50" i="6"/>
  <c r="D49" i="6"/>
  <c r="E49" i="6" s="1"/>
  <c r="C49" i="6"/>
  <c r="D48" i="6"/>
  <c r="E48" i="6" s="1"/>
  <c r="C48" i="6"/>
  <c r="D47" i="6"/>
  <c r="E47" i="6" s="1"/>
  <c r="C47" i="6"/>
  <c r="D46" i="6"/>
  <c r="E46" i="6" s="1"/>
  <c r="C46" i="6"/>
  <c r="D45" i="6"/>
  <c r="E45" i="6" s="1"/>
  <c r="C45" i="6"/>
  <c r="D44" i="6"/>
  <c r="E44" i="6" s="1"/>
  <c r="C44" i="6"/>
  <c r="D43" i="6"/>
  <c r="E43" i="6" s="1"/>
  <c r="C43" i="6"/>
  <c r="D42" i="6"/>
  <c r="E42" i="6" s="1"/>
  <c r="C42" i="6"/>
  <c r="D41" i="6"/>
  <c r="E41" i="6" s="1"/>
  <c r="C41" i="6"/>
  <c r="D40" i="6"/>
  <c r="E40" i="6" s="1"/>
  <c r="C40" i="6"/>
  <c r="D39" i="6"/>
  <c r="E39" i="6" s="1"/>
  <c r="C39" i="6"/>
  <c r="D38" i="6"/>
  <c r="E38" i="6" s="1"/>
  <c r="C38" i="6"/>
  <c r="D35" i="6"/>
  <c r="E35" i="6" s="1"/>
  <c r="C35" i="6"/>
  <c r="D34" i="6"/>
  <c r="E34" i="6" s="1"/>
  <c r="C34" i="6"/>
  <c r="D33" i="6"/>
  <c r="E33" i="6" s="1"/>
  <c r="C33" i="6"/>
  <c r="D32" i="6"/>
  <c r="E32" i="6" s="1"/>
  <c r="C32" i="6"/>
  <c r="D31" i="6"/>
  <c r="E31" i="6" s="1"/>
  <c r="C31" i="6"/>
  <c r="D30" i="6"/>
  <c r="E30" i="6" s="1"/>
  <c r="C30" i="6"/>
  <c r="D29" i="6"/>
  <c r="E29" i="6" s="1"/>
  <c r="C29" i="6"/>
  <c r="D28" i="6"/>
  <c r="E28" i="6" s="1"/>
  <c r="C28" i="6"/>
  <c r="D27" i="6"/>
  <c r="E27" i="6" s="1"/>
  <c r="C27" i="6"/>
  <c r="D25" i="6"/>
  <c r="E25" i="6" s="1"/>
  <c r="C25" i="6"/>
  <c r="D24" i="6"/>
  <c r="E24" i="6" s="1"/>
  <c r="C24" i="6"/>
  <c r="D23" i="6"/>
  <c r="E23" i="6" s="1"/>
  <c r="C23" i="6"/>
  <c r="D22" i="6"/>
  <c r="E22" i="6" s="1"/>
  <c r="C22" i="6"/>
  <c r="D21" i="6"/>
  <c r="E21" i="6" s="1"/>
  <c r="C21" i="6"/>
  <c r="D20" i="6"/>
  <c r="E20" i="6" s="1"/>
  <c r="C20" i="6"/>
  <c r="D19" i="6"/>
  <c r="E19" i="6" s="1"/>
  <c r="C19" i="6"/>
  <c r="D18" i="6"/>
  <c r="E18" i="6" s="1"/>
  <c r="C18" i="6"/>
  <c r="D15" i="6"/>
  <c r="E15" i="6" s="1"/>
  <c r="C15" i="6"/>
  <c r="D14" i="6"/>
  <c r="E14" i="6" s="1"/>
  <c r="C14" i="6"/>
  <c r="D13" i="6"/>
  <c r="E13" i="6" s="1"/>
  <c r="C13" i="6"/>
  <c r="D12" i="6"/>
  <c r="E12" i="6" s="1"/>
  <c r="C12" i="6"/>
  <c r="D11" i="6"/>
  <c r="E11" i="6" s="1"/>
  <c r="C11" i="6"/>
  <c r="D10" i="6"/>
  <c r="E10" i="6" s="1"/>
  <c r="C10" i="6"/>
  <c r="D9" i="6"/>
  <c r="E9" i="6" s="1"/>
  <c r="C9" i="6"/>
  <c r="D8" i="6"/>
  <c r="C8" i="6"/>
  <c r="D7" i="6"/>
  <c r="E7" i="6" s="1"/>
  <c r="C7" i="6"/>
  <c r="D6" i="6"/>
  <c r="E6" i="6" s="1"/>
  <c r="C6" i="6"/>
  <c r="D5" i="6"/>
  <c r="C5" i="6"/>
  <c r="B3" i="5"/>
  <c r="C3" i="5"/>
  <c r="D3" i="5" s="1"/>
  <c r="B4" i="5"/>
  <c r="C4" i="5"/>
  <c r="D4" i="5"/>
  <c r="B5" i="5"/>
  <c r="C5" i="5"/>
  <c r="D5" i="5" s="1"/>
  <c r="B6" i="5"/>
  <c r="C6" i="5"/>
  <c r="D6" i="5" s="1"/>
  <c r="B7" i="5"/>
  <c r="C7" i="5"/>
  <c r="D7" i="5" s="1"/>
  <c r="B8" i="5"/>
  <c r="C8" i="5"/>
  <c r="D8" i="5" s="1"/>
  <c r="B9" i="5"/>
  <c r="C9" i="5"/>
  <c r="D9" i="5" s="1"/>
  <c r="B10" i="5"/>
  <c r="C10" i="5"/>
  <c r="D10" i="5" s="1"/>
  <c r="B11" i="5"/>
  <c r="C11" i="5"/>
  <c r="D11" i="5" s="1"/>
  <c r="B12" i="5"/>
  <c r="C12" i="5"/>
  <c r="D12" i="5" s="1"/>
  <c r="B13" i="5"/>
  <c r="C13" i="5"/>
  <c r="D13" i="5" s="1"/>
  <c r="B14" i="5"/>
  <c r="C14" i="5"/>
  <c r="D14" i="5" s="1"/>
  <c r="B15" i="5"/>
  <c r="C15" i="5"/>
  <c r="D15" i="5" s="1"/>
  <c r="B16" i="5"/>
  <c r="C16" i="5"/>
  <c r="D16" i="5" s="1"/>
  <c r="B17" i="5"/>
  <c r="C17" i="5"/>
  <c r="D17" i="5" s="1"/>
  <c r="B18" i="5"/>
  <c r="C18" i="5"/>
  <c r="D18" i="5" s="1"/>
  <c r="B19" i="5"/>
  <c r="C19" i="5"/>
  <c r="D19" i="5" s="1"/>
  <c r="B20" i="5"/>
  <c r="C20" i="5"/>
  <c r="D20" i="5" s="1"/>
  <c r="B21" i="5"/>
  <c r="C21" i="5"/>
  <c r="D21" i="5" s="1"/>
  <c r="B22" i="5"/>
  <c r="C22" i="5"/>
  <c r="D22" i="5" s="1"/>
  <c r="B23" i="5"/>
  <c r="C23" i="5"/>
  <c r="D23" i="5" s="1"/>
  <c r="B24" i="5"/>
  <c r="C24" i="5"/>
  <c r="D24" i="5" s="1"/>
  <c r="B25" i="5"/>
  <c r="C25" i="5"/>
  <c r="D25" i="5" s="1"/>
  <c r="B26" i="5"/>
  <c r="C26" i="5"/>
  <c r="D26" i="5" s="1"/>
  <c r="B27" i="5"/>
  <c r="C27" i="5"/>
  <c r="D27" i="5" s="1"/>
  <c r="B28" i="5"/>
  <c r="C28" i="5"/>
  <c r="D28" i="5"/>
  <c r="B29" i="5"/>
  <c r="C29" i="5"/>
  <c r="D29" i="5" s="1"/>
  <c r="B30" i="5"/>
  <c r="C30" i="5"/>
  <c r="D30" i="5" s="1"/>
  <c r="B31" i="5"/>
  <c r="C31" i="5"/>
  <c r="D31" i="5" s="1"/>
  <c r="B32" i="5"/>
  <c r="C32" i="5"/>
  <c r="D32" i="5" s="1"/>
  <c r="B33" i="5"/>
  <c r="C33" i="5"/>
  <c r="D33" i="5" s="1"/>
  <c r="B34" i="5"/>
  <c r="C34" i="5"/>
  <c r="D34" i="5"/>
  <c r="B35" i="5"/>
  <c r="C35" i="5"/>
  <c r="D35" i="5" s="1"/>
  <c r="B36" i="5"/>
  <c r="C36" i="5"/>
  <c r="D36" i="5"/>
  <c r="B37" i="5"/>
  <c r="C37" i="5"/>
  <c r="D37" i="5" s="1"/>
  <c r="B38" i="5"/>
  <c r="C38" i="5"/>
  <c r="D38" i="5" s="1"/>
  <c r="B39" i="5"/>
  <c r="C39" i="5"/>
  <c r="D39" i="5" s="1"/>
  <c r="B40" i="5"/>
  <c r="C40" i="5"/>
  <c r="D40" i="5" s="1"/>
  <c r="B41" i="5"/>
  <c r="C41" i="5"/>
  <c r="D41" i="5" s="1"/>
  <c r="B42" i="5"/>
  <c r="C42" i="5"/>
  <c r="D42" i="5" s="1"/>
  <c r="B43" i="5"/>
  <c r="C43" i="5"/>
  <c r="D43" i="5" s="1"/>
  <c r="B44" i="5"/>
  <c r="C44" i="5"/>
  <c r="D44" i="5" s="1"/>
  <c r="B45" i="5"/>
  <c r="C45" i="5"/>
  <c r="D45" i="5" s="1"/>
  <c r="B46" i="5"/>
  <c r="C46" i="5"/>
  <c r="D46" i="5" s="1"/>
  <c r="B47" i="5"/>
  <c r="C47" i="5"/>
  <c r="D47" i="5" s="1"/>
  <c r="B48" i="5"/>
  <c r="C48" i="5"/>
  <c r="D48" i="5" s="1"/>
  <c r="B49" i="5"/>
  <c r="C49" i="5"/>
  <c r="D49" i="5" s="1"/>
  <c r="B50" i="5"/>
  <c r="C50" i="5"/>
  <c r="D50" i="5" s="1"/>
  <c r="B51" i="5"/>
  <c r="C51" i="5"/>
  <c r="D51" i="5" s="1"/>
  <c r="B52" i="5"/>
  <c r="C52" i="5"/>
  <c r="D52" i="5" s="1"/>
  <c r="B53" i="5"/>
  <c r="C53" i="5"/>
  <c r="D53" i="5" s="1"/>
  <c r="B54" i="5"/>
  <c r="C54" i="5"/>
  <c r="D54" i="5" s="1"/>
  <c r="B55" i="5"/>
  <c r="C55" i="5"/>
  <c r="D55" i="5" s="1"/>
  <c r="B56" i="5"/>
  <c r="C56" i="5"/>
  <c r="D56" i="5" s="1"/>
  <c r="B57" i="5"/>
  <c r="C57" i="5"/>
  <c r="D57" i="5" s="1"/>
  <c r="B58" i="5"/>
  <c r="C58" i="5"/>
  <c r="D58" i="5" s="1"/>
  <c r="B59" i="5"/>
  <c r="C59" i="5"/>
  <c r="D59" i="5" s="1"/>
  <c r="B60" i="5"/>
  <c r="C60" i="5"/>
  <c r="D60" i="5"/>
  <c r="B61" i="5"/>
  <c r="C61" i="5"/>
  <c r="D61" i="5" s="1"/>
  <c r="B62" i="5"/>
  <c r="C62" i="5"/>
  <c r="D62" i="5" s="1"/>
  <c r="B63" i="5"/>
  <c r="C63" i="5"/>
  <c r="D63" i="5" s="1"/>
  <c r="B64" i="5"/>
  <c r="C64" i="5"/>
  <c r="D64" i="5" s="1"/>
  <c r="B65" i="5"/>
  <c r="C65" i="5"/>
  <c r="D65" i="5" s="1"/>
  <c r="B66" i="5"/>
  <c r="C66" i="5"/>
  <c r="D66" i="5" s="1"/>
  <c r="B67" i="5"/>
  <c r="C67" i="5"/>
  <c r="D67" i="5" s="1"/>
  <c r="B68" i="5"/>
  <c r="C68" i="5"/>
  <c r="D68" i="5"/>
  <c r="B69" i="5"/>
  <c r="C69" i="5"/>
  <c r="D69" i="5" s="1"/>
  <c r="B70" i="5"/>
  <c r="C70" i="5"/>
  <c r="D70" i="5" s="1"/>
  <c r="B71" i="5"/>
  <c r="C71" i="5"/>
  <c r="D71" i="5" s="1"/>
  <c r="B72" i="5"/>
  <c r="C72" i="5"/>
  <c r="D72" i="5" s="1"/>
  <c r="B73" i="5"/>
  <c r="C73" i="5"/>
  <c r="D73" i="5" s="1"/>
  <c r="B74" i="5"/>
  <c r="C74" i="5"/>
  <c r="D74" i="5" s="1"/>
  <c r="B75" i="5"/>
  <c r="C75" i="5"/>
  <c r="D75" i="5" s="1"/>
  <c r="B76" i="5"/>
  <c r="C76" i="5"/>
  <c r="D76" i="5" s="1"/>
  <c r="B77" i="5"/>
  <c r="C77" i="5"/>
  <c r="D77" i="5" s="1"/>
  <c r="B78" i="5"/>
  <c r="C78" i="5"/>
  <c r="D78" i="5" s="1"/>
  <c r="B79" i="5"/>
  <c r="C79" i="5"/>
  <c r="D79" i="5" s="1"/>
  <c r="B80" i="5"/>
  <c r="C80" i="5"/>
  <c r="D80" i="5" s="1"/>
  <c r="B81" i="5"/>
  <c r="C81" i="5"/>
  <c r="D81" i="5" s="1"/>
  <c r="B82" i="5"/>
  <c r="C82" i="5"/>
  <c r="D82" i="5" s="1"/>
  <c r="B83" i="5"/>
  <c r="C83" i="5"/>
  <c r="D83" i="5" s="1"/>
  <c r="B84" i="5"/>
  <c r="C84" i="5"/>
  <c r="D84" i="5" s="1"/>
  <c r="B85" i="5"/>
  <c r="C85" i="5"/>
  <c r="D85" i="5" s="1"/>
  <c r="B86" i="5"/>
  <c r="C86" i="5"/>
  <c r="D86" i="5" s="1"/>
  <c r="B87" i="5"/>
  <c r="C87" i="5"/>
  <c r="D87" i="5" s="1"/>
  <c r="B88" i="5"/>
  <c r="C88" i="5"/>
  <c r="D88" i="5" s="1"/>
  <c r="B89" i="5"/>
  <c r="C89" i="5"/>
  <c r="D89" i="5" s="1"/>
  <c r="B90" i="5"/>
  <c r="C90" i="5"/>
  <c r="D90" i="5" s="1"/>
  <c r="B91" i="5"/>
  <c r="C91" i="5"/>
  <c r="D91" i="5" s="1"/>
  <c r="B92" i="5"/>
  <c r="C92" i="5"/>
  <c r="D92" i="5"/>
  <c r="B93" i="5"/>
  <c r="C93" i="5"/>
  <c r="D93" i="5" s="1"/>
  <c r="B94" i="5"/>
  <c r="C94" i="5"/>
  <c r="D94" i="5" s="1"/>
  <c r="B95" i="5"/>
  <c r="C95" i="5"/>
  <c r="D95" i="5" s="1"/>
  <c r="B96" i="5"/>
  <c r="C96" i="5"/>
  <c r="D96" i="5" s="1"/>
  <c r="B97" i="5"/>
  <c r="C97" i="5"/>
  <c r="D97" i="5" s="1"/>
  <c r="B98" i="5"/>
  <c r="C98" i="5"/>
  <c r="D98" i="5"/>
  <c r="B99" i="5"/>
  <c r="C99" i="5"/>
  <c r="D99" i="5" s="1"/>
  <c r="B100" i="5"/>
  <c r="C100" i="5"/>
  <c r="D100" i="5"/>
  <c r="B101" i="5"/>
  <c r="C101" i="5"/>
  <c r="D101" i="5" s="1"/>
  <c r="B102" i="5"/>
  <c r="C102" i="5"/>
  <c r="D102" i="5" s="1"/>
  <c r="B103" i="5"/>
  <c r="C103" i="5"/>
  <c r="D103" i="5" s="1"/>
  <c r="B104" i="5"/>
  <c r="C104" i="5"/>
  <c r="D104" i="5" s="1"/>
  <c r="B105" i="5"/>
  <c r="C105" i="5"/>
  <c r="D105" i="5" s="1"/>
  <c r="B106" i="5"/>
  <c r="C106" i="5"/>
  <c r="D106" i="5" s="1"/>
  <c r="B107" i="5"/>
  <c r="C107" i="5"/>
  <c r="D107" i="5" s="1"/>
  <c r="B108" i="5"/>
  <c r="C108" i="5"/>
  <c r="D108" i="5" s="1"/>
  <c r="B109" i="5"/>
  <c r="C109" i="5"/>
  <c r="D109" i="5" s="1"/>
  <c r="B110" i="5"/>
  <c r="C110" i="5"/>
  <c r="D110" i="5" s="1"/>
  <c r="B111" i="5"/>
  <c r="C111" i="5"/>
  <c r="D111" i="5" s="1"/>
  <c r="B112" i="5"/>
  <c r="C112" i="5"/>
  <c r="D112" i="5" s="1"/>
  <c r="B113" i="5"/>
  <c r="C113" i="5"/>
  <c r="D113" i="5" s="1"/>
  <c r="B114" i="5"/>
  <c r="C114" i="5"/>
  <c r="D114" i="5"/>
  <c r="B115" i="5"/>
  <c r="C115" i="5"/>
  <c r="D115" i="5" s="1"/>
  <c r="B116" i="5"/>
  <c r="C116" i="5"/>
  <c r="D116" i="5" s="1"/>
  <c r="B117" i="5"/>
  <c r="C117" i="5"/>
  <c r="D117" i="5" s="1"/>
  <c r="B118" i="5"/>
  <c r="C118" i="5"/>
  <c r="D118" i="5" s="1"/>
  <c r="B119" i="5"/>
  <c r="C119" i="5"/>
  <c r="D119" i="5" s="1"/>
  <c r="B120" i="5"/>
  <c r="C120" i="5"/>
  <c r="D120" i="5" s="1"/>
  <c r="B121" i="5"/>
  <c r="C121" i="5"/>
  <c r="D121" i="5" s="1"/>
  <c r="B122" i="5"/>
  <c r="C122" i="5"/>
  <c r="D122" i="5" s="1"/>
  <c r="B123" i="5"/>
  <c r="C123" i="5"/>
  <c r="D123" i="5" s="1"/>
  <c r="B124" i="5"/>
  <c r="C124" i="5"/>
  <c r="D124" i="5"/>
  <c r="B125" i="5"/>
  <c r="C125" i="5"/>
  <c r="D125" i="5" s="1"/>
  <c r="B126" i="5"/>
  <c r="C126" i="5"/>
  <c r="D126" i="5" s="1"/>
  <c r="B127" i="5"/>
  <c r="C127" i="5"/>
  <c r="D127" i="5" s="1"/>
  <c r="B128" i="5"/>
  <c r="C128" i="5"/>
  <c r="D128" i="5" s="1"/>
  <c r="B129" i="5"/>
  <c r="C129" i="5"/>
  <c r="D129" i="5" s="1"/>
  <c r="B130" i="5"/>
  <c r="C130" i="5"/>
  <c r="D130" i="5" s="1"/>
  <c r="B131" i="5"/>
  <c r="C131" i="5"/>
  <c r="D131" i="5" s="1"/>
  <c r="B132" i="5"/>
  <c r="C132" i="5"/>
  <c r="D132" i="5" s="1"/>
  <c r="B133" i="5"/>
  <c r="C133" i="5"/>
  <c r="D133" i="5" s="1"/>
  <c r="B134" i="5"/>
  <c r="C134" i="5"/>
  <c r="D134" i="5" s="1"/>
  <c r="B135" i="5"/>
  <c r="C135" i="5"/>
  <c r="D135" i="5" s="1"/>
  <c r="B136" i="5"/>
  <c r="C136" i="5"/>
  <c r="D136" i="5" s="1"/>
  <c r="B137" i="5"/>
  <c r="C137" i="5"/>
  <c r="D137" i="5" s="1"/>
  <c r="B138" i="5"/>
  <c r="C138" i="5"/>
  <c r="D138" i="5" s="1"/>
  <c r="B139" i="5"/>
  <c r="C139" i="5"/>
  <c r="D139" i="5" s="1"/>
  <c r="B140" i="5"/>
  <c r="C140" i="5"/>
  <c r="D140" i="5" s="1"/>
  <c r="B141" i="5"/>
  <c r="C141" i="5"/>
  <c r="D141" i="5" s="1"/>
  <c r="B142" i="5"/>
  <c r="C142" i="5"/>
  <c r="D142" i="5" s="1"/>
  <c r="B143" i="5"/>
  <c r="C143" i="5"/>
  <c r="D143" i="5" s="1"/>
  <c r="B144" i="5"/>
  <c r="C144" i="5"/>
  <c r="D144" i="5" s="1"/>
  <c r="B145" i="5"/>
  <c r="C145" i="5"/>
  <c r="D145" i="5" s="1"/>
  <c r="B146" i="5"/>
  <c r="C146" i="5"/>
  <c r="D146" i="5" s="1"/>
  <c r="B147" i="5"/>
  <c r="C147" i="5"/>
  <c r="D147" i="5" s="1"/>
  <c r="B148" i="5"/>
  <c r="C148" i="5"/>
  <c r="D148" i="5"/>
  <c r="B149" i="5"/>
  <c r="C149" i="5"/>
  <c r="D149" i="5" s="1"/>
  <c r="B150" i="5"/>
  <c r="C150" i="5"/>
  <c r="D150" i="5" s="1"/>
  <c r="B151" i="5"/>
  <c r="C151" i="5"/>
  <c r="D151" i="5" s="1"/>
  <c r="B152" i="5"/>
  <c r="C152" i="5"/>
  <c r="D152" i="5" s="1"/>
  <c r="B153" i="5"/>
  <c r="C153" i="5"/>
  <c r="D153" i="5" s="1"/>
  <c r="B154" i="5"/>
  <c r="C154" i="5"/>
  <c r="D154" i="5" s="1"/>
  <c r="B155" i="5"/>
  <c r="C155" i="5"/>
  <c r="D155" i="5" s="1"/>
  <c r="B156" i="5"/>
  <c r="C156" i="5"/>
  <c r="D156" i="5" s="1"/>
  <c r="B157" i="5"/>
  <c r="C157" i="5"/>
  <c r="D157" i="5" s="1"/>
  <c r="B158" i="5"/>
  <c r="C158" i="5"/>
  <c r="D158" i="5" s="1"/>
  <c r="B159" i="5"/>
  <c r="C159" i="5"/>
  <c r="D159" i="5" s="1"/>
  <c r="B160" i="5"/>
  <c r="C160" i="5"/>
  <c r="D160" i="5" s="1"/>
  <c r="B161" i="5"/>
  <c r="C161" i="5"/>
  <c r="D161" i="5" s="1"/>
  <c r="B162" i="5"/>
  <c r="C162" i="5"/>
  <c r="D162" i="5"/>
  <c r="B163" i="5"/>
  <c r="C163" i="5"/>
  <c r="D163" i="5" s="1"/>
  <c r="B164" i="5"/>
  <c r="C164" i="5"/>
  <c r="D164" i="5" s="1"/>
  <c r="B165" i="5"/>
  <c r="C165" i="5"/>
  <c r="D165" i="5" s="1"/>
  <c r="B166" i="5"/>
  <c r="C166" i="5"/>
  <c r="D166" i="5" s="1"/>
  <c r="B167" i="5"/>
  <c r="C167" i="5"/>
  <c r="D167" i="5" s="1"/>
  <c r="B168" i="5"/>
  <c r="C168" i="5"/>
  <c r="D168" i="5" s="1"/>
  <c r="B169" i="5"/>
  <c r="C169" i="5"/>
  <c r="D169" i="5" s="1"/>
  <c r="B170" i="5"/>
  <c r="C170" i="5"/>
  <c r="D170" i="5" s="1"/>
  <c r="B171" i="5"/>
  <c r="C171" i="5"/>
  <c r="D171" i="5" s="1"/>
  <c r="B172" i="5"/>
  <c r="C172" i="5"/>
  <c r="D172" i="5"/>
  <c r="B173" i="5"/>
  <c r="C173" i="5"/>
  <c r="D173" i="5" s="1"/>
  <c r="B174" i="5"/>
  <c r="C174" i="5"/>
  <c r="D174" i="5" s="1"/>
  <c r="B175" i="5"/>
  <c r="C175" i="5"/>
  <c r="D175" i="5" s="1"/>
  <c r="B176" i="5"/>
  <c r="C176" i="5"/>
  <c r="D176" i="5" s="1"/>
  <c r="B177" i="5"/>
  <c r="C177" i="5"/>
  <c r="D177" i="5" s="1"/>
  <c r="B178" i="5"/>
  <c r="C178" i="5"/>
  <c r="D178" i="5" s="1"/>
  <c r="B179" i="5"/>
  <c r="C179" i="5"/>
  <c r="D179" i="5" s="1"/>
  <c r="B180" i="5"/>
  <c r="C180" i="5"/>
  <c r="D180" i="5" s="1"/>
  <c r="B181" i="5"/>
  <c r="C181" i="5"/>
  <c r="D181" i="5" s="1"/>
  <c r="B182" i="5"/>
  <c r="C182" i="5"/>
  <c r="D182" i="5"/>
  <c r="B183" i="5"/>
  <c r="C183" i="5"/>
  <c r="D183" i="5" s="1"/>
  <c r="B184" i="5"/>
  <c r="C184" i="5"/>
  <c r="D184" i="5" s="1"/>
  <c r="B185" i="5"/>
  <c r="C185" i="5"/>
  <c r="D185" i="5" s="1"/>
  <c r="B186" i="5"/>
  <c r="C186" i="5"/>
  <c r="D186" i="5" s="1"/>
  <c r="B187" i="5"/>
  <c r="C187" i="5"/>
  <c r="D187" i="5" s="1"/>
  <c r="B188" i="5"/>
  <c r="C188" i="5"/>
  <c r="D188" i="5" s="1"/>
  <c r="B189" i="5"/>
  <c r="C189" i="5"/>
  <c r="D189" i="5" s="1"/>
  <c r="B190" i="5"/>
  <c r="C190" i="5"/>
  <c r="D190" i="5" s="1"/>
  <c r="B191" i="5"/>
  <c r="C191" i="5"/>
  <c r="D191" i="5" s="1"/>
  <c r="B192" i="5"/>
  <c r="C192" i="5"/>
  <c r="D192" i="5" s="1"/>
  <c r="B193" i="5"/>
  <c r="C193" i="5"/>
  <c r="D193" i="5" s="1"/>
  <c r="B194" i="5"/>
  <c r="C194" i="5"/>
  <c r="D194" i="5" s="1"/>
  <c r="B195" i="5"/>
  <c r="C195" i="5"/>
  <c r="D195" i="5" s="1"/>
  <c r="B196" i="5"/>
  <c r="C196" i="5"/>
  <c r="D196" i="5"/>
  <c r="B197" i="5"/>
  <c r="C197" i="5"/>
  <c r="D197" i="5" s="1"/>
  <c r="B198" i="5"/>
  <c r="C198" i="5"/>
  <c r="D198" i="5" s="1"/>
  <c r="B199" i="5"/>
  <c r="C199" i="5"/>
  <c r="D199" i="5" s="1"/>
  <c r="B200" i="5"/>
  <c r="C200" i="5"/>
  <c r="D200" i="5" s="1"/>
  <c r="B201" i="5"/>
  <c r="C201" i="5"/>
  <c r="D201" i="5" s="1"/>
  <c r="B202" i="5"/>
  <c r="C202" i="5"/>
  <c r="D202" i="5" s="1"/>
  <c r="B203" i="5"/>
  <c r="C203" i="5"/>
  <c r="D203" i="5" s="1"/>
  <c r="B204" i="5"/>
  <c r="C204" i="5"/>
  <c r="D204" i="5"/>
  <c r="B205" i="5"/>
  <c r="C205" i="5"/>
  <c r="D205" i="5" s="1"/>
  <c r="B206" i="5"/>
  <c r="C206" i="5"/>
  <c r="D206" i="5" s="1"/>
  <c r="B207" i="5"/>
  <c r="C207" i="5"/>
  <c r="D207" i="5" s="1"/>
  <c r="B208" i="5"/>
  <c r="C208" i="5"/>
  <c r="D208" i="5" s="1"/>
  <c r="B209" i="5"/>
  <c r="C209" i="5"/>
  <c r="D209" i="5" s="1"/>
  <c r="B210" i="5"/>
  <c r="C210" i="5"/>
  <c r="D210" i="5"/>
  <c r="B211" i="5"/>
  <c r="C211" i="5"/>
  <c r="D211" i="5" s="1"/>
  <c r="B212" i="5"/>
  <c r="C212" i="5"/>
  <c r="D212" i="5" s="1"/>
  <c r="B213" i="5"/>
  <c r="C213" i="5"/>
  <c r="D213" i="5" s="1"/>
  <c r="B214" i="5"/>
  <c r="C214" i="5"/>
  <c r="D214" i="5"/>
  <c r="B215" i="5"/>
  <c r="C215" i="5"/>
  <c r="D215" i="5" s="1"/>
  <c r="B216" i="5"/>
  <c r="C216" i="5"/>
  <c r="D216" i="5" s="1"/>
  <c r="B217" i="5"/>
  <c r="C217" i="5"/>
  <c r="D217" i="5" s="1"/>
  <c r="B218" i="5"/>
  <c r="C218" i="5"/>
  <c r="D218" i="5" s="1"/>
  <c r="B219" i="5"/>
  <c r="C219" i="5"/>
  <c r="D219" i="5" s="1"/>
  <c r="B220" i="5"/>
  <c r="C220" i="5"/>
  <c r="D220" i="5" s="1"/>
  <c r="B221" i="5"/>
  <c r="C221" i="5"/>
  <c r="D221" i="5" s="1"/>
  <c r="B222" i="5"/>
  <c r="C222" i="5"/>
  <c r="D222" i="5" s="1"/>
  <c r="B223" i="5"/>
  <c r="C223" i="5"/>
  <c r="D223" i="5" s="1"/>
  <c r="B224" i="5"/>
  <c r="C224" i="5"/>
  <c r="D224" i="5" s="1"/>
  <c r="B225" i="5"/>
  <c r="C225" i="5"/>
  <c r="D225" i="5" s="1"/>
  <c r="B226" i="5"/>
  <c r="C226" i="5"/>
  <c r="D226" i="5" s="1"/>
  <c r="B227" i="5"/>
  <c r="C227" i="5"/>
  <c r="D227" i="5" s="1"/>
  <c r="B228" i="5"/>
  <c r="C228" i="5"/>
  <c r="D228" i="5"/>
  <c r="B229" i="5"/>
  <c r="C229" i="5"/>
  <c r="D229" i="5" s="1"/>
  <c r="B230" i="5"/>
  <c r="C230" i="5"/>
  <c r="D230" i="5" s="1"/>
  <c r="B231" i="5"/>
  <c r="C231" i="5"/>
  <c r="D231" i="5" s="1"/>
  <c r="B232" i="5"/>
  <c r="C232" i="5"/>
  <c r="D232" i="5" s="1"/>
  <c r="B233" i="5"/>
  <c r="C233" i="5"/>
  <c r="D233" i="5" s="1"/>
  <c r="B234" i="5"/>
  <c r="C234" i="5"/>
  <c r="D234" i="5" s="1"/>
  <c r="B235" i="5"/>
  <c r="C235" i="5"/>
  <c r="D235" i="5" s="1"/>
  <c r="B236" i="5"/>
  <c r="C236" i="5"/>
  <c r="D236" i="5"/>
  <c r="B237" i="5"/>
  <c r="C237" i="5"/>
  <c r="D237" i="5" s="1"/>
  <c r="B238" i="5"/>
  <c r="C238" i="5"/>
  <c r="D238" i="5" s="1"/>
  <c r="B239" i="5"/>
  <c r="C239" i="5"/>
  <c r="D239" i="5" s="1"/>
  <c r="B240" i="5"/>
  <c r="C240" i="5"/>
  <c r="D240" i="5" s="1"/>
  <c r="B241" i="5"/>
  <c r="C241" i="5"/>
  <c r="D241" i="5" s="1"/>
  <c r="B242" i="5"/>
  <c r="C242" i="5"/>
  <c r="D242" i="5" s="1"/>
  <c r="B243" i="5"/>
  <c r="C243" i="5"/>
  <c r="D243" i="5" s="1"/>
  <c r="B244" i="5"/>
  <c r="C244" i="5"/>
  <c r="D244" i="5" s="1"/>
  <c r="B245" i="5"/>
  <c r="C245" i="5"/>
  <c r="D245" i="5" s="1"/>
  <c r="B246" i="5"/>
  <c r="C246" i="5"/>
  <c r="D246" i="5"/>
  <c r="B247" i="5"/>
  <c r="C247" i="5"/>
  <c r="D247" i="5" s="1"/>
  <c r="B248" i="5"/>
  <c r="C248" i="5"/>
  <c r="D248" i="5" s="1"/>
  <c r="B249" i="5"/>
  <c r="C249" i="5"/>
  <c r="D249" i="5" s="1"/>
  <c r="B250" i="5"/>
  <c r="C250" i="5"/>
  <c r="D250" i="5"/>
  <c r="B251" i="5"/>
  <c r="C251" i="5"/>
  <c r="D251" i="5" s="1"/>
  <c r="B252" i="5"/>
  <c r="C252" i="5"/>
  <c r="D252" i="5" s="1"/>
  <c r="B253" i="5"/>
  <c r="C253" i="5"/>
  <c r="D253" i="5" s="1"/>
  <c r="B254" i="5"/>
  <c r="C254" i="5"/>
  <c r="D254" i="5" s="1"/>
  <c r="B255" i="5"/>
  <c r="C255" i="5"/>
  <c r="D255" i="5" s="1"/>
  <c r="B256" i="5"/>
  <c r="C256" i="5"/>
  <c r="D256" i="5" s="1"/>
  <c r="B257" i="5"/>
  <c r="C257" i="5"/>
  <c r="D257" i="5" s="1"/>
  <c r="B258" i="5"/>
  <c r="C258" i="5"/>
  <c r="D258" i="5" s="1"/>
  <c r="B259" i="5"/>
  <c r="C259" i="5"/>
  <c r="D259" i="5" s="1"/>
  <c r="B260" i="5"/>
  <c r="C260" i="5"/>
  <c r="D260" i="5"/>
  <c r="B261" i="5"/>
  <c r="C261" i="5"/>
  <c r="D261" i="5" s="1"/>
  <c r="B262" i="5"/>
  <c r="C262" i="5"/>
  <c r="D262" i="5" s="1"/>
  <c r="B263" i="5"/>
  <c r="C263" i="5"/>
  <c r="D263" i="5" s="1"/>
  <c r="B264" i="5"/>
  <c r="C264" i="5"/>
  <c r="D264" i="5" s="1"/>
  <c r="B265" i="5"/>
  <c r="C265" i="5"/>
  <c r="D265" i="5" s="1"/>
  <c r="B266" i="5"/>
  <c r="C266" i="5"/>
  <c r="D266" i="5" s="1"/>
  <c r="B267" i="5"/>
  <c r="C267" i="5"/>
  <c r="D267" i="5" s="1"/>
  <c r="B268" i="5"/>
  <c r="C268" i="5"/>
  <c r="D268" i="5"/>
  <c r="B269" i="5"/>
  <c r="C269" i="5"/>
  <c r="D269" i="5" s="1"/>
  <c r="B270" i="5"/>
  <c r="C270" i="5"/>
  <c r="D270" i="5" s="1"/>
  <c r="B271" i="5"/>
  <c r="C271" i="5"/>
  <c r="D271" i="5" s="1"/>
  <c r="B272" i="5"/>
  <c r="C272" i="5"/>
  <c r="D272" i="5" s="1"/>
  <c r="B273" i="5"/>
  <c r="C273" i="5"/>
  <c r="D273" i="5" s="1"/>
  <c r="B274" i="5"/>
  <c r="C274" i="5"/>
  <c r="D274" i="5" s="1"/>
  <c r="B275" i="5"/>
  <c r="C275" i="5"/>
  <c r="D275" i="5" s="1"/>
  <c r="B276" i="5"/>
  <c r="C276" i="5"/>
  <c r="D276" i="5" s="1"/>
  <c r="B277" i="5"/>
  <c r="C277" i="5"/>
  <c r="D277" i="5" s="1"/>
  <c r="B278" i="5"/>
  <c r="C278" i="5"/>
  <c r="D278" i="5" s="1"/>
  <c r="B279" i="5"/>
  <c r="C279" i="5"/>
  <c r="D279" i="5" s="1"/>
  <c r="B280" i="5"/>
  <c r="C280" i="5"/>
  <c r="D280" i="5" s="1"/>
  <c r="B281" i="5"/>
  <c r="C281" i="5"/>
  <c r="D281" i="5" s="1"/>
  <c r="B282" i="5"/>
  <c r="C282" i="5"/>
  <c r="D282" i="5"/>
  <c r="B283" i="5"/>
  <c r="C283" i="5"/>
  <c r="D283" i="5" s="1"/>
  <c r="B284" i="5"/>
  <c r="C284" i="5"/>
  <c r="D284" i="5" s="1"/>
  <c r="B285" i="5"/>
  <c r="C285" i="5"/>
  <c r="D285" i="5" s="1"/>
  <c r="B286" i="5"/>
  <c r="C286" i="5"/>
  <c r="D286" i="5" s="1"/>
  <c r="B287" i="5"/>
  <c r="C287" i="5"/>
  <c r="D287" i="5" s="1"/>
  <c r="B288" i="5"/>
  <c r="C288" i="5"/>
  <c r="D288" i="5" s="1"/>
  <c r="B289" i="5"/>
  <c r="C289" i="5"/>
  <c r="D289" i="5" s="1"/>
  <c r="B290" i="5"/>
  <c r="C290" i="5"/>
  <c r="D290" i="5" s="1"/>
  <c r="B291" i="5"/>
  <c r="C291" i="5"/>
  <c r="D291" i="5" s="1"/>
  <c r="B292" i="5"/>
  <c r="C292" i="5"/>
  <c r="D292" i="5" s="1"/>
  <c r="B293" i="5"/>
  <c r="C293" i="5"/>
  <c r="D293" i="5" s="1"/>
  <c r="B294" i="5"/>
  <c r="C294" i="5"/>
  <c r="D294" i="5" s="1"/>
  <c r="B295" i="5"/>
  <c r="C295" i="5"/>
  <c r="D295" i="5" s="1"/>
  <c r="B296" i="5"/>
  <c r="C296" i="5"/>
  <c r="D296" i="5" s="1"/>
  <c r="B297" i="5"/>
  <c r="C297" i="5"/>
  <c r="D297" i="5" s="1"/>
  <c r="B298" i="5"/>
  <c r="C298" i="5"/>
  <c r="D298" i="5" s="1"/>
  <c r="B299" i="5"/>
  <c r="C299" i="5"/>
  <c r="D299" i="5" s="1"/>
  <c r="B300" i="5"/>
  <c r="C300" i="5"/>
  <c r="D300" i="5"/>
  <c r="B301" i="5"/>
  <c r="C301" i="5"/>
  <c r="D301" i="5" s="1"/>
  <c r="B302" i="5"/>
  <c r="C302" i="5"/>
  <c r="D302" i="5" s="1"/>
  <c r="B303" i="5"/>
  <c r="C303" i="5"/>
  <c r="D303" i="5" s="1"/>
  <c r="B304" i="5"/>
  <c r="C304" i="5"/>
  <c r="D304" i="5" s="1"/>
  <c r="B305" i="5"/>
  <c r="C305" i="5"/>
  <c r="D305" i="5" s="1"/>
  <c r="B306" i="5"/>
  <c r="C306" i="5"/>
  <c r="D306" i="5" s="1"/>
  <c r="B307" i="5"/>
  <c r="C307" i="5"/>
  <c r="D307" i="5" s="1"/>
  <c r="B308" i="5"/>
  <c r="C308" i="5"/>
  <c r="D308" i="5" s="1"/>
  <c r="B309" i="5"/>
  <c r="C309" i="5"/>
  <c r="D309" i="5" s="1"/>
  <c r="B310" i="5"/>
  <c r="C310" i="5"/>
  <c r="D310" i="5" s="1"/>
  <c r="B311" i="5"/>
  <c r="C311" i="5"/>
  <c r="D311" i="5" s="1"/>
  <c r="B312" i="5"/>
  <c r="C312" i="5"/>
  <c r="D312" i="5" s="1"/>
  <c r="B313" i="5"/>
  <c r="C313" i="5"/>
  <c r="D313" i="5" s="1"/>
  <c r="B314" i="5"/>
  <c r="C314" i="5"/>
  <c r="D314" i="5"/>
  <c r="B315" i="5"/>
  <c r="C315" i="5"/>
  <c r="D315" i="5" s="1"/>
  <c r="B316" i="5"/>
  <c r="C316" i="5"/>
  <c r="D316" i="5" s="1"/>
  <c r="B317" i="5"/>
  <c r="C317" i="5"/>
  <c r="D317" i="5" s="1"/>
  <c r="B318" i="5"/>
  <c r="C318" i="5"/>
  <c r="D318" i="5"/>
  <c r="B319" i="5"/>
  <c r="C319" i="5"/>
  <c r="D319" i="5" s="1"/>
  <c r="B320" i="5"/>
  <c r="C320" i="5"/>
  <c r="D320" i="5" s="1"/>
  <c r="B321" i="5"/>
  <c r="C321" i="5"/>
  <c r="D321" i="5" s="1"/>
  <c r="B322" i="5"/>
  <c r="C322" i="5"/>
  <c r="D322" i="5" s="1"/>
  <c r="B323" i="5"/>
  <c r="C323" i="5"/>
  <c r="D323" i="5" s="1"/>
  <c r="B324" i="5"/>
  <c r="C324" i="5"/>
  <c r="D324" i="5" s="1"/>
  <c r="B325" i="5"/>
  <c r="C325" i="5"/>
  <c r="D325" i="5" s="1"/>
  <c r="B326" i="5"/>
  <c r="C326" i="5"/>
  <c r="D326" i="5" s="1"/>
  <c r="B327" i="5"/>
  <c r="C327" i="5"/>
  <c r="D327" i="5" s="1"/>
  <c r="B328" i="5"/>
  <c r="C328" i="5"/>
  <c r="D328" i="5" s="1"/>
  <c r="B329" i="5"/>
  <c r="C329" i="5"/>
  <c r="D329" i="5" s="1"/>
  <c r="B330" i="5"/>
  <c r="C330" i="5"/>
  <c r="D330" i="5"/>
  <c r="B331" i="5"/>
  <c r="C331" i="5"/>
  <c r="D331" i="5" s="1"/>
  <c r="B332" i="5"/>
  <c r="C332" i="5"/>
  <c r="D332" i="5" s="1"/>
  <c r="B333" i="5"/>
  <c r="C333" i="5"/>
  <c r="D333" i="5" s="1"/>
  <c r="B334" i="5"/>
  <c r="C334" i="5"/>
  <c r="D334" i="5" s="1"/>
  <c r="B335" i="5"/>
  <c r="C335" i="5"/>
  <c r="D335" i="5" s="1"/>
  <c r="B336" i="5"/>
  <c r="C336" i="5"/>
  <c r="D336" i="5" s="1"/>
  <c r="B337" i="5"/>
  <c r="C337" i="5"/>
  <c r="D337" i="5" s="1"/>
  <c r="B338" i="5"/>
  <c r="C338" i="5"/>
  <c r="D338" i="5" s="1"/>
  <c r="B339" i="5"/>
  <c r="C339" i="5"/>
  <c r="D339" i="5" s="1"/>
  <c r="B340" i="5"/>
  <c r="C340" i="5"/>
  <c r="D340" i="5" s="1"/>
  <c r="B341" i="5"/>
  <c r="C341" i="5"/>
  <c r="D341" i="5" s="1"/>
  <c r="B342" i="5"/>
  <c r="C342" i="5"/>
  <c r="D342" i="5" s="1"/>
  <c r="B343" i="5"/>
  <c r="C343" i="5"/>
  <c r="D343" i="5" s="1"/>
  <c r="B344" i="5"/>
  <c r="C344" i="5"/>
  <c r="D344" i="5" s="1"/>
  <c r="B345" i="5"/>
  <c r="C345" i="5"/>
  <c r="D345" i="5" s="1"/>
  <c r="B346" i="5"/>
  <c r="C346" i="5"/>
  <c r="D346" i="5" s="1"/>
  <c r="B347" i="5"/>
  <c r="C347" i="5"/>
  <c r="D347" i="5" s="1"/>
  <c r="B348" i="5"/>
  <c r="C348" i="5"/>
  <c r="D348" i="5" s="1"/>
  <c r="B349" i="5"/>
  <c r="C349" i="5"/>
  <c r="D349" i="5" s="1"/>
  <c r="B350" i="5"/>
  <c r="C350" i="5"/>
  <c r="D350" i="5" s="1"/>
  <c r="B351" i="5"/>
  <c r="C351" i="5"/>
  <c r="D351" i="5" s="1"/>
  <c r="B352" i="5"/>
  <c r="C352" i="5"/>
  <c r="D352" i="5" s="1"/>
  <c r="B353" i="5"/>
  <c r="C353" i="5"/>
  <c r="D353" i="5" s="1"/>
  <c r="B354" i="5"/>
  <c r="C354" i="5"/>
  <c r="D354" i="5" s="1"/>
  <c r="B355" i="5"/>
  <c r="C355" i="5"/>
  <c r="D355" i="5" s="1"/>
  <c r="B356" i="5"/>
  <c r="C356" i="5"/>
  <c r="D356" i="5"/>
  <c r="B357" i="5"/>
  <c r="C357" i="5"/>
  <c r="D357" i="5" s="1"/>
  <c r="B358" i="5"/>
  <c r="C358" i="5"/>
  <c r="D358" i="5" s="1"/>
  <c r="B359" i="5"/>
  <c r="C359" i="5"/>
  <c r="D359" i="5" s="1"/>
  <c r="B360" i="5"/>
  <c r="C360" i="5"/>
  <c r="D360" i="5" s="1"/>
  <c r="B361" i="5"/>
  <c r="C361" i="5"/>
  <c r="D361" i="5" s="1"/>
  <c r="B362" i="5"/>
  <c r="C362" i="5"/>
  <c r="D362" i="5" s="1"/>
  <c r="B363" i="5"/>
  <c r="C363" i="5"/>
  <c r="D363" i="5" s="1"/>
  <c r="B364" i="5"/>
  <c r="C364" i="5"/>
  <c r="D364" i="5"/>
  <c r="B365" i="5"/>
  <c r="C365" i="5"/>
  <c r="D365" i="5" s="1"/>
  <c r="B366" i="5"/>
  <c r="C366" i="5"/>
  <c r="D366" i="5" s="1"/>
  <c r="B367" i="5"/>
  <c r="C367" i="5"/>
  <c r="D367" i="5" s="1"/>
  <c r="B368" i="5"/>
  <c r="C368" i="5"/>
  <c r="D368" i="5" s="1"/>
  <c r="B369" i="5"/>
  <c r="C369" i="5"/>
  <c r="D369" i="5" s="1"/>
  <c r="B370" i="5"/>
  <c r="C370" i="5"/>
  <c r="D370" i="5" s="1"/>
  <c r="B371" i="5"/>
  <c r="C371" i="5"/>
  <c r="D371" i="5" s="1"/>
  <c r="B372" i="5"/>
  <c r="C372" i="5"/>
  <c r="D372" i="5" s="1"/>
  <c r="B373" i="5"/>
  <c r="C373" i="5"/>
  <c r="D373" i="5" s="1"/>
  <c r="B374" i="5"/>
  <c r="C374" i="5"/>
  <c r="D374" i="5" s="1"/>
  <c r="B375" i="5"/>
  <c r="C375" i="5"/>
  <c r="D375" i="5" s="1"/>
  <c r="B376" i="5"/>
  <c r="C376" i="5"/>
  <c r="D376" i="5" s="1"/>
  <c r="B377" i="5"/>
  <c r="C377" i="5"/>
  <c r="D377" i="5" s="1"/>
  <c r="B378" i="5"/>
  <c r="C378" i="5"/>
  <c r="D378" i="5" s="1"/>
  <c r="B379" i="5"/>
  <c r="C379" i="5"/>
  <c r="D379" i="5" s="1"/>
  <c r="B380" i="5"/>
  <c r="C380" i="5"/>
  <c r="D380" i="5" s="1"/>
  <c r="B381" i="5"/>
  <c r="C381" i="5"/>
  <c r="D381" i="5" s="1"/>
  <c r="B382" i="5"/>
  <c r="C382" i="5"/>
  <c r="D382" i="5" s="1"/>
  <c r="B383" i="5"/>
  <c r="C383" i="5"/>
  <c r="D383" i="5" s="1"/>
  <c r="B384" i="5"/>
  <c r="C384" i="5"/>
  <c r="D384" i="5" s="1"/>
  <c r="B385" i="5"/>
  <c r="C385" i="5"/>
  <c r="D385" i="5" s="1"/>
  <c r="B386" i="5"/>
  <c r="C386" i="5"/>
  <c r="D386" i="5" s="1"/>
  <c r="B387" i="5"/>
  <c r="C387" i="5"/>
  <c r="D387" i="5" s="1"/>
  <c r="B388" i="5"/>
  <c r="C388" i="5"/>
  <c r="D388" i="5" s="1"/>
  <c r="B389" i="5"/>
  <c r="C389" i="5"/>
  <c r="D389" i="5" s="1"/>
  <c r="B390" i="5"/>
  <c r="C390" i="5"/>
  <c r="D390" i="5" s="1"/>
  <c r="B391" i="5"/>
  <c r="C391" i="5"/>
  <c r="D391" i="5" s="1"/>
  <c r="B392" i="5"/>
  <c r="C392" i="5"/>
  <c r="D392" i="5" s="1"/>
  <c r="B393" i="5"/>
  <c r="C393" i="5"/>
  <c r="D393" i="5" s="1"/>
  <c r="B394" i="5"/>
  <c r="C394" i="5"/>
  <c r="D394" i="5" s="1"/>
  <c r="B395" i="5"/>
  <c r="C395" i="5"/>
  <c r="D395" i="5" s="1"/>
  <c r="B396" i="5"/>
  <c r="C396" i="5"/>
  <c r="D396" i="5"/>
  <c r="B397" i="5"/>
  <c r="C397" i="5"/>
  <c r="D397" i="5" s="1"/>
  <c r="B398" i="5"/>
  <c r="C398" i="5"/>
  <c r="D398" i="5" s="1"/>
  <c r="B399" i="5"/>
  <c r="C399" i="5"/>
  <c r="D399" i="5" s="1"/>
  <c r="B400" i="5"/>
  <c r="C400" i="5"/>
  <c r="D400" i="5" s="1"/>
  <c r="B401" i="5"/>
  <c r="C401" i="5"/>
  <c r="D401" i="5" s="1"/>
  <c r="B402" i="5"/>
  <c r="C402" i="5"/>
  <c r="D402" i="5" s="1"/>
  <c r="B403" i="5"/>
  <c r="C403" i="5"/>
  <c r="D403" i="5" s="1"/>
  <c r="B404" i="5"/>
  <c r="C404" i="5"/>
  <c r="D404" i="5" s="1"/>
  <c r="B405" i="5"/>
  <c r="C405" i="5"/>
  <c r="D405" i="5" s="1"/>
  <c r="B406" i="5"/>
  <c r="C406" i="5"/>
  <c r="D406" i="5" s="1"/>
  <c r="B407" i="5"/>
  <c r="C407" i="5"/>
  <c r="D407" i="5" s="1"/>
  <c r="B408" i="5"/>
  <c r="C408" i="5"/>
  <c r="D408" i="5" s="1"/>
  <c r="B409" i="5"/>
  <c r="C409" i="5"/>
  <c r="D409" i="5" s="1"/>
  <c r="B410" i="5"/>
  <c r="C410" i="5"/>
  <c r="D410" i="5" s="1"/>
  <c r="B411" i="5"/>
  <c r="C411" i="5"/>
  <c r="D411" i="5" s="1"/>
  <c r="B412" i="5"/>
  <c r="C412" i="5"/>
  <c r="D412" i="5" s="1"/>
  <c r="B413" i="5"/>
  <c r="C413" i="5"/>
  <c r="D413" i="5" s="1"/>
  <c r="B414" i="5"/>
  <c r="C414" i="5"/>
  <c r="D414" i="5" s="1"/>
  <c r="B415" i="5"/>
  <c r="C415" i="5"/>
  <c r="D415" i="5" s="1"/>
  <c r="B416" i="5"/>
  <c r="C416" i="5"/>
  <c r="D416" i="5" s="1"/>
  <c r="B417" i="5"/>
  <c r="C417" i="5"/>
  <c r="D417" i="5" s="1"/>
  <c r="B418" i="5"/>
  <c r="C418" i="5"/>
  <c r="D418" i="5" s="1"/>
  <c r="B419" i="5"/>
  <c r="C419" i="5"/>
  <c r="D419" i="5" s="1"/>
  <c r="B420" i="5"/>
  <c r="C420" i="5"/>
  <c r="D420" i="5" s="1"/>
  <c r="B421" i="5"/>
  <c r="C421" i="5"/>
  <c r="D421" i="5" s="1"/>
  <c r="B422" i="5"/>
  <c r="C422" i="5"/>
  <c r="D422" i="5" s="1"/>
  <c r="B423" i="5"/>
  <c r="C423" i="5"/>
  <c r="D423" i="5" s="1"/>
  <c r="B424" i="5"/>
  <c r="C424" i="5"/>
  <c r="D424" i="5" s="1"/>
  <c r="B425" i="5"/>
  <c r="C425" i="5"/>
  <c r="D425" i="5" s="1"/>
  <c r="B426" i="5"/>
  <c r="C426" i="5"/>
  <c r="D426" i="5" s="1"/>
  <c r="B427" i="5"/>
  <c r="C427" i="5"/>
  <c r="D427" i="5" s="1"/>
  <c r="B428" i="5"/>
  <c r="C428" i="5"/>
  <c r="D428" i="5"/>
  <c r="B429" i="5"/>
  <c r="C429" i="5"/>
  <c r="D429" i="5" s="1"/>
  <c r="B430" i="5"/>
  <c r="C430" i="5"/>
  <c r="D430" i="5" s="1"/>
  <c r="B431" i="5"/>
  <c r="C431" i="5"/>
  <c r="D431" i="5" s="1"/>
  <c r="B432" i="5"/>
  <c r="C432" i="5"/>
  <c r="D432" i="5" s="1"/>
  <c r="B433" i="5"/>
  <c r="C433" i="5"/>
  <c r="D433" i="5" s="1"/>
  <c r="B434" i="5"/>
  <c r="C434" i="5"/>
  <c r="D434" i="5" s="1"/>
  <c r="B435" i="5"/>
  <c r="C435" i="5"/>
  <c r="D435" i="5" s="1"/>
  <c r="B436" i="5"/>
  <c r="C436" i="5"/>
  <c r="D436" i="5" s="1"/>
  <c r="B437" i="5"/>
  <c r="C437" i="5"/>
  <c r="D437" i="5" s="1"/>
  <c r="B438" i="5"/>
  <c r="C438" i="5"/>
  <c r="D438" i="5" s="1"/>
  <c r="B439" i="5"/>
  <c r="C439" i="5"/>
  <c r="D439" i="5" s="1"/>
  <c r="B440" i="5"/>
  <c r="C440" i="5"/>
  <c r="D440" i="5" s="1"/>
  <c r="B441" i="5"/>
  <c r="C441" i="5"/>
  <c r="D441" i="5" s="1"/>
  <c r="B442" i="5"/>
  <c r="C442" i="5"/>
  <c r="D442" i="5" s="1"/>
  <c r="B443" i="5"/>
  <c r="C443" i="5"/>
  <c r="D443" i="5" s="1"/>
  <c r="B444" i="5"/>
  <c r="C444" i="5"/>
  <c r="D444" i="5" s="1"/>
  <c r="B445" i="5"/>
  <c r="C445" i="5"/>
  <c r="D445" i="5" s="1"/>
  <c r="B446" i="5"/>
  <c r="C446" i="5"/>
  <c r="D446" i="5" s="1"/>
  <c r="B447" i="5"/>
  <c r="C447" i="5"/>
  <c r="D447" i="5" s="1"/>
  <c r="B448" i="5"/>
  <c r="C448" i="5"/>
  <c r="D448" i="5" s="1"/>
  <c r="B449" i="5"/>
  <c r="C449" i="5"/>
  <c r="D449" i="5" s="1"/>
  <c r="B450" i="5"/>
  <c r="C450" i="5"/>
  <c r="D450" i="5" s="1"/>
  <c r="B451" i="5"/>
  <c r="C451" i="5"/>
  <c r="D451" i="5" s="1"/>
  <c r="B452" i="5"/>
  <c r="C452" i="5"/>
  <c r="D452" i="5" s="1"/>
  <c r="B453" i="5"/>
  <c r="C453" i="5"/>
  <c r="D453" i="5" s="1"/>
  <c r="B454" i="5"/>
  <c r="C454" i="5"/>
  <c r="D454" i="5" s="1"/>
  <c r="B455" i="5"/>
  <c r="C455" i="5"/>
  <c r="D455" i="5" s="1"/>
  <c r="B456" i="5"/>
  <c r="C456" i="5"/>
  <c r="D456" i="5" s="1"/>
  <c r="B457" i="5"/>
  <c r="C457" i="5"/>
  <c r="D457" i="5" s="1"/>
  <c r="B458" i="5"/>
  <c r="C458" i="5"/>
  <c r="D458" i="5" s="1"/>
  <c r="B459" i="5"/>
  <c r="C459" i="5"/>
  <c r="D459" i="5" s="1"/>
  <c r="B460" i="5"/>
  <c r="C460" i="5"/>
  <c r="D460" i="5"/>
  <c r="B461" i="5"/>
  <c r="C461" i="5"/>
  <c r="D461" i="5" s="1"/>
  <c r="B462" i="5"/>
  <c r="C462" i="5"/>
  <c r="D462" i="5" s="1"/>
  <c r="B463" i="5"/>
  <c r="C463" i="5"/>
  <c r="D463" i="5" s="1"/>
  <c r="B464" i="5"/>
  <c r="C464" i="5"/>
  <c r="D464" i="5" s="1"/>
  <c r="B465" i="5"/>
  <c r="C465" i="5"/>
  <c r="D465" i="5" s="1"/>
  <c r="B466" i="5"/>
  <c r="C466" i="5"/>
  <c r="D466" i="5" s="1"/>
  <c r="B467" i="5"/>
  <c r="C467" i="5"/>
  <c r="D467" i="5" s="1"/>
  <c r="B468" i="5"/>
  <c r="C468" i="5"/>
  <c r="D468" i="5" s="1"/>
  <c r="B469" i="5"/>
  <c r="C469" i="5"/>
  <c r="D469" i="5" s="1"/>
  <c r="B470" i="5"/>
  <c r="C470" i="5"/>
  <c r="D470" i="5" s="1"/>
  <c r="B471" i="5"/>
  <c r="C471" i="5"/>
  <c r="D471" i="5" s="1"/>
  <c r="B472" i="5"/>
  <c r="C472" i="5"/>
  <c r="D472" i="5" s="1"/>
  <c r="B473" i="5"/>
  <c r="C473" i="5"/>
  <c r="D473" i="5" s="1"/>
  <c r="B474" i="5"/>
  <c r="C474" i="5"/>
  <c r="D474" i="5" s="1"/>
  <c r="B475" i="5"/>
  <c r="C475" i="5"/>
  <c r="D475" i="5" s="1"/>
  <c r="B476" i="5"/>
  <c r="C476" i="5"/>
  <c r="D476" i="5" s="1"/>
  <c r="B477" i="5"/>
  <c r="C477" i="5"/>
  <c r="D477" i="5" s="1"/>
  <c r="B478" i="5"/>
  <c r="C478" i="5"/>
  <c r="D478" i="5" s="1"/>
  <c r="B479" i="5"/>
  <c r="C479" i="5"/>
  <c r="D479" i="5" s="1"/>
  <c r="B480" i="5"/>
  <c r="C480" i="5"/>
  <c r="D480" i="5"/>
  <c r="B481" i="5"/>
  <c r="C481" i="5"/>
  <c r="D481" i="5" s="1"/>
  <c r="B482" i="5"/>
  <c r="C482" i="5"/>
  <c r="D482" i="5" s="1"/>
  <c r="B483" i="5"/>
  <c r="C483" i="5"/>
  <c r="D483" i="5" s="1"/>
  <c r="B484" i="5"/>
  <c r="C484" i="5"/>
  <c r="D484" i="5" s="1"/>
  <c r="B485" i="5"/>
  <c r="C485" i="5"/>
  <c r="D485" i="5" s="1"/>
  <c r="B486" i="5"/>
  <c r="C486" i="5"/>
  <c r="D486" i="5" s="1"/>
  <c r="B487" i="5"/>
  <c r="C487" i="5"/>
  <c r="D487" i="5" s="1"/>
  <c r="B488" i="5"/>
  <c r="C488" i="5"/>
  <c r="D488" i="5" s="1"/>
  <c r="B489" i="5"/>
  <c r="C489" i="5"/>
  <c r="D489" i="5" s="1"/>
  <c r="B490" i="5"/>
  <c r="C490" i="5"/>
  <c r="D490" i="5"/>
  <c r="B491" i="5"/>
  <c r="C491" i="5"/>
  <c r="D491" i="5" s="1"/>
  <c r="B492" i="5"/>
  <c r="C492" i="5"/>
  <c r="D492" i="5" s="1"/>
  <c r="B493" i="5"/>
  <c r="C493" i="5"/>
  <c r="D493" i="5" s="1"/>
  <c r="B494" i="5"/>
  <c r="C494" i="5"/>
  <c r="D494" i="5" s="1"/>
  <c r="B495" i="5"/>
  <c r="C495" i="5"/>
  <c r="D495" i="5" s="1"/>
  <c r="B496" i="5"/>
  <c r="C496" i="5"/>
  <c r="D496" i="5" s="1"/>
  <c r="B497" i="5"/>
  <c r="C497" i="5"/>
  <c r="D497" i="5" s="1"/>
  <c r="B498" i="5"/>
  <c r="C498" i="5"/>
  <c r="D498" i="5" s="1"/>
  <c r="B499" i="5"/>
  <c r="C499" i="5"/>
  <c r="D499" i="5" s="1"/>
  <c r="B500" i="5"/>
  <c r="C500" i="5"/>
  <c r="D500" i="5" s="1"/>
  <c r="B501" i="5"/>
  <c r="C501" i="5"/>
  <c r="D501" i="5" s="1"/>
  <c r="B502" i="5"/>
  <c r="C502" i="5"/>
  <c r="D502" i="5" s="1"/>
  <c r="B503" i="5"/>
  <c r="C503" i="5"/>
  <c r="D503" i="5" s="1"/>
  <c r="B504" i="5"/>
  <c r="C504" i="5"/>
  <c r="D504" i="5"/>
  <c r="B505" i="5"/>
  <c r="C505" i="5"/>
  <c r="D505" i="5" s="1"/>
  <c r="B506" i="5"/>
  <c r="C506" i="5"/>
  <c r="D506" i="5" s="1"/>
  <c r="B507" i="5"/>
  <c r="C507" i="5"/>
  <c r="D507" i="5" s="1"/>
  <c r="B508" i="5"/>
  <c r="C508" i="5"/>
  <c r="D508" i="5" s="1"/>
  <c r="B509" i="5"/>
  <c r="C509" i="5"/>
  <c r="D509" i="5" s="1"/>
  <c r="B510" i="5"/>
  <c r="C510" i="5"/>
  <c r="D510" i="5" s="1"/>
  <c r="B511" i="5"/>
  <c r="C511" i="5"/>
  <c r="D511" i="5" s="1"/>
  <c r="B512" i="5"/>
  <c r="C512" i="5"/>
  <c r="D512" i="5" s="1"/>
  <c r="B513" i="5"/>
  <c r="C513" i="5"/>
  <c r="D513" i="5" s="1"/>
  <c r="B514" i="5"/>
  <c r="C514" i="5"/>
  <c r="D514" i="5"/>
  <c r="B515" i="5"/>
  <c r="C515" i="5"/>
  <c r="D515" i="5" s="1"/>
  <c r="B516" i="5"/>
  <c r="C516" i="5"/>
  <c r="D516" i="5" s="1"/>
  <c r="B517" i="5"/>
  <c r="C517" i="5"/>
  <c r="D517" i="5" s="1"/>
  <c r="B518" i="5"/>
  <c r="C518" i="5"/>
  <c r="D518" i="5" s="1"/>
  <c r="B519" i="5"/>
  <c r="C519" i="5"/>
  <c r="D519" i="5" s="1"/>
  <c r="B520" i="5"/>
  <c r="C520" i="5"/>
  <c r="D520" i="5"/>
  <c r="B521" i="5"/>
  <c r="C521" i="5"/>
  <c r="D521" i="5" s="1"/>
  <c r="B522" i="5"/>
  <c r="C522" i="5"/>
  <c r="D522" i="5" s="1"/>
  <c r="B523" i="5"/>
  <c r="C523" i="5"/>
  <c r="D523" i="5" s="1"/>
  <c r="B524" i="5"/>
  <c r="C524" i="5"/>
  <c r="D524" i="5" s="1"/>
  <c r="B525" i="5"/>
  <c r="C525" i="5"/>
  <c r="D525" i="5" s="1"/>
  <c r="B526" i="5"/>
  <c r="C526" i="5"/>
  <c r="D526" i="5" s="1"/>
  <c r="B527" i="5"/>
  <c r="C527" i="5"/>
  <c r="D527" i="5" s="1"/>
  <c r="B528" i="5"/>
  <c r="C528" i="5"/>
  <c r="D528" i="5" s="1"/>
  <c r="B529" i="5"/>
  <c r="C529" i="5"/>
  <c r="D529" i="5" s="1"/>
  <c r="B530" i="5"/>
  <c r="C530" i="5"/>
  <c r="D530" i="5"/>
  <c r="B531" i="5"/>
  <c r="C531" i="5"/>
  <c r="D531" i="5" s="1"/>
  <c r="B532" i="5"/>
  <c r="C532" i="5"/>
  <c r="D532" i="5" s="1"/>
  <c r="B533" i="5"/>
  <c r="C533" i="5"/>
  <c r="D533" i="5" s="1"/>
  <c r="B534" i="5"/>
  <c r="C534" i="5"/>
  <c r="D534" i="5" s="1"/>
  <c r="B535" i="5"/>
  <c r="C535" i="5"/>
  <c r="D535" i="5" s="1"/>
  <c r="B536" i="5"/>
  <c r="C536" i="5"/>
  <c r="D536" i="5" s="1"/>
  <c r="B537" i="5"/>
  <c r="C537" i="5"/>
  <c r="D537" i="5" s="1"/>
  <c r="B538" i="5"/>
  <c r="C538" i="5"/>
  <c r="D538" i="5" s="1"/>
  <c r="B539" i="5"/>
  <c r="C539" i="5"/>
  <c r="D539" i="5" s="1"/>
  <c r="B540" i="5"/>
  <c r="C540" i="5"/>
  <c r="D540" i="5" s="1"/>
  <c r="B541" i="5"/>
  <c r="C541" i="5"/>
  <c r="D541" i="5" s="1"/>
  <c r="B542" i="5"/>
  <c r="C542" i="5"/>
  <c r="D542" i="5" s="1"/>
  <c r="B543" i="5"/>
  <c r="C543" i="5"/>
  <c r="D543" i="5" s="1"/>
  <c r="B544" i="5"/>
  <c r="C544" i="5"/>
  <c r="D544" i="5"/>
  <c r="B545" i="5"/>
  <c r="C545" i="5"/>
  <c r="D545" i="5" s="1"/>
  <c r="B546" i="5"/>
  <c r="C546" i="5"/>
  <c r="D546" i="5" s="1"/>
  <c r="B547" i="5"/>
  <c r="C547" i="5"/>
  <c r="D547" i="5" s="1"/>
  <c r="B548" i="5"/>
  <c r="C548" i="5"/>
  <c r="D548" i="5" s="1"/>
  <c r="B549" i="5"/>
  <c r="C549" i="5"/>
  <c r="D549" i="5"/>
  <c r="B550" i="5"/>
  <c r="C550" i="5"/>
  <c r="D550" i="5" s="1"/>
  <c r="B551" i="5"/>
  <c r="C551" i="5"/>
  <c r="D551" i="5" s="1"/>
  <c r="B552" i="5"/>
  <c r="C552" i="5"/>
  <c r="D552" i="5" s="1"/>
  <c r="B553" i="5"/>
  <c r="C553" i="5"/>
  <c r="D553" i="5" s="1"/>
  <c r="B554" i="5"/>
  <c r="C554" i="5"/>
  <c r="D554" i="5"/>
  <c r="B555" i="5"/>
  <c r="C555" i="5"/>
  <c r="D555" i="5" s="1"/>
  <c r="B556" i="5"/>
  <c r="C556" i="5"/>
  <c r="D556" i="5" s="1"/>
  <c r="B557" i="5"/>
  <c r="C557" i="5"/>
  <c r="D557" i="5" s="1"/>
  <c r="B558" i="5"/>
  <c r="C558" i="5"/>
  <c r="D558" i="5" s="1"/>
  <c r="B559" i="5"/>
  <c r="C559" i="5"/>
  <c r="D559" i="5" s="1"/>
  <c r="B560" i="5"/>
  <c r="C560" i="5"/>
  <c r="D560" i="5" s="1"/>
  <c r="B561" i="5"/>
  <c r="C561" i="5"/>
  <c r="D561" i="5" s="1"/>
  <c r="B562" i="5"/>
  <c r="C562" i="5"/>
  <c r="D562" i="5" s="1"/>
  <c r="B563" i="5"/>
  <c r="C563" i="5"/>
  <c r="D563" i="5" s="1"/>
  <c r="B564" i="5"/>
  <c r="C564" i="5"/>
  <c r="D564" i="5" s="1"/>
  <c r="B565" i="5"/>
  <c r="C565" i="5"/>
  <c r="D565" i="5" s="1"/>
  <c r="B566" i="5"/>
  <c r="C566" i="5"/>
  <c r="D566" i="5" s="1"/>
  <c r="B567" i="5"/>
  <c r="C567" i="5"/>
  <c r="D567" i="5" s="1"/>
  <c r="B568" i="5"/>
  <c r="C568" i="5"/>
  <c r="D568" i="5"/>
  <c r="B569" i="5"/>
  <c r="C569" i="5"/>
  <c r="D569" i="5" s="1"/>
  <c r="B570" i="5"/>
  <c r="C570" i="5"/>
  <c r="D570" i="5" s="1"/>
  <c r="B571" i="5"/>
  <c r="C571" i="5"/>
  <c r="D571" i="5" s="1"/>
  <c r="B572" i="5"/>
  <c r="C572" i="5"/>
  <c r="D572" i="5" s="1"/>
  <c r="B573" i="5"/>
  <c r="C573" i="5"/>
  <c r="D573" i="5" s="1"/>
  <c r="B574" i="5"/>
  <c r="C574" i="5"/>
  <c r="D574" i="5" s="1"/>
  <c r="B575" i="5"/>
  <c r="C575" i="5"/>
  <c r="D575" i="5" s="1"/>
  <c r="B576" i="5"/>
  <c r="C576" i="5"/>
  <c r="D576" i="5" s="1"/>
  <c r="B577" i="5"/>
  <c r="C577" i="5"/>
  <c r="D577" i="5" s="1"/>
  <c r="B578" i="5"/>
  <c r="C578" i="5"/>
  <c r="D578" i="5"/>
  <c r="B579" i="5"/>
  <c r="C579" i="5"/>
  <c r="D579" i="5" s="1"/>
  <c r="B580" i="5"/>
  <c r="C580" i="5"/>
  <c r="D580" i="5" s="1"/>
  <c r="B581" i="5"/>
  <c r="C581" i="5"/>
  <c r="D581" i="5" s="1"/>
  <c r="B582" i="5"/>
  <c r="C582" i="5"/>
  <c r="D582" i="5" s="1"/>
  <c r="B583" i="5"/>
  <c r="C583" i="5"/>
  <c r="D583" i="5" s="1"/>
  <c r="B584" i="5"/>
  <c r="C584" i="5"/>
  <c r="D584" i="5"/>
  <c r="B585" i="5"/>
  <c r="C585" i="5"/>
  <c r="D585" i="5" s="1"/>
  <c r="B586" i="5"/>
  <c r="C586" i="5"/>
  <c r="D586" i="5" s="1"/>
  <c r="B587" i="5"/>
  <c r="C587" i="5"/>
  <c r="D587" i="5" s="1"/>
  <c r="B588" i="5"/>
  <c r="C588" i="5"/>
  <c r="D588" i="5" s="1"/>
  <c r="B589" i="5"/>
  <c r="C589" i="5"/>
  <c r="D589" i="5" s="1"/>
  <c r="B590" i="5"/>
  <c r="C590" i="5"/>
  <c r="D590" i="5" s="1"/>
  <c r="B591" i="5"/>
  <c r="C591" i="5"/>
  <c r="D591" i="5" s="1"/>
  <c r="B592" i="5"/>
  <c r="C592" i="5"/>
  <c r="D592" i="5" s="1"/>
  <c r="B593" i="5"/>
  <c r="C593" i="5"/>
  <c r="D593" i="5" s="1"/>
  <c r="B594" i="5"/>
  <c r="C594" i="5"/>
  <c r="D594" i="5"/>
  <c r="B595" i="5"/>
  <c r="C595" i="5"/>
  <c r="D595" i="5" s="1"/>
  <c r="B596" i="5"/>
  <c r="C596" i="5"/>
  <c r="D596" i="5" s="1"/>
  <c r="B597" i="5"/>
  <c r="C597" i="5"/>
  <c r="D597" i="5" s="1"/>
  <c r="B598" i="5"/>
  <c r="C598" i="5"/>
  <c r="D598" i="5" s="1"/>
  <c r="B599" i="5"/>
  <c r="C599" i="5"/>
  <c r="D599" i="5" s="1"/>
  <c r="B600" i="5"/>
  <c r="C600" i="5"/>
  <c r="D600" i="5" s="1"/>
  <c r="B601" i="5"/>
  <c r="C601" i="5"/>
  <c r="D601" i="5" s="1"/>
  <c r="B602" i="5"/>
  <c r="C602" i="5"/>
  <c r="D602" i="5" s="1"/>
  <c r="B603" i="5"/>
  <c r="C603" i="5"/>
  <c r="D603" i="5" s="1"/>
  <c r="B604" i="5"/>
  <c r="C604" i="5"/>
  <c r="D604" i="5" s="1"/>
  <c r="B605" i="5"/>
  <c r="C605" i="5"/>
  <c r="D605" i="5" s="1"/>
  <c r="B606" i="5"/>
  <c r="C606" i="5"/>
  <c r="D606" i="5" s="1"/>
  <c r="B607" i="5"/>
  <c r="C607" i="5"/>
  <c r="D607" i="5" s="1"/>
  <c r="B608" i="5"/>
  <c r="C608" i="5"/>
  <c r="D608" i="5"/>
  <c r="B609" i="5"/>
  <c r="C609" i="5"/>
  <c r="D609" i="5" s="1"/>
  <c r="B610" i="5"/>
  <c r="C610" i="5"/>
  <c r="D610" i="5" s="1"/>
  <c r="B611" i="5"/>
  <c r="C611" i="5"/>
  <c r="D611" i="5" s="1"/>
  <c r="B612" i="5"/>
  <c r="C612" i="5"/>
  <c r="D612" i="5" s="1"/>
  <c r="B613" i="5"/>
  <c r="C613" i="5"/>
  <c r="D613" i="5" s="1"/>
  <c r="B614" i="5"/>
  <c r="C614" i="5"/>
  <c r="D614" i="5" s="1"/>
  <c r="B615" i="5"/>
  <c r="C615" i="5"/>
  <c r="D615" i="5" s="1"/>
  <c r="B616" i="5"/>
  <c r="C616" i="5"/>
  <c r="D616" i="5" s="1"/>
  <c r="B617" i="5"/>
  <c r="C617" i="5"/>
  <c r="D617" i="5" s="1"/>
  <c r="B618" i="5"/>
  <c r="C618" i="5"/>
  <c r="D618" i="5"/>
  <c r="B619" i="5"/>
  <c r="C619" i="5"/>
  <c r="D619" i="5" s="1"/>
  <c r="B620" i="5"/>
  <c r="C620" i="5"/>
  <c r="D620" i="5" s="1"/>
  <c r="B621" i="5"/>
  <c r="C621" i="5"/>
  <c r="D621" i="5" s="1"/>
  <c r="B622" i="5"/>
  <c r="C622" i="5"/>
  <c r="D622" i="5" s="1"/>
  <c r="B623" i="5"/>
  <c r="C623" i="5"/>
  <c r="D623" i="5" s="1"/>
  <c r="B624" i="5"/>
  <c r="C624" i="5"/>
  <c r="D624" i="5" s="1"/>
  <c r="B625" i="5"/>
  <c r="C625" i="5"/>
  <c r="D625" i="5" s="1"/>
  <c r="B626" i="5"/>
  <c r="C626" i="5"/>
  <c r="D626" i="5" s="1"/>
  <c r="B627" i="5"/>
  <c r="C627" i="5"/>
  <c r="D627" i="5" s="1"/>
  <c r="B628" i="5"/>
  <c r="C628" i="5"/>
  <c r="D628" i="5" s="1"/>
  <c r="B629" i="5"/>
  <c r="C629" i="5"/>
  <c r="D629" i="5" s="1"/>
  <c r="B630" i="5"/>
  <c r="C630" i="5"/>
  <c r="D630" i="5"/>
  <c r="B631" i="5"/>
  <c r="C631" i="5"/>
  <c r="D631" i="5" s="1"/>
  <c r="B632" i="5"/>
  <c r="C632" i="5"/>
  <c r="D632" i="5" s="1"/>
  <c r="B633" i="5"/>
  <c r="C633" i="5"/>
  <c r="D633" i="5" s="1"/>
  <c r="B634" i="5"/>
  <c r="C634" i="5"/>
  <c r="D634" i="5" s="1"/>
  <c r="B635" i="5"/>
  <c r="C635" i="5"/>
  <c r="D635" i="5" s="1"/>
  <c r="B636" i="5"/>
  <c r="C636" i="5"/>
  <c r="D636" i="5" s="1"/>
  <c r="B637" i="5"/>
  <c r="C637" i="5"/>
  <c r="D637" i="5" s="1"/>
  <c r="B638" i="5"/>
  <c r="C638" i="5"/>
  <c r="D638" i="5" s="1"/>
  <c r="B639" i="5"/>
  <c r="C639" i="5"/>
  <c r="D639" i="5" s="1"/>
  <c r="B640" i="5"/>
  <c r="C640" i="5"/>
  <c r="D640" i="5" s="1"/>
  <c r="B641" i="5"/>
  <c r="C641" i="5"/>
  <c r="D641" i="5" s="1"/>
  <c r="B642" i="5"/>
  <c r="C642" i="5"/>
  <c r="D642" i="5" s="1"/>
  <c r="B643" i="5"/>
  <c r="C643" i="5"/>
  <c r="D643" i="5" s="1"/>
  <c r="B644" i="5"/>
  <c r="C644" i="5"/>
  <c r="D644" i="5" s="1"/>
  <c r="B645" i="5"/>
  <c r="C645" i="5"/>
  <c r="D645" i="5" s="1"/>
  <c r="B646" i="5"/>
  <c r="C646" i="5"/>
  <c r="D646" i="5" s="1"/>
  <c r="B647" i="5"/>
  <c r="C647" i="5"/>
  <c r="D647" i="5" s="1"/>
  <c r="B648" i="5"/>
  <c r="C648" i="5"/>
  <c r="D648" i="5" s="1"/>
  <c r="B649" i="5"/>
  <c r="C649" i="5"/>
  <c r="D649" i="5" s="1"/>
  <c r="B650" i="5"/>
  <c r="C650" i="5"/>
  <c r="D650" i="5" s="1"/>
  <c r="B651" i="5"/>
  <c r="C651" i="5"/>
  <c r="D651" i="5" s="1"/>
  <c r="B652" i="5"/>
  <c r="C652" i="5"/>
  <c r="D652" i="5" s="1"/>
  <c r="B653" i="5"/>
  <c r="C653" i="5"/>
  <c r="D653" i="5" s="1"/>
  <c r="B654" i="5"/>
  <c r="C654" i="5"/>
  <c r="D654" i="5" s="1"/>
  <c r="B655" i="5"/>
  <c r="C655" i="5"/>
  <c r="D655" i="5" s="1"/>
  <c r="B656" i="5"/>
  <c r="C656" i="5"/>
  <c r="D656" i="5" s="1"/>
  <c r="B657" i="5"/>
  <c r="C657" i="5"/>
  <c r="D657" i="5" s="1"/>
  <c r="B658" i="5"/>
  <c r="C658" i="5"/>
  <c r="D658" i="5" s="1"/>
  <c r="B659" i="5"/>
  <c r="C659" i="5"/>
  <c r="D659" i="5" s="1"/>
  <c r="B660" i="5"/>
  <c r="C660" i="5"/>
  <c r="D660" i="5" s="1"/>
  <c r="B661" i="5"/>
  <c r="C661" i="5"/>
  <c r="D661" i="5" s="1"/>
  <c r="B662" i="5"/>
  <c r="C662" i="5"/>
  <c r="D662" i="5" s="1"/>
  <c r="B663" i="5"/>
  <c r="C663" i="5"/>
  <c r="D663" i="5" s="1"/>
  <c r="B664" i="5"/>
  <c r="C664" i="5"/>
  <c r="D664" i="5" s="1"/>
  <c r="B665" i="5"/>
  <c r="C665" i="5"/>
  <c r="D665" i="5" s="1"/>
  <c r="B666" i="5"/>
  <c r="C666" i="5"/>
  <c r="D666" i="5" s="1"/>
  <c r="B667" i="5"/>
  <c r="C667" i="5"/>
  <c r="D667" i="5" s="1"/>
  <c r="B668" i="5"/>
  <c r="C668" i="5"/>
  <c r="D668" i="5" s="1"/>
  <c r="B669" i="5"/>
  <c r="C669" i="5"/>
  <c r="D669" i="5"/>
  <c r="B670" i="5"/>
  <c r="C670" i="5"/>
  <c r="D670" i="5" s="1"/>
  <c r="B671" i="5"/>
  <c r="C671" i="5"/>
  <c r="D671" i="5" s="1"/>
  <c r="B672" i="5"/>
  <c r="C672" i="5"/>
  <c r="D672" i="5"/>
  <c r="B673" i="5"/>
  <c r="C673" i="5"/>
  <c r="D673" i="5" s="1"/>
  <c r="B674" i="5"/>
  <c r="C674" i="5"/>
  <c r="D674" i="5" s="1"/>
  <c r="B675" i="5"/>
  <c r="C675" i="5"/>
  <c r="D675" i="5" s="1"/>
  <c r="B676" i="5"/>
  <c r="C676" i="5"/>
  <c r="D676" i="5" s="1"/>
  <c r="B677" i="5"/>
  <c r="C677" i="5"/>
  <c r="D677" i="5" s="1"/>
  <c r="B678" i="5"/>
  <c r="C678" i="5"/>
  <c r="D678" i="5" s="1"/>
  <c r="B679" i="5"/>
  <c r="C679" i="5"/>
  <c r="D679" i="5" s="1"/>
  <c r="B680" i="5"/>
  <c r="C680" i="5"/>
  <c r="D680" i="5" s="1"/>
  <c r="B681" i="5"/>
  <c r="C681" i="5"/>
  <c r="D681" i="5" s="1"/>
  <c r="B682" i="5"/>
  <c r="C682" i="5"/>
  <c r="D682" i="5" s="1"/>
  <c r="B683" i="5"/>
  <c r="C683" i="5"/>
  <c r="D683" i="5" s="1"/>
  <c r="B684" i="5"/>
  <c r="C684" i="5"/>
  <c r="D684" i="5" s="1"/>
  <c r="B685" i="5"/>
  <c r="C685" i="5"/>
  <c r="D685" i="5" s="1"/>
  <c r="B686" i="5"/>
  <c r="C686" i="5"/>
  <c r="D686" i="5" s="1"/>
  <c r="B687" i="5"/>
  <c r="C687" i="5"/>
  <c r="D687" i="5" s="1"/>
  <c r="B688" i="5"/>
  <c r="C688" i="5"/>
  <c r="D688" i="5" s="1"/>
  <c r="B689" i="5"/>
  <c r="C689" i="5"/>
  <c r="D689" i="5" s="1"/>
  <c r="B690" i="5"/>
  <c r="C690" i="5"/>
  <c r="D690" i="5" s="1"/>
  <c r="B691" i="5"/>
  <c r="C691" i="5"/>
  <c r="D691" i="5" s="1"/>
  <c r="B692" i="5"/>
  <c r="C692" i="5"/>
  <c r="D692" i="5" s="1"/>
  <c r="B693" i="5"/>
  <c r="C693" i="5"/>
  <c r="D693" i="5" s="1"/>
  <c r="B694" i="5"/>
  <c r="C694" i="5"/>
  <c r="D694" i="5"/>
  <c r="B695" i="5"/>
  <c r="C695" i="5"/>
  <c r="D695" i="5" s="1"/>
  <c r="B696" i="5"/>
  <c r="C696" i="5"/>
  <c r="D696" i="5" s="1"/>
  <c r="B697" i="5"/>
  <c r="C697" i="5"/>
  <c r="D697" i="5" s="1"/>
  <c r="B698" i="5"/>
  <c r="C698" i="5"/>
  <c r="D698" i="5" s="1"/>
  <c r="B699" i="5"/>
  <c r="C699" i="5"/>
  <c r="D699" i="5" s="1"/>
  <c r="B700" i="5"/>
  <c r="C700" i="5"/>
  <c r="D700" i="5" s="1"/>
  <c r="B701" i="5"/>
  <c r="C701" i="5"/>
  <c r="D701" i="5" s="1"/>
  <c r="B702" i="5"/>
  <c r="C702" i="5"/>
  <c r="D702" i="5" s="1"/>
  <c r="B703" i="5"/>
  <c r="C703" i="5"/>
  <c r="D703" i="5" s="1"/>
  <c r="B704" i="5"/>
  <c r="C704" i="5"/>
  <c r="D704" i="5" s="1"/>
  <c r="B705" i="5"/>
  <c r="C705" i="5"/>
  <c r="D705" i="5" s="1"/>
  <c r="B706" i="5"/>
  <c r="C706" i="5"/>
  <c r="D706" i="5" s="1"/>
  <c r="B707" i="5"/>
  <c r="C707" i="5"/>
  <c r="D707" i="5" s="1"/>
  <c r="B708" i="5"/>
  <c r="C708" i="5"/>
  <c r="D708" i="5" s="1"/>
  <c r="B709" i="5"/>
  <c r="C709" i="5"/>
  <c r="D709" i="5" s="1"/>
  <c r="B710" i="5"/>
  <c r="C710" i="5"/>
  <c r="D710" i="5"/>
  <c r="B711" i="5"/>
  <c r="C711" i="5"/>
  <c r="D711" i="5" s="1"/>
  <c r="B712" i="5"/>
  <c r="C712" i="5"/>
  <c r="D712" i="5" s="1"/>
  <c r="B713" i="5"/>
  <c r="C713" i="5"/>
  <c r="D713" i="5" s="1"/>
  <c r="B714" i="5"/>
  <c r="C714" i="5"/>
  <c r="D714" i="5" s="1"/>
  <c r="B715" i="5"/>
  <c r="C715" i="5"/>
  <c r="D715" i="5" s="1"/>
  <c r="B716" i="5"/>
  <c r="C716" i="5"/>
  <c r="D716" i="5" s="1"/>
  <c r="B717" i="5"/>
  <c r="C717" i="5"/>
  <c r="D717" i="5" s="1"/>
  <c r="B718" i="5"/>
  <c r="C718" i="5"/>
  <c r="D718" i="5" s="1"/>
  <c r="B719" i="5"/>
  <c r="C719" i="5"/>
  <c r="D719" i="5" s="1"/>
  <c r="B720" i="5"/>
  <c r="C720" i="5"/>
  <c r="D720" i="5" s="1"/>
  <c r="B721" i="5"/>
  <c r="C721" i="5"/>
  <c r="D721" i="5" s="1"/>
  <c r="B722" i="5"/>
  <c r="C722" i="5"/>
  <c r="D722" i="5" s="1"/>
  <c r="B723" i="5"/>
  <c r="C723" i="5"/>
  <c r="D723" i="5" s="1"/>
  <c r="B724" i="5"/>
  <c r="C724" i="5"/>
  <c r="D724" i="5" s="1"/>
  <c r="B725" i="5"/>
  <c r="C725" i="5"/>
  <c r="D725" i="5" s="1"/>
  <c r="B726" i="5"/>
  <c r="C726" i="5"/>
  <c r="D726" i="5" s="1"/>
  <c r="B727" i="5"/>
  <c r="C727" i="5"/>
  <c r="D727" i="5" s="1"/>
  <c r="B728" i="5"/>
  <c r="C728" i="5"/>
  <c r="D728" i="5" s="1"/>
  <c r="B729" i="5"/>
  <c r="C729" i="5"/>
  <c r="D729" i="5" s="1"/>
  <c r="B730" i="5"/>
  <c r="C730" i="5"/>
  <c r="D730" i="5" s="1"/>
  <c r="B731" i="5"/>
  <c r="C731" i="5"/>
  <c r="D731" i="5" s="1"/>
  <c r="B732" i="5"/>
  <c r="C732" i="5"/>
  <c r="D732" i="5" s="1"/>
  <c r="B733" i="5"/>
  <c r="C733" i="5"/>
  <c r="D733" i="5" s="1"/>
  <c r="B734" i="5"/>
  <c r="C734" i="5"/>
  <c r="D734" i="5" s="1"/>
  <c r="B735" i="5"/>
  <c r="C735" i="5"/>
  <c r="D735" i="5" s="1"/>
  <c r="B736" i="5"/>
  <c r="C736" i="5"/>
  <c r="D736" i="5" s="1"/>
  <c r="B737" i="5"/>
  <c r="C737" i="5"/>
  <c r="D737" i="5"/>
  <c r="B738" i="5"/>
  <c r="C738" i="5"/>
  <c r="D738" i="5" s="1"/>
  <c r="B739" i="5"/>
  <c r="C739" i="5"/>
  <c r="D739" i="5" s="1"/>
  <c r="B740" i="5"/>
  <c r="C740" i="5"/>
  <c r="D740" i="5" s="1"/>
  <c r="B741" i="5"/>
  <c r="C741" i="5"/>
  <c r="D741" i="5" s="1"/>
  <c r="B742" i="5"/>
  <c r="C742" i="5"/>
  <c r="D742" i="5" s="1"/>
  <c r="B743" i="5"/>
  <c r="C743" i="5"/>
  <c r="D743" i="5" s="1"/>
  <c r="B744" i="5"/>
  <c r="C744" i="5"/>
  <c r="D744" i="5" s="1"/>
  <c r="B745" i="5"/>
  <c r="C745" i="5"/>
  <c r="D745" i="5" s="1"/>
  <c r="B746" i="5"/>
  <c r="C746" i="5"/>
  <c r="D746" i="5" s="1"/>
  <c r="B747" i="5"/>
  <c r="C747" i="5"/>
  <c r="D747" i="5" s="1"/>
  <c r="B748" i="5"/>
  <c r="C748" i="5"/>
  <c r="D748" i="5" s="1"/>
  <c r="B749" i="5"/>
  <c r="C749" i="5"/>
  <c r="D749" i="5"/>
  <c r="B750" i="5"/>
  <c r="C750" i="5"/>
  <c r="D750" i="5" s="1"/>
  <c r="B751" i="5"/>
  <c r="C751" i="5"/>
  <c r="D751" i="5" s="1"/>
  <c r="B752" i="5"/>
  <c r="C752" i="5"/>
  <c r="D752" i="5" s="1"/>
  <c r="B753" i="5"/>
  <c r="C753" i="5"/>
  <c r="D753" i="5"/>
  <c r="B754" i="5"/>
  <c r="C754" i="5"/>
  <c r="D754" i="5" s="1"/>
  <c r="B755" i="5"/>
  <c r="C755" i="5"/>
  <c r="D755" i="5" s="1"/>
  <c r="B756" i="5"/>
  <c r="C756" i="5"/>
  <c r="D756" i="5" s="1"/>
  <c r="B757" i="5"/>
  <c r="C757" i="5"/>
  <c r="D757" i="5" s="1"/>
  <c r="B758" i="5"/>
  <c r="C758" i="5"/>
  <c r="D758" i="5" s="1"/>
  <c r="B759" i="5"/>
  <c r="C759" i="5"/>
  <c r="D759" i="5" s="1"/>
  <c r="B760" i="5"/>
  <c r="C760" i="5"/>
  <c r="D760" i="5" s="1"/>
  <c r="B761" i="5"/>
  <c r="C761" i="5"/>
  <c r="D761" i="5" s="1"/>
  <c r="B762" i="5"/>
  <c r="C762" i="5"/>
  <c r="D762" i="5" s="1"/>
  <c r="B763" i="5"/>
  <c r="C763" i="5"/>
  <c r="D763" i="5" s="1"/>
  <c r="B764" i="5"/>
  <c r="C764" i="5"/>
  <c r="D764" i="5" s="1"/>
  <c r="B765" i="5"/>
  <c r="C765" i="5"/>
  <c r="D765" i="5" s="1"/>
  <c r="C2" i="5"/>
  <c r="D2" i="5" s="1"/>
  <c r="B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E8" i="7" l="1"/>
  <c r="G106" i="16"/>
  <c r="P106" i="16" s="1"/>
  <c r="G100" i="16"/>
  <c r="E8" i="6"/>
  <c r="G8" i="16"/>
  <c r="E14" i="16"/>
  <c r="D14" i="16"/>
  <c r="D8" i="16"/>
  <c r="E8" i="16"/>
  <c r="F8" i="16"/>
  <c r="E5" i="6"/>
  <c r="G28" i="16"/>
  <c r="G12" i="16"/>
  <c r="E6" i="16"/>
  <c r="G9" i="16"/>
  <c r="F14" i="16"/>
  <c r="E18" i="16"/>
  <c r="G21" i="16"/>
  <c r="F24" i="16"/>
  <c r="E29" i="16"/>
  <c r="D10" i="16"/>
  <c r="D22" i="16"/>
  <c r="F28" i="16"/>
  <c r="F12" i="16"/>
  <c r="F6" i="16"/>
  <c r="E10" i="16"/>
  <c r="G14" i="16"/>
  <c r="F18" i="16"/>
  <c r="E22" i="16"/>
  <c r="G24" i="16"/>
  <c r="F29" i="16"/>
  <c r="D13" i="16"/>
  <c r="D23" i="16"/>
  <c r="E28" i="16"/>
  <c r="E12" i="16"/>
  <c r="G6" i="16"/>
  <c r="F10" i="16"/>
  <c r="E15" i="16"/>
  <c r="G18" i="16"/>
  <c r="P18" i="16" s="1"/>
  <c r="F22" i="16"/>
  <c r="E25" i="16"/>
  <c r="G29" i="16"/>
  <c r="D24" i="16"/>
  <c r="D28" i="16"/>
  <c r="D12" i="16"/>
  <c r="E7" i="16"/>
  <c r="G10" i="16"/>
  <c r="P10" i="16" s="1"/>
  <c r="F15" i="16"/>
  <c r="E20" i="16"/>
  <c r="G22" i="16"/>
  <c r="F25" i="16"/>
  <c r="E30" i="16"/>
  <c r="D15" i="16"/>
  <c r="D25" i="16"/>
  <c r="G17" i="16"/>
  <c r="F7" i="16"/>
  <c r="E13" i="16"/>
  <c r="G15" i="16"/>
  <c r="F20" i="16"/>
  <c r="E23" i="16"/>
  <c r="G25" i="16"/>
  <c r="P25" i="16" s="1"/>
  <c r="F30" i="16"/>
  <c r="D16" i="16"/>
  <c r="D27" i="16"/>
  <c r="F17" i="16"/>
  <c r="G7" i="16"/>
  <c r="F13" i="16"/>
  <c r="E16" i="16"/>
  <c r="G20" i="16"/>
  <c r="F23" i="16"/>
  <c r="E27" i="16"/>
  <c r="G30" i="16"/>
  <c r="D18" i="16"/>
  <c r="D29" i="16"/>
  <c r="E17" i="16"/>
  <c r="E9" i="16"/>
  <c r="G13" i="16"/>
  <c r="F16" i="16"/>
  <c r="E21" i="16"/>
  <c r="G23" i="16"/>
  <c r="F27" i="16"/>
  <c r="D7" i="16"/>
  <c r="D20" i="16"/>
  <c r="D30" i="16"/>
  <c r="D17" i="16"/>
  <c r="F9" i="16"/>
  <c r="G16" i="16"/>
  <c r="F21" i="16"/>
  <c r="E24" i="16"/>
  <c r="G27" i="16"/>
  <c r="D9" i="16"/>
  <c r="D21" i="16"/>
  <c r="D6" i="16"/>
  <c r="E6" i="7"/>
  <c r="C6" i="13" s="1"/>
  <c r="G105" i="16"/>
  <c r="E84" i="16"/>
  <c r="G86" i="16"/>
  <c r="F90" i="16"/>
  <c r="E93" i="16"/>
  <c r="G95" i="16"/>
  <c r="F100" i="16"/>
  <c r="E103" i="16"/>
  <c r="F110" i="16"/>
  <c r="D92" i="16"/>
  <c r="D102" i="16"/>
  <c r="F105" i="16"/>
  <c r="F84" i="16"/>
  <c r="E87" i="16"/>
  <c r="G90" i="16"/>
  <c r="F93" i="16"/>
  <c r="E97" i="16"/>
  <c r="F103" i="16"/>
  <c r="E108" i="16"/>
  <c r="G110" i="16"/>
  <c r="D93" i="16"/>
  <c r="D103" i="16"/>
  <c r="E105" i="16"/>
  <c r="G84" i="16"/>
  <c r="F87" i="16"/>
  <c r="E91" i="16"/>
  <c r="G93" i="16"/>
  <c r="F97" i="16"/>
  <c r="E101" i="16"/>
  <c r="G103" i="16"/>
  <c r="F108" i="16"/>
  <c r="D85" i="16"/>
  <c r="D94" i="16"/>
  <c r="D104" i="16"/>
  <c r="D105" i="16"/>
  <c r="E85" i="16"/>
  <c r="G87" i="16"/>
  <c r="F91" i="16"/>
  <c r="E94" i="16"/>
  <c r="G97" i="16"/>
  <c r="F101" i="16"/>
  <c r="E104" i="16"/>
  <c r="G108" i="16"/>
  <c r="D86" i="16"/>
  <c r="D95" i="16"/>
  <c r="D106" i="16"/>
  <c r="G96" i="16"/>
  <c r="F85" i="16"/>
  <c r="E88" i="16"/>
  <c r="G91" i="16"/>
  <c r="F94" i="16"/>
  <c r="E98" i="16"/>
  <c r="G101" i="16"/>
  <c r="F104" i="16"/>
  <c r="E109" i="16"/>
  <c r="D87" i="16"/>
  <c r="D97" i="16"/>
  <c r="D108" i="16"/>
  <c r="F96" i="16"/>
  <c r="G85" i="16"/>
  <c r="F88" i="16"/>
  <c r="E92" i="16"/>
  <c r="G94" i="16"/>
  <c r="F98" i="16"/>
  <c r="E102" i="16"/>
  <c r="G104" i="16"/>
  <c r="F109" i="16"/>
  <c r="D88" i="16"/>
  <c r="D98" i="16"/>
  <c r="D109" i="16"/>
  <c r="E96" i="16"/>
  <c r="E86" i="16"/>
  <c r="G88" i="16"/>
  <c r="P88" i="16" s="1"/>
  <c r="F92" i="16"/>
  <c r="E95" i="16"/>
  <c r="G98" i="16"/>
  <c r="P98" i="16" s="1"/>
  <c r="F102" i="16"/>
  <c r="E106" i="16"/>
  <c r="G109" i="16"/>
  <c r="D90" i="16"/>
  <c r="D100" i="16"/>
  <c r="D110" i="16"/>
  <c r="D96" i="16"/>
  <c r="F86" i="16"/>
  <c r="E90" i="16"/>
  <c r="G92" i="16"/>
  <c r="F95" i="16"/>
  <c r="E100" i="16"/>
  <c r="G102" i="16"/>
  <c r="F106" i="16"/>
  <c r="E110" i="16"/>
  <c r="D91" i="16"/>
  <c r="D101" i="16"/>
  <c r="D84" i="16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2" i="5"/>
  <c r="K173" i="5"/>
  <c r="K174" i="5"/>
  <c r="K176" i="5"/>
  <c r="K177" i="5"/>
  <c r="K178" i="5"/>
  <c r="K179" i="5"/>
  <c r="K180" i="5"/>
  <c r="K181" i="5"/>
  <c r="K182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2" i="5"/>
  <c r="J2" i="5"/>
  <c r="Z2" i="4"/>
  <c r="AB2" i="4"/>
  <c r="AD2" i="4"/>
  <c r="AF2" i="4"/>
  <c r="AH2" i="4"/>
  <c r="AJ2" i="4"/>
  <c r="AL2" i="4"/>
  <c r="AN2" i="4"/>
  <c r="AP2" i="4"/>
  <c r="AR2" i="4"/>
  <c r="AV2" i="4"/>
  <c r="X3" i="4"/>
  <c r="Z3" i="4"/>
  <c r="AB3" i="4"/>
  <c r="AD3" i="4"/>
  <c r="AF3" i="4"/>
  <c r="AH3" i="4"/>
  <c r="AJ3" i="4"/>
  <c r="AL3" i="4"/>
  <c r="AN3" i="4"/>
  <c r="AP3" i="4"/>
  <c r="AR3" i="4"/>
  <c r="AV3" i="4"/>
  <c r="Z4" i="4"/>
  <c r="AB4" i="4"/>
  <c r="AD4" i="4"/>
  <c r="AF4" i="4"/>
  <c r="AH4" i="4"/>
  <c r="AJ4" i="4"/>
  <c r="AL4" i="4"/>
  <c r="AN4" i="4"/>
  <c r="AP4" i="4"/>
  <c r="AR4" i="4"/>
  <c r="AV4" i="4"/>
  <c r="Z5" i="4"/>
  <c r="AB5" i="4"/>
  <c r="AD5" i="4"/>
  <c r="AF5" i="4"/>
  <c r="AH5" i="4"/>
  <c r="AJ5" i="4"/>
  <c r="AL5" i="4"/>
  <c r="AN5" i="4"/>
  <c r="AP5" i="4"/>
  <c r="AR5" i="4"/>
  <c r="AV5" i="4"/>
  <c r="X6" i="4"/>
  <c r="Z6" i="4"/>
  <c r="AB6" i="4"/>
  <c r="AD6" i="4"/>
  <c r="AF6" i="4"/>
  <c r="AH6" i="4"/>
  <c r="AJ6" i="4"/>
  <c r="AL6" i="4"/>
  <c r="AN6" i="4"/>
  <c r="AP6" i="4"/>
  <c r="AR6" i="4"/>
  <c r="AV6" i="4"/>
  <c r="X7" i="4"/>
  <c r="Z7" i="4"/>
  <c r="AB7" i="4"/>
  <c r="AD7" i="4"/>
  <c r="AF7" i="4"/>
  <c r="AH7" i="4"/>
  <c r="AJ7" i="4"/>
  <c r="AL7" i="4"/>
  <c r="AN7" i="4"/>
  <c r="AP7" i="4"/>
  <c r="AR7" i="4"/>
  <c r="AV7" i="4"/>
  <c r="Z8" i="4"/>
  <c r="AB8" i="4"/>
  <c r="AD8" i="4"/>
  <c r="AF8" i="4"/>
  <c r="AH8" i="4"/>
  <c r="AJ8" i="4"/>
  <c r="AL8" i="4"/>
  <c r="AN8" i="4"/>
  <c r="AP8" i="4"/>
  <c r="AR8" i="4"/>
  <c r="AV8" i="4"/>
  <c r="Z9" i="4"/>
  <c r="AB9" i="4"/>
  <c r="AD9" i="4"/>
  <c r="AF9" i="4"/>
  <c r="AH9" i="4"/>
  <c r="AJ9" i="4"/>
  <c r="AL9" i="4"/>
  <c r="AN9" i="4"/>
  <c r="AP9" i="4"/>
  <c r="AR9" i="4"/>
  <c r="AV9" i="4"/>
  <c r="X10" i="4"/>
  <c r="Z10" i="4"/>
  <c r="AB10" i="4"/>
  <c r="AD10" i="4"/>
  <c r="AF10" i="4"/>
  <c r="AH10" i="4"/>
  <c r="AJ10" i="4"/>
  <c r="AL10" i="4"/>
  <c r="AN10" i="4"/>
  <c r="AP10" i="4"/>
  <c r="AR10" i="4"/>
  <c r="AV10" i="4"/>
  <c r="Z11" i="4"/>
  <c r="AB11" i="4"/>
  <c r="AD11" i="4"/>
  <c r="AF11" i="4"/>
  <c r="AH11" i="4"/>
  <c r="AJ11" i="4"/>
  <c r="AL11" i="4"/>
  <c r="AN11" i="4"/>
  <c r="AP11" i="4"/>
  <c r="AR11" i="4"/>
  <c r="AV11" i="4"/>
  <c r="X12" i="4"/>
  <c r="Z12" i="4"/>
  <c r="AB12" i="4"/>
  <c r="AD12" i="4"/>
  <c r="AF12" i="4"/>
  <c r="AH12" i="4"/>
  <c r="AJ12" i="4"/>
  <c r="AL12" i="4"/>
  <c r="AN12" i="4"/>
  <c r="AP12" i="4"/>
  <c r="AR12" i="4"/>
  <c r="AV12" i="4"/>
  <c r="Z13" i="4"/>
  <c r="AB13" i="4"/>
  <c r="AD13" i="4"/>
  <c r="AF13" i="4"/>
  <c r="AH13" i="4"/>
  <c r="AJ13" i="4"/>
  <c r="AL13" i="4"/>
  <c r="AN13" i="4"/>
  <c r="AP13" i="4"/>
  <c r="AR13" i="4"/>
  <c r="AV13" i="4"/>
  <c r="X14" i="4"/>
  <c r="Z14" i="4"/>
  <c r="AB14" i="4"/>
  <c r="AD14" i="4"/>
  <c r="AF14" i="4"/>
  <c r="AH14" i="4"/>
  <c r="AJ14" i="4"/>
  <c r="AL14" i="4"/>
  <c r="AN14" i="4"/>
  <c r="AP14" i="4"/>
  <c r="AR14" i="4"/>
  <c r="AV14" i="4"/>
  <c r="X15" i="4"/>
  <c r="Z15" i="4"/>
  <c r="AB15" i="4"/>
  <c r="AD15" i="4"/>
  <c r="AF15" i="4"/>
  <c r="AH15" i="4"/>
  <c r="AJ15" i="4"/>
  <c r="AL15" i="4"/>
  <c r="AN15" i="4"/>
  <c r="AP15" i="4"/>
  <c r="AR15" i="4"/>
  <c r="AV15" i="4"/>
  <c r="X16" i="4"/>
  <c r="Z16" i="4"/>
  <c r="AB16" i="4"/>
  <c r="AD16" i="4"/>
  <c r="AF16" i="4"/>
  <c r="AH16" i="4"/>
  <c r="AJ16" i="4"/>
  <c r="AL16" i="4"/>
  <c r="AN16" i="4"/>
  <c r="AP16" i="4"/>
  <c r="AR16" i="4"/>
  <c r="AV16" i="4"/>
  <c r="X17" i="4"/>
  <c r="Z17" i="4"/>
  <c r="AB17" i="4"/>
  <c r="AD17" i="4"/>
  <c r="AF17" i="4"/>
  <c r="AH17" i="4"/>
  <c r="AJ17" i="4"/>
  <c r="AL17" i="4"/>
  <c r="AN17" i="4"/>
  <c r="AP17" i="4"/>
  <c r="AR17" i="4"/>
  <c r="AV17" i="4"/>
  <c r="Z18" i="4"/>
  <c r="AB18" i="4"/>
  <c r="AD18" i="4"/>
  <c r="AF18" i="4"/>
  <c r="AH18" i="4"/>
  <c r="AJ18" i="4"/>
  <c r="AL18" i="4"/>
  <c r="AN18" i="4"/>
  <c r="AP18" i="4"/>
  <c r="AR18" i="4"/>
  <c r="AV18" i="4"/>
  <c r="X19" i="4"/>
  <c r="Z19" i="4"/>
  <c r="AB19" i="4"/>
  <c r="AD19" i="4"/>
  <c r="AF19" i="4"/>
  <c r="AH19" i="4"/>
  <c r="AJ19" i="4"/>
  <c r="AL19" i="4"/>
  <c r="AN19" i="4"/>
  <c r="AP19" i="4"/>
  <c r="AR19" i="4"/>
  <c r="AV19" i="4"/>
  <c r="X20" i="4"/>
  <c r="Z20" i="4"/>
  <c r="AB20" i="4"/>
  <c r="AD20" i="4"/>
  <c r="AF20" i="4"/>
  <c r="AH20" i="4"/>
  <c r="AJ20" i="4"/>
  <c r="AL20" i="4"/>
  <c r="AN20" i="4"/>
  <c r="AP20" i="4"/>
  <c r="AR20" i="4"/>
  <c r="AV20" i="4"/>
  <c r="X21" i="4"/>
  <c r="Z21" i="4"/>
  <c r="AB21" i="4"/>
  <c r="AD21" i="4"/>
  <c r="AF21" i="4"/>
  <c r="AH21" i="4"/>
  <c r="AJ21" i="4"/>
  <c r="AL21" i="4"/>
  <c r="AN21" i="4"/>
  <c r="AP21" i="4"/>
  <c r="AR21" i="4"/>
  <c r="AV21" i="4"/>
  <c r="X22" i="4"/>
  <c r="Z22" i="4"/>
  <c r="AB22" i="4"/>
  <c r="AD22" i="4"/>
  <c r="AF22" i="4"/>
  <c r="AH22" i="4"/>
  <c r="AJ22" i="4"/>
  <c r="AL22" i="4"/>
  <c r="AN22" i="4"/>
  <c r="AP22" i="4"/>
  <c r="AR22" i="4"/>
  <c r="AV22" i="4"/>
  <c r="Z23" i="4"/>
  <c r="AB23" i="4"/>
  <c r="AD23" i="4"/>
  <c r="AF23" i="4"/>
  <c r="AH23" i="4"/>
  <c r="AJ23" i="4"/>
  <c r="AL23" i="4"/>
  <c r="AN23" i="4"/>
  <c r="AP23" i="4"/>
  <c r="AR23" i="4"/>
  <c r="AV23" i="4"/>
  <c r="Z24" i="4"/>
  <c r="AB24" i="4"/>
  <c r="AD24" i="4"/>
  <c r="AF24" i="4"/>
  <c r="AH24" i="4"/>
  <c r="AJ24" i="4"/>
  <c r="AL24" i="4"/>
  <c r="AN24" i="4"/>
  <c r="AP24" i="4"/>
  <c r="AR24" i="4"/>
  <c r="AV24" i="4"/>
  <c r="Z25" i="4"/>
  <c r="AB25" i="4"/>
  <c r="AD25" i="4"/>
  <c r="AF25" i="4"/>
  <c r="AH25" i="4"/>
  <c r="AJ25" i="4"/>
  <c r="AL25" i="4"/>
  <c r="AN25" i="4"/>
  <c r="AP25" i="4"/>
  <c r="AR25" i="4"/>
  <c r="AV25" i="4"/>
  <c r="Z26" i="4"/>
  <c r="AB26" i="4"/>
  <c r="AD26" i="4"/>
  <c r="AF26" i="4"/>
  <c r="AH26" i="4"/>
  <c r="AJ26" i="4"/>
  <c r="AL26" i="4"/>
  <c r="AN26" i="4"/>
  <c r="AP26" i="4"/>
  <c r="AR26" i="4"/>
  <c r="AV26" i="4"/>
  <c r="Z27" i="4"/>
  <c r="AB27" i="4"/>
  <c r="AD27" i="4"/>
  <c r="AF27" i="4"/>
  <c r="AH27" i="4"/>
  <c r="AJ27" i="4"/>
  <c r="AL27" i="4"/>
  <c r="AN27" i="4"/>
  <c r="AP27" i="4"/>
  <c r="AR27" i="4"/>
  <c r="AV27" i="4"/>
  <c r="Z28" i="4"/>
  <c r="AB28" i="4"/>
  <c r="AD28" i="4"/>
  <c r="AF28" i="4"/>
  <c r="AH28" i="4"/>
  <c r="AJ28" i="4"/>
  <c r="AL28" i="4"/>
  <c r="AN28" i="4"/>
  <c r="AP28" i="4"/>
  <c r="AR28" i="4"/>
  <c r="AV28" i="4"/>
  <c r="Z29" i="4"/>
  <c r="AB29" i="4"/>
  <c r="AD29" i="4"/>
  <c r="AF29" i="4"/>
  <c r="AH29" i="4"/>
  <c r="AJ29" i="4"/>
  <c r="AL29" i="4"/>
  <c r="AN29" i="4"/>
  <c r="AP29" i="4"/>
  <c r="AR29" i="4"/>
  <c r="AV29" i="4"/>
  <c r="Z30" i="4"/>
  <c r="AB30" i="4"/>
  <c r="AD30" i="4"/>
  <c r="AF30" i="4"/>
  <c r="AH30" i="4"/>
  <c r="AJ30" i="4"/>
  <c r="AL30" i="4"/>
  <c r="AN30" i="4"/>
  <c r="AP30" i="4"/>
  <c r="AR30" i="4"/>
  <c r="AV30" i="4"/>
  <c r="Z31" i="4"/>
  <c r="AB31" i="4"/>
  <c r="AD31" i="4"/>
  <c r="AF31" i="4"/>
  <c r="AH31" i="4"/>
  <c r="AJ31" i="4"/>
  <c r="AL31" i="4"/>
  <c r="AN31" i="4"/>
  <c r="AP31" i="4"/>
  <c r="AR31" i="4"/>
  <c r="AV31" i="4"/>
  <c r="X32" i="4"/>
  <c r="Z32" i="4"/>
  <c r="AB32" i="4"/>
  <c r="AD32" i="4"/>
  <c r="AF32" i="4"/>
  <c r="AH32" i="4"/>
  <c r="AJ32" i="4"/>
  <c r="AL32" i="4"/>
  <c r="AN32" i="4"/>
  <c r="AP32" i="4"/>
  <c r="AR32" i="4"/>
  <c r="AV32" i="4"/>
  <c r="X33" i="4"/>
  <c r="Z33" i="4"/>
  <c r="AB33" i="4"/>
  <c r="AD33" i="4"/>
  <c r="AF33" i="4"/>
  <c r="AH33" i="4"/>
  <c r="AJ33" i="4"/>
  <c r="AL33" i="4"/>
  <c r="AN33" i="4"/>
  <c r="AP33" i="4"/>
  <c r="AR33" i="4"/>
  <c r="AV33" i="4"/>
  <c r="X34" i="4"/>
  <c r="Z34" i="4"/>
  <c r="AB34" i="4"/>
  <c r="AD34" i="4"/>
  <c r="AF34" i="4"/>
  <c r="AH34" i="4"/>
  <c r="AJ34" i="4"/>
  <c r="AL34" i="4"/>
  <c r="AN34" i="4"/>
  <c r="AP34" i="4"/>
  <c r="AR34" i="4"/>
  <c r="AV34" i="4"/>
  <c r="X35" i="4"/>
  <c r="Z35" i="4"/>
  <c r="AB35" i="4"/>
  <c r="AD35" i="4"/>
  <c r="AF35" i="4"/>
  <c r="AH35" i="4"/>
  <c r="AJ35" i="4"/>
  <c r="AL35" i="4"/>
  <c r="AN35" i="4"/>
  <c r="AP35" i="4"/>
  <c r="AR35" i="4"/>
  <c r="AV35" i="4"/>
  <c r="X36" i="4"/>
  <c r="Z36" i="4"/>
  <c r="AB36" i="4"/>
  <c r="AD36" i="4"/>
  <c r="AF36" i="4"/>
  <c r="AH36" i="4"/>
  <c r="AJ36" i="4"/>
  <c r="AL36" i="4"/>
  <c r="AN36" i="4"/>
  <c r="AP36" i="4"/>
  <c r="AR36" i="4"/>
  <c r="AV36" i="4"/>
  <c r="X37" i="4"/>
  <c r="Z37" i="4"/>
  <c r="AB37" i="4"/>
  <c r="AD37" i="4"/>
  <c r="AF37" i="4"/>
  <c r="AH37" i="4"/>
  <c r="AJ37" i="4"/>
  <c r="AL37" i="4"/>
  <c r="AN37" i="4"/>
  <c r="AP37" i="4"/>
  <c r="AR37" i="4"/>
  <c r="AV37" i="4"/>
  <c r="X38" i="4"/>
  <c r="Z38" i="4"/>
  <c r="AB38" i="4"/>
  <c r="AD38" i="4"/>
  <c r="AF38" i="4"/>
  <c r="AH38" i="4"/>
  <c r="AJ38" i="4"/>
  <c r="AL38" i="4"/>
  <c r="AN38" i="4"/>
  <c r="AP38" i="4"/>
  <c r="AR38" i="4"/>
  <c r="AV38" i="4"/>
  <c r="X39" i="4"/>
  <c r="Z39" i="4"/>
  <c r="AB39" i="4"/>
  <c r="AD39" i="4"/>
  <c r="AF39" i="4"/>
  <c r="AH39" i="4"/>
  <c r="AJ39" i="4"/>
  <c r="AL39" i="4"/>
  <c r="AN39" i="4"/>
  <c r="AP39" i="4"/>
  <c r="AR39" i="4"/>
  <c r="AV39" i="4"/>
  <c r="Z40" i="4"/>
  <c r="AB40" i="4"/>
  <c r="AD40" i="4"/>
  <c r="AF40" i="4"/>
  <c r="AH40" i="4"/>
  <c r="AJ40" i="4"/>
  <c r="AL40" i="4"/>
  <c r="AN40" i="4"/>
  <c r="AP40" i="4"/>
  <c r="AR40" i="4"/>
  <c r="AV40" i="4"/>
  <c r="Z41" i="4"/>
  <c r="AB41" i="4"/>
  <c r="AD41" i="4"/>
  <c r="AF41" i="4"/>
  <c r="AH41" i="4"/>
  <c r="AJ41" i="4"/>
  <c r="AL41" i="4"/>
  <c r="AN41" i="4"/>
  <c r="AP41" i="4"/>
  <c r="AR41" i="4"/>
  <c r="AV41" i="4"/>
  <c r="Z42" i="4"/>
  <c r="AB42" i="4"/>
  <c r="AD42" i="4"/>
  <c r="AF42" i="4"/>
  <c r="AH42" i="4"/>
  <c r="AJ42" i="4"/>
  <c r="AL42" i="4"/>
  <c r="AN42" i="4"/>
  <c r="AP42" i="4"/>
  <c r="AR42" i="4"/>
  <c r="AV42" i="4"/>
  <c r="X43" i="4"/>
  <c r="Z43" i="4"/>
  <c r="AB43" i="4"/>
  <c r="AD43" i="4"/>
  <c r="AF43" i="4"/>
  <c r="AH43" i="4"/>
  <c r="AJ43" i="4"/>
  <c r="AL43" i="4"/>
  <c r="AN43" i="4"/>
  <c r="AP43" i="4"/>
  <c r="AR43" i="4"/>
  <c r="AV43" i="4"/>
  <c r="X44" i="4"/>
  <c r="Z44" i="4"/>
  <c r="AB44" i="4"/>
  <c r="AD44" i="4"/>
  <c r="AF44" i="4"/>
  <c r="AH44" i="4"/>
  <c r="AJ44" i="4"/>
  <c r="AL44" i="4"/>
  <c r="AN44" i="4"/>
  <c r="AP44" i="4"/>
  <c r="AR44" i="4"/>
  <c r="AV44" i="4"/>
  <c r="X45" i="4"/>
  <c r="Z45" i="4"/>
  <c r="AB45" i="4"/>
  <c r="AD45" i="4"/>
  <c r="AF45" i="4"/>
  <c r="AH45" i="4"/>
  <c r="AJ45" i="4"/>
  <c r="AL45" i="4"/>
  <c r="AN45" i="4"/>
  <c r="AP45" i="4"/>
  <c r="AR45" i="4"/>
  <c r="AV45" i="4"/>
  <c r="X46" i="4"/>
  <c r="Z46" i="4"/>
  <c r="AB46" i="4"/>
  <c r="AD46" i="4"/>
  <c r="AF46" i="4"/>
  <c r="AH46" i="4"/>
  <c r="AJ46" i="4"/>
  <c r="AL46" i="4"/>
  <c r="AN46" i="4"/>
  <c r="AP46" i="4"/>
  <c r="AR46" i="4"/>
  <c r="AV46" i="4"/>
  <c r="X47" i="4"/>
  <c r="Z47" i="4"/>
  <c r="AB47" i="4"/>
  <c r="AD47" i="4"/>
  <c r="AF47" i="4"/>
  <c r="AH47" i="4"/>
  <c r="AJ47" i="4"/>
  <c r="AL47" i="4"/>
  <c r="AN47" i="4"/>
  <c r="AP47" i="4"/>
  <c r="AR47" i="4"/>
  <c r="AV47" i="4"/>
  <c r="X48" i="4"/>
  <c r="Z48" i="4"/>
  <c r="AB48" i="4"/>
  <c r="AD48" i="4"/>
  <c r="AF48" i="4"/>
  <c r="AH48" i="4"/>
  <c r="AJ48" i="4"/>
  <c r="AL48" i="4"/>
  <c r="AN48" i="4"/>
  <c r="AP48" i="4"/>
  <c r="AR48" i="4"/>
  <c r="AV48" i="4"/>
  <c r="X49" i="4"/>
  <c r="Z49" i="4"/>
  <c r="AB49" i="4"/>
  <c r="AD49" i="4"/>
  <c r="AF49" i="4"/>
  <c r="AH49" i="4"/>
  <c r="AJ49" i="4"/>
  <c r="AL49" i="4"/>
  <c r="AN49" i="4"/>
  <c r="AP49" i="4"/>
  <c r="AR49" i="4"/>
  <c r="AV49" i="4"/>
  <c r="X50" i="4"/>
  <c r="Z50" i="4"/>
  <c r="AB50" i="4"/>
  <c r="AD50" i="4"/>
  <c r="AF50" i="4"/>
  <c r="AH50" i="4"/>
  <c r="AJ50" i="4"/>
  <c r="AL50" i="4"/>
  <c r="AN50" i="4"/>
  <c r="AP50" i="4"/>
  <c r="AR50" i="4"/>
  <c r="AV50" i="4"/>
  <c r="Z51" i="4"/>
  <c r="AB51" i="4"/>
  <c r="AD51" i="4"/>
  <c r="AF51" i="4"/>
  <c r="AH51" i="4"/>
  <c r="AJ51" i="4"/>
  <c r="AL51" i="4"/>
  <c r="AN51" i="4"/>
  <c r="AP51" i="4"/>
  <c r="AR51" i="4"/>
  <c r="AV51" i="4"/>
  <c r="Z52" i="4"/>
  <c r="AB52" i="4"/>
  <c r="AD52" i="4"/>
  <c r="AF52" i="4"/>
  <c r="AH52" i="4"/>
  <c r="AJ52" i="4"/>
  <c r="AL52" i="4"/>
  <c r="AN52" i="4"/>
  <c r="AP52" i="4"/>
  <c r="AR52" i="4"/>
  <c r="AV52" i="4"/>
  <c r="X53" i="4"/>
  <c r="Z53" i="4"/>
  <c r="AB53" i="4"/>
  <c r="AD53" i="4"/>
  <c r="AF53" i="4"/>
  <c r="AH53" i="4"/>
  <c r="AJ53" i="4"/>
  <c r="AL53" i="4"/>
  <c r="AN53" i="4"/>
  <c r="AP53" i="4"/>
  <c r="AR53" i="4"/>
  <c r="AV53" i="4"/>
  <c r="X54" i="4"/>
  <c r="Z54" i="4"/>
  <c r="AB54" i="4"/>
  <c r="AD54" i="4"/>
  <c r="AF54" i="4"/>
  <c r="AH54" i="4"/>
  <c r="AJ54" i="4"/>
  <c r="AL54" i="4"/>
  <c r="AN54" i="4"/>
  <c r="AP54" i="4"/>
  <c r="AR54" i="4"/>
  <c r="AV54" i="4"/>
  <c r="X55" i="4"/>
  <c r="Z55" i="4"/>
  <c r="AB55" i="4"/>
  <c r="AD55" i="4"/>
  <c r="AF55" i="4"/>
  <c r="AH55" i="4"/>
  <c r="AJ55" i="4"/>
  <c r="AL55" i="4"/>
  <c r="AN55" i="4"/>
  <c r="AP55" i="4"/>
  <c r="AR55" i="4"/>
  <c r="AV55" i="4"/>
  <c r="X56" i="4"/>
  <c r="Z56" i="4"/>
  <c r="AB56" i="4"/>
  <c r="AD56" i="4"/>
  <c r="AF56" i="4"/>
  <c r="AH56" i="4"/>
  <c r="AJ56" i="4"/>
  <c r="AL56" i="4"/>
  <c r="AN56" i="4"/>
  <c r="AP56" i="4"/>
  <c r="AR56" i="4"/>
  <c r="AV56" i="4"/>
  <c r="X57" i="4"/>
  <c r="Z57" i="4"/>
  <c r="AB57" i="4"/>
  <c r="AD57" i="4"/>
  <c r="AF57" i="4"/>
  <c r="AH57" i="4"/>
  <c r="AJ57" i="4"/>
  <c r="AL57" i="4"/>
  <c r="AN57" i="4"/>
  <c r="AP57" i="4"/>
  <c r="AR57" i="4"/>
  <c r="AV57" i="4"/>
  <c r="X58" i="4"/>
  <c r="Z58" i="4"/>
  <c r="AB58" i="4"/>
  <c r="AD58" i="4"/>
  <c r="AF58" i="4"/>
  <c r="AH58" i="4"/>
  <c r="AJ58" i="4"/>
  <c r="AL58" i="4"/>
  <c r="AN58" i="4"/>
  <c r="AP58" i="4"/>
  <c r="AR58" i="4"/>
  <c r="AV58" i="4"/>
  <c r="X59" i="4"/>
  <c r="Z59" i="4"/>
  <c r="AB59" i="4"/>
  <c r="AD59" i="4"/>
  <c r="AF59" i="4"/>
  <c r="AH59" i="4"/>
  <c r="AJ59" i="4"/>
  <c r="AL59" i="4"/>
  <c r="AN59" i="4"/>
  <c r="AP59" i="4"/>
  <c r="AR59" i="4"/>
  <c r="AV59" i="4"/>
  <c r="X60" i="4"/>
  <c r="Z60" i="4"/>
  <c r="AB60" i="4"/>
  <c r="AD60" i="4"/>
  <c r="AF60" i="4"/>
  <c r="AH60" i="4"/>
  <c r="AJ60" i="4"/>
  <c r="AL60" i="4"/>
  <c r="AN60" i="4"/>
  <c r="AP60" i="4"/>
  <c r="AR60" i="4"/>
  <c r="AV60" i="4"/>
  <c r="X61" i="4"/>
  <c r="Z61" i="4"/>
  <c r="AB61" i="4"/>
  <c r="AD61" i="4"/>
  <c r="AF61" i="4"/>
  <c r="AH61" i="4"/>
  <c r="AJ61" i="4"/>
  <c r="AL61" i="4"/>
  <c r="AN61" i="4"/>
  <c r="AP61" i="4"/>
  <c r="AR61" i="4"/>
  <c r="AV61" i="4"/>
  <c r="X62" i="4"/>
  <c r="Z62" i="4"/>
  <c r="AB62" i="4"/>
  <c r="AD62" i="4"/>
  <c r="AF62" i="4"/>
  <c r="AH62" i="4"/>
  <c r="AJ62" i="4"/>
  <c r="AL62" i="4"/>
  <c r="AN62" i="4"/>
  <c r="AP62" i="4"/>
  <c r="AR62" i="4"/>
  <c r="AV62" i="4"/>
  <c r="X63" i="4"/>
  <c r="Z63" i="4"/>
  <c r="AB63" i="4"/>
  <c r="AD63" i="4"/>
  <c r="AF63" i="4"/>
  <c r="AH63" i="4"/>
  <c r="AJ63" i="4"/>
  <c r="AL63" i="4"/>
  <c r="AN63" i="4"/>
  <c r="AP63" i="4"/>
  <c r="AR63" i="4"/>
  <c r="AV63" i="4"/>
  <c r="X64" i="4"/>
  <c r="Z64" i="4"/>
  <c r="AB64" i="4"/>
  <c r="AD64" i="4"/>
  <c r="AF64" i="4"/>
  <c r="AH64" i="4"/>
  <c r="AJ64" i="4"/>
  <c r="AL64" i="4"/>
  <c r="AN64" i="4"/>
  <c r="AP64" i="4"/>
  <c r="AR64" i="4"/>
  <c r="AV64" i="4"/>
  <c r="Z65" i="4"/>
  <c r="AB65" i="4"/>
  <c r="AD65" i="4"/>
  <c r="AF65" i="4"/>
  <c r="AH65" i="4"/>
  <c r="AJ65" i="4"/>
  <c r="AL65" i="4"/>
  <c r="AN65" i="4"/>
  <c r="AP65" i="4"/>
  <c r="AR65" i="4"/>
  <c r="AV65" i="4"/>
  <c r="X66" i="4"/>
  <c r="Z66" i="4"/>
  <c r="AB66" i="4"/>
  <c r="AD66" i="4"/>
  <c r="AF66" i="4"/>
  <c r="AH66" i="4"/>
  <c r="AJ66" i="4"/>
  <c r="AL66" i="4"/>
  <c r="AN66" i="4"/>
  <c r="AP66" i="4"/>
  <c r="AR66" i="4"/>
  <c r="AV66" i="4"/>
  <c r="Z67" i="4"/>
  <c r="AB67" i="4"/>
  <c r="AD67" i="4"/>
  <c r="AF67" i="4"/>
  <c r="AH67" i="4"/>
  <c r="AJ67" i="4"/>
  <c r="AL67" i="4"/>
  <c r="AN67" i="4"/>
  <c r="AP67" i="4"/>
  <c r="AR67" i="4"/>
  <c r="AV67" i="4"/>
  <c r="Z68" i="4"/>
  <c r="AB68" i="4"/>
  <c r="AD68" i="4"/>
  <c r="AF68" i="4"/>
  <c r="AH68" i="4"/>
  <c r="AJ68" i="4"/>
  <c r="AL68" i="4"/>
  <c r="AN68" i="4"/>
  <c r="AP68" i="4"/>
  <c r="AR68" i="4"/>
  <c r="AV68" i="4"/>
  <c r="X69" i="4"/>
  <c r="Z69" i="4"/>
  <c r="AB69" i="4"/>
  <c r="AD69" i="4"/>
  <c r="AF69" i="4"/>
  <c r="AH69" i="4"/>
  <c r="AJ69" i="4"/>
  <c r="AL69" i="4"/>
  <c r="AN69" i="4"/>
  <c r="AP69" i="4"/>
  <c r="AR69" i="4"/>
  <c r="AV69" i="4"/>
  <c r="X70" i="4"/>
  <c r="Z70" i="4"/>
  <c r="AB70" i="4"/>
  <c r="AD70" i="4"/>
  <c r="AF70" i="4"/>
  <c r="AH70" i="4"/>
  <c r="AJ70" i="4"/>
  <c r="AL70" i="4"/>
  <c r="AN70" i="4"/>
  <c r="AP70" i="4"/>
  <c r="AR70" i="4"/>
  <c r="AV70" i="4"/>
  <c r="X71" i="4"/>
  <c r="Z71" i="4"/>
  <c r="AB71" i="4"/>
  <c r="AD71" i="4"/>
  <c r="AF71" i="4"/>
  <c r="AH71" i="4"/>
  <c r="AJ71" i="4"/>
  <c r="AL71" i="4"/>
  <c r="AN71" i="4"/>
  <c r="AP71" i="4"/>
  <c r="AR71" i="4"/>
  <c r="AV71" i="4"/>
  <c r="X72" i="4"/>
  <c r="Z72" i="4"/>
  <c r="AB72" i="4"/>
  <c r="AD72" i="4"/>
  <c r="AF72" i="4"/>
  <c r="AH72" i="4"/>
  <c r="AJ72" i="4"/>
  <c r="AL72" i="4"/>
  <c r="AN72" i="4"/>
  <c r="AP72" i="4"/>
  <c r="AR72" i="4"/>
  <c r="AV72" i="4"/>
  <c r="Z73" i="4"/>
  <c r="AB73" i="4"/>
  <c r="AD73" i="4"/>
  <c r="AF73" i="4"/>
  <c r="AH73" i="4"/>
  <c r="AJ73" i="4"/>
  <c r="AL73" i="4"/>
  <c r="AN73" i="4"/>
  <c r="AP73" i="4"/>
  <c r="AR73" i="4"/>
  <c r="AV73" i="4"/>
  <c r="X74" i="4"/>
  <c r="Z74" i="4"/>
  <c r="AB74" i="4"/>
  <c r="AD74" i="4"/>
  <c r="AF74" i="4"/>
  <c r="AH74" i="4"/>
  <c r="AJ74" i="4"/>
  <c r="AL74" i="4"/>
  <c r="AN74" i="4"/>
  <c r="AP74" i="4"/>
  <c r="AR74" i="4"/>
  <c r="AV74" i="4"/>
  <c r="X75" i="4"/>
  <c r="Z75" i="4"/>
  <c r="AB75" i="4"/>
  <c r="AD75" i="4"/>
  <c r="AF75" i="4"/>
  <c r="AH75" i="4"/>
  <c r="AJ75" i="4"/>
  <c r="AL75" i="4"/>
  <c r="AN75" i="4"/>
  <c r="AP75" i="4"/>
  <c r="AR75" i="4"/>
  <c r="AV75" i="4"/>
  <c r="X76" i="4"/>
  <c r="Z76" i="4"/>
  <c r="AB76" i="4"/>
  <c r="AD76" i="4"/>
  <c r="AF76" i="4"/>
  <c r="AH76" i="4"/>
  <c r="AJ76" i="4"/>
  <c r="AL76" i="4"/>
  <c r="AN76" i="4"/>
  <c r="AP76" i="4"/>
  <c r="AR76" i="4"/>
  <c r="AV76" i="4"/>
  <c r="X77" i="4"/>
  <c r="Z77" i="4"/>
  <c r="AB77" i="4"/>
  <c r="AD77" i="4"/>
  <c r="AF77" i="4"/>
  <c r="AH77" i="4"/>
  <c r="AJ77" i="4"/>
  <c r="AL77" i="4"/>
  <c r="AN77" i="4"/>
  <c r="AP77" i="4"/>
  <c r="AR77" i="4"/>
  <c r="AV77" i="4"/>
  <c r="X78" i="4"/>
  <c r="Z78" i="4"/>
  <c r="AB78" i="4"/>
  <c r="AD78" i="4"/>
  <c r="AF78" i="4"/>
  <c r="AH78" i="4"/>
  <c r="AJ78" i="4"/>
  <c r="AL78" i="4"/>
  <c r="AN78" i="4"/>
  <c r="AP78" i="4"/>
  <c r="AR78" i="4"/>
  <c r="AV78" i="4"/>
  <c r="X79" i="4"/>
  <c r="Z79" i="4"/>
  <c r="AB79" i="4"/>
  <c r="AD79" i="4"/>
  <c r="AF79" i="4"/>
  <c r="AH79" i="4"/>
  <c r="AJ79" i="4"/>
  <c r="AL79" i="4"/>
  <c r="AN79" i="4"/>
  <c r="AP79" i="4"/>
  <c r="AR79" i="4"/>
  <c r="AV79" i="4"/>
  <c r="X80" i="4"/>
  <c r="Z80" i="4"/>
  <c r="AB80" i="4"/>
  <c r="AD80" i="4"/>
  <c r="AF80" i="4"/>
  <c r="AH80" i="4"/>
  <c r="AJ80" i="4"/>
  <c r="AL80" i="4"/>
  <c r="AN80" i="4"/>
  <c r="AP80" i="4"/>
  <c r="AR80" i="4"/>
  <c r="AV80" i="4"/>
  <c r="X81" i="4"/>
  <c r="Z81" i="4"/>
  <c r="AB81" i="4"/>
  <c r="AD81" i="4"/>
  <c r="AF81" i="4"/>
  <c r="AH81" i="4"/>
  <c r="AJ81" i="4"/>
  <c r="AL81" i="4"/>
  <c r="AN81" i="4"/>
  <c r="AP81" i="4"/>
  <c r="AR81" i="4"/>
  <c r="AV81" i="4"/>
  <c r="X82" i="4"/>
  <c r="Z82" i="4"/>
  <c r="AB82" i="4"/>
  <c r="AD82" i="4"/>
  <c r="AF82" i="4"/>
  <c r="AH82" i="4"/>
  <c r="AJ82" i="4"/>
  <c r="AL82" i="4"/>
  <c r="AN82" i="4"/>
  <c r="AP82" i="4"/>
  <c r="AR82" i="4"/>
  <c r="AV82" i="4"/>
  <c r="X83" i="4"/>
  <c r="Z83" i="4"/>
  <c r="AB83" i="4"/>
  <c r="AD83" i="4"/>
  <c r="AF83" i="4"/>
  <c r="AH83" i="4"/>
  <c r="AJ83" i="4"/>
  <c r="AL83" i="4"/>
  <c r="AN83" i="4"/>
  <c r="AP83" i="4"/>
  <c r="AR83" i="4"/>
  <c r="AV83" i="4"/>
  <c r="X84" i="4"/>
  <c r="Z84" i="4"/>
  <c r="AB84" i="4"/>
  <c r="AD84" i="4"/>
  <c r="AF84" i="4"/>
  <c r="AH84" i="4"/>
  <c r="AJ84" i="4"/>
  <c r="AL84" i="4"/>
  <c r="AN84" i="4"/>
  <c r="AP84" i="4"/>
  <c r="AR84" i="4"/>
  <c r="AV84" i="4"/>
  <c r="X85" i="4"/>
  <c r="Z85" i="4"/>
  <c r="AB85" i="4"/>
  <c r="AD85" i="4"/>
  <c r="AF85" i="4"/>
  <c r="AH85" i="4"/>
  <c r="AJ85" i="4"/>
  <c r="AL85" i="4"/>
  <c r="AN85" i="4"/>
  <c r="AP85" i="4"/>
  <c r="AR85" i="4"/>
  <c r="AV85" i="4"/>
  <c r="Z86" i="4"/>
  <c r="AB86" i="4"/>
  <c r="AD86" i="4"/>
  <c r="AF86" i="4"/>
  <c r="AH86" i="4"/>
  <c r="AJ86" i="4"/>
  <c r="AL86" i="4"/>
  <c r="AN86" i="4"/>
  <c r="AP86" i="4"/>
  <c r="AR86" i="4"/>
  <c r="AV86" i="4"/>
  <c r="X87" i="4"/>
  <c r="Z87" i="4"/>
  <c r="AB87" i="4"/>
  <c r="AD87" i="4"/>
  <c r="AF87" i="4"/>
  <c r="AH87" i="4"/>
  <c r="AJ87" i="4"/>
  <c r="AL87" i="4"/>
  <c r="AN87" i="4"/>
  <c r="AP87" i="4"/>
  <c r="AR87" i="4"/>
  <c r="AV87" i="4"/>
  <c r="X88" i="4"/>
  <c r="Z88" i="4"/>
  <c r="AB88" i="4"/>
  <c r="AD88" i="4"/>
  <c r="AF88" i="4"/>
  <c r="AH88" i="4"/>
  <c r="AJ88" i="4"/>
  <c r="AL88" i="4"/>
  <c r="AN88" i="4"/>
  <c r="AP88" i="4"/>
  <c r="AR88" i="4"/>
  <c r="AV88" i="4"/>
  <c r="X89" i="4"/>
  <c r="Z89" i="4"/>
  <c r="AB89" i="4"/>
  <c r="AD89" i="4"/>
  <c r="AF89" i="4"/>
  <c r="AH89" i="4"/>
  <c r="AJ89" i="4"/>
  <c r="AL89" i="4"/>
  <c r="AN89" i="4"/>
  <c r="AP89" i="4"/>
  <c r="AR89" i="4"/>
  <c r="AV89" i="4"/>
  <c r="X90" i="4"/>
  <c r="Z90" i="4"/>
  <c r="AB90" i="4"/>
  <c r="AD90" i="4"/>
  <c r="AF90" i="4"/>
  <c r="AH90" i="4"/>
  <c r="AJ90" i="4"/>
  <c r="AL90" i="4"/>
  <c r="AN90" i="4"/>
  <c r="AP90" i="4"/>
  <c r="AR90" i="4"/>
  <c r="AV90" i="4"/>
  <c r="X91" i="4"/>
  <c r="Z91" i="4"/>
  <c r="AB91" i="4"/>
  <c r="AD91" i="4"/>
  <c r="AF91" i="4"/>
  <c r="AH91" i="4"/>
  <c r="AJ91" i="4"/>
  <c r="AL91" i="4"/>
  <c r="AN91" i="4"/>
  <c r="AP91" i="4"/>
  <c r="AR91" i="4"/>
  <c r="AV91" i="4"/>
  <c r="Z92" i="4"/>
  <c r="AB92" i="4"/>
  <c r="AD92" i="4"/>
  <c r="AF92" i="4"/>
  <c r="AH92" i="4"/>
  <c r="AJ92" i="4"/>
  <c r="AL92" i="4"/>
  <c r="AN92" i="4"/>
  <c r="AP92" i="4"/>
  <c r="AR92" i="4"/>
  <c r="AV92" i="4"/>
  <c r="Z93" i="4"/>
  <c r="AB93" i="4"/>
  <c r="AD93" i="4"/>
  <c r="AF93" i="4"/>
  <c r="AH93" i="4"/>
  <c r="AJ93" i="4"/>
  <c r="AL93" i="4"/>
  <c r="AN93" i="4"/>
  <c r="AP93" i="4"/>
  <c r="AR93" i="4"/>
  <c r="AV93" i="4"/>
  <c r="X94" i="4"/>
  <c r="Z94" i="4"/>
  <c r="AB94" i="4"/>
  <c r="AD94" i="4"/>
  <c r="AF94" i="4"/>
  <c r="AH94" i="4"/>
  <c r="AJ94" i="4"/>
  <c r="AL94" i="4"/>
  <c r="AN94" i="4"/>
  <c r="AP94" i="4"/>
  <c r="AR94" i="4"/>
  <c r="AV94" i="4"/>
  <c r="X95" i="4"/>
  <c r="Z95" i="4"/>
  <c r="AB95" i="4"/>
  <c r="AD95" i="4"/>
  <c r="AF95" i="4"/>
  <c r="AH95" i="4"/>
  <c r="AJ95" i="4"/>
  <c r="AL95" i="4"/>
  <c r="AN95" i="4"/>
  <c r="AP95" i="4"/>
  <c r="AR95" i="4"/>
  <c r="AV95" i="4"/>
  <c r="X96" i="4"/>
  <c r="Z96" i="4"/>
  <c r="AB96" i="4"/>
  <c r="AD96" i="4"/>
  <c r="AF96" i="4"/>
  <c r="AH96" i="4"/>
  <c r="AJ96" i="4"/>
  <c r="AL96" i="4"/>
  <c r="AN96" i="4"/>
  <c r="AP96" i="4"/>
  <c r="AR96" i="4"/>
  <c r="AV96" i="4"/>
  <c r="X97" i="4"/>
  <c r="Z97" i="4"/>
  <c r="AB97" i="4"/>
  <c r="AD97" i="4"/>
  <c r="AF97" i="4"/>
  <c r="AH97" i="4"/>
  <c r="AJ97" i="4"/>
  <c r="AL97" i="4"/>
  <c r="AN97" i="4"/>
  <c r="AP97" i="4"/>
  <c r="AR97" i="4"/>
  <c r="AV97" i="4"/>
  <c r="X98" i="4"/>
  <c r="Z98" i="4"/>
  <c r="AB98" i="4"/>
  <c r="AD98" i="4"/>
  <c r="AF98" i="4"/>
  <c r="AH98" i="4"/>
  <c r="AJ98" i="4"/>
  <c r="AL98" i="4"/>
  <c r="AN98" i="4"/>
  <c r="AP98" i="4"/>
  <c r="AR98" i="4"/>
  <c r="AV98" i="4"/>
  <c r="X99" i="4"/>
  <c r="Z99" i="4"/>
  <c r="AB99" i="4"/>
  <c r="AD99" i="4"/>
  <c r="AF99" i="4"/>
  <c r="AH99" i="4"/>
  <c r="AJ99" i="4"/>
  <c r="AL99" i="4"/>
  <c r="AN99" i="4"/>
  <c r="AP99" i="4"/>
  <c r="AR99" i="4"/>
  <c r="AV99" i="4"/>
  <c r="X100" i="4"/>
  <c r="Z100" i="4"/>
  <c r="AB100" i="4"/>
  <c r="AD100" i="4"/>
  <c r="AF100" i="4"/>
  <c r="AH100" i="4"/>
  <c r="AJ100" i="4"/>
  <c r="AL100" i="4"/>
  <c r="AN100" i="4"/>
  <c r="AP100" i="4"/>
  <c r="AR100" i="4"/>
  <c r="AV100" i="4"/>
  <c r="X101" i="4"/>
  <c r="Z101" i="4"/>
  <c r="AB101" i="4"/>
  <c r="AD101" i="4"/>
  <c r="AF101" i="4"/>
  <c r="AH101" i="4"/>
  <c r="AJ101" i="4"/>
  <c r="AL101" i="4"/>
  <c r="AN101" i="4"/>
  <c r="AP101" i="4"/>
  <c r="AR101" i="4"/>
  <c r="AV101" i="4"/>
  <c r="X102" i="4"/>
  <c r="Z102" i="4"/>
  <c r="AB102" i="4"/>
  <c r="AD102" i="4"/>
  <c r="AF102" i="4"/>
  <c r="AH102" i="4"/>
  <c r="AJ102" i="4"/>
  <c r="AL102" i="4"/>
  <c r="AN102" i="4"/>
  <c r="AP102" i="4"/>
  <c r="AR102" i="4"/>
  <c r="AV102" i="4"/>
  <c r="X103" i="4"/>
  <c r="Z103" i="4"/>
  <c r="AB103" i="4"/>
  <c r="AD103" i="4"/>
  <c r="AF103" i="4"/>
  <c r="AH103" i="4"/>
  <c r="AJ103" i="4"/>
  <c r="AL103" i="4"/>
  <c r="AN103" i="4"/>
  <c r="AP103" i="4"/>
  <c r="AR103" i="4"/>
  <c r="AV103" i="4"/>
  <c r="X104" i="4"/>
  <c r="Z104" i="4"/>
  <c r="AB104" i="4"/>
  <c r="AD104" i="4"/>
  <c r="AF104" i="4"/>
  <c r="AH104" i="4"/>
  <c r="AJ104" i="4"/>
  <c r="AL104" i="4"/>
  <c r="AN104" i="4"/>
  <c r="AP104" i="4"/>
  <c r="AR104" i="4"/>
  <c r="AV104" i="4"/>
  <c r="X105" i="4"/>
  <c r="Z105" i="4"/>
  <c r="AB105" i="4"/>
  <c r="AD105" i="4"/>
  <c r="AF105" i="4"/>
  <c r="AH105" i="4"/>
  <c r="AJ105" i="4"/>
  <c r="AL105" i="4"/>
  <c r="AN105" i="4"/>
  <c r="AP105" i="4"/>
  <c r="AR105" i="4"/>
  <c r="AV105" i="4"/>
  <c r="X106" i="4"/>
  <c r="Z106" i="4"/>
  <c r="AB106" i="4"/>
  <c r="AD106" i="4"/>
  <c r="AF106" i="4"/>
  <c r="AH106" i="4"/>
  <c r="AJ106" i="4"/>
  <c r="AL106" i="4"/>
  <c r="AN106" i="4"/>
  <c r="AP106" i="4"/>
  <c r="AR106" i="4"/>
  <c r="AV106" i="4"/>
  <c r="X107" i="4"/>
  <c r="Z107" i="4"/>
  <c r="AB107" i="4"/>
  <c r="AD107" i="4"/>
  <c r="AF107" i="4"/>
  <c r="AH107" i="4"/>
  <c r="AJ107" i="4"/>
  <c r="AL107" i="4"/>
  <c r="AN107" i="4"/>
  <c r="AP107" i="4"/>
  <c r="AR107" i="4"/>
  <c r="AV107" i="4"/>
  <c r="X108" i="4"/>
  <c r="Z108" i="4"/>
  <c r="AB108" i="4"/>
  <c r="AD108" i="4"/>
  <c r="AF108" i="4"/>
  <c r="AH108" i="4"/>
  <c r="AJ108" i="4"/>
  <c r="AL108" i="4"/>
  <c r="AN108" i="4"/>
  <c r="AP108" i="4"/>
  <c r="AR108" i="4"/>
  <c r="AV108" i="4"/>
  <c r="X109" i="4"/>
  <c r="Z109" i="4"/>
  <c r="AB109" i="4"/>
  <c r="AD109" i="4"/>
  <c r="AF109" i="4"/>
  <c r="AH109" i="4"/>
  <c r="AJ109" i="4"/>
  <c r="AL109" i="4"/>
  <c r="AN109" i="4"/>
  <c r="AP109" i="4"/>
  <c r="AR109" i="4"/>
  <c r="AV109" i="4"/>
  <c r="X110" i="4"/>
  <c r="Z110" i="4"/>
  <c r="AB110" i="4"/>
  <c r="AD110" i="4"/>
  <c r="AF110" i="4"/>
  <c r="AH110" i="4"/>
  <c r="AJ110" i="4"/>
  <c r="AL110" i="4"/>
  <c r="AN110" i="4"/>
  <c r="AP110" i="4"/>
  <c r="AR110" i="4"/>
  <c r="AV110" i="4"/>
  <c r="X111" i="4"/>
  <c r="Z111" i="4"/>
  <c r="AB111" i="4"/>
  <c r="AD111" i="4"/>
  <c r="AF111" i="4"/>
  <c r="AH111" i="4"/>
  <c r="AJ111" i="4"/>
  <c r="AL111" i="4"/>
  <c r="AN111" i="4"/>
  <c r="AP111" i="4"/>
  <c r="AR111" i="4"/>
  <c r="AV111" i="4"/>
  <c r="X112" i="4"/>
  <c r="Z112" i="4"/>
  <c r="AB112" i="4"/>
  <c r="AD112" i="4"/>
  <c r="AF112" i="4"/>
  <c r="AH112" i="4"/>
  <c r="AJ112" i="4"/>
  <c r="AL112" i="4"/>
  <c r="AN112" i="4"/>
  <c r="AP112" i="4"/>
  <c r="AR112" i="4"/>
  <c r="AV112" i="4"/>
  <c r="X113" i="4"/>
  <c r="Z113" i="4"/>
  <c r="AB113" i="4"/>
  <c r="AD113" i="4"/>
  <c r="AF113" i="4"/>
  <c r="AH113" i="4"/>
  <c r="AJ113" i="4"/>
  <c r="AL113" i="4"/>
  <c r="AN113" i="4"/>
  <c r="AP113" i="4"/>
  <c r="AR113" i="4"/>
  <c r="AV113" i="4"/>
  <c r="X114" i="4"/>
  <c r="Z114" i="4"/>
  <c r="AB114" i="4"/>
  <c r="AD114" i="4"/>
  <c r="AF114" i="4"/>
  <c r="AH114" i="4"/>
  <c r="AJ114" i="4"/>
  <c r="AL114" i="4"/>
  <c r="AN114" i="4"/>
  <c r="AP114" i="4"/>
  <c r="AR114" i="4"/>
  <c r="AV114" i="4"/>
  <c r="X115" i="4"/>
  <c r="Z115" i="4"/>
  <c r="AB115" i="4"/>
  <c r="AD115" i="4"/>
  <c r="AF115" i="4"/>
  <c r="AH115" i="4"/>
  <c r="AJ115" i="4"/>
  <c r="AL115" i="4"/>
  <c r="AN115" i="4"/>
  <c r="AP115" i="4"/>
  <c r="AR115" i="4"/>
  <c r="AV115" i="4"/>
  <c r="X116" i="4"/>
  <c r="Z116" i="4"/>
  <c r="AB116" i="4"/>
  <c r="AD116" i="4"/>
  <c r="AF116" i="4"/>
  <c r="AH116" i="4"/>
  <c r="AJ116" i="4"/>
  <c r="AL116" i="4"/>
  <c r="AN116" i="4"/>
  <c r="AP116" i="4"/>
  <c r="AR116" i="4"/>
  <c r="AV116" i="4"/>
  <c r="X117" i="4"/>
  <c r="Z117" i="4"/>
  <c r="AB117" i="4"/>
  <c r="AD117" i="4"/>
  <c r="AF117" i="4"/>
  <c r="AH117" i="4"/>
  <c r="AJ117" i="4"/>
  <c r="AL117" i="4"/>
  <c r="AN117" i="4"/>
  <c r="AP117" i="4"/>
  <c r="AR117" i="4"/>
  <c r="AV117" i="4"/>
  <c r="X118" i="4"/>
  <c r="Z118" i="4"/>
  <c r="AB118" i="4"/>
  <c r="AD118" i="4"/>
  <c r="AF118" i="4"/>
  <c r="AH118" i="4"/>
  <c r="AJ118" i="4"/>
  <c r="AL118" i="4"/>
  <c r="AN118" i="4"/>
  <c r="AP118" i="4"/>
  <c r="AR118" i="4"/>
  <c r="AV118" i="4"/>
  <c r="X119" i="4"/>
  <c r="Z119" i="4"/>
  <c r="AB119" i="4"/>
  <c r="AD119" i="4"/>
  <c r="AF119" i="4"/>
  <c r="AH119" i="4"/>
  <c r="AJ119" i="4"/>
  <c r="AL119" i="4"/>
  <c r="AN119" i="4"/>
  <c r="AP119" i="4"/>
  <c r="AR119" i="4"/>
  <c r="AV119" i="4"/>
  <c r="X120" i="4"/>
  <c r="Z120" i="4"/>
  <c r="AB120" i="4"/>
  <c r="AD120" i="4"/>
  <c r="AF120" i="4"/>
  <c r="AH120" i="4"/>
  <c r="AJ120" i="4"/>
  <c r="AL120" i="4"/>
  <c r="AN120" i="4"/>
  <c r="AP120" i="4"/>
  <c r="AR120" i="4"/>
  <c r="AV120" i="4"/>
  <c r="Z121" i="4"/>
  <c r="AB121" i="4"/>
  <c r="AD121" i="4"/>
  <c r="AF121" i="4"/>
  <c r="AH121" i="4"/>
  <c r="AJ121" i="4"/>
  <c r="AL121" i="4"/>
  <c r="AN121" i="4"/>
  <c r="AP121" i="4"/>
  <c r="AR121" i="4"/>
  <c r="AV121" i="4"/>
  <c r="X122" i="4"/>
  <c r="Z122" i="4"/>
  <c r="AB122" i="4"/>
  <c r="AD122" i="4"/>
  <c r="AF122" i="4"/>
  <c r="AH122" i="4"/>
  <c r="AJ122" i="4"/>
  <c r="AL122" i="4"/>
  <c r="AN122" i="4"/>
  <c r="AP122" i="4"/>
  <c r="AR122" i="4"/>
  <c r="AV122" i="4"/>
  <c r="Z123" i="4"/>
  <c r="AB123" i="4"/>
  <c r="AD123" i="4"/>
  <c r="AF123" i="4"/>
  <c r="AH123" i="4"/>
  <c r="AJ123" i="4"/>
  <c r="AL123" i="4"/>
  <c r="AN123" i="4"/>
  <c r="AP123" i="4"/>
  <c r="AR123" i="4"/>
  <c r="AV123" i="4"/>
  <c r="Z124" i="4"/>
  <c r="AB124" i="4"/>
  <c r="AD124" i="4"/>
  <c r="AF124" i="4"/>
  <c r="AH124" i="4"/>
  <c r="AJ124" i="4"/>
  <c r="AL124" i="4"/>
  <c r="AN124" i="4"/>
  <c r="AP124" i="4"/>
  <c r="AR124" i="4"/>
  <c r="AV124" i="4"/>
  <c r="Z125" i="4"/>
  <c r="AB125" i="4"/>
  <c r="AD125" i="4"/>
  <c r="AF125" i="4"/>
  <c r="AH125" i="4"/>
  <c r="AJ125" i="4"/>
  <c r="AL125" i="4"/>
  <c r="AN125" i="4"/>
  <c r="AP125" i="4"/>
  <c r="AR125" i="4"/>
  <c r="AV125" i="4"/>
  <c r="X126" i="4"/>
  <c r="Z126" i="4"/>
  <c r="AB126" i="4"/>
  <c r="AD126" i="4"/>
  <c r="AF126" i="4"/>
  <c r="AH126" i="4"/>
  <c r="AJ126" i="4"/>
  <c r="AL126" i="4"/>
  <c r="AN126" i="4"/>
  <c r="AP126" i="4"/>
  <c r="AR126" i="4"/>
  <c r="AV126" i="4"/>
  <c r="Z127" i="4"/>
  <c r="AB127" i="4"/>
  <c r="AD127" i="4"/>
  <c r="AF127" i="4"/>
  <c r="AH127" i="4"/>
  <c r="AJ127" i="4"/>
  <c r="AL127" i="4"/>
  <c r="AN127" i="4"/>
  <c r="AP127" i="4"/>
  <c r="AR127" i="4"/>
  <c r="AV127" i="4"/>
  <c r="Z128" i="4"/>
  <c r="AB128" i="4"/>
  <c r="AD128" i="4"/>
  <c r="AF128" i="4"/>
  <c r="AH128" i="4"/>
  <c r="AJ128" i="4"/>
  <c r="AL128" i="4"/>
  <c r="AN128" i="4"/>
  <c r="AP128" i="4"/>
  <c r="AR128" i="4"/>
  <c r="AV128" i="4"/>
  <c r="X129" i="4"/>
  <c r="Z129" i="4"/>
  <c r="AB129" i="4"/>
  <c r="AD129" i="4"/>
  <c r="AF129" i="4"/>
  <c r="AH129" i="4"/>
  <c r="AJ129" i="4"/>
  <c r="AL129" i="4"/>
  <c r="AN129" i="4"/>
  <c r="AP129" i="4"/>
  <c r="AR129" i="4"/>
  <c r="AV129" i="4"/>
  <c r="Z130" i="4"/>
  <c r="AB130" i="4"/>
  <c r="AD130" i="4"/>
  <c r="AF130" i="4"/>
  <c r="AH130" i="4"/>
  <c r="AJ130" i="4"/>
  <c r="AL130" i="4"/>
  <c r="AN130" i="4"/>
  <c r="AP130" i="4"/>
  <c r="AR130" i="4"/>
  <c r="AV130" i="4"/>
  <c r="X131" i="4"/>
  <c r="Z131" i="4"/>
  <c r="AB131" i="4"/>
  <c r="AD131" i="4"/>
  <c r="AF131" i="4"/>
  <c r="AH131" i="4"/>
  <c r="AJ131" i="4"/>
  <c r="AL131" i="4"/>
  <c r="AN131" i="4"/>
  <c r="AP131" i="4"/>
  <c r="AR131" i="4"/>
  <c r="AV131" i="4"/>
  <c r="X132" i="4"/>
  <c r="Z132" i="4"/>
  <c r="AB132" i="4"/>
  <c r="AD132" i="4"/>
  <c r="AF132" i="4"/>
  <c r="AH132" i="4"/>
  <c r="AJ132" i="4"/>
  <c r="AL132" i="4"/>
  <c r="AN132" i="4"/>
  <c r="AP132" i="4"/>
  <c r="AR132" i="4"/>
  <c r="AV132" i="4"/>
  <c r="X133" i="4"/>
  <c r="Z133" i="4"/>
  <c r="AB133" i="4"/>
  <c r="AD133" i="4"/>
  <c r="AF133" i="4"/>
  <c r="AH133" i="4"/>
  <c r="AJ133" i="4"/>
  <c r="AL133" i="4"/>
  <c r="AN133" i="4"/>
  <c r="AP133" i="4"/>
  <c r="AR133" i="4"/>
  <c r="AV133" i="4"/>
  <c r="X134" i="4"/>
  <c r="Z134" i="4"/>
  <c r="AB134" i="4"/>
  <c r="AD134" i="4"/>
  <c r="AF134" i="4"/>
  <c r="AH134" i="4"/>
  <c r="AJ134" i="4"/>
  <c r="AL134" i="4"/>
  <c r="AN134" i="4"/>
  <c r="AP134" i="4"/>
  <c r="AR134" i="4"/>
  <c r="AV134" i="4"/>
  <c r="X135" i="4"/>
  <c r="Z135" i="4"/>
  <c r="AB135" i="4"/>
  <c r="AD135" i="4"/>
  <c r="AF135" i="4"/>
  <c r="AH135" i="4"/>
  <c r="AJ135" i="4"/>
  <c r="AL135" i="4"/>
  <c r="AN135" i="4"/>
  <c r="AP135" i="4"/>
  <c r="AR135" i="4"/>
  <c r="AV135" i="4"/>
  <c r="X136" i="4"/>
  <c r="Z136" i="4"/>
  <c r="AB136" i="4"/>
  <c r="AD136" i="4"/>
  <c r="AF136" i="4"/>
  <c r="AH136" i="4"/>
  <c r="AJ136" i="4"/>
  <c r="AL136" i="4"/>
  <c r="AN136" i="4"/>
  <c r="AP136" i="4"/>
  <c r="AR136" i="4"/>
  <c r="AV136" i="4"/>
  <c r="Z137" i="4"/>
  <c r="AB137" i="4"/>
  <c r="AD137" i="4"/>
  <c r="AF137" i="4"/>
  <c r="AH137" i="4"/>
  <c r="AJ137" i="4"/>
  <c r="AL137" i="4"/>
  <c r="AN137" i="4"/>
  <c r="AP137" i="4"/>
  <c r="AR137" i="4"/>
  <c r="AV137" i="4"/>
  <c r="Z138" i="4"/>
  <c r="AB138" i="4"/>
  <c r="AD138" i="4"/>
  <c r="AF138" i="4"/>
  <c r="AH138" i="4"/>
  <c r="AJ138" i="4"/>
  <c r="AL138" i="4"/>
  <c r="AN138" i="4"/>
  <c r="AP138" i="4"/>
  <c r="AR138" i="4"/>
  <c r="AV138" i="4"/>
  <c r="Z139" i="4"/>
  <c r="AB139" i="4"/>
  <c r="AD139" i="4"/>
  <c r="AF139" i="4"/>
  <c r="AH139" i="4"/>
  <c r="AJ139" i="4"/>
  <c r="AL139" i="4"/>
  <c r="AN139" i="4"/>
  <c r="AP139" i="4"/>
  <c r="AR139" i="4"/>
  <c r="AV139" i="4"/>
  <c r="Z140" i="4"/>
  <c r="AB140" i="4"/>
  <c r="AD140" i="4"/>
  <c r="AF140" i="4"/>
  <c r="AH140" i="4"/>
  <c r="AJ140" i="4"/>
  <c r="AL140" i="4"/>
  <c r="AN140" i="4"/>
  <c r="AP140" i="4"/>
  <c r="AR140" i="4"/>
  <c r="AV140" i="4"/>
  <c r="Z141" i="4"/>
  <c r="AB141" i="4"/>
  <c r="AD141" i="4"/>
  <c r="AF141" i="4"/>
  <c r="AH141" i="4"/>
  <c r="AJ141" i="4"/>
  <c r="AL141" i="4"/>
  <c r="AN141" i="4"/>
  <c r="AP141" i="4"/>
  <c r="AR141" i="4"/>
  <c r="AV141" i="4"/>
  <c r="Z142" i="4"/>
  <c r="AB142" i="4"/>
  <c r="AD142" i="4"/>
  <c r="AF142" i="4"/>
  <c r="AH142" i="4"/>
  <c r="AJ142" i="4"/>
  <c r="AL142" i="4"/>
  <c r="AN142" i="4"/>
  <c r="AP142" i="4"/>
  <c r="AR142" i="4"/>
  <c r="AV142" i="4"/>
  <c r="X143" i="4"/>
  <c r="Z143" i="4"/>
  <c r="AB143" i="4"/>
  <c r="AD143" i="4"/>
  <c r="AF143" i="4"/>
  <c r="AH143" i="4"/>
  <c r="AJ143" i="4"/>
  <c r="AL143" i="4"/>
  <c r="AN143" i="4"/>
  <c r="AP143" i="4"/>
  <c r="AR143" i="4"/>
  <c r="AV143" i="4"/>
  <c r="X144" i="4"/>
  <c r="Z144" i="4"/>
  <c r="AB144" i="4"/>
  <c r="AD144" i="4"/>
  <c r="AF144" i="4"/>
  <c r="AH144" i="4"/>
  <c r="AJ144" i="4"/>
  <c r="AL144" i="4"/>
  <c r="AN144" i="4"/>
  <c r="AP144" i="4"/>
  <c r="AR144" i="4"/>
  <c r="AV144" i="4"/>
  <c r="X145" i="4"/>
  <c r="Z145" i="4"/>
  <c r="AB145" i="4"/>
  <c r="AD145" i="4"/>
  <c r="AF145" i="4"/>
  <c r="AH145" i="4"/>
  <c r="AJ145" i="4"/>
  <c r="AL145" i="4"/>
  <c r="AN145" i="4"/>
  <c r="AP145" i="4"/>
  <c r="AR145" i="4"/>
  <c r="AV145" i="4"/>
  <c r="X146" i="4"/>
  <c r="Z146" i="4"/>
  <c r="AB146" i="4"/>
  <c r="AD146" i="4"/>
  <c r="AF146" i="4"/>
  <c r="AH146" i="4"/>
  <c r="AJ146" i="4"/>
  <c r="AL146" i="4"/>
  <c r="AN146" i="4"/>
  <c r="AP146" i="4"/>
  <c r="AR146" i="4"/>
  <c r="AV146" i="4"/>
  <c r="Z147" i="4"/>
  <c r="AB147" i="4"/>
  <c r="AD147" i="4"/>
  <c r="AF147" i="4"/>
  <c r="AH147" i="4"/>
  <c r="AJ147" i="4"/>
  <c r="AL147" i="4"/>
  <c r="AN147" i="4"/>
  <c r="AP147" i="4"/>
  <c r="AR147" i="4"/>
  <c r="AV147" i="4"/>
  <c r="X148" i="4"/>
  <c r="Z148" i="4"/>
  <c r="AB148" i="4"/>
  <c r="AD148" i="4"/>
  <c r="AF148" i="4"/>
  <c r="AH148" i="4"/>
  <c r="AJ148" i="4"/>
  <c r="AL148" i="4"/>
  <c r="AN148" i="4"/>
  <c r="AP148" i="4"/>
  <c r="AR148" i="4"/>
  <c r="AV148" i="4"/>
  <c r="X149" i="4"/>
  <c r="Z149" i="4"/>
  <c r="AB149" i="4"/>
  <c r="AD149" i="4"/>
  <c r="AF149" i="4"/>
  <c r="AH149" i="4"/>
  <c r="AJ149" i="4"/>
  <c r="AL149" i="4"/>
  <c r="AN149" i="4"/>
  <c r="AP149" i="4"/>
  <c r="AR149" i="4"/>
  <c r="AV149" i="4"/>
  <c r="Z150" i="4"/>
  <c r="AB150" i="4"/>
  <c r="AD150" i="4"/>
  <c r="AF150" i="4"/>
  <c r="AH150" i="4"/>
  <c r="AJ150" i="4"/>
  <c r="AL150" i="4"/>
  <c r="AN150" i="4"/>
  <c r="AP150" i="4"/>
  <c r="AR150" i="4"/>
  <c r="AV150" i="4"/>
  <c r="Z151" i="4"/>
  <c r="AB151" i="4"/>
  <c r="AD151" i="4"/>
  <c r="AF151" i="4"/>
  <c r="AH151" i="4"/>
  <c r="AJ151" i="4"/>
  <c r="AL151" i="4"/>
  <c r="AN151" i="4"/>
  <c r="AP151" i="4"/>
  <c r="AR151" i="4"/>
  <c r="AV151" i="4"/>
  <c r="Z152" i="4"/>
  <c r="AB152" i="4"/>
  <c r="AD152" i="4"/>
  <c r="AF152" i="4"/>
  <c r="AH152" i="4"/>
  <c r="AJ152" i="4"/>
  <c r="AL152" i="4"/>
  <c r="AN152" i="4"/>
  <c r="AP152" i="4"/>
  <c r="AR152" i="4"/>
  <c r="AV152" i="4"/>
  <c r="Z153" i="4"/>
  <c r="AB153" i="4"/>
  <c r="AD153" i="4"/>
  <c r="AF153" i="4"/>
  <c r="AH153" i="4"/>
  <c r="AJ153" i="4"/>
  <c r="AL153" i="4"/>
  <c r="AN153" i="4"/>
  <c r="AP153" i="4"/>
  <c r="AR153" i="4"/>
  <c r="AV153" i="4"/>
  <c r="Z154" i="4"/>
  <c r="AB154" i="4"/>
  <c r="AD154" i="4"/>
  <c r="AF154" i="4"/>
  <c r="AH154" i="4"/>
  <c r="AJ154" i="4"/>
  <c r="AL154" i="4"/>
  <c r="AN154" i="4"/>
  <c r="AP154" i="4"/>
  <c r="AR154" i="4"/>
  <c r="AV154" i="4"/>
  <c r="Z155" i="4"/>
  <c r="AB155" i="4"/>
  <c r="AD155" i="4"/>
  <c r="AF155" i="4"/>
  <c r="AH155" i="4"/>
  <c r="AJ155" i="4"/>
  <c r="AL155" i="4"/>
  <c r="AN155" i="4"/>
  <c r="AP155" i="4"/>
  <c r="AR155" i="4"/>
  <c r="AV155" i="4"/>
  <c r="X156" i="4"/>
  <c r="Z156" i="4"/>
  <c r="AB156" i="4"/>
  <c r="AD156" i="4"/>
  <c r="AF156" i="4"/>
  <c r="AH156" i="4"/>
  <c r="AJ156" i="4"/>
  <c r="AL156" i="4"/>
  <c r="AN156" i="4"/>
  <c r="AP156" i="4"/>
  <c r="AR156" i="4"/>
  <c r="AV156" i="4"/>
  <c r="Z157" i="4"/>
  <c r="AB157" i="4"/>
  <c r="AD157" i="4"/>
  <c r="AF157" i="4"/>
  <c r="AH157" i="4"/>
  <c r="AJ157" i="4"/>
  <c r="AL157" i="4"/>
  <c r="AN157" i="4"/>
  <c r="AP157" i="4"/>
  <c r="AR157" i="4"/>
  <c r="AV157" i="4"/>
  <c r="Z158" i="4"/>
  <c r="AB158" i="4"/>
  <c r="AD158" i="4"/>
  <c r="AF158" i="4"/>
  <c r="AH158" i="4"/>
  <c r="AJ158" i="4"/>
  <c r="AL158" i="4"/>
  <c r="AN158" i="4"/>
  <c r="AP158" i="4"/>
  <c r="AR158" i="4"/>
  <c r="AV158" i="4"/>
  <c r="X159" i="4"/>
  <c r="Z159" i="4"/>
  <c r="AB159" i="4"/>
  <c r="AD159" i="4"/>
  <c r="AF159" i="4"/>
  <c r="AH159" i="4"/>
  <c r="AJ159" i="4"/>
  <c r="AL159" i="4"/>
  <c r="AN159" i="4"/>
  <c r="AP159" i="4"/>
  <c r="AR159" i="4"/>
  <c r="AV159" i="4"/>
  <c r="Z160" i="4"/>
  <c r="AB160" i="4"/>
  <c r="AD160" i="4"/>
  <c r="AF160" i="4"/>
  <c r="AH160" i="4"/>
  <c r="AJ160" i="4"/>
  <c r="AL160" i="4"/>
  <c r="AN160" i="4"/>
  <c r="AP160" i="4"/>
  <c r="AR160" i="4"/>
  <c r="AV160" i="4"/>
  <c r="Z161" i="4"/>
  <c r="AB161" i="4"/>
  <c r="AD161" i="4"/>
  <c r="AF161" i="4"/>
  <c r="AH161" i="4"/>
  <c r="AJ161" i="4"/>
  <c r="AL161" i="4"/>
  <c r="AN161" i="4"/>
  <c r="AP161" i="4"/>
  <c r="AR161" i="4"/>
  <c r="AV161" i="4"/>
  <c r="X162" i="4"/>
  <c r="Z162" i="4"/>
  <c r="AB162" i="4"/>
  <c r="AD162" i="4"/>
  <c r="AF162" i="4"/>
  <c r="AH162" i="4"/>
  <c r="AJ162" i="4"/>
  <c r="AL162" i="4"/>
  <c r="AN162" i="4"/>
  <c r="AP162" i="4"/>
  <c r="AR162" i="4"/>
  <c r="AV162" i="4"/>
  <c r="X163" i="4"/>
  <c r="Z163" i="4"/>
  <c r="AB163" i="4"/>
  <c r="AD163" i="4"/>
  <c r="AF163" i="4"/>
  <c r="AH163" i="4"/>
  <c r="AJ163" i="4"/>
  <c r="AL163" i="4"/>
  <c r="AN163" i="4"/>
  <c r="AP163" i="4"/>
  <c r="AR163" i="4"/>
  <c r="AV163" i="4"/>
  <c r="X164" i="4"/>
  <c r="Z164" i="4"/>
  <c r="AB164" i="4"/>
  <c r="AD164" i="4"/>
  <c r="AF164" i="4"/>
  <c r="AH164" i="4"/>
  <c r="AJ164" i="4"/>
  <c r="AL164" i="4"/>
  <c r="AN164" i="4"/>
  <c r="AP164" i="4"/>
  <c r="AR164" i="4"/>
  <c r="AV164" i="4"/>
  <c r="X165" i="4"/>
  <c r="Z165" i="4"/>
  <c r="AB165" i="4"/>
  <c r="AD165" i="4"/>
  <c r="AF165" i="4"/>
  <c r="AH165" i="4"/>
  <c r="AJ165" i="4"/>
  <c r="AL165" i="4"/>
  <c r="AN165" i="4"/>
  <c r="AP165" i="4"/>
  <c r="AR165" i="4"/>
  <c r="AV165" i="4"/>
  <c r="Z166" i="4"/>
  <c r="AB166" i="4"/>
  <c r="AD166" i="4"/>
  <c r="AF166" i="4"/>
  <c r="AH166" i="4"/>
  <c r="AJ166" i="4"/>
  <c r="AL166" i="4"/>
  <c r="AN166" i="4"/>
  <c r="AP166" i="4"/>
  <c r="AR166" i="4"/>
  <c r="AV166" i="4"/>
  <c r="Z167" i="4"/>
  <c r="AB167" i="4"/>
  <c r="AD167" i="4"/>
  <c r="AF167" i="4"/>
  <c r="AH167" i="4"/>
  <c r="AJ167" i="4"/>
  <c r="AL167" i="4"/>
  <c r="AN167" i="4"/>
  <c r="AP167" i="4"/>
  <c r="AR167" i="4"/>
  <c r="AV167" i="4"/>
  <c r="X168" i="4"/>
  <c r="Z168" i="4"/>
  <c r="AB168" i="4"/>
  <c r="AD168" i="4"/>
  <c r="AF168" i="4"/>
  <c r="AH168" i="4"/>
  <c r="AJ168" i="4"/>
  <c r="AL168" i="4"/>
  <c r="AN168" i="4"/>
  <c r="AP168" i="4"/>
  <c r="AR168" i="4"/>
  <c r="AV168" i="4"/>
  <c r="X169" i="4"/>
  <c r="Z169" i="4"/>
  <c r="AB169" i="4"/>
  <c r="AD169" i="4"/>
  <c r="AF169" i="4"/>
  <c r="AH169" i="4"/>
  <c r="AJ169" i="4"/>
  <c r="AL169" i="4"/>
  <c r="AN169" i="4"/>
  <c r="AP169" i="4"/>
  <c r="AR169" i="4"/>
  <c r="AV169" i="4"/>
  <c r="X170" i="4"/>
  <c r="Z170" i="4"/>
  <c r="AB170" i="4"/>
  <c r="AD170" i="4"/>
  <c r="AF170" i="4"/>
  <c r="AH170" i="4"/>
  <c r="AJ170" i="4"/>
  <c r="AL170" i="4"/>
  <c r="AN170" i="4"/>
  <c r="AP170" i="4"/>
  <c r="AR170" i="4"/>
  <c r="AV170" i="4"/>
  <c r="X171" i="4"/>
  <c r="Z171" i="4"/>
  <c r="AB171" i="4"/>
  <c r="AD171" i="4"/>
  <c r="AF171" i="4"/>
  <c r="AH171" i="4"/>
  <c r="AJ171" i="4"/>
  <c r="AL171" i="4"/>
  <c r="AN171" i="4"/>
  <c r="AP171" i="4"/>
  <c r="AR171" i="4"/>
  <c r="AV171" i="4"/>
  <c r="X172" i="4"/>
  <c r="Z172" i="4"/>
  <c r="AB172" i="4"/>
  <c r="AD172" i="4"/>
  <c r="AF172" i="4"/>
  <c r="AH172" i="4"/>
  <c r="AJ172" i="4"/>
  <c r="AL172" i="4"/>
  <c r="AN172" i="4"/>
  <c r="AP172" i="4"/>
  <c r="AR172" i="4"/>
  <c r="AV172" i="4"/>
  <c r="X173" i="4"/>
  <c r="Z173" i="4"/>
  <c r="AB173" i="4"/>
  <c r="AD173" i="4"/>
  <c r="AF173" i="4"/>
  <c r="AH173" i="4"/>
  <c r="AJ173" i="4"/>
  <c r="AL173" i="4"/>
  <c r="AN173" i="4"/>
  <c r="AP173" i="4"/>
  <c r="AR173" i="4"/>
  <c r="AV173" i="4"/>
  <c r="Z174" i="4"/>
  <c r="AB174" i="4"/>
  <c r="AD174" i="4"/>
  <c r="AF174" i="4"/>
  <c r="AH174" i="4"/>
  <c r="AJ174" i="4"/>
  <c r="AL174" i="4"/>
  <c r="AN174" i="4"/>
  <c r="AP174" i="4"/>
  <c r="AR174" i="4"/>
  <c r="AV174" i="4"/>
  <c r="X175" i="4"/>
  <c r="Z175" i="4"/>
  <c r="AB175" i="4"/>
  <c r="AD175" i="4"/>
  <c r="AF175" i="4"/>
  <c r="AH175" i="4"/>
  <c r="AJ175" i="4"/>
  <c r="AL175" i="4"/>
  <c r="AN175" i="4"/>
  <c r="AP175" i="4"/>
  <c r="AR175" i="4"/>
  <c r="AV175" i="4"/>
  <c r="Z176" i="4"/>
  <c r="AB176" i="4"/>
  <c r="AD176" i="4"/>
  <c r="AF176" i="4"/>
  <c r="AH176" i="4"/>
  <c r="AJ176" i="4"/>
  <c r="AL176" i="4"/>
  <c r="AN176" i="4"/>
  <c r="AP176" i="4"/>
  <c r="AR176" i="4"/>
  <c r="AV176" i="4"/>
  <c r="Z177" i="4"/>
  <c r="AB177" i="4"/>
  <c r="AD177" i="4"/>
  <c r="AF177" i="4"/>
  <c r="AH177" i="4"/>
  <c r="AJ177" i="4"/>
  <c r="AL177" i="4"/>
  <c r="AN177" i="4"/>
  <c r="AP177" i="4"/>
  <c r="AR177" i="4"/>
  <c r="AV177" i="4"/>
  <c r="Z178" i="4"/>
  <c r="AB178" i="4"/>
  <c r="AD178" i="4"/>
  <c r="AF178" i="4"/>
  <c r="AH178" i="4"/>
  <c r="AJ178" i="4"/>
  <c r="AL178" i="4"/>
  <c r="AN178" i="4"/>
  <c r="AP178" i="4"/>
  <c r="AR178" i="4"/>
  <c r="AV178" i="4"/>
  <c r="Z179" i="4"/>
  <c r="AB179" i="4"/>
  <c r="AD179" i="4"/>
  <c r="AF179" i="4"/>
  <c r="AH179" i="4"/>
  <c r="AJ179" i="4"/>
  <c r="AL179" i="4"/>
  <c r="AN179" i="4"/>
  <c r="AP179" i="4"/>
  <c r="AR179" i="4"/>
  <c r="AV179" i="4"/>
  <c r="Z180" i="4"/>
  <c r="AB180" i="4"/>
  <c r="AD180" i="4"/>
  <c r="AF180" i="4"/>
  <c r="AH180" i="4"/>
  <c r="AJ180" i="4"/>
  <c r="AL180" i="4"/>
  <c r="AN180" i="4"/>
  <c r="AP180" i="4"/>
  <c r="AR180" i="4"/>
  <c r="AV180" i="4"/>
  <c r="Z181" i="4"/>
  <c r="AB181" i="4"/>
  <c r="AD181" i="4"/>
  <c r="AF181" i="4"/>
  <c r="AH181" i="4"/>
  <c r="AJ181" i="4"/>
  <c r="AL181" i="4"/>
  <c r="AN181" i="4"/>
  <c r="AP181" i="4"/>
  <c r="AR181" i="4"/>
  <c r="AV181" i="4"/>
  <c r="Z182" i="4"/>
  <c r="AB182" i="4"/>
  <c r="AD182" i="4"/>
  <c r="AF182" i="4"/>
  <c r="AH182" i="4"/>
  <c r="AJ182" i="4"/>
  <c r="AL182" i="4"/>
  <c r="AN182" i="4"/>
  <c r="AP182" i="4"/>
  <c r="AR182" i="4"/>
  <c r="AV182" i="4"/>
  <c r="X183" i="4"/>
  <c r="Z183" i="4"/>
  <c r="AB183" i="4"/>
  <c r="AD183" i="4"/>
  <c r="AF183" i="4"/>
  <c r="AH183" i="4"/>
  <c r="AJ183" i="4"/>
  <c r="AL183" i="4"/>
  <c r="AN183" i="4"/>
  <c r="AP183" i="4"/>
  <c r="AR183" i="4"/>
  <c r="AV183" i="4"/>
  <c r="Z184" i="4"/>
  <c r="AB184" i="4"/>
  <c r="AD184" i="4"/>
  <c r="AF184" i="4"/>
  <c r="AH184" i="4"/>
  <c r="AJ184" i="4"/>
  <c r="AL184" i="4"/>
  <c r="AN184" i="4"/>
  <c r="AP184" i="4"/>
  <c r="AR184" i="4"/>
  <c r="AV184" i="4"/>
  <c r="Z185" i="4"/>
  <c r="AB185" i="4"/>
  <c r="AD185" i="4"/>
  <c r="AF185" i="4"/>
  <c r="AH185" i="4"/>
  <c r="AJ185" i="4"/>
  <c r="AL185" i="4"/>
  <c r="AN185" i="4"/>
  <c r="AP185" i="4"/>
  <c r="AR185" i="4"/>
  <c r="AV185" i="4"/>
  <c r="Z186" i="4"/>
  <c r="AB186" i="4"/>
  <c r="AD186" i="4"/>
  <c r="AF186" i="4"/>
  <c r="AH186" i="4"/>
  <c r="AJ186" i="4"/>
  <c r="AL186" i="4"/>
  <c r="AN186" i="4"/>
  <c r="AP186" i="4"/>
  <c r="AR186" i="4"/>
  <c r="AV186" i="4"/>
  <c r="Z187" i="4"/>
  <c r="AB187" i="4"/>
  <c r="AD187" i="4"/>
  <c r="AF187" i="4"/>
  <c r="AH187" i="4"/>
  <c r="AJ187" i="4"/>
  <c r="AL187" i="4"/>
  <c r="AN187" i="4"/>
  <c r="AP187" i="4"/>
  <c r="AR187" i="4"/>
  <c r="AV187" i="4"/>
  <c r="Z188" i="4"/>
  <c r="AB188" i="4"/>
  <c r="AD188" i="4"/>
  <c r="AF188" i="4"/>
  <c r="AH188" i="4"/>
  <c r="AJ188" i="4"/>
  <c r="AL188" i="4"/>
  <c r="AN188" i="4"/>
  <c r="AP188" i="4"/>
  <c r="AR188" i="4"/>
  <c r="AV188" i="4"/>
  <c r="X189" i="4"/>
  <c r="Z189" i="4"/>
  <c r="AB189" i="4"/>
  <c r="AD189" i="4"/>
  <c r="AF189" i="4"/>
  <c r="AH189" i="4"/>
  <c r="AJ189" i="4"/>
  <c r="AL189" i="4"/>
  <c r="AN189" i="4"/>
  <c r="AP189" i="4"/>
  <c r="AR189" i="4"/>
  <c r="AV189" i="4"/>
  <c r="Z190" i="4"/>
  <c r="AB190" i="4"/>
  <c r="AD190" i="4"/>
  <c r="AF190" i="4"/>
  <c r="AH190" i="4"/>
  <c r="AJ190" i="4"/>
  <c r="AL190" i="4"/>
  <c r="AN190" i="4"/>
  <c r="AP190" i="4"/>
  <c r="AR190" i="4"/>
  <c r="AV190" i="4"/>
  <c r="X191" i="4"/>
  <c r="Z191" i="4"/>
  <c r="AB191" i="4"/>
  <c r="AD191" i="4"/>
  <c r="AF191" i="4"/>
  <c r="AH191" i="4"/>
  <c r="AJ191" i="4"/>
  <c r="AL191" i="4"/>
  <c r="AN191" i="4"/>
  <c r="AP191" i="4"/>
  <c r="AR191" i="4"/>
  <c r="AV191" i="4"/>
  <c r="Z192" i="4"/>
  <c r="AB192" i="4"/>
  <c r="AD192" i="4"/>
  <c r="AF192" i="4"/>
  <c r="AH192" i="4"/>
  <c r="AJ192" i="4"/>
  <c r="AL192" i="4"/>
  <c r="AN192" i="4"/>
  <c r="AP192" i="4"/>
  <c r="AR192" i="4"/>
  <c r="AV192" i="4"/>
  <c r="Z193" i="4"/>
  <c r="AB193" i="4"/>
  <c r="AD193" i="4"/>
  <c r="AF193" i="4"/>
  <c r="AH193" i="4"/>
  <c r="AJ193" i="4"/>
  <c r="AL193" i="4"/>
  <c r="AN193" i="4"/>
  <c r="AP193" i="4"/>
  <c r="AR193" i="4"/>
  <c r="AV193" i="4"/>
  <c r="Z194" i="4"/>
  <c r="AB194" i="4"/>
  <c r="AD194" i="4"/>
  <c r="AF194" i="4"/>
  <c r="AH194" i="4"/>
  <c r="AJ194" i="4"/>
  <c r="AL194" i="4"/>
  <c r="AN194" i="4"/>
  <c r="AP194" i="4"/>
  <c r="AR194" i="4"/>
  <c r="AV194" i="4"/>
  <c r="X195" i="4"/>
  <c r="Z195" i="4"/>
  <c r="AB195" i="4"/>
  <c r="AD195" i="4"/>
  <c r="AF195" i="4"/>
  <c r="AH195" i="4"/>
  <c r="AJ195" i="4"/>
  <c r="AL195" i="4"/>
  <c r="AN195" i="4"/>
  <c r="AP195" i="4"/>
  <c r="AR195" i="4"/>
  <c r="AV195" i="4"/>
  <c r="Z196" i="4"/>
  <c r="AB196" i="4"/>
  <c r="AD196" i="4"/>
  <c r="AF196" i="4"/>
  <c r="AH196" i="4"/>
  <c r="AJ196" i="4"/>
  <c r="AL196" i="4"/>
  <c r="AN196" i="4"/>
  <c r="AP196" i="4"/>
  <c r="AR196" i="4"/>
  <c r="AV196" i="4"/>
  <c r="Z197" i="4"/>
  <c r="AB197" i="4"/>
  <c r="AD197" i="4"/>
  <c r="AF197" i="4"/>
  <c r="AH197" i="4"/>
  <c r="AJ197" i="4"/>
  <c r="AL197" i="4"/>
  <c r="AN197" i="4"/>
  <c r="AP197" i="4"/>
  <c r="AR197" i="4"/>
  <c r="AV197" i="4"/>
  <c r="Z198" i="4"/>
  <c r="AB198" i="4"/>
  <c r="AD198" i="4"/>
  <c r="AF198" i="4"/>
  <c r="AH198" i="4"/>
  <c r="AJ198" i="4"/>
  <c r="AL198" i="4"/>
  <c r="AN198" i="4"/>
  <c r="AP198" i="4"/>
  <c r="AR198" i="4"/>
  <c r="AV198" i="4"/>
  <c r="Z199" i="4"/>
  <c r="AB199" i="4"/>
  <c r="AD199" i="4"/>
  <c r="AF199" i="4"/>
  <c r="AH199" i="4"/>
  <c r="AJ199" i="4"/>
  <c r="AL199" i="4"/>
  <c r="AN199" i="4"/>
  <c r="AP199" i="4"/>
  <c r="AR199" i="4"/>
  <c r="AV199" i="4"/>
  <c r="X200" i="4"/>
  <c r="Z200" i="4"/>
  <c r="AB200" i="4"/>
  <c r="AD200" i="4"/>
  <c r="AF200" i="4"/>
  <c r="AH200" i="4"/>
  <c r="AJ200" i="4"/>
  <c r="AL200" i="4"/>
  <c r="AN200" i="4"/>
  <c r="AP200" i="4"/>
  <c r="AR200" i="4"/>
  <c r="AV200" i="4"/>
  <c r="X201" i="4"/>
  <c r="Z201" i="4"/>
  <c r="AB201" i="4"/>
  <c r="AD201" i="4"/>
  <c r="AF201" i="4"/>
  <c r="AH201" i="4"/>
  <c r="AJ201" i="4"/>
  <c r="AL201" i="4"/>
  <c r="AN201" i="4"/>
  <c r="AP201" i="4"/>
  <c r="AR201" i="4"/>
  <c r="AV201" i="4"/>
  <c r="Z202" i="4"/>
  <c r="AB202" i="4"/>
  <c r="AD202" i="4"/>
  <c r="AF202" i="4"/>
  <c r="AH202" i="4"/>
  <c r="AJ202" i="4"/>
  <c r="AL202" i="4"/>
  <c r="AN202" i="4"/>
  <c r="AP202" i="4"/>
  <c r="AR202" i="4"/>
  <c r="AV202" i="4"/>
  <c r="Z203" i="4"/>
  <c r="AB203" i="4"/>
  <c r="AD203" i="4"/>
  <c r="AF203" i="4"/>
  <c r="AH203" i="4"/>
  <c r="AJ203" i="4"/>
  <c r="AL203" i="4"/>
  <c r="AN203" i="4"/>
  <c r="AP203" i="4"/>
  <c r="AR203" i="4"/>
  <c r="AV203" i="4"/>
  <c r="X204" i="4"/>
  <c r="Z204" i="4"/>
  <c r="AB204" i="4"/>
  <c r="AD204" i="4"/>
  <c r="AF204" i="4"/>
  <c r="AH204" i="4"/>
  <c r="AJ204" i="4"/>
  <c r="AL204" i="4"/>
  <c r="AN204" i="4"/>
  <c r="AP204" i="4"/>
  <c r="AR204" i="4"/>
  <c r="AV204" i="4"/>
  <c r="Z205" i="4"/>
  <c r="AB205" i="4"/>
  <c r="AD205" i="4"/>
  <c r="AF205" i="4"/>
  <c r="AH205" i="4"/>
  <c r="AJ205" i="4"/>
  <c r="AL205" i="4"/>
  <c r="AN205" i="4"/>
  <c r="AP205" i="4"/>
  <c r="AR205" i="4"/>
  <c r="AV205" i="4"/>
  <c r="Z206" i="4"/>
  <c r="AB206" i="4"/>
  <c r="AD206" i="4"/>
  <c r="AF206" i="4"/>
  <c r="AH206" i="4"/>
  <c r="AJ206" i="4"/>
  <c r="AL206" i="4"/>
  <c r="AN206" i="4"/>
  <c r="AP206" i="4"/>
  <c r="AR206" i="4"/>
  <c r="AV206" i="4"/>
  <c r="Z207" i="4"/>
  <c r="AB207" i="4"/>
  <c r="AD207" i="4"/>
  <c r="AF207" i="4"/>
  <c r="AH207" i="4"/>
  <c r="AJ207" i="4"/>
  <c r="AL207" i="4"/>
  <c r="AN207" i="4"/>
  <c r="AP207" i="4"/>
  <c r="AR207" i="4"/>
  <c r="AV207" i="4"/>
  <c r="X208" i="4"/>
  <c r="Z208" i="4"/>
  <c r="AB208" i="4"/>
  <c r="AD208" i="4"/>
  <c r="AF208" i="4"/>
  <c r="AH208" i="4"/>
  <c r="AJ208" i="4"/>
  <c r="AL208" i="4"/>
  <c r="AN208" i="4"/>
  <c r="AP208" i="4"/>
  <c r="AR208" i="4"/>
  <c r="AV208" i="4"/>
  <c r="Z209" i="4"/>
  <c r="AB209" i="4"/>
  <c r="AD209" i="4"/>
  <c r="AF209" i="4"/>
  <c r="AH209" i="4"/>
  <c r="AJ209" i="4"/>
  <c r="AL209" i="4"/>
  <c r="AN209" i="4"/>
  <c r="AP209" i="4"/>
  <c r="AR209" i="4"/>
  <c r="AV209" i="4"/>
  <c r="Z210" i="4"/>
  <c r="AB210" i="4"/>
  <c r="AD210" i="4"/>
  <c r="AF210" i="4"/>
  <c r="AH210" i="4"/>
  <c r="AJ210" i="4"/>
  <c r="AL210" i="4"/>
  <c r="AN210" i="4"/>
  <c r="AP210" i="4"/>
  <c r="AR210" i="4"/>
  <c r="AV210" i="4"/>
  <c r="Z211" i="4"/>
  <c r="AB211" i="4"/>
  <c r="AD211" i="4"/>
  <c r="AF211" i="4"/>
  <c r="AH211" i="4"/>
  <c r="AJ211" i="4"/>
  <c r="AL211" i="4"/>
  <c r="AN211" i="4"/>
  <c r="AP211" i="4"/>
  <c r="AR211" i="4"/>
  <c r="AV211" i="4"/>
  <c r="Z212" i="4"/>
  <c r="AB212" i="4"/>
  <c r="AD212" i="4"/>
  <c r="AF212" i="4"/>
  <c r="AH212" i="4"/>
  <c r="AJ212" i="4"/>
  <c r="AL212" i="4"/>
  <c r="AN212" i="4"/>
  <c r="AP212" i="4"/>
  <c r="AR212" i="4"/>
  <c r="AV212" i="4"/>
  <c r="X213" i="4"/>
  <c r="Z213" i="4"/>
  <c r="AB213" i="4"/>
  <c r="AD213" i="4"/>
  <c r="AF213" i="4"/>
  <c r="AH213" i="4"/>
  <c r="AJ213" i="4"/>
  <c r="AL213" i="4"/>
  <c r="AN213" i="4"/>
  <c r="AP213" i="4"/>
  <c r="AR213" i="4"/>
  <c r="AV213" i="4"/>
  <c r="X214" i="4"/>
  <c r="Z214" i="4"/>
  <c r="AB214" i="4"/>
  <c r="AD214" i="4"/>
  <c r="AF214" i="4"/>
  <c r="AH214" i="4"/>
  <c r="AJ214" i="4"/>
  <c r="AL214" i="4"/>
  <c r="AN214" i="4"/>
  <c r="AP214" i="4"/>
  <c r="AR214" i="4"/>
  <c r="AV214" i="4"/>
  <c r="X215" i="4"/>
  <c r="Z215" i="4"/>
  <c r="AB215" i="4"/>
  <c r="AD215" i="4"/>
  <c r="AF215" i="4"/>
  <c r="AH215" i="4"/>
  <c r="AJ215" i="4"/>
  <c r="AL215" i="4"/>
  <c r="AN215" i="4"/>
  <c r="AP215" i="4"/>
  <c r="AR215" i="4"/>
  <c r="AV215" i="4"/>
  <c r="Z216" i="4"/>
  <c r="AB216" i="4"/>
  <c r="AD216" i="4"/>
  <c r="AF216" i="4"/>
  <c r="AH216" i="4"/>
  <c r="AJ216" i="4"/>
  <c r="AL216" i="4"/>
  <c r="AN216" i="4"/>
  <c r="AP216" i="4"/>
  <c r="AR216" i="4"/>
  <c r="AV216" i="4"/>
  <c r="Z217" i="4"/>
  <c r="AB217" i="4"/>
  <c r="AD217" i="4"/>
  <c r="AF217" i="4"/>
  <c r="AH217" i="4"/>
  <c r="AJ217" i="4"/>
  <c r="AL217" i="4"/>
  <c r="AN217" i="4"/>
  <c r="AP217" i="4"/>
  <c r="AR217" i="4"/>
  <c r="AV217" i="4"/>
  <c r="Z218" i="4"/>
  <c r="AB218" i="4"/>
  <c r="AD218" i="4"/>
  <c r="AF218" i="4"/>
  <c r="AH218" i="4"/>
  <c r="AJ218" i="4"/>
  <c r="AL218" i="4"/>
  <c r="AN218" i="4"/>
  <c r="AP218" i="4"/>
  <c r="AR218" i="4"/>
  <c r="AV218" i="4"/>
  <c r="Z219" i="4"/>
  <c r="AB219" i="4"/>
  <c r="AD219" i="4"/>
  <c r="AF219" i="4"/>
  <c r="AH219" i="4"/>
  <c r="AJ219" i="4"/>
  <c r="AL219" i="4"/>
  <c r="AN219" i="4"/>
  <c r="AP219" i="4"/>
  <c r="AR219" i="4"/>
  <c r="AV219" i="4"/>
  <c r="Z220" i="4"/>
  <c r="AB220" i="4"/>
  <c r="AD220" i="4"/>
  <c r="AF220" i="4"/>
  <c r="AH220" i="4"/>
  <c r="AJ220" i="4"/>
  <c r="AL220" i="4"/>
  <c r="AN220" i="4"/>
  <c r="AP220" i="4"/>
  <c r="AR220" i="4"/>
  <c r="AV220" i="4"/>
  <c r="Z221" i="4"/>
  <c r="AB221" i="4"/>
  <c r="AD221" i="4"/>
  <c r="AF221" i="4"/>
  <c r="AH221" i="4"/>
  <c r="AJ221" i="4"/>
  <c r="AL221" i="4"/>
  <c r="AN221" i="4"/>
  <c r="AP221" i="4"/>
  <c r="AR221" i="4"/>
  <c r="AV221" i="4"/>
  <c r="Z222" i="4"/>
  <c r="AB222" i="4"/>
  <c r="AD222" i="4"/>
  <c r="AF222" i="4"/>
  <c r="AH222" i="4"/>
  <c r="AJ222" i="4"/>
  <c r="AL222" i="4"/>
  <c r="AN222" i="4"/>
  <c r="AP222" i="4"/>
  <c r="AR222" i="4"/>
  <c r="AV222" i="4"/>
  <c r="X223" i="4"/>
  <c r="Z223" i="4"/>
  <c r="AB223" i="4"/>
  <c r="AD223" i="4"/>
  <c r="AF223" i="4"/>
  <c r="AH223" i="4"/>
  <c r="AJ223" i="4"/>
  <c r="AL223" i="4"/>
  <c r="AN223" i="4"/>
  <c r="AP223" i="4"/>
  <c r="AR223" i="4"/>
  <c r="AV223" i="4"/>
  <c r="Z224" i="4"/>
  <c r="AB224" i="4"/>
  <c r="AD224" i="4"/>
  <c r="AF224" i="4"/>
  <c r="AH224" i="4"/>
  <c r="AJ224" i="4"/>
  <c r="AL224" i="4"/>
  <c r="AN224" i="4"/>
  <c r="AP224" i="4"/>
  <c r="AR224" i="4"/>
  <c r="AV224" i="4"/>
  <c r="Z225" i="4"/>
  <c r="AB225" i="4"/>
  <c r="AD225" i="4"/>
  <c r="AF225" i="4"/>
  <c r="AH225" i="4"/>
  <c r="AJ225" i="4"/>
  <c r="AL225" i="4"/>
  <c r="AN225" i="4"/>
  <c r="AP225" i="4"/>
  <c r="AR225" i="4"/>
  <c r="AV225" i="4"/>
  <c r="X226" i="4"/>
  <c r="Z226" i="4"/>
  <c r="AB226" i="4"/>
  <c r="AD226" i="4"/>
  <c r="AF226" i="4"/>
  <c r="AH226" i="4"/>
  <c r="AJ226" i="4"/>
  <c r="AL226" i="4"/>
  <c r="AN226" i="4"/>
  <c r="AP226" i="4"/>
  <c r="AR226" i="4"/>
  <c r="AV226" i="4"/>
  <c r="Z227" i="4"/>
  <c r="AB227" i="4"/>
  <c r="AD227" i="4"/>
  <c r="AF227" i="4"/>
  <c r="AH227" i="4"/>
  <c r="AJ227" i="4"/>
  <c r="AL227" i="4"/>
  <c r="AN227" i="4"/>
  <c r="AP227" i="4"/>
  <c r="AR227" i="4"/>
  <c r="AV227" i="4"/>
  <c r="Z228" i="4"/>
  <c r="AB228" i="4"/>
  <c r="AD228" i="4"/>
  <c r="AF228" i="4"/>
  <c r="AH228" i="4"/>
  <c r="AJ228" i="4"/>
  <c r="AL228" i="4"/>
  <c r="AN228" i="4"/>
  <c r="AP228" i="4"/>
  <c r="AR228" i="4"/>
  <c r="AV228" i="4"/>
  <c r="Z229" i="4"/>
  <c r="AB229" i="4"/>
  <c r="AD229" i="4"/>
  <c r="AF229" i="4"/>
  <c r="AH229" i="4"/>
  <c r="AJ229" i="4"/>
  <c r="AL229" i="4"/>
  <c r="AN229" i="4"/>
  <c r="AP229" i="4"/>
  <c r="AR229" i="4"/>
  <c r="AV229" i="4"/>
  <c r="Z230" i="4"/>
  <c r="AB230" i="4"/>
  <c r="AD230" i="4"/>
  <c r="AF230" i="4"/>
  <c r="AH230" i="4"/>
  <c r="AJ230" i="4"/>
  <c r="AL230" i="4"/>
  <c r="AN230" i="4"/>
  <c r="AP230" i="4"/>
  <c r="AR230" i="4"/>
  <c r="AV230" i="4"/>
  <c r="Z231" i="4"/>
  <c r="AB231" i="4"/>
  <c r="AD231" i="4"/>
  <c r="AF231" i="4"/>
  <c r="AH231" i="4"/>
  <c r="AJ231" i="4"/>
  <c r="AL231" i="4"/>
  <c r="AN231" i="4"/>
  <c r="AP231" i="4"/>
  <c r="AR231" i="4"/>
  <c r="AV231" i="4"/>
  <c r="Z232" i="4"/>
  <c r="AB232" i="4"/>
  <c r="AD232" i="4"/>
  <c r="AF232" i="4"/>
  <c r="AH232" i="4"/>
  <c r="AJ232" i="4"/>
  <c r="AL232" i="4"/>
  <c r="AN232" i="4"/>
  <c r="AP232" i="4"/>
  <c r="AR232" i="4"/>
  <c r="AV232" i="4"/>
  <c r="X233" i="4"/>
  <c r="Z233" i="4"/>
  <c r="AB233" i="4"/>
  <c r="AD233" i="4"/>
  <c r="AF233" i="4"/>
  <c r="AH233" i="4"/>
  <c r="AJ233" i="4"/>
  <c r="AL233" i="4"/>
  <c r="AN233" i="4"/>
  <c r="AP233" i="4"/>
  <c r="AR233" i="4"/>
  <c r="AV233" i="4"/>
  <c r="X234" i="4"/>
  <c r="Z234" i="4"/>
  <c r="AB234" i="4"/>
  <c r="AD234" i="4"/>
  <c r="AF234" i="4"/>
  <c r="AH234" i="4"/>
  <c r="AJ234" i="4"/>
  <c r="AL234" i="4"/>
  <c r="AN234" i="4"/>
  <c r="AP234" i="4"/>
  <c r="AR234" i="4"/>
  <c r="AV234" i="4"/>
  <c r="X235" i="4"/>
  <c r="Z235" i="4"/>
  <c r="AB235" i="4"/>
  <c r="AD235" i="4"/>
  <c r="AF235" i="4"/>
  <c r="AH235" i="4"/>
  <c r="AJ235" i="4"/>
  <c r="AL235" i="4"/>
  <c r="AN235" i="4"/>
  <c r="AP235" i="4"/>
  <c r="AR235" i="4"/>
  <c r="AV235" i="4"/>
  <c r="Z236" i="4"/>
  <c r="AB236" i="4"/>
  <c r="AD236" i="4"/>
  <c r="AF236" i="4"/>
  <c r="AH236" i="4"/>
  <c r="AJ236" i="4"/>
  <c r="AL236" i="4"/>
  <c r="AN236" i="4"/>
  <c r="AP236" i="4"/>
  <c r="AR236" i="4"/>
  <c r="AV236" i="4"/>
  <c r="X237" i="4"/>
  <c r="Z237" i="4"/>
  <c r="AB237" i="4"/>
  <c r="AD237" i="4"/>
  <c r="AF237" i="4"/>
  <c r="AH237" i="4"/>
  <c r="AJ237" i="4"/>
  <c r="AL237" i="4"/>
  <c r="AN237" i="4"/>
  <c r="AP237" i="4"/>
  <c r="AR237" i="4"/>
  <c r="AV237" i="4"/>
  <c r="Z238" i="4"/>
  <c r="AB238" i="4"/>
  <c r="AD238" i="4"/>
  <c r="AF238" i="4"/>
  <c r="AH238" i="4"/>
  <c r="AJ238" i="4"/>
  <c r="AL238" i="4"/>
  <c r="AN238" i="4"/>
  <c r="AP238" i="4"/>
  <c r="AR238" i="4"/>
  <c r="AV238" i="4"/>
  <c r="Z239" i="4"/>
  <c r="AB239" i="4"/>
  <c r="AD239" i="4"/>
  <c r="AF239" i="4"/>
  <c r="AH239" i="4"/>
  <c r="AJ239" i="4"/>
  <c r="AL239" i="4"/>
  <c r="AN239" i="4"/>
  <c r="AP239" i="4"/>
  <c r="AR239" i="4"/>
  <c r="AV239" i="4"/>
  <c r="X240" i="4"/>
  <c r="Z240" i="4"/>
  <c r="AB240" i="4"/>
  <c r="AD240" i="4"/>
  <c r="AF240" i="4"/>
  <c r="AH240" i="4"/>
  <c r="AJ240" i="4"/>
  <c r="AL240" i="4"/>
  <c r="AN240" i="4"/>
  <c r="AP240" i="4"/>
  <c r="AR240" i="4"/>
  <c r="AV240" i="4"/>
  <c r="Z241" i="4"/>
  <c r="AB241" i="4"/>
  <c r="AD241" i="4"/>
  <c r="AF241" i="4"/>
  <c r="AH241" i="4"/>
  <c r="AJ241" i="4"/>
  <c r="AL241" i="4"/>
  <c r="AN241" i="4"/>
  <c r="AP241" i="4"/>
  <c r="AR241" i="4"/>
  <c r="AV241" i="4"/>
  <c r="Z242" i="4"/>
  <c r="AB242" i="4"/>
  <c r="AD242" i="4"/>
  <c r="AF242" i="4"/>
  <c r="AH242" i="4"/>
  <c r="AJ242" i="4"/>
  <c r="AL242" i="4"/>
  <c r="AN242" i="4"/>
  <c r="AP242" i="4"/>
  <c r="AR242" i="4"/>
  <c r="AV242" i="4"/>
  <c r="Z243" i="4"/>
  <c r="AB243" i="4"/>
  <c r="AD243" i="4"/>
  <c r="AF243" i="4"/>
  <c r="AH243" i="4"/>
  <c r="AJ243" i="4"/>
  <c r="AL243" i="4"/>
  <c r="AN243" i="4"/>
  <c r="AP243" i="4"/>
  <c r="AR243" i="4"/>
  <c r="AV243" i="4"/>
  <c r="Z244" i="4"/>
  <c r="AB244" i="4"/>
  <c r="AD244" i="4"/>
  <c r="AF244" i="4"/>
  <c r="AH244" i="4"/>
  <c r="AJ244" i="4"/>
  <c r="AL244" i="4"/>
  <c r="AN244" i="4"/>
  <c r="AP244" i="4"/>
  <c r="AR244" i="4"/>
  <c r="AV244" i="4"/>
  <c r="X245" i="4"/>
  <c r="Z245" i="4"/>
  <c r="AB245" i="4"/>
  <c r="AD245" i="4"/>
  <c r="AF245" i="4"/>
  <c r="AH245" i="4"/>
  <c r="AJ245" i="4"/>
  <c r="AL245" i="4"/>
  <c r="AN245" i="4"/>
  <c r="AP245" i="4"/>
  <c r="AR245" i="4"/>
  <c r="AV245" i="4"/>
  <c r="Z246" i="4"/>
  <c r="AB246" i="4"/>
  <c r="AD246" i="4"/>
  <c r="AF246" i="4"/>
  <c r="AH246" i="4"/>
  <c r="AJ246" i="4"/>
  <c r="AL246" i="4"/>
  <c r="AN246" i="4"/>
  <c r="AP246" i="4"/>
  <c r="AR246" i="4"/>
  <c r="AV246" i="4"/>
  <c r="Z247" i="4"/>
  <c r="AB247" i="4"/>
  <c r="AD247" i="4"/>
  <c r="AF247" i="4"/>
  <c r="AH247" i="4"/>
  <c r="AJ247" i="4"/>
  <c r="AL247" i="4"/>
  <c r="AN247" i="4"/>
  <c r="AP247" i="4"/>
  <c r="AR247" i="4"/>
  <c r="AV247" i="4"/>
  <c r="X248" i="4"/>
  <c r="Z248" i="4"/>
  <c r="AB248" i="4"/>
  <c r="AD248" i="4"/>
  <c r="AF248" i="4"/>
  <c r="AH248" i="4"/>
  <c r="AJ248" i="4"/>
  <c r="AL248" i="4"/>
  <c r="AN248" i="4"/>
  <c r="AP248" i="4"/>
  <c r="AR248" i="4"/>
  <c r="AV248" i="4"/>
  <c r="X249" i="4"/>
  <c r="Z249" i="4"/>
  <c r="AB249" i="4"/>
  <c r="AD249" i="4"/>
  <c r="AF249" i="4"/>
  <c r="AH249" i="4"/>
  <c r="AJ249" i="4"/>
  <c r="AL249" i="4"/>
  <c r="AN249" i="4"/>
  <c r="AP249" i="4"/>
  <c r="AR249" i="4"/>
  <c r="AV249" i="4"/>
  <c r="Z250" i="4"/>
  <c r="AB250" i="4"/>
  <c r="AD250" i="4"/>
  <c r="AF250" i="4"/>
  <c r="AH250" i="4"/>
  <c r="AJ250" i="4"/>
  <c r="AL250" i="4"/>
  <c r="AN250" i="4"/>
  <c r="AP250" i="4"/>
  <c r="AR250" i="4"/>
  <c r="AV250" i="4"/>
  <c r="X251" i="4"/>
  <c r="Z251" i="4"/>
  <c r="AB251" i="4"/>
  <c r="AD251" i="4"/>
  <c r="AF251" i="4"/>
  <c r="AH251" i="4"/>
  <c r="AJ251" i="4"/>
  <c r="AL251" i="4"/>
  <c r="AN251" i="4"/>
  <c r="AP251" i="4"/>
  <c r="AR251" i="4"/>
  <c r="AV251" i="4"/>
  <c r="X252" i="4"/>
  <c r="Z252" i="4"/>
  <c r="AB252" i="4"/>
  <c r="AD252" i="4"/>
  <c r="AF252" i="4"/>
  <c r="AH252" i="4"/>
  <c r="AJ252" i="4"/>
  <c r="AL252" i="4"/>
  <c r="AN252" i="4"/>
  <c r="AP252" i="4"/>
  <c r="AR252" i="4"/>
  <c r="AV252" i="4"/>
  <c r="X253" i="4"/>
  <c r="Z253" i="4"/>
  <c r="AB253" i="4"/>
  <c r="AD253" i="4"/>
  <c r="AF253" i="4"/>
  <c r="AH253" i="4"/>
  <c r="AJ253" i="4"/>
  <c r="AL253" i="4"/>
  <c r="AN253" i="4"/>
  <c r="AP253" i="4"/>
  <c r="AR253" i="4"/>
  <c r="AV253" i="4"/>
  <c r="X254" i="4"/>
  <c r="Z254" i="4"/>
  <c r="AB254" i="4"/>
  <c r="AD254" i="4"/>
  <c r="AF254" i="4"/>
  <c r="AH254" i="4"/>
  <c r="AJ254" i="4"/>
  <c r="AL254" i="4"/>
  <c r="AN254" i="4"/>
  <c r="AP254" i="4"/>
  <c r="AR254" i="4"/>
  <c r="AV254" i="4"/>
  <c r="X255" i="4"/>
  <c r="Z255" i="4"/>
  <c r="AB255" i="4"/>
  <c r="AD255" i="4"/>
  <c r="AF255" i="4"/>
  <c r="AH255" i="4"/>
  <c r="AJ255" i="4"/>
  <c r="AL255" i="4"/>
  <c r="AN255" i="4"/>
  <c r="AP255" i="4"/>
  <c r="AR255" i="4"/>
  <c r="AV255" i="4"/>
  <c r="X256" i="4"/>
  <c r="Z256" i="4"/>
  <c r="AB256" i="4"/>
  <c r="AD256" i="4"/>
  <c r="AF256" i="4"/>
  <c r="AH256" i="4"/>
  <c r="AJ256" i="4"/>
  <c r="AL256" i="4"/>
  <c r="AN256" i="4"/>
  <c r="AP256" i="4"/>
  <c r="AR256" i="4"/>
  <c r="AV256" i="4"/>
  <c r="Z257" i="4"/>
  <c r="AB257" i="4"/>
  <c r="AD257" i="4"/>
  <c r="AF257" i="4"/>
  <c r="AH257" i="4"/>
  <c r="AJ257" i="4"/>
  <c r="AL257" i="4"/>
  <c r="AN257" i="4"/>
  <c r="AP257" i="4"/>
  <c r="AR257" i="4"/>
  <c r="AV257" i="4"/>
  <c r="X258" i="4"/>
  <c r="Z258" i="4"/>
  <c r="AB258" i="4"/>
  <c r="AD258" i="4"/>
  <c r="AF258" i="4"/>
  <c r="AH258" i="4"/>
  <c r="AJ258" i="4"/>
  <c r="AL258" i="4"/>
  <c r="AN258" i="4"/>
  <c r="AP258" i="4"/>
  <c r="AR258" i="4"/>
  <c r="AV258" i="4"/>
  <c r="Z259" i="4"/>
  <c r="AB259" i="4"/>
  <c r="AD259" i="4"/>
  <c r="AF259" i="4"/>
  <c r="AH259" i="4"/>
  <c r="AJ259" i="4"/>
  <c r="AL259" i="4"/>
  <c r="AN259" i="4"/>
  <c r="AP259" i="4"/>
  <c r="AR259" i="4"/>
  <c r="AV259" i="4"/>
  <c r="Z260" i="4"/>
  <c r="AB260" i="4"/>
  <c r="AD260" i="4"/>
  <c r="AF260" i="4"/>
  <c r="AH260" i="4"/>
  <c r="AJ260" i="4"/>
  <c r="AL260" i="4"/>
  <c r="AN260" i="4"/>
  <c r="AP260" i="4"/>
  <c r="AR260" i="4"/>
  <c r="AV260" i="4"/>
  <c r="X261" i="4"/>
  <c r="Z261" i="4"/>
  <c r="AB261" i="4"/>
  <c r="AD261" i="4"/>
  <c r="AF261" i="4"/>
  <c r="AH261" i="4"/>
  <c r="AJ261" i="4"/>
  <c r="AL261" i="4"/>
  <c r="AN261" i="4"/>
  <c r="AP261" i="4"/>
  <c r="AR261" i="4"/>
  <c r="AV261" i="4"/>
  <c r="Z262" i="4"/>
  <c r="AB262" i="4"/>
  <c r="AD262" i="4"/>
  <c r="AF262" i="4"/>
  <c r="AH262" i="4"/>
  <c r="AJ262" i="4"/>
  <c r="AL262" i="4"/>
  <c r="AN262" i="4"/>
  <c r="AP262" i="4"/>
  <c r="AR262" i="4"/>
  <c r="AV262" i="4"/>
  <c r="Z263" i="4"/>
  <c r="AB263" i="4"/>
  <c r="AD263" i="4"/>
  <c r="AF263" i="4"/>
  <c r="AH263" i="4"/>
  <c r="AJ263" i="4"/>
  <c r="AL263" i="4"/>
  <c r="AN263" i="4"/>
  <c r="AP263" i="4"/>
  <c r="AR263" i="4"/>
  <c r="AV263" i="4"/>
  <c r="Z264" i="4"/>
  <c r="AB264" i="4"/>
  <c r="AD264" i="4"/>
  <c r="AF264" i="4"/>
  <c r="AH264" i="4"/>
  <c r="AJ264" i="4"/>
  <c r="AL264" i="4"/>
  <c r="AN264" i="4"/>
  <c r="AP264" i="4"/>
  <c r="AR264" i="4"/>
  <c r="AV264" i="4"/>
  <c r="X265" i="4"/>
  <c r="Z265" i="4"/>
  <c r="AB265" i="4"/>
  <c r="AD265" i="4"/>
  <c r="AF265" i="4"/>
  <c r="AH265" i="4"/>
  <c r="AJ265" i="4"/>
  <c r="AL265" i="4"/>
  <c r="AN265" i="4"/>
  <c r="AP265" i="4"/>
  <c r="AR265" i="4"/>
  <c r="AV265" i="4"/>
  <c r="Z266" i="4"/>
  <c r="AB266" i="4"/>
  <c r="AD266" i="4"/>
  <c r="AF266" i="4"/>
  <c r="AH266" i="4"/>
  <c r="AJ266" i="4"/>
  <c r="AL266" i="4"/>
  <c r="AN266" i="4"/>
  <c r="AP266" i="4"/>
  <c r="AR266" i="4"/>
  <c r="AV266" i="4"/>
  <c r="Z267" i="4"/>
  <c r="AB267" i="4"/>
  <c r="AD267" i="4"/>
  <c r="AF267" i="4"/>
  <c r="AH267" i="4"/>
  <c r="AJ267" i="4"/>
  <c r="AL267" i="4"/>
  <c r="AN267" i="4"/>
  <c r="AP267" i="4"/>
  <c r="AR267" i="4"/>
  <c r="AV267" i="4"/>
  <c r="Z268" i="4"/>
  <c r="AB268" i="4"/>
  <c r="AD268" i="4"/>
  <c r="AF268" i="4"/>
  <c r="AH268" i="4"/>
  <c r="AJ268" i="4"/>
  <c r="AL268" i="4"/>
  <c r="AN268" i="4"/>
  <c r="AP268" i="4"/>
  <c r="AR268" i="4"/>
  <c r="AV268" i="4"/>
  <c r="X269" i="4"/>
  <c r="Z269" i="4"/>
  <c r="AB269" i="4"/>
  <c r="AD269" i="4"/>
  <c r="AF269" i="4"/>
  <c r="AH269" i="4"/>
  <c r="AJ269" i="4"/>
  <c r="AL269" i="4"/>
  <c r="AN269" i="4"/>
  <c r="AP269" i="4"/>
  <c r="AR269" i="4"/>
  <c r="AV269" i="4"/>
  <c r="Z270" i="4"/>
  <c r="AB270" i="4"/>
  <c r="AD270" i="4"/>
  <c r="AF270" i="4"/>
  <c r="AH270" i="4"/>
  <c r="AJ270" i="4"/>
  <c r="AL270" i="4"/>
  <c r="AN270" i="4"/>
  <c r="AP270" i="4"/>
  <c r="AR270" i="4"/>
  <c r="AV270" i="4"/>
  <c r="Z271" i="4"/>
  <c r="AB271" i="4"/>
  <c r="AD271" i="4"/>
  <c r="AF271" i="4"/>
  <c r="AH271" i="4"/>
  <c r="AJ271" i="4"/>
  <c r="AL271" i="4"/>
  <c r="AN271" i="4"/>
  <c r="AP271" i="4"/>
  <c r="AR271" i="4"/>
  <c r="AV271" i="4"/>
  <c r="Z272" i="4"/>
  <c r="AB272" i="4"/>
  <c r="AD272" i="4"/>
  <c r="AF272" i="4"/>
  <c r="AH272" i="4"/>
  <c r="AJ272" i="4"/>
  <c r="AL272" i="4"/>
  <c r="AN272" i="4"/>
  <c r="AP272" i="4"/>
  <c r="AR272" i="4"/>
  <c r="AV272" i="4"/>
  <c r="Z273" i="4"/>
  <c r="AB273" i="4"/>
  <c r="AD273" i="4"/>
  <c r="AF273" i="4"/>
  <c r="AH273" i="4"/>
  <c r="AJ273" i="4"/>
  <c r="AL273" i="4"/>
  <c r="AN273" i="4"/>
  <c r="AP273" i="4"/>
  <c r="AR273" i="4"/>
  <c r="AV273" i="4"/>
  <c r="Z274" i="4"/>
  <c r="AB274" i="4"/>
  <c r="AD274" i="4"/>
  <c r="AF274" i="4"/>
  <c r="AH274" i="4"/>
  <c r="AJ274" i="4"/>
  <c r="AL274" i="4"/>
  <c r="AN274" i="4"/>
  <c r="AP274" i="4"/>
  <c r="AR274" i="4"/>
  <c r="AV274" i="4"/>
  <c r="X275" i="4"/>
  <c r="Z275" i="4"/>
  <c r="AB275" i="4"/>
  <c r="AD275" i="4"/>
  <c r="AF275" i="4"/>
  <c r="AH275" i="4"/>
  <c r="AJ275" i="4"/>
  <c r="AL275" i="4"/>
  <c r="AN275" i="4"/>
  <c r="AP275" i="4"/>
  <c r="AR275" i="4"/>
  <c r="AV275" i="4"/>
  <c r="Z276" i="4"/>
  <c r="AB276" i="4"/>
  <c r="AD276" i="4"/>
  <c r="AF276" i="4"/>
  <c r="AH276" i="4"/>
  <c r="AJ276" i="4"/>
  <c r="AL276" i="4"/>
  <c r="AN276" i="4"/>
  <c r="AP276" i="4"/>
  <c r="AR276" i="4"/>
  <c r="AV276" i="4"/>
  <c r="Z277" i="4"/>
  <c r="AB277" i="4"/>
  <c r="AD277" i="4"/>
  <c r="AF277" i="4"/>
  <c r="AH277" i="4"/>
  <c r="AJ277" i="4"/>
  <c r="AL277" i="4"/>
  <c r="AN277" i="4"/>
  <c r="AP277" i="4"/>
  <c r="AR277" i="4"/>
  <c r="AV277" i="4"/>
  <c r="Z278" i="4"/>
  <c r="AB278" i="4"/>
  <c r="AD278" i="4"/>
  <c r="AF278" i="4"/>
  <c r="AH278" i="4"/>
  <c r="AJ278" i="4"/>
  <c r="AL278" i="4"/>
  <c r="AN278" i="4"/>
  <c r="AP278" i="4"/>
  <c r="AR278" i="4"/>
  <c r="AV278" i="4"/>
  <c r="Z279" i="4"/>
  <c r="AB279" i="4"/>
  <c r="AD279" i="4"/>
  <c r="AF279" i="4"/>
  <c r="AH279" i="4"/>
  <c r="AJ279" i="4"/>
  <c r="AL279" i="4"/>
  <c r="AN279" i="4"/>
  <c r="AP279" i="4"/>
  <c r="AR279" i="4"/>
  <c r="AV279" i="4"/>
  <c r="Z280" i="4"/>
  <c r="AB280" i="4"/>
  <c r="AD280" i="4"/>
  <c r="AF280" i="4"/>
  <c r="AH280" i="4"/>
  <c r="AJ280" i="4"/>
  <c r="AL280" i="4"/>
  <c r="AN280" i="4"/>
  <c r="AP280" i="4"/>
  <c r="AR280" i="4"/>
  <c r="AV280" i="4"/>
  <c r="Z281" i="4"/>
  <c r="AB281" i="4"/>
  <c r="AD281" i="4"/>
  <c r="AF281" i="4"/>
  <c r="AH281" i="4"/>
  <c r="AJ281" i="4"/>
  <c r="AL281" i="4"/>
  <c r="AN281" i="4"/>
  <c r="AP281" i="4"/>
  <c r="AR281" i="4"/>
  <c r="AV281" i="4"/>
  <c r="X282" i="4"/>
  <c r="Z282" i="4"/>
  <c r="AB282" i="4"/>
  <c r="AD282" i="4"/>
  <c r="AF282" i="4"/>
  <c r="AH282" i="4"/>
  <c r="AJ282" i="4"/>
  <c r="AL282" i="4"/>
  <c r="AN282" i="4"/>
  <c r="AP282" i="4"/>
  <c r="AR282" i="4"/>
  <c r="AV282" i="4"/>
  <c r="Z283" i="4"/>
  <c r="AB283" i="4"/>
  <c r="AD283" i="4"/>
  <c r="AF283" i="4"/>
  <c r="AH283" i="4"/>
  <c r="AJ283" i="4"/>
  <c r="AL283" i="4"/>
  <c r="AN283" i="4"/>
  <c r="AP283" i="4"/>
  <c r="AR283" i="4"/>
  <c r="AV283" i="4"/>
  <c r="Z284" i="4"/>
  <c r="AB284" i="4"/>
  <c r="AD284" i="4"/>
  <c r="AF284" i="4"/>
  <c r="AH284" i="4"/>
  <c r="AJ284" i="4"/>
  <c r="AL284" i="4"/>
  <c r="AN284" i="4"/>
  <c r="AP284" i="4"/>
  <c r="AR284" i="4"/>
  <c r="AV284" i="4"/>
  <c r="Z285" i="4"/>
  <c r="AB285" i="4"/>
  <c r="AD285" i="4"/>
  <c r="AF285" i="4"/>
  <c r="AH285" i="4"/>
  <c r="AJ285" i="4"/>
  <c r="AL285" i="4"/>
  <c r="AN285" i="4"/>
  <c r="AP285" i="4"/>
  <c r="AR285" i="4"/>
  <c r="AV285" i="4"/>
  <c r="Z286" i="4"/>
  <c r="AB286" i="4"/>
  <c r="AD286" i="4"/>
  <c r="AF286" i="4"/>
  <c r="AH286" i="4"/>
  <c r="AJ286" i="4"/>
  <c r="AL286" i="4"/>
  <c r="AN286" i="4"/>
  <c r="AP286" i="4"/>
  <c r="AR286" i="4"/>
  <c r="AV286" i="4"/>
  <c r="Z287" i="4"/>
  <c r="AB287" i="4"/>
  <c r="AD287" i="4"/>
  <c r="AF287" i="4"/>
  <c r="AH287" i="4"/>
  <c r="AJ287" i="4"/>
  <c r="AL287" i="4"/>
  <c r="AN287" i="4"/>
  <c r="AP287" i="4"/>
  <c r="AR287" i="4"/>
  <c r="AV287" i="4"/>
  <c r="Z288" i="4"/>
  <c r="AB288" i="4"/>
  <c r="AD288" i="4"/>
  <c r="AF288" i="4"/>
  <c r="AH288" i="4"/>
  <c r="AJ288" i="4"/>
  <c r="AL288" i="4"/>
  <c r="AN288" i="4"/>
  <c r="AP288" i="4"/>
  <c r="AR288" i="4"/>
  <c r="AV288" i="4"/>
  <c r="Z289" i="4"/>
  <c r="AB289" i="4"/>
  <c r="AD289" i="4"/>
  <c r="AF289" i="4"/>
  <c r="AH289" i="4"/>
  <c r="AJ289" i="4"/>
  <c r="AL289" i="4"/>
  <c r="AN289" i="4"/>
  <c r="AP289" i="4"/>
  <c r="AR289" i="4"/>
  <c r="AV289" i="4"/>
  <c r="Z290" i="4"/>
  <c r="AB290" i="4"/>
  <c r="AD290" i="4"/>
  <c r="AF290" i="4"/>
  <c r="AH290" i="4"/>
  <c r="AJ290" i="4"/>
  <c r="AL290" i="4"/>
  <c r="AN290" i="4"/>
  <c r="AP290" i="4"/>
  <c r="AR290" i="4"/>
  <c r="AV290" i="4"/>
  <c r="Z291" i="4"/>
  <c r="AB291" i="4"/>
  <c r="AD291" i="4"/>
  <c r="AF291" i="4"/>
  <c r="AH291" i="4"/>
  <c r="AJ291" i="4"/>
  <c r="AL291" i="4"/>
  <c r="AN291" i="4"/>
  <c r="AP291" i="4"/>
  <c r="AR291" i="4"/>
  <c r="AV291" i="4"/>
  <c r="Z292" i="4"/>
  <c r="AB292" i="4"/>
  <c r="AD292" i="4"/>
  <c r="AF292" i="4"/>
  <c r="AH292" i="4"/>
  <c r="AJ292" i="4"/>
  <c r="AL292" i="4"/>
  <c r="AN292" i="4"/>
  <c r="AP292" i="4"/>
  <c r="AR292" i="4"/>
  <c r="AV292" i="4"/>
  <c r="Z293" i="4"/>
  <c r="AB293" i="4"/>
  <c r="AD293" i="4"/>
  <c r="AF293" i="4"/>
  <c r="AH293" i="4"/>
  <c r="AJ293" i="4"/>
  <c r="AL293" i="4"/>
  <c r="AN293" i="4"/>
  <c r="AP293" i="4"/>
  <c r="AR293" i="4"/>
  <c r="AV293" i="4"/>
  <c r="Z294" i="4"/>
  <c r="AB294" i="4"/>
  <c r="AD294" i="4"/>
  <c r="AF294" i="4"/>
  <c r="AH294" i="4"/>
  <c r="AJ294" i="4"/>
  <c r="AL294" i="4"/>
  <c r="AN294" i="4"/>
  <c r="AP294" i="4"/>
  <c r="AR294" i="4"/>
  <c r="AV294" i="4"/>
  <c r="Z295" i="4"/>
  <c r="AB295" i="4"/>
  <c r="AD295" i="4"/>
  <c r="AF295" i="4"/>
  <c r="AH295" i="4"/>
  <c r="AJ295" i="4"/>
  <c r="AL295" i="4"/>
  <c r="AN295" i="4"/>
  <c r="AP295" i="4"/>
  <c r="AR295" i="4"/>
  <c r="AV295" i="4"/>
  <c r="Z296" i="4"/>
  <c r="AB296" i="4"/>
  <c r="AD296" i="4"/>
  <c r="AF296" i="4"/>
  <c r="AH296" i="4"/>
  <c r="AJ296" i="4"/>
  <c r="AL296" i="4"/>
  <c r="AN296" i="4"/>
  <c r="AP296" i="4"/>
  <c r="AR296" i="4"/>
  <c r="AV296" i="4"/>
  <c r="Z297" i="4"/>
  <c r="AB297" i="4"/>
  <c r="AD297" i="4"/>
  <c r="AF297" i="4"/>
  <c r="AH297" i="4"/>
  <c r="AJ297" i="4"/>
  <c r="AL297" i="4"/>
  <c r="AN297" i="4"/>
  <c r="AP297" i="4"/>
  <c r="AR297" i="4"/>
  <c r="AV297" i="4"/>
  <c r="Z298" i="4"/>
  <c r="AB298" i="4"/>
  <c r="AD298" i="4"/>
  <c r="AF298" i="4"/>
  <c r="AH298" i="4"/>
  <c r="AJ298" i="4"/>
  <c r="AL298" i="4"/>
  <c r="AN298" i="4"/>
  <c r="AP298" i="4"/>
  <c r="AR298" i="4"/>
  <c r="AV298" i="4"/>
  <c r="Z299" i="4"/>
  <c r="AB299" i="4"/>
  <c r="AD299" i="4"/>
  <c r="AF299" i="4"/>
  <c r="AH299" i="4"/>
  <c r="AJ299" i="4"/>
  <c r="AL299" i="4"/>
  <c r="AN299" i="4"/>
  <c r="AP299" i="4"/>
  <c r="AR299" i="4"/>
  <c r="AV299" i="4"/>
  <c r="Z300" i="4"/>
  <c r="AB300" i="4"/>
  <c r="AD300" i="4"/>
  <c r="AF300" i="4"/>
  <c r="AH300" i="4"/>
  <c r="AJ300" i="4"/>
  <c r="AL300" i="4"/>
  <c r="AN300" i="4"/>
  <c r="AP300" i="4"/>
  <c r="AR300" i="4"/>
  <c r="AV300" i="4"/>
  <c r="Z301" i="4"/>
  <c r="AB301" i="4"/>
  <c r="AD301" i="4"/>
  <c r="AF301" i="4"/>
  <c r="AH301" i="4"/>
  <c r="AJ301" i="4"/>
  <c r="AL301" i="4"/>
  <c r="AN301" i="4"/>
  <c r="AP301" i="4"/>
  <c r="AR301" i="4"/>
  <c r="AV301" i="4"/>
  <c r="X302" i="4"/>
  <c r="Z302" i="4"/>
  <c r="AB302" i="4"/>
  <c r="AD302" i="4"/>
  <c r="AF302" i="4"/>
  <c r="AH302" i="4"/>
  <c r="AJ302" i="4"/>
  <c r="AL302" i="4"/>
  <c r="AN302" i="4"/>
  <c r="AP302" i="4"/>
  <c r="AR302" i="4"/>
  <c r="AV302" i="4"/>
  <c r="Z303" i="4"/>
  <c r="AB303" i="4"/>
  <c r="AD303" i="4"/>
  <c r="AF303" i="4"/>
  <c r="AH303" i="4"/>
  <c r="AJ303" i="4"/>
  <c r="AL303" i="4"/>
  <c r="AN303" i="4"/>
  <c r="AP303" i="4"/>
  <c r="AR303" i="4"/>
  <c r="AV303" i="4"/>
  <c r="X304" i="4"/>
  <c r="Z304" i="4"/>
  <c r="AB304" i="4"/>
  <c r="AD304" i="4"/>
  <c r="AF304" i="4"/>
  <c r="AH304" i="4"/>
  <c r="AJ304" i="4"/>
  <c r="AL304" i="4"/>
  <c r="AN304" i="4"/>
  <c r="AP304" i="4"/>
  <c r="AR304" i="4"/>
  <c r="AV304" i="4"/>
  <c r="Z305" i="4"/>
  <c r="AB305" i="4"/>
  <c r="AD305" i="4"/>
  <c r="AF305" i="4"/>
  <c r="AH305" i="4"/>
  <c r="AJ305" i="4"/>
  <c r="AL305" i="4"/>
  <c r="AN305" i="4"/>
  <c r="AP305" i="4"/>
  <c r="AR305" i="4"/>
  <c r="AV305" i="4"/>
  <c r="X306" i="4"/>
  <c r="Z306" i="4"/>
  <c r="AB306" i="4"/>
  <c r="AD306" i="4"/>
  <c r="AF306" i="4"/>
  <c r="AH306" i="4"/>
  <c r="AJ306" i="4"/>
  <c r="AL306" i="4"/>
  <c r="AN306" i="4"/>
  <c r="AP306" i="4"/>
  <c r="AR306" i="4"/>
  <c r="AV306" i="4"/>
  <c r="X307" i="4"/>
  <c r="Z307" i="4"/>
  <c r="AB307" i="4"/>
  <c r="AD307" i="4"/>
  <c r="AF307" i="4"/>
  <c r="AH307" i="4"/>
  <c r="AJ307" i="4"/>
  <c r="AL307" i="4"/>
  <c r="AN307" i="4"/>
  <c r="AP307" i="4"/>
  <c r="AR307" i="4"/>
  <c r="AV307" i="4"/>
  <c r="Z308" i="4"/>
  <c r="AB308" i="4"/>
  <c r="AD308" i="4"/>
  <c r="AF308" i="4"/>
  <c r="AH308" i="4"/>
  <c r="AJ308" i="4"/>
  <c r="AL308" i="4"/>
  <c r="AN308" i="4"/>
  <c r="AP308" i="4"/>
  <c r="AR308" i="4"/>
  <c r="AV308" i="4"/>
  <c r="Z309" i="4"/>
  <c r="AB309" i="4"/>
  <c r="AD309" i="4"/>
  <c r="AF309" i="4"/>
  <c r="AH309" i="4"/>
  <c r="AJ309" i="4"/>
  <c r="AL309" i="4"/>
  <c r="AN309" i="4"/>
  <c r="AP309" i="4"/>
  <c r="AR309" i="4"/>
  <c r="AV309" i="4"/>
  <c r="Z310" i="4"/>
  <c r="AB310" i="4"/>
  <c r="AD310" i="4"/>
  <c r="AF310" i="4"/>
  <c r="AH310" i="4"/>
  <c r="AJ310" i="4"/>
  <c r="AL310" i="4"/>
  <c r="AN310" i="4"/>
  <c r="AP310" i="4"/>
  <c r="AR310" i="4"/>
  <c r="AV310" i="4"/>
  <c r="X311" i="4"/>
  <c r="Z311" i="4"/>
  <c r="AB311" i="4"/>
  <c r="AD311" i="4"/>
  <c r="AF311" i="4"/>
  <c r="AH311" i="4"/>
  <c r="AJ311" i="4"/>
  <c r="AL311" i="4"/>
  <c r="AN311" i="4"/>
  <c r="AP311" i="4"/>
  <c r="AR311" i="4"/>
  <c r="AV311" i="4"/>
  <c r="X312" i="4"/>
  <c r="Z312" i="4"/>
  <c r="AB312" i="4"/>
  <c r="AD312" i="4"/>
  <c r="AF312" i="4"/>
  <c r="AH312" i="4"/>
  <c r="AJ312" i="4"/>
  <c r="AL312" i="4"/>
  <c r="AN312" i="4"/>
  <c r="AP312" i="4"/>
  <c r="AR312" i="4"/>
  <c r="AV312" i="4"/>
  <c r="Z313" i="4"/>
  <c r="AB313" i="4"/>
  <c r="AD313" i="4"/>
  <c r="AF313" i="4"/>
  <c r="AH313" i="4"/>
  <c r="AJ313" i="4"/>
  <c r="AL313" i="4"/>
  <c r="AN313" i="4"/>
  <c r="AP313" i="4"/>
  <c r="AR313" i="4"/>
  <c r="AV313" i="4"/>
  <c r="Z314" i="4"/>
  <c r="AB314" i="4"/>
  <c r="AD314" i="4"/>
  <c r="AF314" i="4"/>
  <c r="AH314" i="4"/>
  <c r="AJ314" i="4"/>
  <c r="AL314" i="4"/>
  <c r="AN314" i="4"/>
  <c r="AP314" i="4"/>
  <c r="AR314" i="4"/>
  <c r="AV314" i="4"/>
  <c r="Z315" i="4"/>
  <c r="AB315" i="4"/>
  <c r="AD315" i="4"/>
  <c r="AF315" i="4"/>
  <c r="AH315" i="4"/>
  <c r="AJ315" i="4"/>
  <c r="AL315" i="4"/>
  <c r="AN315" i="4"/>
  <c r="AP315" i="4"/>
  <c r="AR315" i="4"/>
  <c r="AV315" i="4"/>
  <c r="X316" i="4"/>
  <c r="Z316" i="4"/>
  <c r="AB316" i="4"/>
  <c r="AD316" i="4"/>
  <c r="AF316" i="4"/>
  <c r="AH316" i="4"/>
  <c r="AJ316" i="4"/>
  <c r="AL316" i="4"/>
  <c r="AN316" i="4"/>
  <c r="AP316" i="4"/>
  <c r="AR316" i="4"/>
  <c r="AV316" i="4"/>
  <c r="X317" i="4"/>
  <c r="Z317" i="4"/>
  <c r="AB317" i="4"/>
  <c r="AD317" i="4"/>
  <c r="AF317" i="4"/>
  <c r="AH317" i="4"/>
  <c r="AJ317" i="4"/>
  <c r="AL317" i="4"/>
  <c r="AN317" i="4"/>
  <c r="AP317" i="4"/>
  <c r="AR317" i="4"/>
  <c r="AV317" i="4"/>
  <c r="X318" i="4"/>
  <c r="Z318" i="4"/>
  <c r="AB318" i="4"/>
  <c r="AD318" i="4"/>
  <c r="AF318" i="4"/>
  <c r="AH318" i="4"/>
  <c r="AJ318" i="4"/>
  <c r="AL318" i="4"/>
  <c r="AN318" i="4"/>
  <c r="AP318" i="4"/>
  <c r="AR318" i="4"/>
  <c r="AV318" i="4"/>
  <c r="X319" i="4"/>
  <c r="Z319" i="4"/>
  <c r="AB319" i="4"/>
  <c r="AD319" i="4"/>
  <c r="AF319" i="4"/>
  <c r="AH319" i="4"/>
  <c r="AJ319" i="4"/>
  <c r="AL319" i="4"/>
  <c r="AN319" i="4"/>
  <c r="AP319" i="4"/>
  <c r="AR319" i="4"/>
  <c r="AV319" i="4"/>
  <c r="X320" i="4"/>
  <c r="Z320" i="4"/>
  <c r="AB320" i="4"/>
  <c r="AD320" i="4"/>
  <c r="AF320" i="4"/>
  <c r="AH320" i="4"/>
  <c r="AJ320" i="4"/>
  <c r="AL320" i="4"/>
  <c r="AN320" i="4"/>
  <c r="AP320" i="4"/>
  <c r="AR320" i="4"/>
  <c r="AV320" i="4"/>
  <c r="X321" i="4"/>
  <c r="Z321" i="4"/>
  <c r="AB321" i="4"/>
  <c r="AD321" i="4"/>
  <c r="AF321" i="4"/>
  <c r="AH321" i="4"/>
  <c r="AJ321" i="4"/>
  <c r="AL321" i="4"/>
  <c r="AN321" i="4"/>
  <c r="AP321" i="4"/>
  <c r="AR321" i="4"/>
  <c r="AV321" i="4"/>
  <c r="X322" i="4"/>
  <c r="Z322" i="4"/>
  <c r="AB322" i="4"/>
  <c r="AD322" i="4"/>
  <c r="AF322" i="4"/>
  <c r="AH322" i="4"/>
  <c r="AJ322" i="4"/>
  <c r="AL322" i="4"/>
  <c r="AN322" i="4"/>
  <c r="AP322" i="4"/>
  <c r="AR322" i="4"/>
  <c r="AV322" i="4"/>
  <c r="X323" i="4"/>
  <c r="Z323" i="4"/>
  <c r="AB323" i="4"/>
  <c r="AD323" i="4"/>
  <c r="AF323" i="4"/>
  <c r="AH323" i="4"/>
  <c r="AJ323" i="4"/>
  <c r="AL323" i="4"/>
  <c r="AN323" i="4"/>
  <c r="AP323" i="4"/>
  <c r="AR323" i="4"/>
  <c r="AV323" i="4"/>
  <c r="X324" i="4"/>
  <c r="Z324" i="4"/>
  <c r="AB324" i="4"/>
  <c r="AD324" i="4"/>
  <c r="AF324" i="4"/>
  <c r="AH324" i="4"/>
  <c r="AJ324" i="4"/>
  <c r="AL324" i="4"/>
  <c r="AN324" i="4"/>
  <c r="AP324" i="4"/>
  <c r="AR324" i="4"/>
  <c r="AV324" i="4"/>
  <c r="X325" i="4"/>
  <c r="Z325" i="4"/>
  <c r="AB325" i="4"/>
  <c r="AD325" i="4"/>
  <c r="AF325" i="4"/>
  <c r="AH325" i="4"/>
  <c r="AJ325" i="4"/>
  <c r="AL325" i="4"/>
  <c r="AN325" i="4"/>
  <c r="AP325" i="4"/>
  <c r="AR325" i="4"/>
  <c r="AV325" i="4"/>
  <c r="X326" i="4"/>
  <c r="Z326" i="4"/>
  <c r="AB326" i="4"/>
  <c r="AD326" i="4"/>
  <c r="AF326" i="4"/>
  <c r="AH326" i="4"/>
  <c r="AJ326" i="4"/>
  <c r="AL326" i="4"/>
  <c r="AN326" i="4"/>
  <c r="AP326" i="4"/>
  <c r="AR326" i="4"/>
  <c r="AV326" i="4"/>
  <c r="Z327" i="4"/>
  <c r="AB327" i="4"/>
  <c r="AD327" i="4"/>
  <c r="AF327" i="4"/>
  <c r="AH327" i="4"/>
  <c r="AJ327" i="4"/>
  <c r="AL327" i="4"/>
  <c r="AN327" i="4"/>
  <c r="AP327" i="4"/>
  <c r="AR327" i="4"/>
  <c r="AV327" i="4"/>
  <c r="Z328" i="4"/>
  <c r="AB328" i="4"/>
  <c r="AD328" i="4"/>
  <c r="AF328" i="4"/>
  <c r="AH328" i="4"/>
  <c r="AJ328" i="4"/>
  <c r="AL328" i="4"/>
  <c r="AN328" i="4"/>
  <c r="AP328" i="4"/>
  <c r="AR328" i="4"/>
  <c r="AV328" i="4"/>
  <c r="Z329" i="4"/>
  <c r="AB329" i="4"/>
  <c r="AD329" i="4"/>
  <c r="AF329" i="4"/>
  <c r="AH329" i="4"/>
  <c r="AJ329" i="4"/>
  <c r="AL329" i="4"/>
  <c r="AN329" i="4"/>
  <c r="AP329" i="4"/>
  <c r="AR329" i="4"/>
  <c r="AV329" i="4"/>
  <c r="Z330" i="4"/>
  <c r="AB330" i="4"/>
  <c r="AD330" i="4"/>
  <c r="AF330" i="4"/>
  <c r="AH330" i="4"/>
  <c r="AJ330" i="4"/>
  <c r="AL330" i="4"/>
  <c r="AN330" i="4"/>
  <c r="AP330" i="4"/>
  <c r="AR330" i="4"/>
  <c r="AV330" i="4"/>
  <c r="Z331" i="4"/>
  <c r="AB331" i="4"/>
  <c r="AD331" i="4"/>
  <c r="AF331" i="4"/>
  <c r="AH331" i="4"/>
  <c r="AJ331" i="4"/>
  <c r="AL331" i="4"/>
  <c r="AN331" i="4"/>
  <c r="AP331" i="4"/>
  <c r="AR331" i="4"/>
  <c r="AV331" i="4"/>
  <c r="X332" i="4"/>
  <c r="Z332" i="4"/>
  <c r="AB332" i="4"/>
  <c r="AD332" i="4"/>
  <c r="AF332" i="4"/>
  <c r="AH332" i="4"/>
  <c r="AJ332" i="4"/>
  <c r="AL332" i="4"/>
  <c r="AN332" i="4"/>
  <c r="AP332" i="4"/>
  <c r="AR332" i="4"/>
  <c r="AV332" i="4"/>
  <c r="Z333" i="4"/>
  <c r="AB333" i="4"/>
  <c r="AD333" i="4"/>
  <c r="AF333" i="4"/>
  <c r="AH333" i="4"/>
  <c r="AJ333" i="4"/>
  <c r="AL333" i="4"/>
  <c r="AN333" i="4"/>
  <c r="AP333" i="4"/>
  <c r="AR333" i="4"/>
  <c r="AV333" i="4"/>
  <c r="Z334" i="4"/>
  <c r="AB334" i="4"/>
  <c r="AD334" i="4"/>
  <c r="AF334" i="4"/>
  <c r="AH334" i="4"/>
  <c r="AJ334" i="4"/>
  <c r="AL334" i="4"/>
  <c r="AN334" i="4"/>
  <c r="AP334" i="4"/>
  <c r="AR334" i="4"/>
  <c r="AV334" i="4"/>
  <c r="Z335" i="4"/>
  <c r="AB335" i="4"/>
  <c r="AD335" i="4"/>
  <c r="AF335" i="4"/>
  <c r="AH335" i="4"/>
  <c r="AJ335" i="4"/>
  <c r="AL335" i="4"/>
  <c r="AN335" i="4"/>
  <c r="AP335" i="4"/>
  <c r="AR335" i="4"/>
  <c r="AV335" i="4"/>
  <c r="Z336" i="4"/>
  <c r="AB336" i="4"/>
  <c r="AD336" i="4"/>
  <c r="AF336" i="4"/>
  <c r="AH336" i="4"/>
  <c r="AJ336" i="4"/>
  <c r="AL336" i="4"/>
  <c r="AN336" i="4"/>
  <c r="AP336" i="4"/>
  <c r="AR336" i="4"/>
  <c r="AV336" i="4"/>
  <c r="X337" i="4"/>
  <c r="Z337" i="4"/>
  <c r="AB337" i="4"/>
  <c r="AD337" i="4"/>
  <c r="AF337" i="4"/>
  <c r="AH337" i="4"/>
  <c r="AJ337" i="4"/>
  <c r="AL337" i="4"/>
  <c r="AN337" i="4"/>
  <c r="AP337" i="4"/>
  <c r="AR337" i="4"/>
  <c r="AV337" i="4"/>
  <c r="Z338" i="4"/>
  <c r="AB338" i="4"/>
  <c r="AD338" i="4"/>
  <c r="AF338" i="4"/>
  <c r="AH338" i="4"/>
  <c r="AJ338" i="4"/>
  <c r="AL338" i="4"/>
  <c r="AN338" i="4"/>
  <c r="AP338" i="4"/>
  <c r="AR338" i="4"/>
  <c r="AV338" i="4"/>
  <c r="X339" i="4"/>
  <c r="Z339" i="4"/>
  <c r="AB339" i="4"/>
  <c r="AD339" i="4"/>
  <c r="AF339" i="4"/>
  <c r="AH339" i="4"/>
  <c r="AJ339" i="4"/>
  <c r="AL339" i="4"/>
  <c r="AN339" i="4"/>
  <c r="AP339" i="4"/>
  <c r="AR339" i="4"/>
  <c r="AV339" i="4"/>
  <c r="X340" i="4"/>
  <c r="Z340" i="4"/>
  <c r="AB340" i="4"/>
  <c r="AD340" i="4"/>
  <c r="AF340" i="4"/>
  <c r="AH340" i="4"/>
  <c r="AJ340" i="4"/>
  <c r="AL340" i="4"/>
  <c r="AN340" i="4"/>
  <c r="AP340" i="4"/>
  <c r="AR340" i="4"/>
  <c r="AV340" i="4"/>
  <c r="X341" i="4"/>
  <c r="Z341" i="4"/>
  <c r="AB341" i="4"/>
  <c r="AD341" i="4"/>
  <c r="AF341" i="4"/>
  <c r="AH341" i="4"/>
  <c r="AJ341" i="4"/>
  <c r="AL341" i="4"/>
  <c r="AN341" i="4"/>
  <c r="AP341" i="4"/>
  <c r="AR341" i="4"/>
  <c r="AV341" i="4"/>
  <c r="X342" i="4"/>
  <c r="Z342" i="4"/>
  <c r="AB342" i="4"/>
  <c r="AD342" i="4"/>
  <c r="AF342" i="4"/>
  <c r="AH342" i="4"/>
  <c r="AJ342" i="4"/>
  <c r="AL342" i="4"/>
  <c r="AN342" i="4"/>
  <c r="AP342" i="4"/>
  <c r="AR342" i="4"/>
  <c r="AV342" i="4"/>
  <c r="X343" i="4"/>
  <c r="Z343" i="4"/>
  <c r="AB343" i="4"/>
  <c r="AD343" i="4"/>
  <c r="AF343" i="4"/>
  <c r="AH343" i="4"/>
  <c r="AJ343" i="4"/>
  <c r="AL343" i="4"/>
  <c r="AN343" i="4"/>
  <c r="AP343" i="4"/>
  <c r="AR343" i="4"/>
  <c r="AV343" i="4"/>
  <c r="X344" i="4"/>
  <c r="Z344" i="4"/>
  <c r="AB344" i="4"/>
  <c r="AD344" i="4"/>
  <c r="AF344" i="4"/>
  <c r="AH344" i="4"/>
  <c r="AJ344" i="4"/>
  <c r="AL344" i="4"/>
  <c r="AN344" i="4"/>
  <c r="AP344" i="4"/>
  <c r="AR344" i="4"/>
  <c r="AV344" i="4"/>
  <c r="X345" i="4"/>
  <c r="Z345" i="4"/>
  <c r="AB345" i="4"/>
  <c r="AD345" i="4"/>
  <c r="AF345" i="4"/>
  <c r="AH345" i="4"/>
  <c r="AJ345" i="4"/>
  <c r="AL345" i="4"/>
  <c r="AN345" i="4"/>
  <c r="AP345" i="4"/>
  <c r="AR345" i="4"/>
  <c r="AV345" i="4"/>
  <c r="X346" i="4"/>
  <c r="Z346" i="4"/>
  <c r="AB346" i="4"/>
  <c r="AD346" i="4"/>
  <c r="AF346" i="4"/>
  <c r="AH346" i="4"/>
  <c r="AJ346" i="4"/>
  <c r="AL346" i="4"/>
  <c r="AN346" i="4"/>
  <c r="AP346" i="4"/>
  <c r="AR346" i="4"/>
  <c r="AV346" i="4"/>
  <c r="X347" i="4"/>
  <c r="Z347" i="4"/>
  <c r="AB347" i="4"/>
  <c r="AD347" i="4"/>
  <c r="AF347" i="4"/>
  <c r="AH347" i="4"/>
  <c r="AJ347" i="4"/>
  <c r="AL347" i="4"/>
  <c r="AN347" i="4"/>
  <c r="AP347" i="4"/>
  <c r="AR347" i="4"/>
  <c r="AV347" i="4"/>
  <c r="X348" i="4"/>
  <c r="Z348" i="4"/>
  <c r="AB348" i="4"/>
  <c r="AD348" i="4"/>
  <c r="AF348" i="4"/>
  <c r="AH348" i="4"/>
  <c r="AJ348" i="4"/>
  <c r="AL348" i="4"/>
  <c r="AN348" i="4"/>
  <c r="AP348" i="4"/>
  <c r="AR348" i="4"/>
  <c r="AV348" i="4"/>
  <c r="X349" i="4"/>
  <c r="Z349" i="4"/>
  <c r="AB349" i="4"/>
  <c r="AD349" i="4"/>
  <c r="AF349" i="4"/>
  <c r="AH349" i="4"/>
  <c r="AJ349" i="4"/>
  <c r="AL349" i="4"/>
  <c r="AN349" i="4"/>
  <c r="AP349" i="4"/>
  <c r="AR349" i="4"/>
  <c r="AV349" i="4"/>
  <c r="X350" i="4"/>
  <c r="Z350" i="4"/>
  <c r="AB350" i="4"/>
  <c r="AD350" i="4"/>
  <c r="AF350" i="4"/>
  <c r="AH350" i="4"/>
  <c r="AJ350" i="4"/>
  <c r="AL350" i="4"/>
  <c r="AN350" i="4"/>
  <c r="AP350" i="4"/>
  <c r="AR350" i="4"/>
  <c r="AV350" i="4"/>
  <c r="X351" i="4"/>
  <c r="Z351" i="4"/>
  <c r="AB351" i="4"/>
  <c r="AD351" i="4"/>
  <c r="AF351" i="4"/>
  <c r="AH351" i="4"/>
  <c r="AJ351" i="4"/>
  <c r="AL351" i="4"/>
  <c r="AN351" i="4"/>
  <c r="AP351" i="4"/>
  <c r="AR351" i="4"/>
  <c r="AV351" i="4"/>
  <c r="Z352" i="4"/>
  <c r="AB352" i="4"/>
  <c r="AD352" i="4"/>
  <c r="AF352" i="4"/>
  <c r="AH352" i="4"/>
  <c r="AJ352" i="4"/>
  <c r="AL352" i="4"/>
  <c r="AN352" i="4"/>
  <c r="AP352" i="4"/>
  <c r="AR352" i="4"/>
  <c r="AV352" i="4"/>
  <c r="X353" i="4"/>
  <c r="Z353" i="4"/>
  <c r="AB353" i="4"/>
  <c r="AD353" i="4"/>
  <c r="AF353" i="4"/>
  <c r="AH353" i="4"/>
  <c r="AJ353" i="4"/>
  <c r="AL353" i="4"/>
  <c r="AN353" i="4"/>
  <c r="AP353" i="4"/>
  <c r="AR353" i="4"/>
  <c r="AV353" i="4"/>
  <c r="Z354" i="4"/>
  <c r="AB354" i="4"/>
  <c r="AD354" i="4"/>
  <c r="AF354" i="4"/>
  <c r="AH354" i="4"/>
  <c r="AJ354" i="4"/>
  <c r="AL354" i="4"/>
  <c r="AN354" i="4"/>
  <c r="AP354" i="4"/>
  <c r="AR354" i="4"/>
  <c r="AV354" i="4"/>
  <c r="Z355" i="4"/>
  <c r="AB355" i="4"/>
  <c r="AD355" i="4"/>
  <c r="AF355" i="4"/>
  <c r="AH355" i="4"/>
  <c r="AJ355" i="4"/>
  <c r="AL355" i="4"/>
  <c r="AN355" i="4"/>
  <c r="AP355" i="4"/>
  <c r="AR355" i="4"/>
  <c r="AV355" i="4"/>
  <c r="Z356" i="4"/>
  <c r="AB356" i="4"/>
  <c r="AD356" i="4"/>
  <c r="AF356" i="4"/>
  <c r="AH356" i="4"/>
  <c r="AJ356" i="4"/>
  <c r="AL356" i="4"/>
  <c r="AN356" i="4"/>
  <c r="AP356" i="4"/>
  <c r="AR356" i="4"/>
  <c r="AV356" i="4"/>
  <c r="Z357" i="4"/>
  <c r="AB357" i="4"/>
  <c r="AD357" i="4"/>
  <c r="AF357" i="4"/>
  <c r="AH357" i="4"/>
  <c r="AJ357" i="4"/>
  <c r="AL357" i="4"/>
  <c r="AN357" i="4"/>
  <c r="AP357" i="4"/>
  <c r="AR357" i="4"/>
  <c r="AV357" i="4"/>
  <c r="Z358" i="4"/>
  <c r="AB358" i="4"/>
  <c r="AD358" i="4"/>
  <c r="AF358" i="4"/>
  <c r="AH358" i="4"/>
  <c r="AJ358" i="4"/>
  <c r="AL358" i="4"/>
  <c r="AN358" i="4"/>
  <c r="AP358" i="4"/>
  <c r="AR358" i="4"/>
  <c r="AV358" i="4"/>
  <c r="Z359" i="4"/>
  <c r="AB359" i="4"/>
  <c r="AD359" i="4"/>
  <c r="AF359" i="4"/>
  <c r="AH359" i="4"/>
  <c r="AJ359" i="4"/>
  <c r="AL359" i="4"/>
  <c r="AN359" i="4"/>
  <c r="AP359" i="4"/>
  <c r="AR359" i="4"/>
  <c r="AV359" i="4"/>
  <c r="Z360" i="4"/>
  <c r="AB360" i="4"/>
  <c r="AD360" i="4"/>
  <c r="AF360" i="4"/>
  <c r="AH360" i="4"/>
  <c r="AJ360" i="4"/>
  <c r="AL360" i="4"/>
  <c r="AN360" i="4"/>
  <c r="AP360" i="4"/>
  <c r="AR360" i="4"/>
  <c r="AV360" i="4"/>
  <c r="Z361" i="4"/>
  <c r="AB361" i="4"/>
  <c r="AD361" i="4"/>
  <c r="AF361" i="4"/>
  <c r="AH361" i="4"/>
  <c r="AJ361" i="4"/>
  <c r="AL361" i="4"/>
  <c r="AN361" i="4"/>
  <c r="AP361" i="4"/>
  <c r="AR361" i="4"/>
  <c r="AV361" i="4"/>
  <c r="X362" i="4"/>
  <c r="Z362" i="4"/>
  <c r="AB362" i="4"/>
  <c r="AD362" i="4"/>
  <c r="AF362" i="4"/>
  <c r="AH362" i="4"/>
  <c r="AJ362" i="4"/>
  <c r="AL362" i="4"/>
  <c r="AN362" i="4"/>
  <c r="AP362" i="4"/>
  <c r="AR362" i="4"/>
  <c r="AV362" i="4"/>
  <c r="X363" i="4"/>
  <c r="Z363" i="4"/>
  <c r="AB363" i="4"/>
  <c r="AD363" i="4"/>
  <c r="AF363" i="4"/>
  <c r="AH363" i="4"/>
  <c r="AJ363" i="4"/>
  <c r="AL363" i="4"/>
  <c r="AN363" i="4"/>
  <c r="AP363" i="4"/>
  <c r="AR363" i="4"/>
  <c r="AV363" i="4"/>
  <c r="X364" i="4"/>
  <c r="Z364" i="4"/>
  <c r="AB364" i="4"/>
  <c r="AD364" i="4"/>
  <c r="AF364" i="4"/>
  <c r="AH364" i="4"/>
  <c r="AJ364" i="4"/>
  <c r="AL364" i="4"/>
  <c r="AN364" i="4"/>
  <c r="AP364" i="4"/>
  <c r="AR364" i="4"/>
  <c r="AV364" i="4"/>
  <c r="Z365" i="4"/>
  <c r="AB365" i="4"/>
  <c r="AD365" i="4"/>
  <c r="AF365" i="4"/>
  <c r="AH365" i="4"/>
  <c r="AJ365" i="4"/>
  <c r="AL365" i="4"/>
  <c r="AN365" i="4"/>
  <c r="AP365" i="4"/>
  <c r="AR365" i="4"/>
  <c r="AV365" i="4"/>
  <c r="Z366" i="4"/>
  <c r="AB366" i="4"/>
  <c r="AD366" i="4"/>
  <c r="AF366" i="4"/>
  <c r="AH366" i="4"/>
  <c r="AJ366" i="4"/>
  <c r="AL366" i="4"/>
  <c r="AN366" i="4"/>
  <c r="AP366" i="4"/>
  <c r="AR366" i="4"/>
  <c r="AV366" i="4"/>
  <c r="Z367" i="4"/>
  <c r="AB367" i="4"/>
  <c r="AD367" i="4"/>
  <c r="AF367" i="4"/>
  <c r="AH367" i="4"/>
  <c r="AJ367" i="4"/>
  <c r="AL367" i="4"/>
  <c r="AN367" i="4"/>
  <c r="AP367" i="4"/>
  <c r="AR367" i="4"/>
  <c r="AV367" i="4"/>
  <c r="Z368" i="4"/>
  <c r="AB368" i="4"/>
  <c r="AD368" i="4"/>
  <c r="AF368" i="4"/>
  <c r="AH368" i="4"/>
  <c r="AJ368" i="4"/>
  <c r="AL368" i="4"/>
  <c r="AN368" i="4"/>
  <c r="AP368" i="4"/>
  <c r="AR368" i="4"/>
  <c r="AV368" i="4"/>
  <c r="Z369" i="4"/>
  <c r="AB369" i="4"/>
  <c r="AD369" i="4"/>
  <c r="AF369" i="4"/>
  <c r="AH369" i="4"/>
  <c r="AJ369" i="4"/>
  <c r="AL369" i="4"/>
  <c r="AN369" i="4"/>
  <c r="AP369" i="4"/>
  <c r="AR369" i="4"/>
  <c r="AV369" i="4"/>
  <c r="Z370" i="4"/>
  <c r="AB370" i="4"/>
  <c r="AD370" i="4"/>
  <c r="AF370" i="4"/>
  <c r="AH370" i="4"/>
  <c r="AJ370" i="4"/>
  <c r="AL370" i="4"/>
  <c r="AN370" i="4"/>
  <c r="AP370" i="4"/>
  <c r="AR370" i="4"/>
  <c r="AV370" i="4"/>
  <c r="Z371" i="4"/>
  <c r="AB371" i="4"/>
  <c r="AD371" i="4"/>
  <c r="AF371" i="4"/>
  <c r="AH371" i="4"/>
  <c r="AJ371" i="4"/>
  <c r="AL371" i="4"/>
  <c r="AN371" i="4"/>
  <c r="AP371" i="4"/>
  <c r="AR371" i="4"/>
  <c r="AV371" i="4"/>
  <c r="X372" i="4"/>
  <c r="Z372" i="4"/>
  <c r="AB372" i="4"/>
  <c r="AD372" i="4"/>
  <c r="AF372" i="4"/>
  <c r="AH372" i="4"/>
  <c r="AJ372" i="4"/>
  <c r="AL372" i="4"/>
  <c r="AN372" i="4"/>
  <c r="AP372" i="4"/>
  <c r="AR372" i="4"/>
  <c r="AV372" i="4"/>
  <c r="X373" i="4"/>
  <c r="Z373" i="4"/>
  <c r="AB373" i="4"/>
  <c r="AD373" i="4"/>
  <c r="AF373" i="4"/>
  <c r="AH373" i="4"/>
  <c r="AJ373" i="4"/>
  <c r="AL373" i="4"/>
  <c r="AN373" i="4"/>
  <c r="AP373" i="4"/>
  <c r="AR373" i="4"/>
  <c r="AV373" i="4"/>
  <c r="X374" i="4"/>
  <c r="Z374" i="4"/>
  <c r="AB374" i="4"/>
  <c r="AD374" i="4"/>
  <c r="AF374" i="4"/>
  <c r="AH374" i="4"/>
  <c r="AJ374" i="4"/>
  <c r="AL374" i="4"/>
  <c r="AN374" i="4"/>
  <c r="AP374" i="4"/>
  <c r="AR374" i="4"/>
  <c r="AV374" i="4"/>
  <c r="Z375" i="4"/>
  <c r="AB375" i="4"/>
  <c r="AD375" i="4"/>
  <c r="AF375" i="4"/>
  <c r="AH375" i="4"/>
  <c r="AJ375" i="4"/>
  <c r="AL375" i="4"/>
  <c r="AN375" i="4"/>
  <c r="AP375" i="4"/>
  <c r="AR375" i="4"/>
  <c r="AV375" i="4"/>
  <c r="Z376" i="4"/>
  <c r="AB376" i="4"/>
  <c r="AD376" i="4"/>
  <c r="AF376" i="4"/>
  <c r="AH376" i="4"/>
  <c r="AJ376" i="4"/>
  <c r="AL376" i="4"/>
  <c r="AN376" i="4"/>
  <c r="AP376" i="4"/>
  <c r="AR376" i="4"/>
  <c r="AV376" i="4"/>
  <c r="X377" i="4"/>
  <c r="Z377" i="4"/>
  <c r="AB377" i="4"/>
  <c r="AD377" i="4"/>
  <c r="AF377" i="4"/>
  <c r="AH377" i="4"/>
  <c r="AJ377" i="4"/>
  <c r="AL377" i="4"/>
  <c r="AN377" i="4"/>
  <c r="AP377" i="4"/>
  <c r="AR377" i="4"/>
  <c r="AV377" i="4"/>
  <c r="Z378" i="4"/>
  <c r="AB378" i="4"/>
  <c r="AD378" i="4"/>
  <c r="AF378" i="4"/>
  <c r="AH378" i="4"/>
  <c r="AJ378" i="4"/>
  <c r="AL378" i="4"/>
  <c r="AN378" i="4"/>
  <c r="AP378" i="4"/>
  <c r="AR378" i="4"/>
  <c r="AV378" i="4"/>
  <c r="Z379" i="4"/>
  <c r="AB379" i="4"/>
  <c r="AD379" i="4"/>
  <c r="AF379" i="4"/>
  <c r="AH379" i="4"/>
  <c r="AJ379" i="4"/>
  <c r="AL379" i="4"/>
  <c r="AN379" i="4"/>
  <c r="AP379" i="4"/>
  <c r="AR379" i="4"/>
  <c r="AV379" i="4"/>
  <c r="Z380" i="4"/>
  <c r="AB380" i="4"/>
  <c r="AD380" i="4"/>
  <c r="AF380" i="4"/>
  <c r="AH380" i="4"/>
  <c r="AJ380" i="4"/>
  <c r="AL380" i="4"/>
  <c r="AN380" i="4"/>
  <c r="AP380" i="4"/>
  <c r="AR380" i="4"/>
  <c r="AV380" i="4"/>
  <c r="Z381" i="4"/>
  <c r="AB381" i="4"/>
  <c r="AD381" i="4"/>
  <c r="AF381" i="4"/>
  <c r="AH381" i="4"/>
  <c r="AJ381" i="4"/>
  <c r="AL381" i="4"/>
  <c r="AN381" i="4"/>
  <c r="AP381" i="4"/>
  <c r="AR381" i="4"/>
  <c r="AV381" i="4"/>
  <c r="Z382" i="4"/>
  <c r="AB382" i="4"/>
  <c r="AD382" i="4"/>
  <c r="AF382" i="4"/>
  <c r="AH382" i="4"/>
  <c r="AJ382" i="4"/>
  <c r="AL382" i="4"/>
  <c r="AN382" i="4"/>
  <c r="AP382" i="4"/>
  <c r="AR382" i="4"/>
  <c r="AV382" i="4"/>
  <c r="Z383" i="4"/>
  <c r="AB383" i="4"/>
  <c r="AD383" i="4"/>
  <c r="AF383" i="4"/>
  <c r="AH383" i="4"/>
  <c r="AJ383" i="4"/>
  <c r="AL383" i="4"/>
  <c r="AN383" i="4"/>
  <c r="AP383" i="4"/>
  <c r="AR383" i="4"/>
  <c r="AV383" i="4"/>
  <c r="X384" i="4"/>
  <c r="Z384" i="4"/>
  <c r="AB384" i="4"/>
  <c r="AD384" i="4"/>
  <c r="AF384" i="4"/>
  <c r="AH384" i="4"/>
  <c r="AJ384" i="4"/>
  <c r="AL384" i="4"/>
  <c r="AN384" i="4"/>
  <c r="AP384" i="4"/>
  <c r="AR384" i="4"/>
  <c r="AV384" i="4"/>
  <c r="X385" i="4"/>
  <c r="Z385" i="4"/>
  <c r="AB385" i="4"/>
  <c r="AD385" i="4"/>
  <c r="AF385" i="4"/>
  <c r="AH385" i="4"/>
  <c r="AJ385" i="4"/>
  <c r="AL385" i="4"/>
  <c r="AN385" i="4"/>
  <c r="AP385" i="4"/>
  <c r="AR385" i="4"/>
  <c r="AV385" i="4"/>
  <c r="X386" i="4"/>
  <c r="Z386" i="4"/>
  <c r="AB386" i="4"/>
  <c r="AD386" i="4"/>
  <c r="AF386" i="4"/>
  <c r="AH386" i="4"/>
  <c r="AJ386" i="4"/>
  <c r="AL386" i="4"/>
  <c r="AN386" i="4"/>
  <c r="AP386" i="4"/>
  <c r="AR386" i="4"/>
  <c r="AV386" i="4"/>
  <c r="Z387" i="4"/>
  <c r="AB387" i="4"/>
  <c r="AD387" i="4"/>
  <c r="AF387" i="4"/>
  <c r="AH387" i="4"/>
  <c r="AJ387" i="4"/>
  <c r="AL387" i="4"/>
  <c r="AN387" i="4"/>
  <c r="AP387" i="4"/>
  <c r="AR387" i="4"/>
  <c r="AV387" i="4"/>
  <c r="Z388" i="4"/>
  <c r="AB388" i="4"/>
  <c r="AD388" i="4"/>
  <c r="AF388" i="4"/>
  <c r="AH388" i="4"/>
  <c r="AJ388" i="4"/>
  <c r="AL388" i="4"/>
  <c r="AN388" i="4"/>
  <c r="AP388" i="4"/>
  <c r="AR388" i="4"/>
  <c r="AV388" i="4"/>
  <c r="Z389" i="4"/>
  <c r="AB389" i="4"/>
  <c r="AD389" i="4"/>
  <c r="AF389" i="4"/>
  <c r="AH389" i="4"/>
  <c r="AJ389" i="4"/>
  <c r="AL389" i="4"/>
  <c r="AN389" i="4"/>
  <c r="AP389" i="4"/>
  <c r="AR389" i="4"/>
  <c r="AV389" i="4"/>
  <c r="Z390" i="4"/>
  <c r="AB390" i="4"/>
  <c r="AD390" i="4"/>
  <c r="AF390" i="4"/>
  <c r="AH390" i="4"/>
  <c r="AJ390" i="4"/>
  <c r="AL390" i="4"/>
  <c r="AN390" i="4"/>
  <c r="AP390" i="4"/>
  <c r="AR390" i="4"/>
  <c r="AV390" i="4"/>
  <c r="Z391" i="4"/>
  <c r="AB391" i="4"/>
  <c r="AD391" i="4"/>
  <c r="AF391" i="4"/>
  <c r="AH391" i="4"/>
  <c r="AJ391" i="4"/>
  <c r="AL391" i="4"/>
  <c r="AN391" i="4"/>
  <c r="AP391" i="4"/>
  <c r="AR391" i="4"/>
  <c r="AV391" i="4"/>
  <c r="X392" i="4"/>
  <c r="Z392" i="4"/>
  <c r="AB392" i="4"/>
  <c r="AD392" i="4"/>
  <c r="AF392" i="4"/>
  <c r="AH392" i="4"/>
  <c r="AJ392" i="4"/>
  <c r="AL392" i="4"/>
  <c r="AN392" i="4"/>
  <c r="AP392" i="4"/>
  <c r="AR392" i="4"/>
  <c r="AV392" i="4"/>
  <c r="X393" i="4"/>
  <c r="Z393" i="4"/>
  <c r="AB393" i="4"/>
  <c r="AD393" i="4"/>
  <c r="AF393" i="4"/>
  <c r="AH393" i="4"/>
  <c r="AJ393" i="4"/>
  <c r="AL393" i="4"/>
  <c r="AN393" i="4"/>
  <c r="AP393" i="4"/>
  <c r="AR393" i="4"/>
  <c r="AV393" i="4"/>
  <c r="X394" i="4"/>
  <c r="Z394" i="4"/>
  <c r="AB394" i="4"/>
  <c r="AD394" i="4"/>
  <c r="AF394" i="4"/>
  <c r="AH394" i="4"/>
  <c r="AJ394" i="4"/>
  <c r="AL394" i="4"/>
  <c r="AN394" i="4"/>
  <c r="AP394" i="4"/>
  <c r="AR394" i="4"/>
  <c r="AV394" i="4"/>
  <c r="X395" i="4"/>
  <c r="Z395" i="4"/>
  <c r="AB395" i="4"/>
  <c r="AD395" i="4"/>
  <c r="AF395" i="4"/>
  <c r="AH395" i="4"/>
  <c r="AJ395" i="4"/>
  <c r="AL395" i="4"/>
  <c r="AN395" i="4"/>
  <c r="AP395" i="4"/>
  <c r="AR395" i="4"/>
  <c r="AV395" i="4"/>
  <c r="X396" i="4"/>
  <c r="Z396" i="4"/>
  <c r="AB396" i="4"/>
  <c r="AD396" i="4"/>
  <c r="AF396" i="4"/>
  <c r="AH396" i="4"/>
  <c r="AJ396" i="4"/>
  <c r="AL396" i="4"/>
  <c r="AN396" i="4"/>
  <c r="AP396" i="4"/>
  <c r="AR396" i="4"/>
  <c r="AV396" i="4"/>
  <c r="X397" i="4"/>
  <c r="Z397" i="4"/>
  <c r="AB397" i="4"/>
  <c r="AD397" i="4"/>
  <c r="AF397" i="4"/>
  <c r="AH397" i="4"/>
  <c r="AJ397" i="4"/>
  <c r="AL397" i="4"/>
  <c r="AN397" i="4"/>
  <c r="AP397" i="4"/>
  <c r="AR397" i="4"/>
  <c r="AV397" i="4"/>
  <c r="X398" i="4"/>
  <c r="Z398" i="4"/>
  <c r="AB398" i="4"/>
  <c r="AD398" i="4"/>
  <c r="AF398" i="4"/>
  <c r="AH398" i="4"/>
  <c r="AJ398" i="4"/>
  <c r="AL398" i="4"/>
  <c r="AN398" i="4"/>
  <c r="AP398" i="4"/>
  <c r="AR398" i="4"/>
  <c r="AV398" i="4"/>
  <c r="X399" i="4"/>
  <c r="Z399" i="4"/>
  <c r="AB399" i="4"/>
  <c r="AD399" i="4"/>
  <c r="AF399" i="4"/>
  <c r="AH399" i="4"/>
  <c r="AJ399" i="4"/>
  <c r="AL399" i="4"/>
  <c r="AN399" i="4"/>
  <c r="AP399" i="4"/>
  <c r="AR399" i="4"/>
  <c r="AV399" i="4"/>
  <c r="X400" i="4"/>
  <c r="Z400" i="4"/>
  <c r="AB400" i="4"/>
  <c r="AD400" i="4"/>
  <c r="AF400" i="4"/>
  <c r="AH400" i="4"/>
  <c r="AJ400" i="4"/>
  <c r="AL400" i="4"/>
  <c r="AN400" i="4"/>
  <c r="AP400" i="4"/>
  <c r="AR400" i="4"/>
  <c r="AV400" i="4"/>
  <c r="X401" i="4"/>
  <c r="Z401" i="4"/>
  <c r="AB401" i="4"/>
  <c r="AD401" i="4"/>
  <c r="AF401" i="4"/>
  <c r="AH401" i="4"/>
  <c r="AJ401" i="4"/>
  <c r="AL401" i="4"/>
  <c r="AN401" i="4"/>
  <c r="AP401" i="4"/>
  <c r="AR401" i="4"/>
  <c r="AV401" i="4"/>
  <c r="Z402" i="4"/>
  <c r="AB402" i="4"/>
  <c r="AD402" i="4"/>
  <c r="AF402" i="4"/>
  <c r="AH402" i="4"/>
  <c r="AJ402" i="4"/>
  <c r="AL402" i="4"/>
  <c r="AN402" i="4"/>
  <c r="AP402" i="4"/>
  <c r="AR402" i="4"/>
  <c r="AV402" i="4"/>
  <c r="X403" i="4"/>
  <c r="Z403" i="4"/>
  <c r="AB403" i="4"/>
  <c r="AD403" i="4"/>
  <c r="AF403" i="4"/>
  <c r="AH403" i="4"/>
  <c r="AJ403" i="4"/>
  <c r="AL403" i="4"/>
  <c r="AN403" i="4"/>
  <c r="AP403" i="4"/>
  <c r="AR403" i="4"/>
  <c r="AV403" i="4"/>
  <c r="Z404" i="4"/>
  <c r="AB404" i="4"/>
  <c r="AD404" i="4"/>
  <c r="AF404" i="4"/>
  <c r="AH404" i="4"/>
  <c r="AJ404" i="4"/>
  <c r="AL404" i="4"/>
  <c r="AN404" i="4"/>
  <c r="AP404" i="4"/>
  <c r="AR404" i="4"/>
  <c r="AV404" i="4"/>
  <c r="Z405" i="4"/>
  <c r="AB405" i="4"/>
  <c r="AD405" i="4"/>
  <c r="AF405" i="4"/>
  <c r="AH405" i="4"/>
  <c r="AJ405" i="4"/>
  <c r="AL405" i="4"/>
  <c r="AN405" i="4"/>
  <c r="AP405" i="4"/>
  <c r="AR405" i="4"/>
  <c r="AV405" i="4"/>
  <c r="X406" i="4"/>
  <c r="Z406" i="4"/>
  <c r="AB406" i="4"/>
  <c r="AD406" i="4"/>
  <c r="AF406" i="4"/>
  <c r="AH406" i="4"/>
  <c r="AJ406" i="4"/>
  <c r="AL406" i="4"/>
  <c r="AN406" i="4"/>
  <c r="AP406" i="4"/>
  <c r="AR406" i="4"/>
  <c r="AV406" i="4"/>
  <c r="Z407" i="4"/>
  <c r="AB407" i="4"/>
  <c r="AD407" i="4"/>
  <c r="AF407" i="4"/>
  <c r="AH407" i="4"/>
  <c r="AJ407" i="4"/>
  <c r="AL407" i="4"/>
  <c r="AN407" i="4"/>
  <c r="AP407" i="4"/>
  <c r="AR407" i="4"/>
  <c r="AV407" i="4"/>
  <c r="Z408" i="4"/>
  <c r="AB408" i="4"/>
  <c r="AD408" i="4"/>
  <c r="AF408" i="4"/>
  <c r="AH408" i="4"/>
  <c r="AJ408" i="4"/>
  <c r="AL408" i="4"/>
  <c r="AN408" i="4"/>
  <c r="AP408" i="4"/>
  <c r="AR408" i="4"/>
  <c r="AV408" i="4"/>
  <c r="Z409" i="4"/>
  <c r="AB409" i="4"/>
  <c r="AD409" i="4"/>
  <c r="AF409" i="4"/>
  <c r="AH409" i="4"/>
  <c r="AJ409" i="4"/>
  <c r="AL409" i="4"/>
  <c r="AN409" i="4"/>
  <c r="AP409" i="4"/>
  <c r="AR409" i="4"/>
  <c r="AV409" i="4"/>
  <c r="Z410" i="4"/>
  <c r="AB410" i="4"/>
  <c r="AD410" i="4"/>
  <c r="AF410" i="4"/>
  <c r="AH410" i="4"/>
  <c r="AJ410" i="4"/>
  <c r="AL410" i="4"/>
  <c r="AN410" i="4"/>
  <c r="AP410" i="4"/>
  <c r="AR410" i="4"/>
  <c r="AV410" i="4"/>
  <c r="Z411" i="4"/>
  <c r="AB411" i="4"/>
  <c r="AD411" i="4"/>
  <c r="AF411" i="4"/>
  <c r="AH411" i="4"/>
  <c r="AJ411" i="4"/>
  <c r="AL411" i="4"/>
  <c r="AN411" i="4"/>
  <c r="AP411" i="4"/>
  <c r="AR411" i="4"/>
  <c r="AV411" i="4"/>
  <c r="Z412" i="4"/>
  <c r="AB412" i="4"/>
  <c r="AD412" i="4"/>
  <c r="AF412" i="4"/>
  <c r="AH412" i="4"/>
  <c r="AJ412" i="4"/>
  <c r="AL412" i="4"/>
  <c r="AN412" i="4"/>
  <c r="AP412" i="4"/>
  <c r="AR412" i="4"/>
  <c r="AV412" i="4"/>
  <c r="Z413" i="4"/>
  <c r="AB413" i="4"/>
  <c r="AD413" i="4"/>
  <c r="AF413" i="4"/>
  <c r="AH413" i="4"/>
  <c r="AJ413" i="4"/>
  <c r="AL413" i="4"/>
  <c r="AN413" i="4"/>
  <c r="AP413" i="4"/>
  <c r="AR413" i="4"/>
  <c r="AV413" i="4"/>
  <c r="X414" i="4"/>
  <c r="Z414" i="4"/>
  <c r="AB414" i="4"/>
  <c r="AD414" i="4"/>
  <c r="AF414" i="4"/>
  <c r="AH414" i="4"/>
  <c r="AJ414" i="4"/>
  <c r="AL414" i="4"/>
  <c r="AN414" i="4"/>
  <c r="AP414" i="4"/>
  <c r="AR414" i="4"/>
  <c r="AV414" i="4"/>
  <c r="X415" i="4"/>
  <c r="Z415" i="4"/>
  <c r="AB415" i="4"/>
  <c r="AD415" i="4"/>
  <c r="AF415" i="4"/>
  <c r="AH415" i="4"/>
  <c r="AJ415" i="4"/>
  <c r="AL415" i="4"/>
  <c r="AN415" i="4"/>
  <c r="AP415" i="4"/>
  <c r="AR415" i="4"/>
  <c r="AV415" i="4"/>
  <c r="X416" i="4"/>
  <c r="Z416" i="4"/>
  <c r="AB416" i="4"/>
  <c r="AD416" i="4"/>
  <c r="AF416" i="4"/>
  <c r="AH416" i="4"/>
  <c r="AJ416" i="4"/>
  <c r="AL416" i="4"/>
  <c r="AN416" i="4"/>
  <c r="AP416" i="4"/>
  <c r="AR416" i="4"/>
  <c r="AV416" i="4"/>
  <c r="Z417" i="4"/>
  <c r="AB417" i="4"/>
  <c r="AD417" i="4"/>
  <c r="AF417" i="4"/>
  <c r="AH417" i="4"/>
  <c r="AJ417" i="4"/>
  <c r="AL417" i="4"/>
  <c r="AN417" i="4"/>
  <c r="AP417" i="4"/>
  <c r="AR417" i="4"/>
  <c r="AV417" i="4"/>
  <c r="Z418" i="4"/>
  <c r="AB418" i="4"/>
  <c r="AD418" i="4"/>
  <c r="AF418" i="4"/>
  <c r="AH418" i="4"/>
  <c r="AJ418" i="4"/>
  <c r="AL418" i="4"/>
  <c r="AN418" i="4"/>
  <c r="AP418" i="4"/>
  <c r="AR418" i="4"/>
  <c r="AV418" i="4"/>
  <c r="X419" i="4"/>
  <c r="Z419" i="4"/>
  <c r="AB419" i="4"/>
  <c r="AD419" i="4"/>
  <c r="AF419" i="4"/>
  <c r="AH419" i="4"/>
  <c r="AJ419" i="4"/>
  <c r="AL419" i="4"/>
  <c r="AN419" i="4"/>
  <c r="AP419" i="4"/>
  <c r="AR419" i="4"/>
  <c r="AV419" i="4"/>
  <c r="Z420" i="4"/>
  <c r="AB420" i="4"/>
  <c r="AD420" i="4"/>
  <c r="AF420" i="4"/>
  <c r="AH420" i="4"/>
  <c r="AJ420" i="4"/>
  <c r="AL420" i="4"/>
  <c r="AN420" i="4"/>
  <c r="AP420" i="4"/>
  <c r="AR420" i="4"/>
  <c r="AV420" i="4"/>
  <c r="Z421" i="4"/>
  <c r="AB421" i="4"/>
  <c r="AD421" i="4"/>
  <c r="AF421" i="4"/>
  <c r="AH421" i="4"/>
  <c r="AJ421" i="4"/>
  <c r="AL421" i="4"/>
  <c r="AN421" i="4"/>
  <c r="AP421" i="4"/>
  <c r="AR421" i="4"/>
  <c r="AV421" i="4"/>
  <c r="Z422" i="4"/>
  <c r="AB422" i="4"/>
  <c r="AD422" i="4"/>
  <c r="AF422" i="4"/>
  <c r="AH422" i="4"/>
  <c r="AJ422" i="4"/>
  <c r="AL422" i="4"/>
  <c r="AN422" i="4"/>
  <c r="AP422" i="4"/>
  <c r="AR422" i="4"/>
  <c r="AV422" i="4"/>
  <c r="Z423" i="4"/>
  <c r="AB423" i="4"/>
  <c r="AD423" i="4"/>
  <c r="AF423" i="4"/>
  <c r="AH423" i="4"/>
  <c r="AJ423" i="4"/>
  <c r="AL423" i="4"/>
  <c r="AN423" i="4"/>
  <c r="AP423" i="4"/>
  <c r="AR423" i="4"/>
  <c r="AV423" i="4"/>
  <c r="X424" i="4"/>
  <c r="Z424" i="4"/>
  <c r="AB424" i="4"/>
  <c r="AD424" i="4"/>
  <c r="AF424" i="4"/>
  <c r="AH424" i="4"/>
  <c r="AJ424" i="4"/>
  <c r="AL424" i="4"/>
  <c r="AN424" i="4"/>
  <c r="AP424" i="4"/>
  <c r="AR424" i="4"/>
  <c r="AV424" i="4"/>
  <c r="X425" i="4"/>
  <c r="Z425" i="4"/>
  <c r="AB425" i="4"/>
  <c r="AD425" i="4"/>
  <c r="AF425" i="4"/>
  <c r="AH425" i="4"/>
  <c r="AJ425" i="4"/>
  <c r="AL425" i="4"/>
  <c r="AN425" i="4"/>
  <c r="AP425" i="4"/>
  <c r="AR425" i="4"/>
  <c r="AV425" i="4"/>
  <c r="X426" i="4"/>
  <c r="Z426" i="4"/>
  <c r="AB426" i="4"/>
  <c r="AD426" i="4"/>
  <c r="AF426" i="4"/>
  <c r="AH426" i="4"/>
  <c r="AJ426" i="4"/>
  <c r="AL426" i="4"/>
  <c r="AN426" i="4"/>
  <c r="AP426" i="4"/>
  <c r="AR426" i="4"/>
  <c r="AV426" i="4"/>
  <c r="X427" i="4"/>
  <c r="Z427" i="4"/>
  <c r="AB427" i="4"/>
  <c r="AD427" i="4"/>
  <c r="AF427" i="4"/>
  <c r="AH427" i="4"/>
  <c r="AJ427" i="4"/>
  <c r="AL427" i="4"/>
  <c r="AN427" i="4"/>
  <c r="AP427" i="4"/>
  <c r="AR427" i="4"/>
  <c r="AV427" i="4"/>
  <c r="X428" i="4"/>
  <c r="Z428" i="4"/>
  <c r="AB428" i="4"/>
  <c r="AD428" i="4"/>
  <c r="AF428" i="4"/>
  <c r="AH428" i="4"/>
  <c r="AJ428" i="4"/>
  <c r="AL428" i="4"/>
  <c r="AN428" i="4"/>
  <c r="AP428" i="4"/>
  <c r="AR428" i="4"/>
  <c r="AV428" i="4"/>
  <c r="X429" i="4"/>
  <c r="Z429" i="4"/>
  <c r="AB429" i="4"/>
  <c r="AD429" i="4"/>
  <c r="AF429" i="4"/>
  <c r="AH429" i="4"/>
  <c r="AJ429" i="4"/>
  <c r="AL429" i="4"/>
  <c r="AN429" i="4"/>
  <c r="AP429" i="4"/>
  <c r="AR429" i="4"/>
  <c r="AV429" i="4"/>
  <c r="Z430" i="4"/>
  <c r="AB430" i="4"/>
  <c r="AD430" i="4"/>
  <c r="AF430" i="4"/>
  <c r="AH430" i="4"/>
  <c r="AJ430" i="4"/>
  <c r="AL430" i="4"/>
  <c r="AN430" i="4"/>
  <c r="AP430" i="4"/>
  <c r="AR430" i="4"/>
  <c r="AV430" i="4"/>
  <c r="X431" i="4"/>
  <c r="Z431" i="4"/>
  <c r="AB431" i="4"/>
  <c r="AD431" i="4"/>
  <c r="AF431" i="4"/>
  <c r="AH431" i="4"/>
  <c r="AJ431" i="4"/>
  <c r="AL431" i="4"/>
  <c r="AN431" i="4"/>
  <c r="AP431" i="4"/>
  <c r="AR431" i="4"/>
  <c r="AV431" i="4"/>
  <c r="Z432" i="4"/>
  <c r="AB432" i="4"/>
  <c r="AD432" i="4"/>
  <c r="AF432" i="4"/>
  <c r="AH432" i="4"/>
  <c r="AJ432" i="4"/>
  <c r="AL432" i="4"/>
  <c r="AN432" i="4"/>
  <c r="AP432" i="4"/>
  <c r="AR432" i="4"/>
  <c r="AV432" i="4"/>
  <c r="Z433" i="4"/>
  <c r="AB433" i="4"/>
  <c r="AD433" i="4"/>
  <c r="AF433" i="4"/>
  <c r="AH433" i="4"/>
  <c r="AJ433" i="4"/>
  <c r="AL433" i="4"/>
  <c r="AN433" i="4"/>
  <c r="AP433" i="4"/>
  <c r="AR433" i="4"/>
  <c r="AV433" i="4"/>
  <c r="Z434" i="4"/>
  <c r="AB434" i="4"/>
  <c r="AD434" i="4"/>
  <c r="AF434" i="4"/>
  <c r="AH434" i="4"/>
  <c r="AJ434" i="4"/>
  <c r="AL434" i="4"/>
  <c r="AN434" i="4"/>
  <c r="AP434" i="4"/>
  <c r="AR434" i="4"/>
  <c r="AV434" i="4"/>
  <c r="Z435" i="4"/>
  <c r="AB435" i="4"/>
  <c r="AD435" i="4"/>
  <c r="AF435" i="4"/>
  <c r="AH435" i="4"/>
  <c r="AJ435" i="4"/>
  <c r="AL435" i="4"/>
  <c r="AN435" i="4"/>
  <c r="AP435" i="4"/>
  <c r="AR435" i="4"/>
  <c r="AV435" i="4"/>
  <c r="Z436" i="4"/>
  <c r="AB436" i="4"/>
  <c r="AD436" i="4"/>
  <c r="AF436" i="4"/>
  <c r="AH436" i="4"/>
  <c r="AJ436" i="4"/>
  <c r="AL436" i="4"/>
  <c r="AN436" i="4"/>
  <c r="AP436" i="4"/>
  <c r="AR436" i="4"/>
  <c r="AV436" i="4"/>
  <c r="Z437" i="4"/>
  <c r="AB437" i="4"/>
  <c r="AD437" i="4"/>
  <c r="AF437" i="4"/>
  <c r="AH437" i="4"/>
  <c r="AJ437" i="4"/>
  <c r="AL437" i="4"/>
  <c r="AN437" i="4"/>
  <c r="AP437" i="4"/>
  <c r="AR437" i="4"/>
  <c r="AV437" i="4"/>
  <c r="X438" i="4"/>
  <c r="Z438" i="4"/>
  <c r="AB438" i="4"/>
  <c r="AD438" i="4"/>
  <c r="AF438" i="4"/>
  <c r="AH438" i="4"/>
  <c r="AJ438" i="4"/>
  <c r="AL438" i="4"/>
  <c r="AN438" i="4"/>
  <c r="AP438" i="4"/>
  <c r="AR438" i="4"/>
  <c r="AV438" i="4"/>
  <c r="X439" i="4"/>
  <c r="Z439" i="4"/>
  <c r="AB439" i="4"/>
  <c r="AD439" i="4"/>
  <c r="AF439" i="4"/>
  <c r="AH439" i="4"/>
  <c r="AJ439" i="4"/>
  <c r="AL439" i="4"/>
  <c r="AN439" i="4"/>
  <c r="AP439" i="4"/>
  <c r="AR439" i="4"/>
  <c r="AV439" i="4"/>
  <c r="X440" i="4"/>
  <c r="Z440" i="4"/>
  <c r="AB440" i="4"/>
  <c r="AD440" i="4"/>
  <c r="AF440" i="4"/>
  <c r="AH440" i="4"/>
  <c r="AJ440" i="4"/>
  <c r="AL440" i="4"/>
  <c r="AN440" i="4"/>
  <c r="AP440" i="4"/>
  <c r="AR440" i="4"/>
  <c r="AV440" i="4"/>
  <c r="X441" i="4"/>
  <c r="Z441" i="4"/>
  <c r="AB441" i="4"/>
  <c r="AD441" i="4"/>
  <c r="AF441" i="4"/>
  <c r="AH441" i="4"/>
  <c r="AJ441" i="4"/>
  <c r="AL441" i="4"/>
  <c r="AN441" i="4"/>
  <c r="AP441" i="4"/>
  <c r="AR441" i="4"/>
  <c r="AV441" i="4"/>
  <c r="X442" i="4"/>
  <c r="Z442" i="4"/>
  <c r="AB442" i="4"/>
  <c r="AD442" i="4"/>
  <c r="AF442" i="4"/>
  <c r="AH442" i="4"/>
  <c r="AJ442" i="4"/>
  <c r="AL442" i="4"/>
  <c r="AN442" i="4"/>
  <c r="AP442" i="4"/>
  <c r="AR442" i="4"/>
  <c r="AV442" i="4"/>
  <c r="X443" i="4"/>
  <c r="Z443" i="4"/>
  <c r="AB443" i="4"/>
  <c r="AD443" i="4"/>
  <c r="AF443" i="4"/>
  <c r="AH443" i="4"/>
  <c r="AJ443" i="4"/>
  <c r="AL443" i="4"/>
  <c r="AN443" i="4"/>
  <c r="AP443" i="4"/>
  <c r="AR443" i="4"/>
  <c r="AV443" i="4"/>
  <c r="X444" i="4"/>
  <c r="Z444" i="4"/>
  <c r="AB444" i="4"/>
  <c r="AD444" i="4"/>
  <c r="AF444" i="4"/>
  <c r="AH444" i="4"/>
  <c r="AJ444" i="4"/>
  <c r="AL444" i="4"/>
  <c r="AN444" i="4"/>
  <c r="AP444" i="4"/>
  <c r="AR444" i="4"/>
  <c r="AV444" i="4"/>
  <c r="X445" i="4"/>
  <c r="Z445" i="4"/>
  <c r="AB445" i="4"/>
  <c r="AD445" i="4"/>
  <c r="AF445" i="4"/>
  <c r="AH445" i="4"/>
  <c r="AJ445" i="4"/>
  <c r="AL445" i="4"/>
  <c r="AN445" i="4"/>
  <c r="AP445" i="4"/>
  <c r="AR445" i="4"/>
  <c r="AV445" i="4"/>
  <c r="X446" i="4"/>
  <c r="Z446" i="4"/>
  <c r="AB446" i="4"/>
  <c r="AD446" i="4"/>
  <c r="AF446" i="4"/>
  <c r="AH446" i="4"/>
  <c r="AJ446" i="4"/>
  <c r="AL446" i="4"/>
  <c r="AN446" i="4"/>
  <c r="AP446" i="4"/>
  <c r="AR446" i="4"/>
  <c r="AV446" i="4"/>
  <c r="X447" i="4"/>
  <c r="Z447" i="4"/>
  <c r="AB447" i="4"/>
  <c r="AD447" i="4"/>
  <c r="AF447" i="4"/>
  <c r="AH447" i="4"/>
  <c r="AJ447" i="4"/>
  <c r="AL447" i="4"/>
  <c r="AN447" i="4"/>
  <c r="AP447" i="4"/>
  <c r="AR447" i="4"/>
  <c r="AV447" i="4"/>
  <c r="X448" i="4"/>
  <c r="Z448" i="4"/>
  <c r="AB448" i="4"/>
  <c r="AD448" i="4"/>
  <c r="AF448" i="4"/>
  <c r="AH448" i="4"/>
  <c r="AJ448" i="4"/>
  <c r="AL448" i="4"/>
  <c r="AN448" i="4"/>
  <c r="AP448" i="4"/>
  <c r="AR448" i="4"/>
  <c r="AV448" i="4"/>
  <c r="X449" i="4"/>
  <c r="Z449" i="4"/>
  <c r="AB449" i="4"/>
  <c r="AD449" i="4"/>
  <c r="AF449" i="4"/>
  <c r="AH449" i="4"/>
  <c r="AJ449" i="4"/>
  <c r="AL449" i="4"/>
  <c r="AN449" i="4"/>
  <c r="AP449" i="4"/>
  <c r="AR449" i="4"/>
  <c r="AV449" i="4"/>
  <c r="X450" i="4"/>
  <c r="Z450" i="4"/>
  <c r="AB450" i="4"/>
  <c r="AD450" i="4"/>
  <c r="AF450" i="4"/>
  <c r="AH450" i="4"/>
  <c r="AJ450" i="4"/>
  <c r="AL450" i="4"/>
  <c r="AN450" i="4"/>
  <c r="AP450" i="4"/>
  <c r="AR450" i="4"/>
  <c r="AV450" i="4"/>
  <c r="X451" i="4"/>
  <c r="Z451" i="4"/>
  <c r="AB451" i="4"/>
  <c r="AD451" i="4"/>
  <c r="AF451" i="4"/>
  <c r="AH451" i="4"/>
  <c r="AJ451" i="4"/>
  <c r="AL451" i="4"/>
  <c r="AN451" i="4"/>
  <c r="AP451" i="4"/>
  <c r="AR451" i="4"/>
  <c r="AV451" i="4"/>
  <c r="X452" i="4"/>
  <c r="Z452" i="4"/>
  <c r="AB452" i="4"/>
  <c r="AD452" i="4"/>
  <c r="AF452" i="4"/>
  <c r="AH452" i="4"/>
  <c r="AJ452" i="4"/>
  <c r="AL452" i="4"/>
  <c r="AN452" i="4"/>
  <c r="AP452" i="4"/>
  <c r="AR452" i="4"/>
  <c r="AV452" i="4"/>
  <c r="X453" i="4"/>
  <c r="Z453" i="4"/>
  <c r="AB453" i="4"/>
  <c r="AD453" i="4"/>
  <c r="AF453" i="4"/>
  <c r="AH453" i="4"/>
  <c r="AJ453" i="4"/>
  <c r="AL453" i="4"/>
  <c r="AN453" i="4"/>
  <c r="AP453" i="4"/>
  <c r="AR453" i="4"/>
  <c r="AV453" i="4"/>
  <c r="X454" i="4"/>
  <c r="Z454" i="4"/>
  <c r="AB454" i="4"/>
  <c r="AD454" i="4"/>
  <c r="AF454" i="4"/>
  <c r="AH454" i="4"/>
  <c r="AJ454" i="4"/>
  <c r="AL454" i="4"/>
  <c r="AN454" i="4"/>
  <c r="AP454" i="4"/>
  <c r="AR454" i="4"/>
  <c r="AV454" i="4"/>
  <c r="X455" i="4"/>
  <c r="Z455" i="4"/>
  <c r="AB455" i="4"/>
  <c r="AD455" i="4"/>
  <c r="AF455" i="4"/>
  <c r="AH455" i="4"/>
  <c r="AJ455" i="4"/>
  <c r="AL455" i="4"/>
  <c r="AN455" i="4"/>
  <c r="AP455" i="4"/>
  <c r="AR455" i="4"/>
  <c r="AV455" i="4"/>
  <c r="X456" i="4"/>
  <c r="Z456" i="4"/>
  <c r="AB456" i="4"/>
  <c r="AD456" i="4"/>
  <c r="AF456" i="4"/>
  <c r="AH456" i="4"/>
  <c r="AJ456" i="4"/>
  <c r="AL456" i="4"/>
  <c r="AN456" i="4"/>
  <c r="AP456" i="4"/>
  <c r="AR456" i="4"/>
  <c r="AV456" i="4"/>
  <c r="X457" i="4"/>
  <c r="Z457" i="4"/>
  <c r="AB457" i="4"/>
  <c r="AD457" i="4"/>
  <c r="AF457" i="4"/>
  <c r="AH457" i="4"/>
  <c r="AJ457" i="4"/>
  <c r="AL457" i="4"/>
  <c r="AN457" i="4"/>
  <c r="AP457" i="4"/>
  <c r="AR457" i="4"/>
  <c r="AV457" i="4"/>
  <c r="X458" i="4"/>
  <c r="Z458" i="4"/>
  <c r="AB458" i="4"/>
  <c r="AD458" i="4"/>
  <c r="AF458" i="4"/>
  <c r="AH458" i="4"/>
  <c r="AJ458" i="4"/>
  <c r="AL458" i="4"/>
  <c r="AN458" i="4"/>
  <c r="AP458" i="4"/>
  <c r="AR458" i="4"/>
  <c r="AV458" i="4"/>
  <c r="X459" i="4"/>
  <c r="Z459" i="4"/>
  <c r="AB459" i="4"/>
  <c r="AD459" i="4"/>
  <c r="AF459" i="4"/>
  <c r="AH459" i="4"/>
  <c r="AJ459" i="4"/>
  <c r="AL459" i="4"/>
  <c r="AN459" i="4"/>
  <c r="AP459" i="4"/>
  <c r="AR459" i="4"/>
  <c r="AV459" i="4"/>
  <c r="X460" i="4"/>
  <c r="Z460" i="4"/>
  <c r="AB460" i="4"/>
  <c r="AD460" i="4"/>
  <c r="AF460" i="4"/>
  <c r="AH460" i="4"/>
  <c r="AJ460" i="4"/>
  <c r="AL460" i="4"/>
  <c r="AN460" i="4"/>
  <c r="AP460" i="4"/>
  <c r="AR460" i="4"/>
  <c r="AV460" i="4"/>
  <c r="X461" i="4"/>
  <c r="Z461" i="4"/>
  <c r="AB461" i="4"/>
  <c r="AD461" i="4"/>
  <c r="AF461" i="4"/>
  <c r="AH461" i="4"/>
  <c r="AJ461" i="4"/>
  <c r="AL461" i="4"/>
  <c r="AN461" i="4"/>
  <c r="AP461" i="4"/>
  <c r="AR461" i="4"/>
  <c r="AV461" i="4"/>
  <c r="X462" i="4"/>
  <c r="Z462" i="4"/>
  <c r="AB462" i="4"/>
  <c r="AD462" i="4"/>
  <c r="AF462" i="4"/>
  <c r="AH462" i="4"/>
  <c r="AJ462" i="4"/>
  <c r="AL462" i="4"/>
  <c r="AN462" i="4"/>
  <c r="AP462" i="4"/>
  <c r="AR462" i="4"/>
  <c r="AV462" i="4"/>
  <c r="X463" i="4"/>
  <c r="Z463" i="4"/>
  <c r="AB463" i="4"/>
  <c r="AD463" i="4"/>
  <c r="AF463" i="4"/>
  <c r="AH463" i="4"/>
  <c r="AJ463" i="4"/>
  <c r="AL463" i="4"/>
  <c r="AN463" i="4"/>
  <c r="AP463" i="4"/>
  <c r="AR463" i="4"/>
  <c r="AV463" i="4"/>
  <c r="X464" i="4"/>
  <c r="Z464" i="4"/>
  <c r="AB464" i="4"/>
  <c r="AD464" i="4"/>
  <c r="AF464" i="4"/>
  <c r="AH464" i="4"/>
  <c r="AJ464" i="4"/>
  <c r="AL464" i="4"/>
  <c r="AN464" i="4"/>
  <c r="AP464" i="4"/>
  <c r="AR464" i="4"/>
  <c r="AV464" i="4"/>
  <c r="X465" i="4"/>
  <c r="Z465" i="4"/>
  <c r="AB465" i="4"/>
  <c r="AD465" i="4"/>
  <c r="AF465" i="4"/>
  <c r="AH465" i="4"/>
  <c r="AJ465" i="4"/>
  <c r="AL465" i="4"/>
  <c r="AN465" i="4"/>
  <c r="AP465" i="4"/>
  <c r="AR465" i="4"/>
  <c r="AV465" i="4"/>
  <c r="X466" i="4"/>
  <c r="Z466" i="4"/>
  <c r="AB466" i="4"/>
  <c r="AD466" i="4"/>
  <c r="AF466" i="4"/>
  <c r="AH466" i="4"/>
  <c r="AJ466" i="4"/>
  <c r="AL466" i="4"/>
  <c r="AN466" i="4"/>
  <c r="AP466" i="4"/>
  <c r="AR466" i="4"/>
  <c r="AV466" i="4"/>
  <c r="X467" i="4"/>
  <c r="Z467" i="4"/>
  <c r="AB467" i="4"/>
  <c r="AD467" i="4"/>
  <c r="AF467" i="4"/>
  <c r="AH467" i="4"/>
  <c r="AJ467" i="4"/>
  <c r="AL467" i="4"/>
  <c r="AN467" i="4"/>
  <c r="AP467" i="4"/>
  <c r="AR467" i="4"/>
  <c r="AV467" i="4"/>
  <c r="Z468" i="4"/>
  <c r="AB468" i="4"/>
  <c r="AD468" i="4"/>
  <c r="AF468" i="4"/>
  <c r="AH468" i="4"/>
  <c r="AJ468" i="4"/>
  <c r="AL468" i="4"/>
  <c r="AN468" i="4"/>
  <c r="AP468" i="4"/>
  <c r="AR468" i="4"/>
  <c r="AV468" i="4"/>
  <c r="Z469" i="4"/>
  <c r="AB469" i="4"/>
  <c r="AD469" i="4"/>
  <c r="AF469" i="4"/>
  <c r="AH469" i="4"/>
  <c r="AJ469" i="4"/>
  <c r="AL469" i="4"/>
  <c r="AN469" i="4"/>
  <c r="AP469" i="4"/>
  <c r="AR469" i="4"/>
  <c r="AV469" i="4"/>
  <c r="Z470" i="4"/>
  <c r="AB470" i="4"/>
  <c r="AD470" i="4"/>
  <c r="AF470" i="4"/>
  <c r="AH470" i="4"/>
  <c r="AJ470" i="4"/>
  <c r="AL470" i="4"/>
  <c r="AN470" i="4"/>
  <c r="AP470" i="4"/>
  <c r="AR470" i="4"/>
  <c r="AV470" i="4"/>
  <c r="X471" i="4"/>
  <c r="Z471" i="4"/>
  <c r="AB471" i="4"/>
  <c r="AD471" i="4"/>
  <c r="AF471" i="4"/>
  <c r="AH471" i="4"/>
  <c r="AJ471" i="4"/>
  <c r="AL471" i="4"/>
  <c r="AN471" i="4"/>
  <c r="AP471" i="4"/>
  <c r="AR471" i="4"/>
  <c r="AV471" i="4"/>
  <c r="X472" i="4"/>
  <c r="Z472" i="4"/>
  <c r="AB472" i="4"/>
  <c r="AD472" i="4"/>
  <c r="AF472" i="4"/>
  <c r="AH472" i="4"/>
  <c r="AJ472" i="4"/>
  <c r="AL472" i="4"/>
  <c r="AN472" i="4"/>
  <c r="AP472" i="4"/>
  <c r="AR472" i="4"/>
  <c r="AV472" i="4"/>
  <c r="Z473" i="4"/>
  <c r="AB473" i="4"/>
  <c r="AD473" i="4"/>
  <c r="AF473" i="4"/>
  <c r="AH473" i="4"/>
  <c r="AJ473" i="4"/>
  <c r="AL473" i="4"/>
  <c r="AN473" i="4"/>
  <c r="AP473" i="4"/>
  <c r="AR473" i="4"/>
  <c r="AV473" i="4"/>
  <c r="Z474" i="4"/>
  <c r="AB474" i="4"/>
  <c r="AD474" i="4"/>
  <c r="AF474" i="4"/>
  <c r="AH474" i="4"/>
  <c r="AJ474" i="4"/>
  <c r="AL474" i="4"/>
  <c r="AN474" i="4"/>
  <c r="AP474" i="4"/>
  <c r="AR474" i="4"/>
  <c r="AV474" i="4"/>
  <c r="X475" i="4"/>
  <c r="Z475" i="4"/>
  <c r="AB475" i="4"/>
  <c r="AD475" i="4"/>
  <c r="AF475" i="4"/>
  <c r="AH475" i="4"/>
  <c r="AJ475" i="4"/>
  <c r="AL475" i="4"/>
  <c r="AN475" i="4"/>
  <c r="AP475" i="4"/>
  <c r="AR475" i="4"/>
  <c r="AV475" i="4"/>
  <c r="X476" i="4"/>
  <c r="Z476" i="4"/>
  <c r="AB476" i="4"/>
  <c r="AD476" i="4"/>
  <c r="AF476" i="4"/>
  <c r="AH476" i="4"/>
  <c r="AJ476" i="4"/>
  <c r="AL476" i="4"/>
  <c r="AN476" i="4"/>
  <c r="AP476" i="4"/>
  <c r="AR476" i="4"/>
  <c r="AV476" i="4"/>
  <c r="X477" i="4"/>
  <c r="Z477" i="4"/>
  <c r="AB477" i="4"/>
  <c r="AD477" i="4"/>
  <c r="AF477" i="4"/>
  <c r="AH477" i="4"/>
  <c r="AJ477" i="4"/>
  <c r="AL477" i="4"/>
  <c r="AN477" i="4"/>
  <c r="AP477" i="4"/>
  <c r="AR477" i="4"/>
  <c r="AV477" i="4"/>
  <c r="Z478" i="4"/>
  <c r="AB478" i="4"/>
  <c r="AD478" i="4"/>
  <c r="AF478" i="4"/>
  <c r="AH478" i="4"/>
  <c r="AJ478" i="4"/>
  <c r="AL478" i="4"/>
  <c r="AN478" i="4"/>
  <c r="AP478" i="4"/>
  <c r="AR478" i="4"/>
  <c r="AV478" i="4"/>
  <c r="Z479" i="4"/>
  <c r="AB479" i="4"/>
  <c r="AD479" i="4"/>
  <c r="AF479" i="4"/>
  <c r="AH479" i="4"/>
  <c r="AJ479" i="4"/>
  <c r="AL479" i="4"/>
  <c r="AN479" i="4"/>
  <c r="AP479" i="4"/>
  <c r="AR479" i="4"/>
  <c r="AV479" i="4"/>
  <c r="Z480" i="4"/>
  <c r="AB480" i="4"/>
  <c r="AD480" i="4"/>
  <c r="AF480" i="4"/>
  <c r="AH480" i="4"/>
  <c r="AJ480" i="4"/>
  <c r="AL480" i="4"/>
  <c r="AN480" i="4"/>
  <c r="AP480" i="4"/>
  <c r="AR480" i="4"/>
  <c r="AV480" i="4"/>
  <c r="Z481" i="4"/>
  <c r="AB481" i="4"/>
  <c r="AD481" i="4"/>
  <c r="AF481" i="4"/>
  <c r="AH481" i="4"/>
  <c r="AJ481" i="4"/>
  <c r="AL481" i="4"/>
  <c r="AN481" i="4"/>
  <c r="AP481" i="4"/>
  <c r="AR481" i="4"/>
  <c r="AV481" i="4"/>
  <c r="Z482" i="4"/>
  <c r="AB482" i="4"/>
  <c r="AD482" i="4"/>
  <c r="AF482" i="4"/>
  <c r="AH482" i="4"/>
  <c r="AJ482" i="4"/>
  <c r="AL482" i="4"/>
  <c r="AN482" i="4"/>
  <c r="AP482" i="4"/>
  <c r="AR482" i="4"/>
  <c r="AV482" i="4"/>
  <c r="Z483" i="4"/>
  <c r="AB483" i="4"/>
  <c r="AD483" i="4"/>
  <c r="AF483" i="4"/>
  <c r="AH483" i="4"/>
  <c r="AJ483" i="4"/>
  <c r="AL483" i="4"/>
  <c r="AN483" i="4"/>
  <c r="AP483" i="4"/>
  <c r="AR483" i="4"/>
  <c r="AV483" i="4"/>
  <c r="Z484" i="4"/>
  <c r="AB484" i="4"/>
  <c r="AD484" i="4"/>
  <c r="AF484" i="4"/>
  <c r="AH484" i="4"/>
  <c r="AJ484" i="4"/>
  <c r="AL484" i="4"/>
  <c r="AN484" i="4"/>
  <c r="AP484" i="4"/>
  <c r="AR484" i="4"/>
  <c r="AV484" i="4"/>
  <c r="Z485" i="4"/>
  <c r="AB485" i="4"/>
  <c r="AD485" i="4"/>
  <c r="AF485" i="4"/>
  <c r="AH485" i="4"/>
  <c r="AJ485" i="4"/>
  <c r="AL485" i="4"/>
  <c r="AN485" i="4"/>
  <c r="AP485" i="4"/>
  <c r="AR485" i="4"/>
  <c r="AV485" i="4"/>
  <c r="Z486" i="4"/>
  <c r="AB486" i="4"/>
  <c r="AD486" i="4"/>
  <c r="AF486" i="4"/>
  <c r="AH486" i="4"/>
  <c r="AJ486" i="4"/>
  <c r="AL486" i="4"/>
  <c r="AN486" i="4"/>
  <c r="AP486" i="4"/>
  <c r="AR486" i="4"/>
  <c r="AV486" i="4"/>
  <c r="Z487" i="4"/>
  <c r="AB487" i="4"/>
  <c r="AD487" i="4"/>
  <c r="AF487" i="4"/>
  <c r="AH487" i="4"/>
  <c r="AJ487" i="4"/>
  <c r="AL487" i="4"/>
  <c r="AN487" i="4"/>
  <c r="AP487" i="4"/>
  <c r="AR487" i="4"/>
  <c r="AV487" i="4"/>
  <c r="Z488" i="4"/>
  <c r="AB488" i="4"/>
  <c r="AD488" i="4"/>
  <c r="AF488" i="4"/>
  <c r="AH488" i="4"/>
  <c r="AJ488" i="4"/>
  <c r="AL488" i="4"/>
  <c r="AN488" i="4"/>
  <c r="AP488" i="4"/>
  <c r="AR488" i="4"/>
  <c r="AV488" i="4"/>
  <c r="Z489" i="4"/>
  <c r="AB489" i="4"/>
  <c r="AD489" i="4"/>
  <c r="AF489" i="4"/>
  <c r="AH489" i="4"/>
  <c r="AJ489" i="4"/>
  <c r="AL489" i="4"/>
  <c r="AN489" i="4"/>
  <c r="AP489" i="4"/>
  <c r="AR489" i="4"/>
  <c r="AV489" i="4"/>
  <c r="Z490" i="4"/>
  <c r="AB490" i="4"/>
  <c r="AD490" i="4"/>
  <c r="AF490" i="4"/>
  <c r="AH490" i="4"/>
  <c r="AJ490" i="4"/>
  <c r="AL490" i="4"/>
  <c r="AN490" i="4"/>
  <c r="AP490" i="4"/>
  <c r="AR490" i="4"/>
  <c r="AV490" i="4"/>
  <c r="X491" i="4"/>
  <c r="Z491" i="4"/>
  <c r="AB491" i="4"/>
  <c r="AD491" i="4"/>
  <c r="AF491" i="4"/>
  <c r="AH491" i="4"/>
  <c r="AJ491" i="4"/>
  <c r="AL491" i="4"/>
  <c r="AN491" i="4"/>
  <c r="AP491" i="4"/>
  <c r="AR491" i="4"/>
  <c r="AV491" i="4"/>
  <c r="Z492" i="4"/>
  <c r="AB492" i="4"/>
  <c r="AD492" i="4"/>
  <c r="AF492" i="4"/>
  <c r="AH492" i="4"/>
  <c r="AJ492" i="4"/>
  <c r="AL492" i="4"/>
  <c r="AN492" i="4"/>
  <c r="AP492" i="4"/>
  <c r="AR492" i="4"/>
  <c r="AV492" i="4"/>
  <c r="Z493" i="4"/>
  <c r="AB493" i="4"/>
  <c r="AD493" i="4"/>
  <c r="AF493" i="4"/>
  <c r="AH493" i="4"/>
  <c r="AJ493" i="4"/>
  <c r="AL493" i="4"/>
  <c r="AN493" i="4"/>
  <c r="AP493" i="4"/>
  <c r="AR493" i="4"/>
  <c r="AV493" i="4"/>
  <c r="Z494" i="4"/>
  <c r="AB494" i="4"/>
  <c r="AD494" i="4"/>
  <c r="AF494" i="4"/>
  <c r="AH494" i="4"/>
  <c r="AJ494" i="4"/>
  <c r="AL494" i="4"/>
  <c r="AN494" i="4"/>
  <c r="AP494" i="4"/>
  <c r="AR494" i="4"/>
  <c r="AV494" i="4"/>
  <c r="Z495" i="4"/>
  <c r="AB495" i="4"/>
  <c r="AD495" i="4"/>
  <c r="AF495" i="4"/>
  <c r="AH495" i="4"/>
  <c r="AJ495" i="4"/>
  <c r="AL495" i="4"/>
  <c r="AN495" i="4"/>
  <c r="AP495" i="4"/>
  <c r="AR495" i="4"/>
  <c r="AV495" i="4"/>
  <c r="Z496" i="4"/>
  <c r="AB496" i="4"/>
  <c r="AD496" i="4"/>
  <c r="AF496" i="4"/>
  <c r="AH496" i="4"/>
  <c r="AJ496" i="4"/>
  <c r="AL496" i="4"/>
  <c r="AN496" i="4"/>
  <c r="AP496" i="4"/>
  <c r="AR496" i="4"/>
  <c r="AV496" i="4"/>
  <c r="Z497" i="4"/>
  <c r="AB497" i="4"/>
  <c r="AD497" i="4"/>
  <c r="AF497" i="4"/>
  <c r="AH497" i="4"/>
  <c r="AJ497" i="4"/>
  <c r="AL497" i="4"/>
  <c r="AN497" i="4"/>
  <c r="AP497" i="4"/>
  <c r="AR497" i="4"/>
  <c r="AV497" i="4"/>
  <c r="Z498" i="4"/>
  <c r="AB498" i="4"/>
  <c r="AD498" i="4"/>
  <c r="AF498" i="4"/>
  <c r="AH498" i="4"/>
  <c r="AJ498" i="4"/>
  <c r="AL498" i="4"/>
  <c r="AN498" i="4"/>
  <c r="AP498" i="4"/>
  <c r="AR498" i="4"/>
  <c r="AV498" i="4"/>
  <c r="Z499" i="4"/>
  <c r="AB499" i="4"/>
  <c r="AD499" i="4"/>
  <c r="AF499" i="4"/>
  <c r="AH499" i="4"/>
  <c r="AJ499" i="4"/>
  <c r="AL499" i="4"/>
  <c r="AN499" i="4"/>
  <c r="AP499" i="4"/>
  <c r="AR499" i="4"/>
  <c r="AV499" i="4"/>
  <c r="Z500" i="4"/>
  <c r="AB500" i="4"/>
  <c r="AD500" i="4"/>
  <c r="AF500" i="4"/>
  <c r="AH500" i="4"/>
  <c r="AJ500" i="4"/>
  <c r="AL500" i="4"/>
  <c r="AN500" i="4"/>
  <c r="AP500" i="4"/>
  <c r="AR500" i="4"/>
  <c r="AV500" i="4"/>
  <c r="X501" i="4"/>
  <c r="Z501" i="4"/>
  <c r="AB501" i="4"/>
  <c r="AD501" i="4"/>
  <c r="AF501" i="4"/>
  <c r="AH501" i="4"/>
  <c r="AJ501" i="4"/>
  <c r="AL501" i="4"/>
  <c r="AN501" i="4"/>
  <c r="AP501" i="4"/>
  <c r="AR501" i="4"/>
  <c r="AV501" i="4"/>
  <c r="X502" i="4"/>
  <c r="Z502" i="4"/>
  <c r="AB502" i="4"/>
  <c r="AD502" i="4"/>
  <c r="AF502" i="4"/>
  <c r="AH502" i="4"/>
  <c r="AJ502" i="4"/>
  <c r="AL502" i="4"/>
  <c r="AN502" i="4"/>
  <c r="AP502" i="4"/>
  <c r="AR502" i="4"/>
  <c r="AV502" i="4"/>
  <c r="X503" i="4"/>
  <c r="Z503" i="4"/>
  <c r="AB503" i="4"/>
  <c r="AD503" i="4"/>
  <c r="AF503" i="4"/>
  <c r="AH503" i="4"/>
  <c r="AJ503" i="4"/>
  <c r="AL503" i="4"/>
  <c r="AN503" i="4"/>
  <c r="AP503" i="4"/>
  <c r="AR503" i="4"/>
  <c r="AV503" i="4"/>
  <c r="X504" i="4"/>
  <c r="Z504" i="4"/>
  <c r="AB504" i="4"/>
  <c r="AD504" i="4"/>
  <c r="AF504" i="4"/>
  <c r="AH504" i="4"/>
  <c r="AJ504" i="4"/>
  <c r="AL504" i="4"/>
  <c r="AN504" i="4"/>
  <c r="AP504" i="4"/>
  <c r="AR504" i="4"/>
  <c r="AV504" i="4"/>
  <c r="X505" i="4"/>
  <c r="Z505" i="4"/>
  <c r="AB505" i="4"/>
  <c r="AD505" i="4"/>
  <c r="AF505" i="4"/>
  <c r="AH505" i="4"/>
  <c r="AJ505" i="4"/>
  <c r="AL505" i="4"/>
  <c r="AN505" i="4"/>
  <c r="AP505" i="4"/>
  <c r="AR505" i="4"/>
  <c r="AV505" i="4"/>
  <c r="X506" i="4"/>
  <c r="Z506" i="4"/>
  <c r="AB506" i="4"/>
  <c r="AD506" i="4"/>
  <c r="AF506" i="4"/>
  <c r="AH506" i="4"/>
  <c r="AJ506" i="4"/>
  <c r="AL506" i="4"/>
  <c r="AN506" i="4"/>
  <c r="AP506" i="4"/>
  <c r="AR506" i="4"/>
  <c r="AV506" i="4"/>
  <c r="X507" i="4"/>
  <c r="Z507" i="4"/>
  <c r="AB507" i="4"/>
  <c r="AD507" i="4"/>
  <c r="AF507" i="4"/>
  <c r="AH507" i="4"/>
  <c r="AJ507" i="4"/>
  <c r="AL507" i="4"/>
  <c r="AN507" i="4"/>
  <c r="AP507" i="4"/>
  <c r="AR507" i="4"/>
  <c r="AV507" i="4"/>
  <c r="X508" i="4"/>
  <c r="Z508" i="4"/>
  <c r="AB508" i="4"/>
  <c r="AD508" i="4"/>
  <c r="AF508" i="4"/>
  <c r="AH508" i="4"/>
  <c r="AJ508" i="4"/>
  <c r="AL508" i="4"/>
  <c r="AN508" i="4"/>
  <c r="AP508" i="4"/>
  <c r="AR508" i="4"/>
  <c r="AV508" i="4"/>
  <c r="X509" i="4"/>
  <c r="Z509" i="4"/>
  <c r="AB509" i="4"/>
  <c r="AD509" i="4"/>
  <c r="AF509" i="4"/>
  <c r="AH509" i="4"/>
  <c r="AJ509" i="4"/>
  <c r="AL509" i="4"/>
  <c r="AN509" i="4"/>
  <c r="AP509" i="4"/>
  <c r="AR509" i="4"/>
  <c r="AV509" i="4"/>
  <c r="X510" i="4"/>
  <c r="Z510" i="4"/>
  <c r="AB510" i="4"/>
  <c r="AD510" i="4"/>
  <c r="AF510" i="4"/>
  <c r="AH510" i="4"/>
  <c r="AJ510" i="4"/>
  <c r="AL510" i="4"/>
  <c r="AN510" i="4"/>
  <c r="AP510" i="4"/>
  <c r="AR510" i="4"/>
  <c r="AV510" i="4"/>
  <c r="X511" i="4"/>
  <c r="Z511" i="4"/>
  <c r="AB511" i="4"/>
  <c r="AD511" i="4"/>
  <c r="AF511" i="4"/>
  <c r="AH511" i="4"/>
  <c r="AJ511" i="4"/>
  <c r="AL511" i="4"/>
  <c r="AN511" i="4"/>
  <c r="AP511" i="4"/>
  <c r="AR511" i="4"/>
  <c r="AV511" i="4"/>
  <c r="Z512" i="4"/>
  <c r="AB512" i="4"/>
  <c r="AD512" i="4"/>
  <c r="AF512" i="4"/>
  <c r="AH512" i="4"/>
  <c r="AJ512" i="4"/>
  <c r="AL512" i="4"/>
  <c r="AN512" i="4"/>
  <c r="AP512" i="4"/>
  <c r="AR512" i="4"/>
  <c r="AV512" i="4"/>
  <c r="Z513" i="4"/>
  <c r="AB513" i="4"/>
  <c r="AD513" i="4"/>
  <c r="AF513" i="4"/>
  <c r="AH513" i="4"/>
  <c r="AJ513" i="4"/>
  <c r="AL513" i="4"/>
  <c r="AN513" i="4"/>
  <c r="AP513" i="4"/>
  <c r="AR513" i="4"/>
  <c r="AV513" i="4"/>
  <c r="Z514" i="4"/>
  <c r="AB514" i="4"/>
  <c r="AD514" i="4"/>
  <c r="AF514" i="4"/>
  <c r="AH514" i="4"/>
  <c r="AJ514" i="4"/>
  <c r="AL514" i="4"/>
  <c r="AN514" i="4"/>
  <c r="AP514" i="4"/>
  <c r="AR514" i="4"/>
  <c r="AV514" i="4"/>
  <c r="Z515" i="4"/>
  <c r="AB515" i="4"/>
  <c r="AD515" i="4"/>
  <c r="AF515" i="4"/>
  <c r="AH515" i="4"/>
  <c r="AJ515" i="4"/>
  <c r="AL515" i="4"/>
  <c r="AN515" i="4"/>
  <c r="AP515" i="4"/>
  <c r="AR515" i="4"/>
  <c r="AV515" i="4"/>
  <c r="Z516" i="4"/>
  <c r="AB516" i="4"/>
  <c r="AD516" i="4"/>
  <c r="AF516" i="4"/>
  <c r="AH516" i="4"/>
  <c r="AJ516" i="4"/>
  <c r="AL516" i="4"/>
  <c r="AN516" i="4"/>
  <c r="AP516" i="4"/>
  <c r="AR516" i="4"/>
  <c r="AV516" i="4"/>
  <c r="X517" i="4"/>
  <c r="Z517" i="4"/>
  <c r="AB517" i="4"/>
  <c r="AD517" i="4"/>
  <c r="AF517" i="4"/>
  <c r="AH517" i="4"/>
  <c r="AJ517" i="4"/>
  <c r="AL517" i="4"/>
  <c r="AN517" i="4"/>
  <c r="AP517" i="4"/>
  <c r="AR517" i="4"/>
  <c r="AV517" i="4"/>
  <c r="Z518" i="4"/>
  <c r="AB518" i="4"/>
  <c r="AD518" i="4"/>
  <c r="AF518" i="4"/>
  <c r="AH518" i="4"/>
  <c r="AJ518" i="4"/>
  <c r="AL518" i="4"/>
  <c r="AN518" i="4"/>
  <c r="AP518" i="4"/>
  <c r="AR518" i="4"/>
  <c r="AV518" i="4"/>
  <c r="X519" i="4"/>
  <c r="Z519" i="4"/>
  <c r="AB519" i="4"/>
  <c r="AD519" i="4"/>
  <c r="AF519" i="4"/>
  <c r="AH519" i="4"/>
  <c r="AJ519" i="4"/>
  <c r="AL519" i="4"/>
  <c r="AN519" i="4"/>
  <c r="AP519" i="4"/>
  <c r="AR519" i="4"/>
  <c r="AV519" i="4"/>
  <c r="Z520" i="4"/>
  <c r="AB520" i="4"/>
  <c r="AD520" i="4"/>
  <c r="AF520" i="4"/>
  <c r="AH520" i="4"/>
  <c r="AJ520" i="4"/>
  <c r="AL520" i="4"/>
  <c r="AN520" i="4"/>
  <c r="AP520" i="4"/>
  <c r="AR520" i="4"/>
  <c r="AV520" i="4"/>
  <c r="Z521" i="4"/>
  <c r="AB521" i="4"/>
  <c r="AD521" i="4"/>
  <c r="AF521" i="4"/>
  <c r="AH521" i="4"/>
  <c r="AJ521" i="4"/>
  <c r="AL521" i="4"/>
  <c r="AN521" i="4"/>
  <c r="AP521" i="4"/>
  <c r="AR521" i="4"/>
  <c r="AV521" i="4"/>
  <c r="Z522" i="4"/>
  <c r="AB522" i="4"/>
  <c r="AD522" i="4"/>
  <c r="AF522" i="4"/>
  <c r="AH522" i="4"/>
  <c r="AJ522" i="4"/>
  <c r="AL522" i="4"/>
  <c r="AN522" i="4"/>
  <c r="AP522" i="4"/>
  <c r="AR522" i="4"/>
  <c r="AV522" i="4"/>
  <c r="X523" i="4"/>
  <c r="Z523" i="4"/>
  <c r="AB523" i="4"/>
  <c r="AD523" i="4"/>
  <c r="AF523" i="4"/>
  <c r="AH523" i="4"/>
  <c r="AJ523" i="4"/>
  <c r="AL523" i="4"/>
  <c r="AN523" i="4"/>
  <c r="AP523" i="4"/>
  <c r="AR523" i="4"/>
  <c r="AV523" i="4"/>
  <c r="Z524" i="4"/>
  <c r="AB524" i="4"/>
  <c r="AD524" i="4"/>
  <c r="AF524" i="4"/>
  <c r="AH524" i="4"/>
  <c r="AJ524" i="4"/>
  <c r="AL524" i="4"/>
  <c r="AN524" i="4"/>
  <c r="AP524" i="4"/>
  <c r="AR524" i="4"/>
  <c r="AV524" i="4"/>
  <c r="Z525" i="4"/>
  <c r="AB525" i="4"/>
  <c r="AD525" i="4"/>
  <c r="AF525" i="4"/>
  <c r="AH525" i="4"/>
  <c r="AJ525" i="4"/>
  <c r="AL525" i="4"/>
  <c r="AN525" i="4"/>
  <c r="AP525" i="4"/>
  <c r="AR525" i="4"/>
  <c r="AV525" i="4"/>
  <c r="X526" i="4"/>
  <c r="Z526" i="4"/>
  <c r="AB526" i="4"/>
  <c r="AD526" i="4"/>
  <c r="AF526" i="4"/>
  <c r="AH526" i="4"/>
  <c r="AJ526" i="4"/>
  <c r="AL526" i="4"/>
  <c r="AN526" i="4"/>
  <c r="AP526" i="4"/>
  <c r="AR526" i="4"/>
  <c r="AV526" i="4"/>
  <c r="Z527" i="4"/>
  <c r="AB527" i="4"/>
  <c r="AD527" i="4"/>
  <c r="AF527" i="4"/>
  <c r="AH527" i="4"/>
  <c r="AJ527" i="4"/>
  <c r="AL527" i="4"/>
  <c r="AN527" i="4"/>
  <c r="AP527" i="4"/>
  <c r="AR527" i="4"/>
  <c r="AV527" i="4"/>
  <c r="Z528" i="4"/>
  <c r="AB528" i="4"/>
  <c r="AD528" i="4"/>
  <c r="AF528" i="4"/>
  <c r="AH528" i="4"/>
  <c r="AJ528" i="4"/>
  <c r="AL528" i="4"/>
  <c r="AN528" i="4"/>
  <c r="AP528" i="4"/>
  <c r="AR528" i="4"/>
  <c r="AV528" i="4"/>
  <c r="X529" i="4"/>
  <c r="Z529" i="4"/>
  <c r="AB529" i="4"/>
  <c r="AD529" i="4"/>
  <c r="AF529" i="4"/>
  <c r="AH529" i="4"/>
  <c r="AJ529" i="4"/>
  <c r="AL529" i="4"/>
  <c r="AN529" i="4"/>
  <c r="AP529" i="4"/>
  <c r="AR529" i="4"/>
  <c r="AV529" i="4"/>
  <c r="X530" i="4"/>
  <c r="Z530" i="4"/>
  <c r="AB530" i="4"/>
  <c r="AD530" i="4"/>
  <c r="AF530" i="4"/>
  <c r="AH530" i="4"/>
  <c r="AJ530" i="4"/>
  <c r="AL530" i="4"/>
  <c r="AN530" i="4"/>
  <c r="AP530" i="4"/>
  <c r="AR530" i="4"/>
  <c r="AV530" i="4"/>
  <c r="X531" i="4"/>
  <c r="Z531" i="4"/>
  <c r="AB531" i="4"/>
  <c r="AD531" i="4"/>
  <c r="AF531" i="4"/>
  <c r="AH531" i="4"/>
  <c r="AJ531" i="4"/>
  <c r="AL531" i="4"/>
  <c r="AN531" i="4"/>
  <c r="AP531" i="4"/>
  <c r="AR531" i="4"/>
  <c r="AV531" i="4"/>
  <c r="X532" i="4"/>
  <c r="Z532" i="4"/>
  <c r="AB532" i="4"/>
  <c r="AD532" i="4"/>
  <c r="AF532" i="4"/>
  <c r="AH532" i="4"/>
  <c r="AJ532" i="4"/>
  <c r="AL532" i="4"/>
  <c r="AN532" i="4"/>
  <c r="AP532" i="4"/>
  <c r="AR532" i="4"/>
  <c r="AV532" i="4"/>
  <c r="X533" i="4"/>
  <c r="Z533" i="4"/>
  <c r="AB533" i="4"/>
  <c r="AD533" i="4"/>
  <c r="AF533" i="4"/>
  <c r="AH533" i="4"/>
  <c r="AJ533" i="4"/>
  <c r="AL533" i="4"/>
  <c r="AN533" i="4"/>
  <c r="AP533" i="4"/>
  <c r="AR533" i="4"/>
  <c r="AV533" i="4"/>
  <c r="X534" i="4"/>
  <c r="Z534" i="4"/>
  <c r="AB534" i="4"/>
  <c r="AD534" i="4"/>
  <c r="AF534" i="4"/>
  <c r="AH534" i="4"/>
  <c r="AJ534" i="4"/>
  <c r="AL534" i="4"/>
  <c r="AN534" i="4"/>
  <c r="AP534" i="4"/>
  <c r="AR534" i="4"/>
  <c r="AV534" i="4"/>
  <c r="X535" i="4"/>
  <c r="Z535" i="4"/>
  <c r="AB535" i="4"/>
  <c r="AD535" i="4"/>
  <c r="AF535" i="4"/>
  <c r="AH535" i="4"/>
  <c r="AJ535" i="4"/>
  <c r="AL535" i="4"/>
  <c r="AN535" i="4"/>
  <c r="AP535" i="4"/>
  <c r="AR535" i="4"/>
  <c r="AV535" i="4"/>
  <c r="X536" i="4"/>
  <c r="Z536" i="4"/>
  <c r="AB536" i="4"/>
  <c r="AD536" i="4"/>
  <c r="AF536" i="4"/>
  <c r="AH536" i="4"/>
  <c r="AJ536" i="4"/>
  <c r="AL536" i="4"/>
  <c r="AN536" i="4"/>
  <c r="AP536" i="4"/>
  <c r="AR536" i="4"/>
  <c r="AV536" i="4"/>
  <c r="X537" i="4"/>
  <c r="Z537" i="4"/>
  <c r="AB537" i="4"/>
  <c r="AD537" i="4"/>
  <c r="AF537" i="4"/>
  <c r="AH537" i="4"/>
  <c r="AJ537" i="4"/>
  <c r="AL537" i="4"/>
  <c r="AN537" i="4"/>
  <c r="AP537" i="4"/>
  <c r="AR537" i="4"/>
  <c r="AV537" i="4"/>
  <c r="X538" i="4"/>
  <c r="Z538" i="4"/>
  <c r="AB538" i="4"/>
  <c r="AD538" i="4"/>
  <c r="AF538" i="4"/>
  <c r="AH538" i="4"/>
  <c r="AJ538" i="4"/>
  <c r="AL538" i="4"/>
  <c r="AN538" i="4"/>
  <c r="AP538" i="4"/>
  <c r="AR538" i="4"/>
  <c r="AV538" i="4"/>
  <c r="X539" i="4"/>
  <c r="Z539" i="4"/>
  <c r="AB539" i="4"/>
  <c r="AD539" i="4"/>
  <c r="AF539" i="4"/>
  <c r="AH539" i="4"/>
  <c r="AJ539" i="4"/>
  <c r="AL539" i="4"/>
  <c r="AN539" i="4"/>
  <c r="AP539" i="4"/>
  <c r="AR539" i="4"/>
  <c r="AV539" i="4"/>
  <c r="X540" i="4"/>
  <c r="Z540" i="4"/>
  <c r="AB540" i="4"/>
  <c r="AD540" i="4"/>
  <c r="AF540" i="4"/>
  <c r="AH540" i="4"/>
  <c r="AJ540" i="4"/>
  <c r="AL540" i="4"/>
  <c r="AN540" i="4"/>
  <c r="AP540" i="4"/>
  <c r="AR540" i="4"/>
  <c r="AV540" i="4"/>
  <c r="X541" i="4"/>
  <c r="Z541" i="4"/>
  <c r="AB541" i="4"/>
  <c r="AD541" i="4"/>
  <c r="AF541" i="4"/>
  <c r="AH541" i="4"/>
  <c r="AJ541" i="4"/>
  <c r="AL541" i="4"/>
  <c r="AN541" i="4"/>
  <c r="AP541" i="4"/>
  <c r="AR541" i="4"/>
  <c r="AV541" i="4"/>
  <c r="X542" i="4"/>
  <c r="Z542" i="4"/>
  <c r="AB542" i="4"/>
  <c r="AD542" i="4"/>
  <c r="AF542" i="4"/>
  <c r="AH542" i="4"/>
  <c r="AJ542" i="4"/>
  <c r="AL542" i="4"/>
  <c r="AN542" i="4"/>
  <c r="AP542" i="4"/>
  <c r="AR542" i="4"/>
  <c r="AV542" i="4"/>
  <c r="X543" i="4"/>
  <c r="Z543" i="4"/>
  <c r="AB543" i="4"/>
  <c r="AD543" i="4"/>
  <c r="AF543" i="4"/>
  <c r="AH543" i="4"/>
  <c r="AJ543" i="4"/>
  <c r="AL543" i="4"/>
  <c r="AN543" i="4"/>
  <c r="AP543" i="4"/>
  <c r="AR543" i="4"/>
  <c r="AV543" i="4"/>
  <c r="X544" i="4"/>
  <c r="Z544" i="4"/>
  <c r="AB544" i="4"/>
  <c r="AD544" i="4"/>
  <c r="AF544" i="4"/>
  <c r="AH544" i="4"/>
  <c r="AJ544" i="4"/>
  <c r="AL544" i="4"/>
  <c r="AN544" i="4"/>
  <c r="AP544" i="4"/>
  <c r="AR544" i="4"/>
  <c r="AV544" i="4"/>
  <c r="X545" i="4"/>
  <c r="Z545" i="4"/>
  <c r="AB545" i="4"/>
  <c r="AD545" i="4"/>
  <c r="AF545" i="4"/>
  <c r="AH545" i="4"/>
  <c r="AJ545" i="4"/>
  <c r="AL545" i="4"/>
  <c r="AN545" i="4"/>
  <c r="AP545" i="4"/>
  <c r="AR545" i="4"/>
  <c r="AV545" i="4"/>
  <c r="X546" i="4"/>
  <c r="Z546" i="4"/>
  <c r="AB546" i="4"/>
  <c r="AD546" i="4"/>
  <c r="AF546" i="4"/>
  <c r="AH546" i="4"/>
  <c r="AJ546" i="4"/>
  <c r="AL546" i="4"/>
  <c r="AN546" i="4"/>
  <c r="AP546" i="4"/>
  <c r="AR546" i="4"/>
  <c r="AV546" i="4"/>
  <c r="X547" i="4"/>
  <c r="Z547" i="4"/>
  <c r="AB547" i="4"/>
  <c r="AD547" i="4"/>
  <c r="AF547" i="4"/>
  <c r="AH547" i="4"/>
  <c r="AJ547" i="4"/>
  <c r="AL547" i="4"/>
  <c r="AN547" i="4"/>
  <c r="AP547" i="4"/>
  <c r="AR547" i="4"/>
  <c r="AV547" i="4"/>
  <c r="X548" i="4"/>
  <c r="Z548" i="4"/>
  <c r="AB548" i="4"/>
  <c r="AD548" i="4"/>
  <c r="AF548" i="4"/>
  <c r="AH548" i="4"/>
  <c r="AJ548" i="4"/>
  <c r="AL548" i="4"/>
  <c r="AN548" i="4"/>
  <c r="AP548" i="4"/>
  <c r="AR548" i="4"/>
  <c r="AV548" i="4"/>
  <c r="X549" i="4"/>
  <c r="Z549" i="4"/>
  <c r="AB549" i="4"/>
  <c r="AD549" i="4"/>
  <c r="AF549" i="4"/>
  <c r="AH549" i="4"/>
  <c r="AJ549" i="4"/>
  <c r="AL549" i="4"/>
  <c r="AN549" i="4"/>
  <c r="AP549" i="4"/>
  <c r="AR549" i="4"/>
  <c r="AV549" i="4"/>
  <c r="X550" i="4"/>
  <c r="Z550" i="4"/>
  <c r="AB550" i="4"/>
  <c r="AD550" i="4"/>
  <c r="AF550" i="4"/>
  <c r="AH550" i="4"/>
  <c r="AJ550" i="4"/>
  <c r="AL550" i="4"/>
  <c r="AN550" i="4"/>
  <c r="AP550" i="4"/>
  <c r="AR550" i="4"/>
  <c r="AV550" i="4"/>
  <c r="X551" i="4"/>
  <c r="Z551" i="4"/>
  <c r="AB551" i="4"/>
  <c r="AD551" i="4"/>
  <c r="AF551" i="4"/>
  <c r="AH551" i="4"/>
  <c r="AJ551" i="4"/>
  <c r="AL551" i="4"/>
  <c r="AN551" i="4"/>
  <c r="AP551" i="4"/>
  <c r="AR551" i="4"/>
  <c r="AV551" i="4"/>
  <c r="X552" i="4"/>
  <c r="Z552" i="4"/>
  <c r="AB552" i="4"/>
  <c r="AD552" i="4"/>
  <c r="AF552" i="4"/>
  <c r="AH552" i="4"/>
  <c r="AJ552" i="4"/>
  <c r="AL552" i="4"/>
  <c r="AN552" i="4"/>
  <c r="AP552" i="4"/>
  <c r="AR552" i="4"/>
  <c r="AV552" i="4"/>
  <c r="X553" i="4"/>
  <c r="Z553" i="4"/>
  <c r="AB553" i="4"/>
  <c r="AD553" i="4"/>
  <c r="AF553" i="4"/>
  <c r="AH553" i="4"/>
  <c r="AJ553" i="4"/>
  <c r="AL553" i="4"/>
  <c r="AN553" i="4"/>
  <c r="AP553" i="4"/>
  <c r="AR553" i="4"/>
  <c r="AV553" i="4"/>
  <c r="X554" i="4"/>
  <c r="Z554" i="4"/>
  <c r="AB554" i="4"/>
  <c r="AD554" i="4"/>
  <c r="AF554" i="4"/>
  <c r="AH554" i="4"/>
  <c r="AJ554" i="4"/>
  <c r="AL554" i="4"/>
  <c r="AN554" i="4"/>
  <c r="AP554" i="4"/>
  <c r="AR554" i="4"/>
  <c r="AV554" i="4"/>
  <c r="X555" i="4"/>
  <c r="Z555" i="4"/>
  <c r="AB555" i="4"/>
  <c r="AD555" i="4"/>
  <c r="AF555" i="4"/>
  <c r="AH555" i="4"/>
  <c r="AJ555" i="4"/>
  <c r="AL555" i="4"/>
  <c r="AN555" i="4"/>
  <c r="AP555" i="4"/>
  <c r="AR555" i="4"/>
  <c r="AV555" i="4"/>
  <c r="X556" i="4"/>
  <c r="Z556" i="4"/>
  <c r="AB556" i="4"/>
  <c r="AD556" i="4"/>
  <c r="AF556" i="4"/>
  <c r="AH556" i="4"/>
  <c r="AJ556" i="4"/>
  <c r="AL556" i="4"/>
  <c r="AN556" i="4"/>
  <c r="AP556" i="4"/>
  <c r="AR556" i="4"/>
  <c r="AV556" i="4"/>
  <c r="Z557" i="4"/>
  <c r="AB557" i="4"/>
  <c r="AD557" i="4"/>
  <c r="AF557" i="4"/>
  <c r="AH557" i="4"/>
  <c r="AJ557" i="4"/>
  <c r="AL557" i="4"/>
  <c r="AN557" i="4"/>
  <c r="AP557" i="4"/>
  <c r="AR557" i="4"/>
  <c r="AV557" i="4"/>
  <c r="X558" i="4"/>
  <c r="Z558" i="4"/>
  <c r="AB558" i="4"/>
  <c r="AD558" i="4"/>
  <c r="AF558" i="4"/>
  <c r="AH558" i="4"/>
  <c r="AJ558" i="4"/>
  <c r="AL558" i="4"/>
  <c r="AN558" i="4"/>
  <c r="AP558" i="4"/>
  <c r="AR558" i="4"/>
  <c r="AV558" i="4"/>
  <c r="X559" i="4"/>
  <c r="Z559" i="4"/>
  <c r="AB559" i="4"/>
  <c r="AD559" i="4"/>
  <c r="AF559" i="4"/>
  <c r="AH559" i="4"/>
  <c r="AJ559" i="4"/>
  <c r="AL559" i="4"/>
  <c r="AN559" i="4"/>
  <c r="AP559" i="4"/>
  <c r="AR559" i="4"/>
  <c r="AV559" i="4"/>
  <c r="Z560" i="4"/>
  <c r="AB560" i="4"/>
  <c r="AD560" i="4"/>
  <c r="AF560" i="4"/>
  <c r="AH560" i="4"/>
  <c r="AJ560" i="4"/>
  <c r="AL560" i="4"/>
  <c r="AN560" i="4"/>
  <c r="AP560" i="4"/>
  <c r="AR560" i="4"/>
  <c r="AV560" i="4"/>
  <c r="Z561" i="4"/>
  <c r="AB561" i="4"/>
  <c r="AD561" i="4"/>
  <c r="AF561" i="4"/>
  <c r="AH561" i="4"/>
  <c r="AJ561" i="4"/>
  <c r="AL561" i="4"/>
  <c r="AN561" i="4"/>
  <c r="AP561" i="4"/>
  <c r="AR561" i="4"/>
  <c r="AV561" i="4"/>
  <c r="Z562" i="4"/>
  <c r="AB562" i="4"/>
  <c r="AD562" i="4"/>
  <c r="AF562" i="4"/>
  <c r="AH562" i="4"/>
  <c r="AJ562" i="4"/>
  <c r="AL562" i="4"/>
  <c r="AN562" i="4"/>
  <c r="AP562" i="4"/>
  <c r="AR562" i="4"/>
  <c r="AV562" i="4"/>
  <c r="X563" i="4"/>
  <c r="Z563" i="4"/>
  <c r="AB563" i="4"/>
  <c r="AD563" i="4"/>
  <c r="AF563" i="4"/>
  <c r="AH563" i="4"/>
  <c r="AJ563" i="4"/>
  <c r="AL563" i="4"/>
  <c r="AN563" i="4"/>
  <c r="AP563" i="4"/>
  <c r="AR563" i="4"/>
  <c r="AV563" i="4"/>
  <c r="Z564" i="4"/>
  <c r="AB564" i="4"/>
  <c r="AD564" i="4"/>
  <c r="AF564" i="4"/>
  <c r="AH564" i="4"/>
  <c r="AJ564" i="4"/>
  <c r="AL564" i="4"/>
  <c r="AN564" i="4"/>
  <c r="AP564" i="4"/>
  <c r="AR564" i="4"/>
  <c r="AV564" i="4"/>
  <c r="Z565" i="4"/>
  <c r="AB565" i="4"/>
  <c r="AD565" i="4"/>
  <c r="AF565" i="4"/>
  <c r="AH565" i="4"/>
  <c r="AJ565" i="4"/>
  <c r="AL565" i="4"/>
  <c r="AN565" i="4"/>
  <c r="AP565" i="4"/>
  <c r="AR565" i="4"/>
  <c r="AV565" i="4"/>
  <c r="Z566" i="4"/>
  <c r="AB566" i="4"/>
  <c r="AD566" i="4"/>
  <c r="AF566" i="4"/>
  <c r="AH566" i="4"/>
  <c r="AJ566" i="4"/>
  <c r="AL566" i="4"/>
  <c r="AN566" i="4"/>
  <c r="AP566" i="4"/>
  <c r="AR566" i="4"/>
  <c r="AV566" i="4"/>
  <c r="Z567" i="4"/>
  <c r="AB567" i="4"/>
  <c r="AD567" i="4"/>
  <c r="AF567" i="4"/>
  <c r="AH567" i="4"/>
  <c r="AJ567" i="4"/>
  <c r="AL567" i="4"/>
  <c r="AN567" i="4"/>
  <c r="AP567" i="4"/>
  <c r="AR567" i="4"/>
  <c r="AV567" i="4"/>
  <c r="Z568" i="4"/>
  <c r="AB568" i="4"/>
  <c r="AD568" i="4"/>
  <c r="AF568" i="4"/>
  <c r="AH568" i="4"/>
  <c r="AJ568" i="4"/>
  <c r="AL568" i="4"/>
  <c r="AN568" i="4"/>
  <c r="AP568" i="4"/>
  <c r="AR568" i="4"/>
  <c r="AV568" i="4"/>
  <c r="X569" i="4"/>
  <c r="Z569" i="4"/>
  <c r="AB569" i="4"/>
  <c r="AD569" i="4"/>
  <c r="AF569" i="4"/>
  <c r="AH569" i="4"/>
  <c r="AJ569" i="4"/>
  <c r="AL569" i="4"/>
  <c r="AN569" i="4"/>
  <c r="AP569" i="4"/>
  <c r="AR569" i="4"/>
  <c r="AV569" i="4"/>
  <c r="Z570" i="4"/>
  <c r="AB570" i="4"/>
  <c r="AD570" i="4"/>
  <c r="AF570" i="4"/>
  <c r="AH570" i="4"/>
  <c r="AJ570" i="4"/>
  <c r="AL570" i="4"/>
  <c r="AN570" i="4"/>
  <c r="AP570" i="4"/>
  <c r="AR570" i="4"/>
  <c r="AV570" i="4"/>
  <c r="Z571" i="4"/>
  <c r="AB571" i="4"/>
  <c r="AD571" i="4"/>
  <c r="AF571" i="4"/>
  <c r="AH571" i="4"/>
  <c r="AJ571" i="4"/>
  <c r="AL571" i="4"/>
  <c r="AN571" i="4"/>
  <c r="AP571" i="4"/>
  <c r="AR571" i="4"/>
  <c r="AV571" i="4"/>
  <c r="Z572" i="4"/>
  <c r="AB572" i="4"/>
  <c r="AD572" i="4"/>
  <c r="AF572" i="4"/>
  <c r="AH572" i="4"/>
  <c r="AJ572" i="4"/>
  <c r="AL572" i="4"/>
  <c r="AN572" i="4"/>
  <c r="AP572" i="4"/>
  <c r="AR572" i="4"/>
  <c r="AV572" i="4"/>
  <c r="Z573" i="4"/>
  <c r="AB573" i="4"/>
  <c r="AD573" i="4"/>
  <c r="AF573" i="4"/>
  <c r="AH573" i="4"/>
  <c r="AJ573" i="4"/>
  <c r="AL573" i="4"/>
  <c r="AN573" i="4"/>
  <c r="AP573" i="4"/>
  <c r="AR573" i="4"/>
  <c r="AV573" i="4"/>
  <c r="Z574" i="4"/>
  <c r="AB574" i="4"/>
  <c r="AD574" i="4"/>
  <c r="AF574" i="4"/>
  <c r="AH574" i="4"/>
  <c r="AJ574" i="4"/>
  <c r="AL574" i="4"/>
  <c r="AN574" i="4"/>
  <c r="AP574" i="4"/>
  <c r="AR574" i="4"/>
  <c r="AV574" i="4"/>
  <c r="Z575" i="4"/>
  <c r="AB575" i="4"/>
  <c r="AD575" i="4"/>
  <c r="AF575" i="4"/>
  <c r="AH575" i="4"/>
  <c r="AJ575" i="4"/>
  <c r="AL575" i="4"/>
  <c r="AN575" i="4"/>
  <c r="AP575" i="4"/>
  <c r="AR575" i="4"/>
  <c r="AV575" i="4"/>
  <c r="Z576" i="4"/>
  <c r="AB576" i="4"/>
  <c r="AD576" i="4"/>
  <c r="AF576" i="4"/>
  <c r="AH576" i="4"/>
  <c r="AJ576" i="4"/>
  <c r="AL576" i="4"/>
  <c r="AN576" i="4"/>
  <c r="AP576" i="4"/>
  <c r="AR576" i="4"/>
  <c r="AV576" i="4"/>
  <c r="X577" i="4"/>
  <c r="Z577" i="4"/>
  <c r="AB577" i="4"/>
  <c r="AD577" i="4"/>
  <c r="AF577" i="4"/>
  <c r="AH577" i="4"/>
  <c r="AJ577" i="4"/>
  <c r="AL577" i="4"/>
  <c r="AN577" i="4"/>
  <c r="AP577" i="4"/>
  <c r="AR577" i="4"/>
  <c r="AV577" i="4"/>
  <c r="X578" i="4"/>
  <c r="Z578" i="4"/>
  <c r="AB578" i="4"/>
  <c r="AD578" i="4"/>
  <c r="AF578" i="4"/>
  <c r="AH578" i="4"/>
  <c r="AJ578" i="4"/>
  <c r="AL578" i="4"/>
  <c r="AN578" i="4"/>
  <c r="AP578" i="4"/>
  <c r="AR578" i="4"/>
  <c r="AV578" i="4"/>
  <c r="Z579" i="4"/>
  <c r="AB579" i="4"/>
  <c r="AD579" i="4"/>
  <c r="AF579" i="4"/>
  <c r="AH579" i="4"/>
  <c r="AJ579" i="4"/>
  <c r="AL579" i="4"/>
  <c r="AN579" i="4"/>
  <c r="AP579" i="4"/>
  <c r="AR579" i="4"/>
  <c r="AV579" i="4"/>
  <c r="Z580" i="4"/>
  <c r="AB580" i="4"/>
  <c r="AD580" i="4"/>
  <c r="AF580" i="4"/>
  <c r="AH580" i="4"/>
  <c r="AJ580" i="4"/>
  <c r="AL580" i="4"/>
  <c r="AN580" i="4"/>
  <c r="AP580" i="4"/>
  <c r="AR580" i="4"/>
  <c r="AV580" i="4"/>
  <c r="X581" i="4"/>
  <c r="Z581" i="4"/>
  <c r="AB581" i="4"/>
  <c r="AD581" i="4"/>
  <c r="AF581" i="4"/>
  <c r="AH581" i="4"/>
  <c r="AJ581" i="4"/>
  <c r="AL581" i="4"/>
  <c r="AN581" i="4"/>
  <c r="AP581" i="4"/>
  <c r="AR581" i="4"/>
  <c r="AV581" i="4"/>
  <c r="Z582" i="4"/>
  <c r="AB582" i="4"/>
  <c r="AD582" i="4"/>
  <c r="AF582" i="4"/>
  <c r="AH582" i="4"/>
  <c r="AJ582" i="4"/>
  <c r="AL582" i="4"/>
  <c r="AN582" i="4"/>
  <c r="AP582" i="4"/>
  <c r="AR582" i="4"/>
  <c r="AV582" i="4"/>
  <c r="X583" i="4"/>
  <c r="Z583" i="4"/>
  <c r="AB583" i="4"/>
  <c r="AD583" i="4"/>
  <c r="AF583" i="4"/>
  <c r="AH583" i="4"/>
  <c r="AJ583" i="4"/>
  <c r="AL583" i="4"/>
  <c r="AN583" i="4"/>
  <c r="AP583" i="4"/>
  <c r="AR583" i="4"/>
  <c r="AV583" i="4"/>
  <c r="X584" i="4"/>
  <c r="Z584" i="4"/>
  <c r="AB584" i="4"/>
  <c r="AD584" i="4"/>
  <c r="AF584" i="4"/>
  <c r="AH584" i="4"/>
  <c r="AJ584" i="4"/>
  <c r="AL584" i="4"/>
  <c r="AN584" i="4"/>
  <c r="AP584" i="4"/>
  <c r="AR584" i="4"/>
  <c r="AV584" i="4"/>
  <c r="X585" i="4"/>
  <c r="Z585" i="4"/>
  <c r="AB585" i="4"/>
  <c r="AD585" i="4"/>
  <c r="AF585" i="4"/>
  <c r="AH585" i="4"/>
  <c r="AJ585" i="4"/>
  <c r="AL585" i="4"/>
  <c r="AN585" i="4"/>
  <c r="AP585" i="4"/>
  <c r="AR585" i="4"/>
  <c r="AV585" i="4"/>
  <c r="X586" i="4"/>
  <c r="Z586" i="4"/>
  <c r="AB586" i="4"/>
  <c r="AD586" i="4"/>
  <c r="AF586" i="4"/>
  <c r="AH586" i="4"/>
  <c r="AJ586" i="4"/>
  <c r="AL586" i="4"/>
  <c r="AN586" i="4"/>
  <c r="AP586" i="4"/>
  <c r="AR586" i="4"/>
  <c r="AV586" i="4"/>
  <c r="X587" i="4"/>
  <c r="Z587" i="4"/>
  <c r="AB587" i="4"/>
  <c r="AD587" i="4"/>
  <c r="AF587" i="4"/>
  <c r="AH587" i="4"/>
  <c r="AJ587" i="4"/>
  <c r="AL587" i="4"/>
  <c r="AN587" i="4"/>
  <c r="AP587" i="4"/>
  <c r="AR587" i="4"/>
  <c r="AV587" i="4"/>
  <c r="X588" i="4"/>
  <c r="Z588" i="4"/>
  <c r="AB588" i="4"/>
  <c r="AD588" i="4"/>
  <c r="AF588" i="4"/>
  <c r="AH588" i="4"/>
  <c r="AJ588" i="4"/>
  <c r="AL588" i="4"/>
  <c r="AN588" i="4"/>
  <c r="AP588" i="4"/>
  <c r="AR588" i="4"/>
  <c r="AV588" i="4"/>
  <c r="Z589" i="4"/>
  <c r="AB589" i="4"/>
  <c r="AD589" i="4"/>
  <c r="AF589" i="4"/>
  <c r="AH589" i="4"/>
  <c r="AJ589" i="4"/>
  <c r="AL589" i="4"/>
  <c r="AN589" i="4"/>
  <c r="AP589" i="4"/>
  <c r="AR589" i="4"/>
  <c r="AV589" i="4"/>
  <c r="Z590" i="4"/>
  <c r="AB590" i="4"/>
  <c r="AD590" i="4"/>
  <c r="AF590" i="4"/>
  <c r="AH590" i="4"/>
  <c r="AJ590" i="4"/>
  <c r="AL590" i="4"/>
  <c r="AN590" i="4"/>
  <c r="AP590" i="4"/>
  <c r="AR590" i="4"/>
  <c r="AV590" i="4"/>
  <c r="Z591" i="4"/>
  <c r="AB591" i="4"/>
  <c r="AD591" i="4"/>
  <c r="AF591" i="4"/>
  <c r="AH591" i="4"/>
  <c r="AJ591" i="4"/>
  <c r="AL591" i="4"/>
  <c r="AN591" i="4"/>
  <c r="AP591" i="4"/>
  <c r="AR591" i="4"/>
  <c r="AV591" i="4"/>
  <c r="Z592" i="4"/>
  <c r="AB592" i="4"/>
  <c r="AD592" i="4"/>
  <c r="AF592" i="4"/>
  <c r="AH592" i="4"/>
  <c r="AJ592" i="4"/>
  <c r="AL592" i="4"/>
  <c r="AN592" i="4"/>
  <c r="AP592" i="4"/>
  <c r="AR592" i="4"/>
  <c r="AV592" i="4"/>
  <c r="Z593" i="4"/>
  <c r="AB593" i="4"/>
  <c r="AD593" i="4"/>
  <c r="AF593" i="4"/>
  <c r="AH593" i="4"/>
  <c r="AJ593" i="4"/>
  <c r="AL593" i="4"/>
  <c r="AN593" i="4"/>
  <c r="AP593" i="4"/>
  <c r="AR593" i="4"/>
  <c r="AV593" i="4"/>
  <c r="Z594" i="4"/>
  <c r="AB594" i="4"/>
  <c r="AD594" i="4"/>
  <c r="AF594" i="4"/>
  <c r="AH594" i="4"/>
  <c r="AJ594" i="4"/>
  <c r="AL594" i="4"/>
  <c r="AN594" i="4"/>
  <c r="AP594" i="4"/>
  <c r="AR594" i="4"/>
  <c r="AV594" i="4"/>
  <c r="Z595" i="4"/>
  <c r="AB595" i="4"/>
  <c r="AD595" i="4"/>
  <c r="AF595" i="4"/>
  <c r="AH595" i="4"/>
  <c r="AJ595" i="4"/>
  <c r="AL595" i="4"/>
  <c r="AN595" i="4"/>
  <c r="AP595" i="4"/>
  <c r="AR595" i="4"/>
  <c r="AV595" i="4"/>
  <c r="Z596" i="4"/>
  <c r="AB596" i="4"/>
  <c r="AD596" i="4"/>
  <c r="AF596" i="4"/>
  <c r="AH596" i="4"/>
  <c r="AJ596" i="4"/>
  <c r="AL596" i="4"/>
  <c r="AN596" i="4"/>
  <c r="AP596" i="4"/>
  <c r="AR596" i="4"/>
  <c r="AV596" i="4"/>
  <c r="Z597" i="4"/>
  <c r="AB597" i="4"/>
  <c r="AD597" i="4"/>
  <c r="AF597" i="4"/>
  <c r="AH597" i="4"/>
  <c r="AJ597" i="4"/>
  <c r="AL597" i="4"/>
  <c r="AN597" i="4"/>
  <c r="AP597" i="4"/>
  <c r="AR597" i="4"/>
  <c r="AV597" i="4"/>
  <c r="X598" i="4"/>
  <c r="Z598" i="4"/>
  <c r="AB598" i="4"/>
  <c r="AD598" i="4"/>
  <c r="AF598" i="4"/>
  <c r="AH598" i="4"/>
  <c r="AJ598" i="4"/>
  <c r="AL598" i="4"/>
  <c r="AN598" i="4"/>
  <c r="AP598" i="4"/>
  <c r="AR598" i="4"/>
  <c r="AV598" i="4"/>
  <c r="X599" i="4"/>
  <c r="Z599" i="4"/>
  <c r="AB599" i="4"/>
  <c r="AD599" i="4"/>
  <c r="AF599" i="4"/>
  <c r="AH599" i="4"/>
  <c r="AJ599" i="4"/>
  <c r="AL599" i="4"/>
  <c r="AN599" i="4"/>
  <c r="AP599" i="4"/>
  <c r="AR599" i="4"/>
  <c r="AV599" i="4"/>
  <c r="X600" i="4"/>
  <c r="Z600" i="4"/>
  <c r="AB600" i="4"/>
  <c r="AD600" i="4"/>
  <c r="AF600" i="4"/>
  <c r="AH600" i="4"/>
  <c r="AJ600" i="4"/>
  <c r="AL600" i="4"/>
  <c r="AN600" i="4"/>
  <c r="AP600" i="4"/>
  <c r="AR600" i="4"/>
  <c r="AV600" i="4"/>
  <c r="Z601" i="4"/>
  <c r="AB601" i="4"/>
  <c r="AD601" i="4"/>
  <c r="AF601" i="4"/>
  <c r="AH601" i="4"/>
  <c r="AJ601" i="4"/>
  <c r="AL601" i="4"/>
  <c r="AN601" i="4"/>
  <c r="AP601" i="4"/>
  <c r="AR601" i="4"/>
  <c r="AV601" i="4"/>
  <c r="Z602" i="4"/>
  <c r="AB602" i="4"/>
  <c r="AD602" i="4"/>
  <c r="AF602" i="4"/>
  <c r="AH602" i="4"/>
  <c r="AJ602" i="4"/>
  <c r="AL602" i="4"/>
  <c r="AN602" i="4"/>
  <c r="AP602" i="4"/>
  <c r="AR602" i="4"/>
  <c r="AV602" i="4"/>
  <c r="Z603" i="4"/>
  <c r="AB603" i="4"/>
  <c r="AD603" i="4"/>
  <c r="AF603" i="4"/>
  <c r="AH603" i="4"/>
  <c r="AJ603" i="4"/>
  <c r="AL603" i="4"/>
  <c r="AN603" i="4"/>
  <c r="AP603" i="4"/>
  <c r="AR603" i="4"/>
  <c r="AV603" i="4"/>
  <c r="Z604" i="4"/>
  <c r="AB604" i="4"/>
  <c r="AD604" i="4"/>
  <c r="AF604" i="4"/>
  <c r="AH604" i="4"/>
  <c r="AJ604" i="4"/>
  <c r="AL604" i="4"/>
  <c r="AN604" i="4"/>
  <c r="AP604" i="4"/>
  <c r="AR604" i="4"/>
  <c r="AV604" i="4"/>
  <c r="X605" i="4"/>
  <c r="Z605" i="4"/>
  <c r="AB605" i="4"/>
  <c r="AD605" i="4"/>
  <c r="AF605" i="4"/>
  <c r="AH605" i="4"/>
  <c r="AJ605" i="4"/>
  <c r="AL605" i="4"/>
  <c r="AN605" i="4"/>
  <c r="AP605" i="4"/>
  <c r="AR605" i="4"/>
  <c r="AV605" i="4"/>
  <c r="X606" i="4"/>
  <c r="Z606" i="4"/>
  <c r="AB606" i="4"/>
  <c r="AD606" i="4"/>
  <c r="AF606" i="4"/>
  <c r="AH606" i="4"/>
  <c r="AJ606" i="4"/>
  <c r="AL606" i="4"/>
  <c r="AN606" i="4"/>
  <c r="AP606" i="4"/>
  <c r="AR606" i="4"/>
  <c r="AV606" i="4"/>
  <c r="X607" i="4"/>
  <c r="Z607" i="4"/>
  <c r="AB607" i="4"/>
  <c r="AD607" i="4"/>
  <c r="AF607" i="4"/>
  <c r="AH607" i="4"/>
  <c r="AJ607" i="4"/>
  <c r="AL607" i="4"/>
  <c r="AN607" i="4"/>
  <c r="AP607" i="4"/>
  <c r="AR607" i="4"/>
  <c r="AV607" i="4"/>
  <c r="Z608" i="4"/>
  <c r="AB608" i="4"/>
  <c r="AD608" i="4"/>
  <c r="AF608" i="4"/>
  <c r="AH608" i="4"/>
  <c r="AJ608" i="4"/>
  <c r="AL608" i="4"/>
  <c r="AN608" i="4"/>
  <c r="AP608" i="4"/>
  <c r="AR608" i="4"/>
  <c r="AV608" i="4"/>
  <c r="X609" i="4"/>
  <c r="Z609" i="4"/>
  <c r="AB609" i="4"/>
  <c r="AD609" i="4"/>
  <c r="AF609" i="4"/>
  <c r="AH609" i="4"/>
  <c r="AJ609" i="4"/>
  <c r="AL609" i="4"/>
  <c r="AN609" i="4"/>
  <c r="AP609" i="4"/>
  <c r="AR609" i="4"/>
  <c r="AV609" i="4"/>
  <c r="X610" i="4"/>
  <c r="Z610" i="4"/>
  <c r="AB610" i="4"/>
  <c r="AD610" i="4"/>
  <c r="AF610" i="4"/>
  <c r="AH610" i="4"/>
  <c r="AJ610" i="4"/>
  <c r="AL610" i="4"/>
  <c r="AN610" i="4"/>
  <c r="AP610" i="4"/>
  <c r="AR610" i="4"/>
  <c r="AV610" i="4"/>
  <c r="X611" i="4"/>
  <c r="Z611" i="4"/>
  <c r="AB611" i="4"/>
  <c r="AD611" i="4"/>
  <c r="AF611" i="4"/>
  <c r="AH611" i="4"/>
  <c r="AJ611" i="4"/>
  <c r="AL611" i="4"/>
  <c r="AN611" i="4"/>
  <c r="AP611" i="4"/>
  <c r="AR611" i="4"/>
  <c r="AV611" i="4"/>
  <c r="Z612" i="4"/>
  <c r="AB612" i="4"/>
  <c r="AD612" i="4"/>
  <c r="AF612" i="4"/>
  <c r="AH612" i="4"/>
  <c r="AJ612" i="4"/>
  <c r="AL612" i="4"/>
  <c r="AN612" i="4"/>
  <c r="AP612" i="4"/>
  <c r="AR612" i="4"/>
  <c r="AV612" i="4"/>
  <c r="Z613" i="4"/>
  <c r="AB613" i="4"/>
  <c r="AD613" i="4"/>
  <c r="AF613" i="4"/>
  <c r="AH613" i="4"/>
  <c r="AJ613" i="4"/>
  <c r="AL613" i="4"/>
  <c r="AN613" i="4"/>
  <c r="AP613" i="4"/>
  <c r="AR613" i="4"/>
  <c r="AV613" i="4"/>
  <c r="Z614" i="4"/>
  <c r="AB614" i="4"/>
  <c r="AD614" i="4"/>
  <c r="AF614" i="4"/>
  <c r="AH614" i="4"/>
  <c r="AJ614" i="4"/>
  <c r="AL614" i="4"/>
  <c r="AN614" i="4"/>
  <c r="AP614" i="4"/>
  <c r="AR614" i="4"/>
  <c r="AV614" i="4"/>
  <c r="Z615" i="4"/>
  <c r="AB615" i="4"/>
  <c r="AD615" i="4"/>
  <c r="AF615" i="4"/>
  <c r="AH615" i="4"/>
  <c r="AJ615" i="4"/>
  <c r="AL615" i="4"/>
  <c r="AN615" i="4"/>
  <c r="AP615" i="4"/>
  <c r="AR615" i="4"/>
  <c r="AV615" i="4"/>
  <c r="Z616" i="4"/>
  <c r="AB616" i="4"/>
  <c r="AD616" i="4"/>
  <c r="AF616" i="4"/>
  <c r="AH616" i="4"/>
  <c r="AJ616" i="4"/>
  <c r="AL616" i="4"/>
  <c r="AN616" i="4"/>
  <c r="AP616" i="4"/>
  <c r="AR616" i="4"/>
  <c r="AV616" i="4"/>
  <c r="Z617" i="4"/>
  <c r="AB617" i="4"/>
  <c r="AD617" i="4"/>
  <c r="AF617" i="4"/>
  <c r="AH617" i="4"/>
  <c r="AJ617" i="4"/>
  <c r="AL617" i="4"/>
  <c r="AN617" i="4"/>
  <c r="AP617" i="4"/>
  <c r="AR617" i="4"/>
  <c r="AV617" i="4"/>
  <c r="Z618" i="4"/>
  <c r="AB618" i="4"/>
  <c r="AD618" i="4"/>
  <c r="AF618" i="4"/>
  <c r="AH618" i="4"/>
  <c r="AJ618" i="4"/>
  <c r="AL618" i="4"/>
  <c r="AN618" i="4"/>
  <c r="AP618" i="4"/>
  <c r="AR618" i="4"/>
  <c r="AV618" i="4"/>
  <c r="Z619" i="4"/>
  <c r="AB619" i="4"/>
  <c r="AD619" i="4"/>
  <c r="AF619" i="4"/>
  <c r="AH619" i="4"/>
  <c r="AJ619" i="4"/>
  <c r="AL619" i="4"/>
  <c r="AN619" i="4"/>
  <c r="AP619" i="4"/>
  <c r="AR619" i="4"/>
  <c r="AV619" i="4"/>
  <c r="Z620" i="4"/>
  <c r="AB620" i="4"/>
  <c r="AD620" i="4"/>
  <c r="AF620" i="4"/>
  <c r="AH620" i="4"/>
  <c r="AJ620" i="4"/>
  <c r="AL620" i="4"/>
  <c r="AN620" i="4"/>
  <c r="AP620" i="4"/>
  <c r="AR620" i="4"/>
  <c r="AV620" i="4"/>
  <c r="Z621" i="4"/>
  <c r="AB621" i="4"/>
  <c r="AD621" i="4"/>
  <c r="AF621" i="4"/>
  <c r="AH621" i="4"/>
  <c r="AJ621" i="4"/>
  <c r="AL621" i="4"/>
  <c r="AN621" i="4"/>
  <c r="AP621" i="4"/>
  <c r="AR621" i="4"/>
  <c r="AV621" i="4"/>
  <c r="Z622" i="4"/>
  <c r="AB622" i="4"/>
  <c r="AD622" i="4"/>
  <c r="AF622" i="4"/>
  <c r="AH622" i="4"/>
  <c r="AJ622" i="4"/>
  <c r="AL622" i="4"/>
  <c r="AN622" i="4"/>
  <c r="AP622" i="4"/>
  <c r="AR622" i="4"/>
  <c r="AV622" i="4"/>
  <c r="X623" i="4"/>
  <c r="Z623" i="4"/>
  <c r="AB623" i="4"/>
  <c r="AD623" i="4"/>
  <c r="AF623" i="4"/>
  <c r="AH623" i="4"/>
  <c r="AJ623" i="4"/>
  <c r="AL623" i="4"/>
  <c r="AN623" i="4"/>
  <c r="AP623" i="4"/>
  <c r="AR623" i="4"/>
  <c r="AV623" i="4"/>
  <c r="Z624" i="4"/>
  <c r="AB624" i="4"/>
  <c r="AD624" i="4"/>
  <c r="AF624" i="4"/>
  <c r="AH624" i="4"/>
  <c r="AJ624" i="4"/>
  <c r="AL624" i="4"/>
  <c r="AN624" i="4"/>
  <c r="AP624" i="4"/>
  <c r="AR624" i="4"/>
  <c r="AV624" i="4"/>
  <c r="X625" i="4"/>
  <c r="Z625" i="4"/>
  <c r="AB625" i="4"/>
  <c r="AD625" i="4"/>
  <c r="AF625" i="4"/>
  <c r="AH625" i="4"/>
  <c r="AJ625" i="4"/>
  <c r="AL625" i="4"/>
  <c r="AN625" i="4"/>
  <c r="AP625" i="4"/>
  <c r="AR625" i="4"/>
  <c r="AV625" i="4"/>
  <c r="Z626" i="4"/>
  <c r="AB626" i="4"/>
  <c r="AD626" i="4"/>
  <c r="AF626" i="4"/>
  <c r="AH626" i="4"/>
  <c r="AJ626" i="4"/>
  <c r="AL626" i="4"/>
  <c r="AN626" i="4"/>
  <c r="AP626" i="4"/>
  <c r="AR626" i="4"/>
  <c r="AV626" i="4"/>
  <c r="Z627" i="4"/>
  <c r="AB627" i="4"/>
  <c r="AD627" i="4"/>
  <c r="AF627" i="4"/>
  <c r="AH627" i="4"/>
  <c r="AJ627" i="4"/>
  <c r="AL627" i="4"/>
  <c r="AN627" i="4"/>
  <c r="AP627" i="4"/>
  <c r="AR627" i="4"/>
  <c r="AV627" i="4"/>
  <c r="Z628" i="4"/>
  <c r="AB628" i="4"/>
  <c r="AD628" i="4"/>
  <c r="AF628" i="4"/>
  <c r="AH628" i="4"/>
  <c r="AJ628" i="4"/>
  <c r="AL628" i="4"/>
  <c r="AN628" i="4"/>
  <c r="AP628" i="4"/>
  <c r="AR628" i="4"/>
  <c r="AV628" i="4"/>
  <c r="Z629" i="4"/>
  <c r="AB629" i="4"/>
  <c r="AD629" i="4"/>
  <c r="AF629" i="4"/>
  <c r="AH629" i="4"/>
  <c r="AJ629" i="4"/>
  <c r="AL629" i="4"/>
  <c r="AN629" i="4"/>
  <c r="AP629" i="4"/>
  <c r="AR629" i="4"/>
  <c r="AV629" i="4"/>
  <c r="Z630" i="4"/>
  <c r="AB630" i="4"/>
  <c r="AD630" i="4"/>
  <c r="AF630" i="4"/>
  <c r="AH630" i="4"/>
  <c r="AJ630" i="4"/>
  <c r="AL630" i="4"/>
  <c r="AN630" i="4"/>
  <c r="AP630" i="4"/>
  <c r="AR630" i="4"/>
  <c r="AV630" i="4"/>
  <c r="Z631" i="4"/>
  <c r="AB631" i="4"/>
  <c r="AD631" i="4"/>
  <c r="AF631" i="4"/>
  <c r="AH631" i="4"/>
  <c r="AJ631" i="4"/>
  <c r="AL631" i="4"/>
  <c r="AN631" i="4"/>
  <c r="AP631" i="4"/>
  <c r="AR631" i="4"/>
  <c r="AV631" i="4"/>
  <c r="Z632" i="4"/>
  <c r="AB632" i="4"/>
  <c r="AD632" i="4"/>
  <c r="AF632" i="4"/>
  <c r="AH632" i="4"/>
  <c r="AJ632" i="4"/>
  <c r="AL632" i="4"/>
  <c r="AN632" i="4"/>
  <c r="AP632" i="4"/>
  <c r="AR632" i="4"/>
  <c r="AV632" i="4"/>
  <c r="Z633" i="4"/>
  <c r="AB633" i="4"/>
  <c r="AD633" i="4"/>
  <c r="AF633" i="4"/>
  <c r="AH633" i="4"/>
  <c r="AJ633" i="4"/>
  <c r="AL633" i="4"/>
  <c r="AN633" i="4"/>
  <c r="AP633" i="4"/>
  <c r="AR633" i="4"/>
  <c r="AV633" i="4"/>
  <c r="Z634" i="4"/>
  <c r="AB634" i="4"/>
  <c r="AD634" i="4"/>
  <c r="AF634" i="4"/>
  <c r="AH634" i="4"/>
  <c r="AJ634" i="4"/>
  <c r="AL634" i="4"/>
  <c r="AN634" i="4"/>
  <c r="AP634" i="4"/>
  <c r="AR634" i="4"/>
  <c r="AV634" i="4"/>
  <c r="Z635" i="4"/>
  <c r="AB635" i="4"/>
  <c r="AD635" i="4"/>
  <c r="AF635" i="4"/>
  <c r="AH635" i="4"/>
  <c r="AJ635" i="4"/>
  <c r="AL635" i="4"/>
  <c r="AN635" i="4"/>
  <c r="AP635" i="4"/>
  <c r="AR635" i="4"/>
  <c r="AV635" i="4"/>
  <c r="X636" i="4"/>
  <c r="Z636" i="4"/>
  <c r="AB636" i="4"/>
  <c r="AD636" i="4"/>
  <c r="AF636" i="4"/>
  <c r="AH636" i="4"/>
  <c r="AJ636" i="4"/>
  <c r="AL636" i="4"/>
  <c r="AN636" i="4"/>
  <c r="AP636" i="4"/>
  <c r="AR636" i="4"/>
  <c r="AV636" i="4"/>
  <c r="Z637" i="4"/>
  <c r="AB637" i="4"/>
  <c r="AD637" i="4"/>
  <c r="AF637" i="4"/>
  <c r="AH637" i="4"/>
  <c r="AJ637" i="4"/>
  <c r="AL637" i="4"/>
  <c r="AN637" i="4"/>
  <c r="AP637" i="4"/>
  <c r="AR637" i="4"/>
  <c r="AV637" i="4"/>
  <c r="X638" i="4"/>
  <c r="Z638" i="4"/>
  <c r="AB638" i="4"/>
  <c r="AD638" i="4"/>
  <c r="AF638" i="4"/>
  <c r="AH638" i="4"/>
  <c r="AJ638" i="4"/>
  <c r="AL638" i="4"/>
  <c r="AN638" i="4"/>
  <c r="AP638" i="4"/>
  <c r="AR638" i="4"/>
  <c r="AV638" i="4"/>
  <c r="X639" i="4"/>
  <c r="Z639" i="4"/>
  <c r="AB639" i="4"/>
  <c r="AD639" i="4"/>
  <c r="AF639" i="4"/>
  <c r="AH639" i="4"/>
  <c r="AJ639" i="4"/>
  <c r="AL639" i="4"/>
  <c r="AN639" i="4"/>
  <c r="AP639" i="4"/>
  <c r="AR639" i="4"/>
  <c r="AV639" i="4"/>
  <c r="X640" i="4"/>
  <c r="Z640" i="4"/>
  <c r="AB640" i="4"/>
  <c r="AD640" i="4"/>
  <c r="AF640" i="4"/>
  <c r="AH640" i="4"/>
  <c r="AJ640" i="4"/>
  <c r="AL640" i="4"/>
  <c r="AN640" i="4"/>
  <c r="AP640" i="4"/>
  <c r="AR640" i="4"/>
  <c r="AV640" i="4"/>
  <c r="Z641" i="4"/>
  <c r="AB641" i="4"/>
  <c r="AD641" i="4"/>
  <c r="AF641" i="4"/>
  <c r="AH641" i="4"/>
  <c r="AJ641" i="4"/>
  <c r="AL641" i="4"/>
  <c r="AN641" i="4"/>
  <c r="AP641" i="4"/>
  <c r="AR641" i="4"/>
  <c r="AV641" i="4"/>
  <c r="Z642" i="4"/>
  <c r="AB642" i="4"/>
  <c r="AD642" i="4"/>
  <c r="AF642" i="4"/>
  <c r="AH642" i="4"/>
  <c r="AJ642" i="4"/>
  <c r="AL642" i="4"/>
  <c r="AN642" i="4"/>
  <c r="AP642" i="4"/>
  <c r="AR642" i="4"/>
  <c r="AV642" i="4"/>
  <c r="Z643" i="4"/>
  <c r="AB643" i="4"/>
  <c r="AD643" i="4"/>
  <c r="AF643" i="4"/>
  <c r="AH643" i="4"/>
  <c r="AJ643" i="4"/>
  <c r="AL643" i="4"/>
  <c r="AN643" i="4"/>
  <c r="AP643" i="4"/>
  <c r="AR643" i="4"/>
  <c r="AV643" i="4"/>
  <c r="X644" i="4"/>
  <c r="Z644" i="4"/>
  <c r="AB644" i="4"/>
  <c r="AD644" i="4"/>
  <c r="AF644" i="4"/>
  <c r="AH644" i="4"/>
  <c r="AJ644" i="4"/>
  <c r="AL644" i="4"/>
  <c r="AN644" i="4"/>
  <c r="AP644" i="4"/>
  <c r="AR644" i="4"/>
  <c r="AV644" i="4"/>
  <c r="Z645" i="4"/>
  <c r="AB645" i="4"/>
  <c r="AD645" i="4"/>
  <c r="AF645" i="4"/>
  <c r="AH645" i="4"/>
  <c r="AJ645" i="4"/>
  <c r="AL645" i="4"/>
  <c r="AN645" i="4"/>
  <c r="AP645" i="4"/>
  <c r="AR645" i="4"/>
  <c r="AV645" i="4"/>
  <c r="Z646" i="4"/>
  <c r="AB646" i="4"/>
  <c r="AD646" i="4"/>
  <c r="AF646" i="4"/>
  <c r="AH646" i="4"/>
  <c r="AJ646" i="4"/>
  <c r="AL646" i="4"/>
  <c r="AN646" i="4"/>
  <c r="AP646" i="4"/>
  <c r="AR646" i="4"/>
  <c r="AV646" i="4"/>
  <c r="X647" i="4"/>
  <c r="Z647" i="4"/>
  <c r="AB647" i="4"/>
  <c r="AD647" i="4"/>
  <c r="AF647" i="4"/>
  <c r="AH647" i="4"/>
  <c r="AJ647" i="4"/>
  <c r="AL647" i="4"/>
  <c r="AN647" i="4"/>
  <c r="AP647" i="4"/>
  <c r="AR647" i="4"/>
  <c r="AV647" i="4"/>
  <c r="Z648" i="4"/>
  <c r="AB648" i="4"/>
  <c r="AD648" i="4"/>
  <c r="AF648" i="4"/>
  <c r="AH648" i="4"/>
  <c r="AJ648" i="4"/>
  <c r="AL648" i="4"/>
  <c r="AN648" i="4"/>
  <c r="AP648" i="4"/>
  <c r="AR648" i="4"/>
  <c r="AV648" i="4"/>
  <c r="X649" i="4"/>
  <c r="Z649" i="4"/>
  <c r="AB649" i="4"/>
  <c r="AD649" i="4"/>
  <c r="AF649" i="4"/>
  <c r="AH649" i="4"/>
  <c r="AJ649" i="4"/>
  <c r="AL649" i="4"/>
  <c r="AN649" i="4"/>
  <c r="AP649" i="4"/>
  <c r="AR649" i="4"/>
  <c r="AV649" i="4"/>
  <c r="Z650" i="4"/>
  <c r="AB650" i="4"/>
  <c r="AD650" i="4"/>
  <c r="AF650" i="4"/>
  <c r="AH650" i="4"/>
  <c r="AJ650" i="4"/>
  <c r="AL650" i="4"/>
  <c r="AN650" i="4"/>
  <c r="AP650" i="4"/>
  <c r="AR650" i="4"/>
  <c r="AV650" i="4"/>
  <c r="Z651" i="4"/>
  <c r="AB651" i="4"/>
  <c r="AD651" i="4"/>
  <c r="AF651" i="4"/>
  <c r="AH651" i="4"/>
  <c r="AJ651" i="4"/>
  <c r="AL651" i="4"/>
  <c r="AN651" i="4"/>
  <c r="AP651" i="4"/>
  <c r="AR651" i="4"/>
  <c r="AV651" i="4"/>
  <c r="X652" i="4"/>
  <c r="Z652" i="4"/>
  <c r="AB652" i="4"/>
  <c r="AD652" i="4"/>
  <c r="AF652" i="4"/>
  <c r="AH652" i="4"/>
  <c r="AJ652" i="4"/>
  <c r="AL652" i="4"/>
  <c r="AN652" i="4"/>
  <c r="AP652" i="4"/>
  <c r="AR652" i="4"/>
  <c r="AV652" i="4"/>
  <c r="X653" i="4"/>
  <c r="Z653" i="4"/>
  <c r="AB653" i="4"/>
  <c r="AD653" i="4"/>
  <c r="AF653" i="4"/>
  <c r="AH653" i="4"/>
  <c r="AJ653" i="4"/>
  <c r="AL653" i="4"/>
  <c r="AN653" i="4"/>
  <c r="AP653" i="4"/>
  <c r="AR653" i="4"/>
  <c r="AV653" i="4"/>
  <c r="Z654" i="4"/>
  <c r="AB654" i="4"/>
  <c r="AD654" i="4"/>
  <c r="AF654" i="4"/>
  <c r="AH654" i="4"/>
  <c r="AJ654" i="4"/>
  <c r="AL654" i="4"/>
  <c r="AN654" i="4"/>
  <c r="AP654" i="4"/>
  <c r="AR654" i="4"/>
  <c r="AV654" i="4"/>
  <c r="Z655" i="4"/>
  <c r="AB655" i="4"/>
  <c r="AD655" i="4"/>
  <c r="AF655" i="4"/>
  <c r="AH655" i="4"/>
  <c r="AJ655" i="4"/>
  <c r="AL655" i="4"/>
  <c r="AN655" i="4"/>
  <c r="AP655" i="4"/>
  <c r="AR655" i="4"/>
  <c r="AV655" i="4"/>
  <c r="Z656" i="4"/>
  <c r="AB656" i="4"/>
  <c r="AD656" i="4"/>
  <c r="AF656" i="4"/>
  <c r="AH656" i="4"/>
  <c r="AJ656" i="4"/>
  <c r="AL656" i="4"/>
  <c r="AN656" i="4"/>
  <c r="AP656" i="4"/>
  <c r="AR656" i="4"/>
  <c r="AV656" i="4"/>
  <c r="Z657" i="4"/>
  <c r="AB657" i="4"/>
  <c r="AD657" i="4"/>
  <c r="AF657" i="4"/>
  <c r="AH657" i="4"/>
  <c r="AJ657" i="4"/>
  <c r="AL657" i="4"/>
  <c r="AN657" i="4"/>
  <c r="AP657" i="4"/>
  <c r="AR657" i="4"/>
  <c r="AV657" i="4"/>
  <c r="X658" i="4"/>
  <c r="Z658" i="4"/>
  <c r="AB658" i="4"/>
  <c r="AD658" i="4"/>
  <c r="AF658" i="4"/>
  <c r="AH658" i="4"/>
  <c r="AJ658" i="4"/>
  <c r="AL658" i="4"/>
  <c r="AN658" i="4"/>
  <c r="AP658" i="4"/>
  <c r="AR658" i="4"/>
  <c r="AV658" i="4"/>
  <c r="Z659" i="4"/>
  <c r="AB659" i="4"/>
  <c r="AD659" i="4"/>
  <c r="AF659" i="4"/>
  <c r="AH659" i="4"/>
  <c r="AJ659" i="4"/>
  <c r="AL659" i="4"/>
  <c r="AN659" i="4"/>
  <c r="AP659" i="4"/>
  <c r="AR659" i="4"/>
  <c r="AV659" i="4"/>
  <c r="X660" i="4"/>
  <c r="Z660" i="4"/>
  <c r="AB660" i="4"/>
  <c r="AD660" i="4"/>
  <c r="AF660" i="4"/>
  <c r="AH660" i="4"/>
  <c r="AJ660" i="4"/>
  <c r="AL660" i="4"/>
  <c r="AN660" i="4"/>
  <c r="AP660" i="4"/>
  <c r="AR660" i="4"/>
  <c r="AV660" i="4"/>
  <c r="Z661" i="4"/>
  <c r="AB661" i="4"/>
  <c r="AD661" i="4"/>
  <c r="AF661" i="4"/>
  <c r="AH661" i="4"/>
  <c r="AJ661" i="4"/>
  <c r="AL661" i="4"/>
  <c r="AN661" i="4"/>
  <c r="AP661" i="4"/>
  <c r="AR661" i="4"/>
  <c r="AV661" i="4"/>
  <c r="X662" i="4"/>
  <c r="Z662" i="4"/>
  <c r="AB662" i="4"/>
  <c r="AD662" i="4"/>
  <c r="AF662" i="4"/>
  <c r="AH662" i="4"/>
  <c r="AJ662" i="4"/>
  <c r="AL662" i="4"/>
  <c r="AN662" i="4"/>
  <c r="AP662" i="4"/>
  <c r="AR662" i="4"/>
  <c r="AV662" i="4"/>
  <c r="Z663" i="4"/>
  <c r="AB663" i="4"/>
  <c r="AD663" i="4"/>
  <c r="AF663" i="4"/>
  <c r="AH663" i="4"/>
  <c r="AJ663" i="4"/>
  <c r="AL663" i="4"/>
  <c r="AN663" i="4"/>
  <c r="AP663" i="4"/>
  <c r="AR663" i="4"/>
  <c r="AV663" i="4"/>
  <c r="Z664" i="4"/>
  <c r="AB664" i="4"/>
  <c r="AD664" i="4"/>
  <c r="AF664" i="4"/>
  <c r="AH664" i="4"/>
  <c r="AJ664" i="4"/>
  <c r="AL664" i="4"/>
  <c r="AN664" i="4"/>
  <c r="AP664" i="4"/>
  <c r="AR664" i="4"/>
  <c r="AV664" i="4"/>
  <c r="Z665" i="4"/>
  <c r="AB665" i="4"/>
  <c r="AD665" i="4"/>
  <c r="AF665" i="4"/>
  <c r="AH665" i="4"/>
  <c r="AJ665" i="4"/>
  <c r="AL665" i="4"/>
  <c r="AN665" i="4"/>
  <c r="AP665" i="4"/>
  <c r="AR665" i="4"/>
  <c r="AV665" i="4"/>
  <c r="Z666" i="4"/>
  <c r="AB666" i="4"/>
  <c r="AD666" i="4"/>
  <c r="AF666" i="4"/>
  <c r="AH666" i="4"/>
  <c r="AJ666" i="4"/>
  <c r="AL666" i="4"/>
  <c r="AN666" i="4"/>
  <c r="AP666" i="4"/>
  <c r="AR666" i="4"/>
  <c r="AV666" i="4"/>
  <c r="Z667" i="4"/>
  <c r="AB667" i="4"/>
  <c r="AD667" i="4"/>
  <c r="AF667" i="4"/>
  <c r="AH667" i="4"/>
  <c r="AJ667" i="4"/>
  <c r="AL667" i="4"/>
  <c r="AN667" i="4"/>
  <c r="AP667" i="4"/>
  <c r="AR667" i="4"/>
  <c r="AV667" i="4"/>
  <c r="Z668" i="4"/>
  <c r="AB668" i="4"/>
  <c r="AD668" i="4"/>
  <c r="AF668" i="4"/>
  <c r="AH668" i="4"/>
  <c r="AJ668" i="4"/>
  <c r="AL668" i="4"/>
  <c r="AN668" i="4"/>
  <c r="AP668" i="4"/>
  <c r="AR668" i="4"/>
  <c r="AV668" i="4"/>
  <c r="Z669" i="4"/>
  <c r="AB669" i="4"/>
  <c r="AD669" i="4"/>
  <c r="AF669" i="4"/>
  <c r="AH669" i="4"/>
  <c r="AJ669" i="4"/>
  <c r="AL669" i="4"/>
  <c r="AN669" i="4"/>
  <c r="AP669" i="4"/>
  <c r="AR669" i="4"/>
  <c r="AV669" i="4"/>
  <c r="Z670" i="4"/>
  <c r="AB670" i="4"/>
  <c r="AD670" i="4"/>
  <c r="AF670" i="4"/>
  <c r="AH670" i="4"/>
  <c r="AJ670" i="4"/>
  <c r="AL670" i="4"/>
  <c r="AN670" i="4"/>
  <c r="AP670" i="4"/>
  <c r="AR670" i="4"/>
  <c r="AV670" i="4"/>
  <c r="X671" i="4"/>
  <c r="Z671" i="4"/>
  <c r="AB671" i="4"/>
  <c r="AD671" i="4"/>
  <c r="AF671" i="4"/>
  <c r="AH671" i="4"/>
  <c r="AJ671" i="4"/>
  <c r="AL671" i="4"/>
  <c r="AN671" i="4"/>
  <c r="AP671" i="4"/>
  <c r="AR671" i="4"/>
  <c r="AV671" i="4"/>
  <c r="X672" i="4"/>
  <c r="Z672" i="4"/>
  <c r="AB672" i="4"/>
  <c r="AD672" i="4"/>
  <c r="AF672" i="4"/>
  <c r="AH672" i="4"/>
  <c r="AJ672" i="4"/>
  <c r="AL672" i="4"/>
  <c r="AN672" i="4"/>
  <c r="AP672" i="4"/>
  <c r="AR672" i="4"/>
  <c r="AV672" i="4"/>
  <c r="X673" i="4"/>
  <c r="Z673" i="4"/>
  <c r="AB673" i="4"/>
  <c r="AD673" i="4"/>
  <c r="AF673" i="4"/>
  <c r="AH673" i="4"/>
  <c r="AJ673" i="4"/>
  <c r="AL673" i="4"/>
  <c r="AN673" i="4"/>
  <c r="AP673" i="4"/>
  <c r="AR673" i="4"/>
  <c r="AV673" i="4"/>
  <c r="X674" i="4"/>
  <c r="Z674" i="4"/>
  <c r="AB674" i="4"/>
  <c r="AD674" i="4"/>
  <c r="AF674" i="4"/>
  <c r="AH674" i="4"/>
  <c r="AJ674" i="4"/>
  <c r="AL674" i="4"/>
  <c r="AN674" i="4"/>
  <c r="AP674" i="4"/>
  <c r="AR674" i="4"/>
  <c r="AV674" i="4"/>
  <c r="X675" i="4"/>
  <c r="Z675" i="4"/>
  <c r="AB675" i="4"/>
  <c r="AD675" i="4"/>
  <c r="AF675" i="4"/>
  <c r="AH675" i="4"/>
  <c r="AJ675" i="4"/>
  <c r="AL675" i="4"/>
  <c r="AN675" i="4"/>
  <c r="AP675" i="4"/>
  <c r="AR675" i="4"/>
  <c r="AV675" i="4"/>
  <c r="X676" i="4"/>
  <c r="Z676" i="4"/>
  <c r="AB676" i="4"/>
  <c r="AD676" i="4"/>
  <c r="AF676" i="4"/>
  <c r="AH676" i="4"/>
  <c r="AJ676" i="4"/>
  <c r="AL676" i="4"/>
  <c r="AN676" i="4"/>
  <c r="AP676" i="4"/>
  <c r="AR676" i="4"/>
  <c r="AV676" i="4"/>
  <c r="X677" i="4"/>
  <c r="Z677" i="4"/>
  <c r="AB677" i="4"/>
  <c r="AD677" i="4"/>
  <c r="AF677" i="4"/>
  <c r="AH677" i="4"/>
  <c r="AJ677" i="4"/>
  <c r="AL677" i="4"/>
  <c r="AN677" i="4"/>
  <c r="AP677" i="4"/>
  <c r="AR677" i="4"/>
  <c r="AV677" i="4"/>
  <c r="Z678" i="4"/>
  <c r="AB678" i="4"/>
  <c r="AD678" i="4"/>
  <c r="AF678" i="4"/>
  <c r="AH678" i="4"/>
  <c r="AJ678" i="4"/>
  <c r="AL678" i="4"/>
  <c r="AN678" i="4"/>
  <c r="AP678" i="4"/>
  <c r="AR678" i="4"/>
  <c r="AV678" i="4"/>
  <c r="Z679" i="4"/>
  <c r="AB679" i="4"/>
  <c r="AD679" i="4"/>
  <c r="AF679" i="4"/>
  <c r="AH679" i="4"/>
  <c r="AJ679" i="4"/>
  <c r="AL679" i="4"/>
  <c r="AN679" i="4"/>
  <c r="AP679" i="4"/>
  <c r="AR679" i="4"/>
  <c r="AV679" i="4"/>
  <c r="X680" i="4"/>
  <c r="Z680" i="4"/>
  <c r="AB680" i="4"/>
  <c r="AD680" i="4"/>
  <c r="AF680" i="4"/>
  <c r="AH680" i="4"/>
  <c r="AJ680" i="4"/>
  <c r="AL680" i="4"/>
  <c r="AN680" i="4"/>
  <c r="AP680" i="4"/>
  <c r="AR680" i="4"/>
  <c r="AV680" i="4"/>
  <c r="X681" i="4"/>
  <c r="Z681" i="4"/>
  <c r="AB681" i="4"/>
  <c r="AD681" i="4"/>
  <c r="AF681" i="4"/>
  <c r="AH681" i="4"/>
  <c r="AJ681" i="4"/>
  <c r="AL681" i="4"/>
  <c r="AN681" i="4"/>
  <c r="AP681" i="4"/>
  <c r="AR681" i="4"/>
  <c r="AV681" i="4"/>
  <c r="Z682" i="4"/>
  <c r="AB682" i="4"/>
  <c r="AD682" i="4"/>
  <c r="AF682" i="4"/>
  <c r="AH682" i="4"/>
  <c r="AJ682" i="4"/>
  <c r="AL682" i="4"/>
  <c r="AN682" i="4"/>
  <c r="AP682" i="4"/>
  <c r="AR682" i="4"/>
  <c r="AV682" i="4"/>
  <c r="Z683" i="4"/>
  <c r="AB683" i="4"/>
  <c r="AD683" i="4"/>
  <c r="AF683" i="4"/>
  <c r="AH683" i="4"/>
  <c r="AJ683" i="4"/>
  <c r="AL683" i="4"/>
  <c r="AN683" i="4"/>
  <c r="AP683" i="4"/>
  <c r="AR683" i="4"/>
  <c r="AV683" i="4"/>
  <c r="Z684" i="4"/>
  <c r="AB684" i="4"/>
  <c r="AD684" i="4"/>
  <c r="AF684" i="4"/>
  <c r="AH684" i="4"/>
  <c r="AJ684" i="4"/>
  <c r="AL684" i="4"/>
  <c r="AN684" i="4"/>
  <c r="AP684" i="4"/>
  <c r="AR684" i="4"/>
  <c r="AV684" i="4"/>
  <c r="Z685" i="4"/>
  <c r="AB685" i="4"/>
  <c r="AD685" i="4"/>
  <c r="AF685" i="4"/>
  <c r="AH685" i="4"/>
  <c r="AJ685" i="4"/>
  <c r="AL685" i="4"/>
  <c r="AN685" i="4"/>
  <c r="AP685" i="4"/>
  <c r="AR685" i="4"/>
  <c r="AV685" i="4"/>
  <c r="Z686" i="4"/>
  <c r="AB686" i="4"/>
  <c r="AD686" i="4"/>
  <c r="AF686" i="4"/>
  <c r="AH686" i="4"/>
  <c r="AJ686" i="4"/>
  <c r="AL686" i="4"/>
  <c r="AN686" i="4"/>
  <c r="AP686" i="4"/>
  <c r="AR686" i="4"/>
  <c r="AV686" i="4"/>
  <c r="Z687" i="4"/>
  <c r="AB687" i="4"/>
  <c r="AD687" i="4"/>
  <c r="AF687" i="4"/>
  <c r="AH687" i="4"/>
  <c r="AJ687" i="4"/>
  <c r="AL687" i="4"/>
  <c r="AN687" i="4"/>
  <c r="AP687" i="4"/>
  <c r="AR687" i="4"/>
  <c r="AV687" i="4"/>
  <c r="Z688" i="4"/>
  <c r="AB688" i="4"/>
  <c r="AD688" i="4"/>
  <c r="AF688" i="4"/>
  <c r="AH688" i="4"/>
  <c r="AJ688" i="4"/>
  <c r="AL688" i="4"/>
  <c r="AN688" i="4"/>
  <c r="AP688" i="4"/>
  <c r="AR688" i="4"/>
  <c r="AV688" i="4"/>
  <c r="Z689" i="4"/>
  <c r="AB689" i="4"/>
  <c r="AD689" i="4"/>
  <c r="AF689" i="4"/>
  <c r="AH689" i="4"/>
  <c r="AJ689" i="4"/>
  <c r="AL689" i="4"/>
  <c r="AN689" i="4"/>
  <c r="AP689" i="4"/>
  <c r="AR689" i="4"/>
  <c r="AV689" i="4"/>
  <c r="Z690" i="4"/>
  <c r="AB690" i="4"/>
  <c r="AD690" i="4"/>
  <c r="AF690" i="4"/>
  <c r="AH690" i="4"/>
  <c r="AJ690" i="4"/>
  <c r="AL690" i="4"/>
  <c r="AN690" i="4"/>
  <c r="AP690" i="4"/>
  <c r="AR690" i="4"/>
  <c r="AV690" i="4"/>
  <c r="X691" i="4"/>
  <c r="Z691" i="4"/>
  <c r="AB691" i="4"/>
  <c r="AD691" i="4"/>
  <c r="AF691" i="4"/>
  <c r="AH691" i="4"/>
  <c r="AJ691" i="4"/>
  <c r="AL691" i="4"/>
  <c r="AN691" i="4"/>
  <c r="AP691" i="4"/>
  <c r="AR691" i="4"/>
  <c r="AV691" i="4"/>
  <c r="X692" i="4"/>
  <c r="Z692" i="4"/>
  <c r="AB692" i="4"/>
  <c r="AD692" i="4"/>
  <c r="AF692" i="4"/>
  <c r="AH692" i="4"/>
  <c r="AJ692" i="4"/>
  <c r="AL692" i="4"/>
  <c r="AN692" i="4"/>
  <c r="AP692" i="4"/>
  <c r="AR692" i="4"/>
  <c r="AV692" i="4"/>
  <c r="X693" i="4"/>
  <c r="Z693" i="4"/>
  <c r="AB693" i="4"/>
  <c r="AD693" i="4"/>
  <c r="AF693" i="4"/>
  <c r="AH693" i="4"/>
  <c r="AJ693" i="4"/>
  <c r="AL693" i="4"/>
  <c r="AN693" i="4"/>
  <c r="AP693" i="4"/>
  <c r="AR693" i="4"/>
  <c r="AV693" i="4"/>
  <c r="X694" i="4"/>
  <c r="Z694" i="4"/>
  <c r="AB694" i="4"/>
  <c r="AD694" i="4"/>
  <c r="AF694" i="4"/>
  <c r="AH694" i="4"/>
  <c r="AJ694" i="4"/>
  <c r="AL694" i="4"/>
  <c r="AN694" i="4"/>
  <c r="AP694" i="4"/>
  <c r="AR694" i="4"/>
  <c r="AV694" i="4"/>
  <c r="Z695" i="4"/>
  <c r="AB695" i="4"/>
  <c r="AD695" i="4"/>
  <c r="AF695" i="4"/>
  <c r="AH695" i="4"/>
  <c r="AJ695" i="4"/>
  <c r="AL695" i="4"/>
  <c r="AN695" i="4"/>
  <c r="AP695" i="4"/>
  <c r="AR695" i="4"/>
  <c r="AV695" i="4"/>
  <c r="Z696" i="4"/>
  <c r="AB696" i="4"/>
  <c r="AD696" i="4"/>
  <c r="AF696" i="4"/>
  <c r="AH696" i="4"/>
  <c r="AJ696" i="4"/>
  <c r="AL696" i="4"/>
  <c r="AN696" i="4"/>
  <c r="AP696" i="4"/>
  <c r="AR696" i="4"/>
  <c r="AV696" i="4"/>
  <c r="X697" i="4"/>
  <c r="Z697" i="4"/>
  <c r="AB697" i="4"/>
  <c r="AD697" i="4"/>
  <c r="AF697" i="4"/>
  <c r="AH697" i="4"/>
  <c r="AJ697" i="4"/>
  <c r="AL697" i="4"/>
  <c r="AN697" i="4"/>
  <c r="AP697" i="4"/>
  <c r="AR697" i="4"/>
  <c r="AV697" i="4"/>
  <c r="X698" i="4"/>
  <c r="Z698" i="4"/>
  <c r="AB698" i="4"/>
  <c r="AD698" i="4"/>
  <c r="AF698" i="4"/>
  <c r="AH698" i="4"/>
  <c r="AJ698" i="4"/>
  <c r="AL698" i="4"/>
  <c r="AN698" i="4"/>
  <c r="AP698" i="4"/>
  <c r="AR698" i="4"/>
  <c r="AV698" i="4"/>
  <c r="Z699" i="4"/>
  <c r="AB699" i="4"/>
  <c r="AD699" i="4"/>
  <c r="AF699" i="4"/>
  <c r="AH699" i="4"/>
  <c r="AJ699" i="4"/>
  <c r="AL699" i="4"/>
  <c r="AN699" i="4"/>
  <c r="AP699" i="4"/>
  <c r="AR699" i="4"/>
  <c r="AV699" i="4"/>
  <c r="Z700" i="4"/>
  <c r="AB700" i="4"/>
  <c r="AD700" i="4"/>
  <c r="AF700" i="4"/>
  <c r="AH700" i="4"/>
  <c r="AJ700" i="4"/>
  <c r="AL700" i="4"/>
  <c r="AN700" i="4"/>
  <c r="AP700" i="4"/>
  <c r="AR700" i="4"/>
  <c r="AV700" i="4"/>
  <c r="X701" i="4"/>
  <c r="Z701" i="4"/>
  <c r="AB701" i="4"/>
  <c r="AD701" i="4"/>
  <c r="AF701" i="4"/>
  <c r="AH701" i="4"/>
  <c r="AJ701" i="4"/>
  <c r="AL701" i="4"/>
  <c r="AN701" i="4"/>
  <c r="AP701" i="4"/>
  <c r="AR701" i="4"/>
  <c r="AV701" i="4"/>
  <c r="Z702" i="4"/>
  <c r="AB702" i="4"/>
  <c r="AD702" i="4"/>
  <c r="AF702" i="4"/>
  <c r="AH702" i="4"/>
  <c r="AJ702" i="4"/>
  <c r="AL702" i="4"/>
  <c r="AN702" i="4"/>
  <c r="AP702" i="4"/>
  <c r="AR702" i="4"/>
  <c r="AV702" i="4"/>
  <c r="Z703" i="4"/>
  <c r="AB703" i="4"/>
  <c r="AD703" i="4"/>
  <c r="AF703" i="4"/>
  <c r="AH703" i="4"/>
  <c r="AJ703" i="4"/>
  <c r="AL703" i="4"/>
  <c r="AN703" i="4"/>
  <c r="AP703" i="4"/>
  <c r="AR703" i="4"/>
  <c r="AV703" i="4"/>
  <c r="Z704" i="4"/>
  <c r="AB704" i="4"/>
  <c r="AD704" i="4"/>
  <c r="AF704" i="4"/>
  <c r="AH704" i="4"/>
  <c r="AJ704" i="4"/>
  <c r="AL704" i="4"/>
  <c r="AN704" i="4"/>
  <c r="AP704" i="4"/>
  <c r="AR704" i="4"/>
  <c r="AV704" i="4"/>
  <c r="X705" i="4"/>
  <c r="Z705" i="4"/>
  <c r="AB705" i="4"/>
  <c r="AD705" i="4"/>
  <c r="AF705" i="4"/>
  <c r="AH705" i="4"/>
  <c r="AJ705" i="4"/>
  <c r="AL705" i="4"/>
  <c r="AN705" i="4"/>
  <c r="AP705" i="4"/>
  <c r="AR705" i="4"/>
  <c r="AV705" i="4"/>
  <c r="Z706" i="4"/>
  <c r="AB706" i="4"/>
  <c r="AD706" i="4"/>
  <c r="AF706" i="4"/>
  <c r="AH706" i="4"/>
  <c r="AJ706" i="4"/>
  <c r="AL706" i="4"/>
  <c r="AN706" i="4"/>
  <c r="AP706" i="4"/>
  <c r="AR706" i="4"/>
  <c r="AV706" i="4"/>
  <c r="X707" i="4"/>
  <c r="Z707" i="4"/>
  <c r="AB707" i="4"/>
  <c r="AD707" i="4"/>
  <c r="AF707" i="4"/>
  <c r="AH707" i="4"/>
  <c r="AJ707" i="4"/>
  <c r="AL707" i="4"/>
  <c r="AN707" i="4"/>
  <c r="AP707" i="4"/>
  <c r="AR707" i="4"/>
  <c r="AV707" i="4"/>
  <c r="X708" i="4"/>
  <c r="Z708" i="4"/>
  <c r="AB708" i="4"/>
  <c r="AD708" i="4"/>
  <c r="AF708" i="4"/>
  <c r="AH708" i="4"/>
  <c r="AJ708" i="4"/>
  <c r="AL708" i="4"/>
  <c r="AN708" i="4"/>
  <c r="AP708" i="4"/>
  <c r="AR708" i="4"/>
  <c r="AV708" i="4"/>
  <c r="Z709" i="4"/>
  <c r="AB709" i="4"/>
  <c r="AD709" i="4"/>
  <c r="AF709" i="4"/>
  <c r="AH709" i="4"/>
  <c r="AJ709" i="4"/>
  <c r="AL709" i="4"/>
  <c r="AN709" i="4"/>
  <c r="AP709" i="4"/>
  <c r="AR709" i="4"/>
  <c r="AV709" i="4"/>
  <c r="Z710" i="4"/>
  <c r="AB710" i="4"/>
  <c r="AD710" i="4"/>
  <c r="AF710" i="4"/>
  <c r="AH710" i="4"/>
  <c r="AJ710" i="4"/>
  <c r="AL710" i="4"/>
  <c r="AN710" i="4"/>
  <c r="AP710" i="4"/>
  <c r="AR710" i="4"/>
  <c r="AV710" i="4"/>
  <c r="Z711" i="4"/>
  <c r="AB711" i="4"/>
  <c r="AD711" i="4"/>
  <c r="AF711" i="4"/>
  <c r="AH711" i="4"/>
  <c r="AJ711" i="4"/>
  <c r="AL711" i="4"/>
  <c r="AN711" i="4"/>
  <c r="AP711" i="4"/>
  <c r="AR711" i="4"/>
  <c r="AV711" i="4"/>
  <c r="Z712" i="4"/>
  <c r="AB712" i="4"/>
  <c r="AD712" i="4"/>
  <c r="AF712" i="4"/>
  <c r="AH712" i="4"/>
  <c r="AJ712" i="4"/>
  <c r="AL712" i="4"/>
  <c r="AN712" i="4"/>
  <c r="AP712" i="4"/>
  <c r="AR712" i="4"/>
  <c r="AV712" i="4"/>
  <c r="Z713" i="4"/>
  <c r="AB713" i="4"/>
  <c r="AD713" i="4"/>
  <c r="AF713" i="4"/>
  <c r="AH713" i="4"/>
  <c r="AJ713" i="4"/>
  <c r="AL713" i="4"/>
  <c r="AN713" i="4"/>
  <c r="AP713" i="4"/>
  <c r="AR713" i="4"/>
  <c r="AV713" i="4"/>
  <c r="Z714" i="4"/>
  <c r="AB714" i="4"/>
  <c r="AD714" i="4"/>
  <c r="AF714" i="4"/>
  <c r="AH714" i="4"/>
  <c r="AJ714" i="4"/>
  <c r="AL714" i="4"/>
  <c r="AN714" i="4"/>
  <c r="AP714" i="4"/>
  <c r="AR714" i="4"/>
  <c r="AV714" i="4"/>
  <c r="Z715" i="4"/>
  <c r="AB715" i="4"/>
  <c r="AD715" i="4"/>
  <c r="AF715" i="4"/>
  <c r="AH715" i="4"/>
  <c r="AJ715" i="4"/>
  <c r="AL715" i="4"/>
  <c r="AN715" i="4"/>
  <c r="AP715" i="4"/>
  <c r="AR715" i="4"/>
  <c r="AV715" i="4"/>
  <c r="Z716" i="4"/>
  <c r="AB716" i="4"/>
  <c r="AD716" i="4"/>
  <c r="AF716" i="4"/>
  <c r="AH716" i="4"/>
  <c r="AJ716" i="4"/>
  <c r="AL716" i="4"/>
  <c r="AN716" i="4"/>
  <c r="AP716" i="4"/>
  <c r="AR716" i="4"/>
  <c r="AV716" i="4"/>
  <c r="Z717" i="4"/>
  <c r="AB717" i="4"/>
  <c r="AD717" i="4"/>
  <c r="AF717" i="4"/>
  <c r="AH717" i="4"/>
  <c r="AJ717" i="4"/>
  <c r="AL717" i="4"/>
  <c r="AN717" i="4"/>
  <c r="AP717" i="4"/>
  <c r="AR717" i="4"/>
  <c r="AV717" i="4"/>
  <c r="X718" i="4"/>
  <c r="Z718" i="4"/>
  <c r="AB718" i="4"/>
  <c r="AD718" i="4"/>
  <c r="AF718" i="4"/>
  <c r="AH718" i="4"/>
  <c r="AJ718" i="4"/>
  <c r="AL718" i="4"/>
  <c r="AN718" i="4"/>
  <c r="AP718" i="4"/>
  <c r="AR718" i="4"/>
  <c r="AV718" i="4"/>
  <c r="X719" i="4"/>
  <c r="Z719" i="4"/>
  <c r="AB719" i="4"/>
  <c r="AD719" i="4"/>
  <c r="AF719" i="4"/>
  <c r="AH719" i="4"/>
  <c r="AJ719" i="4"/>
  <c r="AL719" i="4"/>
  <c r="AN719" i="4"/>
  <c r="AP719" i="4"/>
  <c r="AR719" i="4"/>
  <c r="AV719" i="4"/>
  <c r="Z720" i="4"/>
  <c r="AB720" i="4"/>
  <c r="AD720" i="4"/>
  <c r="AF720" i="4"/>
  <c r="AH720" i="4"/>
  <c r="AJ720" i="4"/>
  <c r="AL720" i="4"/>
  <c r="AN720" i="4"/>
  <c r="AP720" i="4"/>
  <c r="AR720" i="4"/>
  <c r="AV720" i="4"/>
  <c r="X721" i="4"/>
  <c r="Z721" i="4"/>
  <c r="AB721" i="4"/>
  <c r="AD721" i="4"/>
  <c r="AF721" i="4"/>
  <c r="AH721" i="4"/>
  <c r="AJ721" i="4"/>
  <c r="AL721" i="4"/>
  <c r="AN721" i="4"/>
  <c r="AP721" i="4"/>
  <c r="AR721" i="4"/>
  <c r="AV721" i="4"/>
  <c r="Z722" i="4"/>
  <c r="AB722" i="4"/>
  <c r="AD722" i="4"/>
  <c r="AF722" i="4"/>
  <c r="AH722" i="4"/>
  <c r="AJ722" i="4"/>
  <c r="AL722" i="4"/>
  <c r="AN722" i="4"/>
  <c r="AP722" i="4"/>
  <c r="AR722" i="4"/>
  <c r="AV722" i="4"/>
  <c r="X723" i="4"/>
  <c r="Z723" i="4"/>
  <c r="AB723" i="4"/>
  <c r="AD723" i="4"/>
  <c r="AF723" i="4"/>
  <c r="AH723" i="4"/>
  <c r="AJ723" i="4"/>
  <c r="AL723" i="4"/>
  <c r="AN723" i="4"/>
  <c r="AP723" i="4"/>
  <c r="AR723" i="4"/>
  <c r="AV723" i="4"/>
  <c r="X724" i="4"/>
  <c r="Z724" i="4"/>
  <c r="AB724" i="4"/>
  <c r="AD724" i="4"/>
  <c r="AF724" i="4"/>
  <c r="AH724" i="4"/>
  <c r="AJ724" i="4"/>
  <c r="AL724" i="4"/>
  <c r="AN724" i="4"/>
  <c r="AP724" i="4"/>
  <c r="AR724" i="4"/>
  <c r="AV724" i="4"/>
  <c r="Z725" i="4"/>
  <c r="AB725" i="4"/>
  <c r="AD725" i="4"/>
  <c r="AF725" i="4"/>
  <c r="AH725" i="4"/>
  <c r="AJ725" i="4"/>
  <c r="AL725" i="4"/>
  <c r="AN725" i="4"/>
  <c r="AP725" i="4"/>
  <c r="AR725" i="4"/>
  <c r="AV725" i="4"/>
  <c r="Z726" i="4"/>
  <c r="AB726" i="4"/>
  <c r="AD726" i="4"/>
  <c r="AF726" i="4"/>
  <c r="AH726" i="4"/>
  <c r="AJ726" i="4"/>
  <c r="AL726" i="4"/>
  <c r="AN726" i="4"/>
  <c r="AP726" i="4"/>
  <c r="AR726" i="4"/>
  <c r="AV726" i="4"/>
  <c r="Z727" i="4"/>
  <c r="AB727" i="4"/>
  <c r="AD727" i="4"/>
  <c r="AF727" i="4"/>
  <c r="AH727" i="4"/>
  <c r="AJ727" i="4"/>
  <c r="AL727" i="4"/>
  <c r="AN727" i="4"/>
  <c r="AP727" i="4"/>
  <c r="AR727" i="4"/>
  <c r="AV727" i="4"/>
  <c r="Z728" i="4"/>
  <c r="AB728" i="4"/>
  <c r="AD728" i="4"/>
  <c r="AF728" i="4"/>
  <c r="AH728" i="4"/>
  <c r="AJ728" i="4"/>
  <c r="AL728" i="4"/>
  <c r="AN728" i="4"/>
  <c r="AP728" i="4"/>
  <c r="AR728" i="4"/>
  <c r="AV728" i="4"/>
  <c r="Z729" i="4"/>
  <c r="AB729" i="4"/>
  <c r="AD729" i="4"/>
  <c r="AF729" i="4"/>
  <c r="AH729" i="4"/>
  <c r="AJ729" i="4"/>
  <c r="AL729" i="4"/>
  <c r="AN729" i="4"/>
  <c r="AP729" i="4"/>
  <c r="AR729" i="4"/>
  <c r="AV729" i="4"/>
  <c r="Z730" i="4"/>
  <c r="AB730" i="4"/>
  <c r="AD730" i="4"/>
  <c r="AF730" i="4"/>
  <c r="AH730" i="4"/>
  <c r="AJ730" i="4"/>
  <c r="AL730" i="4"/>
  <c r="AN730" i="4"/>
  <c r="AP730" i="4"/>
  <c r="AR730" i="4"/>
  <c r="AV730" i="4"/>
  <c r="Z731" i="4"/>
  <c r="AB731" i="4"/>
  <c r="AD731" i="4"/>
  <c r="AF731" i="4"/>
  <c r="AH731" i="4"/>
  <c r="AJ731" i="4"/>
  <c r="AL731" i="4"/>
  <c r="AN731" i="4"/>
  <c r="AP731" i="4"/>
  <c r="AR731" i="4"/>
  <c r="AV731" i="4"/>
  <c r="Z732" i="4"/>
  <c r="AB732" i="4"/>
  <c r="AD732" i="4"/>
  <c r="AF732" i="4"/>
  <c r="AH732" i="4"/>
  <c r="AJ732" i="4"/>
  <c r="AL732" i="4"/>
  <c r="AN732" i="4"/>
  <c r="AP732" i="4"/>
  <c r="AR732" i="4"/>
  <c r="AV732" i="4"/>
  <c r="Z733" i="4"/>
  <c r="AB733" i="4"/>
  <c r="AD733" i="4"/>
  <c r="AF733" i="4"/>
  <c r="AH733" i="4"/>
  <c r="AJ733" i="4"/>
  <c r="AL733" i="4"/>
  <c r="AN733" i="4"/>
  <c r="AP733" i="4"/>
  <c r="AR733" i="4"/>
  <c r="AV733" i="4"/>
  <c r="X734" i="4"/>
  <c r="Z734" i="4"/>
  <c r="AB734" i="4"/>
  <c r="AD734" i="4"/>
  <c r="AF734" i="4"/>
  <c r="AH734" i="4"/>
  <c r="AJ734" i="4"/>
  <c r="AL734" i="4"/>
  <c r="AN734" i="4"/>
  <c r="AP734" i="4"/>
  <c r="AR734" i="4"/>
  <c r="AV734" i="4"/>
  <c r="X735" i="4"/>
  <c r="Z735" i="4"/>
  <c r="AB735" i="4"/>
  <c r="AD735" i="4"/>
  <c r="AF735" i="4"/>
  <c r="AH735" i="4"/>
  <c r="AJ735" i="4"/>
  <c r="AL735" i="4"/>
  <c r="AN735" i="4"/>
  <c r="AP735" i="4"/>
  <c r="AR735" i="4"/>
  <c r="AV735" i="4"/>
  <c r="X736" i="4"/>
  <c r="Z736" i="4"/>
  <c r="AB736" i="4"/>
  <c r="AD736" i="4"/>
  <c r="AF736" i="4"/>
  <c r="AH736" i="4"/>
  <c r="AJ736" i="4"/>
  <c r="AL736" i="4"/>
  <c r="AN736" i="4"/>
  <c r="AP736" i="4"/>
  <c r="AR736" i="4"/>
  <c r="AV736" i="4"/>
  <c r="Z737" i="4"/>
  <c r="AB737" i="4"/>
  <c r="AD737" i="4"/>
  <c r="AF737" i="4"/>
  <c r="AH737" i="4"/>
  <c r="AJ737" i="4"/>
  <c r="AL737" i="4"/>
  <c r="AN737" i="4"/>
  <c r="AP737" i="4"/>
  <c r="AR737" i="4"/>
  <c r="AV737" i="4"/>
  <c r="Z738" i="4"/>
  <c r="AB738" i="4"/>
  <c r="AD738" i="4"/>
  <c r="AF738" i="4"/>
  <c r="AH738" i="4"/>
  <c r="AJ738" i="4"/>
  <c r="AL738" i="4"/>
  <c r="AN738" i="4"/>
  <c r="AP738" i="4"/>
  <c r="AR738" i="4"/>
  <c r="AV738" i="4"/>
  <c r="Z739" i="4"/>
  <c r="AB739" i="4"/>
  <c r="AD739" i="4"/>
  <c r="AF739" i="4"/>
  <c r="AH739" i="4"/>
  <c r="AJ739" i="4"/>
  <c r="AL739" i="4"/>
  <c r="AN739" i="4"/>
  <c r="AP739" i="4"/>
  <c r="AR739" i="4"/>
  <c r="AV739" i="4"/>
  <c r="Z740" i="4"/>
  <c r="AB740" i="4"/>
  <c r="AD740" i="4"/>
  <c r="AF740" i="4"/>
  <c r="AH740" i="4"/>
  <c r="AJ740" i="4"/>
  <c r="AL740" i="4"/>
  <c r="AN740" i="4"/>
  <c r="AP740" i="4"/>
  <c r="AR740" i="4"/>
  <c r="AV740" i="4"/>
  <c r="X741" i="4"/>
  <c r="Z741" i="4"/>
  <c r="AB741" i="4"/>
  <c r="AD741" i="4"/>
  <c r="AF741" i="4"/>
  <c r="AH741" i="4"/>
  <c r="AJ741" i="4"/>
  <c r="AL741" i="4"/>
  <c r="AN741" i="4"/>
  <c r="AP741" i="4"/>
  <c r="AR741" i="4"/>
  <c r="AV741" i="4"/>
  <c r="X742" i="4"/>
  <c r="Z742" i="4"/>
  <c r="AB742" i="4"/>
  <c r="AD742" i="4"/>
  <c r="AF742" i="4"/>
  <c r="AH742" i="4"/>
  <c r="AJ742" i="4"/>
  <c r="AL742" i="4"/>
  <c r="AN742" i="4"/>
  <c r="AP742" i="4"/>
  <c r="AR742" i="4"/>
  <c r="AV742" i="4"/>
  <c r="Z743" i="4"/>
  <c r="AB743" i="4"/>
  <c r="AD743" i="4"/>
  <c r="AF743" i="4"/>
  <c r="AH743" i="4"/>
  <c r="AJ743" i="4"/>
  <c r="AL743" i="4"/>
  <c r="AN743" i="4"/>
  <c r="AP743" i="4"/>
  <c r="AR743" i="4"/>
  <c r="AV743" i="4"/>
  <c r="Z744" i="4"/>
  <c r="AB744" i="4"/>
  <c r="AD744" i="4"/>
  <c r="AF744" i="4"/>
  <c r="AH744" i="4"/>
  <c r="AJ744" i="4"/>
  <c r="AL744" i="4"/>
  <c r="AN744" i="4"/>
  <c r="AP744" i="4"/>
  <c r="AR744" i="4"/>
  <c r="AV744" i="4"/>
  <c r="Z745" i="4"/>
  <c r="AB745" i="4"/>
  <c r="AD745" i="4"/>
  <c r="AF745" i="4"/>
  <c r="AH745" i="4"/>
  <c r="AJ745" i="4"/>
  <c r="AL745" i="4"/>
  <c r="AN745" i="4"/>
  <c r="AP745" i="4"/>
  <c r="AR745" i="4"/>
  <c r="AV745" i="4"/>
  <c r="Z746" i="4"/>
  <c r="AB746" i="4"/>
  <c r="AD746" i="4"/>
  <c r="AF746" i="4"/>
  <c r="AH746" i="4"/>
  <c r="AJ746" i="4"/>
  <c r="AL746" i="4"/>
  <c r="AN746" i="4"/>
  <c r="AP746" i="4"/>
  <c r="AR746" i="4"/>
  <c r="AV746" i="4"/>
  <c r="Z747" i="4"/>
  <c r="AB747" i="4"/>
  <c r="AD747" i="4"/>
  <c r="AF747" i="4"/>
  <c r="AH747" i="4"/>
  <c r="AJ747" i="4"/>
  <c r="AL747" i="4"/>
  <c r="AN747" i="4"/>
  <c r="AP747" i="4"/>
  <c r="AR747" i="4"/>
  <c r="AV747" i="4"/>
  <c r="Z748" i="4"/>
  <c r="AB748" i="4"/>
  <c r="AD748" i="4"/>
  <c r="AF748" i="4"/>
  <c r="AH748" i="4"/>
  <c r="AJ748" i="4"/>
  <c r="AL748" i="4"/>
  <c r="AN748" i="4"/>
  <c r="AP748" i="4"/>
  <c r="AR748" i="4"/>
  <c r="AV748" i="4"/>
  <c r="Z749" i="4"/>
  <c r="AB749" i="4"/>
  <c r="AD749" i="4"/>
  <c r="AF749" i="4"/>
  <c r="AH749" i="4"/>
  <c r="AJ749" i="4"/>
  <c r="AL749" i="4"/>
  <c r="AN749" i="4"/>
  <c r="AP749" i="4"/>
  <c r="AR749" i="4"/>
  <c r="AV749" i="4"/>
  <c r="Z750" i="4"/>
  <c r="AB750" i="4"/>
  <c r="AD750" i="4"/>
  <c r="AF750" i="4"/>
  <c r="AH750" i="4"/>
  <c r="AJ750" i="4"/>
  <c r="AL750" i="4"/>
  <c r="AN750" i="4"/>
  <c r="AP750" i="4"/>
  <c r="AR750" i="4"/>
  <c r="AV750" i="4"/>
  <c r="Z751" i="4"/>
  <c r="AB751" i="4"/>
  <c r="AD751" i="4"/>
  <c r="AF751" i="4"/>
  <c r="AH751" i="4"/>
  <c r="AJ751" i="4"/>
  <c r="AL751" i="4"/>
  <c r="AN751" i="4"/>
  <c r="AP751" i="4"/>
  <c r="AR751" i="4"/>
  <c r="AV751" i="4"/>
  <c r="Z752" i="4"/>
  <c r="AB752" i="4"/>
  <c r="AD752" i="4"/>
  <c r="AF752" i="4"/>
  <c r="AH752" i="4"/>
  <c r="AJ752" i="4"/>
  <c r="AL752" i="4"/>
  <c r="AN752" i="4"/>
  <c r="AP752" i="4"/>
  <c r="AR752" i="4"/>
  <c r="AV752" i="4"/>
  <c r="Z753" i="4"/>
  <c r="AB753" i="4"/>
  <c r="AD753" i="4"/>
  <c r="AF753" i="4"/>
  <c r="AH753" i="4"/>
  <c r="AJ753" i="4"/>
  <c r="AL753" i="4"/>
  <c r="AN753" i="4"/>
  <c r="AP753" i="4"/>
  <c r="AR753" i="4"/>
  <c r="AV753" i="4"/>
  <c r="Z754" i="4"/>
  <c r="AB754" i="4"/>
  <c r="AD754" i="4"/>
  <c r="AF754" i="4"/>
  <c r="AH754" i="4"/>
  <c r="AJ754" i="4"/>
  <c r="AL754" i="4"/>
  <c r="AN754" i="4"/>
  <c r="AP754" i="4"/>
  <c r="AR754" i="4"/>
  <c r="AV754" i="4"/>
  <c r="Z755" i="4"/>
  <c r="AB755" i="4"/>
  <c r="AD755" i="4"/>
  <c r="AF755" i="4"/>
  <c r="AH755" i="4"/>
  <c r="AJ755" i="4"/>
  <c r="AL755" i="4"/>
  <c r="AN755" i="4"/>
  <c r="AP755" i="4"/>
  <c r="AR755" i="4"/>
  <c r="AV755" i="4"/>
  <c r="Z756" i="4"/>
  <c r="AB756" i="4"/>
  <c r="AD756" i="4"/>
  <c r="AF756" i="4"/>
  <c r="AH756" i="4"/>
  <c r="AJ756" i="4"/>
  <c r="AL756" i="4"/>
  <c r="AN756" i="4"/>
  <c r="AP756" i="4"/>
  <c r="AR756" i="4"/>
  <c r="AV756" i="4"/>
  <c r="Z757" i="4"/>
  <c r="AB757" i="4"/>
  <c r="AD757" i="4"/>
  <c r="AF757" i="4"/>
  <c r="AH757" i="4"/>
  <c r="AJ757" i="4"/>
  <c r="AL757" i="4"/>
  <c r="AN757" i="4"/>
  <c r="AP757" i="4"/>
  <c r="AR757" i="4"/>
  <c r="AV757" i="4"/>
  <c r="Z758" i="4"/>
  <c r="AB758" i="4"/>
  <c r="AD758" i="4"/>
  <c r="AF758" i="4"/>
  <c r="AH758" i="4"/>
  <c r="AJ758" i="4"/>
  <c r="AL758" i="4"/>
  <c r="AN758" i="4"/>
  <c r="AP758" i="4"/>
  <c r="AR758" i="4"/>
  <c r="AV758" i="4"/>
  <c r="Z759" i="4"/>
  <c r="AB759" i="4"/>
  <c r="AD759" i="4"/>
  <c r="AF759" i="4"/>
  <c r="AH759" i="4"/>
  <c r="AJ759" i="4"/>
  <c r="AL759" i="4"/>
  <c r="AN759" i="4"/>
  <c r="AP759" i="4"/>
  <c r="AR759" i="4"/>
  <c r="AV759" i="4"/>
  <c r="X760" i="4"/>
  <c r="Z760" i="4"/>
  <c r="AB760" i="4"/>
  <c r="AD760" i="4"/>
  <c r="AF760" i="4"/>
  <c r="AH760" i="4"/>
  <c r="AJ760" i="4"/>
  <c r="AL760" i="4"/>
  <c r="AN760" i="4"/>
  <c r="AP760" i="4"/>
  <c r="AR760" i="4"/>
  <c r="AV760" i="4"/>
  <c r="X761" i="4"/>
  <c r="Z761" i="4"/>
  <c r="AB761" i="4"/>
  <c r="AD761" i="4"/>
  <c r="AF761" i="4"/>
  <c r="AH761" i="4"/>
  <c r="AJ761" i="4"/>
  <c r="AL761" i="4"/>
  <c r="AN761" i="4"/>
  <c r="AP761" i="4"/>
  <c r="AR761" i="4"/>
  <c r="AV761" i="4"/>
  <c r="X762" i="4"/>
  <c r="Z762" i="4"/>
  <c r="AB762" i="4"/>
  <c r="AD762" i="4"/>
  <c r="AF762" i="4"/>
  <c r="AH762" i="4"/>
  <c r="AJ762" i="4"/>
  <c r="AL762" i="4"/>
  <c r="AN762" i="4"/>
  <c r="AP762" i="4"/>
  <c r="AR762" i="4"/>
  <c r="AV762" i="4"/>
  <c r="X763" i="4"/>
  <c r="Z763" i="4"/>
  <c r="AB763" i="4"/>
  <c r="AD763" i="4"/>
  <c r="AF763" i="4"/>
  <c r="AH763" i="4"/>
  <c r="AJ763" i="4"/>
  <c r="AL763" i="4"/>
  <c r="AN763" i="4"/>
  <c r="AP763" i="4"/>
  <c r="AR763" i="4"/>
  <c r="AV763" i="4"/>
  <c r="X764" i="4"/>
  <c r="Z764" i="4"/>
  <c r="AB764" i="4"/>
  <c r="AD764" i="4"/>
  <c r="AF764" i="4"/>
  <c r="AH764" i="4"/>
  <c r="AJ764" i="4"/>
  <c r="AL764" i="4"/>
  <c r="AN764" i="4"/>
  <c r="AP764" i="4"/>
  <c r="AR764" i="4"/>
  <c r="AV764" i="4"/>
  <c r="X765" i="4"/>
  <c r="Z765" i="4"/>
  <c r="AB765" i="4"/>
  <c r="AD765" i="4"/>
  <c r="AF765" i="4"/>
  <c r="AH765" i="4"/>
  <c r="AJ765" i="4"/>
  <c r="AL765" i="4"/>
  <c r="AN765" i="4"/>
  <c r="AP765" i="4"/>
  <c r="AR765" i="4"/>
  <c r="AV765" i="4"/>
  <c r="C6" i="14" l="1"/>
  <c r="D6" i="14" s="1"/>
  <c r="D31" i="16"/>
  <c r="F31" i="16"/>
  <c r="G111" i="16"/>
  <c r="P110" i="16"/>
  <c r="E111" i="16"/>
  <c r="D111" i="16"/>
  <c r="D112" i="16" s="1"/>
  <c r="F111" i="16"/>
  <c r="E31" i="16"/>
  <c r="P30" i="16"/>
  <c r="G31" i="16"/>
  <c r="C7" i="13"/>
  <c r="D6" i="13"/>
  <c r="N6" i="13"/>
  <c r="A6" i="13"/>
  <c r="O6" i="13"/>
  <c r="L6" i="13"/>
  <c r="M6" i="13"/>
  <c r="K6" i="13"/>
  <c r="G760" i="2"/>
  <c r="AX755" i="2"/>
  <c r="AT755" i="2"/>
  <c r="AR755" i="2"/>
  <c r="AP755" i="2"/>
  <c r="AN755" i="2"/>
  <c r="AL755" i="2"/>
  <c r="AJ755" i="2"/>
  <c r="AH755" i="2"/>
  <c r="AF755" i="2"/>
  <c r="AD755" i="2"/>
  <c r="AB755" i="2"/>
  <c r="Z755" i="2"/>
  <c r="AX754" i="2"/>
  <c r="AT754" i="2"/>
  <c r="AR754" i="2"/>
  <c r="AP754" i="2"/>
  <c r="AN754" i="2"/>
  <c r="AL754" i="2"/>
  <c r="AJ754" i="2"/>
  <c r="AH754" i="2"/>
  <c r="AF754" i="2"/>
  <c r="AD754" i="2"/>
  <c r="AB754" i="2"/>
  <c r="Z754" i="2"/>
  <c r="AX753" i="2"/>
  <c r="AT753" i="2"/>
  <c r="AR753" i="2"/>
  <c r="AP753" i="2"/>
  <c r="AN753" i="2"/>
  <c r="AL753" i="2"/>
  <c r="AJ753" i="2"/>
  <c r="AH753" i="2"/>
  <c r="AF753" i="2"/>
  <c r="AD753" i="2"/>
  <c r="AB753" i="2"/>
  <c r="Z753" i="2"/>
  <c r="AX752" i="2"/>
  <c r="AT752" i="2"/>
  <c r="AR752" i="2"/>
  <c r="AP752" i="2"/>
  <c r="AN752" i="2"/>
  <c r="AL752" i="2"/>
  <c r="AJ752" i="2"/>
  <c r="AH752" i="2"/>
  <c r="AF752" i="2"/>
  <c r="AD752" i="2"/>
  <c r="AB752" i="2"/>
  <c r="Z752" i="2"/>
  <c r="AX751" i="2"/>
  <c r="AT751" i="2"/>
  <c r="AR751" i="2"/>
  <c r="AP751" i="2"/>
  <c r="AN751" i="2"/>
  <c r="AL751" i="2"/>
  <c r="AJ751" i="2"/>
  <c r="AH751" i="2"/>
  <c r="AF751" i="2"/>
  <c r="AD751" i="2"/>
  <c r="AB751" i="2"/>
  <c r="Z751" i="2"/>
  <c r="AX750" i="2"/>
  <c r="AT750" i="2"/>
  <c r="AR750" i="2"/>
  <c r="AP750" i="2"/>
  <c r="AN750" i="2"/>
  <c r="AL750" i="2"/>
  <c r="AJ750" i="2"/>
  <c r="AH750" i="2"/>
  <c r="AF750" i="2"/>
  <c r="AD750" i="2"/>
  <c r="AB750" i="2"/>
  <c r="Z750" i="2"/>
  <c r="AX749" i="2"/>
  <c r="AT749" i="2"/>
  <c r="AR749" i="2"/>
  <c r="AP749" i="2"/>
  <c r="AN749" i="2"/>
  <c r="AL749" i="2"/>
  <c r="AJ749" i="2"/>
  <c r="AH749" i="2"/>
  <c r="AF749" i="2"/>
  <c r="AD749" i="2"/>
  <c r="AB749" i="2"/>
  <c r="AX748" i="2"/>
  <c r="AT748" i="2"/>
  <c r="AR748" i="2"/>
  <c r="AP748" i="2"/>
  <c r="AN748" i="2"/>
  <c r="AL748" i="2"/>
  <c r="AJ748" i="2"/>
  <c r="AH748" i="2"/>
  <c r="AF748" i="2"/>
  <c r="AD748" i="2"/>
  <c r="AB748" i="2"/>
  <c r="AX747" i="2"/>
  <c r="AT747" i="2"/>
  <c r="AR747" i="2"/>
  <c r="AP747" i="2"/>
  <c r="AN747" i="2"/>
  <c r="AL747" i="2"/>
  <c r="AJ747" i="2"/>
  <c r="AH747" i="2"/>
  <c r="AF747" i="2"/>
  <c r="AD747" i="2"/>
  <c r="AB747" i="2"/>
  <c r="AX746" i="2"/>
  <c r="AT746" i="2"/>
  <c r="AR746" i="2"/>
  <c r="AP746" i="2"/>
  <c r="AN746" i="2"/>
  <c r="AL746" i="2"/>
  <c r="AJ746" i="2"/>
  <c r="AH746" i="2"/>
  <c r="AF746" i="2"/>
  <c r="AD746" i="2"/>
  <c r="AB746" i="2"/>
  <c r="AX745" i="2"/>
  <c r="AT745" i="2"/>
  <c r="AR745" i="2"/>
  <c r="AP745" i="2"/>
  <c r="AN745" i="2"/>
  <c r="AL745" i="2"/>
  <c r="AJ745" i="2"/>
  <c r="AH745" i="2"/>
  <c r="AF745" i="2"/>
  <c r="AD745" i="2"/>
  <c r="AB745" i="2"/>
  <c r="AX744" i="2"/>
  <c r="AT744" i="2"/>
  <c r="AR744" i="2"/>
  <c r="AP744" i="2"/>
  <c r="AN744" i="2"/>
  <c r="AL744" i="2"/>
  <c r="AJ744" i="2"/>
  <c r="AH744" i="2"/>
  <c r="AF744" i="2"/>
  <c r="AD744" i="2"/>
  <c r="AB744" i="2"/>
  <c r="AX743" i="2"/>
  <c r="AT743" i="2"/>
  <c r="AR743" i="2"/>
  <c r="AP743" i="2"/>
  <c r="AN743" i="2"/>
  <c r="AL743" i="2"/>
  <c r="AJ743" i="2"/>
  <c r="AH743" i="2"/>
  <c r="AF743" i="2"/>
  <c r="AD743" i="2"/>
  <c r="AB743" i="2"/>
  <c r="AX742" i="2"/>
  <c r="AT742" i="2"/>
  <c r="AR742" i="2"/>
  <c r="AP742" i="2"/>
  <c r="AN742" i="2"/>
  <c r="AL742" i="2"/>
  <c r="AJ742" i="2"/>
  <c r="AH742" i="2"/>
  <c r="AF742" i="2"/>
  <c r="AD742" i="2"/>
  <c r="AB742" i="2"/>
  <c r="AX741" i="2"/>
  <c r="AT741" i="2"/>
  <c r="AR741" i="2"/>
  <c r="AP741" i="2"/>
  <c r="AN741" i="2"/>
  <c r="AL741" i="2"/>
  <c r="AJ741" i="2"/>
  <c r="AH741" i="2"/>
  <c r="AF741" i="2"/>
  <c r="AD741" i="2"/>
  <c r="AB741" i="2"/>
  <c r="AX740" i="2"/>
  <c r="AT740" i="2"/>
  <c r="AR740" i="2"/>
  <c r="AP740" i="2"/>
  <c r="AN740" i="2"/>
  <c r="AL740" i="2"/>
  <c r="AJ740" i="2"/>
  <c r="AH740" i="2"/>
  <c r="AF740" i="2"/>
  <c r="AD740" i="2"/>
  <c r="AB740" i="2"/>
  <c r="AX739" i="2"/>
  <c r="AT739" i="2"/>
  <c r="AR739" i="2"/>
  <c r="AP739" i="2"/>
  <c r="AN739" i="2"/>
  <c r="AL739" i="2"/>
  <c r="AJ739" i="2"/>
  <c r="AH739" i="2"/>
  <c r="AF739" i="2"/>
  <c r="AD739" i="2"/>
  <c r="AB739" i="2"/>
  <c r="AX738" i="2"/>
  <c r="AT738" i="2"/>
  <c r="AR738" i="2"/>
  <c r="AP738" i="2"/>
  <c r="AN738" i="2"/>
  <c r="AL738" i="2"/>
  <c r="AJ738" i="2"/>
  <c r="AH738" i="2"/>
  <c r="AF738" i="2"/>
  <c r="AD738" i="2"/>
  <c r="AB738" i="2"/>
  <c r="AX737" i="2"/>
  <c r="AT737" i="2"/>
  <c r="AR737" i="2"/>
  <c r="AP737" i="2"/>
  <c r="AN737" i="2"/>
  <c r="AL737" i="2"/>
  <c r="AJ737" i="2"/>
  <c r="AH737" i="2"/>
  <c r="AF737" i="2"/>
  <c r="AD737" i="2"/>
  <c r="AB737" i="2"/>
  <c r="AX736" i="2"/>
  <c r="AT736" i="2"/>
  <c r="AR736" i="2"/>
  <c r="AP736" i="2"/>
  <c r="AN736" i="2"/>
  <c r="AL736" i="2"/>
  <c r="AJ736" i="2"/>
  <c r="AH736" i="2"/>
  <c r="AF736" i="2"/>
  <c r="AD736" i="2"/>
  <c r="AB736" i="2"/>
  <c r="AX735" i="2"/>
  <c r="AT735" i="2"/>
  <c r="AR735" i="2"/>
  <c r="AP735" i="2"/>
  <c r="AN735" i="2"/>
  <c r="AL735" i="2"/>
  <c r="AJ735" i="2"/>
  <c r="AH735" i="2"/>
  <c r="AF735" i="2"/>
  <c r="AD735" i="2"/>
  <c r="AB735" i="2"/>
  <c r="AX734" i="2"/>
  <c r="AT734" i="2"/>
  <c r="AR734" i="2"/>
  <c r="AP734" i="2"/>
  <c r="AN734" i="2"/>
  <c r="AL734" i="2"/>
  <c r="AJ734" i="2"/>
  <c r="AH734" i="2"/>
  <c r="AF734" i="2"/>
  <c r="AD734" i="2"/>
  <c r="AB734" i="2"/>
  <c r="AX733" i="2"/>
  <c r="AT733" i="2"/>
  <c r="AR733" i="2"/>
  <c r="AP733" i="2"/>
  <c r="AN733" i="2"/>
  <c r="AL733" i="2"/>
  <c r="AJ733" i="2"/>
  <c r="AH733" i="2"/>
  <c r="AF733" i="2"/>
  <c r="AD733" i="2"/>
  <c r="AB733" i="2"/>
  <c r="AX732" i="2"/>
  <c r="AT732" i="2"/>
  <c r="AR732" i="2"/>
  <c r="AP732" i="2"/>
  <c r="AN732" i="2"/>
  <c r="AL732" i="2"/>
  <c r="AJ732" i="2"/>
  <c r="AH732" i="2"/>
  <c r="AF732" i="2"/>
  <c r="AD732" i="2"/>
  <c r="AB732" i="2"/>
  <c r="Z732" i="2"/>
  <c r="AX731" i="2"/>
  <c r="AT731" i="2"/>
  <c r="AR731" i="2"/>
  <c r="AP731" i="2"/>
  <c r="AN731" i="2"/>
  <c r="AL731" i="2"/>
  <c r="AJ731" i="2"/>
  <c r="AH731" i="2"/>
  <c r="AF731" i="2"/>
  <c r="AD731" i="2"/>
  <c r="AB731" i="2"/>
  <c r="Z731" i="2"/>
  <c r="AX730" i="2"/>
  <c r="AT730" i="2"/>
  <c r="AR730" i="2"/>
  <c r="AP730" i="2"/>
  <c r="AN730" i="2"/>
  <c r="AL730" i="2"/>
  <c r="AJ730" i="2"/>
  <c r="AH730" i="2"/>
  <c r="AF730" i="2"/>
  <c r="AD730" i="2"/>
  <c r="AB730" i="2"/>
  <c r="AX729" i="2"/>
  <c r="AT729" i="2"/>
  <c r="AR729" i="2"/>
  <c r="AP729" i="2"/>
  <c r="AN729" i="2"/>
  <c r="AL729" i="2"/>
  <c r="AJ729" i="2"/>
  <c r="AH729" i="2"/>
  <c r="AF729" i="2"/>
  <c r="AD729" i="2"/>
  <c r="AB729" i="2"/>
  <c r="AX728" i="2"/>
  <c r="AT728" i="2"/>
  <c r="AR728" i="2"/>
  <c r="AP728" i="2"/>
  <c r="AN728" i="2"/>
  <c r="AL728" i="2"/>
  <c r="AJ728" i="2"/>
  <c r="AH728" i="2"/>
  <c r="AF728" i="2"/>
  <c r="AD728" i="2"/>
  <c r="AB728" i="2"/>
  <c r="AX727" i="2"/>
  <c r="AT727" i="2"/>
  <c r="AR727" i="2"/>
  <c r="AP727" i="2"/>
  <c r="AN727" i="2"/>
  <c r="AL727" i="2"/>
  <c r="AJ727" i="2"/>
  <c r="AH727" i="2"/>
  <c r="AF727" i="2"/>
  <c r="AD727" i="2"/>
  <c r="AB727" i="2"/>
  <c r="AX726" i="2"/>
  <c r="AT726" i="2"/>
  <c r="AR726" i="2"/>
  <c r="AP726" i="2"/>
  <c r="AN726" i="2"/>
  <c r="AL726" i="2"/>
  <c r="AJ726" i="2"/>
  <c r="AH726" i="2"/>
  <c r="AF726" i="2"/>
  <c r="AD726" i="2"/>
  <c r="AB726" i="2"/>
  <c r="Z726" i="2"/>
  <c r="AX725" i="2"/>
  <c r="AT725" i="2"/>
  <c r="AR725" i="2"/>
  <c r="AP725" i="2"/>
  <c r="AN725" i="2"/>
  <c r="AL725" i="2"/>
  <c r="AJ725" i="2"/>
  <c r="AH725" i="2"/>
  <c r="AF725" i="2"/>
  <c r="AD725" i="2"/>
  <c r="AB725" i="2"/>
  <c r="Z725" i="2"/>
  <c r="AX724" i="2"/>
  <c r="AT724" i="2"/>
  <c r="AR724" i="2"/>
  <c r="AP724" i="2"/>
  <c r="AN724" i="2"/>
  <c r="AL724" i="2"/>
  <c r="AJ724" i="2"/>
  <c r="AH724" i="2"/>
  <c r="AF724" i="2"/>
  <c r="AD724" i="2"/>
  <c r="AB724" i="2"/>
  <c r="Z724" i="2"/>
  <c r="AX723" i="2"/>
  <c r="AT723" i="2"/>
  <c r="AR723" i="2"/>
  <c r="AP723" i="2"/>
  <c r="AN723" i="2"/>
  <c r="AL723" i="2"/>
  <c r="AJ723" i="2"/>
  <c r="AH723" i="2"/>
  <c r="AF723" i="2"/>
  <c r="AD723" i="2"/>
  <c r="AB723" i="2"/>
  <c r="AX722" i="2"/>
  <c r="AT722" i="2"/>
  <c r="AR722" i="2"/>
  <c r="AP722" i="2"/>
  <c r="AN722" i="2"/>
  <c r="AL722" i="2"/>
  <c r="AJ722" i="2"/>
  <c r="AH722" i="2"/>
  <c r="AF722" i="2"/>
  <c r="AD722" i="2"/>
  <c r="AB722" i="2"/>
  <c r="AX721" i="2"/>
  <c r="AT721" i="2"/>
  <c r="AR721" i="2"/>
  <c r="AP721" i="2"/>
  <c r="AN721" i="2"/>
  <c r="AL721" i="2"/>
  <c r="AJ721" i="2"/>
  <c r="AH721" i="2"/>
  <c r="AF721" i="2"/>
  <c r="AD721" i="2"/>
  <c r="AB721" i="2"/>
  <c r="AX720" i="2"/>
  <c r="AT720" i="2"/>
  <c r="AR720" i="2"/>
  <c r="AP720" i="2"/>
  <c r="AN720" i="2"/>
  <c r="AL720" i="2"/>
  <c r="AJ720" i="2"/>
  <c r="AH720" i="2"/>
  <c r="AF720" i="2"/>
  <c r="AD720" i="2"/>
  <c r="AB720" i="2"/>
  <c r="AX719" i="2"/>
  <c r="AT719" i="2"/>
  <c r="AR719" i="2"/>
  <c r="AP719" i="2"/>
  <c r="AN719" i="2"/>
  <c r="AL719" i="2"/>
  <c r="AJ719" i="2"/>
  <c r="AH719" i="2"/>
  <c r="AF719" i="2"/>
  <c r="AD719" i="2"/>
  <c r="AB719" i="2"/>
  <c r="AX718" i="2"/>
  <c r="AT718" i="2"/>
  <c r="AR718" i="2"/>
  <c r="AP718" i="2"/>
  <c r="AN718" i="2"/>
  <c r="AL718" i="2"/>
  <c r="AJ718" i="2"/>
  <c r="AH718" i="2"/>
  <c r="AF718" i="2"/>
  <c r="AD718" i="2"/>
  <c r="AB718" i="2"/>
  <c r="AX717" i="2"/>
  <c r="AT717" i="2"/>
  <c r="AR717" i="2"/>
  <c r="AP717" i="2"/>
  <c r="AN717" i="2"/>
  <c r="AL717" i="2"/>
  <c r="AJ717" i="2"/>
  <c r="AH717" i="2"/>
  <c r="AF717" i="2"/>
  <c r="AD717" i="2"/>
  <c r="AB717" i="2"/>
  <c r="AX716" i="2"/>
  <c r="AT716" i="2"/>
  <c r="AR716" i="2"/>
  <c r="AP716" i="2"/>
  <c r="AN716" i="2"/>
  <c r="AL716" i="2"/>
  <c r="AJ716" i="2"/>
  <c r="AH716" i="2"/>
  <c r="AF716" i="2"/>
  <c r="AD716" i="2"/>
  <c r="AB716" i="2"/>
  <c r="AX715" i="2"/>
  <c r="AT715" i="2"/>
  <c r="AR715" i="2"/>
  <c r="AP715" i="2"/>
  <c r="AN715" i="2"/>
  <c r="AL715" i="2"/>
  <c r="AJ715" i="2"/>
  <c r="AH715" i="2"/>
  <c r="AF715" i="2"/>
  <c r="AD715" i="2"/>
  <c r="AB715" i="2"/>
  <c r="AX714" i="2"/>
  <c r="AT714" i="2"/>
  <c r="AR714" i="2"/>
  <c r="AP714" i="2"/>
  <c r="AN714" i="2"/>
  <c r="AL714" i="2"/>
  <c r="AJ714" i="2"/>
  <c r="AH714" i="2"/>
  <c r="AF714" i="2"/>
  <c r="AD714" i="2"/>
  <c r="AB714" i="2"/>
  <c r="Z714" i="2"/>
  <c r="AX713" i="2"/>
  <c r="AT713" i="2"/>
  <c r="AR713" i="2"/>
  <c r="AP713" i="2"/>
  <c r="AN713" i="2"/>
  <c r="AL713" i="2"/>
  <c r="AJ713" i="2"/>
  <c r="AH713" i="2"/>
  <c r="AF713" i="2"/>
  <c r="AD713" i="2"/>
  <c r="AB713" i="2"/>
  <c r="Z713" i="2"/>
  <c r="AX712" i="2"/>
  <c r="AT712" i="2"/>
  <c r="AR712" i="2"/>
  <c r="AP712" i="2"/>
  <c r="AN712" i="2"/>
  <c r="AL712" i="2"/>
  <c r="AJ712" i="2"/>
  <c r="AH712" i="2"/>
  <c r="AF712" i="2"/>
  <c r="AD712" i="2"/>
  <c r="AB712" i="2"/>
  <c r="AX711" i="2"/>
  <c r="AT711" i="2"/>
  <c r="AR711" i="2"/>
  <c r="AP711" i="2"/>
  <c r="AN711" i="2"/>
  <c r="AL711" i="2"/>
  <c r="AJ711" i="2"/>
  <c r="AH711" i="2"/>
  <c r="AF711" i="2"/>
  <c r="AD711" i="2"/>
  <c r="AB711" i="2"/>
  <c r="Z711" i="2"/>
  <c r="AX710" i="2"/>
  <c r="AT710" i="2"/>
  <c r="AR710" i="2"/>
  <c r="AP710" i="2"/>
  <c r="AN710" i="2"/>
  <c r="AL710" i="2"/>
  <c r="AJ710" i="2"/>
  <c r="AH710" i="2"/>
  <c r="AF710" i="2"/>
  <c r="AD710" i="2"/>
  <c r="AB710" i="2"/>
  <c r="AX709" i="2"/>
  <c r="AT709" i="2"/>
  <c r="AR709" i="2"/>
  <c r="AP709" i="2"/>
  <c r="AN709" i="2"/>
  <c r="AL709" i="2"/>
  <c r="AJ709" i="2"/>
  <c r="AH709" i="2"/>
  <c r="AF709" i="2"/>
  <c r="AD709" i="2"/>
  <c r="AB709" i="2"/>
  <c r="Z709" i="2"/>
  <c r="AX708" i="2"/>
  <c r="AT708" i="2"/>
  <c r="AR708" i="2"/>
  <c r="AP708" i="2"/>
  <c r="AN708" i="2"/>
  <c r="AL708" i="2"/>
  <c r="AJ708" i="2"/>
  <c r="AH708" i="2"/>
  <c r="AF708" i="2"/>
  <c r="AD708" i="2"/>
  <c r="AB708" i="2"/>
  <c r="Z708" i="2"/>
  <c r="AX707" i="2"/>
  <c r="AT707" i="2"/>
  <c r="AR707" i="2"/>
  <c r="AP707" i="2"/>
  <c r="AN707" i="2"/>
  <c r="AL707" i="2"/>
  <c r="AJ707" i="2"/>
  <c r="AH707" i="2"/>
  <c r="AF707" i="2"/>
  <c r="AD707" i="2"/>
  <c r="AB707" i="2"/>
  <c r="AX706" i="2"/>
  <c r="AT706" i="2"/>
  <c r="AR706" i="2"/>
  <c r="AP706" i="2"/>
  <c r="AN706" i="2"/>
  <c r="AL706" i="2"/>
  <c r="AJ706" i="2"/>
  <c r="AH706" i="2"/>
  <c r="AF706" i="2"/>
  <c r="AD706" i="2"/>
  <c r="AB706" i="2"/>
  <c r="AX705" i="2"/>
  <c r="AT705" i="2"/>
  <c r="AR705" i="2"/>
  <c r="AP705" i="2"/>
  <c r="AN705" i="2"/>
  <c r="AL705" i="2"/>
  <c r="AJ705" i="2"/>
  <c r="AH705" i="2"/>
  <c r="AF705" i="2"/>
  <c r="AD705" i="2"/>
  <c r="AB705" i="2"/>
  <c r="AX704" i="2"/>
  <c r="AT704" i="2"/>
  <c r="AR704" i="2"/>
  <c r="AP704" i="2"/>
  <c r="AN704" i="2"/>
  <c r="AL704" i="2"/>
  <c r="AJ704" i="2"/>
  <c r="AH704" i="2"/>
  <c r="AF704" i="2"/>
  <c r="AD704" i="2"/>
  <c r="AB704" i="2"/>
  <c r="AX703" i="2"/>
  <c r="AT703" i="2"/>
  <c r="AR703" i="2"/>
  <c r="AP703" i="2"/>
  <c r="AN703" i="2"/>
  <c r="AL703" i="2"/>
  <c r="AJ703" i="2"/>
  <c r="AH703" i="2"/>
  <c r="AF703" i="2"/>
  <c r="AD703" i="2"/>
  <c r="AB703" i="2"/>
  <c r="AX702" i="2"/>
  <c r="AT702" i="2"/>
  <c r="AR702" i="2"/>
  <c r="AP702" i="2"/>
  <c r="AN702" i="2"/>
  <c r="AL702" i="2"/>
  <c r="AJ702" i="2"/>
  <c r="AH702" i="2"/>
  <c r="AF702" i="2"/>
  <c r="AD702" i="2"/>
  <c r="AB702" i="2"/>
  <c r="AX701" i="2"/>
  <c r="AT701" i="2"/>
  <c r="AR701" i="2"/>
  <c r="AP701" i="2"/>
  <c r="AN701" i="2"/>
  <c r="AL701" i="2"/>
  <c r="AJ701" i="2"/>
  <c r="AH701" i="2"/>
  <c r="AF701" i="2"/>
  <c r="AD701" i="2"/>
  <c r="AB701" i="2"/>
  <c r="AX700" i="2"/>
  <c r="AT700" i="2"/>
  <c r="AR700" i="2"/>
  <c r="AP700" i="2"/>
  <c r="AN700" i="2"/>
  <c r="AL700" i="2"/>
  <c r="AJ700" i="2"/>
  <c r="AH700" i="2"/>
  <c r="AF700" i="2"/>
  <c r="AD700" i="2"/>
  <c r="AB700" i="2"/>
  <c r="AX699" i="2"/>
  <c r="AT699" i="2"/>
  <c r="AR699" i="2"/>
  <c r="AP699" i="2"/>
  <c r="AN699" i="2"/>
  <c r="AL699" i="2"/>
  <c r="AJ699" i="2"/>
  <c r="AH699" i="2"/>
  <c r="AF699" i="2"/>
  <c r="AD699" i="2"/>
  <c r="AB699" i="2"/>
  <c r="AX698" i="2"/>
  <c r="AT698" i="2"/>
  <c r="AR698" i="2"/>
  <c r="AP698" i="2"/>
  <c r="AN698" i="2"/>
  <c r="AL698" i="2"/>
  <c r="AJ698" i="2"/>
  <c r="AH698" i="2"/>
  <c r="AF698" i="2"/>
  <c r="AD698" i="2"/>
  <c r="AB698" i="2"/>
  <c r="Z698" i="2"/>
  <c r="AX697" i="2"/>
  <c r="AT697" i="2"/>
  <c r="AR697" i="2"/>
  <c r="AP697" i="2"/>
  <c r="AN697" i="2"/>
  <c r="AL697" i="2"/>
  <c r="AJ697" i="2"/>
  <c r="AH697" i="2"/>
  <c r="AF697" i="2"/>
  <c r="AD697" i="2"/>
  <c r="AB697" i="2"/>
  <c r="AX696" i="2"/>
  <c r="AT696" i="2"/>
  <c r="AR696" i="2"/>
  <c r="AP696" i="2"/>
  <c r="AN696" i="2"/>
  <c r="AL696" i="2"/>
  <c r="AJ696" i="2"/>
  <c r="AH696" i="2"/>
  <c r="AF696" i="2"/>
  <c r="AD696" i="2"/>
  <c r="AB696" i="2"/>
  <c r="Z696" i="2"/>
  <c r="AX695" i="2"/>
  <c r="AT695" i="2"/>
  <c r="AR695" i="2"/>
  <c r="AP695" i="2"/>
  <c r="AN695" i="2"/>
  <c r="AL695" i="2"/>
  <c r="AJ695" i="2"/>
  <c r="AH695" i="2"/>
  <c r="AF695" i="2"/>
  <c r="AD695" i="2"/>
  <c r="AB695" i="2"/>
  <c r="AX694" i="2"/>
  <c r="AT694" i="2"/>
  <c r="AR694" i="2"/>
  <c r="AP694" i="2"/>
  <c r="AN694" i="2"/>
  <c r="AL694" i="2"/>
  <c r="AJ694" i="2"/>
  <c r="AH694" i="2"/>
  <c r="AF694" i="2"/>
  <c r="AD694" i="2"/>
  <c r="AB694" i="2"/>
  <c r="AX693" i="2"/>
  <c r="AT693" i="2"/>
  <c r="AR693" i="2"/>
  <c r="AP693" i="2"/>
  <c r="AN693" i="2"/>
  <c r="AL693" i="2"/>
  <c r="AJ693" i="2"/>
  <c r="AH693" i="2"/>
  <c r="AF693" i="2"/>
  <c r="AD693" i="2"/>
  <c r="AB693" i="2"/>
  <c r="AX692" i="2"/>
  <c r="AT692" i="2"/>
  <c r="AR692" i="2"/>
  <c r="AP692" i="2"/>
  <c r="AN692" i="2"/>
  <c r="AL692" i="2"/>
  <c r="AJ692" i="2"/>
  <c r="AH692" i="2"/>
  <c r="AF692" i="2"/>
  <c r="AD692" i="2"/>
  <c r="AB692" i="2"/>
  <c r="Z692" i="2"/>
  <c r="AX691" i="2"/>
  <c r="AT691" i="2"/>
  <c r="AR691" i="2"/>
  <c r="AP691" i="2"/>
  <c r="AN691" i="2"/>
  <c r="AL691" i="2"/>
  <c r="AJ691" i="2"/>
  <c r="AH691" i="2"/>
  <c r="AF691" i="2"/>
  <c r="AD691" i="2"/>
  <c r="AB691" i="2"/>
  <c r="AX690" i="2"/>
  <c r="AT690" i="2"/>
  <c r="AR690" i="2"/>
  <c r="AP690" i="2"/>
  <c r="AN690" i="2"/>
  <c r="AL690" i="2"/>
  <c r="AJ690" i="2"/>
  <c r="AH690" i="2"/>
  <c r="AF690" i="2"/>
  <c r="AD690" i="2"/>
  <c r="AB690" i="2"/>
  <c r="AX689" i="2"/>
  <c r="AT689" i="2"/>
  <c r="AR689" i="2"/>
  <c r="AP689" i="2"/>
  <c r="AN689" i="2"/>
  <c r="AL689" i="2"/>
  <c r="AJ689" i="2"/>
  <c r="AH689" i="2"/>
  <c r="AF689" i="2"/>
  <c r="AD689" i="2"/>
  <c r="AB689" i="2"/>
  <c r="Z689" i="2"/>
  <c r="AX688" i="2"/>
  <c r="AT688" i="2"/>
  <c r="AR688" i="2"/>
  <c r="AP688" i="2"/>
  <c r="AN688" i="2"/>
  <c r="AL688" i="2"/>
  <c r="AJ688" i="2"/>
  <c r="AH688" i="2"/>
  <c r="AF688" i="2"/>
  <c r="AD688" i="2"/>
  <c r="AB688" i="2"/>
  <c r="Z688" i="2"/>
  <c r="AX687" i="2"/>
  <c r="AT687" i="2"/>
  <c r="AR687" i="2"/>
  <c r="AP687" i="2"/>
  <c r="AN687" i="2"/>
  <c r="AL687" i="2"/>
  <c r="AJ687" i="2"/>
  <c r="AH687" i="2"/>
  <c r="AF687" i="2"/>
  <c r="AD687" i="2"/>
  <c r="AB687" i="2"/>
  <c r="AX686" i="2"/>
  <c r="AT686" i="2"/>
  <c r="AR686" i="2"/>
  <c r="AP686" i="2"/>
  <c r="AN686" i="2"/>
  <c r="AL686" i="2"/>
  <c r="AJ686" i="2"/>
  <c r="AH686" i="2"/>
  <c r="AF686" i="2"/>
  <c r="AD686" i="2"/>
  <c r="AB686" i="2"/>
  <c r="AX685" i="2"/>
  <c r="AT685" i="2"/>
  <c r="AR685" i="2"/>
  <c r="AP685" i="2"/>
  <c r="AN685" i="2"/>
  <c r="AL685" i="2"/>
  <c r="AJ685" i="2"/>
  <c r="AH685" i="2"/>
  <c r="AF685" i="2"/>
  <c r="AD685" i="2"/>
  <c r="AB685" i="2"/>
  <c r="Z685" i="2"/>
  <c r="AX684" i="2"/>
  <c r="AT684" i="2"/>
  <c r="AR684" i="2"/>
  <c r="AP684" i="2"/>
  <c r="AN684" i="2"/>
  <c r="AL684" i="2"/>
  <c r="AJ684" i="2"/>
  <c r="AH684" i="2"/>
  <c r="AF684" i="2"/>
  <c r="AD684" i="2"/>
  <c r="AB684" i="2"/>
  <c r="Z684" i="2"/>
  <c r="AX683" i="2"/>
  <c r="AT683" i="2"/>
  <c r="AR683" i="2"/>
  <c r="AP683" i="2"/>
  <c r="AN683" i="2"/>
  <c r="AL683" i="2"/>
  <c r="AJ683" i="2"/>
  <c r="AH683" i="2"/>
  <c r="AF683" i="2"/>
  <c r="AD683" i="2"/>
  <c r="AB683" i="2"/>
  <c r="Z683" i="2"/>
  <c r="AX682" i="2"/>
  <c r="AT682" i="2"/>
  <c r="AR682" i="2"/>
  <c r="AP682" i="2"/>
  <c r="AN682" i="2"/>
  <c r="AL682" i="2"/>
  <c r="AJ682" i="2"/>
  <c r="AH682" i="2"/>
  <c r="AF682" i="2"/>
  <c r="AD682" i="2"/>
  <c r="AB682" i="2"/>
  <c r="Z682" i="2"/>
  <c r="AX681" i="2"/>
  <c r="AT681" i="2"/>
  <c r="AR681" i="2"/>
  <c r="AP681" i="2"/>
  <c r="AN681" i="2"/>
  <c r="AL681" i="2"/>
  <c r="AJ681" i="2"/>
  <c r="AH681" i="2"/>
  <c r="AF681" i="2"/>
  <c r="AD681" i="2"/>
  <c r="AB681" i="2"/>
  <c r="AX680" i="2"/>
  <c r="AT680" i="2"/>
  <c r="AR680" i="2"/>
  <c r="AP680" i="2"/>
  <c r="AN680" i="2"/>
  <c r="AL680" i="2"/>
  <c r="AJ680" i="2"/>
  <c r="AH680" i="2"/>
  <c r="AF680" i="2"/>
  <c r="AD680" i="2"/>
  <c r="AB680" i="2"/>
  <c r="AX679" i="2"/>
  <c r="AT679" i="2"/>
  <c r="AR679" i="2"/>
  <c r="AP679" i="2"/>
  <c r="AN679" i="2"/>
  <c r="AL679" i="2"/>
  <c r="AJ679" i="2"/>
  <c r="AH679" i="2"/>
  <c r="AF679" i="2"/>
  <c r="AD679" i="2"/>
  <c r="AB679" i="2"/>
  <c r="AX678" i="2"/>
  <c r="AT678" i="2"/>
  <c r="AR678" i="2"/>
  <c r="AP678" i="2"/>
  <c r="AN678" i="2"/>
  <c r="AL678" i="2"/>
  <c r="AJ678" i="2"/>
  <c r="AH678" i="2"/>
  <c r="AF678" i="2"/>
  <c r="AD678" i="2"/>
  <c r="AB678" i="2"/>
  <c r="AX677" i="2"/>
  <c r="AT677" i="2"/>
  <c r="AR677" i="2"/>
  <c r="AP677" i="2"/>
  <c r="AN677" i="2"/>
  <c r="AL677" i="2"/>
  <c r="AJ677" i="2"/>
  <c r="AH677" i="2"/>
  <c r="AF677" i="2"/>
  <c r="AD677" i="2"/>
  <c r="AB677" i="2"/>
  <c r="AX676" i="2"/>
  <c r="AT676" i="2"/>
  <c r="AR676" i="2"/>
  <c r="AP676" i="2"/>
  <c r="AN676" i="2"/>
  <c r="AL676" i="2"/>
  <c r="AJ676" i="2"/>
  <c r="AH676" i="2"/>
  <c r="AF676" i="2"/>
  <c r="AD676" i="2"/>
  <c r="AB676" i="2"/>
  <c r="AX675" i="2"/>
  <c r="AT675" i="2"/>
  <c r="AR675" i="2"/>
  <c r="AP675" i="2"/>
  <c r="AN675" i="2"/>
  <c r="AL675" i="2"/>
  <c r="AJ675" i="2"/>
  <c r="AH675" i="2"/>
  <c r="AF675" i="2"/>
  <c r="AD675" i="2"/>
  <c r="AB675" i="2"/>
  <c r="AX674" i="2"/>
  <c r="AT674" i="2"/>
  <c r="AR674" i="2"/>
  <c r="AP674" i="2"/>
  <c r="AN674" i="2"/>
  <c r="AL674" i="2"/>
  <c r="AJ674" i="2"/>
  <c r="AH674" i="2"/>
  <c r="AF674" i="2"/>
  <c r="AD674" i="2"/>
  <c r="AB674" i="2"/>
  <c r="AX673" i="2"/>
  <c r="AT673" i="2"/>
  <c r="AR673" i="2"/>
  <c r="AP673" i="2"/>
  <c r="AN673" i="2"/>
  <c r="AL673" i="2"/>
  <c r="AJ673" i="2"/>
  <c r="AH673" i="2"/>
  <c r="AF673" i="2"/>
  <c r="AD673" i="2"/>
  <c r="AB673" i="2"/>
  <c r="AX672" i="2"/>
  <c r="AT672" i="2"/>
  <c r="AR672" i="2"/>
  <c r="AP672" i="2"/>
  <c r="AN672" i="2"/>
  <c r="AL672" i="2"/>
  <c r="AJ672" i="2"/>
  <c r="AH672" i="2"/>
  <c r="AF672" i="2"/>
  <c r="AD672" i="2"/>
  <c r="AB672" i="2"/>
  <c r="Z672" i="2"/>
  <c r="AX671" i="2"/>
  <c r="AT671" i="2"/>
  <c r="AR671" i="2"/>
  <c r="AP671" i="2"/>
  <c r="AN671" i="2"/>
  <c r="AL671" i="2"/>
  <c r="AJ671" i="2"/>
  <c r="AH671" i="2"/>
  <c r="AF671" i="2"/>
  <c r="AD671" i="2"/>
  <c r="AB671" i="2"/>
  <c r="Z671" i="2"/>
  <c r="AX670" i="2"/>
  <c r="AT670" i="2"/>
  <c r="AR670" i="2"/>
  <c r="AP670" i="2"/>
  <c r="AN670" i="2"/>
  <c r="AL670" i="2"/>
  <c r="AJ670" i="2"/>
  <c r="AH670" i="2"/>
  <c r="AF670" i="2"/>
  <c r="AD670" i="2"/>
  <c r="AB670" i="2"/>
  <c r="AX669" i="2"/>
  <c r="AT669" i="2"/>
  <c r="AR669" i="2"/>
  <c r="AP669" i="2"/>
  <c r="AN669" i="2"/>
  <c r="AL669" i="2"/>
  <c r="AJ669" i="2"/>
  <c r="AH669" i="2"/>
  <c r="AF669" i="2"/>
  <c r="AD669" i="2"/>
  <c r="AB669" i="2"/>
  <c r="AX668" i="2"/>
  <c r="AT668" i="2"/>
  <c r="AR668" i="2"/>
  <c r="AP668" i="2"/>
  <c r="AN668" i="2"/>
  <c r="AL668" i="2"/>
  <c r="AJ668" i="2"/>
  <c r="AH668" i="2"/>
  <c r="AF668" i="2"/>
  <c r="AD668" i="2"/>
  <c r="AB668" i="2"/>
  <c r="Z668" i="2"/>
  <c r="AX667" i="2"/>
  <c r="AT667" i="2"/>
  <c r="AR667" i="2"/>
  <c r="AP667" i="2"/>
  <c r="AN667" i="2"/>
  <c r="AL667" i="2"/>
  <c r="AJ667" i="2"/>
  <c r="AH667" i="2"/>
  <c r="AF667" i="2"/>
  <c r="AD667" i="2"/>
  <c r="AB667" i="2"/>
  <c r="Z667" i="2"/>
  <c r="AX666" i="2"/>
  <c r="AT666" i="2"/>
  <c r="AR666" i="2"/>
  <c r="AP666" i="2"/>
  <c r="AN666" i="2"/>
  <c r="AL666" i="2"/>
  <c r="AJ666" i="2"/>
  <c r="AH666" i="2"/>
  <c r="AF666" i="2"/>
  <c r="AD666" i="2"/>
  <c r="AB666" i="2"/>
  <c r="Z666" i="2"/>
  <c r="AX665" i="2"/>
  <c r="AT665" i="2"/>
  <c r="AR665" i="2"/>
  <c r="AP665" i="2"/>
  <c r="AN665" i="2"/>
  <c r="AL665" i="2"/>
  <c r="AJ665" i="2"/>
  <c r="AH665" i="2"/>
  <c r="AF665" i="2"/>
  <c r="AD665" i="2"/>
  <c r="AB665" i="2"/>
  <c r="Z665" i="2"/>
  <c r="AX664" i="2"/>
  <c r="AT664" i="2"/>
  <c r="AR664" i="2"/>
  <c r="AP664" i="2"/>
  <c r="AN664" i="2"/>
  <c r="AL664" i="2"/>
  <c r="AJ664" i="2"/>
  <c r="AH664" i="2"/>
  <c r="AF664" i="2"/>
  <c r="AD664" i="2"/>
  <c r="AB664" i="2"/>
  <c r="Z664" i="2"/>
  <c r="AX663" i="2"/>
  <c r="AT663" i="2"/>
  <c r="AR663" i="2"/>
  <c r="AP663" i="2"/>
  <c r="AN663" i="2"/>
  <c r="AL663" i="2"/>
  <c r="AJ663" i="2"/>
  <c r="AH663" i="2"/>
  <c r="AF663" i="2"/>
  <c r="AD663" i="2"/>
  <c r="AB663" i="2"/>
  <c r="Z663" i="2"/>
  <c r="AX662" i="2"/>
  <c r="AT662" i="2"/>
  <c r="AR662" i="2"/>
  <c r="AP662" i="2"/>
  <c r="AN662" i="2"/>
  <c r="AL662" i="2"/>
  <c r="AJ662" i="2"/>
  <c r="AH662" i="2"/>
  <c r="AF662" i="2"/>
  <c r="AD662" i="2"/>
  <c r="AB662" i="2"/>
  <c r="AX661" i="2"/>
  <c r="AT661" i="2"/>
  <c r="AR661" i="2"/>
  <c r="AP661" i="2"/>
  <c r="AN661" i="2"/>
  <c r="AL661" i="2"/>
  <c r="AJ661" i="2"/>
  <c r="AH661" i="2"/>
  <c r="AF661" i="2"/>
  <c r="AD661" i="2"/>
  <c r="AB661" i="2"/>
  <c r="AX660" i="2"/>
  <c r="AT660" i="2"/>
  <c r="AR660" i="2"/>
  <c r="AP660" i="2"/>
  <c r="AN660" i="2"/>
  <c r="AL660" i="2"/>
  <c r="AJ660" i="2"/>
  <c r="AH660" i="2"/>
  <c r="AF660" i="2"/>
  <c r="AD660" i="2"/>
  <c r="AB660" i="2"/>
  <c r="AX659" i="2"/>
  <c r="AT659" i="2"/>
  <c r="AR659" i="2"/>
  <c r="AP659" i="2"/>
  <c r="AN659" i="2"/>
  <c r="AL659" i="2"/>
  <c r="AJ659" i="2"/>
  <c r="AH659" i="2"/>
  <c r="AF659" i="2"/>
  <c r="AD659" i="2"/>
  <c r="AB659" i="2"/>
  <c r="AX658" i="2"/>
  <c r="AT658" i="2"/>
  <c r="AR658" i="2"/>
  <c r="AP658" i="2"/>
  <c r="AN658" i="2"/>
  <c r="AL658" i="2"/>
  <c r="AJ658" i="2"/>
  <c r="AH658" i="2"/>
  <c r="AF658" i="2"/>
  <c r="AD658" i="2"/>
  <c r="AB658" i="2"/>
  <c r="AX657" i="2"/>
  <c r="AT657" i="2"/>
  <c r="AR657" i="2"/>
  <c r="AP657" i="2"/>
  <c r="AN657" i="2"/>
  <c r="AL657" i="2"/>
  <c r="AJ657" i="2"/>
  <c r="AH657" i="2"/>
  <c r="AF657" i="2"/>
  <c r="AD657" i="2"/>
  <c r="AB657" i="2"/>
  <c r="AX656" i="2"/>
  <c r="AT656" i="2"/>
  <c r="AR656" i="2"/>
  <c r="AP656" i="2"/>
  <c r="AN656" i="2"/>
  <c r="AL656" i="2"/>
  <c r="AJ656" i="2"/>
  <c r="AH656" i="2"/>
  <c r="AF656" i="2"/>
  <c r="AD656" i="2"/>
  <c r="AB656" i="2"/>
  <c r="AX655" i="2"/>
  <c r="AT655" i="2"/>
  <c r="AR655" i="2"/>
  <c r="AP655" i="2"/>
  <c r="AN655" i="2"/>
  <c r="AL655" i="2"/>
  <c r="AJ655" i="2"/>
  <c r="AH655" i="2"/>
  <c r="AF655" i="2"/>
  <c r="AD655" i="2"/>
  <c r="AB655" i="2"/>
  <c r="AX654" i="2"/>
  <c r="AT654" i="2"/>
  <c r="AR654" i="2"/>
  <c r="AP654" i="2"/>
  <c r="AN654" i="2"/>
  <c r="AL654" i="2"/>
  <c r="AJ654" i="2"/>
  <c r="AH654" i="2"/>
  <c r="AF654" i="2"/>
  <c r="AD654" i="2"/>
  <c r="AB654" i="2"/>
  <c r="Z654" i="2"/>
  <c r="AX653" i="2"/>
  <c r="AT653" i="2"/>
  <c r="AR653" i="2"/>
  <c r="AP653" i="2"/>
  <c r="AN653" i="2"/>
  <c r="AL653" i="2"/>
  <c r="AJ653" i="2"/>
  <c r="AH653" i="2"/>
  <c r="AF653" i="2"/>
  <c r="AD653" i="2"/>
  <c r="AB653" i="2"/>
  <c r="AX652" i="2"/>
  <c r="AT652" i="2"/>
  <c r="AR652" i="2"/>
  <c r="AP652" i="2"/>
  <c r="AN652" i="2"/>
  <c r="AL652" i="2"/>
  <c r="AJ652" i="2"/>
  <c r="AH652" i="2"/>
  <c r="AF652" i="2"/>
  <c r="AD652" i="2"/>
  <c r="AB652" i="2"/>
  <c r="Z652" i="2"/>
  <c r="AX651" i="2"/>
  <c r="AT651" i="2"/>
  <c r="AR651" i="2"/>
  <c r="AP651" i="2"/>
  <c r="AN651" i="2"/>
  <c r="AL651" i="2"/>
  <c r="AJ651" i="2"/>
  <c r="AH651" i="2"/>
  <c r="AF651" i="2"/>
  <c r="AD651" i="2"/>
  <c r="AB651" i="2"/>
  <c r="AX650" i="2"/>
  <c r="AT650" i="2"/>
  <c r="AR650" i="2"/>
  <c r="AP650" i="2"/>
  <c r="AN650" i="2"/>
  <c r="AL650" i="2"/>
  <c r="AJ650" i="2"/>
  <c r="AH650" i="2"/>
  <c r="AF650" i="2"/>
  <c r="AD650" i="2"/>
  <c r="AB650" i="2"/>
  <c r="Z650" i="2"/>
  <c r="AX649" i="2"/>
  <c r="AT649" i="2"/>
  <c r="AR649" i="2"/>
  <c r="AP649" i="2"/>
  <c r="AN649" i="2"/>
  <c r="AL649" i="2"/>
  <c r="AJ649" i="2"/>
  <c r="AH649" i="2"/>
  <c r="AF649" i="2"/>
  <c r="AD649" i="2"/>
  <c r="AB649" i="2"/>
  <c r="AX648" i="2"/>
  <c r="AT648" i="2"/>
  <c r="AR648" i="2"/>
  <c r="AP648" i="2"/>
  <c r="AN648" i="2"/>
  <c r="AL648" i="2"/>
  <c r="AJ648" i="2"/>
  <c r="AH648" i="2"/>
  <c r="AF648" i="2"/>
  <c r="AD648" i="2"/>
  <c r="AB648" i="2"/>
  <c r="AX647" i="2"/>
  <c r="AT647" i="2"/>
  <c r="AR647" i="2"/>
  <c r="AP647" i="2"/>
  <c r="AN647" i="2"/>
  <c r="AL647" i="2"/>
  <c r="AJ647" i="2"/>
  <c r="AH647" i="2"/>
  <c r="AF647" i="2"/>
  <c r="AD647" i="2"/>
  <c r="AB647" i="2"/>
  <c r="AX646" i="2"/>
  <c r="AT646" i="2"/>
  <c r="AR646" i="2"/>
  <c r="AP646" i="2"/>
  <c r="AN646" i="2"/>
  <c r="AL646" i="2"/>
  <c r="AJ646" i="2"/>
  <c r="AH646" i="2"/>
  <c r="AF646" i="2"/>
  <c r="AD646" i="2"/>
  <c r="AB646" i="2"/>
  <c r="AX645" i="2"/>
  <c r="AT645" i="2"/>
  <c r="AR645" i="2"/>
  <c r="AP645" i="2"/>
  <c r="AN645" i="2"/>
  <c r="AL645" i="2"/>
  <c r="AJ645" i="2"/>
  <c r="AH645" i="2"/>
  <c r="AF645" i="2"/>
  <c r="AD645" i="2"/>
  <c r="AB645" i="2"/>
  <c r="Z645" i="2"/>
  <c r="AX644" i="2"/>
  <c r="AT644" i="2"/>
  <c r="AR644" i="2"/>
  <c r="AP644" i="2"/>
  <c r="AN644" i="2"/>
  <c r="AL644" i="2"/>
  <c r="AJ644" i="2"/>
  <c r="AH644" i="2"/>
  <c r="AF644" i="2"/>
  <c r="AD644" i="2"/>
  <c r="AB644" i="2"/>
  <c r="Z644" i="2"/>
  <c r="AX643" i="2"/>
  <c r="AT643" i="2"/>
  <c r="AR643" i="2"/>
  <c r="AP643" i="2"/>
  <c r="AN643" i="2"/>
  <c r="AL643" i="2"/>
  <c r="AJ643" i="2"/>
  <c r="AH643" i="2"/>
  <c r="AF643" i="2"/>
  <c r="AD643" i="2"/>
  <c r="AB643" i="2"/>
  <c r="AX642" i="2"/>
  <c r="AT642" i="2"/>
  <c r="AR642" i="2"/>
  <c r="AP642" i="2"/>
  <c r="AN642" i="2"/>
  <c r="AL642" i="2"/>
  <c r="AJ642" i="2"/>
  <c r="AH642" i="2"/>
  <c r="AF642" i="2"/>
  <c r="AD642" i="2"/>
  <c r="AB642" i="2"/>
  <c r="AX641" i="2"/>
  <c r="AT641" i="2"/>
  <c r="AR641" i="2"/>
  <c r="AP641" i="2"/>
  <c r="AN641" i="2"/>
  <c r="AL641" i="2"/>
  <c r="AJ641" i="2"/>
  <c r="AH641" i="2"/>
  <c r="AF641" i="2"/>
  <c r="AD641" i="2"/>
  <c r="AB641" i="2"/>
  <c r="Z641" i="2"/>
  <c r="AX640" i="2"/>
  <c r="AT640" i="2"/>
  <c r="AR640" i="2"/>
  <c r="AP640" i="2"/>
  <c r="AN640" i="2"/>
  <c r="AL640" i="2"/>
  <c r="AJ640" i="2"/>
  <c r="AH640" i="2"/>
  <c r="AF640" i="2"/>
  <c r="AD640" i="2"/>
  <c r="AB640" i="2"/>
  <c r="AX639" i="2"/>
  <c r="AT639" i="2"/>
  <c r="AR639" i="2"/>
  <c r="AP639" i="2"/>
  <c r="AN639" i="2"/>
  <c r="AL639" i="2"/>
  <c r="AJ639" i="2"/>
  <c r="AH639" i="2"/>
  <c r="AF639" i="2"/>
  <c r="AD639" i="2"/>
  <c r="AB639" i="2"/>
  <c r="Z639" i="2"/>
  <c r="AX638" i="2"/>
  <c r="AT638" i="2"/>
  <c r="AR638" i="2"/>
  <c r="AP638" i="2"/>
  <c r="AN638" i="2"/>
  <c r="AL638" i="2"/>
  <c r="AJ638" i="2"/>
  <c r="AH638" i="2"/>
  <c r="AF638" i="2"/>
  <c r="AD638" i="2"/>
  <c r="AB638" i="2"/>
  <c r="AX637" i="2"/>
  <c r="AT637" i="2"/>
  <c r="AR637" i="2"/>
  <c r="AP637" i="2"/>
  <c r="AN637" i="2"/>
  <c r="AL637" i="2"/>
  <c r="AJ637" i="2"/>
  <c r="AH637" i="2"/>
  <c r="AF637" i="2"/>
  <c r="AD637" i="2"/>
  <c r="AB637" i="2"/>
  <c r="AX636" i="2"/>
  <c r="AT636" i="2"/>
  <c r="AR636" i="2"/>
  <c r="AP636" i="2"/>
  <c r="AN636" i="2"/>
  <c r="AL636" i="2"/>
  <c r="AJ636" i="2"/>
  <c r="AH636" i="2"/>
  <c r="AF636" i="2"/>
  <c r="AD636" i="2"/>
  <c r="AB636" i="2"/>
  <c r="Z636" i="2"/>
  <c r="AX635" i="2"/>
  <c r="AT635" i="2"/>
  <c r="AR635" i="2"/>
  <c r="AP635" i="2"/>
  <c r="AN635" i="2"/>
  <c r="AL635" i="2"/>
  <c r="AJ635" i="2"/>
  <c r="AH635" i="2"/>
  <c r="AF635" i="2"/>
  <c r="AD635" i="2"/>
  <c r="AB635" i="2"/>
  <c r="AX634" i="2"/>
  <c r="AT634" i="2"/>
  <c r="AR634" i="2"/>
  <c r="AP634" i="2"/>
  <c r="AN634" i="2"/>
  <c r="AL634" i="2"/>
  <c r="AJ634" i="2"/>
  <c r="AH634" i="2"/>
  <c r="AF634" i="2"/>
  <c r="AD634" i="2"/>
  <c r="AB634" i="2"/>
  <c r="AX633" i="2"/>
  <c r="AT633" i="2"/>
  <c r="AR633" i="2"/>
  <c r="AP633" i="2"/>
  <c r="AN633" i="2"/>
  <c r="AL633" i="2"/>
  <c r="AJ633" i="2"/>
  <c r="AH633" i="2"/>
  <c r="AF633" i="2"/>
  <c r="AD633" i="2"/>
  <c r="AB633" i="2"/>
  <c r="AX632" i="2"/>
  <c r="AT632" i="2"/>
  <c r="AR632" i="2"/>
  <c r="AP632" i="2"/>
  <c r="AN632" i="2"/>
  <c r="AL632" i="2"/>
  <c r="AJ632" i="2"/>
  <c r="AH632" i="2"/>
  <c r="AF632" i="2"/>
  <c r="AD632" i="2"/>
  <c r="AB632" i="2"/>
  <c r="Z632" i="2"/>
  <c r="AX631" i="2"/>
  <c r="AT631" i="2"/>
  <c r="AR631" i="2"/>
  <c r="AP631" i="2"/>
  <c r="AN631" i="2"/>
  <c r="AL631" i="2"/>
  <c r="AJ631" i="2"/>
  <c r="AH631" i="2"/>
  <c r="AF631" i="2"/>
  <c r="AD631" i="2"/>
  <c r="AB631" i="2"/>
  <c r="Z631" i="2"/>
  <c r="AX630" i="2"/>
  <c r="AT630" i="2"/>
  <c r="AR630" i="2"/>
  <c r="AP630" i="2"/>
  <c r="AN630" i="2"/>
  <c r="AL630" i="2"/>
  <c r="AJ630" i="2"/>
  <c r="AH630" i="2"/>
  <c r="AF630" i="2"/>
  <c r="AD630" i="2"/>
  <c r="AB630" i="2"/>
  <c r="Z630" i="2"/>
  <c r="AX629" i="2"/>
  <c r="AT629" i="2"/>
  <c r="AR629" i="2"/>
  <c r="AP629" i="2"/>
  <c r="AN629" i="2"/>
  <c r="AL629" i="2"/>
  <c r="AJ629" i="2"/>
  <c r="AH629" i="2"/>
  <c r="AF629" i="2"/>
  <c r="AD629" i="2"/>
  <c r="AB629" i="2"/>
  <c r="AX628" i="2"/>
  <c r="AT628" i="2"/>
  <c r="AR628" i="2"/>
  <c r="AP628" i="2"/>
  <c r="AN628" i="2"/>
  <c r="AL628" i="2"/>
  <c r="AJ628" i="2"/>
  <c r="AH628" i="2"/>
  <c r="AF628" i="2"/>
  <c r="AD628" i="2"/>
  <c r="AB628" i="2"/>
  <c r="Z628" i="2"/>
  <c r="AX627" i="2"/>
  <c r="AT627" i="2"/>
  <c r="AR627" i="2"/>
  <c r="AP627" i="2"/>
  <c r="AN627" i="2"/>
  <c r="AL627" i="2"/>
  <c r="AJ627" i="2"/>
  <c r="AH627" i="2"/>
  <c r="AF627" i="2"/>
  <c r="AD627" i="2"/>
  <c r="AB627" i="2"/>
  <c r="AX626" i="2"/>
  <c r="AT626" i="2"/>
  <c r="AR626" i="2"/>
  <c r="AP626" i="2"/>
  <c r="AN626" i="2"/>
  <c r="AL626" i="2"/>
  <c r="AJ626" i="2"/>
  <c r="AH626" i="2"/>
  <c r="AF626" i="2"/>
  <c r="AD626" i="2"/>
  <c r="AB626" i="2"/>
  <c r="AX625" i="2"/>
  <c r="AT625" i="2"/>
  <c r="AR625" i="2"/>
  <c r="AP625" i="2"/>
  <c r="AN625" i="2"/>
  <c r="AL625" i="2"/>
  <c r="AJ625" i="2"/>
  <c r="AH625" i="2"/>
  <c r="AF625" i="2"/>
  <c r="AD625" i="2"/>
  <c r="AB625" i="2"/>
  <c r="AX624" i="2"/>
  <c r="AT624" i="2"/>
  <c r="AR624" i="2"/>
  <c r="AP624" i="2"/>
  <c r="AN624" i="2"/>
  <c r="AL624" i="2"/>
  <c r="AJ624" i="2"/>
  <c r="AH624" i="2"/>
  <c r="AF624" i="2"/>
  <c r="AD624" i="2"/>
  <c r="AB624" i="2"/>
  <c r="AX623" i="2"/>
  <c r="AT623" i="2"/>
  <c r="AR623" i="2"/>
  <c r="AP623" i="2"/>
  <c r="AN623" i="2"/>
  <c r="AL623" i="2"/>
  <c r="AJ623" i="2"/>
  <c r="AH623" i="2"/>
  <c r="AF623" i="2"/>
  <c r="AD623" i="2"/>
  <c r="AB623" i="2"/>
  <c r="AX622" i="2"/>
  <c r="AT622" i="2"/>
  <c r="AR622" i="2"/>
  <c r="AP622" i="2"/>
  <c r="AN622" i="2"/>
  <c r="AL622" i="2"/>
  <c r="AJ622" i="2"/>
  <c r="AH622" i="2"/>
  <c r="AF622" i="2"/>
  <c r="AD622" i="2"/>
  <c r="AB622" i="2"/>
  <c r="AX621" i="2"/>
  <c r="AT621" i="2"/>
  <c r="AR621" i="2"/>
  <c r="AP621" i="2"/>
  <c r="AN621" i="2"/>
  <c r="AL621" i="2"/>
  <c r="AJ621" i="2"/>
  <c r="AH621" i="2"/>
  <c r="AF621" i="2"/>
  <c r="AD621" i="2"/>
  <c r="AB621" i="2"/>
  <c r="AX620" i="2"/>
  <c r="AT620" i="2"/>
  <c r="AR620" i="2"/>
  <c r="AP620" i="2"/>
  <c r="AN620" i="2"/>
  <c r="AL620" i="2"/>
  <c r="AJ620" i="2"/>
  <c r="AH620" i="2"/>
  <c r="AF620" i="2"/>
  <c r="AD620" i="2"/>
  <c r="AB620" i="2"/>
  <c r="AX619" i="2"/>
  <c r="AT619" i="2"/>
  <c r="AR619" i="2"/>
  <c r="AP619" i="2"/>
  <c r="AN619" i="2"/>
  <c r="AL619" i="2"/>
  <c r="AJ619" i="2"/>
  <c r="AH619" i="2"/>
  <c r="AF619" i="2"/>
  <c r="AD619" i="2"/>
  <c r="AB619" i="2"/>
  <c r="AX618" i="2"/>
  <c r="AT618" i="2"/>
  <c r="AR618" i="2"/>
  <c r="AP618" i="2"/>
  <c r="AN618" i="2"/>
  <c r="AL618" i="2"/>
  <c r="AJ618" i="2"/>
  <c r="AH618" i="2"/>
  <c r="AF618" i="2"/>
  <c r="AD618" i="2"/>
  <c r="AB618" i="2"/>
  <c r="AX617" i="2"/>
  <c r="AT617" i="2"/>
  <c r="AR617" i="2"/>
  <c r="AP617" i="2"/>
  <c r="AN617" i="2"/>
  <c r="AL617" i="2"/>
  <c r="AJ617" i="2"/>
  <c r="AH617" i="2"/>
  <c r="AF617" i="2"/>
  <c r="AD617" i="2"/>
  <c r="AB617" i="2"/>
  <c r="Z617" i="2"/>
  <c r="AX616" i="2"/>
  <c r="AT616" i="2"/>
  <c r="AR616" i="2"/>
  <c r="AP616" i="2"/>
  <c r="AN616" i="2"/>
  <c r="AL616" i="2"/>
  <c r="AJ616" i="2"/>
  <c r="AH616" i="2"/>
  <c r="AF616" i="2"/>
  <c r="AD616" i="2"/>
  <c r="AB616" i="2"/>
  <c r="AX615" i="2"/>
  <c r="AT615" i="2"/>
  <c r="AR615" i="2"/>
  <c r="AP615" i="2"/>
  <c r="AN615" i="2"/>
  <c r="AL615" i="2"/>
  <c r="AJ615" i="2"/>
  <c r="AH615" i="2"/>
  <c r="AF615" i="2"/>
  <c r="AD615" i="2"/>
  <c r="AB615" i="2"/>
  <c r="Z615" i="2"/>
  <c r="AX614" i="2"/>
  <c r="AT614" i="2"/>
  <c r="AR614" i="2"/>
  <c r="AP614" i="2"/>
  <c r="AN614" i="2"/>
  <c r="AL614" i="2"/>
  <c r="AJ614" i="2"/>
  <c r="AH614" i="2"/>
  <c r="AF614" i="2"/>
  <c r="AD614" i="2"/>
  <c r="AB614" i="2"/>
  <c r="AX613" i="2"/>
  <c r="AT613" i="2"/>
  <c r="AR613" i="2"/>
  <c r="AP613" i="2"/>
  <c r="AN613" i="2"/>
  <c r="AL613" i="2"/>
  <c r="AJ613" i="2"/>
  <c r="AH613" i="2"/>
  <c r="AF613" i="2"/>
  <c r="AD613" i="2"/>
  <c r="AB613" i="2"/>
  <c r="AX612" i="2"/>
  <c r="AT612" i="2"/>
  <c r="AR612" i="2"/>
  <c r="AP612" i="2"/>
  <c r="AN612" i="2"/>
  <c r="AL612" i="2"/>
  <c r="AJ612" i="2"/>
  <c r="AH612" i="2"/>
  <c r="AF612" i="2"/>
  <c r="AD612" i="2"/>
  <c r="AB612" i="2"/>
  <c r="AX611" i="2"/>
  <c r="AT611" i="2"/>
  <c r="AR611" i="2"/>
  <c r="AP611" i="2"/>
  <c r="AN611" i="2"/>
  <c r="AL611" i="2"/>
  <c r="AJ611" i="2"/>
  <c r="AH611" i="2"/>
  <c r="AF611" i="2"/>
  <c r="AD611" i="2"/>
  <c r="AB611" i="2"/>
  <c r="AX610" i="2"/>
  <c r="AT610" i="2"/>
  <c r="AR610" i="2"/>
  <c r="AP610" i="2"/>
  <c r="AN610" i="2"/>
  <c r="AL610" i="2"/>
  <c r="AJ610" i="2"/>
  <c r="AH610" i="2"/>
  <c r="AF610" i="2"/>
  <c r="AD610" i="2"/>
  <c r="AB610" i="2"/>
  <c r="AX609" i="2"/>
  <c r="AT609" i="2"/>
  <c r="AR609" i="2"/>
  <c r="AP609" i="2"/>
  <c r="AN609" i="2"/>
  <c r="AL609" i="2"/>
  <c r="AJ609" i="2"/>
  <c r="AH609" i="2"/>
  <c r="AF609" i="2"/>
  <c r="AD609" i="2"/>
  <c r="AB609" i="2"/>
  <c r="AX608" i="2"/>
  <c r="AT608" i="2"/>
  <c r="AR608" i="2"/>
  <c r="AP608" i="2"/>
  <c r="AN608" i="2"/>
  <c r="AL608" i="2"/>
  <c r="AJ608" i="2"/>
  <c r="AH608" i="2"/>
  <c r="AF608" i="2"/>
  <c r="AD608" i="2"/>
  <c r="AB608" i="2"/>
  <c r="AX607" i="2"/>
  <c r="AT607" i="2"/>
  <c r="AR607" i="2"/>
  <c r="AP607" i="2"/>
  <c r="AN607" i="2"/>
  <c r="AL607" i="2"/>
  <c r="AJ607" i="2"/>
  <c r="AH607" i="2"/>
  <c r="AF607" i="2"/>
  <c r="AD607" i="2"/>
  <c r="AB607" i="2"/>
  <c r="AX606" i="2"/>
  <c r="AT606" i="2"/>
  <c r="AR606" i="2"/>
  <c r="AP606" i="2"/>
  <c r="AN606" i="2"/>
  <c r="AL606" i="2"/>
  <c r="AJ606" i="2"/>
  <c r="AH606" i="2"/>
  <c r="AF606" i="2"/>
  <c r="AD606" i="2"/>
  <c r="AB606" i="2"/>
  <c r="AX605" i="2"/>
  <c r="AT605" i="2"/>
  <c r="AR605" i="2"/>
  <c r="AP605" i="2"/>
  <c r="AN605" i="2"/>
  <c r="AL605" i="2"/>
  <c r="AJ605" i="2"/>
  <c r="AH605" i="2"/>
  <c r="AF605" i="2"/>
  <c r="AD605" i="2"/>
  <c r="AB605" i="2"/>
  <c r="AX604" i="2"/>
  <c r="AT604" i="2"/>
  <c r="AR604" i="2"/>
  <c r="AP604" i="2"/>
  <c r="AN604" i="2"/>
  <c r="AL604" i="2"/>
  <c r="AJ604" i="2"/>
  <c r="AH604" i="2"/>
  <c r="AF604" i="2"/>
  <c r="AD604" i="2"/>
  <c r="AB604" i="2"/>
  <c r="AX603" i="2"/>
  <c r="AT603" i="2"/>
  <c r="AR603" i="2"/>
  <c r="AP603" i="2"/>
  <c r="AN603" i="2"/>
  <c r="AL603" i="2"/>
  <c r="AJ603" i="2"/>
  <c r="AH603" i="2"/>
  <c r="AF603" i="2"/>
  <c r="AD603" i="2"/>
  <c r="AB603" i="2"/>
  <c r="Z603" i="2"/>
  <c r="AX602" i="2"/>
  <c r="AT602" i="2"/>
  <c r="AR602" i="2"/>
  <c r="AP602" i="2"/>
  <c r="AN602" i="2"/>
  <c r="AL602" i="2"/>
  <c r="AJ602" i="2"/>
  <c r="AH602" i="2"/>
  <c r="AF602" i="2"/>
  <c r="AD602" i="2"/>
  <c r="AB602" i="2"/>
  <c r="Z602" i="2"/>
  <c r="AX601" i="2"/>
  <c r="AT601" i="2"/>
  <c r="AR601" i="2"/>
  <c r="AP601" i="2"/>
  <c r="AN601" i="2"/>
  <c r="AL601" i="2"/>
  <c r="AJ601" i="2"/>
  <c r="AH601" i="2"/>
  <c r="AF601" i="2"/>
  <c r="AD601" i="2"/>
  <c r="AB601" i="2"/>
  <c r="Z601" i="2"/>
  <c r="AX600" i="2"/>
  <c r="AT600" i="2"/>
  <c r="AR600" i="2"/>
  <c r="AP600" i="2"/>
  <c r="AN600" i="2"/>
  <c r="AL600" i="2"/>
  <c r="AJ600" i="2"/>
  <c r="AH600" i="2"/>
  <c r="AF600" i="2"/>
  <c r="AD600" i="2"/>
  <c r="AB600" i="2"/>
  <c r="AX599" i="2"/>
  <c r="AT599" i="2"/>
  <c r="AR599" i="2"/>
  <c r="AP599" i="2"/>
  <c r="AN599" i="2"/>
  <c r="AL599" i="2"/>
  <c r="AJ599" i="2"/>
  <c r="AH599" i="2"/>
  <c r="AF599" i="2"/>
  <c r="AD599" i="2"/>
  <c r="AB599" i="2"/>
  <c r="Z599" i="2"/>
  <c r="AX598" i="2"/>
  <c r="AT598" i="2"/>
  <c r="AR598" i="2"/>
  <c r="AP598" i="2"/>
  <c r="AN598" i="2"/>
  <c r="AL598" i="2"/>
  <c r="AJ598" i="2"/>
  <c r="AH598" i="2"/>
  <c r="AF598" i="2"/>
  <c r="AD598" i="2"/>
  <c r="AB598" i="2"/>
  <c r="Z598" i="2"/>
  <c r="AX597" i="2"/>
  <c r="AT597" i="2"/>
  <c r="AR597" i="2"/>
  <c r="AP597" i="2"/>
  <c r="AN597" i="2"/>
  <c r="AL597" i="2"/>
  <c r="AJ597" i="2"/>
  <c r="AH597" i="2"/>
  <c r="AF597" i="2"/>
  <c r="AD597" i="2"/>
  <c r="AB597" i="2"/>
  <c r="Z597" i="2"/>
  <c r="AX596" i="2"/>
  <c r="AT596" i="2"/>
  <c r="AR596" i="2"/>
  <c r="AP596" i="2"/>
  <c r="AN596" i="2"/>
  <c r="AL596" i="2"/>
  <c r="AJ596" i="2"/>
  <c r="AH596" i="2"/>
  <c r="AF596" i="2"/>
  <c r="AD596" i="2"/>
  <c r="AB596" i="2"/>
  <c r="AX595" i="2"/>
  <c r="AT595" i="2"/>
  <c r="AR595" i="2"/>
  <c r="AP595" i="2"/>
  <c r="AN595" i="2"/>
  <c r="AL595" i="2"/>
  <c r="AJ595" i="2"/>
  <c r="AH595" i="2"/>
  <c r="AF595" i="2"/>
  <c r="AD595" i="2"/>
  <c r="AB595" i="2"/>
  <c r="AX594" i="2"/>
  <c r="AT594" i="2"/>
  <c r="AR594" i="2"/>
  <c r="AP594" i="2"/>
  <c r="AN594" i="2"/>
  <c r="AL594" i="2"/>
  <c r="AJ594" i="2"/>
  <c r="AH594" i="2"/>
  <c r="AF594" i="2"/>
  <c r="AD594" i="2"/>
  <c r="AB594" i="2"/>
  <c r="AX593" i="2"/>
  <c r="AT593" i="2"/>
  <c r="AR593" i="2"/>
  <c r="AP593" i="2"/>
  <c r="AN593" i="2"/>
  <c r="AL593" i="2"/>
  <c r="AJ593" i="2"/>
  <c r="AH593" i="2"/>
  <c r="AF593" i="2"/>
  <c r="AD593" i="2"/>
  <c r="AB593" i="2"/>
  <c r="AX592" i="2"/>
  <c r="AT592" i="2"/>
  <c r="AR592" i="2"/>
  <c r="AP592" i="2"/>
  <c r="AN592" i="2"/>
  <c r="AL592" i="2"/>
  <c r="AJ592" i="2"/>
  <c r="AH592" i="2"/>
  <c r="AF592" i="2"/>
  <c r="AD592" i="2"/>
  <c r="AB592" i="2"/>
  <c r="Z592" i="2"/>
  <c r="AX591" i="2"/>
  <c r="AT591" i="2"/>
  <c r="AR591" i="2"/>
  <c r="AP591" i="2"/>
  <c r="AN591" i="2"/>
  <c r="AL591" i="2"/>
  <c r="AJ591" i="2"/>
  <c r="AH591" i="2"/>
  <c r="AF591" i="2"/>
  <c r="AD591" i="2"/>
  <c r="AB591" i="2"/>
  <c r="Z591" i="2"/>
  <c r="AX590" i="2"/>
  <c r="AT590" i="2"/>
  <c r="AR590" i="2"/>
  <c r="AP590" i="2"/>
  <c r="AN590" i="2"/>
  <c r="AL590" i="2"/>
  <c r="AJ590" i="2"/>
  <c r="AH590" i="2"/>
  <c r="AF590" i="2"/>
  <c r="AD590" i="2"/>
  <c r="AB590" i="2"/>
  <c r="Z590" i="2"/>
  <c r="AX589" i="2"/>
  <c r="AT589" i="2"/>
  <c r="AR589" i="2"/>
  <c r="AP589" i="2"/>
  <c r="AN589" i="2"/>
  <c r="AL589" i="2"/>
  <c r="AJ589" i="2"/>
  <c r="AH589" i="2"/>
  <c r="AF589" i="2"/>
  <c r="AD589" i="2"/>
  <c r="AB589" i="2"/>
  <c r="AX588" i="2"/>
  <c r="AT588" i="2"/>
  <c r="AR588" i="2"/>
  <c r="AP588" i="2"/>
  <c r="AN588" i="2"/>
  <c r="AL588" i="2"/>
  <c r="AJ588" i="2"/>
  <c r="AH588" i="2"/>
  <c r="AF588" i="2"/>
  <c r="AD588" i="2"/>
  <c r="AB588" i="2"/>
  <c r="AX587" i="2"/>
  <c r="AT587" i="2"/>
  <c r="AR587" i="2"/>
  <c r="AP587" i="2"/>
  <c r="AN587" i="2"/>
  <c r="AL587" i="2"/>
  <c r="AJ587" i="2"/>
  <c r="AH587" i="2"/>
  <c r="AF587" i="2"/>
  <c r="AD587" i="2"/>
  <c r="AB587" i="2"/>
  <c r="AX586" i="2"/>
  <c r="AT586" i="2"/>
  <c r="AR586" i="2"/>
  <c r="AP586" i="2"/>
  <c r="AN586" i="2"/>
  <c r="AL586" i="2"/>
  <c r="AJ586" i="2"/>
  <c r="AH586" i="2"/>
  <c r="AF586" i="2"/>
  <c r="AD586" i="2"/>
  <c r="AB586" i="2"/>
  <c r="AX585" i="2"/>
  <c r="AT585" i="2"/>
  <c r="AR585" i="2"/>
  <c r="AP585" i="2"/>
  <c r="AN585" i="2"/>
  <c r="AL585" i="2"/>
  <c r="AJ585" i="2"/>
  <c r="AH585" i="2"/>
  <c r="AF585" i="2"/>
  <c r="AD585" i="2"/>
  <c r="AB585" i="2"/>
  <c r="AX584" i="2"/>
  <c r="AT584" i="2"/>
  <c r="AR584" i="2"/>
  <c r="AP584" i="2"/>
  <c r="AN584" i="2"/>
  <c r="AL584" i="2"/>
  <c r="AJ584" i="2"/>
  <c r="AH584" i="2"/>
  <c r="AF584" i="2"/>
  <c r="AD584" i="2"/>
  <c r="AB584" i="2"/>
  <c r="AX583" i="2"/>
  <c r="AT583" i="2"/>
  <c r="AR583" i="2"/>
  <c r="AP583" i="2"/>
  <c r="AN583" i="2"/>
  <c r="AL583" i="2"/>
  <c r="AJ583" i="2"/>
  <c r="AH583" i="2"/>
  <c r="AF583" i="2"/>
  <c r="AD583" i="2"/>
  <c r="AB583" i="2"/>
  <c r="AX582" i="2"/>
  <c r="AT582" i="2"/>
  <c r="AR582" i="2"/>
  <c r="AP582" i="2"/>
  <c r="AN582" i="2"/>
  <c r="AL582" i="2"/>
  <c r="AJ582" i="2"/>
  <c r="AH582" i="2"/>
  <c r="AF582" i="2"/>
  <c r="AD582" i="2"/>
  <c r="AB582" i="2"/>
  <c r="AX581" i="2"/>
  <c r="AT581" i="2"/>
  <c r="AR581" i="2"/>
  <c r="AP581" i="2"/>
  <c r="AN581" i="2"/>
  <c r="AL581" i="2"/>
  <c r="AJ581" i="2"/>
  <c r="AH581" i="2"/>
  <c r="AF581" i="2"/>
  <c r="AD581" i="2"/>
  <c r="AB581" i="2"/>
  <c r="AX580" i="2"/>
  <c r="AT580" i="2"/>
  <c r="AR580" i="2"/>
  <c r="AP580" i="2"/>
  <c r="AN580" i="2"/>
  <c r="AL580" i="2"/>
  <c r="AJ580" i="2"/>
  <c r="AH580" i="2"/>
  <c r="AF580" i="2"/>
  <c r="AD580" i="2"/>
  <c r="AB580" i="2"/>
  <c r="Z580" i="2"/>
  <c r="AX579" i="2"/>
  <c r="AT579" i="2"/>
  <c r="AR579" i="2"/>
  <c r="AP579" i="2"/>
  <c r="AN579" i="2"/>
  <c r="AL579" i="2"/>
  <c r="AJ579" i="2"/>
  <c r="AH579" i="2"/>
  <c r="AF579" i="2"/>
  <c r="AD579" i="2"/>
  <c r="AB579" i="2"/>
  <c r="Z579" i="2"/>
  <c r="AX578" i="2"/>
  <c r="AT578" i="2"/>
  <c r="AR578" i="2"/>
  <c r="AP578" i="2"/>
  <c r="AN578" i="2"/>
  <c r="AL578" i="2"/>
  <c r="AJ578" i="2"/>
  <c r="AH578" i="2"/>
  <c r="AF578" i="2"/>
  <c r="AD578" i="2"/>
  <c r="AB578" i="2"/>
  <c r="Z578" i="2"/>
  <c r="AX577" i="2"/>
  <c r="AT577" i="2"/>
  <c r="AR577" i="2"/>
  <c r="AP577" i="2"/>
  <c r="AN577" i="2"/>
  <c r="AL577" i="2"/>
  <c r="AJ577" i="2"/>
  <c r="AH577" i="2"/>
  <c r="AF577" i="2"/>
  <c r="AD577" i="2"/>
  <c r="AB577" i="2"/>
  <c r="Z577" i="2"/>
  <c r="AX576" i="2"/>
  <c r="AT576" i="2"/>
  <c r="AR576" i="2"/>
  <c r="AP576" i="2"/>
  <c r="AN576" i="2"/>
  <c r="AL576" i="2"/>
  <c r="AJ576" i="2"/>
  <c r="AH576" i="2"/>
  <c r="AF576" i="2"/>
  <c r="AD576" i="2"/>
  <c r="AB576" i="2"/>
  <c r="Z576" i="2"/>
  <c r="AX575" i="2"/>
  <c r="AT575" i="2"/>
  <c r="AR575" i="2"/>
  <c r="AP575" i="2"/>
  <c r="AN575" i="2"/>
  <c r="AL575" i="2"/>
  <c r="AJ575" i="2"/>
  <c r="AH575" i="2"/>
  <c r="AF575" i="2"/>
  <c r="AD575" i="2"/>
  <c r="AB575" i="2"/>
  <c r="Z575" i="2"/>
  <c r="AX574" i="2"/>
  <c r="AT574" i="2"/>
  <c r="AR574" i="2"/>
  <c r="AP574" i="2"/>
  <c r="AN574" i="2"/>
  <c r="AL574" i="2"/>
  <c r="AJ574" i="2"/>
  <c r="AH574" i="2"/>
  <c r="AF574" i="2"/>
  <c r="AD574" i="2"/>
  <c r="AB574" i="2"/>
  <c r="AX573" i="2"/>
  <c r="AT573" i="2"/>
  <c r="AR573" i="2"/>
  <c r="AP573" i="2"/>
  <c r="AN573" i="2"/>
  <c r="AL573" i="2"/>
  <c r="AJ573" i="2"/>
  <c r="AH573" i="2"/>
  <c r="AF573" i="2"/>
  <c r="AD573" i="2"/>
  <c r="AB573" i="2"/>
  <c r="Z573" i="2"/>
  <c r="AX572" i="2"/>
  <c r="AT572" i="2"/>
  <c r="AR572" i="2"/>
  <c r="AP572" i="2"/>
  <c r="AN572" i="2"/>
  <c r="AL572" i="2"/>
  <c r="AJ572" i="2"/>
  <c r="AH572" i="2"/>
  <c r="AF572" i="2"/>
  <c r="AD572" i="2"/>
  <c r="AB572" i="2"/>
  <c r="AX571" i="2"/>
  <c r="AT571" i="2"/>
  <c r="AR571" i="2"/>
  <c r="AP571" i="2"/>
  <c r="AN571" i="2"/>
  <c r="AL571" i="2"/>
  <c r="AJ571" i="2"/>
  <c r="AH571" i="2"/>
  <c r="AF571" i="2"/>
  <c r="AD571" i="2"/>
  <c r="AB571" i="2"/>
  <c r="AX570" i="2"/>
  <c r="AT570" i="2"/>
  <c r="AR570" i="2"/>
  <c r="AP570" i="2"/>
  <c r="AN570" i="2"/>
  <c r="AL570" i="2"/>
  <c r="AJ570" i="2"/>
  <c r="AH570" i="2"/>
  <c r="AF570" i="2"/>
  <c r="AD570" i="2"/>
  <c r="AB570" i="2"/>
  <c r="Z570" i="2"/>
  <c r="AX569" i="2"/>
  <c r="AT569" i="2"/>
  <c r="AR569" i="2"/>
  <c r="AP569" i="2"/>
  <c r="AN569" i="2"/>
  <c r="AL569" i="2"/>
  <c r="AJ569" i="2"/>
  <c r="AH569" i="2"/>
  <c r="AF569" i="2"/>
  <c r="AD569" i="2"/>
  <c r="AB569" i="2"/>
  <c r="Z569" i="2"/>
  <c r="AX568" i="2"/>
  <c r="AT568" i="2"/>
  <c r="AR568" i="2"/>
  <c r="AP568" i="2"/>
  <c r="AN568" i="2"/>
  <c r="AL568" i="2"/>
  <c r="AJ568" i="2"/>
  <c r="AH568" i="2"/>
  <c r="AF568" i="2"/>
  <c r="AD568" i="2"/>
  <c r="AB568" i="2"/>
  <c r="AX567" i="2"/>
  <c r="AT567" i="2"/>
  <c r="AR567" i="2"/>
  <c r="AP567" i="2"/>
  <c r="AN567" i="2"/>
  <c r="AL567" i="2"/>
  <c r="AJ567" i="2"/>
  <c r="AH567" i="2"/>
  <c r="AF567" i="2"/>
  <c r="AD567" i="2"/>
  <c r="AB567" i="2"/>
  <c r="AX566" i="2"/>
  <c r="AT566" i="2"/>
  <c r="AR566" i="2"/>
  <c r="AP566" i="2"/>
  <c r="AN566" i="2"/>
  <c r="AL566" i="2"/>
  <c r="AJ566" i="2"/>
  <c r="AH566" i="2"/>
  <c r="AF566" i="2"/>
  <c r="AD566" i="2"/>
  <c r="AB566" i="2"/>
  <c r="AX565" i="2"/>
  <c r="AT565" i="2"/>
  <c r="AR565" i="2"/>
  <c r="AP565" i="2"/>
  <c r="AN565" i="2"/>
  <c r="AL565" i="2"/>
  <c r="AJ565" i="2"/>
  <c r="AH565" i="2"/>
  <c r="AF565" i="2"/>
  <c r="AD565" i="2"/>
  <c r="AB565" i="2"/>
  <c r="AX564" i="2"/>
  <c r="AT564" i="2"/>
  <c r="AR564" i="2"/>
  <c r="AP564" i="2"/>
  <c r="AN564" i="2"/>
  <c r="AL564" i="2"/>
  <c r="AJ564" i="2"/>
  <c r="AH564" i="2"/>
  <c r="AF564" i="2"/>
  <c r="AD564" i="2"/>
  <c r="AB564" i="2"/>
  <c r="AX563" i="2"/>
  <c r="AT563" i="2"/>
  <c r="AR563" i="2"/>
  <c r="AP563" i="2"/>
  <c r="AN563" i="2"/>
  <c r="AL563" i="2"/>
  <c r="AJ563" i="2"/>
  <c r="AH563" i="2"/>
  <c r="AF563" i="2"/>
  <c r="AD563" i="2"/>
  <c r="AB563" i="2"/>
  <c r="AX562" i="2"/>
  <c r="AT562" i="2"/>
  <c r="AR562" i="2"/>
  <c r="AP562" i="2"/>
  <c r="AN562" i="2"/>
  <c r="AL562" i="2"/>
  <c r="AJ562" i="2"/>
  <c r="AH562" i="2"/>
  <c r="AF562" i="2"/>
  <c r="AD562" i="2"/>
  <c r="AB562" i="2"/>
  <c r="AX561" i="2"/>
  <c r="AT561" i="2"/>
  <c r="AR561" i="2"/>
  <c r="AP561" i="2"/>
  <c r="AN561" i="2"/>
  <c r="AL561" i="2"/>
  <c r="AJ561" i="2"/>
  <c r="AH561" i="2"/>
  <c r="AF561" i="2"/>
  <c r="AD561" i="2"/>
  <c r="AB561" i="2"/>
  <c r="Z561" i="2"/>
  <c r="AX560" i="2"/>
  <c r="AT560" i="2"/>
  <c r="AR560" i="2"/>
  <c r="AP560" i="2"/>
  <c r="AN560" i="2"/>
  <c r="AL560" i="2"/>
  <c r="AJ560" i="2"/>
  <c r="AH560" i="2"/>
  <c r="AF560" i="2"/>
  <c r="AD560" i="2"/>
  <c r="AB560" i="2"/>
  <c r="AX559" i="2"/>
  <c r="AT559" i="2"/>
  <c r="AR559" i="2"/>
  <c r="AP559" i="2"/>
  <c r="AN559" i="2"/>
  <c r="AL559" i="2"/>
  <c r="AJ559" i="2"/>
  <c r="AH559" i="2"/>
  <c r="AF559" i="2"/>
  <c r="AD559" i="2"/>
  <c r="AB559" i="2"/>
  <c r="AX558" i="2"/>
  <c r="AT558" i="2"/>
  <c r="AR558" i="2"/>
  <c r="AP558" i="2"/>
  <c r="AN558" i="2"/>
  <c r="AL558" i="2"/>
  <c r="AJ558" i="2"/>
  <c r="AH558" i="2"/>
  <c r="AF558" i="2"/>
  <c r="AD558" i="2"/>
  <c r="AB558" i="2"/>
  <c r="AX557" i="2"/>
  <c r="AT557" i="2"/>
  <c r="AR557" i="2"/>
  <c r="AP557" i="2"/>
  <c r="AN557" i="2"/>
  <c r="AL557" i="2"/>
  <c r="AJ557" i="2"/>
  <c r="AH557" i="2"/>
  <c r="AF557" i="2"/>
  <c r="AD557" i="2"/>
  <c r="AB557" i="2"/>
  <c r="AX556" i="2"/>
  <c r="AT556" i="2"/>
  <c r="AR556" i="2"/>
  <c r="AP556" i="2"/>
  <c r="AN556" i="2"/>
  <c r="AL556" i="2"/>
  <c r="AJ556" i="2"/>
  <c r="AH556" i="2"/>
  <c r="AF556" i="2"/>
  <c r="AD556" i="2"/>
  <c r="AB556" i="2"/>
  <c r="AX555" i="2"/>
  <c r="AT555" i="2"/>
  <c r="AR555" i="2"/>
  <c r="AP555" i="2"/>
  <c r="AN555" i="2"/>
  <c r="AL555" i="2"/>
  <c r="AJ555" i="2"/>
  <c r="AH555" i="2"/>
  <c r="AF555" i="2"/>
  <c r="AD555" i="2"/>
  <c r="AB555" i="2"/>
  <c r="Z555" i="2"/>
  <c r="AX554" i="2"/>
  <c r="AT554" i="2"/>
  <c r="AR554" i="2"/>
  <c r="AP554" i="2"/>
  <c r="AN554" i="2"/>
  <c r="AL554" i="2"/>
  <c r="AJ554" i="2"/>
  <c r="AH554" i="2"/>
  <c r="AF554" i="2"/>
  <c r="AD554" i="2"/>
  <c r="AB554" i="2"/>
  <c r="AX553" i="2"/>
  <c r="AT553" i="2"/>
  <c r="AR553" i="2"/>
  <c r="AP553" i="2"/>
  <c r="AN553" i="2"/>
  <c r="AL553" i="2"/>
  <c r="AJ553" i="2"/>
  <c r="AH553" i="2"/>
  <c r="AF553" i="2"/>
  <c r="AD553" i="2"/>
  <c r="AB553" i="2"/>
  <c r="AX552" i="2"/>
  <c r="AT552" i="2"/>
  <c r="AR552" i="2"/>
  <c r="AP552" i="2"/>
  <c r="AN552" i="2"/>
  <c r="AL552" i="2"/>
  <c r="AJ552" i="2"/>
  <c r="AH552" i="2"/>
  <c r="AF552" i="2"/>
  <c r="AD552" i="2"/>
  <c r="AB552" i="2"/>
  <c r="AX551" i="2"/>
  <c r="AT551" i="2"/>
  <c r="AR551" i="2"/>
  <c r="AP551" i="2"/>
  <c r="AN551" i="2"/>
  <c r="AL551" i="2"/>
  <c r="AJ551" i="2"/>
  <c r="AH551" i="2"/>
  <c r="AF551" i="2"/>
  <c r="AD551" i="2"/>
  <c r="AB551" i="2"/>
  <c r="Z551" i="2"/>
  <c r="AX550" i="2"/>
  <c r="AT550" i="2"/>
  <c r="AR550" i="2"/>
  <c r="AP550" i="2"/>
  <c r="AN550" i="2"/>
  <c r="AL550" i="2"/>
  <c r="AJ550" i="2"/>
  <c r="AH550" i="2"/>
  <c r="AF550" i="2"/>
  <c r="AD550" i="2"/>
  <c r="AB550" i="2"/>
  <c r="Z550" i="2"/>
  <c r="AX549" i="2"/>
  <c r="AT549" i="2"/>
  <c r="AR549" i="2"/>
  <c r="AP549" i="2"/>
  <c r="AN549" i="2"/>
  <c r="AL549" i="2"/>
  <c r="AJ549" i="2"/>
  <c r="AH549" i="2"/>
  <c r="AF549" i="2"/>
  <c r="AD549" i="2"/>
  <c r="AB549" i="2"/>
  <c r="AX548" i="2"/>
  <c r="AT548" i="2"/>
  <c r="AR548" i="2"/>
  <c r="AP548" i="2"/>
  <c r="AN548" i="2"/>
  <c r="AL548" i="2"/>
  <c r="AJ548" i="2"/>
  <c r="AH548" i="2"/>
  <c r="AF548" i="2"/>
  <c r="AD548" i="2"/>
  <c r="AB548" i="2"/>
  <c r="Z548" i="2"/>
  <c r="AX547" i="2"/>
  <c r="AT547" i="2"/>
  <c r="AR547" i="2"/>
  <c r="AP547" i="2"/>
  <c r="AN547" i="2"/>
  <c r="AL547" i="2"/>
  <c r="AJ547" i="2"/>
  <c r="AH547" i="2"/>
  <c r="AF547" i="2"/>
  <c r="AD547" i="2"/>
  <c r="AB547" i="2"/>
  <c r="Z547" i="2"/>
  <c r="AX546" i="2"/>
  <c r="AT546" i="2"/>
  <c r="AR546" i="2"/>
  <c r="AP546" i="2"/>
  <c r="AN546" i="2"/>
  <c r="AL546" i="2"/>
  <c r="AJ546" i="2"/>
  <c r="AH546" i="2"/>
  <c r="AF546" i="2"/>
  <c r="AD546" i="2"/>
  <c r="AB546" i="2"/>
  <c r="Z546" i="2"/>
  <c r="AX545" i="2"/>
  <c r="AT545" i="2"/>
  <c r="AR545" i="2"/>
  <c r="AP545" i="2"/>
  <c r="AN545" i="2"/>
  <c r="AL545" i="2"/>
  <c r="AJ545" i="2"/>
  <c r="AH545" i="2"/>
  <c r="AF545" i="2"/>
  <c r="AD545" i="2"/>
  <c r="AB545" i="2"/>
  <c r="Z545" i="2"/>
  <c r="AX544" i="2"/>
  <c r="AT544" i="2"/>
  <c r="AR544" i="2"/>
  <c r="AP544" i="2"/>
  <c r="AN544" i="2"/>
  <c r="AL544" i="2"/>
  <c r="AJ544" i="2"/>
  <c r="AH544" i="2"/>
  <c r="AF544" i="2"/>
  <c r="AD544" i="2"/>
  <c r="AB544" i="2"/>
  <c r="Z544" i="2"/>
  <c r="AX543" i="2"/>
  <c r="AT543" i="2"/>
  <c r="AR543" i="2"/>
  <c r="AP543" i="2"/>
  <c r="AN543" i="2"/>
  <c r="AL543" i="2"/>
  <c r="AJ543" i="2"/>
  <c r="AH543" i="2"/>
  <c r="AF543" i="2"/>
  <c r="AD543" i="2"/>
  <c r="AB543" i="2"/>
  <c r="Z543" i="2"/>
  <c r="AX542" i="2"/>
  <c r="AT542" i="2"/>
  <c r="AR542" i="2"/>
  <c r="AP542" i="2"/>
  <c r="AN542" i="2"/>
  <c r="AL542" i="2"/>
  <c r="AJ542" i="2"/>
  <c r="AH542" i="2"/>
  <c r="AF542" i="2"/>
  <c r="AD542" i="2"/>
  <c r="AB542" i="2"/>
  <c r="Z542" i="2"/>
  <c r="AX541" i="2"/>
  <c r="AT541" i="2"/>
  <c r="AR541" i="2"/>
  <c r="AP541" i="2"/>
  <c r="AN541" i="2"/>
  <c r="AL541" i="2"/>
  <c r="AJ541" i="2"/>
  <c r="AH541" i="2"/>
  <c r="AF541" i="2"/>
  <c r="AD541" i="2"/>
  <c r="AB541" i="2"/>
  <c r="Z541" i="2"/>
  <c r="AX540" i="2"/>
  <c r="AT540" i="2"/>
  <c r="AR540" i="2"/>
  <c r="AP540" i="2"/>
  <c r="AN540" i="2"/>
  <c r="AL540" i="2"/>
  <c r="AJ540" i="2"/>
  <c r="AH540" i="2"/>
  <c r="AF540" i="2"/>
  <c r="AD540" i="2"/>
  <c r="AB540" i="2"/>
  <c r="Z540" i="2"/>
  <c r="AX539" i="2"/>
  <c r="AT539" i="2"/>
  <c r="AR539" i="2"/>
  <c r="AP539" i="2"/>
  <c r="AN539" i="2"/>
  <c r="AL539" i="2"/>
  <c r="AJ539" i="2"/>
  <c r="AH539" i="2"/>
  <c r="AF539" i="2"/>
  <c r="AD539" i="2"/>
  <c r="AB539" i="2"/>
  <c r="Z539" i="2"/>
  <c r="AX538" i="2"/>
  <c r="AT538" i="2"/>
  <c r="AR538" i="2"/>
  <c r="AP538" i="2"/>
  <c r="AN538" i="2"/>
  <c r="AL538" i="2"/>
  <c r="AJ538" i="2"/>
  <c r="AH538" i="2"/>
  <c r="AF538" i="2"/>
  <c r="AD538" i="2"/>
  <c r="AB538" i="2"/>
  <c r="Z538" i="2"/>
  <c r="AX537" i="2"/>
  <c r="AT537" i="2"/>
  <c r="AR537" i="2"/>
  <c r="AP537" i="2"/>
  <c r="AN537" i="2"/>
  <c r="AL537" i="2"/>
  <c r="AJ537" i="2"/>
  <c r="AH537" i="2"/>
  <c r="AF537" i="2"/>
  <c r="AD537" i="2"/>
  <c r="AB537" i="2"/>
  <c r="Z537" i="2"/>
  <c r="AX536" i="2"/>
  <c r="AT536" i="2"/>
  <c r="AR536" i="2"/>
  <c r="AP536" i="2"/>
  <c r="AN536" i="2"/>
  <c r="AL536" i="2"/>
  <c r="AJ536" i="2"/>
  <c r="AH536" i="2"/>
  <c r="AF536" i="2"/>
  <c r="AD536" i="2"/>
  <c r="AB536" i="2"/>
  <c r="Z536" i="2"/>
  <c r="AX535" i="2"/>
  <c r="AT535" i="2"/>
  <c r="AR535" i="2"/>
  <c r="AP535" i="2"/>
  <c r="AN535" i="2"/>
  <c r="AL535" i="2"/>
  <c r="AJ535" i="2"/>
  <c r="AH535" i="2"/>
  <c r="AF535" i="2"/>
  <c r="AD535" i="2"/>
  <c r="AB535" i="2"/>
  <c r="Z535" i="2"/>
  <c r="AX534" i="2"/>
  <c r="AT534" i="2"/>
  <c r="AR534" i="2"/>
  <c r="AP534" i="2"/>
  <c r="AN534" i="2"/>
  <c r="AL534" i="2"/>
  <c r="AJ534" i="2"/>
  <c r="AH534" i="2"/>
  <c r="AF534" i="2"/>
  <c r="AD534" i="2"/>
  <c r="AB534" i="2"/>
  <c r="Z534" i="2"/>
  <c r="AX533" i="2"/>
  <c r="AT533" i="2"/>
  <c r="AR533" i="2"/>
  <c r="AP533" i="2"/>
  <c r="AN533" i="2"/>
  <c r="AL533" i="2"/>
  <c r="AJ533" i="2"/>
  <c r="AH533" i="2"/>
  <c r="AF533" i="2"/>
  <c r="AD533" i="2"/>
  <c r="AB533" i="2"/>
  <c r="Z533" i="2"/>
  <c r="AX532" i="2"/>
  <c r="AT532" i="2"/>
  <c r="AR532" i="2"/>
  <c r="AP532" i="2"/>
  <c r="AN532" i="2"/>
  <c r="AL532" i="2"/>
  <c r="AJ532" i="2"/>
  <c r="AH532" i="2"/>
  <c r="AF532" i="2"/>
  <c r="AD532" i="2"/>
  <c r="AB532" i="2"/>
  <c r="Z532" i="2"/>
  <c r="AX531" i="2"/>
  <c r="AT531" i="2"/>
  <c r="AR531" i="2"/>
  <c r="AP531" i="2"/>
  <c r="AN531" i="2"/>
  <c r="AL531" i="2"/>
  <c r="AJ531" i="2"/>
  <c r="AH531" i="2"/>
  <c r="AF531" i="2"/>
  <c r="AD531" i="2"/>
  <c r="AB531" i="2"/>
  <c r="Z531" i="2"/>
  <c r="AX530" i="2"/>
  <c r="AT530" i="2"/>
  <c r="AR530" i="2"/>
  <c r="AP530" i="2"/>
  <c r="AN530" i="2"/>
  <c r="AL530" i="2"/>
  <c r="AJ530" i="2"/>
  <c r="AH530" i="2"/>
  <c r="AF530" i="2"/>
  <c r="AD530" i="2"/>
  <c r="AB530" i="2"/>
  <c r="Z530" i="2"/>
  <c r="AX529" i="2"/>
  <c r="AT529" i="2"/>
  <c r="AR529" i="2"/>
  <c r="AP529" i="2"/>
  <c r="AN529" i="2"/>
  <c r="AL529" i="2"/>
  <c r="AJ529" i="2"/>
  <c r="AH529" i="2"/>
  <c r="AF529" i="2"/>
  <c r="AD529" i="2"/>
  <c r="AB529" i="2"/>
  <c r="Z529" i="2"/>
  <c r="AX528" i="2"/>
  <c r="AT528" i="2"/>
  <c r="AR528" i="2"/>
  <c r="AP528" i="2"/>
  <c r="AN528" i="2"/>
  <c r="AL528" i="2"/>
  <c r="AJ528" i="2"/>
  <c r="AH528" i="2"/>
  <c r="AF528" i="2"/>
  <c r="AD528" i="2"/>
  <c r="AB528" i="2"/>
  <c r="Z528" i="2"/>
  <c r="AX527" i="2"/>
  <c r="AT527" i="2"/>
  <c r="AR527" i="2"/>
  <c r="AP527" i="2"/>
  <c r="AN527" i="2"/>
  <c r="AL527" i="2"/>
  <c r="AJ527" i="2"/>
  <c r="AH527" i="2"/>
  <c r="AF527" i="2"/>
  <c r="AD527" i="2"/>
  <c r="AB527" i="2"/>
  <c r="Z527" i="2"/>
  <c r="AX526" i="2"/>
  <c r="AT526" i="2"/>
  <c r="AR526" i="2"/>
  <c r="AP526" i="2"/>
  <c r="AN526" i="2"/>
  <c r="AL526" i="2"/>
  <c r="AJ526" i="2"/>
  <c r="AH526" i="2"/>
  <c r="AF526" i="2"/>
  <c r="AD526" i="2"/>
  <c r="AB526" i="2"/>
  <c r="Z526" i="2"/>
  <c r="AX525" i="2"/>
  <c r="AT525" i="2"/>
  <c r="AR525" i="2"/>
  <c r="AP525" i="2"/>
  <c r="AN525" i="2"/>
  <c r="AL525" i="2"/>
  <c r="AJ525" i="2"/>
  <c r="AH525" i="2"/>
  <c r="AF525" i="2"/>
  <c r="AD525" i="2"/>
  <c r="AB525" i="2"/>
  <c r="Z525" i="2"/>
  <c r="AX524" i="2"/>
  <c r="AT524" i="2"/>
  <c r="AR524" i="2"/>
  <c r="AP524" i="2"/>
  <c r="AN524" i="2"/>
  <c r="AL524" i="2"/>
  <c r="AJ524" i="2"/>
  <c r="AH524" i="2"/>
  <c r="AF524" i="2"/>
  <c r="AD524" i="2"/>
  <c r="AB524" i="2"/>
  <c r="Z524" i="2"/>
  <c r="AX523" i="2"/>
  <c r="AT523" i="2"/>
  <c r="AR523" i="2"/>
  <c r="AP523" i="2"/>
  <c r="AN523" i="2"/>
  <c r="AL523" i="2"/>
  <c r="AJ523" i="2"/>
  <c r="AH523" i="2"/>
  <c r="AF523" i="2"/>
  <c r="AD523" i="2"/>
  <c r="AB523" i="2"/>
  <c r="Z523" i="2"/>
  <c r="AX522" i="2"/>
  <c r="AT522" i="2"/>
  <c r="AR522" i="2"/>
  <c r="AP522" i="2"/>
  <c r="AN522" i="2"/>
  <c r="AL522" i="2"/>
  <c r="AJ522" i="2"/>
  <c r="AH522" i="2"/>
  <c r="AF522" i="2"/>
  <c r="AD522" i="2"/>
  <c r="AB522" i="2"/>
  <c r="Z522" i="2"/>
  <c r="AX521" i="2"/>
  <c r="AT521" i="2"/>
  <c r="AR521" i="2"/>
  <c r="AP521" i="2"/>
  <c r="AN521" i="2"/>
  <c r="AL521" i="2"/>
  <c r="AJ521" i="2"/>
  <c r="AH521" i="2"/>
  <c r="AF521" i="2"/>
  <c r="AD521" i="2"/>
  <c r="AB521" i="2"/>
  <c r="Z521" i="2"/>
  <c r="AX520" i="2"/>
  <c r="AT520" i="2"/>
  <c r="AR520" i="2"/>
  <c r="AP520" i="2"/>
  <c r="AN520" i="2"/>
  <c r="AL520" i="2"/>
  <c r="AJ520" i="2"/>
  <c r="AH520" i="2"/>
  <c r="AF520" i="2"/>
  <c r="AD520" i="2"/>
  <c r="AB520" i="2"/>
  <c r="AX519" i="2"/>
  <c r="AT519" i="2"/>
  <c r="AR519" i="2"/>
  <c r="AP519" i="2"/>
  <c r="AN519" i="2"/>
  <c r="AL519" i="2"/>
  <c r="AJ519" i="2"/>
  <c r="AH519" i="2"/>
  <c r="AF519" i="2"/>
  <c r="AD519" i="2"/>
  <c r="AB519" i="2"/>
  <c r="AX518" i="2"/>
  <c r="AT518" i="2"/>
  <c r="AR518" i="2"/>
  <c r="AP518" i="2"/>
  <c r="AN518" i="2"/>
  <c r="AL518" i="2"/>
  <c r="AJ518" i="2"/>
  <c r="AH518" i="2"/>
  <c r="AF518" i="2"/>
  <c r="AD518" i="2"/>
  <c r="AB518" i="2"/>
  <c r="Z518" i="2"/>
  <c r="AX517" i="2"/>
  <c r="AT517" i="2"/>
  <c r="AR517" i="2"/>
  <c r="AP517" i="2"/>
  <c r="AN517" i="2"/>
  <c r="AL517" i="2"/>
  <c r="AJ517" i="2"/>
  <c r="AH517" i="2"/>
  <c r="AF517" i="2"/>
  <c r="AD517" i="2"/>
  <c r="AB517" i="2"/>
  <c r="AX516" i="2"/>
  <c r="AT516" i="2"/>
  <c r="AR516" i="2"/>
  <c r="AP516" i="2"/>
  <c r="AN516" i="2"/>
  <c r="AL516" i="2"/>
  <c r="AJ516" i="2"/>
  <c r="AH516" i="2"/>
  <c r="AF516" i="2"/>
  <c r="AD516" i="2"/>
  <c r="AB516" i="2"/>
  <c r="AX515" i="2"/>
  <c r="AT515" i="2"/>
  <c r="AR515" i="2"/>
  <c r="AP515" i="2"/>
  <c r="AN515" i="2"/>
  <c r="AL515" i="2"/>
  <c r="AJ515" i="2"/>
  <c r="AH515" i="2"/>
  <c r="AF515" i="2"/>
  <c r="AD515" i="2"/>
  <c r="AB515" i="2"/>
  <c r="Z515" i="2"/>
  <c r="AX514" i="2"/>
  <c r="AT514" i="2"/>
  <c r="AR514" i="2"/>
  <c r="AP514" i="2"/>
  <c r="AN514" i="2"/>
  <c r="AL514" i="2"/>
  <c r="AJ514" i="2"/>
  <c r="AH514" i="2"/>
  <c r="AF514" i="2"/>
  <c r="AD514" i="2"/>
  <c r="AB514" i="2"/>
  <c r="AX513" i="2"/>
  <c r="AT513" i="2"/>
  <c r="AR513" i="2"/>
  <c r="AP513" i="2"/>
  <c r="AN513" i="2"/>
  <c r="AL513" i="2"/>
  <c r="AJ513" i="2"/>
  <c r="AH513" i="2"/>
  <c r="AF513" i="2"/>
  <c r="AD513" i="2"/>
  <c r="AB513" i="2"/>
  <c r="AX512" i="2"/>
  <c r="AT512" i="2"/>
  <c r="AR512" i="2"/>
  <c r="AP512" i="2"/>
  <c r="AN512" i="2"/>
  <c r="AL512" i="2"/>
  <c r="AJ512" i="2"/>
  <c r="AH512" i="2"/>
  <c r="AF512" i="2"/>
  <c r="AD512" i="2"/>
  <c r="AB512" i="2"/>
  <c r="AX511" i="2"/>
  <c r="AT511" i="2"/>
  <c r="AR511" i="2"/>
  <c r="AP511" i="2"/>
  <c r="AN511" i="2"/>
  <c r="AL511" i="2"/>
  <c r="AJ511" i="2"/>
  <c r="AH511" i="2"/>
  <c r="AF511" i="2"/>
  <c r="AD511" i="2"/>
  <c r="AB511" i="2"/>
  <c r="Z511" i="2"/>
  <c r="AX510" i="2"/>
  <c r="AT510" i="2"/>
  <c r="AR510" i="2"/>
  <c r="AP510" i="2"/>
  <c r="AN510" i="2"/>
  <c r="AL510" i="2"/>
  <c r="AJ510" i="2"/>
  <c r="AH510" i="2"/>
  <c r="AF510" i="2"/>
  <c r="AD510" i="2"/>
  <c r="AB510" i="2"/>
  <c r="AX509" i="2"/>
  <c r="AT509" i="2"/>
  <c r="AR509" i="2"/>
  <c r="AP509" i="2"/>
  <c r="AN509" i="2"/>
  <c r="AL509" i="2"/>
  <c r="AJ509" i="2"/>
  <c r="AH509" i="2"/>
  <c r="AF509" i="2"/>
  <c r="AD509" i="2"/>
  <c r="AB509" i="2"/>
  <c r="Z509" i="2"/>
  <c r="AX508" i="2"/>
  <c r="AT508" i="2"/>
  <c r="AR508" i="2"/>
  <c r="AP508" i="2"/>
  <c r="AN508" i="2"/>
  <c r="AL508" i="2"/>
  <c r="AJ508" i="2"/>
  <c r="AH508" i="2"/>
  <c r="AF508" i="2"/>
  <c r="AD508" i="2"/>
  <c r="AB508" i="2"/>
  <c r="AX507" i="2"/>
  <c r="AT507" i="2"/>
  <c r="AR507" i="2"/>
  <c r="AP507" i="2"/>
  <c r="AN507" i="2"/>
  <c r="AL507" i="2"/>
  <c r="AJ507" i="2"/>
  <c r="AH507" i="2"/>
  <c r="AF507" i="2"/>
  <c r="AD507" i="2"/>
  <c r="AB507" i="2"/>
  <c r="AX506" i="2"/>
  <c r="AT506" i="2"/>
  <c r="AR506" i="2"/>
  <c r="AP506" i="2"/>
  <c r="AN506" i="2"/>
  <c r="AL506" i="2"/>
  <c r="AJ506" i="2"/>
  <c r="AH506" i="2"/>
  <c r="AF506" i="2"/>
  <c r="AD506" i="2"/>
  <c r="AB506" i="2"/>
  <c r="AX505" i="2"/>
  <c r="AT505" i="2"/>
  <c r="AR505" i="2"/>
  <c r="AP505" i="2"/>
  <c r="AN505" i="2"/>
  <c r="AL505" i="2"/>
  <c r="AJ505" i="2"/>
  <c r="AH505" i="2"/>
  <c r="AF505" i="2"/>
  <c r="AD505" i="2"/>
  <c r="AB505" i="2"/>
  <c r="AX504" i="2"/>
  <c r="AT504" i="2"/>
  <c r="AR504" i="2"/>
  <c r="AP504" i="2"/>
  <c r="AN504" i="2"/>
  <c r="AL504" i="2"/>
  <c r="AJ504" i="2"/>
  <c r="AH504" i="2"/>
  <c r="AF504" i="2"/>
  <c r="AD504" i="2"/>
  <c r="AB504" i="2"/>
  <c r="AX503" i="2"/>
  <c r="AT503" i="2"/>
  <c r="AR503" i="2"/>
  <c r="AP503" i="2"/>
  <c r="AN503" i="2"/>
  <c r="AL503" i="2"/>
  <c r="AJ503" i="2"/>
  <c r="AH503" i="2"/>
  <c r="AF503" i="2"/>
  <c r="AD503" i="2"/>
  <c r="AB503" i="2"/>
  <c r="Z503" i="2"/>
  <c r="AX502" i="2"/>
  <c r="AT502" i="2"/>
  <c r="AR502" i="2"/>
  <c r="AP502" i="2"/>
  <c r="AN502" i="2"/>
  <c r="AL502" i="2"/>
  <c r="AJ502" i="2"/>
  <c r="AH502" i="2"/>
  <c r="AF502" i="2"/>
  <c r="AD502" i="2"/>
  <c r="AB502" i="2"/>
  <c r="Z502" i="2"/>
  <c r="AX501" i="2"/>
  <c r="AT501" i="2"/>
  <c r="AR501" i="2"/>
  <c r="AP501" i="2"/>
  <c r="AN501" i="2"/>
  <c r="AL501" i="2"/>
  <c r="AJ501" i="2"/>
  <c r="AH501" i="2"/>
  <c r="AF501" i="2"/>
  <c r="AD501" i="2"/>
  <c r="AB501" i="2"/>
  <c r="Z501" i="2"/>
  <c r="AX500" i="2"/>
  <c r="AT500" i="2"/>
  <c r="AR500" i="2"/>
  <c r="AP500" i="2"/>
  <c r="AN500" i="2"/>
  <c r="AL500" i="2"/>
  <c r="AJ500" i="2"/>
  <c r="AH500" i="2"/>
  <c r="AF500" i="2"/>
  <c r="AD500" i="2"/>
  <c r="AB500" i="2"/>
  <c r="Z500" i="2"/>
  <c r="AX499" i="2"/>
  <c r="AT499" i="2"/>
  <c r="AR499" i="2"/>
  <c r="AP499" i="2"/>
  <c r="AN499" i="2"/>
  <c r="AL499" i="2"/>
  <c r="AJ499" i="2"/>
  <c r="AH499" i="2"/>
  <c r="AF499" i="2"/>
  <c r="AD499" i="2"/>
  <c r="AB499" i="2"/>
  <c r="Z499" i="2"/>
  <c r="AX498" i="2"/>
  <c r="AT498" i="2"/>
  <c r="AR498" i="2"/>
  <c r="AP498" i="2"/>
  <c r="AN498" i="2"/>
  <c r="AL498" i="2"/>
  <c r="AJ498" i="2"/>
  <c r="AH498" i="2"/>
  <c r="AF498" i="2"/>
  <c r="AD498" i="2"/>
  <c r="AB498" i="2"/>
  <c r="Z498" i="2"/>
  <c r="AX497" i="2"/>
  <c r="AT497" i="2"/>
  <c r="AR497" i="2"/>
  <c r="AP497" i="2"/>
  <c r="AN497" i="2"/>
  <c r="AL497" i="2"/>
  <c r="AJ497" i="2"/>
  <c r="AH497" i="2"/>
  <c r="AF497" i="2"/>
  <c r="AD497" i="2"/>
  <c r="AB497" i="2"/>
  <c r="Z497" i="2"/>
  <c r="AX496" i="2"/>
  <c r="AT496" i="2"/>
  <c r="AR496" i="2"/>
  <c r="AP496" i="2"/>
  <c r="AN496" i="2"/>
  <c r="AL496" i="2"/>
  <c r="AJ496" i="2"/>
  <c r="AH496" i="2"/>
  <c r="AF496" i="2"/>
  <c r="AD496" i="2"/>
  <c r="AB496" i="2"/>
  <c r="Z496" i="2"/>
  <c r="AX495" i="2"/>
  <c r="AT495" i="2"/>
  <c r="AR495" i="2"/>
  <c r="AP495" i="2"/>
  <c r="AN495" i="2"/>
  <c r="AL495" i="2"/>
  <c r="AJ495" i="2"/>
  <c r="AH495" i="2"/>
  <c r="AF495" i="2"/>
  <c r="AD495" i="2"/>
  <c r="AB495" i="2"/>
  <c r="Z495" i="2"/>
  <c r="AX494" i="2"/>
  <c r="AT494" i="2"/>
  <c r="AR494" i="2"/>
  <c r="AP494" i="2"/>
  <c r="AN494" i="2"/>
  <c r="AL494" i="2"/>
  <c r="AJ494" i="2"/>
  <c r="AH494" i="2"/>
  <c r="AF494" i="2"/>
  <c r="AD494" i="2"/>
  <c r="AB494" i="2"/>
  <c r="Z494" i="2"/>
  <c r="AX493" i="2"/>
  <c r="AT493" i="2"/>
  <c r="AR493" i="2"/>
  <c r="AP493" i="2"/>
  <c r="AN493" i="2"/>
  <c r="AL493" i="2"/>
  <c r="AJ493" i="2"/>
  <c r="AH493" i="2"/>
  <c r="AF493" i="2"/>
  <c r="AD493" i="2"/>
  <c r="AB493" i="2"/>
  <c r="Z493" i="2"/>
  <c r="AX492" i="2"/>
  <c r="AT492" i="2"/>
  <c r="AR492" i="2"/>
  <c r="AP492" i="2"/>
  <c r="AN492" i="2"/>
  <c r="AL492" i="2"/>
  <c r="AJ492" i="2"/>
  <c r="AH492" i="2"/>
  <c r="AF492" i="2"/>
  <c r="AD492" i="2"/>
  <c r="AB492" i="2"/>
  <c r="AX491" i="2"/>
  <c r="AT491" i="2"/>
  <c r="AR491" i="2"/>
  <c r="AP491" i="2"/>
  <c r="AN491" i="2"/>
  <c r="AL491" i="2"/>
  <c r="AJ491" i="2"/>
  <c r="AH491" i="2"/>
  <c r="AF491" i="2"/>
  <c r="AD491" i="2"/>
  <c r="AB491" i="2"/>
  <c r="AX490" i="2"/>
  <c r="AT490" i="2"/>
  <c r="AR490" i="2"/>
  <c r="AP490" i="2"/>
  <c r="AN490" i="2"/>
  <c r="AL490" i="2"/>
  <c r="AJ490" i="2"/>
  <c r="AH490" i="2"/>
  <c r="AF490" i="2"/>
  <c r="AD490" i="2"/>
  <c r="AB490" i="2"/>
  <c r="AX489" i="2"/>
  <c r="AT489" i="2"/>
  <c r="AR489" i="2"/>
  <c r="AP489" i="2"/>
  <c r="AN489" i="2"/>
  <c r="AL489" i="2"/>
  <c r="AJ489" i="2"/>
  <c r="AH489" i="2"/>
  <c r="AF489" i="2"/>
  <c r="AD489" i="2"/>
  <c r="AB489" i="2"/>
  <c r="AX488" i="2"/>
  <c r="AT488" i="2"/>
  <c r="AR488" i="2"/>
  <c r="AP488" i="2"/>
  <c r="AN488" i="2"/>
  <c r="AL488" i="2"/>
  <c r="AJ488" i="2"/>
  <c r="AH488" i="2"/>
  <c r="AF488" i="2"/>
  <c r="AD488" i="2"/>
  <c r="AB488" i="2"/>
  <c r="AX487" i="2"/>
  <c r="AT487" i="2"/>
  <c r="AR487" i="2"/>
  <c r="AP487" i="2"/>
  <c r="AN487" i="2"/>
  <c r="AL487" i="2"/>
  <c r="AJ487" i="2"/>
  <c r="AH487" i="2"/>
  <c r="AF487" i="2"/>
  <c r="AD487" i="2"/>
  <c r="AB487" i="2"/>
  <c r="AX486" i="2"/>
  <c r="AT486" i="2"/>
  <c r="AR486" i="2"/>
  <c r="AP486" i="2"/>
  <c r="AN486" i="2"/>
  <c r="AL486" i="2"/>
  <c r="AJ486" i="2"/>
  <c r="AH486" i="2"/>
  <c r="AF486" i="2"/>
  <c r="AD486" i="2"/>
  <c r="AB486" i="2"/>
  <c r="AX485" i="2"/>
  <c r="AT485" i="2"/>
  <c r="AR485" i="2"/>
  <c r="AP485" i="2"/>
  <c r="AN485" i="2"/>
  <c r="AL485" i="2"/>
  <c r="AJ485" i="2"/>
  <c r="AH485" i="2"/>
  <c r="AF485" i="2"/>
  <c r="AD485" i="2"/>
  <c r="AB485" i="2"/>
  <c r="AX484" i="2"/>
  <c r="AT484" i="2"/>
  <c r="AR484" i="2"/>
  <c r="AP484" i="2"/>
  <c r="AN484" i="2"/>
  <c r="AL484" i="2"/>
  <c r="AJ484" i="2"/>
  <c r="AH484" i="2"/>
  <c r="AF484" i="2"/>
  <c r="AD484" i="2"/>
  <c r="AB484" i="2"/>
  <c r="AX483" i="2"/>
  <c r="AT483" i="2"/>
  <c r="AR483" i="2"/>
  <c r="AP483" i="2"/>
  <c r="AN483" i="2"/>
  <c r="AL483" i="2"/>
  <c r="AJ483" i="2"/>
  <c r="AH483" i="2"/>
  <c r="AF483" i="2"/>
  <c r="AD483" i="2"/>
  <c r="AB483" i="2"/>
  <c r="Z483" i="2"/>
  <c r="AX482" i="2"/>
  <c r="AT482" i="2"/>
  <c r="AR482" i="2"/>
  <c r="AP482" i="2"/>
  <c r="AN482" i="2"/>
  <c r="AL482" i="2"/>
  <c r="AJ482" i="2"/>
  <c r="AH482" i="2"/>
  <c r="AF482" i="2"/>
  <c r="AD482" i="2"/>
  <c r="AB482" i="2"/>
  <c r="AX481" i="2"/>
  <c r="AT481" i="2"/>
  <c r="AR481" i="2"/>
  <c r="AP481" i="2"/>
  <c r="AN481" i="2"/>
  <c r="AL481" i="2"/>
  <c r="AJ481" i="2"/>
  <c r="AH481" i="2"/>
  <c r="AF481" i="2"/>
  <c r="AD481" i="2"/>
  <c r="AB481" i="2"/>
  <c r="AX480" i="2"/>
  <c r="AT480" i="2"/>
  <c r="AR480" i="2"/>
  <c r="AP480" i="2"/>
  <c r="AN480" i="2"/>
  <c r="AL480" i="2"/>
  <c r="AJ480" i="2"/>
  <c r="AH480" i="2"/>
  <c r="AF480" i="2"/>
  <c r="AD480" i="2"/>
  <c r="AB480" i="2"/>
  <c r="AX479" i="2"/>
  <c r="AT479" i="2"/>
  <c r="AR479" i="2"/>
  <c r="AP479" i="2"/>
  <c r="AN479" i="2"/>
  <c r="AL479" i="2"/>
  <c r="AJ479" i="2"/>
  <c r="AH479" i="2"/>
  <c r="AF479" i="2"/>
  <c r="AD479" i="2"/>
  <c r="AB479" i="2"/>
  <c r="AX478" i="2"/>
  <c r="AT478" i="2"/>
  <c r="AR478" i="2"/>
  <c r="AP478" i="2"/>
  <c r="AN478" i="2"/>
  <c r="AL478" i="2"/>
  <c r="AJ478" i="2"/>
  <c r="AH478" i="2"/>
  <c r="AF478" i="2"/>
  <c r="AD478" i="2"/>
  <c r="AB478" i="2"/>
  <c r="AX477" i="2"/>
  <c r="AT477" i="2"/>
  <c r="AR477" i="2"/>
  <c r="AP477" i="2"/>
  <c r="AN477" i="2"/>
  <c r="AL477" i="2"/>
  <c r="AJ477" i="2"/>
  <c r="AH477" i="2"/>
  <c r="AF477" i="2"/>
  <c r="AD477" i="2"/>
  <c r="AB477" i="2"/>
  <c r="AX476" i="2"/>
  <c r="AT476" i="2"/>
  <c r="AR476" i="2"/>
  <c r="AP476" i="2"/>
  <c r="AN476" i="2"/>
  <c r="AL476" i="2"/>
  <c r="AJ476" i="2"/>
  <c r="AH476" i="2"/>
  <c r="AF476" i="2"/>
  <c r="AD476" i="2"/>
  <c r="AB476" i="2"/>
  <c r="AX475" i="2"/>
  <c r="AT475" i="2"/>
  <c r="AR475" i="2"/>
  <c r="AP475" i="2"/>
  <c r="AN475" i="2"/>
  <c r="AL475" i="2"/>
  <c r="AJ475" i="2"/>
  <c r="AH475" i="2"/>
  <c r="AF475" i="2"/>
  <c r="AD475" i="2"/>
  <c r="AB475" i="2"/>
  <c r="AX474" i="2"/>
  <c r="AT474" i="2"/>
  <c r="AR474" i="2"/>
  <c r="AP474" i="2"/>
  <c r="AN474" i="2"/>
  <c r="AL474" i="2"/>
  <c r="AJ474" i="2"/>
  <c r="AH474" i="2"/>
  <c r="AF474" i="2"/>
  <c r="AD474" i="2"/>
  <c r="AB474" i="2"/>
  <c r="AX473" i="2"/>
  <c r="AT473" i="2"/>
  <c r="AR473" i="2"/>
  <c r="AP473" i="2"/>
  <c r="AN473" i="2"/>
  <c r="AL473" i="2"/>
  <c r="AJ473" i="2"/>
  <c r="AH473" i="2"/>
  <c r="AF473" i="2"/>
  <c r="AD473" i="2"/>
  <c r="AB473" i="2"/>
  <c r="AX472" i="2"/>
  <c r="AT472" i="2"/>
  <c r="AR472" i="2"/>
  <c r="AP472" i="2"/>
  <c r="AN472" i="2"/>
  <c r="AL472" i="2"/>
  <c r="AJ472" i="2"/>
  <c r="AH472" i="2"/>
  <c r="AF472" i="2"/>
  <c r="AD472" i="2"/>
  <c r="AB472" i="2"/>
  <c r="AX471" i="2"/>
  <c r="AT471" i="2"/>
  <c r="AR471" i="2"/>
  <c r="AP471" i="2"/>
  <c r="AN471" i="2"/>
  <c r="AL471" i="2"/>
  <c r="AJ471" i="2"/>
  <c r="AH471" i="2"/>
  <c r="AF471" i="2"/>
  <c r="AD471" i="2"/>
  <c r="AB471" i="2"/>
  <c r="AX470" i="2"/>
  <c r="AT470" i="2"/>
  <c r="AR470" i="2"/>
  <c r="AP470" i="2"/>
  <c r="AN470" i="2"/>
  <c r="AL470" i="2"/>
  <c r="AJ470" i="2"/>
  <c r="AH470" i="2"/>
  <c r="AF470" i="2"/>
  <c r="AD470" i="2"/>
  <c r="AB470" i="2"/>
  <c r="AX469" i="2"/>
  <c r="AT469" i="2"/>
  <c r="AR469" i="2"/>
  <c r="AP469" i="2"/>
  <c r="AN469" i="2"/>
  <c r="AL469" i="2"/>
  <c r="AJ469" i="2"/>
  <c r="AH469" i="2"/>
  <c r="AF469" i="2"/>
  <c r="AD469" i="2"/>
  <c r="AB469" i="2"/>
  <c r="Z469" i="2"/>
  <c r="AX468" i="2"/>
  <c r="AT468" i="2"/>
  <c r="AR468" i="2"/>
  <c r="AP468" i="2"/>
  <c r="AN468" i="2"/>
  <c r="AL468" i="2"/>
  <c r="AJ468" i="2"/>
  <c r="AH468" i="2"/>
  <c r="AF468" i="2"/>
  <c r="AD468" i="2"/>
  <c r="AB468" i="2"/>
  <c r="Z468" i="2"/>
  <c r="AX467" i="2"/>
  <c r="AT467" i="2"/>
  <c r="AR467" i="2"/>
  <c r="AP467" i="2"/>
  <c r="AN467" i="2"/>
  <c r="AL467" i="2"/>
  <c r="AJ467" i="2"/>
  <c r="AH467" i="2"/>
  <c r="AF467" i="2"/>
  <c r="AD467" i="2"/>
  <c r="AB467" i="2"/>
  <c r="Z467" i="2"/>
  <c r="AX466" i="2"/>
  <c r="AT466" i="2"/>
  <c r="AR466" i="2"/>
  <c r="AP466" i="2"/>
  <c r="AN466" i="2"/>
  <c r="AL466" i="2"/>
  <c r="AJ466" i="2"/>
  <c r="AH466" i="2"/>
  <c r="AF466" i="2"/>
  <c r="AD466" i="2"/>
  <c r="AB466" i="2"/>
  <c r="AX465" i="2"/>
  <c r="AT465" i="2"/>
  <c r="AR465" i="2"/>
  <c r="AP465" i="2"/>
  <c r="AN465" i="2"/>
  <c r="AL465" i="2"/>
  <c r="AJ465" i="2"/>
  <c r="AH465" i="2"/>
  <c r="AF465" i="2"/>
  <c r="AD465" i="2"/>
  <c r="AB465" i="2"/>
  <c r="AX464" i="2"/>
  <c r="AT464" i="2"/>
  <c r="AR464" i="2"/>
  <c r="AP464" i="2"/>
  <c r="AN464" i="2"/>
  <c r="AL464" i="2"/>
  <c r="AJ464" i="2"/>
  <c r="AH464" i="2"/>
  <c r="AF464" i="2"/>
  <c r="AD464" i="2"/>
  <c r="AB464" i="2"/>
  <c r="Z464" i="2"/>
  <c r="AX463" i="2"/>
  <c r="AT463" i="2"/>
  <c r="AR463" i="2"/>
  <c r="AP463" i="2"/>
  <c r="AN463" i="2"/>
  <c r="AL463" i="2"/>
  <c r="AJ463" i="2"/>
  <c r="AH463" i="2"/>
  <c r="AF463" i="2"/>
  <c r="AD463" i="2"/>
  <c r="AB463" i="2"/>
  <c r="Z463" i="2"/>
  <c r="AX462" i="2"/>
  <c r="AT462" i="2"/>
  <c r="AR462" i="2"/>
  <c r="AP462" i="2"/>
  <c r="AN462" i="2"/>
  <c r="AL462" i="2"/>
  <c r="AJ462" i="2"/>
  <c r="AH462" i="2"/>
  <c r="AF462" i="2"/>
  <c r="AD462" i="2"/>
  <c r="AB462" i="2"/>
  <c r="AX461" i="2"/>
  <c r="AT461" i="2"/>
  <c r="AR461" i="2"/>
  <c r="AP461" i="2"/>
  <c r="AN461" i="2"/>
  <c r="AL461" i="2"/>
  <c r="AJ461" i="2"/>
  <c r="AH461" i="2"/>
  <c r="AF461" i="2"/>
  <c r="AD461" i="2"/>
  <c r="AB461" i="2"/>
  <c r="AX460" i="2"/>
  <c r="AT460" i="2"/>
  <c r="AR460" i="2"/>
  <c r="AP460" i="2"/>
  <c r="AN460" i="2"/>
  <c r="AL460" i="2"/>
  <c r="AJ460" i="2"/>
  <c r="AH460" i="2"/>
  <c r="AF460" i="2"/>
  <c r="AD460" i="2"/>
  <c r="AB460" i="2"/>
  <c r="AX459" i="2"/>
  <c r="AT459" i="2"/>
  <c r="AR459" i="2"/>
  <c r="AP459" i="2"/>
  <c r="AN459" i="2"/>
  <c r="AL459" i="2"/>
  <c r="AJ459" i="2"/>
  <c r="AH459" i="2"/>
  <c r="AF459" i="2"/>
  <c r="AD459" i="2"/>
  <c r="AB459" i="2"/>
  <c r="Z459" i="2"/>
  <c r="AX458" i="2"/>
  <c r="AT458" i="2"/>
  <c r="AR458" i="2"/>
  <c r="AP458" i="2"/>
  <c r="AN458" i="2"/>
  <c r="AL458" i="2"/>
  <c r="AJ458" i="2"/>
  <c r="AH458" i="2"/>
  <c r="AF458" i="2"/>
  <c r="AD458" i="2"/>
  <c r="AB458" i="2"/>
  <c r="Z458" i="2"/>
  <c r="AX457" i="2"/>
  <c r="AT457" i="2"/>
  <c r="AR457" i="2"/>
  <c r="AP457" i="2"/>
  <c r="AN457" i="2"/>
  <c r="AL457" i="2"/>
  <c r="AJ457" i="2"/>
  <c r="AH457" i="2"/>
  <c r="AF457" i="2"/>
  <c r="AD457" i="2"/>
  <c r="AB457" i="2"/>
  <c r="Z457" i="2"/>
  <c r="AX456" i="2"/>
  <c r="AT456" i="2"/>
  <c r="AR456" i="2"/>
  <c r="AP456" i="2"/>
  <c r="AN456" i="2"/>
  <c r="AL456" i="2"/>
  <c r="AJ456" i="2"/>
  <c r="AH456" i="2"/>
  <c r="AF456" i="2"/>
  <c r="AD456" i="2"/>
  <c r="AB456" i="2"/>
  <c r="Z456" i="2"/>
  <c r="AX455" i="2"/>
  <c r="AT455" i="2"/>
  <c r="AR455" i="2"/>
  <c r="AP455" i="2"/>
  <c r="AN455" i="2"/>
  <c r="AL455" i="2"/>
  <c r="AJ455" i="2"/>
  <c r="AH455" i="2"/>
  <c r="AF455" i="2"/>
  <c r="AD455" i="2"/>
  <c r="AB455" i="2"/>
  <c r="Z455" i="2"/>
  <c r="AX454" i="2"/>
  <c r="AT454" i="2"/>
  <c r="AR454" i="2"/>
  <c r="AP454" i="2"/>
  <c r="AN454" i="2"/>
  <c r="AL454" i="2"/>
  <c r="AJ454" i="2"/>
  <c r="AH454" i="2"/>
  <c r="AF454" i="2"/>
  <c r="AD454" i="2"/>
  <c r="AB454" i="2"/>
  <c r="Z454" i="2"/>
  <c r="AX453" i="2"/>
  <c r="AT453" i="2"/>
  <c r="AR453" i="2"/>
  <c r="AP453" i="2"/>
  <c r="AN453" i="2"/>
  <c r="AL453" i="2"/>
  <c r="AJ453" i="2"/>
  <c r="AH453" i="2"/>
  <c r="AF453" i="2"/>
  <c r="AD453" i="2"/>
  <c r="AB453" i="2"/>
  <c r="Z453" i="2"/>
  <c r="AX452" i="2"/>
  <c r="AT452" i="2"/>
  <c r="AR452" i="2"/>
  <c r="AP452" i="2"/>
  <c r="AN452" i="2"/>
  <c r="AL452" i="2"/>
  <c r="AJ452" i="2"/>
  <c r="AH452" i="2"/>
  <c r="AF452" i="2"/>
  <c r="AD452" i="2"/>
  <c r="AB452" i="2"/>
  <c r="Z452" i="2"/>
  <c r="AX451" i="2"/>
  <c r="AT451" i="2"/>
  <c r="AR451" i="2"/>
  <c r="AP451" i="2"/>
  <c r="AN451" i="2"/>
  <c r="AL451" i="2"/>
  <c r="AJ451" i="2"/>
  <c r="AH451" i="2"/>
  <c r="AF451" i="2"/>
  <c r="AD451" i="2"/>
  <c r="AB451" i="2"/>
  <c r="Z451" i="2"/>
  <c r="AX450" i="2"/>
  <c r="AT450" i="2"/>
  <c r="AR450" i="2"/>
  <c r="AP450" i="2"/>
  <c r="AN450" i="2"/>
  <c r="AL450" i="2"/>
  <c r="AJ450" i="2"/>
  <c r="AH450" i="2"/>
  <c r="AF450" i="2"/>
  <c r="AD450" i="2"/>
  <c r="AB450" i="2"/>
  <c r="Z450" i="2"/>
  <c r="AX449" i="2"/>
  <c r="AT449" i="2"/>
  <c r="AR449" i="2"/>
  <c r="AP449" i="2"/>
  <c r="AN449" i="2"/>
  <c r="AL449" i="2"/>
  <c r="AJ449" i="2"/>
  <c r="AH449" i="2"/>
  <c r="AF449" i="2"/>
  <c r="AD449" i="2"/>
  <c r="AB449" i="2"/>
  <c r="Z449" i="2"/>
  <c r="AX448" i="2"/>
  <c r="AT448" i="2"/>
  <c r="AR448" i="2"/>
  <c r="AP448" i="2"/>
  <c r="AN448" i="2"/>
  <c r="AL448" i="2"/>
  <c r="AJ448" i="2"/>
  <c r="AH448" i="2"/>
  <c r="AF448" i="2"/>
  <c r="AD448" i="2"/>
  <c r="AB448" i="2"/>
  <c r="Z448" i="2"/>
  <c r="AX447" i="2"/>
  <c r="AT447" i="2"/>
  <c r="AR447" i="2"/>
  <c r="AP447" i="2"/>
  <c r="AN447" i="2"/>
  <c r="AL447" i="2"/>
  <c r="AJ447" i="2"/>
  <c r="AH447" i="2"/>
  <c r="AF447" i="2"/>
  <c r="AD447" i="2"/>
  <c r="AB447" i="2"/>
  <c r="Z447" i="2"/>
  <c r="AX446" i="2"/>
  <c r="AT446" i="2"/>
  <c r="AR446" i="2"/>
  <c r="AP446" i="2"/>
  <c r="AN446" i="2"/>
  <c r="AL446" i="2"/>
  <c r="AJ446" i="2"/>
  <c r="AH446" i="2"/>
  <c r="AF446" i="2"/>
  <c r="AD446" i="2"/>
  <c r="AB446" i="2"/>
  <c r="Z446" i="2"/>
  <c r="AX445" i="2"/>
  <c r="AT445" i="2"/>
  <c r="AR445" i="2"/>
  <c r="AP445" i="2"/>
  <c r="AN445" i="2"/>
  <c r="AL445" i="2"/>
  <c r="AJ445" i="2"/>
  <c r="AH445" i="2"/>
  <c r="AF445" i="2"/>
  <c r="AD445" i="2"/>
  <c r="AB445" i="2"/>
  <c r="Z445" i="2"/>
  <c r="AX444" i="2"/>
  <c r="AT444" i="2"/>
  <c r="AR444" i="2"/>
  <c r="AP444" i="2"/>
  <c r="AN444" i="2"/>
  <c r="AL444" i="2"/>
  <c r="AJ444" i="2"/>
  <c r="AH444" i="2"/>
  <c r="AF444" i="2"/>
  <c r="AD444" i="2"/>
  <c r="AB444" i="2"/>
  <c r="Z444" i="2"/>
  <c r="AX443" i="2"/>
  <c r="AT443" i="2"/>
  <c r="AR443" i="2"/>
  <c r="AP443" i="2"/>
  <c r="AN443" i="2"/>
  <c r="AL443" i="2"/>
  <c r="AJ443" i="2"/>
  <c r="AH443" i="2"/>
  <c r="AF443" i="2"/>
  <c r="AD443" i="2"/>
  <c r="AB443" i="2"/>
  <c r="Z443" i="2"/>
  <c r="AX442" i="2"/>
  <c r="AT442" i="2"/>
  <c r="AR442" i="2"/>
  <c r="AP442" i="2"/>
  <c r="AN442" i="2"/>
  <c r="AL442" i="2"/>
  <c r="AJ442" i="2"/>
  <c r="AH442" i="2"/>
  <c r="AF442" i="2"/>
  <c r="AD442" i="2"/>
  <c r="AB442" i="2"/>
  <c r="Z442" i="2"/>
  <c r="AX441" i="2"/>
  <c r="AT441" i="2"/>
  <c r="AR441" i="2"/>
  <c r="AP441" i="2"/>
  <c r="AN441" i="2"/>
  <c r="AL441" i="2"/>
  <c r="AJ441" i="2"/>
  <c r="AH441" i="2"/>
  <c r="AF441" i="2"/>
  <c r="AD441" i="2"/>
  <c r="AB441" i="2"/>
  <c r="Z441" i="2"/>
  <c r="AX440" i="2"/>
  <c r="AT440" i="2"/>
  <c r="AR440" i="2"/>
  <c r="AP440" i="2"/>
  <c r="AN440" i="2"/>
  <c r="AL440" i="2"/>
  <c r="AJ440" i="2"/>
  <c r="AH440" i="2"/>
  <c r="AF440" i="2"/>
  <c r="AD440" i="2"/>
  <c r="AB440" i="2"/>
  <c r="Z440" i="2"/>
  <c r="AX439" i="2"/>
  <c r="AT439" i="2"/>
  <c r="AR439" i="2"/>
  <c r="AP439" i="2"/>
  <c r="AN439" i="2"/>
  <c r="AL439" i="2"/>
  <c r="AJ439" i="2"/>
  <c r="AH439" i="2"/>
  <c r="AF439" i="2"/>
  <c r="AD439" i="2"/>
  <c r="AB439" i="2"/>
  <c r="Z439" i="2"/>
  <c r="AX438" i="2"/>
  <c r="AT438" i="2"/>
  <c r="AR438" i="2"/>
  <c r="AP438" i="2"/>
  <c r="AN438" i="2"/>
  <c r="AL438" i="2"/>
  <c r="AJ438" i="2"/>
  <c r="AH438" i="2"/>
  <c r="AF438" i="2"/>
  <c r="AD438" i="2"/>
  <c r="AB438" i="2"/>
  <c r="Z438" i="2"/>
  <c r="AX437" i="2"/>
  <c r="AT437" i="2"/>
  <c r="AR437" i="2"/>
  <c r="AP437" i="2"/>
  <c r="AN437" i="2"/>
  <c r="AL437" i="2"/>
  <c r="AJ437" i="2"/>
  <c r="AH437" i="2"/>
  <c r="AF437" i="2"/>
  <c r="AD437" i="2"/>
  <c r="AB437" i="2"/>
  <c r="Z437" i="2"/>
  <c r="AX436" i="2"/>
  <c r="AT436" i="2"/>
  <c r="AR436" i="2"/>
  <c r="AP436" i="2"/>
  <c r="AN436" i="2"/>
  <c r="AL436" i="2"/>
  <c r="AJ436" i="2"/>
  <c r="AH436" i="2"/>
  <c r="AF436" i="2"/>
  <c r="AD436" i="2"/>
  <c r="AB436" i="2"/>
  <c r="Z436" i="2"/>
  <c r="AX435" i="2"/>
  <c r="AT435" i="2"/>
  <c r="AR435" i="2"/>
  <c r="AP435" i="2"/>
  <c r="AN435" i="2"/>
  <c r="AL435" i="2"/>
  <c r="AJ435" i="2"/>
  <c r="AH435" i="2"/>
  <c r="AF435" i="2"/>
  <c r="AD435" i="2"/>
  <c r="AB435" i="2"/>
  <c r="Z435" i="2"/>
  <c r="AX434" i="2"/>
  <c r="AT434" i="2"/>
  <c r="AR434" i="2"/>
  <c r="AP434" i="2"/>
  <c r="AN434" i="2"/>
  <c r="AL434" i="2"/>
  <c r="AJ434" i="2"/>
  <c r="AH434" i="2"/>
  <c r="AF434" i="2"/>
  <c r="AD434" i="2"/>
  <c r="AB434" i="2"/>
  <c r="Z434" i="2"/>
  <c r="AX433" i="2"/>
  <c r="AT433" i="2"/>
  <c r="AR433" i="2"/>
  <c r="AP433" i="2"/>
  <c r="AN433" i="2"/>
  <c r="AL433" i="2"/>
  <c r="AJ433" i="2"/>
  <c r="AH433" i="2"/>
  <c r="AF433" i="2"/>
  <c r="AD433" i="2"/>
  <c r="AB433" i="2"/>
  <c r="Z433" i="2"/>
  <c r="AX432" i="2"/>
  <c r="AT432" i="2"/>
  <c r="AR432" i="2"/>
  <c r="AP432" i="2"/>
  <c r="AN432" i="2"/>
  <c r="AL432" i="2"/>
  <c r="AJ432" i="2"/>
  <c r="AH432" i="2"/>
  <c r="AF432" i="2"/>
  <c r="AD432" i="2"/>
  <c r="AB432" i="2"/>
  <c r="Z432" i="2"/>
  <c r="AX431" i="2"/>
  <c r="AT431" i="2"/>
  <c r="AR431" i="2"/>
  <c r="AP431" i="2"/>
  <c r="AN431" i="2"/>
  <c r="AL431" i="2"/>
  <c r="AJ431" i="2"/>
  <c r="AH431" i="2"/>
  <c r="AF431" i="2"/>
  <c r="AD431" i="2"/>
  <c r="AB431" i="2"/>
  <c r="Z431" i="2"/>
  <c r="AX430" i="2"/>
  <c r="AT430" i="2"/>
  <c r="AR430" i="2"/>
  <c r="AP430" i="2"/>
  <c r="AN430" i="2"/>
  <c r="AL430" i="2"/>
  <c r="AJ430" i="2"/>
  <c r="AH430" i="2"/>
  <c r="AF430" i="2"/>
  <c r="AD430" i="2"/>
  <c r="AB430" i="2"/>
  <c r="Z430" i="2"/>
  <c r="AX429" i="2"/>
  <c r="AT429" i="2"/>
  <c r="AR429" i="2"/>
  <c r="AP429" i="2"/>
  <c r="AN429" i="2"/>
  <c r="AL429" i="2"/>
  <c r="AJ429" i="2"/>
  <c r="AH429" i="2"/>
  <c r="AF429" i="2"/>
  <c r="AD429" i="2"/>
  <c r="AB429" i="2"/>
  <c r="AX428" i="2"/>
  <c r="AT428" i="2"/>
  <c r="AR428" i="2"/>
  <c r="AP428" i="2"/>
  <c r="AN428" i="2"/>
  <c r="AL428" i="2"/>
  <c r="AJ428" i="2"/>
  <c r="AH428" i="2"/>
  <c r="AF428" i="2"/>
  <c r="AD428" i="2"/>
  <c r="AB428" i="2"/>
  <c r="AX427" i="2"/>
  <c r="AT427" i="2"/>
  <c r="AR427" i="2"/>
  <c r="AP427" i="2"/>
  <c r="AN427" i="2"/>
  <c r="AL427" i="2"/>
  <c r="AJ427" i="2"/>
  <c r="AH427" i="2"/>
  <c r="AF427" i="2"/>
  <c r="AD427" i="2"/>
  <c r="AB427" i="2"/>
  <c r="AX426" i="2"/>
  <c r="AT426" i="2"/>
  <c r="AR426" i="2"/>
  <c r="AP426" i="2"/>
  <c r="AN426" i="2"/>
  <c r="AL426" i="2"/>
  <c r="AJ426" i="2"/>
  <c r="AH426" i="2"/>
  <c r="AF426" i="2"/>
  <c r="AD426" i="2"/>
  <c r="AB426" i="2"/>
  <c r="AX425" i="2"/>
  <c r="AT425" i="2"/>
  <c r="AR425" i="2"/>
  <c r="AP425" i="2"/>
  <c r="AN425" i="2"/>
  <c r="AL425" i="2"/>
  <c r="AJ425" i="2"/>
  <c r="AH425" i="2"/>
  <c r="AF425" i="2"/>
  <c r="AD425" i="2"/>
  <c r="AB425" i="2"/>
  <c r="AX424" i="2"/>
  <c r="AT424" i="2"/>
  <c r="AR424" i="2"/>
  <c r="AP424" i="2"/>
  <c r="AN424" i="2"/>
  <c r="AL424" i="2"/>
  <c r="AJ424" i="2"/>
  <c r="AH424" i="2"/>
  <c r="AF424" i="2"/>
  <c r="AD424" i="2"/>
  <c r="AB424" i="2"/>
  <c r="AX423" i="2"/>
  <c r="AT423" i="2"/>
  <c r="AR423" i="2"/>
  <c r="AP423" i="2"/>
  <c r="AN423" i="2"/>
  <c r="AL423" i="2"/>
  <c r="AJ423" i="2"/>
  <c r="AH423" i="2"/>
  <c r="AF423" i="2"/>
  <c r="AD423" i="2"/>
  <c r="AB423" i="2"/>
  <c r="Z423" i="2"/>
  <c r="AX422" i="2"/>
  <c r="AT422" i="2"/>
  <c r="AR422" i="2"/>
  <c r="AP422" i="2"/>
  <c r="AN422" i="2"/>
  <c r="AL422" i="2"/>
  <c r="AJ422" i="2"/>
  <c r="AH422" i="2"/>
  <c r="AF422" i="2"/>
  <c r="AD422" i="2"/>
  <c r="AB422" i="2"/>
  <c r="AX421" i="2"/>
  <c r="AT421" i="2"/>
  <c r="AR421" i="2"/>
  <c r="AP421" i="2"/>
  <c r="AN421" i="2"/>
  <c r="AL421" i="2"/>
  <c r="AJ421" i="2"/>
  <c r="AH421" i="2"/>
  <c r="AF421" i="2"/>
  <c r="AD421" i="2"/>
  <c r="AB421" i="2"/>
  <c r="Z421" i="2"/>
  <c r="AX420" i="2"/>
  <c r="AT420" i="2"/>
  <c r="AR420" i="2"/>
  <c r="AP420" i="2"/>
  <c r="AN420" i="2"/>
  <c r="AL420" i="2"/>
  <c r="AJ420" i="2"/>
  <c r="AH420" i="2"/>
  <c r="AF420" i="2"/>
  <c r="AD420" i="2"/>
  <c r="AB420" i="2"/>
  <c r="Z420" i="2"/>
  <c r="AX419" i="2"/>
  <c r="AT419" i="2"/>
  <c r="AR419" i="2"/>
  <c r="AP419" i="2"/>
  <c r="AN419" i="2"/>
  <c r="AL419" i="2"/>
  <c r="AJ419" i="2"/>
  <c r="AH419" i="2"/>
  <c r="AF419" i="2"/>
  <c r="AD419" i="2"/>
  <c r="AB419" i="2"/>
  <c r="Z419" i="2"/>
  <c r="AX418" i="2"/>
  <c r="AT418" i="2"/>
  <c r="AR418" i="2"/>
  <c r="AP418" i="2"/>
  <c r="AN418" i="2"/>
  <c r="AL418" i="2"/>
  <c r="AJ418" i="2"/>
  <c r="AH418" i="2"/>
  <c r="AF418" i="2"/>
  <c r="AD418" i="2"/>
  <c r="AB418" i="2"/>
  <c r="Z418" i="2"/>
  <c r="AX417" i="2"/>
  <c r="AT417" i="2"/>
  <c r="AR417" i="2"/>
  <c r="AP417" i="2"/>
  <c r="AN417" i="2"/>
  <c r="AL417" i="2"/>
  <c r="AJ417" i="2"/>
  <c r="AH417" i="2"/>
  <c r="AF417" i="2"/>
  <c r="AD417" i="2"/>
  <c r="AB417" i="2"/>
  <c r="Z417" i="2"/>
  <c r="AX416" i="2"/>
  <c r="AT416" i="2"/>
  <c r="AR416" i="2"/>
  <c r="AP416" i="2"/>
  <c r="AN416" i="2"/>
  <c r="AL416" i="2"/>
  <c r="AJ416" i="2"/>
  <c r="AH416" i="2"/>
  <c r="AF416" i="2"/>
  <c r="AD416" i="2"/>
  <c r="AB416" i="2"/>
  <c r="Z416" i="2"/>
  <c r="AX415" i="2"/>
  <c r="AT415" i="2"/>
  <c r="AR415" i="2"/>
  <c r="AP415" i="2"/>
  <c r="AN415" i="2"/>
  <c r="AL415" i="2"/>
  <c r="AJ415" i="2"/>
  <c r="AH415" i="2"/>
  <c r="AF415" i="2"/>
  <c r="AD415" i="2"/>
  <c r="AB415" i="2"/>
  <c r="AX414" i="2"/>
  <c r="AT414" i="2"/>
  <c r="AR414" i="2"/>
  <c r="AP414" i="2"/>
  <c r="AN414" i="2"/>
  <c r="AL414" i="2"/>
  <c r="AJ414" i="2"/>
  <c r="AH414" i="2"/>
  <c r="AF414" i="2"/>
  <c r="AD414" i="2"/>
  <c r="AB414" i="2"/>
  <c r="AX413" i="2"/>
  <c r="AT413" i="2"/>
  <c r="AR413" i="2"/>
  <c r="AP413" i="2"/>
  <c r="AN413" i="2"/>
  <c r="AL413" i="2"/>
  <c r="AJ413" i="2"/>
  <c r="AH413" i="2"/>
  <c r="AF413" i="2"/>
  <c r="AD413" i="2"/>
  <c r="AB413" i="2"/>
  <c r="AX412" i="2"/>
  <c r="AT412" i="2"/>
  <c r="AR412" i="2"/>
  <c r="AP412" i="2"/>
  <c r="AN412" i="2"/>
  <c r="AL412" i="2"/>
  <c r="AJ412" i="2"/>
  <c r="AH412" i="2"/>
  <c r="AF412" i="2"/>
  <c r="AD412" i="2"/>
  <c r="AB412" i="2"/>
  <c r="AX411" i="2"/>
  <c r="AT411" i="2"/>
  <c r="AR411" i="2"/>
  <c r="AP411" i="2"/>
  <c r="AN411" i="2"/>
  <c r="AL411" i="2"/>
  <c r="AJ411" i="2"/>
  <c r="AH411" i="2"/>
  <c r="AF411" i="2"/>
  <c r="AD411" i="2"/>
  <c r="AB411" i="2"/>
  <c r="Z411" i="2"/>
  <c r="AX410" i="2"/>
  <c r="AT410" i="2"/>
  <c r="AR410" i="2"/>
  <c r="AP410" i="2"/>
  <c r="AN410" i="2"/>
  <c r="AL410" i="2"/>
  <c r="AJ410" i="2"/>
  <c r="AH410" i="2"/>
  <c r="AF410" i="2"/>
  <c r="AD410" i="2"/>
  <c r="AB410" i="2"/>
  <c r="AX409" i="2"/>
  <c r="AT409" i="2"/>
  <c r="AR409" i="2"/>
  <c r="AP409" i="2"/>
  <c r="AN409" i="2"/>
  <c r="AL409" i="2"/>
  <c r="AJ409" i="2"/>
  <c r="AH409" i="2"/>
  <c r="AF409" i="2"/>
  <c r="AD409" i="2"/>
  <c r="AB409" i="2"/>
  <c r="AX408" i="2"/>
  <c r="AT408" i="2"/>
  <c r="AR408" i="2"/>
  <c r="AP408" i="2"/>
  <c r="AN408" i="2"/>
  <c r="AL408" i="2"/>
  <c r="AJ408" i="2"/>
  <c r="AH408" i="2"/>
  <c r="AF408" i="2"/>
  <c r="AD408" i="2"/>
  <c r="AB408" i="2"/>
  <c r="Z408" i="2"/>
  <c r="AX407" i="2"/>
  <c r="AT407" i="2"/>
  <c r="AR407" i="2"/>
  <c r="AP407" i="2"/>
  <c r="AN407" i="2"/>
  <c r="AL407" i="2"/>
  <c r="AJ407" i="2"/>
  <c r="AH407" i="2"/>
  <c r="AF407" i="2"/>
  <c r="AD407" i="2"/>
  <c r="AB407" i="2"/>
  <c r="Z407" i="2"/>
  <c r="AX406" i="2"/>
  <c r="AT406" i="2"/>
  <c r="AR406" i="2"/>
  <c r="AP406" i="2"/>
  <c r="AN406" i="2"/>
  <c r="AL406" i="2"/>
  <c r="AJ406" i="2"/>
  <c r="AH406" i="2"/>
  <c r="AF406" i="2"/>
  <c r="AD406" i="2"/>
  <c r="AB406" i="2"/>
  <c r="AX405" i="2"/>
  <c r="AT405" i="2"/>
  <c r="AR405" i="2"/>
  <c r="AP405" i="2"/>
  <c r="AN405" i="2"/>
  <c r="AL405" i="2"/>
  <c r="AJ405" i="2"/>
  <c r="AH405" i="2"/>
  <c r="AF405" i="2"/>
  <c r="AD405" i="2"/>
  <c r="AB405" i="2"/>
  <c r="AX404" i="2"/>
  <c r="AT404" i="2"/>
  <c r="AR404" i="2"/>
  <c r="AP404" i="2"/>
  <c r="AN404" i="2"/>
  <c r="AL404" i="2"/>
  <c r="AJ404" i="2"/>
  <c r="AH404" i="2"/>
  <c r="AF404" i="2"/>
  <c r="AD404" i="2"/>
  <c r="AB404" i="2"/>
  <c r="AX403" i="2"/>
  <c r="AT403" i="2"/>
  <c r="AR403" i="2"/>
  <c r="AP403" i="2"/>
  <c r="AN403" i="2"/>
  <c r="AL403" i="2"/>
  <c r="AJ403" i="2"/>
  <c r="AH403" i="2"/>
  <c r="AF403" i="2"/>
  <c r="AD403" i="2"/>
  <c r="AB403" i="2"/>
  <c r="AX402" i="2"/>
  <c r="AT402" i="2"/>
  <c r="AR402" i="2"/>
  <c r="AP402" i="2"/>
  <c r="AN402" i="2"/>
  <c r="AL402" i="2"/>
  <c r="AJ402" i="2"/>
  <c r="AH402" i="2"/>
  <c r="AF402" i="2"/>
  <c r="AD402" i="2"/>
  <c r="AB402" i="2"/>
  <c r="AX401" i="2"/>
  <c r="AT401" i="2"/>
  <c r="AR401" i="2"/>
  <c r="AP401" i="2"/>
  <c r="AN401" i="2"/>
  <c r="AL401" i="2"/>
  <c r="AJ401" i="2"/>
  <c r="AH401" i="2"/>
  <c r="AF401" i="2"/>
  <c r="AD401" i="2"/>
  <c r="AB401" i="2"/>
  <c r="AX400" i="2"/>
  <c r="AT400" i="2"/>
  <c r="AR400" i="2"/>
  <c r="AP400" i="2"/>
  <c r="AN400" i="2"/>
  <c r="AL400" i="2"/>
  <c r="AJ400" i="2"/>
  <c r="AH400" i="2"/>
  <c r="AF400" i="2"/>
  <c r="AD400" i="2"/>
  <c r="AB400" i="2"/>
  <c r="AX399" i="2"/>
  <c r="AT399" i="2"/>
  <c r="AR399" i="2"/>
  <c r="AP399" i="2"/>
  <c r="AN399" i="2"/>
  <c r="AL399" i="2"/>
  <c r="AJ399" i="2"/>
  <c r="AH399" i="2"/>
  <c r="AF399" i="2"/>
  <c r="AD399" i="2"/>
  <c r="AB399" i="2"/>
  <c r="Z399" i="2"/>
  <c r="AX398" i="2"/>
  <c r="AT398" i="2"/>
  <c r="AR398" i="2"/>
  <c r="AP398" i="2"/>
  <c r="AN398" i="2"/>
  <c r="AL398" i="2"/>
  <c r="AJ398" i="2"/>
  <c r="AH398" i="2"/>
  <c r="AF398" i="2"/>
  <c r="AD398" i="2"/>
  <c r="AB398" i="2"/>
  <c r="AX397" i="2"/>
  <c r="AT397" i="2"/>
  <c r="AR397" i="2"/>
  <c r="AP397" i="2"/>
  <c r="AN397" i="2"/>
  <c r="AL397" i="2"/>
  <c r="AJ397" i="2"/>
  <c r="AH397" i="2"/>
  <c r="AF397" i="2"/>
  <c r="AD397" i="2"/>
  <c r="AB397" i="2"/>
  <c r="AX396" i="2"/>
  <c r="AT396" i="2"/>
  <c r="AR396" i="2"/>
  <c r="AP396" i="2"/>
  <c r="AN396" i="2"/>
  <c r="AL396" i="2"/>
  <c r="AJ396" i="2"/>
  <c r="AH396" i="2"/>
  <c r="AF396" i="2"/>
  <c r="AD396" i="2"/>
  <c r="AB396" i="2"/>
  <c r="Z396" i="2"/>
  <c r="AX395" i="2"/>
  <c r="AT395" i="2"/>
  <c r="AR395" i="2"/>
  <c r="AP395" i="2"/>
  <c r="AN395" i="2"/>
  <c r="AL395" i="2"/>
  <c r="AJ395" i="2"/>
  <c r="AH395" i="2"/>
  <c r="AF395" i="2"/>
  <c r="AD395" i="2"/>
  <c r="AB395" i="2"/>
  <c r="AX394" i="2"/>
  <c r="AT394" i="2"/>
  <c r="AR394" i="2"/>
  <c r="AP394" i="2"/>
  <c r="AN394" i="2"/>
  <c r="AL394" i="2"/>
  <c r="AJ394" i="2"/>
  <c r="AH394" i="2"/>
  <c r="AF394" i="2"/>
  <c r="AD394" i="2"/>
  <c r="AB394" i="2"/>
  <c r="Z394" i="2"/>
  <c r="AX393" i="2"/>
  <c r="AT393" i="2"/>
  <c r="AR393" i="2"/>
  <c r="AP393" i="2"/>
  <c r="AN393" i="2"/>
  <c r="AL393" i="2"/>
  <c r="AJ393" i="2"/>
  <c r="AH393" i="2"/>
  <c r="AF393" i="2"/>
  <c r="AD393" i="2"/>
  <c r="AB393" i="2"/>
  <c r="Z393" i="2"/>
  <c r="AX392" i="2"/>
  <c r="AT392" i="2"/>
  <c r="AR392" i="2"/>
  <c r="AP392" i="2"/>
  <c r="AN392" i="2"/>
  <c r="AL392" i="2"/>
  <c r="AJ392" i="2"/>
  <c r="AH392" i="2"/>
  <c r="AF392" i="2"/>
  <c r="AD392" i="2"/>
  <c r="AB392" i="2"/>
  <c r="Z392" i="2"/>
  <c r="AX391" i="2"/>
  <c r="AT391" i="2"/>
  <c r="AR391" i="2"/>
  <c r="AP391" i="2"/>
  <c r="AN391" i="2"/>
  <c r="AL391" i="2"/>
  <c r="AJ391" i="2"/>
  <c r="AH391" i="2"/>
  <c r="AF391" i="2"/>
  <c r="AD391" i="2"/>
  <c r="AB391" i="2"/>
  <c r="Z391" i="2"/>
  <c r="AX390" i="2"/>
  <c r="AT390" i="2"/>
  <c r="AR390" i="2"/>
  <c r="AP390" i="2"/>
  <c r="AN390" i="2"/>
  <c r="AL390" i="2"/>
  <c r="AJ390" i="2"/>
  <c r="AH390" i="2"/>
  <c r="AF390" i="2"/>
  <c r="AD390" i="2"/>
  <c r="AB390" i="2"/>
  <c r="Z390" i="2"/>
  <c r="AX389" i="2"/>
  <c r="AT389" i="2"/>
  <c r="AR389" i="2"/>
  <c r="AP389" i="2"/>
  <c r="AN389" i="2"/>
  <c r="AL389" i="2"/>
  <c r="AJ389" i="2"/>
  <c r="AH389" i="2"/>
  <c r="AF389" i="2"/>
  <c r="AD389" i="2"/>
  <c r="AB389" i="2"/>
  <c r="Z389" i="2"/>
  <c r="AX388" i="2"/>
  <c r="AT388" i="2"/>
  <c r="AR388" i="2"/>
  <c r="AP388" i="2"/>
  <c r="AN388" i="2"/>
  <c r="AL388" i="2"/>
  <c r="AJ388" i="2"/>
  <c r="AH388" i="2"/>
  <c r="AF388" i="2"/>
  <c r="AD388" i="2"/>
  <c r="AB388" i="2"/>
  <c r="Z388" i="2"/>
  <c r="AX387" i="2"/>
  <c r="AT387" i="2"/>
  <c r="AR387" i="2"/>
  <c r="AP387" i="2"/>
  <c r="AN387" i="2"/>
  <c r="AL387" i="2"/>
  <c r="AJ387" i="2"/>
  <c r="AH387" i="2"/>
  <c r="AF387" i="2"/>
  <c r="AD387" i="2"/>
  <c r="AB387" i="2"/>
  <c r="Z387" i="2"/>
  <c r="AX386" i="2"/>
  <c r="AT386" i="2"/>
  <c r="AR386" i="2"/>
  <c r="AP386" i="2"/>
  <c r="AN386" i="2"/>
  <c r="AL386" i="2"/>
  <c r="AJ386" i="2"/>
  <c r="AH386" i="2"/>
  <c r="AF386" i="2"/>
  <c r="AD386" i="2"/>
  <c r="AB386" i="2"/>
  <c r="Z386" i="2"/>
  <c r="AX385" i="2"/>
  <c r="AT385" i="2"/>
  <c r="AR385" i="2"/>
  <c r="AP385" i="2"/>
  <c r="AN385" i="2"/>
  <c r="AL385" i="2"/>
  <c r="AJ385" i="2"/>
  <c r="AH385" i="2"/>
  <c r="AF385" i="2"/>
  <c r="AD385" i="2"/>
  <c r="AB385" i="2"/>
  <c r="Z385" i="2"/>
  <c r="AX384" i="2"/>
  <c r="AT384" i="2"/>
  <c r="AR384" i="2"/>
  <c r="AP384" i="2"/>
  <c r="AN384" i="2"/>
  <c r="AL384" i="2"/>
  <c r="AJ384" i="2"/>
  <c r="AH384" i="2"/>
  <c r="AF384" i="2"/>
  <c r="AD384" i="2"/>
  <c r="AB384" i="2"/>
  <c r="AX383" i="2"/>
  <c r="AT383" i="2"/>
  <c r="AR383" i="2"/>
  <c r="AP383" i="2"/>
  <c r="AN383" i="2"/>
  <c r="AL383" i="2"/>
  <c r="AJ383" i="2"/>
  <c r="AH383" i="2"/>
  <c r="AF383" i="2"/>
  <c r="AD383" i="2"/>
  <c r="AB383" i="2"/>
  <c r="AX382" i="2"/>
  <c r="AT382" i="2"/>
  <c r="AR382" i="2"/>
  <c r="AP382" i="2"/>
  <c r="AN382" i="2"/>
  <c r="AL382" i="2"/>
  <c r="AJ382" i="2"/>
  <c r="AH382" i="2"/>
  <c r="AF382" i="2"/>
  <c r="AD382" i="2"/>
  <c r="AB382" i="2"/>
  <c r="AX381" i="2"/>
  <c r="AT381" i="2"/>
  <c r="AR381" i="2"/>
  <c r="AP381" i="2"/>
  <c r="AN381" i="2"/>
  <c r="AL381" i="2"/>
  <c r="AJ381" i="2"/>
  <c r="AH381" i="2"/>
  <c r="AF381" i="2"/>
  <c r="AD381" i="2"/>
  <c r="AB381" i="2"/>
  <c r="AX380" i="2"/>
  <c r="AT380" i="2"/>
  <c r="AR380" i="2"/>
  <c r="AP380" i="2"/>
  <c r="AN380" i="2"/>
  <c r="AL380" i="2"/>
  <c r="AJ380" i="2"/>
  <c r="AH380" i="2"/>
  <c r="AF380" i="2"/>
  <c r="AD380" i="2"/>
  <c r="AB380" i="2"/>
  <c r="AX379" i="2"/>
  <c r="AT379" i="2"/>
  <c r="AR379" i="2"/>
  <c r="AP379" i="2"/>
  <c r="AN379" i="2"/>
  <c r="AL379" i="2"/>
  <c r="AJ379" i="2"/>
  <c r="AH379" i="2"/>
  <c r="AF379" i="2"/>
  <c r="AD379" i="2"/>
  <c r="AB379" i="2"/>
  <c r="Z379" i="2"/>
  <c r="AX378" i="2"/>
  <c r="AT378" i="2"/>
  <c r="AR378" i="2"/>
  <c r="AP378" i="2"/>
  <c r="AN378" i="2"/>
  <c r="AL378" i="2"/>
  <c r="AJ378" i="2"/>
  <c r="AH378" i="2"/>
  <c r="AF378" i="2"/>
  <c r="AD378" i="2"/>
  <c r="AB378" i="2"/>
  <c r="Z378" i="2"/>
  <c r="AX377" i="2"/>
  <c r="AT377" i="2"/>
  <c r="AR377" i="2"/>
  <c r="AP377" i="2"/>
  <c r="AN377" i="2"/>
  <c r="AL377" i="2"/>
  <c r="AJ377" i="2"/>
  <c r="AH377" i="2"/>
  <c r="AF377" i="2"/>
  <c r="AD377" i="2"/>
  <c r="AB377" i="2"/>
  <c r="Z377" i="2"/>
  <c r="AX376" i="2"/>
  <c r="AT376" i="2"/>
  <c r="AR376" i="2"/>
  <c r="AP376" i="2"/>
  <c r="AN376" i="2"/>
  <c r="AL376" i="2"/>
  <c r="AJ376" i="2"/>
  <c r="AH376" i="2"/>
  <c r="AF376" i="2"/>
  <c r="AD376" i="2"/>
  <c r="AB376" i="2"/>
  <c r="AX375" i="2"/>
  <c r="AT375" i="2"/>
  <c r="AR375" i="2"/>
  <c r="AP375" i="2"/>
  <c r="AN375" i="2"/>
  <c r="AL375" i="2"/>
  <c r="AJ375" i="2"/>
  <c r="AH375" i="2"/>
  <c r="AF375" i="2"/>
  <c r="AD375" i="2"/>
  <c r="AB375" i="2"/>
  <c r="AX374" i="2"/>
  <c r="AT374" i="2"/>
  <c r="AR374" i="2"/>
  <c r="AP374" i="2"/>
  <c r="AN374" i="2"/>
  <c r="AL374" i="2"/>
  <c r="AJ374" i="2"/>
  <c r="AH374" i="2"/>
  <c r="AF374" i="2"/>
  <c r="AD374" i="2"/>
  <c r="AB374" i="2"/>
  <c r="AX373" i="2"/>
  <c r="AT373" i="2"/>
  <c r="AR373" i="2"/>
  <c r="AP373" i="2"/>
  <c r="AN373" i="2"/>
  <c r="AL373" i="2"/>
  <c r="AJ373" i="2"/>
  <c r="AH373" i="2"/>
  <c r="AF373" i="2"/>
  <c r="AD373" i="2"/>
  <c r="AB373" i="2"/>
  <c r="AX372" i="2"/>
  <c r="AT372" i="2"/>
  <c r="AR372" i="2"/>
  <c r="AP372" i="2"/>
  <c r="AN372" i="2"/>
  <c r="AL372" i="2"/>
  <c r="AJ372" i="2"/>
  <c r="AH372" i="2"/>
  <c r="AF372" i="2"/>
  <c r="AD372" i="2"/>
  <c r="AB372" i="2"/>
  <c r="AX371" i="2"/>
  <c r="AT371" i="2"/>
  <c r="AR371" i="2"/>
  <c r="AP371" i="2"/>
  <c r="AN371" i="2"/>
  <c r="AL371" i="2"/>
  <c r="AJ371" i="2"/>
  <c r="AH371" i="2"/>
  <c r="AF371" i="2"/>
  <c r="AD371" i="2"/>
  <c r="AB371" i="2"/>
  <c r="AX370" i="2"/>
  <c r="AT370" i="2"/>
  <c r="AR370" i="2"/>
  <c r="AP370" i="2"/>
  <c r="AN370" i="2"/>
  <c r="AL370" i="2"/>
  <c r="AJ370" i="2"/>
  <c r="AH370" i="2"/>
  <c r="AF370" i="2"/>
  <c r="AD370" i="2"/>
  <c r="AB370" i="2"/>
  <c r="Z370" i="2"/>
  <c r="AX369" i="2"/>
  <c r="AT369" i="2"/>
  <c r="AR369" i="2"/>
  <c r="AP369" i="2"/>
  <c r="AN369" i="2"/>
  <c r="AL369" i="2"/>
  <c r="AJ369" i="2"/>
  <c r="AH369" i="2"/>
  <c r="AF369" i="2"/>
  <c r="AD369" i="2"/>
  <c r="AB369" i="2"/>
  <c r="AX368" i="2"/>
  <c r="AT368" i="2"/>
  <c r="AR368" i="2"/>
  <c r="AP368" i="2"/>
  <c r="AN368" i="2"/>
  <c r="AL368" i="2"/>
  <c r="AJ368" i="2"/>
  <c r="AH368" i="2"/>
  <c r="AF368" i="2"/>
  <c r="AD368" i="2"/>
  <c r="AB368" i="2"/>
  <c r="AX367" i="2"/>
  <c r="AT367" i="2"/>
  <c r="AR367" i="2"/>
  <c r="AP367" i="2"/>
  <c r="AN367" i="2"/>
  <c r="AL367" i="2"/>
  <c r="AJ367" i="2"/>
  <c r="AH367" i="2"/>
  <c r="AF367" i="2"/>
  <c r="AD367" i="2"/>
  <c r="AB367" i="2"/>
  <c r="Z367" i="2"/>
  <c r="AX366" i="2"/>
  <c r="AT366" i="2"/>
  <c r="AR366" i="2"/>
  <c r="AP366" i="2"/>
  <c r="AN366" i="2"/>
  <c r="AL366" i="2"/>
  <c r="AJ366" i="2"/>
  <c r="AH366" i="2"/>
  <c r="AF366" i="2"/>
  <c r="AD366" i="2"/>
  <c r="AB366" i="2"/>
  <c r="Z366" i="2"/>
  <c r="AX365" i="2"/>
  <c r="AT365" i="2"/>
  <c r="AR365" i="2"/>
  <c r="AP365" i="2"/>
  <c r="AN365" i="2"/>
  <c r="AL365" i="2"/>
  <c r="AJ365" i="2"/>
  <c r="AH365" i="2"/>
  <c r="AF365" i="2"/>
  <c r="AD365" i="2"/>
  <c r="AB365" i="2"/>
  <c r="AX364" i="2"/>
  <c r="AT364" i="2"/>
  <c r="AR364" i="2"/>
  <c r="AP364" i="2"/>
  <c r="AN364" i="2"/>
  <c r="AL364" i="2"/>
  <c r="AJ364" i="2"/>
  <c r="AH364" i="2"/>
  <c r="AF364" i="2"/>
  <c r="AD364" i="2"/>
  <c r="AB364" i="2"/>
  <c r="AX363" i="2"/>
  <c r="AT363" i="2"/>
  <c r="AR363" i="2"/>
  <c r="AP363" i="2"/>
  <c r="AN363" i="2"/>
  <c r="AL363" i="2"/>
  <c r="AJ363" i="2"/>
  <c r="AH363" i="2"/>
  <c r="AF363" i="2"/>
  <c r="AD363" i="2"/>
  <c r="AB363" i="2"/>
  <c r="AX362" i="2"/>
  <c r="AT362" i="2"/>
  <c r="AR362" i="2"/>
  <c r="AP362" i="2"/>
  <c r="AN362" i="2"/>
  <c r="AL362" i="2"/>
  <c r="AJ362" i="2"/>
  <c r="AH362" i="2"/>
  <c r="AF362" i="2"/>
  <c r="AD362" i="2"/>
  <c r="AB362" i="2"/>
  <c r="AX361" i="2"/>
  <c r="AT361" i="2"/>
  <c r="AR361" i="2"/>
  <c r="AP361" i="2"/>
  <c r="AN361" i="2"/>
  <c r="AL361" i="2"/>
  <c r="AJ361" i="2"/>
  <c r="AH361" i="2"/>
  <c r="AF361" i="2"/>
  <c r="AD361" i="2"/>
  <c r="AB361" i="2"/>
  <c r="AX360" i="2"/>
  <c r="AT360" i="2"/>
  <c r="AR360" i="2"/>
  <c r="AP360" i="2"/>
  <c r="AN360" i="2"/>
  <c r="AL360" i="2"/>
  <c r="AJ360" i="2"/>
  <c r="AH360" i="2"/>
  <c r="AF360" i="2"/>
  <c r="AD360" i="2"/>
  <c r="AB360" i="2"/>
  <c r="AX359" i="2"/>
  <c r="AT359" i="2"/>
  <c r="AR359" i="2"/>
  <c r="AP359" i="2"/>
  <c r="AN359" i="2"/>
  <c r="AL359" i="2"/>
  <c r="AJ359" i="2"/>
  <c r="AH359" i="2"/>
  <c r="AF359" i="2"/>
  <c r="AD359" i="2"/>
  <c r="AB359" i="2"/>
  <c r="AX358" i="2"/>
  <c r="AT358" i="2"/>
  <c r="AR358" i="2"/>
  <c r="AP358" i="2"/>
  <c r="AN358" i="2"/>
  <c r="AL358" i="2"/>
  <c r="AJ358" i="2"/>
  <c r="AH358" i="2"/>
  <c r="AF358" i="2"/>
  <c r="AD358" i="2"/>
  <c r="AB358" i="2"/>
  <c r="Z358" i="2"/>
  <c r="AX357" i="2"/>
  <c r="AT357" i="2"/>
  <c r="AR357" i="2"/>
  <c r="AP357" i="2"/>
  <c r="AN357" i="2"/>
  <c r="AL357" i="2"/>
  <c r="AJ357" i="2"/>
  <c r="AH357" i="2"/>
  <c r="AF357" i="2"/>
  <c r="AD357" i="2"/>
  <c r="AB357" i="2"/>
  <c r="Z357" i="2"/>
  <c r="AX356" i="2"/>
  <c r="AT356" i="2"/>
  <c r="AR356" i="2"/>
  <c r="AP356" i="2"/>
  <c r="AN356" i="2"/>
  <c r="AL356" i="2"/>
  <c r="AJ356" i="2"/>
  <c r="AH356" i="2"/>
  <c r="AF356" i="2"/>
  <c r="AD356" i="2"/>
  <c r="AB356" i="2"/>
  <c r="Z356" i="2"/>
  <c r="AX355" i="2"/>
  <c r="AT355" i="2"/>
  <c r="AR355" i="2"/>
  <c r="AP355" i="2"/>
  <c r="AN355" i="2"/>
  <c r="AL355" i="2"/>
  <c r="AJ355" i="2"/>
  <c r="AH355" i="2"/>
  <c r="AF355" i="2"/>
  <c r="AD355" i="2"/>
  <c r="AB355" i="2"/>
  <c r="AX354" i="2"/>
  <c r="AT354" i="2"/>
  <c r="AR354" i="2"/>
  <c r="AP354" i="2"/>
  <c r="AN354" i="2"/>
  <c r="AL354" i="2"/>
  <c r="AJ354" i="2"/>
  <c r="AH354" i="2"/>
  <c r="AF354" i="2"/>
  <c r="AD354" i="2"/>
  <c r="AB354" i="2"/>
  <c r="AX353" i="2"/>
  <c r="AT353" i="2"/>
  <c r="AR353" i="2"/>
  <c r="AP353" i="2"/>
  <c r="AN353" i="2"/>
  <c r="AL353" i="2"/>
  <c r="AJ353" i="2"/>
  <c r="AH353" i="2"/>
  <c r="AF353" i="2"/>
  <c r="AD353" i="2"/>
  <c r="AB353" i="2"/>
  <c r="AX352" i="2"/>
  <c r="AT352" i="2"/>
  <c r="AR352" i="2"/>
  <c r="AP352" i="2"/>
  <c r="AN352" i="2"/>
  <c r="AL352" i="2"/>
  <c r="AJ352" i="2"/>
  <c r="AH352" i="2"/>
  <c r="AF352" i="2"/>
  <c r="AD352" i="2"/>
  <c r="AB352" i="2"/>
  <c r="AX351" i="2"/>
  <c r="AT351" i="2"/>
  <c r="AR351" i="2"/>
  <c r="AP351" i="2"/>
  <c r="AN351" i="2"/>
  <c r="AL351" i="2"/>
  <c r="AJ351" i="2"/>
  <c r="AH351" i="2"/>
  <c r="AF351" i="2"/>
  <c r="AD351" i="2"/>
  <c r="AB351" i="2"/>
  <c r="AX350" i="2"/>
  <c r="AT350" i="2"/>
  <c r="AR350" i="2"/>
  <c r="AP350" i="2"/>
  <c r="AN350" i="2"/>
  <c r="AL350" i="2"/>
  <c r="AJ350" i="2"/>
  <c r="AH350" i="2"/>
  <c r="AF350" i="2"/>
  <c r="AD350" i="2"/>
  <c r="AB350" i="2"/>
  <c r="AX349" i="2"/>
  <c r="AT349" i="2"/>
  <c r="AR349" i="2"/>
  <c r="AP349" i="2"/>
  <c r="AN349" i="2"/>
  <c r="AL349" i="2"/>
  <c r="AJ349" i="2"/>
  <c r="AH349" i="2"/>
  <c r="AF349" i="2"/>
  <c r="AD349" i="2"/>
  <c r="AB349" i="2"/>
  <c r="AX348" i="2"/>
  <c r="AT348" i="2"/>
  <c r="AR348" i="2"/>
  <c r="AP348" i="2"/>
  <c r="AN348" i="2"/>
  <c r="AL348" i="2"/>
  <c r="AJ348" i="2"/>
  <c r="AH348" i="2"/>
  <c r="AF348" i="2"/>
  <c r="AD348" i="2"/>
  <c r="AB348" i="2"/>
  <c r="AX347" i="2"/>
  <c r="AT347" i="2"/>
  <c r="AR347" i="2"/>
  <c r="AP347" i="2"/>
  <c r="AN347" i="2"/>
  <c r="AL347" i="2"/>
  <c r="AJ347" i="2"/>
  <c r="AH347" i="2"/>
  <c r="AF347" i="2"/>
  <c r="AD347" i="2"/>
  <c r="AB347" i="2"/>
  <c r="Z347" i="2"/>
  <c r="AX346" i="2"/>
  <c r="AT346" i="2"/>
  <c r="AR346" i="2"/>
  <c r="AP346" i="2"/>
  <c r="AN346" i="2"/>
  <c r="AL346" i="2"/>
  <c r="AJ346" i="2"/>
  <c r="AH346" i="2"/>
  <c r="AF346" i="2"/>
  <c r="AD346" i="2"/>
  <c r="AB346" i="2"/>
  <c r="AX345" i="2"/>
  <c r="AT345" i="2"/>
  <c r="AR345" i="2"/>
  <c r="AP345" i="2"/>
  <c r="AN345" i="2"/>
  <c r="AL345" i="2"/>
  <c r="AJ345" i="2"/>
  <c r="AH345" i="2"/>
  <c r="AF345" i="2"/>
  <c r="AD345" i="2"/>
  <c r="AB345" i="2"/>
  <c r="Z345" i="2"/>
  <c r="AX344" i="2"/>
  <c r="AT344" i="2"/>
  <c r="AR344" i="2"/>
  <c r="AP344" i="2"/>
  <c r="AN344" i="2"/>
  <c r="AL344" i="2"/>
  <c r="AJ344" i="2"/>
  <c r="AH344" i="2"/>
  <c r="AF344" i="2"/>
  <c r="AD344" i="2"/>
  <c r="AB344" i="2"/>
  <c r="Z344" i="2"/>
  <c r="AX343" i="2"/>
  <c r="AT343" i="2"/>
  <c r="AR343" i="2"/>
  <c r="AP343" i="2"/>
  <c r="AN343" i="2"/>
  <c r="AL343" i="2"/>
  <c r="AJ343" i="2"/>
  <c r="AH343" i="2"/>
  <c r="AF343" i="2"/>
  <c r="AD343" i="2"/>
  <c r="AB343" i="2"/>
  <c r="Z343" i="2"/>
  <c r="AX342" i="2"/>
  <c r="AT342" i="2"/>
  <c r="AR342" i="2"/>
  <c r="AP342" i="2"/>
  <c r="AN342" i="2"/>
  <c r="AL342" i="2"/>
  <c r="AJ342" i="2"/>
  <c r="AH342" i="2"/>
  <c r="AF342" i="2"/>
  <c r="AD342" i="2"/>
  <c r="AB342" i="2"/>
  <c r="Z342" i="2"/>
  <c r="AX341" i="2"/>
  <c r="AT341" i="2"/>
  <c r="AR341" i="2"/>
  <c r="AP341" i="2"/>
  <c r="AN341" i="2"/>
  <c r="AL341" i="2"/>
  <c r="AJ341" i="2"/>
  <c r="AH341" i="2"/>
  <c r="AF341" i="2"/>
  <c r="AD341" i="2"/>
  <c r="AB341" i="2"/>
  <c r="Z341" i="2"/>
  <c r="AX340" i="2"/>
  <c r="AT340" i="2"/>
  <c r="AR340" i="2"/>
  <c r="AP340" i="2"/>
  <c r="AN340" i="2"/>
  <c r="AL340" i="2"/>
  <c r="AJ340" i="2"/>
  <c r="AH340" i="2"/>
  <c r="AF340" i="2"/>
  <c r="AD340" i="2"/>
  <c r="AB340" i="2"/>
  <c r="Z340" i="2"/>
  <c r="AX339" i="2"/>
  <c r="AT339" i="2"/>
  <c r="AR339" i="2"/>
  <c r="AP339" i="2"/>
  <c r="AN339" i="2"/>
  <c r="AL339" i="2"/>
  <c r="AJ339" i="2"/>
  <c r="AH339" i="2"/>
  <c r="AF339" i="2"/>
  <c r="AD339" i="2"/>
  <c r="AB339" i="2"/>
  <c r="Z339" i="2"/>
  <c r="AX338" i="2"/>
  <c r="AT338" i="2"/>
  <c r="AR338" i="2"/>
  <c r="AP338" i="2"/>
  <c r="AN338" i="2"/>
  <c r="AL338" i="2"/>
  <c r="AJ338" i="2"/>
  <c r="AH338" i="2"/>
  <c r="AF338" i="2"/>
  <c r="AD338" i="2"/>
  <c r="AB338" i="2"/>
  <c r="Z338" i="2"/>
  <c r="AX337" i="2"/>
  <c r="AT337" i="2"/>
  <c r="AR337" i="2"/>
  <c r="AP337" i="2"/>
  <c r="AN337" i="2"/>
  <c r="AL337" i="2"/>
  <c r="AJ337" i="2"/>
  <c r="AH337" i="2"/>
  <c r="AF337" i="2"/>
  <c r="AD337" i="2"/>
  <c r="AB337" i="2"/>
  <c r="Z337" i="2"/>
  <c r="AX336" i="2"/>
  <c r="AT336" i="2"/>
  <c r="AR336" i="2"/>
  <c r="AP336" i="2"/>
  <c r="AN336" i="2"/>
  <c r="AL336" i="2"/>
  <c r="AJ336" i="2"/>
  <c r="AH336" i="2"/>
  <c r="AF336" i="2"/>
  <c r="AD336" i="2"/>
  <c r="AB336" i="2"/>
  <c r="Z336" i="2"/>
  <c r="AX335" i="2"/>
  <c r="AT335" i="2"/>
  <c r="AR335" i="2"/>
  <c r="AP335" i="2"/>
  <c r="AN335" i="2"/>
  <c r="AL335" i="2"/>
  <c r="AJ335" i="2"/>
  <c r="AH335" i="2"/>
  <c r="AF335" i="2"/>
  <c r="AD335" i="2"/>
  <c r="AB335" i="2"/>
  <c r="Z335" i="2"/>
  <c r="AX334" i="2"/>
  <c r="AT334" i="2"/>
  <c r="AR334" i="2"/>
  <c r="AP334" i="2"/>
  <c r="AN334" i="2"/>
  <c r="AL334" i="2"/>
  <c r="AJ334" i="2"/>
  <c r="AH334" i="2"/>
  <c r="AF334" i="2"/>
  <c r="AD334" i="2"/>
  <c r="AB334" i="2"/>
  <c r="Z334" i="2"/>
  <c r="AX333" i="2"/>
  <c r="AT333" i="2"/>
  <c r="AR333" i="2"/>
  <c r="AP333" i="2"/>
  <c r="AN333" i="2"/>
  <c r="AL333" i="2"/>
  <c r="AJ333" i="2"/>
  <c r="AH333" i="2"/>
  <c r="AF333" i="2"/>
  <c r="AD333" i="2"/>
  <c r="AB333" i="2"/>
  <c r="Z333" i="2"/>
  <c r="AX332" i="2"/>
  <c r="AT332" i="2"/>
  <c r="AR332" i="2"/>
  <c r="AP332" i="2"/>
  <c r="AN332" i="2"/>
  <c r="AL332" i="2"/>
  <c r="AJ332" i="2"/>
  <c r="AH332" i="2"/>
  <c r="AF332" i="2"/>
  <c r="AD332" i="2"/>
  <c r="AB332" i="2"/>
  <c r="AX331" i="2"/>
  <c r="AT331" i="2"/>
  <c r="AR331" i="2"/>
  <c r="AP331" i="2"/>
  <c r="AN331" i="2"/>
  <c r="AL331" i="2"/>
  <c r="AJ331" i="2"/>
  <c r="AH331" i="2"/>
  <c r="AF331" i="2"/>
  <c r="AD331" i="2"/>
  <c r="AB331" i="2"/>
  <c r="Z331" i="2"/>
  <c r="AX330" i="2"/>
  <c r="AT330" i="2"/>
  <c r="AR330" i="2"/>
  <c r="AP330" i="2"/>
  <c r="AN330" i="2"/>
  <c r="AL330" i="2"/>
  <c r="AJ330" i="2"/>
  <c r="AH330" i="2"/>
  <c r="AF330" i="2"/>
  <c r="AD330" i="2"/>
  <c r="AB330" i="2"/>
  <c r="AX329" i="2"/>
  <c r="AT329" i="2"/>
  <c r="AR329" i="2"/>
  <c r="AP329" i="2"/>
  <c r="AN329" i="2"/>
  <c r="AL329" i="2"/>
  <c r="AJ329" i="2"/>
  <c r="AH329" i="2"/>
  <c r="AF329" i="2"/>
  <c r="AD329" i="2"/>
  <c r="AB329" i="2"/>
  <c r="AX328" i="2"/>
  <c r="AT328" i="2"/>
  <c r="AR328" i="2"/>
  <c r="AP328" i="2"/>
  <c r="AN328" i="2"/>
  <c r="AL328" i="2"/>
  <c r="AJ328" i="2"/>
  <c r="AH328" i="2"/>
  <c r="AF328" i="2"/>
  <c r="AD328" i="2"/>
  <c r="AB328" i="2"/>
  <c r="AX327" i="2"/>
  <c r="AT327" i="2"/>
  <c r="AR327" i="2"/>
  <c r="AP327" i="2"/>
  <c r="AN327" i="2"/>
  <c r="AL327" i="2"/>
  <c r="AJ327" i="2"/>
  <c r="AH327" i="2"/>
  <c r="AF327" i="2"/>
  <c r="AD327" i="2"/>
  <c r="AB327" i="2"/>
  <c r="AX326" i="2"/>
  <c r="AT326" i="2"/>
  <c r="AR326" i="2"/>
  <c r="AP326" i="2"/>
  <c r="AN326" i="2"/>
  <c r="AL326" i="2"/>
  <c r="AJ326" i="2"/>
  <c r="AH326" i="2"/>
  <c r="AF326" i="2"/>
  <c r="AD326" i="2"/>
  <c r="AB326" i="2"/>
  <c r="Z326" i="2"/>
  <c r="AX325" i="2"/>
  <c r="AT325" i="2"/>
  <c r="AR325" i="2"/>
  <c r="AP325" i="2"/>
  <c r="AN325" i="2"/>
  <c r="AL325" i="2"/>
  <c r="AJ325" i="2"/>
  <c r="AH325" i="2"/>
  <c r="AF325" i="2"/>
  <c r="AD325" i="2"/>
  <c r="AB325" i="2"/>
  <c r="AX324" i="2"/>
  <c r="AT324" i="2"/>
  <c r="AR324" i="2"/>
  <c r="AP324" i="2"/>
  <c r="AN324" i="2"/>
  <c r="AL324" i="2"/>
  <c r="AJ324" i="2"/>
  <c r="AH324" i="2"/>
  <c r="AF324" i="2"/>
  <c r="AD324" i="2"/>
  <c r="AB324" i="2"/>
  <c r="AX323" i="2"/>
  <c r="AT323" i="2"/>
  <c r="AR323" i="2"/>
  <c r="AP323" i="2"/>
  <c r="AN323" i="2"/>
  <c r="AL323" i="2"/>
  <c r="AJ323" i="2"/>
  <c r="AH323" i="2"/>
  <c r="AF323" i="2"/>
  <c r="AD323" i="2"/>
  <c r="AB323" i="2"/>
  <c r="AX322" i="2"/>
  <c r="AT322" i="2"/>
  <c r="AR322" i="2"/>
  <c r="AP322" i="2"/>
  <c r="AN322" i="2"/>
  <c r="AL322" i="2"/>
  <c r="AJ322" i="2"/>
  <c r="AH322" i="2"/>
  <c r="AF322" i="2"/>
  <c r="AD322" i="2"/>
  <c r="AB322" i="2"/>
  <c r="AX321" i="2"/>
  <c r="AT321" i="2"/>
  <c r="AR321" i="2"/>
  <c r="AP321" i="2"/>
  <c r="AN321" i="2"/>
  <c r="AL321" i="2"/>
  <c r="AJ321" i="2"/>
  <c r="AH321" i="2"/>
  <c r="AF321" i="2"/>
  <c r="AD321" i="2"/>
  <c r="AB321" i="2"/>
  <c r="AX320" i="2"/>
  <c r="AT320" i="2"/>
  <c r="AR320" i="2"/>
  <c r="AP320" i="2"/>
  <c r="AN320" i="2"/>
  <c r="AL320" i="2"/>
  <c r="AJ320" i="2"/>
  <c r="AH320" i="2"/>
  <c r="AF320" i="2"/>
  <c r="AD320" i="2"/>
  <c r="AB320" i="2"/>
  <c r="Z320" i="2"/>
  <c r="AX319" i="2"/>
  <c r="AT319" i="2"/>
  <c r="AR319" i="2"/>
  <c r="AP319" i="2"/>
  <c r="AN319" i="2"/>
  <c r="AL319" i="2"/>
  <c r="AJ319" i="2"/>
  <c r="AH319" i="2"/>
  <c r="AF319" i="2"/>
  <c r="AD319" i="2"/>
  <c r="AB319" i="2"/>
  <c r="Z319" i="2"/>
  <c r="AX318" i="2"/>
  <c r="AT318" i="2"/>
  <c r="AR318" i="2"/>
  <c r="AP318" i="2"/>
  <c r="AN318" i="2"/>
  <c r="AL318" i="2"/>
  <c r="AJ318" i="2"/>
  <c r="AH318" i="2"/>
  <c r="AF318" i="2"/>
  <c r="AD318" i="2"/>
  <c r="AB318" i="2"/>
  <c r="Z318" i="2"/>
  <c r="AX317" i="2"/>
  <c r="AT317" i="2"/>
  <c r="AR317" i="2"/>
  <c r="AP317" i="2"/>
  <c r="AN317" i="2"/>
  <c r="AL317" i="2"/>
  <c r="AJ317" i="2"/>
  <c r="AH317" i="2"/>
  <c r="AF317" i="2"/>
  <c r="AD317" i="2"/>
  <c r="AB317" i="2"/>
  <c r="Z317" i="2"/>
  <c r="AX316" i="2"/>
  <c r="AT316" i="2"/>
  <c r="AR316" i="2"/>
  <c r="AP316" i="2"/>
  <c r="AN316" i="2"/>
  <c r="AL316" i="2"/>
  <c r="AJ316" i="2"/>
  <c r="AH316" i="2"/>
  <c r="AF316" i="2"/>
  <c r="AD316" i="2"/>
  <c r="AB316" i="2"/>
  <c r="Z316" i="2"/>
  <c r="AX315" i="2"/>
  <c r="AT315" i="2"/>
  <c r="AR315" i="2"/>
  <c r="AP315" i="2"/>
  <c r="AN315" i="2"/>
  <c r="AL315" i="2"/>
  <c r="AJ315" i="2"/>
  <c r="AH315" i="2"/>
  <c r="AF315" i="2"/>
  <c r="AD315" i="2"/>
  <c r="AB315" i="2"/>
  <c r="Z315" i="2"/>
  <c r="AX314" i="2"/>
  <c r="AT314" i="2"/>
  <c r="AR314" i="2"/>
  <c r="AP314" i="2"/>
  <c r="AN314" i="2"/>
  <c r="AL314" i="2"/>
  <c r="AJ314" i="2"/>
  <c r="AH314" i="2"/>
  <c r="AF314" i="2"/>
  <c r="AD314" i="2"/>
  <c r="AB314" i="2"/>
  <c r="Z314" i="2"/>
  <c r="AX313" i="2"/>
  <c r="AT313" i="2"/>
  <c r="AR313" i="2"/>
  <c r="AP313" i="2"/>
  <c r="AN313" i="2"/>
  <c r="AL313" i="2"/>
  <c r="AJ313" i="2"/>
  <c r="AH313" i="2"/>
  <c r="AF313" i="2"/>
  <c r="AD313" i="2"/>
  <c r="AB313" i="2"/>
  <c r="Z313" i="2"/>
  <c r="AX312" i="2"/>
  <c r="AT312" i="2"/>
  <c r="AR312" i="2"/>
  <c r="AP312" i="2"/>
  <c r="AN312" i="2"/>
  <c r="AL312" i="2"/>
  <c r="AJ312" i="2"/>
  <c r="AH312" i="2"/>
  <c r="AF312" i="2"/>
  <c r="AD312" i="2"/>
  <c r="AB312" i="2"/>
  <c r="Z312" i="2"/>
  <c r="AX311" i="2"/>
  <c r="AT311" i="2"/>
  <c r="AR311" i="2"/>
  <c r="AP311" i="2"/>
  <c r="AN311" i="2"/>
  <c r="AL311" i="2"/>
  <c r="AJ311" i="2"/>
  <c r="AH311" i="2"/>
  <c r="AF311" i="2"/>
  <c r="AD311" i="2"/>
  <c r="AB311" i="2"/>
  <c r="Z311" i="2"/>
  <c r="AX310" i="2"/>
  <c r="AT310" i="2"/>
  <c r="AR310" i="2"/>
  <c r="AP310" i="2"/>
  <c r="AN310" i="2"/>
  <c r="AL310" i="2"/>
  <c r="AJ310" i="2"/>
  <c r="AH310" i="2"/>
  <c r="AF310" i="2"/>
  <c r="AD310" i="2"/>
  <c r="AB310" i="2"/>
  <c r="Z310" i="2"/>
  <c r="AX309" i="2"/>
  <c r="AT309" i="2"/>
  <c r="AR309" i="2"/>
  <c r="AP309" i="2"/>
  <c r="AN309" i="2"/>
  <c r="AL309" i="2"/>
  <c r="AJ309" i="2"/>
  <c r="AH309" i="2"/>
  <c r="AF309" i="2"/>
  <c r="AD309" i="2"/>
  <c r="AB309" i="2"/>
  <c r="AX308" i="2"/>
  <c r="AT308" i="2"/>
  <c r="AR308" i="2"/>
  <c r="AP308" i="2"/>
  <c r="AN308" i="2"/>
  <c r="AL308" i="2"/>
  <c r="AJ308" i="2"/>
  <c r="AH308" i="2"/>
  <c r="AF308" i="2"/>
  <c r="AD308" i="2"/>
  <c r="AB308" i="2"/>
  <c r="AX307" i="2"/>
  <c r="AT307" i="2"/>
  <c r="AR307" i="2"/>
  <c r="AP307" i="2"/>
  <c r="AN307" i="2"/>
  <c r="AL307" i="2"/>
  <c r="AJ307" i="2"/>
  <c r="AH307" i="2"/>
  <c r="AF307" i="2"/>
  <c r="AD307" i="2"/>
  <c r="AB307" i="2"/>
  <c r="AX306" i="2"/>
  <c r="AT306" i="2"/>
  <c r="AR306" i="2"/>
  <c r="AP306" i="2"/>
  <c r="AN306" i="2"/>
  <c r="AL306" i="2"/>
  <c r="AJ306" i="2"/>
  <c r="AH306" i="2"/>
  <c r="AF306" i="2"/>
  <c r="AD306" i="2"/>
  <c r="AB306" i="2"/>
  <c r="Z306" i="2"/>
  <c r="AX305" i="2"/>
  <c r="AT305" i="2"/>
  <c r="AR305" i="2"/>
  <c r="AP305" i="2"/>
  <c r="AN305" i="2"/>
  <c r="AL305" i="2"/>
  <c r="AJ305" i="2"/>
  <c r="AH305" i="2"/>
  <c r="AF305" i="2"/>
  <c r="AD305" i="2"/>
  <c r="AB305" i="2"/>
  <c r="Z305" i="2"/>
  <c r="AX304" i="2"/>
  <c r="AT304" i="2"/>
  <c r="AR304" i="2"/>
  <c r="AP304" i="2"/>
  <c r="AN304" i="2"/>
  <c r="AL304" i="2"/>
  <c r="AJ304" i="2"/>
  <c r="AH304" i="2"/>
  <c r="AF304" i="2"/>
  <c r="AD304" i="2"/>
  <c r="AB304" i="2"/>
  <c r="AX303" i="2"/>
  <c r="AT303" i="2"/>
  <c r="AR303" i="2"/>
  <c r="AP303" i="2"/>
  <c r="AN303" i="2"/>
  <c r="AL303" i="2"/>
  <c r="AJ303" i="2"/>
  <c r="AH303" i="2"/>
  <c r="AF303" i="2"/>
  <c r="AD303" i="2"/>
  <c r="AB303" i="2"/>
  <c r="AX302" i="2"/>
  <c r="AT302" i="2"/>
  <c r="AR302" i="2"/>
  <c r="AP302" i="2"/>
  <c r="AN302" i="2"/>
  <c r="AL302" i="2"/>
  <c r="AJ302" i="2"/>
  <c r="AH302" i="2"/>
  <c r="AF302" i="2"/>
  <c r="AD302" i="2"/>
  <c r="AB302" i="2"/>
  <c r="AX301" i="2"/>
  <c r="AT301" i="2"/>
  <c r="AR301" i="2"/>
  <c r="AP301" i="2"/>
  <c r="AN301" i="2"/>
  <c r="AL301" i="2"/>
  <c r="AJ301" i="2"/>
  <c r="AH301" i="2"/>
  <c r="AF301" i="2"/>
  <c r="AD301" i="2"/>
  <c r="AB301" i="2"/>
  <c r="Z301" i="2"/>
  <c r="AX300" i="2"/>
  <c r="AT300" i="2"/>
  <c r="AR300" i="2"/>
  <c r="AP300" i="2"/>
  <c r="AN300" i="2"/>
  <c r="AL300" i="2"/>
  <c r="AJ300" i="2"/>
  <c r="AH300" i="2"/>
  <c r="AF300" i="2"/>
  <c r="AD300" i="2"/>
  <c r="AB300" i="2"/>
  <c r="Z300" i="2"/>
  <c r="AX299" i="2"/>
  <c r="AT299" i="2"/>
  <c r="AR299" i="2"/>
  <c r="AP299" i="2"/>
  <c r="AN299" i="2"/>
  <c r="AL299" i="2"/>
  <c r="AJ299" i="2"/>
  <c r="AH299" i="2"/>
  <c r="AF299" i="2"/>
  <c r="AD299" i="2"/>
  <c r="AB299" i="2"/>
  <c r="AX298" i="2"/>
  <c r="AT298" i="2"/>
  <c r="AR298" i="2"/>
  <c r="AP298" i="2"/>
  <c r="AN298" i="2"/>
  <c r="AL298" i="2"/>
  <c r="AJ298" i="2"/>
  <c r="AH298" i="2"/>
  <c r="AF298" i="2"/>
  <c r="AD298" i="2"/>
  <c r="AB298" i="2"/>
  <c r="Z298" i="2"/>
  <c r="AX297" i="2"/>
  <c r="AT297" i="2"/>
  <c r="AR297" i="2"/>
  <c r="AP297" i="2"/>
  <c r="AN297" i="2"/>
  <c r="AL297" i="2"/>
  <c r="AJ297" i="2"/>
  <c r="AH297" i="2"/>
  <c r="AF297" i="2"/>
  <c r="AD297" i="2"/>
  <c r="AB297" i="2"/>
  <c r="AX296" i="2"/>
  <c r="AT296" i="2"/>
  <c r="AR296" i="2"/>
  <c r="AP296" i="2"/>
  <c r="AN296" i="2"/>
  <c r="AL296" i="2"/>
  <c r="AJ296" i="2"/>
  <c r="AH296" i="2"/>
  <c r="AF296" i="2"/>
  <c r="AD296" i="2"/>
  <c r="AB296" i="2"/>
  <c r="Z296" i="2"/>
  <c r="AX295" i="2"/>
  <c r="AT295" i="2"/>
  <c r="AR295" i="2"/>
  <c r="AP295" i="2"/>
  <c r="AN295" i="2"/>
  <c r="AL295" i="2"/>
  <c r="AJ295" i="2"/>
  <c r="AH295" i="2"/>
  <c r="AF295" i="2"/>
  <c r="AD295" i="2"/>
  <c r="AB295" i="2"/>
  <c r="AX294" i="2"/>
  <c r="AT294" i="2"/>
  <c r="AR294" i="2"/>
  <c r="AP294" i="2"/>
  <c r="AN294" i="2"/>
  <c r="AL294" i="2"/>
  <c r="AJ294" i="2"/>
  <c r="AH294" i="2"/>
  <c r="AF294" i="2"/>
  <c r="AD294" i="2"/>
  <c r="AB294" i="2"/>
  <c r="AX293" i="2"/>
  <c r="AT293" i="2"/>
  <c r="AR293" i="2"/>
  <c r="AP293" i="2"/>
  <c r="AN293" i="2"/>
  <c r="AL293" i="2"/>
  <c r="AJ293" i="2"/>
  <c r="AH293" i="2"/>
  <c r="AF293" i="2"/>
  <c r="AD293" i="2"/>
  <c r="AB293" i="2"/>
  <c r="AX292" i="2"/>
  <c r="AT292" i="2"/>
  <c r="AR292" i="2"/>
  <c r="AP292" i="2"/>
  <c r="AN292" i="2"/>
  <c r="AL292" i="2"/>
  <c r="AJ292" i="2"/>
  <c r="AH292" i="2"/>
  <c r="AF292" i="2"/>
  <c r="AD292" i="2"/>
  <c r="AB292" i="2"/>
  <c r="AX291" i="2"/>
  <c r="AT291" i="2"/>
  <c r="AR291" i="2"/>
  <c r="AP291" i="2"/>
  <c r="AN291" i="2"/>
  <c r="AL291" i="2"/>
  <c r="AJ291" i="2"/>
  <c r="AH291" i="2"/>
  <c r="AF291" i="2"/>
  <c r="AD291" i="2"/>
  <c r="AB291" i="2"/>
  <c r="AX290" i="2"/>
  <c r="AT290" i="2"/>
  <c r="AR290" i="2"/>
  <c r="AP290" i="2"/>
  <c r="AN290" i="2"/>
  <c r="AL290" i="2"/>
  <c r="AJ290" i="2"/>
  <c r="AH290" i="2"/>
  <c r="AF290" i="2"/>
  <c r="AD290" i="2"/>
  <c r="AB290" i="2"/>
  <c r="AX289" i="2"/>
  <c r="AT289" i="2"/>
  <c r="AR289" i="2"/>
  <c r="AP289" i="2"/>
  <c r="AN289" i="2"/>
  <c r="AL289" i="2"/>
  <c r="AJ289" i="2"/>
  <c r="AH289" i="2"/>
  <c r="AF289" i="2"/>
  <c r="AD289" i="2"/>
  <c r="AB289" i="2"/>
  <c r="AX288" i="2"/>
  <c r="AT288" i="2"/>
  <c r="AR288" i="2"/>
  <c r="AP288" i="2"/>
  <c r="AN288" i="2"/>
  <c r="AL288" i="2"/>
  <c r="AJ288" i="2"/>
  <c r="AH288" i="2"/>
  <c r="AF288" i="2"/>
  <c r="AD288" i="2"/>
  <c r="AB288" i="2"/>
  <c r="AX287" i="2"/>
  <c r="AT287" i="2"/>
  <c r="AR287" i="2"/>
  <c r="AP287" i="2"/>
  <c r="AN287" i="2"/>
  <c r="AL287" i="2"/>
  <c r="AJ287" i="2"/>
  <c r="AH287" i="2"/>
  <c r="AF287" i="2"/>
  <c r="AD287" i="2"/>
  <c r="AB287" i="2"/>
  <c r="AX286" i="2"/>
  <c r="AT286" i="2"/>
  <c r="AR286" i="2"/>
  <c r="AP286" i="2"/>
  <c r="AN286" i="2"/>
  <c r="AL286" i="2"/>
  <c r="AJ286" i="2"/>
  <c r="AH286" i="2"/>
  <c r="AF286" i="2"/>
  <c r="AD286" i="2"/>
  <c r="AB286" i="2"/>
  <c r="AX285" i="2"/>
  <c r="AT285" i="2"/>
  <c r="AR285" i="2"/>
  <c r="AP285" i="2"/>
  <c r="AN285" i="2"/>
  <c r="AL285" i="2"/>
  <c r="AJ285" i="2"/>
  <c r="AH285" i="2"/>
  <c r="AF285" i="2"/>
  <c r="AD285" i="2"/>
  <c r="AB285" i="2"/>
  <c r="AX284" i="2"/>
  <c r="AT284" i="2"/>
  <c r="AR284" i="2"/>
  <c r="AP284" i="2"/>
  <c r="AN284" i="2"/>
  <c r="AL284" i="2"/>
  <c r="AJ284" i="2"/>
  <c r="AH284" i="2"/>
  <c r="AF284" i="2"/>
  <c r="AD284" i="2"/>
  <c r="AB284" i="2"/>
  <c r="AX283" i="2"/>
  <c r="AT283" i="2"/>
  <c r="AR283" i="2"/>
  <c r="AP283" i="2"/>
  <c r="AN283" i="2"/>
  <c r="AL283" i="2"/>
  <c r="AJ283" i="2"/>
  <c r="AH283" i="2"/>
  <c r="AF283" i="2"/>
  <c r="AD283" i="2"/>
  <c r="AB283" i="2"/>
  <c r="AX282" i="2"/>
  <c r="AT282" i="2"/>
  <c r="AR282" i="2"/>
  <c r="AP282" i="2"/>
  <c r="AN282" i="2"/>
  <c r="AL282" i="2"/>
  <c r="AJ282" i="2"/>
  <c r="AH282" i="2"/>
  <c r="AF282" i="2"/>
  <c r="AD282" i="2"/>
  <c r="AB282" i="2"/>
  <c r="AX281" i="2"/>
  <c r="AT281" i="2"/>
  <c r="AR281" i="2"/>
  <c r="AP281" i="2"/>
  <c r="AN281" i="2"/>
  <c r="AL281" i="2"/>
  <c r="AJ281" i="2"/>
  <c r="AH281" i="2"/>
  <c r="AF281" i="2"/>
  <c r="AD281" i="2"/>
  <c r="AB281" i="2"/>
  <c r="AX280" i="2"/>
  <c r="AT280" i="2"/>
  <c r="AR280" i="2"/>
  <c r="AP280" i="2"/>
  <c r="AN280" i="2"/>
  <c r="AL280" i="2"/>
  <c r="AJ280" i="2"/>
  <c r="AH280" i="2"/>
  <c r="AF280" i="2"/>
  <c r="AD280" i="2"/>
  <c r="AB280" i="2"/>
  <c r="AX279" i="2"/>
  <c r="AT279" i="2"/>
  <c r="AR279" i="2"/>
  <c r="AP279" i="2"/>
  <c r="AN279" i="2"/>
  <c r="AL279" i="2"/>
  <c r="AJ279" i="2"/>
  <c r="AH279" i="2"/>
  <c r="AF279" i="2"/>
  <c r="AD279" i="2"/>
  <c r="AB279" i="2"/>
  <c r="AX278" i="2"/>
  <c r="AT278" i="2"/>
  <c r="AR278" i="2"/>
  <c r="AP278" i="2"/>
  <c r="AN278" i="2"/>
  <c r="AL278" i="2"/>
  <c r="AJ278" i="2"/>
  <c r="AH278" i="2"/>
  <c r="AF278" i="2"/>
  <c r="AD278" i="2"/>
  <c r="AB278" i="2"/>
  <c r="AX277" i="2"/>
  <c r="AT277" i="2"/>
  <c r="AR277" i="2"/>
  <c r="AP277" i="2"/>
  <c r="AN277" i="2"/>
  <c r="AL277" i="2"/>
  <c r="AJ277" i="2"/>
  <c r="AH277" i="2"/>
  <c r="AF277" i="2"/>
  <c r="AD277" i="2"/>
  <c r="AB277" i="2"/>
  <c r="AX276" i="2"/>
  <c r="AT276" i="2"/>
  <c r="AR276" i="2"/>
  <c r="AP276" i="2"/>
  <c r="AN276" i="2"/>
  <c r="AL276" i="2"/>
  <c r="AJ276" i="2"/>
  <c r="AH276" i="2"/>
  <c r="AF276" i="2"/>
  <c r="AD276" i="2"/>
  <c r="AB276" i="2"/>
  <c r="Z276" i="2"/>
  <c r="AX275" i="2"/>
  <c r="AT275" i="2"/>
  <c r="AR275" i="2"/>
  <c r="AP275" i="2"/>
  <c r="AN275" i="2"/>
  <c r="AL275" i="2"/>
  <c r="AJ275" i="2"/>
  <c r="AH275" i="2"/>
  <c r="AF275" i="2"/>
  <c r="AD275" i="2"/>
  <c r="AB275" i="2"/>
  <c r="AX274" i="2"/>
  <c r="AT274" i="2"/>
  <c r="AR274" i="2"/>
  <c r="AP274" i="2"/>
  <c r="AN274" i="2"/>
  <c r="AL274" i="2"/>
  <c r="AJ274" i="2"/>
  <c r="AH274" i="2"/>
  <c r="AF274" i="2"/>
  <c r="AD274" i="2"/>
  <c r="AB274" i="2"/>
  <c r="AX273" i="2"/>
  <c r="AT273" i="2"/>
  <c r="AR273" i="2"/>
  <c r="AP273" i="2"/>
  <c r="AN273" i="2"/>
  <c r="AL273" i="2"/>
  <c r="AJ273" i="2"/>
  <c r="AH273" i="2"/>
  <c r="AF273" i="2"/>
  <c r="AD273" i="2"/>
  <c r="AB273" i="2"/>
  <c r="AX272" i="2"/>
  <c r="AT272" i="2"/>
  <c r="AR272" i="2"/>
  <c r="AP272" i="2"/>
  <c r="AN272" i="2"/>
  <c r="AL272" i="2"/>
  <c r="AJ272" i="2"/>
  <c r="AH272" i="2"/>
  <c r="AF272" i="2"/>
  <c r="AD272" i="2"/>
  <c r="AB272" i="2"/>
  <c r="AX271" i="2"/>
  <c r="AT271" i="2"/>
  <c r="AR271" i="2"/>
  <c r="AP271" i="2"/>
  <c r="AN271" i="2"/>
  <c r="AL271" i="2"/>
  <c r="AJ271" i="2"/>
  <c r="AH271" i="2"/>
  <c r="AF271" i="2"/>
  <c r="AD271" i="2"/>
  <c r="AB271" i="2"/>
  <c r="AX270" i="2"/>
  <c r="AT270" i="2"/>
  <c r="AR270" i="2"/>
  <c r="AP270" i="2"/>
  <c r="AN270" i="2"/>
  <c r="AL270" i="2"/>
  <c r="AJ270" i="2"/>
  <c r="AH270" i="2"/>
  <c r="AF270" i="2"/>
  <c r="AD270" i="2"/>
  <c r="AB270" i="2"/>
  <c r="AX269" i="2"/>
  <c r="AT269" i="2"/>
  <c r="AR269" i="2"/>
  <c r="AP269" i="2"/>
  <c r="AN269" i="2"/>
  <c r="AL269" i="2"/>
  <c r="AJ269" i="2"/>
  <c r="AH269" i="2"/>
  <c r="AF269" i="2"/>
  <c r="AD269" i="2"/>
  <c r="AB269" i="2"/>
  <c r="Z269" i="2"/>
  <c r="AX268" i="2"/>
  <c r="AT268" i="2"/>
  <c r="AR268" i="2"/>
  <c r="AP268" i="2"/>
  <c r="AN268" i="2"/>
  <c r="AL268" i="2"/>
  <c r="AJ268" i="2"/>
  <c r="AH268" i="2"/>
  <c r="AF268" i="2"/>
  <c r="AD268" i="2"/>
  <c r="AB268" i="2"/>
  <c r="AX267" i="2"/>
  <c r="AT267" i="2"/>
  <c r="AR267" i="2"/>
  <c r="AP267" i="2"/>
  <c r="AN267" i="2"/>
  <c r="AL267" i="2"/>
  <c r="AJ267" i="2"/>
  <c r="AH267" i="2"/>
  <c r="AF267" i="2"/>
  <c r="AD267" i="2"/>
  <c r="AB267" i="2"/>
  <c r="AX266" i="2"/>
  <c r="AT266" i="2"/>
  <c r="AR266" i="2"/>
  <c r="AP266" i="2"/>
  <c r="AN266" i="2"/>
  <c r="AL266" i="2"/>
  <c r="AJ266" i="2"/>
  <c r="AH266" i="2"/>
  <c r="AF266" i="2"/>
  <c r="AD266" i="2"/>
  <c r="AB266" i="2"/>
  <c r="AX265" i="2"/>
  <c r="AT265" i="2"/>
  <c r="AR265" i="2"/>
  <c r="AP265" i="2"/>
  <c r="AN265" i="2"/>
  <c r="AL265" i="2"/>
  <c r="AJ265" i="2"/>
  <c r="AH265" i="2"/>
  <c r="AF265" i="2"/>
  <c r="AD265" i="2"/>
  <c r="AB265" i="2"/>
  <c r="AX264" i="2"/>
  <c r="AT264" i="2"/>
  <c r="AR264" i="2"/>
  <c r="AP264" i="2"/>
  <c r="AN264" i="2"/>
  <c r="AL264" i="2"/>
  <c r="AJ264" i="2"/>
  <c r="AH264" i="2"/>
  <c r="AF264" i="2"/>
  <c r="AD264" i="2"/>
  <c r="AB264" i="2"/>
  <c r="AX263" i="2"/>
  <c r="AT263" i="2"/>
  <c r="AR263" i="2"/>
  <c r="AP263" i="2"/>
  <c r="AN263" i="2"/>
  <c r="AL263" i="2"/>
  <c r="AJ263" i="2"/>
  <c r="AH263" i="2"/>
  <c r="AF263" i="2"/>
  <c r="AD263" i="2"/>
  <c r="AB263" i="2"/>
  <c r="Z263" i="2"/>
  <c r="AX262" i="2"/>
  <c r="AT262" i="2"/>
  <c r="AR262" i="2"/>
  <c r="AP262" i="2"/>
  <c r="AN262" i="2"/>
  <c r="AL262" i="2"/>
  <c r="AJ262" i="2"/>
  <c r="AH262" i="2"/>
  <c r="AF262" i="2"/>
  <c r="AD262" i="2"/>
  <c r="AB262" i="2"/>
  <c r="AX261" i="2"/>
  <c r="AT261" i="2"/>
  <c r="AR261" i="2"/>
  <c r="AP261" i="2"/>
  <c r="AN261" i="2"/>
  <c r="AL261" i="2"/>
  <c r="AJ261" i="2"/>
  <c r="AH261" i="2"/>
  <c r="AF261" i="2"/>
  <c r="AD261" i="2"/>
  <c r="AB261" i="2"/>
  <c r="AX260" i="2"/>
  <c r="AT260" i="2"/>
  <c r="AR260" i="2"/>
  <c r="AP260" i="2"/>
  <c r="AN260" i="2"/>
  <c r="AL260" i="2"/>
  <c r="AJ260" i="2"/>
  <c r="AH260" i="2"/>
  <c r="AF260" i="2"/>
  <c r="AD260" i="2"/>
  <c r="AB260" i="2"/>
  <c r="AX259" i="2"/>
  <c r="AT259" i="2"/>
  <c r="AR259" i="2"/>
  <c r="AP259" i="2"/>
  <c r="AN259" i="2"/>
  <c r="AL259" i="2"/>
  <c r="AJ259" i="2"/>
  <c r="AH259" i="2"/>
  <c r="AF259" i="2"/>
  <c r="AD259" i="2"/>
  <c r="AB259" i="2"/>
  <c r="Z259" i="2"/>
  <c r="AX258" i="2"/>
  <c r="AT258" i="2"/>
  <c r="AR258" i="2"/>
  <c r="AP258" i="2"/>
  <c r="AN258" i="2"/>
  <c r="AL258" i="2"/>
  <c r="AJ258" i="2"/>
  <c r="AH258" i="2"/>
  <c r="AF258" i="2"/>
  <c r="AD258" i="2"/>
  <c r="AB258" i="2"/>
  <c r="AX257" i="2"/>
  <c r="AT257" i="2"/>
  <c r="AR257" i="2"/>
  <c r="AP257" i="2"/>
  <c r="AN257" i="2"/>
  <c r="AL257" i="2"/>
  <c r="AJ257" i="2"/>
  <c r="AH257" i="2"/>
  <c r="AF257" i="2"/>
  <c r="AD257" i="2"/>
  <c r="AB257" i="2"/>
  <c r="AX256" i="2"/>
  <c r="AT256" i="2"/>
  <c r="AR256" i="2"/>
  <c r="AP256" i="2"/>
  <c r="AN256" i="2"/>
  <c r="AL256" i="2"/>
  <c r="AJ256" i="2"/>
  <c r="AH256" i="2"/>
  <c r="AF256" i="2"/>
  <c r="AD256" i="2"/>
  <c r="AB256" i="2"/>
  <c r="AX255" i="2"/>
  <c r="AT255" i="2"/>
  <c r="AR255" i="2"/>
  <c r="AP255" i="2"/>
  <c r="AN255" i="2"/>
  <c r="AL255" i="2"/>
  <c r="AJ255" i="2"/>
  <c r="AH255" i="2"/>
  <c r="AF255" i="2"/>
  <c r="AD255" i="2"/>
  <c r="AB255" i="2"/>
  <c r="Z255" i="2"/>
  <c r="AX254" i="2"/>
  <c r="AT254" i="2"/>
  <c r="AR254" i="2"/>
  <c r="AP254" i="2"/>
  <c r="AN254" i="2"/>
  <c r="AL254" i="2"/>
  <c r="AJ254" i="2"/>
  <c r="AH254" i="2"/>
  <c r="AF254" i="2"/>
  <c r="AD254" i="2"/>
  <c r="AB254" i="2"/>
  <c r="AX253" i="2"/>
  <c r="AT253" i="2"/>
  <c r="AR253" i="2"/>
  <c r="AP253" i="2"/>
  <c r="AN253" i="2"/>
  <c r="AL253" i="2"/>
  <c r="AJ253" i="2"/>
  <c r="AH253" i="2"/>
  <c r="AF253" i="2"/>
  <c r="AD253" i="2"/>
  <c r="AB253" i="2"/>
  <c r="AX252" i="2"/>
  <c r="AT252" i="2"/>
  <c r="AR252" i="2"/>
  <c r="AP252" i="2"/>
  <c r="AN252" i="2"/>
  <c r="AL252" i="2"/>
  <c r="AJ252" i="2"/>
  <c r="AH252" i="2"/>
  <c r="AF252" i="2"/>
  <c r="AD252" i="2"/>
  <c r="AB252" i="2"/>
  <c r="Z252" i="2"/>
  <c r="AX251" i="2"/>
  <c r="AT251" i="2"/>
  <c r="AR251" i="2"/>
  <c r="AP251" i="2"/>
  <c r="AN251" i="2"/>
  <c r="AL251" i="2"/>
  <c r="AJ251" i="2"/>
  <c r="AH251" i="2"/>
  <c r="AF251" i="2"/>
  <c r="AD251" i="2"/>
  <c r="AB251" i="2"/>
  <c r="AX250" i="2"/>
  <c r="AT250" i="2"/>
  <c r="AR250" i="2"/>
  <c r="AP250" i="2"/>
  <c r="AN250" i="2"/>
  <c r="AL250" i="2"/>
  <c r="AJ250" i="2"/>
  <c r="AH250" i="2"/>
  <c r="AF250" i="2"/>
  <c r="AD250" i="2"/>
  <c r="AB250" i="2"/>
  <c r="Z250" i="2"/>
  <c r="AX249" i="2"/>
  <c r="AT249" i="2"/>
  <c r="AR249" i="2"/>
  <c r="AP249" i="2"/>
  <c r="AN249" i="2"/>
  <c r="AL249" i="2"/>
  <c r="AJ249" i="2"/>
  <c r="AH249" i="2"/>
  <c r="AF249" i="2"/>
  <c r="AD249" i="2"/>
  <c r="AB249" i="2"/>
  <c r="Z249" i="2"/>
  <c r="AX248" i="2"/>
  <c r="AT248" i="2"/>
  <c r="AR248" i="2"/>
  <c r="AP248" i="2"/>
  <c r="AN248" i="2"/>
  <c r="AL248" i="2"/>
  <c r="AJ248" i="2"/>
  <c r="AH248" i="2"/>
  <c r="AF248" i="2"/>
  <c r="AD248" i="2"/>
  <c r="AB248" i="2"/>
  <c r="Z248" i="2"/>
  <c r="AX247" i="2"/>
  <c r="AT247" i="2"/>
  <c r="AR247" i="2"/>
  <c r="AP247" i="2"/>
  <c r="AN247" i="2"/>
  <c r="AL247" i="2"/>
  <c r="AJ247" i="2"/>
  <c r="AH247" i="2"/>
  <c r="AF247" i="2"/>
  <c r="AD247" i="2"/>
  <c r="AB247" i="2"/>
  <c r="Z247" i="2"/>
  <c r="AX246" i="2"/>
  <c r="AT246" i="2"/>
  <c r="AR246" i="2"/>
  <c r="AP246" i="2"/>
  <c r="AN246" i="2"/>
  <c r="AL246" i="2"/>
  <c r="AJ246" i="2"/>
  <c r="AH246" i="2"/>
  <c r="AF246" i="2"/>
  <c r="AD246" i="2"/>
  <c r="AB246" i="2"/>
  <c r="Z246" i="2"/>
  <c r="AX245" i="2"/>
  <c r="AT245" i="2"/>
  <c r="AR245" i="2"/>
  <c r="AP245" i="2"/>
  <c r="AN245" i="2"/>
  <c r="AL245" i="2"/>
  <c r="AJ245" i="2"/>
  <c r="AH245" i="2"/>
  <c r="AF245" i="2"/>
  <c r="AD245" i="2"/>
  <c r="AB245" i="2"/>
  <c r="Z245" i="2"/>
  <c r="AX244" i="2"/>
  <c r="AT244" i="2"/>
  <c r="AR244" i="2"/>
  <c r="AP244" i="2"/>
  <c r="AN244" i="2"/>
  <c r="AL244" i="2"/>
  <c r="AJ244" i="2"/>
  <c r="AH244" i="2"/>
  <c r="AF244" i="2"/>
  <c r="AD244" i="2"/>
  <c r="AB244" i="2"/>
  <c r="AX243" i="2"/>
  <c r="AT243" i="2"/>
  <c r="AR243" i="2"/>
  <c r="AP243" i="2"/>
  <c r="AN243" i="2"/>
  <c r="AL243" i="2"/>
  <c r="AJ243" i="2"/>
  <c r="AH243" i="2"/>
  <c r="AF243" i="2"/>
  <c r="AD243" i="2"/>
  <c r="AB243" i="2"/>
  <c r="Z243" i="2"/>
  <c r="AX242" i="2"/>
  <c r="AT242" i="2"/>
  <c r="AR242" i="2"/>
  <c r="AP242" i="2"/>
  <c r="AN242" i="2"/>
  <c r="AL242" i="2"/>
  <c r="AJ242" i="2"/>
  <c r="AH242" i="2"/>
  <c r="AF242" i="2"/>
  <c r="AD242" i="2"/>
  <c r="AB242" i="2"/>
  <c r="Z242" i="2"/>
  <c r="AX241" i="2"/>
  <c r="AT241" i="2"/>
  <c r="AR241" i="2"/>
  <c r="AP241" i="2"/>
  <c r="AN241" i="2"/>
  <c r="AL241" i="2"/>
  <c r="AJ241" i="2"/>
  <c r="AH241" i="2"/>
  <c r="AF241" i="2"/>
  <c r="AD241" i="2"/>
  <c r="AB241" i="2"/>
  <c r="AX240" i="2"/>
  <c r="AT240" i="2"/>
  <c r="AR240" i="2"/>
  <c r="AP240" i="2"/>
  <c r="AN240" i="2"/>
  <c r="AL240" i="2"/>
  <c r="AJ240" i="2"/>
  <c r="AH240" i="2"/>
  <c r="AF240" i="2"/>
  <c r="AD240" i="2"/>
  <c r="AB240" i="2"/>
  <c r="AX239" i="2"/>
  <c r="AT239" i="2"/>
  <c r="AR239" i="2"/>
  <c r="AP239" i="2"/>
  <c r="AN239" i="2"/>
  <c r="AL239" i="2"/>
  <c r="AJ239" i="2"/>
  <c r="AH239" i="2"/>
  <c r="AF239" i="2"/>
  <c r="AD239" i="2"/>
  <c r="AB239" i="2"/>
  <c r="Z239" i="2"/>
  <c r="AX238" i="2"/>
  <c r="AT238" i="2"/>
  <c r="AR238" i="2"/>
  <c r="AP238" i="2"/>
  <c r="AN238" i="2"/>
  <c r="AL238" i="2"/>
  <c r="AJ238" i="2"/>
  <c r="AH238" i="2"/>
  <c r="AF238" i="2"/>
  <c r="AD238" i="2"/>
  <c r="AB238" i="2"/>
  <c r="AX237" i="2"/>
  <c r="AT237" i="2"/>
  <c r="AR237" i="2"/>
  <c r="AP237" i="2"/>
  <c r="AN237" i="2"/>
  <c r="AL237" i="2"/>
  <c r="AJ237" i="2"/>
  <c r="AH237" i="2"/>
  <c r="AF237" i="2"/>
  <c r="AD237" i="2"/>
  <c r="AB237" i="2"/>
  <c r="AX236" i="2"/>
  <c r="AT236" i="2"/>
  <c r="AR236" i="2"/>
  <c r="AP236" i="2"/>
  <c r="AN236" i="2"/>
  <c r="AL236" i="2"/>
  <c r="AJ236" i="2"/>
  <c r="AH236" i="2"/>
  <c r="AF236" i="2"/>
  <c r="AD236" i="2"/>
  <c r="AB236" i="2"/>
  <c r="AX235" i="2"/>
  <c r="AT235" i="2"/>
  <c r="AR235" i="2"/>
  <c r="AP235" i="2"/>
  <c r="AN235" i="2"/>
  <c r="AL235" i="2"/>
  <c r="AJ235" i="2"/>
  <c r="AH235" i="2"/>
  <c r="AF235" i="2"/>
  <c r="AD235" i="2"/>
  <c r="AB235" i="2"/>
  <c r="AX234" i="2"/>
  <c r="AT234" i="2"/>
  <c r="AR234" i="2"/>
  <c r="AP234" i="2"/>
  <c r="AN234" i="2"/>
  <c r="AL234" i="2"/>
  <c r="AJ234" i="2"/>
  <c r="AH234" i="2"/>
  <c r="AF234" i="2"/>
  <c r="AD234" i="2"/>
  <c r="AB234" i="2"/>
  <c r="Z234" i="2"/>
  <c r="AX233" i="2"/>
  <c r="AT233" i="2"/>
  <c r="AR233" i="2"/>
  <c r="AP233" i="2"/>
  <c r="AN233" i="2"/>
  <c r="AL233" i="2"/>
  <c r="AJ233" i="2"/>
  <c r="AH233" i="2"/>
  <c r="AF233" i="2"/>
  <c r="AD233" i="2"/>
  <c r="AB233" i="2"/>
  <c r="AX232" i="2"/>
  <c r="AT232" i="2"/>
  <c r="AR232" i="2"/>
  <c r="AP232" i="2"/>
  <c r="AN232" i="2"/>
  <c r="AL232" i="2"/>
  <c r="AJ232" i="2"/>
  <c r="AH232" i="2"/>
  <c r="AF232" i="2"/>
  <c r="AD232" i="2"/>
  <c r="AB232" i="2"/>
  <c r="AX231" i="2"/>
  <c r="AT231" i="2"/>
  <c r="AR231" i="2"/>
  <c r="AP231" i="2"/>
  <c r="AN231" i="2"/>
  <c r="AL231" i="2"/>
  <c r="AJ231" i="2"/>
  <c r="AH231" i="2"/>
  <c r="AF231" i="2"/>
  <c r="AD231" i="2"/>
  <c r="AB231" i="2"/>
  <c r="Z231" i="2"/>
  <c r="AX230" i="2"/>
  <c r="AT230" i="2"/>
  <c r="AR230" i="2"/>
  <c r="AP230" i="2"/>
  <c r="AN230" i="2"/>
  <c r="AL230" i="2"/>
  <c r="AJ230" i="2"/>
  <c r="AH230" i="2"/>
  <c r="AF230" i="2"/>
  <c r="AD230" i="2"/>
  <c r="AB230" i="2"/>
  <c r="AX229" i="2"/>
  <c r="AT229" i="2"/>
  <c r="AR229" i="2"/>
  <c r="AP229" i="2"/>
  <c r="AN229" i="2"/>
  <c r="AL229" i="2"/>
  <c r="AJ229" i="2"/>
  <c r="AH229" i="2"/>
  <c r="AF229" i="2"/>
  <c r="AD229" i="2"/>
  <c r="AB229" i="2"/>
  <c r="Z229" i="2"/>
  <c r="AX228" i="2"/>
  <c r="AT228" i="2"/>
  <c r="AR228" i="2"/>
  <c r="AP228" i="2"/>
  <c r="AN228" i="2"/>
  <c r="AL228" i="2"/>
  <c r="AJ228" i="2"/>
  <c r="AH228" i="2"/>
  <c r="AF228" i="2"/>
  <c r="AD228" i="2"/>
  <c r="AB228" i="2"/>
  <c r="Z228" i="2"/>
  <c r="AX227" i="2"/>
  <c r="AT227" i="2"/>
  <c r="AR227" i="2"/>
  <c r="AP227" i="2"/>
  <c r="AN227" i="2"/>
  <c r="AL227" i="2"/>
  <c r="AJ227" i="2"/>
  <c r="AH227" i="2"/>
  <c r="AF227" i="2"/>
  <c r="AD227" i="2"/>
  <c r="AB227" i="2"/>
  <c r="Z227" i="2"/>
  <c r="AX226" i="2"/>
  <c r="AT226" i="2"/>
  <c r="AR226" i="2"/>
  <c r="AP226" i="2"/>
  <c r="AN226" i="2"/>
  <c r="AL226" i="2"/>
  <c r="AJ226" i="2"/>
  <c r="AH226" i="2"/>
  <c r="AF226" i="2"/>
  <c r="AD226" i="2"/>
  <c r="AB226" i="2"/>
  <c r="AX225" i="2"/>
  <c r="AT225" i="2"/>
  <c r="AR225" i="2"/>
  <c r="AP225" i="2"/>
  <c r="AN225" i="2"/>
  <c r="AL225" i="2"/>
  <c r="AJ225" i="2"/>
  <c r="AH225" i="2"/>
  <c r="AF225" i="2"/>
  <c r="AD225" i="2"/>
  <c r="AB225" i="2"/>
  <c r="AX224" i="2"/>
  <c r="AT224" i="2"/>
  <c r="AR224" i="2"/>
  <c r="AP224" i="2"/>
  <c r="AN224" i="2"/>
  <c r="AL224" i="2"/>
  <c r="AJ224" i="2"/>
  <c r="AH224" i="2"/>
  <c r="AF224" i="2"/>
  <c r="AD224" i="2"/>
  <c r="AB224" i="2"/>
  <c r="AX223" i="2"/>
  <c r="AT223" i="2"/>
  <c r="AR223" i="2"/>
  <c r="AP223" i="2"/>
  <c r="AN223" i="2"/>
  <c r="AL223" i="2"/>
  <c r="AJ223" i="2"/>
  <c r="AH223" i="2"/>
  <c r="AF223" i="2"/>
  <c r="AD223" i="2"/>
  <c r="AB223" i="2"/>
  <c r="AX222" i="2"/>
  <c r="AT222" i="2"/>
  <c r="AR222" i="2"/>
  <c r="AP222" i="2"/>
  <c r="AN222" i="2"/>
  <c r="AL222" i="2"/>
  <c r="AJ222" i="2"/>
  <c r="AH222" i="2"/>
  <c r="AF222" i="2"/>
  <c r="AD222" i="2"/>
  <c r="AB222" i="2"/>
  <c r="AX221" i="2"/>
  <c r="AT221" i="2"/>
  <c r="AR221" i="2"/>
  <c r="AP221" i="2"/>
  <c r="AN221" i="2"/>
  <c r="AL221" i="2"/>
  <c r="AJ221" i="2"/>
  <c r="AH221" i="2"/>
  <c r="AF221" i="2"/>
  <c r="AD221" i="2"/>
  <c r="AB221" i="2"/>
  <c r="AX220" i="2"/>
  <c r="AT220" i="2"/>
  <c r="AR220" i="2"/>
  <c r="AP220" i="2"/>
  <c r="AN220" i="2"/>
  <c r="AL220" i="2"/>
  <c r="AJ220" i="2"/>
  <c r="AH220" i="2"/>
  <c r="AF220" i="2"/>
  <c r="AD220" i="2"/>
  <c r="AB220" i="2"/>
  <c r="Z220" i="2"/>
  <c r="AX219" i="2"/>
  <c r="AT219" i="2"/>
  <c r="AR219" i="2"/>
  <c r="AP219" i="2"/>
  <c r="AN219" i="2"/>
  <c r="AL219" i="2"/>
  <c r="AJ219" i="2"/>
  <c r="AH219" i="2"/>
  <c r="AF219" i="2"/>
  <c r="AD219" i="2"/>
  <c r="AB219" i="2"/>
  <c r="AX218" i="2"/>
  <c r="AT218" i="2"/>
  <c r="AR218" i="2"/>
  <c r="AP218" i="2"/>
  <c r="AN218" i="2"/>
  <c r="AL218" i="2"/>
  <c r="AJ218" i="2"/>
  <c r="AH218" i="2"/>
  <c r="AF218" i="2"/>
  <c r="AD218" i="2"/>
  <c r="AB218" i="2"/>
  <c r="AX217" i="2"/>
  <c r="AT217" i="2"/>
  <c r="AR217" i="2"/>
  <c r="AP217" i="2"/>
  <c r="AN217" i="2"/>
  <c r="AL217" i="2"/>
  <c r="AJ217" i="2"/>
  <c r="AH217" i="2"/>
  <c r="AF217" i="2"/>
  <c r="AD217" i="2"/>
  <c r="AB217" i="2"/>
  <c r="Z217" i="2"/>
  <c r="AX216" i="2"/>
  <c r="AT216" i="2"/>
  <c r="AR216" i="2"/>
  <c r="AP216" i="2"/>
  <c r="AN216" i="2"/>
  <c r="AL216" i="2"/>
  <c r="AJ216" i="2"/>
  <c r="AH216" i="2"/>
  <c r="AF216" i="2"/>
  <c r="AD216" i="2"/>
  <c r="AB216" i="2"/>
  <c r="AX215" i="2"/>
  <c r="AT215" i="2"/>
  <c r="AR215" i="2"/>
  <c r="AP215" i="2"/>
  <c r="AN215" i="2"/>
  <c r="AL215" i="2"/>
  <c r="AJ215" i="2"/>
  <c r="AH215" i="2"/>
  <c r="AF215" i="2"/>
  <c r="AD215" i="2"/>
  <c r="AB215" i="2"/>
  <c r="AX214" i="2"/>
  <c r="AT214" i="2"/>
  <c r="AR214" i="2"/>
  <c r="AP214" i="2"/>
  <c r="AN214" i="2"/>
  <c r="AL214" i="2"/>
  <c r="AJ214" i="2"/>
  <c r="AH214" i="2"/>
  <c r="AF214" i="2"/>
  <c r="AD214" i="2"/>
  <c r="AB214" i="2"/>
  <c r="AX213" i="2"/>
  <c r="AT213" i="2"/>
  <c r="AR213" i="2"/>
  <c r="AP213" i="2"/>
  <c r="AN213" i="2"/>
  <c r="AL213" i="2"/>
  <c r="AJ213" i="2"/>
  <c r="AH213" i="2"/>
  <c r="AF213" i="2"/>
  <c r="AD213" i="2"/>
  <c r="AB213" i="2"/>
  <c r="AX212" i="2"/>
  <c r="AT212" i="2"/>
  <c r="AR212" i="2"/>
  <c r="AP212" i="2"/>
  <c r="AN212" i="2"/>
  <c r="AL212" i="2"/>
  <c r="AJ212" i="2"/>
  <c r="AH212" i="2"/>
  <c r="AF212" i="2"/>
  <c r="AD212" i="2"/>
  <c r="AB212" i="2"/>
  <c r="AX211" i="2"/>
  <c r="AT211" i="2"/>
  <c r="AR211" i="2"/>
  <c r="AP211" i="2"/>
  <c r="AN211" i="2"/>
  <c r="AL211" i="2"/>
  <c r="AJ211" i="2"/>
  <c r="AH211" i="2"/>
  <c r="AF211" i="2"/>
  <c r="AD211" i="2"/>
  <c r="AB211" i="2"/>
  <c r="AX210" i="2"/>
  <c r="AT210" i="2"/>
  <c r="AR210" i="2"/>
  <c r="AP210" i="2"/>
  <c r="AN210" i="2"/>
  <c r="AL210" i="2"/>
  <c r="AJ210" i="2"/>
  <c r="AH210" i="2"/>
  <c r="AF210" i="2"/>
  <c r="AD210" i="2"/>
  <c r="AB210" i="2"/>
  <c r="AX209" i="2"/>
  <c r="AT209" i="2"/>
  <c r="AR209" i="2"/>
  <c r="AP209" i="2"/>
  <c r="AN209" i="2"/>
  <c r="AL209" i="2"/>
  <c r="AJ209" i="2"/>
  <c r="AH209" i="2"/>
  <c r="AF209" i="2"/>
  <c r="AD209" i="2"/>
  <c r="AB209" i="2"/>
  <c r="Z209" i="2"/>
  <c r="AX208" i="2"/>
  <c r="AT208" i="2"/>
  <c r="AR208" i="2"/>
  <c r="AP208" i="2"/>
  <c r="AN208" i="2"/>
  <c r="AL208" i="2"/>
  <c r="AJ208" i="2"/>
  <c r="AH208" i="2"/>
  <c r="AF208" i="2"/>
  <c r="AD208" i="2"/>
  <c r="AB208" i="2"/>
  <c r="Z208" i="2"/>
  <c r="AX207" i="2"/>
  <c r="AT207" i="2"/>
  <c r="AR207" i="2"/>
  <c r="AP207" i="2"/>
  <c r="AN207" i="2"/>
  <c r="AL207" i="2"/>
  <c r="AJ207" i="2"/>
  <c r="AH207" i="2"/>
  <c r="AF207" i="2"/>
  <c r="AD207" i="2"/>
  <c r="AB207" i="2"/>
  <c r="Z207" i="2"/>
  <c r="AX206" i="2"/>
  <c r="AT206" i="2"/>
  <c r="AR206" i="2"/>
  <c r="AP206" i="2"/>
  <c r="AN206" i="2"/>
  <c r="AL206" i="2"/>
  <c r="AJ206" i="2"/>
  <c r="AH206" i="2"/>
  <c r="AF206" i="2"/>
  <c r="AD206" i="2"/>
  <c r="AB206" i="2"/>
  <c r="AX205" i="2"/>
  <c r="AT205" i="2"/>
  <c r="AR205" i="2"/>
  <c r="AP205" i="2"/>
  <c r="AN205" i="2"/>
  <c r="AL205" i="2"/>
  <c r="AJ205" i="2"/>
  <c r="AH205" i="2"/>
  <c r="AF205" i="2"/>
  <c r="AD205" i="2"/>
  <c r="AB205" i="2"/>
  <c r="AX204" i="2"/>
  <c r="AT204" i="2"/>
  <c r="AR204" i="2"/>
  <c r="AP204" i="2"/>
  <c r="AN204" i="2"/>
  <c r="AL204" i="2"/>
  <c r="AJ204" i="2"/>
  <c r="AH204" i="2"/>
  <c r="AF204" i="2"/>
  <c r="AD204" i="2"/>
  <c r="AB204" i="2"/>
  <c r="AX203" i="2"/>
  <c r="AT203" i="2"/>
  <c r="AR203" i="2"/>
  <c r="AP203" i="2"/>
  <c r="AN203" i="2"/>
  <c r="AL203" i="2"/>
  <c r="AJ203" i="2"/>
  <c r="AH203" i="2"/>
  <c r="AF203" i="2"/>
  <c r="AD203" i="2"/>
  <c r="AB203" i="2"/>
  <c r="AX202" i="2"/>
  <c r="AT202" i="2"/>
  <c r="AR202" i="2"/>
  <c r="AP202" i="2"/>
  <c r="AN202" i="2"/>
  <c r="AL202" i="2"/>
  <c r="AJ202" i="2"/>
  <c r="AH202" i="2"/>
  <c r="AF202" i="2"/>
  <c r="AD202" i="2"/>
  <c r="AB202" i="2"/>
  <c r="Z202" i="2"/>
  <c r="AX201" i="2"/>
  <c r="AT201" i="2"/>
  <c r="AR201" i="2"/>
  <c r="AP201" i="2"/>
  <c r="AN201" i="2"/>
  <c r="AL201" i="2"/>
  <c r="AJ201" i="2"/>
  <c r="AH201" i="2"/>
  <c r="AF201" i="2"/>
  <c r="AD201" i="2"/>
  <c r="AB201" i="2"/>
  <c r="AX200" i="2"/>
  <c r="AT200" i="2"/>
  <c r="AR200" i="2"/>
  <c r="AP200" i="2"/>
  <c r="AN200" i="2"/>
  <c r="AL200" i="2"/>
  <c r="AJ200" i="2"/>
  <c r="AH200" i="2"/>
  <c r="AF200" i="2"/>
  <c r="AD200" i="2"/>
  <c r="AB200" i="2"/>
  <c r="AX199" i="2"/>
  <c r="AT199" i="2"/>
  <c r="AR199" i="2"/>
  <c r="AP199" i="2"/>
  <c r="AN199" i="2"/>
  <c r="AL199" i="2"/>
  <c r="AJ199" i="2"/>
  <c r="AH199" i="2"/>
  <c r="AF199" i="2"/>
  <c r="AD199" i="2"/>
  <c r="AB199" i="2"/>
  <c r="AX198" i="2"/>
  <c r="AT198" i="2"/>
  <c r="AR198" i="2"/>
  <c r="AP198" i="2"/>
  <c r="AN198" i="2"/>
  <c r="AL198" i="2"/>
  <c r="AJ198" i="2"/>
  <c r="AH198" i="2"/>
  <c r="AF198" i="2"/>
  <c r="AD198" i="2"/>
  <c r="AB198" i="2"/>
  <c r="Z198" i="2"/>
  <c r="AX197" i="2"/>
  <c r="AT197" i="2"/>
  <c r="AR197" i="2"/>
  <c r="AP197" i="2"/>
  <c r="AN197" i="2"/>
  <c r="AL197" i="2"/>
  <c r="AJ197" i="2"/>
  <c r="AH197" i="2"/>
  <c r="AF197" i="2"/>
  <c r="AD197" i="2"/>
  <c r="AB197" i="2"/>
  <c r="AX196" i="2"/>
  <c r="AT196" i="2"/>
  <c r="AR196" i="2"/>
  <c r="AP196" i="2"/>
  <c r="AN196" i="2"/>
  <c r="AL196" i="2"/>
  <c r="AJ196" i="2"/>
  <c r="AH196" i="2"/>
  <c r="AF196" i="2"/>
  <c r="AD196" i="2"/>
  <c r="AB196" i="2"/>
  <c r="AX195" i="2"/>
  <c r="AT195" i="2"/>
  <c r="AR195" i="2"/>
  <c r="AP195" i="2"/>
  <c r="AN195" i="2"/>
  <c r="AL195" i="2"/>
  <c r="AJ195" i="2"/>
  <c r="AH195" i="2"/>
  <c r="AF195" i="2"/>
  <c r="AD195" i="2"/>
  <c r="AB195" i="2"/>
  <c r="Z195" i="2"/>
  <c r="AX194" i="2"/>
  <c r="AT194" i="2"/>
  <c r="AR194" i="2"/>
  <c r="AP194" i="2"/>
  <c r="AN194" i="2"/>
  <c r="AL194" i="2"/>
  <c r="AJ194" i="2"/>
  <c r="AH194" i="2"/>
  <c r="AF194" i="2"/>
  <c r="AD194" i="2"/>
  <c r="AB194" i="2"/>
  <c r="Z194" i="2"/>
  <c r="AX193" i="2"/>
  <c r="AT193" i="2"/>
  <c r="AR193" i="2"/>
  <c r="AP193" i="2"/>
  <c r="AN193" i="2"/>
  <c r="AL193" i="2"/>
  <c r="AJ193" i="2"/>
  <c r="AH193" i="2"/>
  <c r="AF193" i="2"/>
  <c r="AD193" i="2"/>
  <c r="AB193" i="2"/>
  <c r="AX192" i="2"/>
  <c r="AT192" i="2"/>
  <c r="AR192" i="2"/>
  <c r="AP192" i="2"/>
  <c r="AN192" i="2"/>
  <c r="AL192" i="2"/>
  <c r="AJ192" i="2"/>
  <c r="AH192" i="2"/>
  <c r="AF192" i="2"/>
  <c r="AD192" i="2"/>
  <c r="AB192" i="2"/>
  <c r="AX191" i="2"/>
  <c r="AT191" i="2"/>
  <c r="AR191" i="2"/>
  <c r="AP191" i="2"/>
  <c r="AN191" i="2"/>
  <c r="AL191" i="2"/>
  <c r="AJ191" i="2"/>
  <c r="AH191" i="2"/>
  <c r="AF191" i="2"/>
  <c r="AD191" i="2"/>
  <c r="AB191" i="2"/>
  <c r="AX190" i="2"/>
  <c r="AT190" i="2"/>
  <c r="AR190" i="2"/>
  <c r="AP190" i="2"/>
  <c r="AN190" i="2"/>
  <c r="AL190" i="2"/>
  <c r="AJ190" i="2"/>
  <c r="AH190" i="2"/>
  <c r="AF190" i="2"/>
  <c r="AD190" i="2"/>
  <c r="AB190" i="2"/>
  <c r="AX189" i="2"/>
  <c r="AT189" i="2"/>
  <c r="AR189" i="2"/>
  <c r="AP189" i="2"/>
  <c r="AN189" i="2"/>
  <c r="AL189" i="2"/>
  <c r="AJ189" i="2"/>
  <c r="AH189" i="2"/>
  <c r="AF189" i="2"/>
  <c r="AD189" i="2"/>
  <c r="AB189" i="2"/>
  <c r="Z189" i="2"/>
  <c r="AX188" i="2"/>
  <c r="AT188" i="2"/>
  <c r="AR188" i="2"/>
  <c r="AP188" i="2"/>
  <c r="AN188" i="2"/>
  <c r="AL188" i="2"/>
  <c r="AJ188" i="2"/>
  <c r="AH188" i="2"/>
  <c r="AF188" i="2"/>
  <c r="AD188" i="2"/>
  <c r="AB188" i="2"/>
  <c r="AX187" i="2"/>
  <c r="AT187" i="2"/>
  <c r="AR187" i="2"/>
  <c r="AP187" i="2"/>
  <c r="AN187" i="2"/>
  <c r="AL187" i="2"/>
  <c r="AJ187" i="2"/>
  <c r="AH187" i="2"/>
  <c r="AF187" i="2"/>
  <c r="AD187" i="2"/>
  <c r="AB187" i="2"/>
  <c r="AX186" i="2"/>
  <c r="AT186" i="2"/>
  <c r="AR186" i="2"/>
  <c r="AP186" i="2"/>
  <c r="AN186" i="2"/>
  <c r="AL186" i="2"/>
  <c r="AJ186" i="2"/>
  <c r="AH186" i="2"/>
  <c r="AF186" i="2"/>
  <c r="AD186" i="2"/>
  <c r="AB186" i="2"/>
  <c r="AX185" i="2"/>
  <c r="AT185" i="2"/>
  <c r="AR185" i="2"/>
  <c r="AP185" i="2"/>
  <c r="AN185" i="2"/>
  <c r="AL185" i="2"/>
  <c r="AJ185" i="2"/>
  <c r="AH185" i="2"/>
  <c r="AF185" i="2"/>
  <c r="AD185" i="2"/>
  <c r="AB185" i="2"/>
  <c r="Z185" i="2"/>
  <c r="AX184" i="2"/>
  <c r="AT184" i="2"/>
  <c r="AR184" i="2"/>
  <c r="AP184" i="2"/>
  <c r="AN184" i="2"/>
  <c r="AL184" i="2"/>
  <c r="AJ184" i="2"/>
  <c r="AH184" i="2"/>
  <c r="AF184" i="2"/>
  <c r="AD184" i="2"/>
  <c r="AB184" i="2"/>
  <c r="AX183" i="2"/>
  <c r="AT183" i="2"/>
  <c r="AR183" i="2"/>
  <c r="AP183" i="2"/>
  <c r="AN183" i="2"/>
  <c r="AL183" i="2"/>
  <c r="AJ183" i="2"/>
  <c r="AH183" i="2"/>
  <c r="AF183" i="2"/>
  <c r="AD183" i="2"/>
  <c r="AB183" i="2"/>
  <c r="Z183" i="2"/>
  <c r="AX182" i="2"/>
  <c r="AT182" i="2"/>
  <c r="AR182" i="2"/>
  <c r="AP182" i="2"/>
  <c r="AN182" i="2"/>
  <c r="AL182" i="2"/>
  <c r="AJ182" i="2"/>
  <c r="AH182" i="2"/>
  <c r="AF182" i="2"/>
  <c r="AD182" i="2"/>
  <c r="AB182" i="2"/>
  <c r="AX181" i="2"/>
  <c r="AT181" i="2"/>
  <c r="AR181" i="2"/>
  <c r="AP181" i="2"/>
  <c r="AN181" i="2"/>
  <c r="AL181" i="2"/>
  <c r="AJ181" i="2"/>
  <c r="AH181" i="2"/>
  <c r="AF181" i="2"/>
  <c r="AD181" i="2"/>
  <c r="AB181" i="2"/>
  <c r="AX180" i="2"/>
  <c r="AT180" i="2"/>
  <c r="AR180" i="2"/>
  <c r="AP180" i="2"/>
  <c r="AN180" i="2"/>
  <c r="AL180" i="2"/>
  <c r="AJ180" i="2"/>
  <c r="AH180" i="2"/>
  <c r="AF180" i="2"/>
  <c r="AD180" i="2"/>
  <c r="AB180" i="2"/>
  <c r="AX179" i="2"/>
  <c r="AT179" i="2"/>
  <c r="AR179" i="2"/>
  <c r="AP179" i="2"/>
  <c r="AN179" i="2"/>
  <c r="AL179" i="2"/>
  <c r="AJ179" i="2"/>
  <c r="AH179" i="2"/>
  <c r="AF179" i="2"/>
  <c r="AD179" i="2"/>
  <c r="AB179" i="2"/>
  <c r="AX178" i="2"/>
  <c r="AT178" i="2"/>
  <c r="AR178" i="2"/>
  <c r="AP178" i="2"/>
  <c r="AN178" i="2"/>
  <c r="AL178" i="2"/>
  <c r="AJ178" i="2"/>
  <c r="AH178" i="2"/>
  <c r="AF178" i="2"/>
  <c r="AD178" i="2"/>
  <c r="AB178" i="2"/>
  <c r="AX177" i="2"/>
  <c r="AT177" i="2"/>
  <c r="AR177" i="2"/>
  <c r="AP177" i="2"/>
  <c r="AN177" i="2"/>
  <c r="AL177" i="2"/>
  <c r="AJ177" i="2"/>
  <c r="AH177" i="2"/>
  <c r="AF177" i="2"/>
  <c r="AD177" i="2"/>
  <c r="AB177" i="2"/>
  <c r="AX176" i="2"/>
  <c r="AT176" i="2"/>
  <c r="AR176" i="2"/>
  <c r="AP176" i="2"/>
  <c r="AN176" i="2"/>
  <c r="AL176" i="2"/>
  <c r="AJ176" i="2"/>
  <c r="AH176" i="2"/>
  <c r="AF176" i="2"/>
  <c r="AD176" i="2"/>
  <c r="AB176" i="2"/>
  <c r="AX175" i="2"/>
  <c r="AT175" i="2"/>
  <c r="AR175" i="2"/>
  <c r="AP175" i="2"/>
  <c r="AN175" i="2"/>
  <c r="AL175" i="2"/>
  <c r="AJ175" i="2"/>
  <c r="AH175" i="2"/>
  <c r="AF175" i="2"/>
  <c r="AD175" i="2"/>
  <c r="AB175" i="2"/>
  <c r="AX174" i="2"/>
  <c r="AT174" i="2"/>
  <c r="AR174" i="2"/>
  <c r="AP174" i="2"/>
  <c r="AN174" i="2"/>
  <c r="AL174" i="2"/>
  <c r="AJ174" i="2"/>
  <c r="AH174" i="2"/>
  <c r="AF174" i="2"/>
  <c r="AD174" i="2"/>
  <c r="AB174" i="2"/>
  <c r="AX173" i="2"/>
  <c r="AT173" i="2"/>
  <c r="AR173" i="2"/>
  <c r="AP173" i="2"/>
  <c r="AN173" i="2"/>
  <c r="AL173" i="2"/>
  <c r="AJ173" i="2"/>
  <c r="AH173" i="2"/>
  <c r="AF173" i="2"/>
  <c r="AD173" i="2"/>
  <c r="AB173" i="2"/>
  <c r="AX172" i="2"/>
  <c r="AT172" i="2"/>
  <c r="AR172" i="2"/>
  <c r="AP172" i="2"/>
  <c r="AN172" i="2"/>
  <c r="AL172" i="2"/>
  <c r="AJ172" i="2"/>
  <c r="AH172" i="2"/>
  <c r="AF172" i="2"/>
  <c r="AD172" i="2"/>
  <c r="AB172" i="2"/>
  <c r="AX171" i="2"/>
  <c r="AT171" i="2"/>
  <c r="AR171" i="2"/>
  <c r="AP171" i="2"/>
  <c r="AN171" i="2"/>
  <c r="AL171" i="2"/>
  <c r="AJ171" i="2"/>
  <c r="AH171" i="2"/>
  <c r="AF171" i="2"/>
  <c r="AD171" i="2"/>
  <c r="AB171" i="2"/>
  <c r="AX170" i="2"/>
  <c r="AT170" i="2"/>
  <c r="AR170" i="2"/>
  <c r="AP170" i="2"/>
  <c r="AN170" i="2"/>
  <c r="AL170" i="2"/>
  <c r="AJ170" i="2"/>
  <c r="AH170" i="2"/>
  <c r="AF170" i="2"/>
  <c r="AD170" i="2"/>
  <c r="AB170" i="2"/>
  <c r="AX169" i="2"/>
  <c r="AT169" i="2"/>
  <c r="AR169" i="2"/>
  <c r="AP169" i="2"/>
  <c r="AN169" i="2"/>
  <c r="AL169" i="2"/>
  <c r="AJ169" i="2"/>
  <c r="AH169" i="2"/>
  <c r="AF169" i="2"/>
  <c r="AD169" i="2"/>
  <c r="AB169" i="2"/>
  <c r="Z169" i="2"/>
  <c r="AX168" i="2"/>
  <c r="AT168" i="2"/>
  <c r="AR168" i="2"/>
  <c r="AP168" i="2"/>
  <c r="AN168" i="2"/>
  <c r="AL168" i="2"/>
  <c r="AJ168" i="2"/>
  <c r="AH168" i="2"/>
  <c r="AF168" i="2"/>
  <c r="AD168" i="2"/>
  <c r="AB168" i="2"/>
  <c r="Z168" i="2"/>
  <c r="AX167" i="2"/>
  <c r="AT167" i="2"/>
  <c r="AR167" i="2"/>
  <c r="AP167" i="2"/>
  <c r="AN167" i="2"/>
  <c r="AL167" i="2"/>
  <c r="AJ167" i="2"/>
  <c r="AH167" i="2"/>
  <c r="AF167" i="2"/>
  <c r="AD167" i="2"/>
  <c r="AB167" i="2"/>
  <c r="Z167" i="2"/>
  <c r="AX166" i="2"/>
  <c r="AT166" i="2"/>
  <c r="AR166" i="2"/>
  <c r="AP166" i="2"/>
  <c r="AN166" i="2"/>
  <c r="AL166" i="2"/>
  <c r="AJ166" i="2"/>
  <c r="AH166" i="2"/>
  <c r="AF166" i="2"/>
  <c r="AD166" i="2"/>
  <c r="AB166" i="2"/>
  <c r="Z166" i="2"/>
  <c r="AX165" i="2"/>
  <c r="AT165" i="2"/>
  <c r="AR165" i="2"/>
  <c r="AP165" i="2"/>
  <c r="AN165" i="2"/>
  <c r="AL165" i="2"/>
  <c r="AJ165" i="2"/>
  <c r="AH165" i="2"/>
  <c r="AF165" i="2"/>
  <c r="AD165" i="2"/>
  <c r="AB165" i="2"/>
  <c r="Z165" i="2"/>
  <c r="AX164" i="2"/>
  <c r="AT164" i="2"/>
  <c r="AR164" i="2"/>
  <c r="AP164" i="2"/>
  <c r="AN164" i="2"/>
  <c r="AL164" i="2"/>
  <c r="AJ164" i="2"/>
  <c r="AH164" i="2"/>
  <c r="AF164" i="2"/>
  <c r="AD164" i="2"/>
  <c r="AB164" i="2"/>
  <c r="AX163" i="2"/>
  <c r="AT163" i="2"/>
  <c r="AR163" i="2"/>
  <c r="AP163" i="2"/>
  <c r="AN163" i="2"/>
  <c r="AL163" i="2"/>
  <c r="AJ163" i="2"/>
  <c r="AH163" i="2"/>
  <c r="AF163" i="2"/>
  <c r="AD163" i="2"/>
  <c r="AB163" i="2"/>
  <c r="AX162" i="2"/>
  <c r="AT162" i="2"/>
  <c r="AR162" i="2"/>
  <c r="AP162" i="2"/>
  <c r="AN162" i="2"/>
  <c r="AL162" i="2"/>
  <c r="AJ162" i="2"/>
  <c r="AH162" i="2"/>
  <c r="AF162" i="2"/>
  <c r="AD162" i="2"/>
  <c r="AB162" i="2"/>
  <c r="Z162" i="2"/>
  <c r="AX161" i="2"/>
  <c r="AT161" i="2"/>
  <c r="AR161" i="2"/>
  <c r="AP161" i="2"/>
  <c r="AN161" i="2"/>
  <c r="AL161" i="2"/>
  <c r="AJ161" i="2"/>
  <c r="AH161" i="2"/>
  <c r="AF161" i="2"/>
  <c r="AD161" i="2"/>
  <c r="AB161" i="2"/>
  <c r="Z161" i="2"/>
  <c r="AX160" i="2"/>
  <c r="AT160" i="2"/>
  <c r="AR160" i="2"/>
  <c r="AP160" i="2"/>
  <c r="AN160" i="2"/>
  <c r="AL160" i="2"/>
  <c r="AJ160" i="2"/>
  <c r="AH160" i="2"/>
  <c r="AF160" i="2"/>
  <c r="AD160" i="2"/>
  <c r="AB160" i="2"/>
  <c r="Z160" i="2"/>
  <c r="AX159" i="2"/>
  <c r="AT159" i="2"/>
  <c r="AR159" i="2"/>
  <c r="AP159" i="2"/>
  <c r="AN159" i="2"/>
  <c r="AL159" i="2"/>
  <c r="AJ159" i="2"/>
  <c r="AH159" i="2"/>
  <c r="AF159" i="2"/>
  <c r="AD159" i="2"/>
  <c r="AB159" i="2"/>
  <c r="Z159" i="2"/>
  <c r="AX158" i="2"/>
  <c r="AT158" i="2"/>
  <c r="AR158" i="2"/>
  <c r="AP158" i="2"/>
  <c r="AN158" i="2"/>
  <c r="AL158" i="2"/>
  <c r="AJ158" i="2"/>
  <c r="AH158" i="2"/>
  <c r="AF158" i="2"/>
  <c r="AD158" i="2"/>
  <c r="AB158" i="2"/>
  <c r="AX157" i="2"/>
  <c r="AT157" i="2"/>
  <c r="AR157" i="2"/>
  <c r="AP157" i="2"/>
  <c r="AN157" i="2"/>
  <c r="AL157" i="2"/>
  <c r="AJ157" i="2"/>
  <c r="AH157" i="2"/>
  <c r="AF157" i="2"/>
  <c r="AD157" i="2"/>
  <c r="AB157" i="2"/>
  <c r="AX156" i="2"/>
  <c r="AT156" i="2"/>
  <c r="AR156" i="2"/>
  <c r="AP156" i="2"/>
  <c r="AN156" i="2"/>
  <c r="AL156" i="2"/>
  <c r="AJ156" i="2"/>
  <c r="AH156" i="2"/>
  <c r="AF156" i="2"/>
  <c r="AD156" i="2"/>
  <c r="AB156" i="2"/>
  <c r="Z156" i="2"/>
  <c r="AX155" i="2"/>
  <c r="AT155" i="2"/>
  <c r="AR155" i="2"/>
  <c r="AP155" i="2"/>
  <c r="AN155" i="2"/>
  <c r="AL155" i="2"/>
  <c r="AJ155" i="2"/>
  <c r="AH155" i="2"/>
  <c r="AF155" i="2"/>
  <c r="AD155" i="2"/>
  <c r="AB155" i="2"/>
  <c r="AX154" i="2"/>
  <c r="AT154" i="2"/>
  <c r="AR154" i="2"/>
  <c r="AP154" i="2"/>
  <c r="AN154" i="2"/>
  <c r="AL154" i="2"/>
  <c r="AJ154" i="2"/>
  <c r="AH154" i="2"/>
  <c r="AF154" i="2"/>
  <c r="AD154" i="2"/>
  <c r="AB154" i="2"/>
  <c r="AX153" i="2"/>
  <c r="AT153" i="2"/>
  <c r="AR153" i="2"/>
  <c r="AP153" i="2"/>
  <c r="AN153" i="2"/>
  <c r="AL153" i="2"/>
  <c r="AJ153" i="2"/>
  <c r="AH153" i="2"/>
  <c r="AF153" i="2"/>
  <c r="AD153" i="2"/>
  <c r="AB153" i="2"/>
  <c r="Z153" i="2"/>
  <c r="AX152" i="2"/>
  <c r="AT152" i="2"/>
  <c r="AR152" i="2"/>
  <c r="AP152" i="2"/>
  <c r="AN152" i="2"/>
  <c r="AL152" i="2"/>
  <c r="AJ152" i="2"/>
  <c r="AH152" i="2"/>
  <c r="AF152" i="2"/>
  <c r="AD152" i="2"/>
  <c r="AB152" i="2"/>
  <c r="AX151" i="2"/>
  <c r="AT151" i="2"/>
  <c r="AR151" i="2"/>
  <c r="AP151" i="2"/>
  <c r="AN151" i="2"/>
  <c r="AL151" i="2"/>
  <c r="AJ151" i="2"/>
  <c r="AH151" i="2"/>
  <c r="AF151" i="2"/>
  <c r="AD151" i="2"/>
  <c r="AB151" i="2"/>
  <c r="AX150" i="2"/>
  <c r="AT150" i="2"/>
  <c r="AR150" i="2"/>
  <c r="AP150" i="2"/>
  <c r="AN150" i="2"/>
  <c r="AL150" i="2"/>
  <c r="AJ150" i="2"/>
  <c r="AH150" i="2"/>
  <c r="AF150" i="2"/>
  <c r="AD150" i="2"/>
  <c r="AB150" i="2"/>
  <c r="AX149" i="2"/>
  <c r="AT149" i="2"/>
  <c r="AR149" i="2"/>
  <c r="AP149" i="2"/>
  <c r="AN149" i="2"/>
  <c r="AL149" i="2"/>
  <c r="AJ149" i="2"/>
  <c r="AH149" i="2"/>
  <c r="AF149" i="2"/>
  <c r="AD149" i="2"/>
  <c r="AB149" i="2"/>
  <c r="AX148" i="2"/>
  <c r="AT148" i="2"/>
  <c r="AR148" i="2"/>
  <c r="AP148" i="2"/>
  <c r="AN148" i="2"/>
  <c r="AL148" i="2"/>
  <c r="AJ148" i="2"/>
  <c r="AH148" i="2"/>
  <c r="AF148" i="2"/>
  <c r="AD148" i="2"/>
  <c r="AB148" i="2"/>
  <c r="AX147" i="2"/>
  <c r="AT147" i="2"/>
  <c r="AR147" i="2"/>
  <c r="AP147" i="2"/>
  <c r="AN147" i="2"/>
  <c r="AL147" i="2"/>
  <c r="AJ147" i="2"/>
  <c r="AH147" i="2"/>
  <c r="AF147" i="2"/>
  <c r="AD147" i="2"/>
  <c r="AB147" i="2"/>
  <c r="AX146" i="2"/>
  <c r="AT146" i="2"/>
  <c r="AR146" i="2"/>
  <c r="AP146" i="2"/>
  <c r="AN146" i="2"/>
  <c r="AL146" i="2"/>
  <c r="AJ146" i="2"/>
  <c r="AH146" i="2"/>
  <c r="AF146" i="2"/>
  <c r="AD146" i="2"/>
  <c r="AB146" i="2"/>
  <c r="Z146" i="2"/>
  <c r="AX145" i="2"/>
  <c r="AT145" i="2"/>
  <c r="AR145" i="2"/>
  <c r="AP145" i="2"/>
  <c r="AN145" i="2"/>
  <c r="AL145" i="2"/>
  <c r="AJ145" i="2"/>
  <c r="AH145" i="2"/>
  <c r="AF145" i="2"/>
  <c r="AD145" i="2"/>
  <c r="AB145" i="2"/>
  <c r="Z145" i="2"/>
  <c r="AX144" i="2"/>
  <c r="AT144" i="2"/>
  <c r="AR144" i="2"/>
  <c r="AP144" i="2"/>
  <c r="AN144" i="2"/>
  <c r="AL144" i="2"/>
  <c r="AJ144" i="2"/>
  <c r="AH144" i="2"/>
  <c r="AF144" i="2"/>
  <c r="AD144" i="2"/>
  <c r="AB144" i="2"/>
  <c r="AX143" i="2"/>
  <c r="AT143" i="2"/>
  <c r="AR143" i="2"/>
  <c r="AP143" i="2"/>
  <c r="AN143" i="2"/>
  <c r="AL143" i="2"/>
  <c r="AJ143" i="2"/>
  <c r="AH143" i="2"/>
  <c r="AF143" i="2"/>
  <c r="AD143" i="2"/>
  <c r="AB143" i="2"/>
  <c r="Z143" i="2"/>
  <c r="AX142" i="2"/>
  <c r="AT142" i="2"/>
  <c r="AR142" i="2"/>
  <c r="AP142" i="2"/>
  <c r="AN142" i="2"/>
  <c r="AL142" i="2"/>
  <c r="AJ142" i="2"/>
  <c r="AH142" i="2"/>
  <c r="AF142" i="2"/>
  <c r="AD142" i="2"/>
  <c r="AB142" i="2"/>
  <c r="Z142" i="2"/>
  <c r="AX141" i="2"/>
  <c r="AT141" i="2"/>
  <c r="AR141" i="2"/>
  <c r="AP141" i="2"/>
  <c r="AN141" i="2"/>
  <c r="AL141" i="2"/>
  <c r="AJ141" i="2"/>
  <c r="AH141" i="2"/>
  <c r="AF141" i="2"/>
  <c r="AD141" i="2"/>
  <c r="AB141" i="2"/>
  <c r="Z141" i="2"/>
  <c r="AX140" i="2"/>
  <c r="AT140" i="2"/>
  <c r="AR140" i="2"/>
  <c r="AP140" i="2"/>
  <c r="AN140" i="2"/>
  <c r="AL140" i="2"/>
  <c r="AJ140" i="2"/>
  <c r="AH140" i="2"/>
  <c r="AF140" i="2"/>
  <c r="AD140" i="2"/>
  <c r="AB140" i="2"/>
  <c r="Z140" i="2"/>
  <c r="AX139" i="2"/>
  <c r="AT139" i="2"/>
  <c r="AR139" i="2"/>
  <c r="AP139" i="2"/>
  <c r="AN139" i="2"/>
  <c r="AL139" i="2"/>
  <c r="AJ139" i="2"/>
  <c r="AH139" i="2"/>
  <c r="AF139" i="2"/>
  <c r="AD139" i="2"/>
  <c r="AB139" i="2"/>
  <c r="AX138" i="2"/>
  <c r="AT138" i="2"/>
  <c r="AR138" i="2"/>
  <c r="AP138" i="2"/>
  <c r="AN138" i="2"/>
  <c r="AL138" i="2"/>
  <c r="AJ138" i="2"/>
  <c r="AH138" i="2"/>
  <c r="AF138" i="2"/>
  <c r="AD138" i="2"/>
  <c r="AB138" i="2"/>
  <c r="AX137" i="2"/>
  <c r="AT137" i="2"/>
  <c r="AR137" i="2"/>
  <c r="AP137" i="2"/>
  <c r="AN137" i="2"/>
  <c r="AL137" i="2"/>
  <c r="AJ137" i="2"/>
  <c r="AH137" i="2"/>
  <c r="AF137" i="2"/>
  <c r="AD137" i="2"/>
  <c r="AB137" i="2"/>
  <c r="AX136" i="2"/>
  <c r="AT136" i="2"/>
  <c r="AR136" i="2"/>
  <c r="AP136" i="2"/>
  <c r="AN136" i="2"/>
  <c r="AL136" i="2"/>
  <c r="AJ136" i="2"/>
  <c r="AH136" i="2"/>
  <c r="AF136" i="2"/>
  <c r="AD136" i="2"/>
  <c r="AB136" i="2"/>
  <c r="AX135" i="2"/>
  <c r="AT135" i="2"/>
  <c r="AR135" i="2"/>
  <c r="AP135" i="2"/>
  <c r="AN135" i="2"/>
  <c r="AL135" i="2"/>
  <c r="AJ135" i="2"/>
  <c r="AH135" i="2"/>
  <c r="AF135" i="2"/>
  <c r="AD135" i="2"/>
  <c r="AB135" i="2"/>
  <c r="AX134" i="2"/>
  <c r="AT134" i="2"/>
  <c r="AR134" i="2"/>
  <c r="AP134" i="2"/>
  <c r="AN134" i="2"/>
  <c r="AL134" i="2"/>
  <c r="AJ134" i="2"/>
  <c r="AH134" i="2"/>
  <c r="AF134" i="2"/>
  <c r="AD134" i="2"/>
  <c r="AB134" i="2"/>
  <c r="AX133" i="2"/>
  <c r="AT133" i="2"/>
  <c r="AR133" i="2"/>
  <c r="AP133" i="2"/>
  <c r="AN133" i="2"/>
  <c r="AL133" i="2"/>
  <c r="AJ133" i="2"/>
  <c r="AH133" i="2"/>
  <c r="AF133" i="2"/>
  <c r="AD133" i="2"/>
  <c r="AB133" i="2"/>
  <c r="Z133" i="2"/>
  <c r="AX132" i="2"/>
  <c r="AT132" i="2"/>
  <c r="AR132" i="2"/>
  <c r="AP132" i="2"/>
  <c r="AN132" i="2"/>
  <c r="AL132" i="2"/>
  <c r="AJ132" i="2"/>
  <c r="AH132" i="2"/>
  <c r="AF132" i="2"/>
  <c r="AD132" i="2"/>
  <c r="AB132" i="2"/>
  <c r="Z132" i="2"/>
  <c r="AX131" i="2"/>
  <c r="AT131" i="2"/>
  <c r="AR131" i="2"/>
  <c r="AP131" i="2"/>
  <c r="AN131" i="2"/>
  <c r="AL131" i="2"/>
  <c r="AJ131" i="2"/>
  <c r="AH131" i="2"/>
  <c r="AF131" i="2"/>
  <c r="AD131" i="2"/>
  <c r="AB131" i="2"/>
  <c r="Z131" i="2"/>
  <c r="AX130" i="2"/>
  <c r="AT130" i="2"/>
  <c r="AR130" i="2"/>
  <c r="AP130" i="2"/>
  <c r="AN130" i="2"/>
  <c r="AL130" i="2"/>
  <c r="AJ130" i="2"/>
  <c r="AH130" i="2"/>
  <c r="AF130" i="2"/>
  <c r="AD130" i="2"/>
  <c r="AB130" i="2"/>
  <c r="Z130" i="2"/>
  <c r="AX129" i="2"/>
  <c r="AT129" i="2"/>
  <c r="AR129" i="2"/>
  <c r="AP129" i="2"/>
  <c r="AN129" i="2"/>
  <c r="AL129" i="2"/>
  <c r="AJ129" i="2"/>
  <c r="AH129" i="2"/>
  <c r="AF129" i="2"/>
  <c r="AD129" i="2"/>
  <c r="AB129" i="2"/>
  <c r="AX128" i="2"/>
  <c r="AT128" i="2"/>
  <c r="AR128" i="2"/>
  <c r="AP128" i="2"/>
  <c r="AN128" i="2"/>
  <c r="AL128" i="2"/>
  <c r="AJ128" i="2"/>
  <c r="AH128" i="2"/>
  <c r="AF128" i="2"/>
  <c r="AD128" i="2"/>
  <c r="AB128" i="2"/>
  <c r="Z128" i="2"/>
  <c r="AX127" i="2"/>
  <c r="AT127" i="2"/>
  <c r="AR127" i="2"/>
  <c r="AP127" i="2"/>
  <c r="AN127" i="2"/>
  <c r="AL127" i="2"/>
  <c r="AJ127" i="2"/>
  <c r="AH127" i="2"/>
  <c r="AF127" i="2"/>
  <c r="AD127" i="2"/>
  <c r="AB127" i="2"/>
  <c r="AX126" i="2"/>
  <c r="AT126" i="2"/>
  <c r="AR126" i="2"/>
  <c r="AP126" i="2"/>
  <c r="AN126" i="2"/>
  <c r="AL126" i="2"/>
  <c r="AJ126" i="2"/>
  <c r="AH126" i="2"/>
  <c r="AF126" i="2"/>
  <c r="AD126" i="2"/>
  <c r="AB126" i="2"/>
  <c r="AX125" i="2"/>
  <c r="AT125" i="2"/>
  <c r="AR125" i="2"/>
  <c r="AP125" i="2"/>
  <c r="AN125" i="2"/>
  <c r="AL125" i="2"/>
  <c r="AJ125" i="2"/>
  <c r="AH125" i="2"/>
  <c r="AF125" i="2"/>
  <c r="AD125" i="2"/>
  <c r="AB125" i="2"/>
  <c r="Z125" i="2"/>
  <c r="AX124" i="2"/>
  <c r="AT124" i="2"/>
  <c r="AR124" i="2"/>
  <c r="AP124" i="2"/>
  <c r="AN124" i="2"/>
  <c r="AL124" i="2"/>
  <c r="AJ124" i="2"/>
  <c r="AH124" i="2"/>
  <c r="AF124" i="2"/>
  <c r="AD124" i="2"/>
  <c r="AB124" i="2"/>
  <c r="AX123" i="2"/>
  <c r="AT123" i="2"/>
  <c r="AR123" i="2"/>
  <c r="AP123" i="2"/>
  <c r="AN123" i="2"/>
  <c r="AL123" i="2"/>
  <c r="AJ123" i="2"/>
  <c r="AH123" i="2"/>
  <c r="AF123" i="2"/>
  <c r="AD123" i="2"/>
  <c r="AB123" i="2"/>
  <c r="AX122" i="2"/>
  <c r="AT122" i="2"/>
  <c r="AR122" i="2"/>
  <c r="AP122" i="2"/>
  <c r="AN122" i="2"/>
  <c r="AL122" i="2"/>
  <c r="AJ122" i="2"/>
  <c r="AH122" i="2"/>
  <c r="AF122" i="2"/>
  <c r="AD122" i="2"/>
  <c r="AB122" i="2"/>
  <c r="AX121" i="2"/>
  <c r="AT121" i="2"/>
  <c r="AR121" i="2"/>
  <c r="AP121" i="2"/>
  <c r="AN121" i="2"/>
  <c r="AL121" i="2"/>
  <c r="AJ121" i="2"/>
  <c r="AH121" i="2"/>
  <c r="AF121" i="2"/>
  <c r="AD121" i="2"/>
  <c r="AB121" i="2"/>
  <c r="Z121" i="2"/>
  <c r="AX120" i="2"/>
  <c r="AT120" i="2"/>
  <c r="AR120" i="2"/>
  <c r="AP120" i="2"/>
  <c r="AN120" i="2"/>
  <c r="AL120" i="2"/>
  <c r="AJ120" i="2"/>
  <c r="AH120" i="2"/>
  <c r="AF120" i="2"/>
  <c r="AD120" i="2"/>
  <c r="AB120" i="2"/>
  <c r="AX119" i="2"/>
  <c r="AT119" i="2"/>
  <c r="AR119" i="2"/>
  <c r="AP119" i="2"/>
  <c r="AN119" i="2"/>
  <c r="AL119" i="2"/>
  <c r="AJ119" i="2"/>
  <c r="AH119" i="2"/>
  <c r="AF119" i="2"/>
  <c r="AD119" i="2"/>
  <c r="AB119" i="2"/>
  <c r="Z119" i="2"/>
  <c r="AX118" i="2"/>
  <c r="AT118" i="2"/>
  <c r="AR118" i="2"/>
  <c r="AP118" i="2"/>
  <c r="AN118" i="2"/>
  <c r="AL118" i="2"/>
  <c r="AJ118" i="2"/>
  <c r="AH118" i="2"/>
  <c r="AF118" i="2"/>
  <c r="AD118" i="2"/>
  <c r="AB118" i="2"/>
  <c r="Z118" i="2"/>
  <c r="AX117" i="2"/>
  <c r="AT117" i="2"/>
  <c r="AR117" i="2"/>
  <c r="AP117" i="2"/>
  <c r="AN117" i="2"/>
  <c r="AL117" i="2"/>
  <c r="AJ117" i="2"/>
  <c r="AH117" i="2"/>
  <c r="AF117" i="2"/>
  <c r="AD117" i="2"/>
  <c r="AB117" i="2"/>
  <c r="Z117" i="2"/>
  <c r="AX116" i="2"/>
  <c r="AT116" i="2"/>
  <c r="AR116" i="2"/>
  <c r="AP116" i="2"/>
  <c r="AN116" i="2"/>
  <c r="AL116" i="2"/>
  <c r="AJ116" i="2"/>
  <c r="AH116" i="2"/>
  <c r="AF116" i="2"/>
  <c r="AD116" i="2"/>
  <c r="AB116" i="2"/>
  <c r="Z116" i="2"/>
  <c r="AX115" i="2"/>
  <c r="AT115" i="2"/>
  <c r="AR115" i="2"/>
  <c r="AP115" i="2"/>
  <c r="AN115" i="2"/>
  <c r="AL115" i="2"/>
  <c r="AJ115" i="2"/>
  <c r="AH115" i="2"/>
  <c r="AF115" i="2"/>
  <c r="AD115" i="2"/>
  <c r="AB115" i="2"/>
  <c r="Z115" i="2"/>
  <c r="AX114" i="2"/>
  <c r="AT114" i="2"/>
  <c r="AR114" i="2"/>
  <c r="AP114" i="2"/>
  <c r="AN114" i="2"/>
  <c r="AL114" i="2"/>
  <c r="AJ114" i="2"/>
  <c r="AH114" i="2"/>
  <c r="AF114" i="2"/>
  <c r="AD114" i="2"/>
  <c r="AB114" i="2"/>
  <c r="Z114" i="2"/>
  <c r="AX113" i="2"/>
  <c r="AT113" i="2"/>
  <c r="AR113" i="2"/>
  <c r="AP113" i="2"/>
  <c r="AN113" i="2"/>
  <c r="AL113" i="2"/>
  <c r="AJ113" i="2"/>
  <c r="AH113" i="2"/>
  <c r="AF113" i="2"/>
  <c r="AD113" i="2"/>
  <c r="AB113" i="2"/>
  <c r="Z113" i="2"/>
  <c r="AX112" i="2"/>
  <c r="AT112" i="2"/>
  <c r="AR112" i="2"/>
  <c r="AP112" i="2"/>
  <c r="AN112" i="2"/>
  <c r="AL112" i="2"/>
  <c r="AJ112" i="2"/>
  <c r="AH112" i="2"/>
  <c r="AF112" i="2"/>
  <c r="AD112" i="2"/>
  <c r="AB112" i="2"/>
  <c r="Z112" i="2"/>
  <c r="AX111" i="2"/>
  <c r="AT111" i="2"/>
  <c r="AR111" i="2"/>
  <c r="AP111" i="2"/>
  <c r="AN111" i="2"/>
  <c r="AL111" i="2"/>
  <c r="AJ111" i="2"/>
  <c r="AH111" i="2"/>
  <c r="AF111" i="2"/>
  <c r="AD111" i="2"/>
  <c r="AB111" i="2"/>
  <c r="Z111" i="2"/>
  <c r="AX110" i="2"/>
  <c r="AT110" i="2"/>
  <c r="AR110" i="2"/>
  <c r="AP110" i="2"/>
  <c r="AN110" i="2"/>
  <c r="AL110" i="2"/>
  <c r="AJ110" i="2"/>
  <c r="AH110" i="2"/>
  <c r="AF110" i="2"/>
  <c r="AD110" i="2"/>
  <c r="AB110" i="2"/>
  <c r="Z110" i="2"/>
  <c r="AX109" i="2"/>
  <c r="AT109" i="2"/>
  <c r="AR109" i="2"/>
  <c r="AP109" i="2"/>
  <c r="AN109" i="2"/>
  <c r="AL109" i="2"/>
  <c r="AJ109" i="2"/>
  <c r="AH109" i="2"/>
  <c r="AF109" i="2"/>
  <c r="AD109" i="2"/>
  <c r="AB109" i="2"/>
  <c r="Z109" i="2"/>
  <c r="AX108" i="2"/>
  <c r="AT108" i="2"/>
  <c r="AR108" i="2"/>
  <c r="AP108" i="2"/>
  <c r="AN108" i="2"/>
  <c r="AL108" i="2"/>
  <c r="AJ108" i="2"/>
  <c r="AH108" i="2"/>
  <c r="AF108" i="2"/>
  <c r="AD108" i="2"/>
  <c r="AB108" i="2"/>
  <c r="Z108" i="2"/>
  <c r="AX107" i="2"/>
  <c r="AT107" i="2"/>
  <c r="AR107" i="2"/>
  <c r="AP107" i="2"/>
  <c r="AN107" i="2"/>
  <c r="AL107" i="2"/>
  <c r="AJ107" i="2"/>
  <c r="AH107" i="2"/>
  <c r="AF107" i="2"/>
  <c r="AD107" i="2"/>
  <c r="AB107" i="2"/>
  <c r="Z107" i="2"/>
  <c r="AX106" i="2"/>
  <c r="AT106" i="2"/>
  <c r="AR106" i="2"/>
  <c r="AP106" i="2"/>
  <c r="AN106" i="2"/>
  <c r="AL106" i="2"/>
  <c r="AJ106" i="2"/>
  <c r="AH106" i="2"/>
  <c r="AF106" i="2"/>
  <c r="AD106" i="2"/>
  <c r="AB106" i="2"/>
  <c r="Z106" i="2"/>
  <c r="AX105" i="2"/>
  <c r="AT105" i="2"/>
  <c r="AR105" i="2"/>
  <c r="AP105" i="2"/>
  <c r="AN105" i="2"/>
  <c r="AL105" i="2"/>
  <c r="AJ105" i="2"/>
  <c r="AH105" i="2"/>
  <c r="AF105" i="2"/>
  <c r="AD105" i="2"/>
  <c r="AB105" i="2"/>
  <c r="Z105" i="2"/>
  <c r="AX104" i="2"/>
  <c r="AT104" i="2"/>
  <c r="AR104" i="2"/>
  <c r="AP104" i="2"/>
  <c r="AN104" i="2"/>
  <c r="AL104" i="2"/>
  <c r="AJ104" i="2"/>
  <c r="AH104" i="2"/>
  <c r="AF104" i="2"/>
  <c r="AD104" i="2"/>
  <c r="AB104" i="2"/>
  <c r="Z104" i="2"/>
  <c r="AX103" i="2"/>
  <c r="AT103" i="2"/>
  <c r="AR103" i="2"/>
  <c r="AP103" i="2"/>
  <c r="AN103" i="2"/>
  <c r="AL103" i="2"/>
  <c r="AJ103" i="2"/>
  <c r="AH103" i="2"/>
  <c r="AF103" i="2"/>
  <c r="AD103" i="2"/>
  <c r="AB103" i="2"/>
  <c r="Z103" i="2"/>
  <c r="AX102" i="2"/>
  <c r="AT102" i="2"/>
  <c r="AR102" i="2"/>
  <c r="AP102" i="2"/>
  <c r="AN102" i="2"/>
  <c r="AL102" i="2"/>
  <c r="AJ102" i="2"/>
  <c r="AH102" i="2"/>
  <c r="AF102" i="2"/>
  <c r="AD102" i="2"/>
  <c r="AB102" i="2"/>
  <c r="Z102" i="2"/>
  <c r="AX101" i="2"/>
  <c r="AT101" i="2"/>
  <c r="AR101" i="2"/>
  <c r="AP101" i="2"/>
  <c r="AN101" i="2"/>
  <c r="AL101" i="2"/>
  <c r="AJ101" i="2"/>
  <c r="AH101" i="2"/>
  <c r="AF101" i="2"/>
  <c r="AD101" i="2"/>
  <c r="AB101" i="2"/>
  <c r="Z101" i="2"/>
  <c r="AX100" i="2"/>
  <c r="AT100" i="2"/>
  <c r="AR100" i="2"/>
  <c r="AP100" i="2"/>
  <c r="AN100" i="2"/>
  <c r="AL100" i="2"/>
  <c r="AJ100" i="2"/>
  <c r="AH100" i="2"/>
  <c r="AF100" i="2"/>
  <c r="AD100" i="2"/>
  <c r="AB100" i="2"/>
  <c r="Z100" i="2"/>
  <c r="AX99" i="2"/>
  <c r="AT99" i="2"/>
  <c r="AR99" i="2"/>
  <c r="AP99" i="2"/>
  <c r="AN99" i="2"/>
  <c r="AL99" i="2"/>
  <c r="AJ99" i="2"/>
  <c r="AH99" i="2"/>
  <c r="AF99" i="2"/>
  <c r="AD99" i="2"/>
  <c r="AB99" i="2"/>
  <c r="Z99" i="2"/>
  <c r="AX98" i="2"/>
  <c r="AT98" i="2"/>
  <c r="AR98" i="2"/>
  <c r="AP98" i="2"/>
  <c r="AN98" i="2"/>
  <c r="AL98" i="2"/>
  <c r="AJ98" i="2"/>
  <c r="AH98" i="2"/>
  <c r="AF98" i="2"/>
  <c r="AD98" i="2"/>
  <c r="AB98" i="2"/>
  <c r="Z98" i="2"/>
  <c r="AX97" i="2"/>
  <c r="AT97" i="2"/>
  <c r="AR97" i="2"/>
  <c r="AP97" i="2"/>
  <c r="AN97" i="2"/>
  <c r="AL97" i="2"/>
  <c r="AJ97" i="2"/>
  <c r="AH97" i="2"/>
  <c r="AF97" i="2"/>
  <c r="AD97" i="2"/>
  <c r="AB97" i="2"/>
  <c r="Z97" i="2"/>
  <c r="AX96" i="2"/>
  <c r="AT96" i="2"/>
  <c r="AR96" i="2"/>
  <c r="AP96" i="2"/>
  <c r="AN96" i="2"/>
  <c r="AL96" i="2"/>
  <c r="AJ96" i="2"/>
  <c r="AH96" i="2"/>
  <c r="AF96" i="2"/>
  <c r="AD96" i="2"/>
  <c r="AB96" i="2"/>
  <c r="Z96" i="2"/>
  <c r="AX95" i="2"/>
  <c r="AT95" i="2"/>
  <c r="AR95" i="2"/>
  <c r="AP95" i="2"/>
  <c r="AN95" i="2"/>
  <c r="AL95" i="2"/>
  <c r="AJ95" i="2"/>
  <c r="AH95" i="2"/>
  <c r="AF95" i="2"/>
  <c r="AD95" i="2"/>
  <c r="AB95" i="2"/>
  <c r="Z95" i="2"/>
  <c r="AX94" i="2"/>
  <c r="AT94" i="2"/>
  <c r="AR94" i="2"/>
  <c r="AP94" i="2"/>
  <c r="AN94" i="2"/>
  <c r="AL94" i="2"/>
  <c r="AJ94" i="2"/>
  <c r="AH94" i="2"/>
  <c r="AF94" i="2"/>
  <c r="AD94" i="2"/>
  <c r="AB94" i="2"/>
  <c r="Z94" i="2"/>
  <c r="AX93" i="2"/>
  <c r="AT93" i="2"/>
  <c r="AR93" i="2"/>
  <c r="AP93" i="2"/>
  <c r="AN93" i="2"/>
  <c r="AL93" i="2"/>
  <c r="AJ93" i="2"/>
  <c r="AH93" i="2"/>
  <c r="AF93" i="2"/>
  <c r="AD93" i="2"/>
  <c r="AB93" i="2"/>
  <c r="Z93" i="2"/>
  <c r="AX92" i="2"/>
  <c r="AT92" i="2"/>
  <c r="AR92" i="2"/>
  <c r="AP92" i="2"/>
  <c r="AN92" i="2"/>
  <c r="AL92" i="2"/>
  <c r="AJ92" i="2"/>
  <c r="AH92" i="2"/>
  <c r="AF92" i="2"/>
  <c r="AD92" i="2"/>
  <c r="AB92" i="2"/>
  <c r="AX91" i="2"/>
  <c r="AT91" i="2"/>
  <c r="AR91" i="2"/>
  <c r="AP91" i="2"/>
  <c r="AN91" i="2"/>
  <c r="AL91" i="2"/>
  <c r="AJ91" i="2"/>
  <c r="AH91" i="2"/>
  <c r="AF91" i="2"/>
  <c r="AD91" i="2"/>
  <c r="AB91" i="2"/>
  <c r="AX90" i="2"/>
  <c r="AT90" i="2"/>
  <c r="AR90" i="2"/>
  <c r="AP90" i="2"/>
  <c r="AN90" i="2"/>
  <c r="AL90" i="2"/>
  <c r="AJ90" i="2"/>
  <c r="AH90" i="2"/>
  <c r="AF90" i="2"/>
  <c r="AD90" i="2"/>
  <c r="AB90" i="2"/>
  <c r="Z90" i="2"/>
  <c r="AX89" i="2"/>
  <c r="AT89" i="2"/>
  <c r="AR89" i="2"/>
  <c r="AP89" i="2"/>
  <c r="AN89" i="2"/>
  <c r="AL89" i="2"/>
  <c r="AJ89" i="2"/>
  <c r="AH89" i="2"/>
  <c r="AF89" i="2"/>
  <c r="AD89" i="2"/>
  <c r="AB89" i="2"/>
  <c r="Z89" i="2"/>
  <c r="AX88" i="2"/>
  <c r="AT88" i="2"/>
  <c r="AR88" i="2"/>
  <c r="AP88" i="2"/>
  <c r="AN88" i="2"/>
  <c r="AL88" i="2"/>
  <c r="AJ88" i="2"/>
  <c r="AH88" i="2"/>
  <c r="AF88" i="2"/>
  <c r="AD88" i="2"/>
  <c r="AB88" i="2"/>
  <c r="Z88" i="2"/>
  <c r="AX87" i="2"/>
  <c r="AT87" i="2"/>
  <c r="AR87" i="2"/>
  <c r="AP87" i="2"/>
  <c r="AN87" i="2"/>
  <c r="AL87" i="2"/>
  <c r="AJ87" i="2"/>
  <c r="AH87" i="2"/>
  <c r="AF87" i="2"/>
  <c r="AD87" i="2"/>
  <c r="AB87" i="2"/>
  <c r="Z87" i="2"/>
  <c r="AX86" i="2"/>
  <c r="AT86" i="2"/>
  <c r="AR86" i="2"/>
  <c r="AP86" i="2"/>
  <c r="AN86" i="2"/>
  <c r="AL86" i="2"/>
  <c r="AJ86" i="2"/>
  <c r="AH86" i="2"/>
  <c r="AF86" i="2"/>
  <c r="AD86" i="2"/>
  <c r="AB86" i="2"/>
  <c r="Z86" i="2"/>
  <c r="AX85" i="2"/>
  <c r="AT85" i="2"/>
  <c r="AR85" i="2"/>
  <c r="AP85" i="2"/>
  <c r="AN85" i="2"/>
  <c r="AL85" i="2"/>
  <c r="AJ85" i="2"/>
  <c r="AH85" i="2"/>
  <c r="AF85" i="2"/>
  <c r="AD85" i="2"/>
  <c r="AB85" i="2"/>
  <c r="AX84" i="2"/>
  <c r="AT84" i="2"/>
  <c r="AR84" i="2"/>
  <c r="AP84" i="2"/>
  <c r="AN84" i="2"/>
  <c r="AL84" i="2"/>
  <c r="AJ84" i="2"/>
  <c r="AH84" i="2"/>
  <c r="AF84" i="2"/>
  <c r="AD84" i="2"/>
  <c r="AB84" i="2"/>
  <c r="Z84" i="2"/>
  <c r="AX83" i="2"/>
  <c r="AT83" i="2"/>
  <c r="AR83" i="2"/>
  <c r="AP83" i="2"/>
  <c r="AN83" i="2"/>
  <c r="AL83" i="2"/>
  <c r="AJ83" i="2"/>
  <c r="AH83" i="2"/>
  <c r="AF83" i="2"/>
  <c r="AD83" i="2"/>
  <c r="AB83" i="2"/>
  <c r="Z83" i="2"/>
  <c r="AX82" i="2"/>
  <c r="AT82" i="2"/>
  <c r="AR82" i="2"/>
  <c r="AP82" i="2"/>
  <c r="AN82" i="2"/>
  <c r="AL82" i="2"/>
  <c r="AJ82" i="2"/>
  <c r="AH82" i="2"/>
  <c r="AF82" i="2"/>
  <c r="AD82" i="2"/>
  <c r="AB82" i="2"/>
  <c r="Z82" i="2"/>
  <c r="AX81" i="2"/>
  <c r="AT81" i="2"/>
  <c r="AR81" i="2"/>
  <c r="AP81" i="2"/>
  <c r="AN81" i="2"/>
  <c r="AL81" i="2"/>
  <c r="AJ81" i="2"/>
  <c r="AH81" i="2"/>
  <c r="AF81" i="2"/>
  <c r="AD81" i="2"/>
  <c r="AB81" i="2"/>
  <c r="Z81" i="2"/>
  <c r="AX80" i="2"/>
  <c r="AT80" i="2"/>
  <c r="AR80" i="2"/>
  <c r="AP80" i="2"/>
  <c r="AN80" i="2"/>
  <c r="AL80" i="2"/>
  <c r="AJ80" i="2"/>
  <c r="AH80" i="2"/>
  <c r="AF80" i="2"/>
  <c r="AD80" i="2"/>
  <c r="AB80" i="2"/>
  <c r="Z80" i="2"/>
  <c r="AX79" i="2"/>
  <c r="AT79" i="2"/>
  <c r="AR79" i="2"/>
  <c r="AP79" i="2"/>
  <c r="AN79" i="2"/>
  <c r="AL79" i="2"/>
  <c r="AJ79" i="2"/>
  <c r="AH79" i="2"/>
  <c r="AF79" i="2"/>
  <c r="AD79" i="2"/>
  <c r="AB79" i="2"/>
  <c r="Z79" i="2"/>
  <c r="AX78" i="2"/>
  <c r="AT78" i="2"/>
  <c r="AR78" i="2"/>
  <c r="AP78" i="2"/>
  <c r="AN78" i="2"/>
  <c r="AL78" i="2"/>
  <c r="AJ78" i="2"/>
  <c r="AH78" i="2"/>
  <c r="AF78" i="2"/>
  <c r="AD78" i="2"/>
  <c r="AB78" i="2"/>
  <c r="Z78" i="2"/>
  <c r="AX77" i="2"/>
  <c r="AT77" i="2"/>
  <c r="AR77" i="2"/>
  <c r="AP77" i="2"/>
  <c r="AN77" i="2"/>
  <c r="AL77" i="2"/>
  <c r="AJ77" i="2"/>
  <c r="AH77" i="2"/>
  <c r="AF77" i="2"/>
  <c r="AD77" i="2"/>
  <c r="AB77" i="2"/>
  <c r="Z77" i="2"/>
  <c r="AX76" i="2"/>
  <c r="AT76" i="2"/>
  <c r="AR76" i="2"/>
  <c r="AP76" i="2"/>
  <c r="AN76" i="2"/>
  <c r="AL76" i="2"/>
  <c r="AJ76" i="2"/>
  <c r="AH76" i="2"/>
  <c r="AF76" i="2"/>
  <c r="AD76" i="2"/>
  <c r="AB76" i="2"/>
  <c r="Z76" i="2"/>
  <c r="AX75" i="2"/>
  <c r="AT75" i="2"/>
  <c r="AR75" i="2"/>
  <c r="AP75" i="2"/>
  <c r="AN75" i="2"/>
  <c r="AL75" i="2"/>
  <c r="AJ75" i="2"/>
  <c r="AH75" i="2"/>
  <c r="AF75" i="2"/>
  <c r="AD75" i="2"/>
  <c r="AB75" i="2"/>
  <c r="Z75" i="2"/>
  <c r="AX74" i="2"/>
  <c r="AT74" i="2"/>
  <c r="AR74" i="2"/>
  <c r="AP74" i="2"/>
  <c r="AN74" i="2"/>
  <c r="AL74" i="2"/>
  <c r="AJ74" i="2"/>
  <c r="AH74" i="2"/>
  <c r="AF74" i="2"/>
  <c r="AD74" i="2"/>
  <c r="AB74" i="2"/>
  <c r="Z74" i="2"/>
  <c r="AX73" i="2"/>
  <c r="AT73" i="2"/>
  <c r="AR73" i="2"/>
  <c r="AP73" i="2"/>
  <c r="AN73" i="2"/>
  <c r="AL73" i="2"/>
  <c r="AJ73" i="2"/>
  <c r="AH73" i="2"/>
  <c r="AF73" i="2"/>
  <c r="AD73" i="2"/>
  <c r="AB73" i="2"/>
  <c r="AX72" i="2"/>
  <c r="AT72" i="2"/>
  <c r="AR72" i="2"/>
  <c r="AP72" i="2"/>
  <c r="AN72" i="2"/>
  <c r="AL72" i="2"/>
  <c r="AJ72" i="2"/>
  <c r="AH72" i="2"/>
  <c r="AF72" i="2"/>
  <c r="AD72" i="2"/>
  <c r="AB72" i="2"/>
  <c r="Z72" i="2"/>
  <c r="AX71" i="2"/>
  <c r="AT71" i="2"/>
  <c r="AR71" i="2"/>
  <c r="AP71" i="2"/>
  <c r="AN71" i="2"/>
  <c r="AL71" i="2"/>
  <c r="AJ71" i="2"/>
  <c r="AH71" i="2"/>
  <c r="AF71" i="2"/>
  <c r="AD71" i="2"/>
  <c r="AB71" i="2"/>
  <c r="Z71" i="2"/>
  <c r="AX70" i="2"/>
  <c r="AT70" i="2"/>
  <c r="AR70" i="2"/>
  <c r="AP70" i="2"/>
  <c r="AN70" i="2"/>
  <c r="AL70" i="2"/>
  <c r="AJ70" i="2"/>
  <c r="AH70" i="2"/>
  <c r="AF70" i="2"/>
  <c r="AD70" i="2"/>
  <c r="AB70" i="2"/>
  <c r="Z70" i="2"/>
  <c r="AX69" i="2"/>
  <c r="AT69" i="2"/>
  <c r="AR69" i="2"/>
  <c r="AP69" i="2"/>
  <c r="AN69" i="2"/>
  <c r="AL69" i="2"/>
  <c r="AJ69" i="2"/>
  <c r="AH69" i="2"/>
  <c r="AF69" i="2"/>
  <c r="AD69" i="2"/>
  <c r="AB69" i="2"/>
  <c r="Z69" i="2"/>
  <c r="AX68" i="2"/>
  <c r="AT68" i="2"/>
  <c r="AR68" i="2"/>
  <c r="AP68" i="2"/>
  <c r="AN68" i="2"/>
  <c r="AL68" i="2"/>
  <c r="AJ68" i="2"/>
  <c r="AH68" i="2"/>
  <c r="AF68" i="2"/>
  <c r="AD68" i="2"/>
  <c r="AB68" i="2"/>
  <c r="AX67" i="2"/>
  <c r="AT67" i="2"/>
  <c r="AR67" i="2"/>
  <c r="AP67" i="2"/>
  <c r="AN67" i="2"/>
  <c r="AL67" i="2"/>
  <c r="AJ67" i="2"/>
  <c r="AH67" i="2"/>
  <c r="AF67" i="2"/>
  <c r="AD67" i="2"/>
  <c r="AB67" i="2"/>
  <c r="AX66" i="2"/>
  <c r="AT66" i="2"/>
  <c r="AR66" i="2"/>
  <c r="AP66" i="2"/>
  <c r="AN66" i="2"/>
  <c r="AL66" i="2"/>
  <c r="AJ66" i="2"/>
  <c r="AH66" i="2"/>
  <c r="AF66" i="2"/>
  <c r="AD66" i="2"/>
  <c r="AB66" i="2"/>
  <c r="Z66" i="2"/>
  <c r="AX65" i="2"/>
  <c r="AT65" i="2"/>
  <c r="AR65" i="2"/>
  <c r="AP65" i="2"/>
  <c r="AN65" i="2"/>
  <c r="AL65" i="2"/>
  <c r="AJ65" i="2"/>
  <c r="AH65" i="2"/>
  <c r="AF65" i="2"/>
  <c r="AD65" i="2"/>
  <c r="AB65" i="2"/>
  <c r="AX64" i="2"/>
  <c r="AT64" i="2"/>
  <c r="AR64" i="2"/>
  <c r="AP64" i="2"/>
  <c r="AN64" i="2"/>
  <c r="AL64" i="2"/>
  <c r="AJ64" i="2"/>
  <c r="AH64" i="2"/>
  <c r="AF64" i="2"/>
  <c r="AD64" i="2"/>
  <c r="AB64" i="2"/>
  <c r="Z64" i="2"/>
  <c r="AX63" i="2"/>
  <c r="AT63" i="2"/>
  <c r="AR63" i="2"/>
  <c r="AP63" i="2"/>
  <c r="AN63" i="2"/>
  <c r="AL63" i="2"/>
  <c r="AJ63" i="2"/>
  <c r="AH63" i="2"/>
  <c r="AF63" i="2"/>
  <c r="AD63" i="2"/>
  <c r="AB63" i="2"/>
  <c r="Z63" i="2"/>
  <c r="AX62" i="2"/>
  <c r="AT62" i="2"/>
  <c r="AR62" i="2"/>
  <c r="AP62" i="2"/>
  <c r="AN62" i="2"/>
  <c r="AL62" i="2"/>
  <c r="AJ62" i="2"/>
  <c r="AH62" i="2"/>
  <c r="AF62" i="2"/>
  <c r="AD62" i="2"/>
  <c r="AB62" i="2"/>
  <c r="Z62" i="2"/>
  <c r="AX61" i="2"/>
  <c r="AT61" i="2"/>
  <c r="AR61" i="2"/>
  <c r="AP61" i="2"/>
  <c r="AN61" i="2"/>
  <c r="AL61" i="2"/>
  <c r="AJ61" i="2"/>
  <c r="AH61" i="2"/>
  <c r="AF61" i="2"/>
  <c r="AD61" i="2"/>
  <c r="AB61" i="2"/>
  <c r="Z61" i="2"/>
  <c r="AX60" i="2"/>
  <c r="AT60" i="2"/>
  <c r="AR60" i="2"/>
  <c r="AP60" i="2"/>
  <c r="AN60" i="2"/>
  <c r="AL60" i="2"/>
  <c r="AJ60" i="2"/>
  <c r="AH60" i="2"/>
  <c r="AF60" i="2"/>
  <c r="AD60" i="2"/>
  <c r="AB60" i="2"/>
  <c r="Z60" i="2"/>
  <c r="AX59" i="2"/>
  <c r="AT59" i="2"/>
  <c r="AR59" i="2"/>
  <c r="AP59" i="2"/>
  <c r="AN59" i="2"/>
  <c r="AL59" i="2"/>
  <c r="AJ59" i="2"/>
  <c r="AH59" i="2"/>
  <c r="AF59" i="2"/>
  <c r="AD59" i="2"/>
  <c r="AB59" i="2"/>
  <c r="Z59" i="2"/>
  <c r="AX58" i="2"/>
  <c r="AT58" i="2"/>
  <c r="AR58" i="2"/>
  <c r="AP58" i="2"/>
  <c r="AN58" i="2"/>
  <c r="AL58" i="2"/>
  <c r="AJ58" i="2"/>
  <c r="AH58" i="2"/>
  <c r="AF58" i="2"/>
  <c r="AD58" i="2"/>
  <c r="AB58" i="2"/>
  <c r="Z58" i="2"/>
  <c r="AX57" i="2"/>
  <c r="AT57" i="2"/>
  <c r="AR57" i="2"/>
  <c r="AP57" i="2"/>
  <c r="AN57" i="2"/>
  <c r="AL57" i="2"/>
  <c r="AJ57" i="2"/>
  <c r="AH57" i="2"/>
  <c r="AF57" i="2"/>
  <c r="AD57" i="2"/>
  <c r="AB57" i="2"/>
  <c r="Z57" i="2"/>
  <c r="AX56" i="2"/>
  <c r="AT56" i="2"/>
  <c r="AR56" i="2"/>
  <c r="AP56" i="2"/>
  <c r="AN56" i="2"/>
  <c r="AL56" i="2"/>
  <c r="AJ56" i="2"/>
  <c r="AH56" i="2"/>
  <c r="AF56" i="2"/>
  <c r="AD56" i="2"/>
  <c r="AB56" i="2"/>
  <c r="Z56" i="2"/>
  <c r="AX55" i="2"/>
  <c r="AT55" i="2"/>
  <c r="AR55" i="2"/>
  <c r="AP55" i="2"/>
  <c r="AN55" i="2"/>
  <c r="AL55" i="2"/>
  <c r="AJ55" i="2"/>
  <c r="AH55" i="2"/>
  <c r="AF55" i="2"/>
  <c r="AD55" i="2"/>
  <c r="AB55" i="2"/>
  <c r="Z55" i="2"/>
  <c r="AX54" i="2"/>
  <c r="AT54" i="2"/>
  <c r="AR54" i="2"/>
  <c r="AP54" i="2"/>
  <c r="AN54" i="2"/>
  <c r="AL54" i="2"/>
  <c r="AJ54" i="2"/>
  <c r="AH54" i="2"/>
  <c r="AF54" i="2"/>
  <c r="AD54" i="2"/>
  <c r="AB54" i="2"/>
  <c r="Z54" i="2"/>
  <c r="AX53" i="2"/>
  <c r="AT53" i="2"/>
  <c r="AR53" i="2"/>
  <c r="AP53" i="2"/>
  <c r="AN53" i="2"/>
  <c r="AL53" i="2"/>
  <c r="AJ53" i="2"/>
  <c r="AH53" i="2"/>
  <c r="AF53" i="2"/>
  <c r="AD53" i="2"/>
  <c r="AB53" i="2"/>
  <c r="Z53" i="2"/>
  <c r="AX52" i="2"/>
  <c r="AT52" i="2"/>
  <c r="AR52" i="2"/>
  <c r="AP52" i="2"/>
  <c r="AN52" i="2"/>
  <c r="AL52" i="2"/>
  <c r="AJ52" i="2"/>
  <c r="AH52" i="2"/>
  <c r="AF52" i="2"/>
  <c r="AD52" i="2"/>
  <c r="AB52" i="2"/>
  <c r="AX51" i="2"/>
  <c r="AT51" i="2"/>
  <c r="AR51" i="2"/>
  <c r="AP51" i="2"/>
  <c r="AN51" i="2"/>
  <c r="AL51" i="2"/>
  <c r="AJ51" i="2"/>
  <c r="AH51" i="2"/>
  <c r="AF51" i="2"/>
  <c r="AD51" i="2"/>
  <c r="AB51" i="2"/>
  <c r="AX50" i="2"/>
  <c r="AT50" i="2"/>
  <c r="AR50" i="2"/>
  <c r="AP50" i="2"/>
  <c r="AN50" i="2"/>
  <c r="AL50" i="2"/>
  <c r="AJ50" i="2"/>
  <c r="AH50" i="2"/>
  <c r="AF50" i="2"/>
  <c r="AD50" i="2"/>
  <c r="AB50" i="2"/>
  <c r="Z50" i="2"/>
  <c r="AX49" i="2"/>
  <c r="AT49" i="2"/>
  <c r="AR49" i="2"/>
  <c r="AP49" i="2"/>
  <c r="AN49" i="2"/>
  <c r="AL49" i="2"/>
  <c r="AJ49" i="2"/>
  <c r="AH49" i="2"/>
  <c r="AF49" i="2"/>
  <c r="AD49" i="2"/>
  <c r="AB49" i="2"/>
  <c r="Z49" i="2"/>
  <c r="AX48" i="2"/>
  <c r="AT48" i="2"/>
  <c r="AR48" i="2"/>
  <c r="AP48" i="2"/>
  <c r="AN48" i="2"/>
  <c r="AL48" i="2"/>
  <c r="AJ48" i="2"/>
  <c r="AH48" i="2"/>
  <c r="AF48" i="2"/>
  <c r="AD48" i="2"/>
  <c r="AB48" i="2"/>
  <c r="Z48" i="2"/>
  <c r="AX47" i="2"/>
  <c r="AT47" i="2"/>
  <c r="AR47" i="2"/>
  <c r="AP47" i="2"/>
  <c r="AN47" i="2"/>
  <c r="AL47" i="2"/>
  <c r="AJ47" i="2"/>
  <c r="AH47" i="2"/>
  <c r="AF47" i="2"/>
  <c r="AD47" i="2"/>
  <c r="AB47" i="2"/>
  <c r="Z47" i="2"/>
  <c r="AX46" i="2"/>
  <c r="AT46" i="2"/>
  <c r="AR46" i="2"/>
  <c r="AP46" i="2"/>
  <c r="AN46" i="2"/>
  <c r="AL46" i="2"/>
  <c r="AJ46" i="2"/>
  <c r="AH46" i="2"/>
  <c r="AF46" i="2"/>
  <c r="AD46" i="2"/>
  <c r="AB46" i="2"/>
  <c r="Z46" i="2"/>
  <c r="AX45" i="2"/>
  <c r="AT45" i="2"/>
  <c r="AR45" i="2"/>
  <c r="AP45" i="2"/>
  <c r="AN45" i="2"/>
  <c r="AL45" i="2"/>
  <c r="AJ45" i="2"/>
  <c r="AH45" i="2"/>
  <c r="AF45" i="2"/>
  <c r="AD45" i="2"/>
  <c r="AB45" i="2"/>
  <c r="Z45" i="2"/>
  <c r="AX44" i="2"/>
  <c r="AT44" i="2"/>
  <c r="AR44" i="2"/>
  <c r="AP44" i="2"/>
  <c r="AN44" i="2"/>
  <c r="AL44" i="2"/>
  <c r="AJ44" i="2"/>
  <c r="AH44" i="2"/>
  <c r="AF44" i="2"/>
  <c r="AD44" i="2"/>
  <c r="AB44" i="2"/>
  <c r="Z44" i="2"/>
  <c r="AX43" i="2"/>
  <c r="AT43" i="2"/>
  <c r="AR43" i="2"/>
  <c r="AP43" i="2"/>
  <c r="AN43" i="2"/>
  <c r="AL43" i="2"/>
  <c r="AJ43" i="2"/>
  <c r="AH43" i="2"/>
  <c r="AF43" i="2"/>
  <c r="AD43" i="2"/>
  <c r="AB43" i="2"/>
  <c r="Z43" i="2"/>
  <c r="AX42" i="2"/>
  <c r="AT42" i="2"/>
  <c r="AR42" i="2"/>
  <c r="AP42" i="2"/>
  <c r="AN42" i="2"/>
  <c r="AL42" i="2"/>
  <c r="AJ42" i="2"/>
  <c r="AH42" i="2"/>
  <c r="AF42" i="2"/>
  <c r="AD42" i="2"/>
  <c r="AB42" i="2"/>
  <c r="AX41" i="2"/>
  <c r="AT41" i="2"/>
  <c r="AR41" i="2"/>
  <c r="AP41" i="2"/>
  <c r="AN41" i="2"/>
  <c r="AL41" i="2"/>
  <c r="AJ41" i="2"/>
  <c r="AH41" i="2"/>
  <c r="AF41" i="2"/>
  <c r="AD41" i="2"/>
  <c r="AB41" i="2"/>
  <c r="AX40" i="2"/>
  <c r="AT40" i="2"/>
  <c r="AR40" i="2"/>
  <c r="AP40" i="2"/>
  <c r="AN40" i="2"/>
  <c r="AL40" i="2"/>
  <c r="AJ40" i="2"/>
  <c r="AH40" i="2"/>
  <c r="AF40" i="2"/>
  <c r="AD40" i="2"/>
  <c r="AB40" i="2"/>
  <c r="AX39" i="2"/>
  <c r="AT39" i="2"/>
  <c r="AR39" i="2"/>
  <c r="AP39" i="2"/>
  <c r="AN39" i="2"/>
  <c r="AL39" i="2"/>
  <c r="AJ39" i="2"/>
  <c r="AH39" i="2"/>
  <c r="AF39" i="2"/>
  <c r="AD39" i="2"/>
  <c r="AB39" i="2"/>
  <c r="Z39" i="2"/>
  <c r="AX38" i="2"/>
  <c r="AT38" i="2"/>
  <c r="AR38" i="2"/>
  <c r="AP38" i="2"/>
  <c r="AN38" i="2"/>
  <c r="AL38" i="2"/>
  <c r="AJ38" i="2"/>
  <c r="AH38" i="2"/>
  <c r="AF38" i="2"/>
  <c r="AD38" i="2"/>
  <c r="AB38" i="2"/>
  <c r="Z38" i="2"/>
  <c r="AX37" i="2"/>
  <c r="AT37" i="2"/>
  <c r="AR37" i="2"/>
  <c r="AP37" i="2"/>
  <c r="AN37" i="2"/>
  <c r="AL37" i="2"/>
  <c r="AJ37" i="2"/>
  <c r="AH37" i="2"/>
  <c r="AF37" i="2"/>
  <c r="AD37" i="2"/>
  <c r="AB37" i="2"/>
  <c r="Z37" i="2"/>
  <c r="AX36" i="2"/>
  <c r="AT36" i="2"/>
  <c r="AR36" i="2"/>
  <c r="AP36" i="2"/>
  <c r="AN36" i="2"/>
  <c r="AL36" i="2"/>
  <c r="AJ36" i="2"/>
  <c r="AH36" i="2"/>
  <c r="AF36" i="2"/>
  <c r="AD36" i="2"/>
  <c r="AB36" i="2"/>
  <c r="Z36" i="2"/>
  <c r="AX35" i="2"/>
  <c r="AT35" i="2"/>
  <c r="AR35" i="2"/>
  <c r="AP35" i="2"/>
  <c r="AN35" i="2"/>
  <c r="AL35" i="2"/>
  <c r="AJ35" i="2"/>
  <c r="AH35" i="2"/>
  <c r="AF35" i="2"/>
  <c r="AD35" i="2"/>
  <c r="AB35" i="2"/>
  <c r="Z35" i="2"/>
  <c r="AX34" i="2"/>
  <c r="AT34" i="2"/>
  <c r="AR34" i="2"/>
  <c r="AP34" i="2"/>
  <c r="AN34" i="2"/>
  <c r="AL34" i="2"/>
  <c r="AJ34" i="2"/>
  <c r="AH34" i="2"/>
  <c r="AF34" i="2"/>
  <c r="AD34" i="2"/>
  <c r="AB34" i="2"/>
  <c r="Z34" i="2"/>
  <c r="AX33" i="2"/>
  <c r="AT33" i="2"/>
  <c r="AR33" i="2"/>
  <c r="AP33" i="2"/>
  <c r="AN33" i="2"/>
  <c r="AL33" i="2"/>
  <c r="AJ33" i="2"/>
  <c r="AH33" i="2"/>
  <c r="AF33" i="2"/>
  <c r="AD33" i="2"/>
  <c r="AB33" i="2"/>
  <c r="Z33" i="2"/>
  <c r="AX32" i="2"/>
  <c r="AT32" i="2"/>
  <c r="AR32" i="2"/>
  <c r="AP32" i="2"/>
  <c r="AN32" i="2"/>
  <c r="AL32" i="2"/>
  <c r="AJ32" i="2"/>
  <c r="AH32" i="2"/>
  <c r="AF32" i="2"/>
  <c r="AD32" i="2"/>
  <c r="AB32" i="2"/>
  <c r="Z32" i="2"/>
  <c r="AX31" i="2"/>
  <c r="AT31" i="2"/>
  <c r="AR31" i="2"/>
  <c r="AP31" i="2"/>
  <c r="AN31" i="2"/>
  <c r="AL31" i="2"/>
  <c r="AJ31" i="2"/>
  <c r="AH31" i="2"/>
  <c r="AF31" i="2"/>
  <c r="AD31" i="2"/>
  <c r="AB31" i="2"/>
  <c r="AX30" i="2"/>
  <c r="AT30" i="2"/>
  <c r="AR30" i="2"/>
  <c r="AP30" i="2"/>
  <c r="AN30" i="2"/>
  <c r="AL30" i="2"/>
  <c r="AJ30" i="2"/>
  <c r="AH30" i="2"/>
  <c r="AF30" i="2"/>
  <c r="AD30" i="2"/>
  <c r="AB30" i="2"/>
  <c r="AX29" i="2"/>
  <c r="AT29" i="2"/>
  <c r="AR29" i="2"/>
  <c r="AP29" i="2"/>
  <c r="AN29" i="2"/>
  <c r="AL29" i="2"/>
  <c r="AJ29" i="2"/>
  <c r="AH29" i="2"/>
  <c r="AF29" i="2"/>
  <c r="AD29" i="2"/>
  <c r="AB29" i="2"/>
  <c r="AX28" i="2"/>
  <c r="AT28" i="2"/>
  <c r="AR28" i="2"/>
  <c r="AP28" i="2"/>
  <c r="AN28" i="2"/>
  <c r="AL28" i="2"/>
  <c r="AJ28" i="2"/>
  <c r="AH28" i="2"/>
  <c r="AF28" i="2"/>
  <c r="AD28" i="2"/>
  <c r="AB28" i="2"/>
  <c r="AX27" i="2"/>
  <c r="AT27" i="2"/>
  <c r="AR27" i="2"/>
  <c r="AP27" i="2"/>
  <c r="AN27" i="2"/>
  <c r="AL27" i="2"/>
  <c r="AJ27" i="2"/>
  <c r="AH27" i="2"/>
  <c r="AF27" i="2"/>
  <c r="AD27" i="2"/>
  <c r="AB27" i="2"/>
  <c r="AX26" i="2"/>
  <c r="AT26" i="2"/>
  <c r="AR26" i="2"/>
  <c r="AP26" i="2"/>
  <c r="AN26" i="2"/>
  <c r="AL26" i="2"/>
  <c r="AJ26" i="2"/>
  <c r="AH26" i="2"/>
  <c r="AF26" i="2"/>
  <c r="AD26" i="2"/>
  <c r="AB26" i="2"/>
  <c r="AX25" i="2"/>
  <c r="AT25" i="2"/>
  <c r="AR25" i="2"/>
  <c r="AP25" i="2"/>
  <c r="AN25" i="2"/>
  <c r="AL25" i="2"/>
  <c r="AJ25" i="2"/>
  <c r="AH25" i="2"/>
  <c r="AF25" i="2"/>
  <c r="AD25" i="2"/>
  <c r="AB25" i="2"/>
  <c r="AX24" i="2"/>
  <c r="AT24" i="2"/>
  <c r="AR24" i="2"/>
  <c r="AP24" i="2"/>
  <c r="AN24" i="2"/>
  <c r="AL24" i="2"/>
  <c r="AJ24" i="2"/>
  <c r="AH24" i="2"/>
  <c r="AF24" i="2"/>
  <c r="AD24" i="2"/>
  <c r="AB24" i="2"/>
  <c r="AX23" i="2"/>
  <c r="AT23" i="2"/>
  <c r="AR23" i="2"/>
  <c r="AP23" i="2"/>
  <c r="AN23" i="2"/>
  <c r="AL23" i="2"/>
  <c r="AJ23" i="2"/>
  <c r="AH23" i="2"/>
  <c r="AF23" i="2"/>
  <c r="AD23" i="2"/>
  <c r="AB23" i="2"/>
  <c r="AX22" i="2"/>
  <c r="AT22" i="2"/>
  <c r="AR22" i="2"/>
  <c r="AP22" i="2"/>
  <c r="AN22" i="2"/>
  <c r="AL22" i="2"/>
  <c r="AJ22" i="2"/>
  <c r="AH22" i="2"/>
  <c r="AF22" i="2"/>
  <c r="AD22" i="2"/>
  <c r="AB22" i="2"/>
  <c r="Z22" i="2"/>
  <c r="AX21" i="2"/>
  <c r="AT21" i="2"/>
  <c r="AR21" i="2"/>
  <c r="AP21" i="2"/>
  <c r="AN21" i="2"/>
  <c r="AL21" i="2"/>
  <c r="AJ21" i="2"/>
  <c r="AH21" i="2"/>
  <c r="AF21" i="2"/>
  <c r="AD21" i="2"/>
  <c r="AB21" i="2"/>
  <c r="Z21" i="2"/>
  <c r="AX20" i="2"/>
  <c r="AT20" i="2"/>
  <c r="AR20" i="2"/>
  <c r="AP20" i="2"/>
  <c r="AN20" i="2"/>
  <c r="AL20" i="2"/>
  <c r="AJ20" i="2"/>
  <c r="AH20" i="2"/>
  <c r="AF20" i="2"/>
  <c r="AD20" i="2"/>
  <c r="AB20" i="2"/>
  <c r="Z20" i="2"/>
  <c r="AX19" i="2"/>
  <c r="AT19" i="2"/>
  <c r="AR19" i="2"/>
  <c r="AP19" i="2"/>
  <c r="AN19" i="2"/>
  <c r="AL19" i="2"/>
  <c r="AJ19" i="2"/>
  <c r="AH19" i="2"/>
  <c r="AF19" i="2"/>
  <c r="AD19" i="2"/>
  <c r="AB19" i="2"/>
  <c r="Z19" i="2"/>
  <c r="AX18" i="2"/>
  <c r="AT18" i="2"/>
  <c r="AR18" i="2"/>
  <c r="AP18" i="2"/>
  <c r="AN18" i="2"/>
  <c r="AL18" i="2"/>
  <c r="AJ18" i="2"/>
  <c r="AH18" i="2"/>
  <c r="AF18" i="2"/>
  <c r="AD18" i="2"/>
  <c r="AB18" i="2"/>
  <c r="AX17" i="2"/>
  <c r="AT17" i="2"/>
  <c r="AR17" i="2"/>
  <c r="AP17" i="2"/>
  <c r="AN17" i="2"/>
  <c r="AL17" i="2"/>
  <c r="AJ17" i="2"/>
  <c r="AH17" i="2"/>
  <c r="AF17" i="2"/>
  <c r="AD17" i="2"/>
  <c r="AB17" i="2"/>
  <c r="Z17" i="2"/>
  <c r="AX16" i="2"/>
  <c r="AT16" i="2"/>
  <c r="AR16" i="2"/>
  <c r="AP16" i="2"/>
  <c r="AN16" i="2"/>
  <c r="AL16" i="2"/>
  <c r="AJ16" i="2"/>
  <c r="AH16" i="2"/>
  <c r="AF16" i="2"/>
  <c r="AD16" i="2"/>
  <c r="AB16" i="2"/>
  <c r="Z16" i="2"/>
  <c r="AX15" i="2"/>
  <c r="AT15" i="2"/>
  <c r="AR15" i="2"/>
  <c r="AP15" i="2"/>
  <c r="AN15" i="2"/>
  <c r="AL15" i="2"/>
  <c r="AJ15" i="2"/>
  <c r="AH15" i="2"/>
  <c r="AF15" i="2"/>
  <c r="AD15" i="2"/>
  <c r="AB15" i="2"/>
  <c r="Z15" i="2"/>
  <c r="AX14" i="2"/>
  <c r="AT14" i="2"/>
  <c r="AR14" i="2"/>
  <c r="AP14" i="2"/>
  <c r="AN14" i="2"/>
  <c r="AL14" i="2"/>
  <c r="AJ14" i="2"/>
  <c r="AH14" i="2"/>
  <c r="AF14" i="2"/>
  <c r="AD14" i="2"/>
  <c r="AB14" i="2"/>
  <c r="Z14" i="2"/>
  <c r="AX13" i="2"/>
  <c r="AT13" i="2"/>
  <c r="AR13" i="2"/>
  <c r="AP13" i="2"/>
  <c r="AN13" i="2"/>
  <c r="AL13" i="2"/>
  <c r="AJ13" i="2"/>
  <c r="AH13" i="2"/>
  <c r="AF13" i="2"/>
  <c r="AD13" i="2"/>
  <c r="AB13" i="2"/>
  <c r="AX12" i="2"/>
  <c r="AT12" i="2"/>
  <c r="AR12" i="2"/>
  <c r="AP12" i="2"/>
  <c r="AN12" i="2"/>
  <c r="AL12" i="2"/>
  <c r="AJ12" i="2"/>
  <c r="AH12" i="2"/>
  <c r="AF12" i="2"/>
  <c r="AD12" i="2"/>
  <c r="AB12" i="2"/>
  <c r="Z12" i="2"/>
  <c r="AX11" i="2"/>
  <c r="AT11" i="2"/>
  <c r="AR11" i="2"/>
  <c r="AP11" i="2"/>
  <c r="AN11" i="2"/>
  <c r="AL11" i="2"/>
  <c r="AJ11" i="2"/>
  <c r="AH11" i="2"/>
  <c r="AF11" i="2"/>
  <c r="AD11" i="2"/>
  <c r="AB11" i="2"/>
  <c r="AX10" i="2"/>
  <c r="AT10" i="2"/>
  <c r="AR10" i="2"/>
  <c r="AP10" i="2"/>
  <c r="AN10" i="2"/>
  <c r="AL10" i="2"/>
  <c r="AJ10" i="2"/>
  <c r="AH10" i="2"/>
  <c r="AF10" i="2"/>
  <c r="AD10" i="2"/>
  <c r="AB10" i="2"/>
  <c r="Z10" i="2"/>
  <c r="AX9" i="2"/>
  <c r="AT9" i="2"/>
  <c r="AR9" i="2"/>
  <c r="AP9" i="2"/>
  <c r="AN9" i="2"/>
  <c r="AL9" i="2"/>
  <c r="AJ9" i="2"/>
  <c r="AH9" i="2"/>
  <c r="AF9" i="2"/>
  <c r="AD9" i="2"/>
  <c r="AB9" i="2"/>
  <c r="AX8" i="2"/>
  <c r="AT8" i="2"/>
  <c r="AR8" i="2"/>
  <c r="AP8" i="2"/>
  <c r="AN8" i="2"/>
  <c r="AL8" i="2"/>
  <c r="AJ8" i="2"/>
  <c r="AH8" i="2"/>
  <c r="AF8" i="2"/>
  <c r="AD8" i="2"/>
  <c r="AB8" i="2"/>
  <c r="AX7" i="2"/>
  <c r="AT7" i="2"/>
  <c r="AR7" i="2"/>
  <c r="AP7" i="2"/>
  <c r="AN7" i="2"/>
  <c r="AL7" i="2"/>
  <c r="AJ7" i="2"/>
  <c r="AH7" i="2"/>
  <c r="AF7" i="2"/>
  <c r="AD7" i="2"/>
  <c r="AB7" i="2"/>
  <c r="Z7" i="2"/>
  <c r="AX6" i="2"/>
  <c r="AT6" i="2"/>
  <c r="AR6" i="2"/>
  <c r="AP6" i="2"/>
  <c r="AN6" i="2"/>
  <c r="AL6" i="2"/>
  <c r="AJ6" i="2"/>
  <c r="AH6" i="2"/>
  <c r="AF6" i="2"/>
  <c r="AD6" i="2"/>
  <c r="AB6" i="2"/>
  <c r="Z6" i="2"/>
  <c r="AX5" i="2"/>
  <c r="AT5" i="2"/>
  <c r="AR5" i="2"/>
  <c r="AP5" i="2"/>
  <c r="AN5" i="2"/>
  <c r="AL5" i="2"/>
  <c r="AJ5" i="2"/>
  <c r="AH5" i="2"/>
  <c r="AF5" i="2"/>
  <c r="AD5" i="2"/>
  <c r="AB5" i="2"/>
  <c r="AX4" i="2"/>
  <c r="AT4" i="2"/>
  <c r="AR4" i="2"/>
  <c r="AP4" i="2"/>
  <c r="AN4" i="2"/>
  <c r="AL4" i="2"/>
  <c r="AJ4" i="2"/>
  <c r="AH4" i="2"/>
  <c r="AF4" i="2"/>
  <c r="AD4" i="2"/>
  <c r="AB4" i="2"/>
  <c r="AX3" i="2"/>
  <c r="AT3" i="2"/>
  <c r="AR3" i="2"/>
  <c r="AP3" i="2"/>
  <c r="AN3" i="2"/>
  <c r="AL3" i="2"/>
  <c r="AJ3" i="2"/>
  <c r="AH3" i="2"/>
  <c r="AF3" i="2"/>
  <c r="AD3" i="2"/>
  <c r="AB3" i="2"/>
  <c r="Z3" i="2"/>
  <c r="AX2" i="2"/>
  <c r="AT2" i="2"/>
  <c r="AR2" i="2"/>
  <c r="AP2" i="2"/>
  <c r="AN2" i="2"/>
  <c r="AL2" i="2"/>
  <c r="AJ2" i="2"/>
  <c r="AH2" i="2"/>
  <c r="AF2" i="2"/>
  <c r="AD2" i="2"/>
  <c r="AB2" i="2"/>
  <c r="Y2" i="1"/>
  <c r="AA2" i="1"/>
  <c r="AC2" i="1"/>
  <c r="AE2" i="1"/>
  <c r="AG2" i="1"/>
  <c r="AI2" i="1"/>
  <c r="AK2" i="1"/>
  <c r="AM2" i="1"/>
  <c r="AO2" i="1"/>
  <c r="AQ2" i="1"/>
  <c r="AU2" i="1"/>
  <c r="W3" i="1"/>
  <c r="Y3" i="1"/>
  <c r="AA3" i="1"/>
  <c r="AC3" i="1"/>
  <c r="AE3" i="1"/>
  <c r="AG3" i="1"/>
  <c r="AI3" i="1"/>
  <c r="AK3" i="1"/>
  <c r="AM3" i="1"/>
  <c r="AO3" i="1"/>
  <c r="AQ3" i="1"/>
  <c r="AU3" i="1"/>
  <c r="Y4" i="1"/>
  <c r="AA4" i="1"/>
  <c r="AC4" i="1"/>
  <c r="AE4" i="1"/>
  <c r="AG4" i="1"/>
  <c r="AI4" i="1"/>
  <c r="AK4" i="1"/>
  <c r="AM4" i="1"/>
  <c r="AO4" i="1"/>
  <c r="AQ4" i="1"/>
  <c r="AU4" i="1"/>
  <c r="Y5" i="1"/>
  <c r="AA5" i="1"/>
  <c r="AC5" i="1"/>
  <c r="AE5" i="1"/>
  <c r="AG5" i="1"/>
  <c r="AI5" i="1"/>
  <c r="AK5" i="1"/>
  <c r="AM5" i="1"/>
  <c r="AO5" i="1"/>
  <c r="AQ5" i="1"/>
  <c r="AU5" i="1"/>
  <c r="W6" i="1"/>
  <c r="Y6" i="1"/>
  <c r="AA6" i="1"/>
  <c r="AC6" i="1"/>
  <c r="AE6" i="1"/>
  <c r="AG6" i="1"/>
  <c r="AI6" i="1"/>
  <c r="AK6" i="1"/>
  <c r="AM6" i="1"/>
  <c r="AO6" i="1"/>
  <c r="AQ6" i="1"/>
  <c r="AU6" i="1"/>
  <c r="W7" i="1"/>
  <c r="Y7" i="1"/>
  <c r="AA7" i="1"/>
  <c r="AC7" i="1"/>
  <c r="AE7" i="1"/>
  <c r="AG7" i="1"/>
  <c r="AI7" i="1"/>
  <c r="AK7" i="1"/>
  <c r="AM7" i="1"/>
  <c r="AO7" i="1"/>
  <c r="AQ7" i="1"/>
  <c r="AU7" i="1"/>
  <c r="Y8" i="1"/>
  <c r="AA8" i="1"/>
  <c r="AC8" i="1"/>
  <c r="AE8" i="1"/>
  <c r="AG8" i="1"/>
  <c r="AI8" i="1"/>
  <c r="AK8" i="1"/>
  <c r="AM8" i="1"/>
  <c r="AO8" i="1"/>
  <c r="AQ8" i="1"/>
  <c r="AU8" i="1"/>
  <c r="Y9" i="1"/>
  <c r="AA9" i="1"/>
  <c r="AC9" i="1"/>
  <c r="AE9" i="1"/>
  <c r="AG9" i="1"/>
  <c r="AI9" i="1"/>
  <c r="AK9" i="1"/>
  <c r="AM9" i="1"/>
  <c r="AO9" i="1"/>
  <c r="AQ9" i="1"/>
  <c r="AU9" i="1"/>
  <c r="W10" i="1"/>
  <c r="Y10" i="1"/>
  <c r="AA10" i="1"/>
  <c r="AC10" i="1"/>
  <c r="AE10" i="1"/>
  <c r="AG10" i="1"/>
  <c r="AI10" i="1"/>
  <c r="AK10" i="1"/>
  <c r="AM10" i="1"/>
  <c r="AO10" i="1"/>
  <c r="AQ10" i="1"/>
  <c r="AU10" i="1"/>
  <c r="Y11" i="1"/>
  <c r="AA11" i="1"/>
  <c r="AC11" i="1"/>
  <c r="AE11" i="1"/>
  <c r="AG11" i="1"/>
  <c r="AI11" i="1"/>
  <c r="AK11" i="1"/>
  <c r="AM11" i="1"/>
  <c r="AO11" i="1"/>
  <c r="AQ11" i="1"/>
  <c r="AU11" i="1"/>
  <c r="W12" i="1"/>
  <c r="Y12" i="1"/>
  <c r="AA12" i="1"/>
  <c r="AC12" i="1"/>
  <c r="AE12" i="1"/>
  <c r="AG12" i="1"/>
  <c r="AI12" i="1"/>
  <c r="AK12" i="1"/>
  <c r="AM12" i="1"/>
  <c r="AO12" i="1"/>
  <c r="AQ12" i="1"/>
  <c r="AU12" i="1"/>
  <c r="Y13" i="1"/>
  <c r="AA13" i="1"/>
  <c r="AC13" i="1"/>
  <c r="AE13" i="1"/>
  <c r="AG13" i="1"/>
  <c r="AI13" i="1"/>
  <c r="AK13" i="1"/>
  <c r="AM13" i="1"/>
  <c r="AO13" i="1"/>
  <c r="AQ13" i="1"/>
  <c r="AU13" i="1"/>
  <c r="W14" i="1"/>
  <c r="Y14" i="1"/>
  <c r="AA14" i="1"/>
  <c r="AC14" i="1"/>
  <c r="AE14" i="1"/>
  <c r="AG14" i="1"/>
  <c r="AI14" i="1"/>
  <c r="AK14" i="1"/>
  <c r="AM14" i="1"/>
  <c r="AO14" i="1"/>
  <c r="AQ14" i="1"/>
  <c r="AU14" i="1"/>
  <c r="W15" i="1"/>
  <c r="Y15" i="1"/>
  <c r="AA15" i="1"/>
  <c r="AC15" i="1"/>
  <c r="AE15" i="1"/>
  <c r="AG15" i="1"/>
  <c r="AI15" i="1"/>
  <c r="AK15" i="1"/>
  <c r="AM15" i="1"/>
  <c r="AO15" i="1"/>
  <c r="AQ15" i="1"/>
  <c r="AU15" i="1"/>
  <c r="W16" i="1"/>
  <c r="Y16" i="1"/>
  <c r="AA16" i="1"/>
  <c r="AC16" i="1"/>
  <c r="AE16" i="1"/>
  <c r="AG16" i="1"/>
  <c r="AI16" i="1"/>
  <c r="AK16" i="1"/>
  <c r="AM16" i="1"/>
  <c r="AO16" i="1"/>
  <c r="AQ16" i="1"/>
  <c r="AU16" i="1"/>
  <c r="W17" i="1"/>
  <c r="Y17" i="1"/>
  <c r="AA17" i="1"/>
  <c r="AC17" i="1"/>
  <c r="AE17" i="1"/>
  <c r="AG17" i="1"/>
  <c r="AI17" i="1"/>
  <c r="AK17" i="1"/>
  <c r="AM17" i="1"/>
  <c r="AO17" i="1"/>
  <c r="AQ17" i="1"/>
  <c r="AU17" i="1"/>
  <c r="Y18" i="1"/>
  <c r="AA18" i="1"/>
  <c r="AC18" i="1"/>
  <c r="AE18" i="1"/>
  <c r="AG18" i="1"/>
  <c r="AI18" i="1"/>
  <c r="AK18" i="1"/>
  <c r="AM18" i="1"/>
  <c r="AO18" i="1"/>
  <c r="AQ18" i="1"/>
  <c r="AU18" i="1"/>
  <c r="W19" i="1"/>
  <c r="Y19" i="1"/>
  <c r="AA19" i="1"/>
  <c r="AC19" i="1"/>
  <c r="AE19" i="1"/>
  <c r="AG19" i="1"/>
  <c r="AI19" i="1"/>
  <c r="AK19" i="1"/>
  <c r="AM19" i="1"/>
  <c r="AO19" i="1"/>
  <c r="AQ19" i="1"/>
  <c r="AU19" i="1"/>
  <c r="W20" i="1"/>
  <c r="Y20" i="1"/>
  <c r="AA20" i="1"/>
  <c r="AC20" i="1"/>
  <c r="AE20" i="1"/>
  <c r="AG20" i="1"/>
  <c r="AI20" i="1"/>
  <c r="AK20" i="1"/>
  <c r="AM20" i="1"/>
  <c r="AO20" i="1"/>
  <c r="AQ20" i="1"/>
  <c r="AU20" i="1"/>
  <c r="W21" i="1"/>
  <c r="Y21" i="1"/>
  <c r="AA21" i="1"/>
  <c r="AC21" i="1"/>
  <c r="AE21" i="1"/>
  <c r="AG21" i="1"/>
  <c r="AI21" i="1"/>
  <c r="AK21" i="1"/>
  <c r="AM21" i="1"/>
  <c r="AO21" i="1"/>
  <c r="AQ21" i="1"/>
  <c r="AU21" i="1"/>
  <c r="W22" i="1"/>
  <c r="Y22" i="1"/>
  <c r="AA22" i="1"/>
  <c r="AC22" i="1"/>
  <c r="AE22" i="1"/>
  <c r="AG22" i="1"/>
  <c r="AI22" i="1"/>
  <c r="AK22" i="1"/>
  <c r="AM22" i="1"/>
  <c r="AO22" i="1"/>
  <c r="AQ22" i="1"/>
  <c r="AU22" i="1"/>
  <c r="Y23" i="1"/>
  <c r="AA23" i="1"/>
  <c r="AC23" i="1"/>
  <c r="AE23" i="1"/>
  <c r="AG23" i="1"/>
  <c r="AI23" i="1"/>
  <c r="AK23" i="1"/>
  <c r="AM23" i="1"/>
  <c r="AO23" i="1"/>
  <c r="AQ23" i="1"/>
  <c r="AU23" i="1"/>
  <c r="Y24" i="1"/>
  <c r="AA24" i="1"/>
  <c r="AC24" i="1"/>
  <c r="AE24" i="1"/>
  <c r="AG24" i="1"/>
  <c r="AI24" i="1"/>
  <c r="AK24" i="1"/>
  <c r="AM24" i="1"/>
  <c r="AO24" i="1"/>
  <c r="AQ24" i="1"/>
  <c r="AU24" i="1"/>
  <c r="Y25" i="1"/>
  <c r="AA25" i="1"/>
  <c r="AC25" i="1"/>
  <c r="AE25" i="1"/>
  <c r="AG25" i="1"/>
  <c r="AI25" i="1"/>
  <c r="AK25" i="1"/>
  <c r="AM25" i="1"/>
  <c r="AO25" i="1"/>
  <c r="AQ25" i="1"/>
  <c r="AU25" i="1"/>
  <c r="Y26" i="1"/>
  <c r="AA26" i="1"/>
  <c r="AC26" i="1"/>
  <c r="AE26" i="1"/>
  <c r="AG26" i="1"/>
  <c r="AI26" i="1"/>
  <c r="AK26" i="1"/>
  <c r="AM26" i="1"/>
  <c r="AO26" i="1"/>
  <c r="AQ26" i="1"/>
  <c r="AU26" i="1"/>
  <c r="Y27" i="1"/>
  <c r="AA27" i="1"/>
  <c r="AC27" i="1"/>
  <c r="AE27" i="1"/>
  <c r="AG27" i="1"/>
  <c r="AI27" i="1"/>
  <c r="AK27" i="1"/>
  <c r="AM27" i="1"/>
  <c r="AO27" i="1"/>
  <c r="AQ27" i="1"/>
  <c r="AU27" i="1"/>
  <c r="Y28" i="1"/>
  <c r="AA28" i="1"/>
  <c r="AC28" i="1"/>
  <c r="AE28" i="1"/>
  <c r="AG28" i="1"/>
  <c r="AI28" i="1"/>
  <c r="AK28" i="1"/>
  <c r="AM28" i="1"/>
  <c r="AO28" i="1"/>
  <c r="AQ28" i="1"/>
  <c r="AU28" i="1"/>
  <c r="Y29" i="1"/>
  <c r="AA29" i="1"/>
  <c r="AC29" i="1"/>
  <c r="AE29" i="1"/>
  <c r="AG29" i="1"/>
  <c r="AI29" i="1"/>
  <c r="AK29" i="1"/>
  <c r="AM29" i="1"/>
  <c r="AO29" i="1"/>
  <c r="AQ29" i="1"/>
  <c r="AU29" i="1"/>
  <c r="Y30" i="1"/>
  <c r="AA30" i="1"/>
  <c r="AC30" i="1"/>
  <c r="AE30" i="1"/>
  <c r="AG30" i="1"/>
  <c r="AI30" i="1"/>
  <c r="AK30" i="1"/>
  <c r="AM30" i="1"/>
  <c r="AO30" i="1"/>
  <c r="AQ30" i="1"/>
  <c r="AU30" i="1"/>
  <c r="Y31" i="1"/>
  <c r="AA31" i="1"/>
  <c r="AC31" i="1"/>
  <c r="AE31" i="1"/>
  <c r="AG31" i="1"/>
  <c r="AI31" i="1"/>
  <c r="AK31" i="1"/>
  <c r="AM31" i="1"/>
  <c r="AO31" i="1"/>
  <c r="AQ31" i="1"/>
  <c r="AU31" i="1"/>
  <c r="W32" i="1"/>
  <c r="Y32" i="1"/>
  <c r="AA32" i="1"/>
  <c r="AC32" i="1"/>
  <c r="AE32" i="1"/>
  <c r="AG32" i="1"/>
  <c r="AI32" i="1"/>
  <c r="AK32" i="1"/>
  <c r="AM32" i="1"/>
  <c r="AO32" i="1"/>
  <c r="AQ32" i="1"/>
  <c r="AU32" i="1"/>
  <c r="W33" i="1"/>
  <c r="Y33" i="1"/>
  <c r="AA33" i="1"/>
  <c r="AC33" i="1"/>
  <c r="AE33" i="1"/>
  <c r="AG33" i="1"/>
  <c r="AI33" i="1"/>
  <c r="AK33" i="1"/>
  <c r="AM33" i="1"/>
  <c r="AO33" i="1"/>
  <c r="AQ33" i="1"/>
  <c r="AU33" i="1"/>
  <c r="W34" i="1"/>
  <c r="Y34" i="1"/>
  <c r="AA34" i="1"/>
  <c r="AC34" i="1"/>
  <c r="AE34" i="1"/>
  <c r="AG34" i="1"/>
  <c r="AI34" i="1"/>
  <c r="AK34" i="1"/>
  <c r="AM34" i="1"/>
  <c r="AO34" i="1"/>
  <c r="AQ34" i="1"/>
  <c r="AU34" i="1"/>
  <c r="W35" i="1"/>
  <c r="Y35" i="1"/>
  <c r="AA35" i="1"/>
  <c r="AC35" i="1"/>
  <c r="AE35" i="1"/>
  <c r="AG35" i="1"/>
  <c r="AI35" i="1"/>
  <c r="AK35" i="1"/>
  <c r="AM35" i="1"/>
  <c r="AO35" i="1"/>
  <c r="AQ35" i="1"/>
  <c r="AU35" i="1"/>
  <c r="W36" i="1"/>
  <c r="Y36" i="1"/>
  <c r="AA36" i="1"/>
  <c r="AC36" i="1"/>
  <c r="AE36" i="1"/>
  <c r="AG36" i="1"/>
  <c r="AI36" i="1"/>
  <c r="AK36" i="1"/>
  <c r="AM36" i="1"/>
  <c r="AO36" i="1"/>
  <c r="AQ36" i="1"/>
  <c r="AU36" i="1"/>
  <c r="W37" i="1"/>
  <c r="Y37" i="1"/>
  <c r="AA37" i="1"/>
  <c r="AC37" i="1"/>
  <c r="AE37" i="1"/>
  <c r="AG37" i="1"/>
  <c r="AI37" i="1"/>
  <c r="AK37" i="1"/>
  <c r="AM37" i="1"/>
  <c r="AO37" i="1"/>
  <c r="AQ37" i="1"/>
  <c r="AU37" i="1"/>
  <c r="W38" i="1"/>
  <c r="Y38" i="1"/>
  <c r="AA38" i="1"/>
  <c r="AC38" i="1"/>
  <c r="AE38" i="1"/>
  <c r="AG38" i="1"/>
  <c r="AI38" i="1"/>
  <c r="AK38" i="1"/>
  <c r="AM38" i="1"/>
  <c r="AO38" i="1"/>
  <c r="AQ38" i="1"/>
  <c r="AU38" i="1"/>
  <c r="W39" i="1"/>
  <c r="Y39" i="1"/>
  <c r="AA39" i="1"/>
  <c r="AC39" i="1"/>
  <c r="AE39" i="1"/>
  <c r="AG39" i="1"/>
  <c r="AI39" i="1"/>
  <c r="AK39" i="1"/>
  <c r="AM39" i="1"/>
  <c r="AO39" i="1"/>
  <c r="AQ39" i="1"/>
  <c r="AU39" i="1"/>
  <c r="Y40" i="1"/>
  <c r="AA40" i="1"/>
  <c r="AC40" i="1"/>
  <c r="AE40" i="1"/>
  <c r="AG40" i="1"/>
  <c r="AI40" i="1"/>
  <c r="AK40" i="1"/>
  <c r="AM40" i="1"/>
  <c r="AO40" i="1"/>
  <c r="AQ40" i="1"/>
  <c r="AU40" i="1"/>
  <c r="Y41" i="1"/>
  <c r="AA41" i="1"/>
  <c r="AC41" i="1"/>
  <c r="AE41" i="1"/>
  <c r="AG41" i="1"/>
  <c r="AI41" i="1"/>
  <c r="AK41" i="1"/>
  <c r="AM41" i="1"/>
  <c r="AO41" i="1"/>
  <c r="AQ41" i="1"/>
  <c r="AU41" i="1"/>
  <c r="Y42" i="1"/>
  <c r="AA42" i="1"/>
  <c r="AC42" i="1"/>
  <c r="AE42" i="1"/>
  <c r="AG42" i="1"/>
  <c r="AI42" i="1"/>
  <c r="AK42" i="1"/>
  <c r="AM42" i="1"/>
  <c r="AO42" i="1"/>
  <c r="AQ42" i="1"/>
  <c r="AU42" i="1"/>
  <c r="W43" i="1"/>
  <c r="Y43" i="1"/>
  <c r="AA43" i="1"/>
  <c r="AC43" i="1"/>
  <c r="AE43" i="1"/>
  <c r="AG43" i="1"/>
  <c r="AI43" i="1"/>
  <c r="AK43" i="1"/>
  <c r="AM43" i="1"/>
  <c r="AO43" i="1"/>
  <c r="AQ43" i="1"/>
  <c r="AU43" i="1"/>
  <c r="W44" i="1"/>
  <c r="Y44" i="1"/>
  <c r="AA44" i="1"/>
  <c r="AC44" i="1"/>
  <c r="AE44" i="1"/>
  <c r="AG44" i="1"/>
  <c r="AI44" i="1"/>
  <c r="AK44" i="1"/>
  <c r="AM44" i="1"/>
  <c r="AO44" i="1"/>
  <c r="AQ44" i="1"/>
  <c r="AU44" i="1"/>
  <c r="W45" i="1"/>
  <c r="Y45" i="1"/>
  <c r="AA45" i="1"/>
  <c r="AC45" i="1"/>
  <c r="AE45" i="1"/>
  <c r="AG45" i="1"/>
  <c r="AI45" i="1"/>
  <c r="AK45" i="1"/>
  <c r="AM45" i="1"/>
  <c r="AO45" i="1"/>
  <c r="AQ45" i="1"/>
  <c r="AU45" i="1"/>
  <c r="W46" i="1"/>
  <c r="Y46" i="1"/>
  <c r="AA46" i="1"/>
  <c r="AC46" i="1"/>
  <c r="AE46" i="1"/>
  <c r="AG46" i="1"/>
  <c r="AI46" i="1"/>
  <c r="AK46" i="1"/>
  <c r="AM46" i="1"/>
  <c r="AO46" i="1"/>
  <c r="AQ46" i="1"/>
  <c r="AU46" i="1"/>
  <c r="W47" i="1"/>
  <c r="Y47" i="1"/>
  <c r="AA47" i="1"/>
  <c r="AC47" i="1"/>
  <c r="AE47" i="1"/>
  <c r="AG47" i="1"/>
  <c r="AI47" i="1"/>
  <c r="AK47" i="1"/>
  <c r="AM47" i="1"/>
  <c r="AO47" i="1"/>
  <c r="AQ47" i="1"/>
  <c r="AU47" i="1"/>
  <c r="W48" i="1"/>
  <c r="Y48" i="1"/>
  <c r="AA48" i="1"/>
  <c r="AC48" i="1"/>
  <c r="AE48" i="1"/>
  <c r="AG48" i="1"/>
  <c r="AI48" i="1"/>
  <c r="AK48" i="1"/>
  <c r="AM48" i="1"/>
  <c r="AO48" i="1"/>
  <c r="AQ48" i="1"/>
  <c r="AU48" i="1"/>
  <c r="W49" i="1"/>
  <c r="Y49" i="1"/>
  <c r="AA49" i="1"/>
  <c r="AC49" i="1"/>
  <c r="AE49" i="1"/>
  <c r="AG49" i="1"/>
  <c r="AI49" i="1"/>
  <c r="AK49" i="1"/>
  <c r="AM49" i="1"/>
  <c r="AO49" i="1"/>
  <c r="AQ49" i="1"/>
  <c r="AU49" i="1"/>
  <c r="W50" i="1"/>
  <c r="Y50" i="1"/>
  <c r="AA50" i="1"/>
  <c r="AC50" i="1"/>
  <c r="AE50" i="1"/>
  <c r="AG50" i="1"/>
  <c r="AI50" i="1"/>
  <c r="AK50" i="1"/>
  <c r="AM50" i="1"/>
  <c r="AO50" i="1"/>
  <c r="AQ50" i="1"/>
  <c r="AU50" i="1"/>
  <c r="Y51" i="1"/>
  <c r="AA51" i="1"/>
  <c r="AC51" i="1"/>
  <c r="AE51" i="1"/>
  <c r="AG51" i="1"/>
  <c r="AI51" i="1"/>
  <c r="AK51" i="1"/>
  <c r="AM51" i="1"/>
  <c r="AO51" i="1"/>
  <c r="AQ51" i="1"/>
  <c r="AU51" i="1"/>
  <c r="Y52" i="1"/>
  <c r="AA52" i="1"/>
  <c r="AC52" i="1"/>
  <c r="AE52" i="1"/>
  <c r="AG52" i="1"/>
  <c r="AI52" i="1"/>
  <c r="AK52" i="1"/>
  <c r="AM52" i="1"/>
  <c r="AO52" i="1"/>
  <c r="AQ52" i="1"/>
  <c r="AU52" i="1"/>
  <c r="W53" i="1"/>
  <c r="Y53" i="1"/>
  <c r="AA53" i="1"/>
  <c r="AC53" i="1"/>
  <c r="AE53" i="1"/>
  <c r="AG53" i="1"/>
  <c r="AI53" i="1"/>
  <c r="AK53" i="1"/>
  <c r="AM53" i="1"/>
  <c r="AO53" i="1"/>
  <c r="AQ53" i="1"/>
  <c r="AU53" i="1"/>
  <c r="W54" i="1"/>
  <c r="Y54" i="1"/>
  <c r="AA54" i="1"/>
  <c r="AC54" i="1"/>
  <c r="AE54" i="1"/>
  <c r="AG54" i="1"/>
  <c r="AI54" i="1"/>
  <c r="AK54" i="1"/>
  <c r="AM54" i="1"/>
  <c r="AO54" i="1"/>
  <c r="AQ54" i="1"/>
  <c r="AU54" i="1"/>
  <c r="W55" i="1"/>
  <c r="Y55" i="1"/>
  <c r="AA55" i="1"/>
  <c r="AC55" i="1"/>
  <c r="AE55" i="1"/>
  <c r="AG55" i="1"/>
  <c r="AI55" i="1"/>
  <c r="AK55" i="1"/>
  <c r="AM55" i="1"/>
  <c r="AO55" i="1"/>
  <c r="AQ55" i="1"/>
  <c r="AU55" i="1"/>
  <c r="W56" i="1"/>
  <c r="Y56" i="1"/>
  <c r="AA56" i="1"/>
  <c r="AC56" i="1"/>
  <c r="AE56" i="1"/>
  <c r="AG56" i="1"/>
  <c r="AI56" i="1"/>
  <c r="AK56" i="1"/>
  <c r="AM56" i="1"/>
  <c r="AO56" i="1"/>
  <c r="AQ56" i="1"/>
  <c r="AU56" i="1"/>
  <c r="W57" i="1"/>
  <c r="Y57" i="1"/>
  <c r="AA57" i="1"/>
  <c r="AC57" i="1"/>
  <c r="AE57" i="1"/>
  <c r="AG57" i="1"/>
  <c r="AI57" i="1"/>
  <c r="AK57" i="1"/>
  <c r="AM57" i="1"/>
  <c r="AO57" i="1"/>
  <c r="AQ57" i="1"/>
  <c r="AU57" i="1"/>
  <c r="W58" i="1"/>
  <c r="Y58" i="1"/>
  <c r="AA58" i="1"/>
  <c r="AC58" i="1"/>
  <c r="AE58" i="1"/>
  <c r="AG58" i="1"/>
  <c r="AI58" i="1"/>
  <c r="AK58" i="1"/>
  <c r="AM58" i="1"/>
  <c r="AO58" i="1"/>
  <c r="AQ58" i="1"/>
  <c r="AU58" i="1"/>
  <c r="W59" i="1"/>
  <c r="Y59" i="1"/>
  <c r="AA59" i="1"/>
  <c r="AC59" i="1"/>
  <c r="AE59" i="1"/>
  <c r="AG59" i="1"/>
  <c r="AI59" i="1"/>
  <c r="AK59" i="1"/>
  <c r="AM59" i="1"/>
  <c r="AO59" i="1"/>
  <c r="AQ59" i="1"/>
  <c r="AU59" i="1"/>
  <c r="W60" i="1"/>
  <c r="Y60" i="1"/>
  <c r="AA60" i="1"/>
  <c r="AC60" i="1"/>
  <c r="AE60" i="1"/>
  <c r="AG60" i="1"/>
  <c r="AI60" i="1"/>
  <c r="AK60" i="1"/>
  <c r="AM60" i="1"/>
  <c r="AO60" i="1"/>
  <c r="AQ60" i="1"/>
  <c r="AU60" i="1"/>
  <c r="W61" i="1"/>
  <c r="Y61" i="1"/>
  <c r="AA61" i="1"/>
  <c r="AC61" i="1"/>
  <c r="AE61" i="1"/>
  <c r="AG61" i="1"/>
  <c r="AI61" i="1"/>
  <c r="AK61" i="1"/>
  <c r="AM61" i="1"/>
  <c r="AO61" i="1"/>
  <c r="AQ61" i="1"/>
  <c r="AU61" i="1"/>
  <c r="W62" i="1"/>
  <c r="Y62" i="1"/>
  <c r="AA62" i="1"/>
  <c r="AC62" i="1"/>
  <c r="AE62" i="1"/>
  <c r="AG62" i="1"/>
  <c r="AI62" i="1"/>
  <c r="AK62" i="1"/>
  <c r="AM62" i="1"/>
  <c r="AO62" i="1"/>
  <c r="AQ62" i="1"/>
  <c r="AU62" i="1"/>
  <c r="W63" i="1"/>
  <c r="Y63" i="1"/>
  <c r="AA63" i="1"/>
  <c r="AC63" i="1"/>
  <c r="AE63" i="1"/>
  <c r="AG63" i="1"/>
  <c r="AI63" i="1"/>
  <c r="AK63" i="1"/>
  <c r="AM63" i="1"/>
  <c r="AO63" i="1"/>
  <c r="AQ63" i="1"/>
  <c r="AU63" i="1"/>
  <c r="W64" i="1"/>
  <c r="Y64" i="1"/>
  <c r="AA64" i="1"/>
  <c r="AC64" i="1"/>
  <c r="AE64" i="1"/>
  <c r="AG64" i="1"/>
  <c r="AI64" i="1"/>
  <c r="AK64" i="1"/>
  <c r="AM64" i="1"/>
  <c r="AO64" i="1"/>
  <c r="AQ64" i="1"/>
  <c r="AU64" i="1"/>
  <c r="Y65" i="1"/>
  <c r="AA65" i="1"/>
  <c r="AC65" i="1"/>
  <c r="AE65" i="1"/>
  <c r="AG65" i="1"/>
  <c r="AI65" i="1"/>
  <c r="AK65" i="1"/>
  <c r="AM65" i="1"/>
  <c r="AO65" i="1"/>
  <c r="AQ65" i="1"/>
  <c r="AU65" i="1"/>
  <c r="W66" i="1"/>
  <c r="Y66" i="1"/>
  <c r="AA66" i="1"/>
  <c r="AC66" i="1"/>
  <c r="AE66" i="1"/>
  <c r="AG66" i="1"/>
  <c r="AI66" i="1"/>
  <c r="AK66" i="1"/>
  <c r="AM66" i="1"/>
  <c r="AO66" i="1"/>
  <c r="AQ66" i="1"/>
  <c r="AU66" i="1"/>
  <c r="Y67" i="1"/>
  <c r="AA67" i="1"/>
  <c r="AC67" i="1"/>
  <c r="AE67" i="1"/>
  <c r="AG67" i="1"/>
  <c r="AI67" i="1"/>
  <c r="AK67" i="1"/>
  <c r="AM67" i="1"/>
  <c r="AO67" i="1"/>
  <c r="AQ67" i="1"/>
  <c r="AU67" i="1"/>
  <c r="Y68" i="1"/>
  <c r="AA68" i="1"/>
  <c r="AC68" i="1"/>
  <c r="AE68" i="1"/>
  <c r="AG68" i="1"/>
  <c r="AI68" i="1"/>
  <c r="AK68" i="1"/>
  <c r="AM68" i="1"/>
  <c r="AO68" i="1"/>
  <c r="AQ68" i="1"/>
  <c r="AU68" i="1"/>
  <c r="W69" i="1"/>
  <c r="Y69" i="1"/>
  <c r="AA69" i="1"/>
  <c r="AC69" i="1"/>
  <c r="AE69" i="1"/>
  <c r="AG69" i="1"/>
  <c r="AI69" i="1"/>
  <c r="AK69" i="1"/>
  <c r="AM69" i="1"/>
  <c r="AO69" i="1"/>
  <c r="AQ69" i="1"/>
  <c r="AU69" i="1"/>
  <c r="W70" i="1"/>
  <c r="Y70" i="1"/>
  <c r="AA70" i="1"/>
  <c r="AC70" i="1"/>
  <c r="AE70" i="1"/>
  <c r="AG70" i="1"/>
  <c r="AI70" i="1"/>
  <c r="AK70" i="1"/>
  <c r="AM70" i="1"/>
  <c r="AO70" i="1"/>
  <c r="AQ70" i="1"/>
  <c r="AU70" i="1"/>
  <c r="W71" i="1"/>
  <c r="Y71" i="1"/>
  <c r="AA71" i="1"/>
  <c r="AC71" i="1"/>
  <c r="AE71" i="1"/>
  <c r="AG71" i="1"/>
  <c r="AI71" i="1"/>
  <c r="AK71" i="1"/>
  <c r="AM71" i="1"/>
  <c r="AO71" i="1"/>
  <c r="AQ71" i="1"/>
  <c r="AU71" i="1"/>
  <c r="W72" i="1"/>
  <c r="Y72" i="1"/>
  <c r="AA72" i="1"/>
  <c r="AC72" i="1"/>
  <c r="AE72" i="1"/>
  <c r="AG72" i="1"/>
  <c r="AI72" i="1"/>
  <c r="AK72" i="1"/>
  <c r="AM72" i="1"/>
  <c r="AO72" i="1"/>
  <c r="AQ72" i="1"/>
  <c r="AU72" i="1"/>
  <c r="Y73" i="1"/>
  <c r="AA73" i="1"/>
  <c r="AC73" i="1"/>
  <c r="AE73" i="1"/>
  <c r="AG73" i="1"/>
  <c r="AI73" i="1"/>
  <c r="AK73" i="1"/>
  <c r="AM73" i="1"/>
  <c r="AO73" i="1"/>
  <c r="AQ73" i="1"/>
  <c r="AU73" i="1"/>
  <c r="W74" i="1"/>
  <c r="Y74" i="1"/>
  <c r="AA74" i="1"/>
  <c r="AC74" i="1"/>
  <c r="AE74" i="1"/>
  <c r="AG74" i="1"/>
  <c r="AI74" i="1"/>
  <c r="AK74" i="1"/>
  <c r="AM74" i="1"/>
  <c r="AO74" i="1"/>
  <c r="AQ74" i="1"/>
  <c r="AU74" i="1"/>
  <c r="W75" i="1"/>
  <c r="Y75" i="1"/>
  <c r="AA75" i="1"/>
  <c r="AC75" i="1"/>
  <c r="AE75" i="1"/>
  <c r="AG75" i="1"/>
  <c r="AI75" i="1"/>
  <c r="AK75" i="1"/>
  <c r="AM75" i="1"/>
  <c r="AO75" i="1"/>
  <c r="AQ75" i="1"/>
  <c r="AU75" i="1"/>
  <c r="W76" i="1"/>
  <c r="Y76" i="1"/>
  <c r="AA76" i="1"/>
  <c r="AC76" i="1"/>
  <c r="AE76" i="1"/>
  <c r="AG76" i="1"/>
  <c r="AI76" i="1"/>
  <c r="AK76" i="1"/>
  <c r="AM76" i="1"/>
  <c r="AO76" i="1"/>
  <c r="AQ76" i="1"/>
  <c r="AU76" i="1"/>
  <c r="W77" i="1"/>
  <c r="Y77" i="1"/>
  <c r="AA77" i="1"/>
  <c r="AC77" i="1"/>
  <c r="AE77" i="1"/>
  <c r="AG77" i="1"/>
  <c r="AI77" i="1"/>
  <c r="AK77" i="1"/>
  <c r="AM77" i="1"/>
  <c r="AO77" i="1"/>
  <c r="AQ77" i="1"/>
  <c r="AU77" i="1"/>
  <c r="W78" i="1"/>
  <c r="Y78" i="1"/>
  <c r="AA78" i="1"/>
  <c r="AC78" i="1"/>
  <c r="AE78" i="1"/>
  <c r="AG78" i="1"/>
  <c r="AI78" i="1"/>
  <c r="AK78" i="1"/>
  <c r="AM78" i="1"/>
  <c r="AO78" i="1"/>
  <c r="AQ78" i="1"/>
  <c r="AU78" i="1"/>
  <c r="W79" i="1"/>
  <c r="Y79" i="1"/>
  <c r="AA79" i="1"/>
  <c r="AC79" i="1"/>
  <c r="AE79" i="1"/>
  <c r="AG79" i="1"/>
  <c r="AI79" i="1"/>
  <c r="AK79" i="1"/>
  <c r="AM79" i="1"/>
  <c r="AO79" i="1"/>
  <c r="AQ79" i="1"/>
  <c r="AU79" i="1"/>
  <c r="W80" i="1"/>
  <c r="Y80" i="1"/>
  <c r="AA80" i="1"/>
  <c r="AC80" i="1"/>
  <c r="AE80" i="1"/>
  <c r="AG80" i="1"/>
  <c r="AI80" i="1"/>
  <c r="AK80" i="1"/>
  <c r="AM80" i="1"/>
  <c r="AO80" i="1"/>
  <c r="AQ80" i="1"/>
  <c r="AU80" i="1"/>
  <c r="W81" i="1"/>
  <c r="Y81" i="1"/>
  <c r="AA81" i="1"/>
  <c r="AC81" i="1"/>
  <c r="AE81" i="1"/>
  <c r="AG81" i="1"/>
  <c r="AI81" i="1"/>
  <c r="AK81" i="1"/>
  <c r="AM81" i="1"/>
  <c r="AO81" i="1"/>
  <c r="AQ81" i="1"/>
  <c r="AU81" i="1"/>
  <c r="W82" i="1"/>
  <c r="Y82" i="1"/>
  <c r="AA82" i="1"/>
  <c r="AC82" i="1"/>
  <c r="AE82" i="1"/>
  <c r="AG82" i="1"/>
  <c r="AI82" i="1"/>
  <c r="AK82" i="1"/>
  <c r="AM82" i="1"/>
  <c r="AO82" i="1"/>
  <c r="AQ82" i="1"/>
  <c r="AU82" i="1"/>
  <c r="W83" i="1"/>
  <c r="Y83" i="1"/>
  <c r="AA83" i="1"/>
  <c r="AC83" i="1"/>
  <c r="AE83" i="1"/>
  <c r="AG83" i="1"/>
  <c r="AI83" i="1"/>
  <c r="AK83" i="1"/>
  <c r="AM83" i="1"/>
  <c r="AO83" i="1"/>
  <c r="AQ83" i="1"/>
  <c r="AU83" i="1"/>
  <c r="W84" i="1"/>
  <c r="Y84" i="1"/>
  <c r="AA84" i="1"/>
  <c r="AC84" i="1"/>
  <c r="AE84" i="1"/>
  <c r="AG84" i="1"/>
  <c r="AI84" i="1"/>
  <c r="AK84" i="1"/>
  <c r="AM84" i="1"/>
  <c r="AO84" i="1"/>
  <c r="AQ84" i="1"/>
  <c r="AU84" i="1"/>
  <c r="Y85" i="1"/>
  <c r="AA85" i="1"/>
  <c r="AC85" i="1"/>
  <c r="AE85" i="1"/>
  <c r="AG85" i="1"/>
  <c r="AI85" i="1"/>
  <c r="AK85" i="1"/>
  <c r="AM85" i="1"/>
  <c r="AO85" i="1"/>
  <c r="AQ85" i="1"/>
  <c r="AU85" i="1"/>
  <c r="W86" i="1"/>
  <c r="Y86" i="1"/>
  <c r="AA86" i="1"/>
  <c r="AC86" i="1"/>
  <c r="AE86" i="1"/>
  <c r="AG86" i="1"/>
  <c r="AI86" i="1"/>
  <c r="AK86" i="1"/>
  <c r="AM86" i="1"/>
  <c r="AO86" i="1"/>
  <c r="AQ86" i="1"/>
  <c r="AU86" i="1"/>
  <c r="W87" i="1"/>
  <c r="Y87" i="1"/>
  <c r="AA87" i="1"/>
  <c r="AC87" i="1"/>
  <c r="AE87" i="1"/>
  <c r="AG87" i="1"/>
  <c r="AI87" i="1"/>
  <c r="AK87" i="1"/>
  <c r="AM87" i="1"/>
  <c r="AO87" i="1"/>
  <c r="AQ87" i="1"/>
  <c r="AU87" i="1"/>
  <c r="W88" i="1"/>
  <c r="Y88" i="1"/>
  <c r="AA88" i="1"/>
  <c r="AC88" i="1"/>
  <c r="AE88" i="1"/>
  <c r="AG88" i="1"/>
  <c r="AI88" i="1"/>
  <c r="AK88" i="1"/>
  <c r="AM88" i="1"/>
  <c r="AO88" i="1"/>
  <c r="AQ88" i="1"/>
  <c r="AU88" i="1"/>
  <c r="W89" i="1"/>
  <c r="Y89" i="1"/>
  <c r="AA89" i="1"/>
  <c r="AC89" i="1"/>
  <c r="AE89" i="1"/>
  <c r="AG89" i="1"/>
  <c r="AI89" i="1"/>
  <c r="AK89" i="1"/>
  <c r="AM89" i="1"/>
  <c r="AO89" i="1"/>
  <c r="AQ89" i="1"/>
  <c r="AU89" i="1"/>
  <c r="W90" i="1"/>
  <c r="Y90" i="1"/>
  <c r="AA90" i="1"/>
  <c r="AC90" i="1"/>
  <c r="AE90" i="1"/>
  <c r="AG90" i="1"/>
  <c r="AI90" i="1"/>
  <c r="AK90" i="1"/>
  <c r="AM90" i="1"/>
  <c r="AO90" i="1"/>
  <c r="AQ90" i="1"/>
  <c r="AU90" i="1"/>
  <c r="Y91" i="1"/>
  <c r="AA91" i="1"/>
  <c r="AC91" i="1"/>
  <c r="AE91" i="1"/>
  <c r="AG91" i="1"/>
  <c r="AI91" i="1"/>
  <c r="AK91" i="1"/>
  <c r="AM91" i="1"/>
  <c r="AO91" i="1"/>
  <c r="AQ91" i="1"/>
  <c r="AU91" i="1"/>
  <c r="Y92" i="1"/>
  <c r="AA92" i="1"/>
  <c r="AC92" i="1"/>
  <c r="AE92" i="1"/>
  <c r="AG92" i="1"/>
  <c r="AI92" i="1"/>
  <c r="AK92" i="1"/>
  <c r="AM92" i="1"/>
  <c r="AO92" i="1"/>
  <c r="AQ92" i="1"/>
  <c r="AU92" i="1"/>
  <c r="W93" i="1"/>
  <c r="Y93" i="1"/>
  <c r="AA93" i="1"/>
  <c r="AC93" i="1"/>
  <c r="AE93" i="1"/>
  <c r="AG93" i="1"/>
  <c r="AI93" i="1"/>
  <c r="AK93" i="1"/>
  <c r="AM93" i="1"/>
  <c r="AO93" i="1"/>
  <c r="AQ93" i="1"/>
  <c r="AU93" i="1"/>
  <c r="W94" i="1"/>
  <c r="Y94" i="1"/>
  <c r="AA94" i="1"/>
  <c r="AC94" i="1"/>
  <c r="AE94" i="1"/>
  <c r="AG94" i="1"/>
  <c r="AI94" i="1"/>
  <c r="AK94" i="1"/>
  <c r="AM94" i="1"/>
  <c r="AO94" i="1"/>
  <c r="AQ94" i="1"/>
  <c r="AU94" i="1"/>
  <c r="W95" i="1"/>
  <c r="Y95" i="1"/>
  <c r="AA95" i="1"/>
  <c r="AC95" i="1"/>
  <c r="AE95" i="1"/>
  <c r="AG95" i="1"/>
  <c r="AI95" i="1"/>
  <c r="AK95" i="1"/>
  <c r="AM95" i="1"/>
  <c r="AO95" i="1"/>
  <c r="AQ95" i="1"/>
  <c r="AU95" i="1"/>
  <c r="W96" i="1"/>
  <c r="Y96" i="1"/>
  <c r="AA96" i="1"/>
  <c r="AC96" i="1"/>
  <c r="AE96" i="1"/>
  <c r="AG96" i="1"/>
  <c r="AI96" i="1"/>
  <c r="AK96" i="1"/>
  <c r="AM96" i="1"/>
  <c r="AO96" i="1"/>
  <c r="AQ96" i="1"/>
  <c r="AU96" i="1"/>
  <c r="W97" i="1"/>
  <c r="Y97" i="1"/>
  <c r="AA97" i="1"/>
  <c r="AC97" i="1"/>
  <c r="AE97" i="1"/>
  <c r="AG97" i="1"/>
  <c r="AI97" i="1"/>
  <c r="AK97" i="1"/>
  <c r="AM97" i="1"/>
  <c r="AO97" i="1"/>
  <c r="AQ97" i="1"/>
  <c r="AU97" i="1"/>
  <c r="W98" i="1"/>
  <c r="Y98" i="1"/>
  <c r="AA98" i="1"/>
  <c r="AC98" i="1"/>
  <c r="AE98" i="1"/>
  <c r="AG98" i="1"/>
  <c r="AI98" i="1"/>
  <c r="AK98" i="1"/>
  <c r="AM98" i="1"/>
  <c r="AO98" i="1"/>
  <c r="AQ98" i="1"/>
  <c r="AU98" i="1"/>
  <c r="W99" i="1"/>
  <c r="Y99" i="1"/>
  <c r="AA99" i="1"/>
  <c r="AC99" i="1"/>
  <c r="AE99" i="1"/>
  <c r="AG99" i="1"/>
  <c r="AI99" i="1"/>
  <c r="AK99" i="1"/>
  <c r="AM99" i="1"/>
  <c r="AO99" i="1"/>
  <c r="AQ99" i="1"/>
  <c r="AU99" i="1"/>
  <c r="W100" i="1"/>
  <c r="Y100" i="1"/>
  <c r="AA100" i="1"/>
  <c r="AC100" i="1"/>
  <c r="AE100" i="1"/>
  <c r="AG100" i="1"/>
  <c r="AI100" i="1"/>
  <c r="AK100" i="1"/>
  <c r="AM100" i="1"/>
  <c r="AO100" i="1"/>
  <c r="AQ100" i="1"/>
  <c r="AU100" i="1"/>
  <c r="W101" i="1"/>
  <c r="Y101" i="1"/>
  <c r="AA101" i="1"/>
  <c r="AC101" i="1"/>
  <c r="AE101" i="1"/>
  <c r="AG101" i="1"/>
  <c r="AI101" i="1"/>
  <c r="AK101" i="1"/>
  <c r="AM101" i="1"/>
  <c r="AO101" i="1"/>
  <c r="AQ101" i="1"/>
  <c r="AU101" i="1"/>
  <c r="W102" i="1"/>
  <c r="Y102" i="1"/>
  <c r="AA102" i="1"/>
  <c r="AC102" i="1"/>
  <c r="AE102" i="1"/>
  <c r="AG102" i="1"/>
  <c r="AI102" i="1"/>
  <c r="AK102" i="1"/>
  <c r="AM102" i="1"/>
  <c r="AO102" i="1"/>
  <c r="AQ102" i="1"/>
  <c r="AU102" i="1"/>
  <c r="W103" i="1"/>
  <c r="Y103" i="1"/>
  <c r="AA103" i="1"/>
  <c r="AC103" i="1"/>
  <c r="AE103" i="1"/>
  <c r="AG103" i="1"/>
  <c r="AI103" i="1"/>
  <c r="AK103" i="1"/>
  <c r="AM103" i="1"/>
  <c r="AO103" i="1"/>
  <c r="AQ103" i="1"/>
  <c r="AU103" i="1"/>
  <c r="W104" i="1"/>
  <c r="Y104" i="1"/>
  <c r="AA104" i="1"/>
  <c r="AC104" i="1"/>
  <c r="AE104" i="1"/>
  <c r="AG104" i="1"/>
  <c r="AI104" i="1"/>
  <c r="AK104" i="1"/>
  <c r="AM104" i="1"/>
  <c r="AO104" i="1"/>
  <c r="AQ104" i="1"/>
  <c r="AU104" i="1"/>
  <c r="W105" i="1"/>
  <c r="Y105" i="1"/>
  <c r="AA105" i="1"/>
  <c r="AC105" i="1"/>
  <c r="AE105" i="1"/>
  <c r="AG105" i="1"/>
  <c r="AI105" i="1"/>
  <c r="AK105" i="1"/>
  <c r="AM105" i="1"/>
  <c r="AO105" i="1"/>
  <c r="AQ105" i="1"/>
  <c r="AU105" i="1"/>
  <c r="W106" i="1"/>
  <c r="Y106" i="1"/>
  <c r="AA106" i="1"/>
  <c r="AC106" i="1"/>
  <c r="AE106" i="1"/>
  <c r="AG106" i="1"/>
  <c r="AI106" i="1"/>
  <c r="AK106" i="1"/>
  <c r="AM106" i="1"/>
  <c r="AO106" i="1"/>
  <c r="AQ106" i="1"/>
  <c r="AU106" i="1"/>
  <c r="W107" i="1"/>
  <c r="Y107" i="1"/>
  <c r="AA107" i="1"/>
  <c r="AC107" i="1"/>
  <c r="AE107" i="1"/>
  <c r="AG107" i="1"/>
  <c r="AI107" i="1"/>
  <c r="AK107" i="1"/>
  <c r="AM107" i="1"/>
  <c r="AO107" i="1"/>
  <c r="AQ107" i="1"/>
  <c r="AU107" i="1"/>
  <c r="W108" i="1"/>
  <c r="Y108" i="1"/>
  <c r="AA108" i="1"/>
  <c r="AC108" i="1"/>
  <c r="AE108" i="1"/>
  <c r="AG108" i="1"/>
  <c r="AI108" i="1"/>
  <c r="AK108" i="1"/>
  <c r="AM108" i="1"/>
  <c r="AO108" i="1"/>
  <c r="AQ108" i="1"/>
  <c r="AU108" i="1"/>
  <c r="W109" i="1"/>
  <c r="Y109" i="1"/>
  <c r="AA109" i="1"/>
  <c r="AC109" i="1"/>
  <c r="AE109" i="1"/>
  <c r="AG109" i="1"/>
  <c r="AI109" i="1"/>
  <c r="AK109" i="1"/>
  <c r="AM109" i="1"/>
  <c r="AO109" i="1"/>
  <c r="AQ109" i="1"/>
  <c r="AU109" i="1"/>
  <c r="W110" i="1"/>
  <c r="Y110" i="1"/>
  <c r="AA110" i="1"/>
  <c r="AC110" i="1"/>
  <c r="AE110" i="1"/>
  <c r="AG110" i="1"/>
  <c r="AI110" i="1"/>
  <c r="AK110" i="1"/>
  <c r="AM110" i="1"/>
  <c r="AO110" i="1"/>
  <c r="AQ110" i="1"/>
  <c r="AU110" i="1"/>
  <c r="W111" i="1"/>
  <c r="Y111" i="1"/>
  <c r="AA111" i="1"/>
  <c r="AC111" i="1"/>
  <c r="AE111" i="1"/>
  <c r="AG111" i="1"/>
  <c r="AI111" i="1"/>
  <c r="AK111" i="1"/>
  <c r="AM111" i="1"/>
  <c r="AO111" i="1"/>
  <c r="AQ111" i="1"/>
  <c r="AU111" i="1"/>
  <c r="W112" i="1"/>
  <c r="Y112" i="1"/>
  <c r="AA112" i="1"/>
  <c r="AC112" i="1"/>
  <c r="AE112" i="1"/>
  <c r="AG112" i="1"/>
  <c r="AI112" i="1"/>
  <c r="AK112" i="1"/>
  <c r="AM112" i="1"/>
  <c r="AO112" i="1"/>
  <c r="AQ112" i="1"/>
  <c r="AU112" i="1"/>
  <c r="W113" i="1"/>
  <c r="Y113" i="1"/>
  <c r="AA113" i="1"/>
  <c r="AC113" i="1"/>
  <c r="AE113" i="1"/>
  <c r="AG113" i="1"/>
  <c r="AI113" i="1"/>
  <c r="AK113" i="1"/>
  <c r="AM113" i="1"/>
  <c r="AO113" i="1"/>
  <c r="AQ113" i="1"/>
  <c r="AU113" i="1"/>
  <c r="W114" i="1"/>
  <c r="Y114" i="1"/>
  <c r="AA114" i="1"/>
  <c r="AC114" i="1"/>
  <c r="AE114" i="1"/>
  <c r="AG114" i="1"/>
  <c r="AI114" i="1"/>
  <c r="AK114" i="1"/>
  <c r="AM114" i="1"/>
  <c r="AO114" i="1"/>
  <c r="AQ114" i="1"/>
  <c r="AU114" i="1"/>
  <c r="W115" i="1"/>
  <c r="Y115" i="1"/>
  <c r="AA115" i="1"/>
  <c r="AC115" i="1"/>
  <c r="AE115" i="1"/>
  <c r="AG115" i="1"/>
  <c r="AI115" i="1"/>
  <c r="AK115" i="1"/>
  <c r="AM115" i="1"/>
  <c r="AO115" i="1"/>
  <c r="AQ115" i="1"/>
  <c r="AU115" i="1"/>
  <c r="W116" i="1"/>
  <c r="Y116" i="1"/>
  <c r="AA116" i="1"/>
  <c r="AC116" i="1"/>
  <c r="AE116" i="1"/>
  <c r="AG116" i="1"/>
  <c r="AI116" i="1"/>
  <c r="AK116" i="1"/>
  <c r="AM116" i="1"/>
  <c r="AO116" i="1"/>
  <c r="AQ116" i="1"/>
  <c r="AU116" i="1"/>
  <c r="W117" i="1"/>
  <c r="Y117" i="1"/>
  <c r="AA117" i="1"/>
  <c r="AC117" i="1"/>
  <c r="AE117" i="1"/>
  <c r="AG117" i="1"/>
  <c r="AI117" i="1"/>
  <c r="AK117" i="1"/>
  <c r="AM117" i="1"/>
  <c r="AO117" i="1"/>
  <c r="AQ117" i="1"/>
  <c r="AU117" i="1"/>
  <c r="W118" i="1"/>
  <c r="Y118" i="1"/>
  <c r="AA118" i="1"/>
  <c r="AC118" i="1"/>
  <c r="AE118" i="1"/>
  <c r="AG118" i="1"/>
  <c r="AI118" i="1"/>
  <c r="AK118" i="1"/>
  <c r="AM118" i="1"/>
  <c r="AO118" i="1"/>
  <c r="AQ118" i="1"/>
  <c r="AU118" i="1"/>
  <c r="W119" i="1"/>
  <c r="Y119" i="1"/>
  <c r="AA119" i="1"/>
  <c r="AC119" i="1"/>
  <c r="AE119" i="1"/>
  <c r="AG119" i="1"/>
  <c r="AI119" i="1"/>
  <c r="AK119" i="1"/>
  <c r="AM119" i="1"/>
  <c r="AO119" i="1"/>
  <c r="AQ119" i="1"/>
  <c r="AU119" i="1"/>
  <c r="Y120" i="1"/>
  <c r="AA120" i="1"/>
  <c r="AC120" i="1"/>
  <c r="AE120" i="1"/>
  <c r="AG120" i="1"/>
  <c r="AI120" i="1"/>
  <c r="AK120" i="1"/>
  <c r="AM120" i="1"/>
  <c r="AO120" i="1"/>
  <c r="AQ120" i="1"/>
  <c r="AU120" i="1"/>
  <c r="W121" i="1"/>
  <c r="Y121" i="1"/>
  <c r="AA121" i="1"/>
  <c r="AC121" i="1"/>
  <c r="AE121" i="1"/>
  <c r="AG121" i="1"/>
  <c r="AI121" i="1"/>
  <c r="AK121" i="1"/>
  <c r="AM121" i="1"/>
  <c r="AO121" i="1"/>
  <c r="AQ121" i="1"/>
  <c r="AU121" i="1"/>
  <c r="Y122" i="1"/>
  <c r="AA122" i="1"/>
  <c r="AC122" i="1"/>
  <c r="AE122" i="1"/>
  <c r="AG122" i="1"/>
  <c r="AI122" i="1"/>
  <c r="AK122" i="1"/>
  <c r="AM122" i="1"/>
  <c r="AO122" i="1"/>
  <c r="AQ122" i="1"/>
  <c r="AU122" i="1"/>
  <c r="Y123" i="1"/>
  <c r="AA123" i="1"/>
  <c r="AC123" i="1"/>
  <c r="AE123" i="1"/>
  <c r="AG123" i="1"/>
  <c r="AI123" i="1"/>
  <c r="AK123" i="1"/>
  <c r="AM123" i="1"/>
  <c r="AO123" i="1"/>
  <c r="AQ123" i="1"/>
  <c r="AU123" i="1"/>
  <c r="Y124" i="1"/>
  <c r="AA124" i="1"/>
  <c r="AC124" i="1"/>
  <c r="AE124" i="1"/>
  <c r="AG124" i="1"/>
  <c r="AI124" i="1"/>
  <c r="AK124" i="1"/>
  <c r="AM124" i="1"/>
  <c r="AO124" i="1"/>
  <c r="AQ124" i="1"/>
  <c r="AU124" i="1"/>
  <c r="W125" i="1"/>
  <c r="Y125" i="1"/>
  <c r="AA125" i="1"/>
  <c r="AC125" i="1"/>
  <c r="AE125" i="1"/>
  <c r="AG125" i="1"/>
  <c r="AI125" i="1"/>
  <c r="AK125" i="1"/>
  <c r="AM125" i="1"/>
  <c r="AO125" i="1"/>
  <c r="AQ125" i="1"/>
  <c r="AU125" i="1"/>
  <c r="Y126" i="1"/>
  <c r="AA126" i="1"/>
  <c r="AC126" i="1"/>
  <c r="AE126" i="1"/>
  <c r="AG126" i="1"/>
  <c r="AI126" i="1"/>
  <c r="AK126" i="1"/>
  <c r="AM126" i="1"/>
  <c r="AO126" i="1"/>
  <c r="AQ126" i="1"/>
  <c r="AU126" i="1"/>
  <c r="Y127" i="1"/>
  <c r="AA127" i="1"/>
  <c r="AC127" i="1"/>
  <c r="AE127" i="1"/>
  <c r="AG127" i="1"/>
  <c r="AI127" i="1"/>
  <c r="AK127" i="1"/>
  <c r="AM127" i="1"/>
  <c r="AO127" i="1"/>
  <c r="AQ127" i="1"/>
  <c r="AU127" i="1"/>
  <c r="W128" i="1"/>
  <c r="Y128" i="1"/>
  <c r="AA128" i="1"/>
  <c r="AC128" i="1"/>
  <c r="AE128" i="1"/>
  <c r="AG128" i="1"/>
  <c r="AI128" i="1"/>
  <c r="AK128" i="1"/>
  <c r="AM128" i="1"/>
  <c r="AO128" i="1"/>
  <c r="AQ128" i="1"/>
  <c r="AU128" i="1"/>
  <c r="Y129" i="1"/>
  <c r="AA129" i="1"/>
  <c r="AC129" i="1"/>
  <c r="AE129" i="1"/>
  <c r="AG129" i="1"/>
  <c r="AI129" i="1"/>
  <c r="AK129" i="1"/>
  <c r="AM129" i="1"/>
  <c r="AO129" i="1"/>
  <c r="AQ129" i="1"/>
  <c r="AU129" i="1"/>
  <c r="W130" i="1"/>
  <c r="Y130" i="1"/>
  <c r="AA130" i="1"/>
  <c r="AC130" i="1"/>
  <c r="AE130" i="1"/>
  <c r="AG130" i="1"/>
  <c r="AI130" i="1"/>
  <c r="AK130" i="1"/>
  <c r="AM130" i="1"/>
  <c r="AO130" i="1"/>
  <c r="AQ130" i="1"/>
  <c r="AU130" i="1"/>
  <c r="W131" i="1"/>
  <c r="Y131" i="1"/>
  <c r="AA131" i="1"/>
  <c r="AC131" i="1"/>
  <c r="AE131" i="1"/>
  <c r="AG131" i="1"/>
  <c r="AI131" i="1"/>
  <c r="AK131" i="1"/>
  <c r="AM131" i="1"/>
  <c r="AO131" i="1"/>
  <c r="AQ131" i="1"/>
  <c r="AU131" i="1"/>
  <c r="W132" i="1"/>
  <c r="Y132" i="1"/>
  <c r="AA132" i="1"/>
  <c r="AC132" i="1"/>
  <c r="AE132" i="1"/>
  <c r="AG132" i="1"/>
  <c r="AI132" i="1"/>
  <c r="AK132" i="1"/>
  <c r="AM132" i="1"/>
  <c r="AO132" i="1"/>
  <c r="AQ132" i="1"/>
  <c r="AU132" i="1"/>
  <c r="W133" i="1"/>
  <c r="Y133" i="1"/>
  <c r="AA133" i="1"/>
  <c r="AC133" i="1"/>
  <c r="AE133" i="1"/>
  <c r="AG133" i="1"/>
  <c r="AI133" i="1"/>
  <c r="AK133" i="1"/>
  <c r="AM133" i="1"/>
  <c r="AO133" i="1"/>
  <c r="AQ133" i="1"/>
  <c r="AU133" i="1"/>
  <c r="Y134" i="1"/>
  <c r="AA134" i="1"/>
  <c r="AC134" i="1"/>
  <c r="AE134" i="1"/>
  <c r="AG134" i="1"/>
  <c r="AI134" i="1"/>
  <c r="AK134" i="1"/>
  <c r="AM134" i="1"/>
  <c r="AO134" i="1"/>
  <c r="AQ134" i="1"/>
  <c r="AU134" i="1"/>
  <c r="Y135" i="1"/>
  <c r="AA135" i="1"/>
  <c r="AC135" i="1"/>
  <c r="AE135" i="1"/>
  <c r="AG135" i="1"/>
  <c r="AI135" i="1"/>
  <c r="AK135" i="1"/>
  <c r="AM135" i="1"/>
  <c r="AO135" i="1"/>
  <c r="AQ135" i="1"/>
  <c r="AU135" i="1"/>
  <c r="Y136" i="1"/>
  <c r="AA136" i="1"/>
  <c r="AC136" i="1"/>
  <c r="AE136" i="1"/>
  <c r="AG136" i="1"/>
  <c r="AI136" i="1"/>
  <c r="AK136" i="1"/>
  <c r="AM136" i="1"/>
  <c r="AO136" i="1"/>
  <c r="AQ136" i="1"/>
  <c r="AU136" i="1"/>
  <c r="Y137" i="1"/>
  <c r="AA137" i="1"/>
  <c r="AC137" i="1"/>
  <c r="AE137" i="1"/>
  <c r="AG137" i="1"/>
  <c r="AI137" i="1"/>
  <c r="AK137" i="1"/>
  <c r="AM137" i="1"/>
  <c r="AO137" i="1"/>
  <c r="AQ137" i="1"/>
  <c r="AU137" i="1"/>
  <c r="Y138" i="1"/>
  <c r="AA138" i="1"/>
  <c r="AC138" i="1"/>
  <c r="AE138" i="1"/>
  <c r="AG138" i="1"/>
  <c r="AI138" i="1"/>
  <c r="AK138" i="1"/>
  <c r="AM138" i="1"/>
  <c r="AO138" i="1"/>
  <c r="AQ138" i="1"/>
  <c r="AU138" i="1"/>
  <c r="Y139" i="1"/>
  <c r="AA139" i="1"/>
  <c r="AC139" i="1"/>
  <c r="AE139" i="1"/>
  <c r="AG139" i="1"/>
  <c r="AI139" i="1"/>
  <c r="AK139" i="1"/>
  <c r="AM139" i="1"/>
  <c r="AO139" i="1"/>
  <c r="AQ139" i="1"/>
  <c r="AU139" i="1"/>
  <c r="W140" i="1"/>
  <c r="Y140" i="1"/>
  <c r="AA140" i="1"/>
  <c r="AC140" i="1"/>
  <c r="AE140" i="1"/>
  <c r="AG140" i="1"/>
  <c r="AI140" i="1"/>
  <c r="AK140" i="1"/>
  <c r="AM140" i="1"/>
  <c r="AO140" i="1"/>
  <c r="AQ140" i="1"/>
  <c r="AU140" i="1"/>
  <c r="W141" i="1"/>
  <c r="Y141" i="1"/>
  <c r="AA141" i="1"/>
  <c r="AC141" i="1"/>
  <c r="AE141" i="1"/>
  <c r="AG141" i="1"/>
  <c r="AI141" i="1"/>
  <c r="AK141" i="1"/>
  <c r="AM141" i="1"/>
  <c r="AO141" i="1"/>
  <c r="AQ141" i="1"/>
  <c r="AU141" i="1"/>
  <c r="W142" i="1"/>
  <c r="Y142" i="1"/>
  <c r="AA142" i="1"/>
  <c r="AC142" i="1"/>
  <c r="AE142" i="1"/>
  <c r="AG142" i="1"/>
  <c r="AI142" i="1"/>
  <c r="AK142" i="1"/>
  <c r="AM142" i="1"/>
  <c r="AO142" i="1"/>
  <c r="AQ142" i="1"/>
  <c r="AU142" i="1"/>
  <c r="W143" i="1"/>
  <c r="Y143" i="1"/>
  <c r="AA143" i="1"/>
  <c r="AC143" i="1"/>
  <c r="AE143" i="1"/>
  <c r="AG143" i="1"/>
  <c r="AI143" i="1"/>
  <c r="AK143" i="1"/>
  <c r="AM143" i="1"/>
  <c r="AO143" i="1"/>
  <c r="AQ143" i="1"/>
  <c r="AU143" i="1"/>
  <c r="Y144" i="1"/>
  <c r="AA144" i="1"/>
  <c r="AC144" i="1"/>
  <c r="AE144" i="1"/>
  <c r="AG144" i="1"/>
  <c r="AI144" i="1"/>
  <c r="AK144" i="1"/>
  <c r="AM144" i="1"/>
  <c r="AO144" i="1"/>
  <c r="AQ144" i="1"/>
  <c r="AU144" i="1"/>
  <c r="W145" i="1"/>
  <c r="Y145" i="1"/>
  <c r="AA145" i="1"/>
  <c r="AC145" i="1"/>
  <c r="AE145" i="1"/>
  <c r="AG145" i="1"/>
  <c r="AI145" i="1"/>
  <c r="AK145" i="1"/>
  <c r="AM145" i="1"/>
  <c r="AO145" i="1"/>
  <c r="AQ145" i="1"/>
  <c r="AU145" i="1"/>
  <c r="W146" i="1"/>
  <c r="Y146" i="1"/>
  <c r="AA146" i="1"/>
  <c r="AC146" i="1"/>
  <c r="AE146" i="1"/>
  <c r="AG146" i="1"/>
  <c r="AI146" i="1"/>
  <c r="AK146" i="1"/>
  <c r="AM146" i="1"/>
  <c r="AO146" i="1"/>
  <c r="AQ146" i="1"/>
  <c r="AU146" i="1"/>
  <c r="Y147" i="1"/>
  <c r="AA147" i="1"/>
  <c r="AC147" i="1"/>
  <c r="AE147" i="1"/>
  <c r="AG147" i="1"/>
  <c r="AI147" i="1"/>
  <c r="AK147" i="1"/>
  <c r="AM147" i="1"/>
  <c r="AO147" i="1"/>
  <c r="AQ147" i="1"/>
  <c r="AU147" i="1"/>
  <c r="Y148" i="1"/>
  <c r="AA148" i="1"/>
  <c r="AC148" i="1"/>
  <c r="AE148" i="1"/>
  <c r="AG148" i="1"/>
  <c r="AI148" i="1"/>
  <c r="AK148" i="1"/>
  <c r="AM148" i="1"/>
  <c r="AO148" i="1"/>
  <c r="AQ148" i="1"/>
  <c r="AU148" i="1"/>
  <c r="Y149" i="1"/>
  <c r="AA149" i="1"/>
  <c r="AC149" i="1"/>
  <c r="AE149" i="1"/>
  <c r="AG149" i="1"/>
  <c r="AI149" i="1"/>
  <c r="AK149" i="1"/>
  <c r="AM149" i="1"/>
  <c r="AO149" i="1"/>
  <c r="AQ149" i="1"/>
  <c r="AU149" i="1"/>
  <c r="Y150" i="1"/>
  <c r="AA150" i="1"/>
  <c r="AC150" i="1"/>
  <c r="AE150" i="1"/>
  <c r="AG150" i="1"/>
  <c r="AI150" i="1"/>
  <c r="AK150" i="1"/>
  <c r="AM150" i="1"/>
  <c r="AO150" i="1"/>
  <c r="AQ150" i="1"/>
  <c r="AU150" i="1"/>
  <c r="Y151" i="1"/>
  <c r="AA151" i="1"/>
  <c r="AC151" i="1"/>
  <c r="AE151" i="1"/>
  <c r="AG151" i="1"/>
  <c r="AI151" i="1"/>
  <c r="AK151" i="1"/>
  <c r="AM151" i="1"/>
  <c r="AO151" i="1"/>
  <c r="AQ151" i="1"/>
  <c r="AU151" i="1"/>
  <c r="Y152" i="1"/>
  <c r="AA152" i="1"/>
  <c r="AC152" i="1"/>
  <c r="AE152" i="1"/>
  <c r="AG152" i="1"/>
  <c r="AI152" i="1"/>
  <c r="AK152" i="1"/>
  <c r="AM152" i="1"/>
  <c r="AO152" i="1"/>
  <c r="AQ152" i="1"/>
  <c r="AU152" i="1"/>
  <c r="W153" i="1"/>
  <c r="Y153" i="1"/>
  <c r="AA153" i="1"/>
  <c r="AC153" i="1"/>
  <c r="AE153" i="1"/>
  <c r="AG153" i="1"/>
  <c r="AI153" i="1"/>
  <c r="AK153" i="1"/>
  <c r="AM153" i="1"/>
  <c r="AO153" i="1"/>
  <c r="AQ153" i="1"/>
  <c r="AU153" i="1"/>
  <c r="Y154" i="1"/>
  <c r="AA154" i="1"/>
  <c r="AC154" i="1"/>
  <c r="AE154" i="1"/>
  <c r="AG154" i="1"/>
  <c r="AI154" i="1"/>
  <c r="AK154" i="1"/>
  <c r="AM154" i="1"/>
  <c r="AO154" i="1"/>
  <c r="AQ154" i="1"/>
  <c r="AU154" i="1"/>
  <c r="Y155" i="1"/>
  <c r="AA155" i="1"/>
  <c r="AC155" i="1"/>
  <c r="AE155" i="1"/>
  <c r="AG155" i="1"/>
  <c r="AI155" i="1"/>
  <c r="AK155" i="1"/>
  <c r="AM155" i="1"/>
  <c r="AO155" i="1"/>
  <c r="AQ155" i="1"/>
  <c r="AU155" i="1"/>
  <c r="W156" i="1"/>
  <c r="Y156" i="1"/>
  <c r="AA156" i="1"/>
  <c r="AC156" i="1"/>
  <c r="AE156" i="1"/>
  <c r="AG156" i="1"/>
  <c r="AI156" i="1"/>
  <c r="AK156" i="1"/>
  <c r="AM156" i="1"/>
  <c r="AO156" i="1"/>
  <c r="AQ156" i="1"/>
  <c r="AU156" i="1"/>
  <c r="Y157" i="1"/>
  <c r="AA157" i="1"/>
  <c r="AC157" i="1"/>
  <c r="AE157" i="1"/>
  <c r="AG157" i="1"/>
  <c r="AI157" i="1"/>
  <c r="AK157" i="1"/>
  <c r="AM157" i="1"/>
  <c r="AO157" i="1"/>
  <c r="AQ157" i="1"/>
  <c r="AU157" i="1"/>
  <c r="Y158" i="1"/>
  <c r="AA158" i="1"/>
  <c r="AC158" i="1"/>
  <c r="AE158" i="1"/>
  <c r="AG158" i="1"/>
  <c r="AI158" i="1"/>
  <c r="AK158" i="1"/>
  <c r="AM158" i="1"/>
  <c r="AO158" i="1"/>
  <c r="AQ158" i="1"/>
  <c r="AU158" i="1"/>
  <c r="W159" i="1"/>
  <c r="Y159" i="1"/>
  <c r="AA159" i="1"/>
  <c r="AC159" i="1"/>
  <c r="AE159" i="1"/>
  <c r="AG159" i="1"/>
  <c r="AI159" i="1"/>
  <c r="AK159" i="1"/>
  <c r="AM159" i="1"/>
  <c r="AO159" i="1"/>
  <c r="AQ159" i="1"/>
  <c r="AU159" i="1"/>
  <c r="W160" i="1"/>
  <c r="Y160" i="1"/>
  <c r="AA160" i="1"/>
  <c r="AC160" i="1"/>
  <c r="AE160" i="1"/>
  <c r="AG160" i="1"/>
  <c r="AI160" i="1"/>
  <c r="AK160" i="1"/>
  <c r="AM160" i="1"/>
  <c r="AO160" i="1"/>
  <c r="AQ160" i="1"/>
  <c r="AU160" i="1"/>
  <c r="W161" i="1"/>
  <c r="Y161" i="1"/>
  <c r="AA161" i="1"/>
  <c r="AC161" i="1"/>
  <c r="AE161" i="1"/>
  <c r="AG161" i="1"/>
  <c r="AI161" i="1"/>
  <c r="AK161" i="1"/>
  <c r="AM161" i="1"/>
  <c r="AO161" i="1"/>
  <c r="AQ161" i="1"/>
  <c r="AU161" i="1"/>
  <c r="W162" i="1"/>
  <c r="Y162" i="1"/>
  <c r="AA162" i="1"/>
  <c r="AC162" i="1"/>
  <c r="AE162" i="1"/>
  <c r="AG162" i="1"/>
  <c r="AI162" i="1"/>
  <c r="AK162" i="1"/>
  <c r="AM162" i="1"/>
  <c r="AO162" i="1"/>
  <c r="AQ162" i="1"/>
  <c r="AU162" i="1"/>
  <c r="Y163" i="1"/>
  <c r="AA163" i="1"/>
  <c r="AC163" i="1"/>
  <c r="AE163" i="1"/>
  <c r="AG163" i="1"/>
  <c r="AI163" i="1"/>
  <c r="AK163" i="1"/>
  <c r="AM163" i="1"/>
  <c r="AO163" i="1"/>
  <c r="AQ163" i="1"/>
  <c r="AU163" i="1"/>
  <c r="Y164" i="1"/>
  <c r="AA164" i="1"/>
  <c r="AC164" i="1"/>
  <c r="AE164" i="1"/>
  <c r="AG164" i="1"/>
  <c r="AI164" i="1"/>
  <c r="AK164" i="1"/>
  <c r="AM164" i="1"/>
  <c r="AO164" i="1"/>
  <c r="AQ164" i="1"/>
  <c r="AU164" i="1"/>
  <c r="W165" i="1"/>
  <c r="Y165" i="1"/>
  <c r="AA165" i="1"/>
  <c r="AC165" i="1"/>
  <c r="AE165" i="1"/>
  <c r="AG165" i="1"/>
  <c r="AI165" i="1"/>
  <c r="AK165" i="1"/>
  <c r="AM165" i="1"/>
  <c r="AO165" i="1"/>
  <c r="AQ165" i="1"/>
  <c r="AU165" i="1"/>
  <c r="W166" i="1"/>
  <c r="Y166" i="1"/>
  <c r="AA166" i="1"/>
  <c r="AC166" i="1"/>
  <c r="AE166" i="1"/>
  <c r="AG166" i="1"/>
  <c r="AI166" i="1"/>
  <c r="AK166" i="1"/>
  <c r="AM166" i="1"/>
  <c r="AO166" i="1"/>
  <c r="AQ166" i="1"/>
  <c r="AU166" i="1"/>
  <c r="W167" i="1"/>
  <c r="Y167" i="1"/>
  <c r="AA167" i="1"/>
  <c r="AC167" i="1"/>
  <c r="AE167" i="1"/>
  <c r="AG167" i="1"/>
  <c r="AI167" i="1"/>
  <c r="AK167" i="1"/>
  <c r="AM167" i="1"/>
  <c r="AO167" i="1"/>
  <c r="AQ167" i="1"/>
  <c r="AU167" i="1"/>
  <c r="W168" i="1"/>
  <c r="Y168" i="1"/>
  <c r="AA168" i="1"/>
  <c r="AC168" i="1"/>
  <c r="AE168" i="1"/>
  <c r="AG168" i="1"/>
  <c r="AI168" i="1"/>
  <c r="AK168" i="1"/>
  <c r="AM168" i="1"/>
  <c r="AO168" i="1"/>
  <c r="AQ168" i="1"/>
  <c r="AU168" i="1"/>
  <c r="W169" i="1"/>
  <c r="Y169" i="1"/>
  <c r="AA169" i="1"/>
  <c r="AC169" i="1"/>
  <c r="AE169" i="1"/>
  <c r="AG169" i="1"/>
  <c r="AI169" i="1"/>
  <c r="AK169" i="1"/>
  <c r="AM169" i="1"/>
  <c r="AO169" i="1"/>
  <c r="AQ169" i="1"/>
  <c r="AU169" i="1"/>
  <c r="Y170" i="1"/>
  <c r="AA170" i="1"/>
  <c r="AC170" i="1"/>
  <c r="AE170" i="1"/>
  <c r="AG170" i="1"/>
  <c r="AI170" i="1"/>
  <c r="AK170" i="1"/>
  <c r="AM170" i="1"/>
  <c r="AO170" i="1"/>
  <c r="AQ170" i="1"/>
  <c r="AU170" i="1"/>
  <c r="Y171" i="1"/>
  <c r="AA171" i="1"/>
  <c r="AC171" i="1"/>
  <c r="AE171" i="1"/>
  <c r="AG171" i="1"/>
  <c r="AI171" i="1"/>
  <c r="AK171" i="1"/>
  <c r="AM171" i="1"/>
  <c r="AO171" i="1"/>
  <c r="AQ171" i="1"/>
  <c r="AU171" i="1"/>
  <c r="Y172" i="1"/>
  <c r="AA172" i="1"/>
  <c r="AC172" i="1"/>
  <c r="AE172" i="1"/>
  <c r="AG172" i="1"/>
  <c r="AI172" i="1"/>
  <c r="AK172" i="1"/>
  <c r="AM172" i="1"/>
  <c r="AO172" i="1"/>
  <c r="AQ172" i="1"/>
  <c r="AU172" i="1"/>
  <c r="Y173" i="1"/>
  <c r="AA173" i="1"/>
  <c r="AC173" i="1"/>
  <c r="AE173" i="1"/>
  <c r="AG173" i="1"/>
  <c r="AI173" i="1"/>
  <c r="AK173" i="1"/>
  <c r="AM173" i="1"/>
  <c r="AO173" i="1"/>
  <c r="AQ173" i="1"/>
  <c r="AU173" i="1"/>
  <c r="Y174" i="1"/>
  <c r="AA174" i="1"/>
  <c r="AC174" i="1"/>
  <c r="AE174" i="1"/>
  <c r="AG174" i="1"/>
  <c r="AI174" i="1"/>
  <c r="AK174" i="1"/>
  <c r="AM174" i="1"/>
  <c r="AO174" i="1"/>
  <c r="AQ174" i="1"/>
  <c r="AU174" i="1"/>
  <c r="Y175" i="1"/>
  <c r="AA175" i="1"/>
  <c r="AC175" i="1"/>
  <c r="AE175" i="1"/>
  <c r="AG175" i="1"/>
  <c r="AI175" i="1"/>
  <c r="AK175" i="1"/>
  <c r="AM175" i="1"/>
  <c r="AO175" i="1"/>
  <c r="AQ175" i="1"/>
  <c r="AU175" i="1"/>
  <c r="Y176" i="1"/>
  <c r="AA176" i="1"/>
  <c r="AC176" i="1"/>
  <c r="AE176" i="1"/>
  <c r="AG176" i="1"/>
  <c r="AI176" i="1"/>
  <c r="AK176" i="1"/>
  <c r="AM176" i="1"/>
  <c r="AO176" i="1"/>
  <c r="AQ176" i="1"/>
  <c r="AU176" i="1"/>
  <c r="Y177" i="1"/>
  <c r="AA177" i="1"/>
  <c r="AC177" i="1"/>
  <c r="AE177" i="1"/>
  <c r="AG177" i="1"/>
  <c r="AI177" i="1"/>
  <c r="AK177" i="1"/>
  <c r="AM177" i="1"/>
  <c r="AO177" i="1"/>
  <c r="AQ177" i="1"/>
  <c r="AU177" i="1"/>
  <c r="Y178" i="1"/>
  <c r="AA178" i="1"/>
  <c r="AC178" i="1"/>
  <c r="AE178" i="1"/>
  <c r="AG178" i="1"/>
  <c r="AI178" i="1"/>
  <c r="AK178" i="1"/>
  <c r="AM178" i="1"/>
  <c r="AO178" i="1"/>
  <c r="AQ178" i="1"/>
  <c r="AU178" i="1"/>
  <c r="Y179" i="1"/>
  <c r="AA179" i="1"/>
  <c r="AC179" i="1"/>
  <c r="AE179" i="1"/>
  <c r="AG179" i="1"/>
  <c r="AI179" i="1"/>
  <c r="AK179" i="1"/>
  <c r="AM179" i="1"/>
  <c r="AO179" i="1"/>
  <c r="AQ179" i="1"/>
  <c r="AU179" i="1"/>
  <c r="Y180" i="1"/>
  <c r="AA180" i="1"/>
  <c r="AC180" i="1"/>
  <c r="AE180" i="1"/>
  <c r="AG180" i="1"/>
  <c r="AI180" i="1"/>
  <c r="AK180" i="1"/>
  <c r="AM180" i="1"/>
  <c r="AO180" i="1"/>
  <c r="AQ180" i="1"/>
  <c r="AU180" i="1"/>
  <c r="Y181" i="1"/>
  <c r="AA181" i="1"/>
  <c r="AC181" i="1"/>
  <c r="AE181" i="1"/>
  <c r="AG181" i="1"/>
  <c r="AI181" i="1"/>
  <c r="AK181" i="1"/>
  <c r="AM181" i="1"/>
  <c r="AO181" i="1"/>
  <c r="AQ181" i="1"/>
  <c r="AU181" i="1"/>
  <c r="Y182" i="1"/>
  <c r="AA182" i="1"/>
  <c r="AC182" i="1"/>
  <c r="AE182" i="1"/>
  <c r="AG182" i="1"/>
  <c r="AI182" i="1"/>
  <c r="AK182" i="1"/>
  <c r="AM182" i="1"/>
  <c r="AO182" i="1"/>
  <c r="AQ182" i="1"/>
  <c r="AU182" i="1"/>
  <c r="W183" i="1"/>
  <c r="Y183" i="1"/>
  <c r="AA183" i="1"/>
  <c r="AC183" i="1"/>
  <c r="AE183" i="1"/>
  <c r="AG183" i="1"/>
  <c r="AI183" i="1"/>
  <c r="AK183" i="1"/>
  <c r="AM183" i="1"/>
  <c r="AO183" i="1"/>
  <c r="AQ183" i="1"/>
  <c r="AU183" i="1"/>
  <c r="Y184" i="1"/>
  <c r="AA184" i="1"/>
  <c r="AC184" i="1"/>
  <c r="AE184" i="1"/>
  <c r="AG184" i="1"/>
  <c r="AI184" i="1"/>
  <c r="AK184" i="1"/>
  <c r="AM184" i="1"/>
  <c r="AO184" i="1"/>
  <c r="AQ184" i="1"/>
  <c r="AU184" i="1"/>
  <c r="W185" i="1"/>
  <c r="Y185" i="1"/>
  <c r="AA185" i="1"/>
  <c r="AC185" i="1"/>
  <c r="AE185" i="1"/>
  <c r="AG185" i="1"/>
  <c r="AI185" i="1"/>
  <c r="AK185" i="1"/>
  <c r="AM185" i="1"/>
  <c r="AO185" i="1"/>
  <c r="AQ185" i="1"/>
  <c r="AU185" i="1"/>
  <c r="Y186" i="1"/>
  <c r="AA186" i="1"/>
  <c r="AC186" i="1"/>
  <c r="AE186" i="1"/>
  <c r="AG186" i="1"/>
  <c r="AI186" i="1"/>
  <c r="AK186" i="1"/>
  <c r="AM186" i="1"/>
  <c r="AO186" i="1"/>
  <c r="AQ186" i="1"/>
  <c r="AU186" i="1"/>
  <c r="Y187" i="1"/>
  <c r="AA187" i="1"/>
  <c r="AC187" i="1"/>
  <c r="AE187" i="1"/>
  <c r="AG187" i="1"/>
  <c r="AI187" i="1"/>
  <c r="AK187" i="1"/>
  <c r="AM187" i="1"/>
  <c r="AO187" i="1"/>
  <c r="AQ187" i="1"/>
  <c r="AU187" i="1"/>
  <c r="Y188" i="1"/>
  <c r="AA188" i="1"/>
  <c r="AC188" i="1"/>
  <c r="AE188" i="1"/>
  <c r="AG188" i="1"/>
  <c r="AI188" i="1"/>
  <c r="AK188" i="1"/>
  <c r="AM188" i="1"/>
  <c r="AO188" i="1"/>
  <c r="AQ188" i="1"/>
  <c r="AU188" i="1"/>
  <c r="W189" i="1"/>
  <c r="Y189" i="1"/>
  <c r="AA189" i="1"/>
  <c r="AC189" i="1"/>
  <c r="AE189" i="1"/>
  <c r="AG189" i="1"/>
  <c r="AI189" i="1"/>
  <c r="AK189" i="1"/>
  <c r="AM189" i="1"/>
  <c r="AO189" i="1"/>
  <c r="AQ189" i="1"/>
  <c r="AU189" i="1"/>
  <c r="Y190" i="1"/>
  <c r="AA190" i="1"/>
  <c r="AC190" i="1"/>
  <c r="AE190" i="1"/>
  <c r="AG190" i="1"/>
  <c r="AI190" i="1"/>
  <c r="AK190" i="1"/>
  <c r="AM190" i="1"/>
  <c r="AO190" i="1"/>
  <c r="AQ190" i="1"/>
  <c r="AU190" i="1"/>
  <c r="Y191" i="1"/>
  <c r="AA191" i="1"/>
  <c r="AC191" i="1"/>
  <c r="AE191" i="1"/>
  <c r="AG191" i="1"/>
  <c r="AI191" i="1"/>
  <c r="AK191" i="1"/>
  <c r="AM191" i="1"/>
  <c r="AO191" i="1"/>
  <c r="AQ191" i="1"/>
  <c r="AU191" i="1"/>
  <c r="Y192" i="1"/>
  <c r="AA192" i="1"/>
  <c r="AC192" i="1"/>
  <c r="AE192" i="1"/>
  <c r="AG192" i="1"/>
  <c r="AI192" i="1"/>
  <c r="AK192" i="1"/>
  <c r="AM192" i="1"/>
  <c r="AO192" i="1"/>
  <c r="AQ192" i="1"/>
  <c r="AU192" i="1"/>
  <c r="Y193" i="1"/>
  <c r="AA193" i="1"/>
  <c r="AC193" i="1"/>
  <c r="AE193" i="1"/>
  <c r="AG193" i="1"/>
  <c r="AI193" i="1"/>
  <c r="AK193" i="1"/>
  <c r="AM193" i="1"/>
  <c r="AO193" i="1"/>
  <c r="AQ193" i="1"/>
  <c r="AU193" i="1"/>
  <c r="W194" i="1"/>
  <c r="Y194" i="1"/>
  <c r="AA194" i="1"/>
  <c r="AC194" i="1"/>
  <c r="AE194" i="1"/>
  <c r="AG194" i="1"/>
  <c r="AI194" i="1"/>
  <c r="AK194" i="1"/>
  <c r="AM194" i="1"/>
  <c r="AO194" i="1"/>
  <c r="AQ194" i="1"/>
  <c r="AU194" i="1"/>
  <c r="W195" i="1"/>
  <c r="Y195" i="1"/>
  <c r="AA195" i="1"/>
  <c r="AC195" i="1"/>
  <c r="AE195" i="1"/>
  <c r="AG195" i="1"/>
  <c r="AI195" i="1"/>
  <c r="AK195" i="1"/>
  <c r="AM195" i="1"/>
  <c r="AO195" i="1"/>
  <c r="AQ195" i="1"/>
  <c r="AU195" i="1"/>
  <c r="Y196" i="1"/>
  <c r="AA196" i="1"/>
  <c r="AC196" i="1"/>
  <c r="AE196" i="1"/>
  <c r="AG196" i="1"/>
  <c r="AI196" i="1"/>
  <c r="AK196" i="1"/>
  <c r="AM196" i="1"/>
  <c r="AO196" i="1"/>
  <c r="AQ196" i="1"/>
  <c r="AU196" i="1"/>
  <c r="Y197" i="1"/>
  <c r="AA197" i="1"/>
  <c r="AC197" i="1"/>
  <c r="AE197" i="1"/>
  <c r="AG197" i="1"/>
  <c r="AI197" i="1"/>
  <c r="AK197" i="1"/>
  <c r="AM197" i="1"/>
  <c r="AO197" i="1"/>
  <c r="AQ197" i="1"/>
  <c r="AU197" i="1"/>
  <c r="W198" i="1"/>
  <c r="Y198" i="1"/>
  <c r="AA198" i="1"/>
  <c r="AC198" i="1"/>
  <c r="AE198" i="1"/>
  <c r="AG198" i="1"/>
  <c r="AI198" i="1"/>
  <c r="AK198" i="1"/>
  <c r="AM198" i="1"/>
  <c r="AO198" i="1"/>
  <c r="AQ198" i="1"/>
  <c r="AU198" i="1"/>
  <c r="Y199" i="1"/>
  <c r="AA199" i="1"/>
  <c r="AC199" i="1"/>
  <c r="AE199" i="1"/>
  <c r="AG199" i="1"/>
  <c r="AI199" i="1"/>
  <c r="AK199" i="1"/>
  <c r="AM199" i="1"/>
  <c r="AO199" i="1"/>
  <c r="AQ199" i="1"/>
  <c r="AU199" i="1"/>
  <c r="Y200" i="1"/>
  <c r="AA200" i="1"/>
  <c r="AC200" i="1"/>
  <c r="AE200" i="1"/>
  <c r="AG200" i="1"/>
  <c r="AI200" i="1"/>
  <c r="AK200" i="1"/>
  <c r="AM200" i="1"/>
  <c r="AO200" i="1"/>
  <c r="AQ200" i="1"/>
  <c r="AU200" i="1"/>
  <c r="Y201" i="1"/>
  <c r="AA201" i="1"/>
  <c r="AC201" i="1"/>
  <c r="AE201" i="1"/>
  <c r="AG201" i="1"/>
  <c r="AI201" i="1"/>
  <c r="AK201" i="1"/>
  <c r="AM201" i="1"/>
  <c r="AO201" i="1"/>
  <c r="AQ201" i="1"/>
  <c r="AU201" i="1"/>
  <c r="W202" i="1"/>
  <c r="Y202" i="1"/>
  <c r="AA202" i="1"/>
  <c r="AC202" i="1"/>
  <c r="AE202" i="1"/>
  <c r="AG202" i="1"/>
  <c r="AI202" i="1"/>
  <c r="AK202" i="1"/>
  <c r="AM202" i="1"/>
  <c r="AO202" i="1"/>
  <c r="AQ202" i="1"/>
  <c r="AU202" i="1"/>
  <c r="Y203" i="1"/>
  <c r="AA203" i="1"/>
  <c r="AC203" i="1"/>
  <c r="AE203" i="1"/>
  <c r="AG203" i="1"/>
  <c r="AI203" i="1"/>
  <c r="AK203" i="1"/>
  <c r="AM203" i="1"/>
  <c r="AO203" i="1"/>
  <c r="AQ203" i="1"/>
  <c r="AU203" i="1"/>
  <c r="Y204" i="1"/>
  <c r="AA204" i="1"/>
  <c r="AC204" i="1"/>
  <c r="AE204" i="1"/>
  <c r="AG204" i="1"/>
  <c r="AI204" i="1"/>
  <c r="AK204" i="1"/>
  <c r="AM204" i="1"/>
  <c r="AO204" i="1"/>
  <c r="AQ204" i="1"/>
  <c r="AU204" i="1"/>
  <c r="Y205" i="1"/>
  <c r="AA205" i="1"/>
  <c r="AC205" i="1"/>
  <c r="AE205" i="1"/>
  <c r="AG205" i="1"/>
  <c r="AI205" i="1"/>
  <c r="AK205" i="1"/>
  <c r="AM205" i="1"/>
  <c r="AO205" i="1"/>
  <c r="AQ205" i="1"/>
  <c r="AU205" i="1"/>
  <c r="Y206" i="1"/>
  <c r="AA206" i="1"/>
  <c r="AC206" i="1"/>
  <c r="AE206" i="1"/>
  <c r="AG206" i="1"/>
  <c r="AI206" i="1"/>
  <c r="AK206" i="1"/>
  <c r="AM206" i="1"/>
  <c r="AO206" i="1"/>
  <c r="AQ206" i="1"/>
  <c r="AU206" i="1"/>
  <c r="W207" i="1"/>
  <c r="Y207" i="1"/>
  <c r="AA207" i="1"/>
  <c r="AC207" i="1"/>
  <c r="AE207" i="1"/>
  <c r="AG207" i="1"/>
  <c r="AI207" i="1"/>
  <c r="AK207" i="1"/>
  <c r="AM207" i="1"/>
  <c r="AO207" i="1"/>
  <c r="AQ207" i="1"/>
  <c r="AU207" i="1"/>
  <c r="W208" i="1"/>
  <c r="Y208" i="1"/>
  <c r="AA208" i="1"/>
  <c r="AC208" i="1"/>
  <c r="AE208" i="1"/>
  <c r="AG208" i="1"/>
  <c r="AI208" i="1"/>
  <c r="AK208" i="1"/>
  <c r="AM208" i="1"/>
  <c r="AO208" i="1"/>
  <c r="AQ208" i="1"/>
  <c r="AU208" i="1"/>
  <c r="W209" i="1"/>
  <c r="Y209" i="1"/>
  <c r="AA209" i="1"/>
  <c r="AC209" i="1"/>
  <c r="AE209" i="1"/>
  <c r="AG209" i="1"/>
  <c r="AI209" i="1"/>
  <c r="AK209" i="1"/>
  <c r="AM209" i="1"/>
  <c r="AO209" i="1"/>
  <c r="AQ209" i="1"/>
  <c r="AU209" i="1"/>
  <c r="Y210" i="1"/>
  <c r="AA210" i="1"/>
  <c r="AC210" i="1"/>
  <c r="AE210" i="1"/>
  <c r="AG210" i="1"/>
  <c r="AI210" i="1"/>
  <c r="AK210" i="1"/>
  <c r="AM210" i="1"/>
  <c r="AO210" i="1"/>
  <c r="AQ210" i="1"/>
  <c r="AU210" i="1"/>
  <c r="Y211" i="1"/>
  <c r="AA211" i="1"/>
  <c r="AC211" i="1"/>
  <c r="AE211" i="1"/>
  <c r="AG211" i="1"/>
  <c r="AI211" i="1"/>
  <c r="AK211" i="1"/>
  <c r="AM211" i="1"/>
  <c r="AO211" i="1"/>
  <c r="AQ211" i="1"/>
  <c r="AU211" i="1"/>
  <c r="Y212" i="1"/>
  <c r="AA212" i="1"/>
  <c r="AC212" i="1"/>
  <c r="AE212" i="1"/>
  <c r="AG212" i="1"/>
  <c r="AI212" i="1"/>
  <c r="AK212" i="1"/>
  <c r="AM212" i="1"/>
  <c r="AO212" i="1"/>
  <c r="AQ212" i="1"/>
  <c r="AU212" i="1"/>
  <c r="Y213" i="1"/>
  <c r="AA213" i="1"/>
  <c r="AC213" i="1"/>
  <c r="AE213" i="1"/>
  <c r="AG213" i="1"/>
  <c r="AI213" i="1"/>
  <c r="AK213" i="1"/>
  <c r="AM213" i="1"/>
  <c r="AO213" i="1"/>
  <c r="AQ213" i="1"/>
  <c r="AU213" i="1"/>
  <c r="Y214" i="1"/>
  <c r="AA214" i="1"/>
  <c r="AC214" i="1"/>
  <c r="AE214" i="1"/>
  <c r="AG214" i="1"/>
  <c r="AI214" i="1"/>
  <c r="AK214" i="1"/>
  <c r="AM214" i="1"/>
  <c r="AO214" i="1"/>
  <c r="AQ214" i="1"/>
  <c r="AU214" i="1"/>
  <c r="Y215" i="1"/>
  <c r="AA215" i="1"/>
  <c r="AC215" i="1"/>
  <c r="AE215" i="1"/>
  <c r="AG215" i="1"/>
  <c r="AI215" i="1"/>
  <c r="AK215" i="1"/>
  <c r="AM215" i="1"/>
  <c r="AO215" i="1"/>
  <c r="AQ215" i="1"/>
  <c r="AU215" i="1"/>
  <c r="Y216" i="1"/>
  <c r="AA216" i="1"/>
  <c r="AC216" i="1"/>
  <c r="AE216" i="1"/>
  <c r="AG216" i="1"/>
  <c r="AI216" i="1"/>
  <c r="AK216" i="1"/>
  <c r="AM216" i="1"/>
  <c r="AO216" i="1"/>
  <c r="AQ216" i="1"/>
  <c r="AU216" i="1"/>
  <c r="W217" i="1"/>
  <c r="Y217" i="1"/>
  <c r="AA217" i="1"/>
  <c r="AC217" i="1"/>
  <c r="AE217" i="1"/>
  <c r="AG217" i="1"/>
  <c r="AI217" i="1"/>
  <c r="AK217" i="1"/>
  <c r="AM217" i="1"/>
  <c r="AO217" i="1"/>
  <c r="AQ217" i="1"/>
  <c r="AU217" i="1"/>
  <c r="Y218" i="1"/>
  <c r="AA218" i="1"/>
  <c r="AC218" i="1"/>
  <c r="AE218" i="1"/>
  <c r="AG218" i="1"/>
  <c r="AI218" i="1"/>
  <c r="AK218" i="1"/>
  <c r="AM218" i="1"/>
  <c r="AO218" i="1"/>
  <c r="AQ218" i="1"/>
  <c r="AU218" i="1"/>
  <c r="Y219" i="1"/>
  <c r="AA219" i="1"/>
  <c r="AC219" i="1"/>
  <c r="AE219" i="1"/>
  <c r="AG219" i="1"/>
  <c r="AI219" i="1"/>
  <c r="AK219" i="1"/>
  <c r="AM219" i="1"/>
  <c r="AO219" i="1"/>
  <c r="AQ219" i="1"/>
  <c r="AU219" i="1"/>
  <c r="W220" i="1"/>
  <c r="Y220" i="1"/>
  <c r="AA220" i="1"/>
  <c r="AC220" i="1"/>
  <c r="AE220" i="1"/>
  <c r="AG220" i="1"/>
  <c r="AI220" i="1"/>
  <c r="AK220" i="1"/>
  <c r="AM220" i="1"/>
  <c r="AO220" i="1"/>
  <c r="AQ220" i="1"/>
  <c r="AU220" i="1"/>
  <c r="Y221" i="1"/>
  <c r="AA221" i="1"/>
  <c r="AC221" i="1"/>
  <c r="AE221" i="1"/>
  <c r="AG221" i="1"/>
  <c r="AI221" i="1"/>
  <c r="AK221" i="1"/>
  <c r="AM221" i="1"/>
  <c r="AO221" i="1"/>
  <c r="AQ221" i="1"/>
  <c r="AU221" i="1"/>
  <c r="Y222" i="1"/>
  <c r="AA222" i="1"/>
  <c r="AC222" i="1"/>
  <c r="AE222" i="1"/>
  <c r="AG222" i="1"/>
  <c r="AI222" i="1"/>
  <c r="AK222" i="1"/>
  <c r="AM222" i="1"/>
  <c r="AO222" i="1"/>
  <c r="AQ222" i="1"/>
  <c r="AU222" i="1"/>
  <c r="Y223" i="1"/>
  <c r="AA223" i="1"/>
  <c r="AC223" i="1"/>
  <c r="AE223" i="1"/>
  <c r="AG223" i="1"/>
  <c r="AI223" i="1"/>
  <c r="AK223" i="1"/>
  <c r="AM223" i="1"/>
  <c r="AO223" i="1"/>
  <c r="AQ223" i="1"/>
  <c r="AU223" i="1"/>
  <c r="Y224" i="1"/>
  <c r="AA224" i="1"/>
  <c r="AC224" i="1"/>
  <c r="AE224" i="1"/>
  <c r="AG224" i="1"/>
  <c r="AI224" i="1"/>
  <c r="AK224" i="1"/>
  <c r="AM224" i="1"/>
  <c r="AO224" i="1"/>
  <c r="AQ224" i="1"/>
  <c r="AU224" i="1"/>
  <c r="Y225" i="1"/>
  <c r="AA225" i="1"/>
  <c r="AC225" i="1"/>
  <c r="AE225" i="1"/>
  <c r="AG225" i="1"/>
  <c r="AI225" i="1"/>
  <c r="AK225" i="1"/>
  <c r="AM225" i="1"/>
  <c r="AO225" i="1"/>
  <c r="AQ225" i="1"/>
  <c r="AU225" i="1"/>
  <c r="Y226" i="1"/>
  <c r="AA226" i="1"/>
  <c r="AC226" i="1"/>
  <c r="AE226" i="1"/>
  <c r="AG226" i="1"/>
  <c r="AI226" i="1"/>
  <c r="AK226" i="1"/>
  <c r="AM226" i="1"/>
  <c r="AO226" i="1"/>
  <c r="AQ226" i="1"/>
  <c r="AU226" i="1"/>
  <c r="W227" i="1"/>
  <c r="Y227" i="1"/>
  <c r="AA227" i="1"/>
  <c r="AC227" i="1"/>
  <c r="AE227" i="1"/>
  <c r="AG227" i="1"/>
  <c r="AI227" i="1"/>
  <c r="AK227" i="1"/>
  <c r="AM227" i="1"/>
  <c r="AO227" i="1"/>
  <c r="AQ227" i="1"/>
  <c r="AU227" i="1"/>
  <c r="W228" i="1"/>
  <c r="Y228" i="1"/>
  <c r="AA228" i="1"/>
  <c r="AC228" i="1"/>
  <c r="AE228" i="1"/>
  <c r="AG228" i="1"/>
  <c r="AI228" i="1"/>
  <c r="AK228" i="1"/>
  <c r="AM228" i="1"/>
  <c r="AO228" i="1"/>
  <c r="AQ228" i="1"/>
  <c r="AU228" i="1"/>
  <c r="W229" i="1"/>
  <c r="Y229" i="1"/>
  <c r="AA229" i="1"/>
  <c r="AC229" i="1"/>
  <c r="AE229" i="1"/>
  <c r="AG229" i="1"/>
  <c r="AI229" i="1"/>
  <c r="AK229" i="1"/>
  <c r="AM229" i="1"/>
  <c r="AO229" i="1"/>
  <c r="AQ229" i="1"/>
  <c r="AU229" i="1"/>
  <c r="Y230" i="1"/>
  <c r="AA230" i="1"/>
  <c r="AC230" i="1"/>
  <c r="AE230" i="1"/>
  <c r="AG230" i="1"/>
  <c r="AI230" i="1"/>
  <c r="AK230" i="1"/>
  <c r="AM230" i="1"/>
  <c r="AO230" i="1"/>
  <c r="AQ230" i="1"/>
  <c r="AU230" i="1"/>
  <c r="W231" i="1"/>
  <c r="Y231" i="1"/>
  <c r="AA231" i="1"/>
  <c r="AC231" i="1"/>
  <c r="AE231" i="1"/>
  <c r="AG231" i="1"/>
  <c r="AI231" i="1"/>
  <c r="AK231" i="1"/>
  <c r="AM231" i="1"/>
  <c r="AO231" i="1"/>
  <c r="AQ231" i="1"/>
  <c r="AU231" i="1"/>
  <c r="Y232" i="1"/>
  <c r="AA232" i="1"/>
  <c r="AC232" i="1"/>
  <c r="AE232" i="1"/>
  <c r="AG232" i="1"/>
  <c r="AI232" i="1"/>
  <c r="AK232" i="1"/>
  <c r="AM232" i="1"/>
  <c r="AO232" i="1"/>
  <c r="AQ232" i="1"/>
  <c r="AU232" i="1"/>
  <c r="Y233" i="1"/>
  <c r="AA233" i="1"/>
  <c r="AC233" i="1"/>
  <c r="AE233" i="1"/>
  <c r="AG233" i="1"/>
  <c r="AI233" i="1"/>
  <c r="AK233" i="1"/>
  <c r="AM233" i="1"/>
  <c r="AO233" i="1"/>
  <c r="AQ233" i="1"/>
  <c r="AU233" i="1"/>
  <c r="W234" i="1"/>
  <c r="Y234" i="1"/>
  <c r="AA234" i="1"/>
  <c r="AC234" i="1"/>
  <c r="AE234" i="1"/>
  <c r="AG234" i="1"/>
  <c r="AI234" i="1"/>
  <c r="AK234" i="1"/>
  <c r="AM234" i="1"/>
  <c r="AO234" i="1"/>
  <c r="AQ234" i="1"/>
  <c r="AU234" i="1"/>
  <c r="Y235" i="1"/>
  <c r="AA235" i="1"/>
  <c r="AC235" i="1"/>
  <c r="AE235" i="1"/>
  <c r="AG235" i="1"/>
  <c r="AI235" i="1"/>
  <c r="AK235" i="1"/>
  <c r="AM235" i="1"/>
  <c r="AO235" i="1"/>
  <c r="AQ235" i="1"/>
  <c r="AU235" i="1"/>
  <c r="Y236" i="1"/>
  <c r="AA236" i="1"/>
  <c r="AC236" i="1"/>
  <c r="AE236" i="1"/>
  <c r="AG236" i="1"/>
  <c r="AI236" i="1"/>
  <c r="AK236" i="1"/>
  <c r="AM236" i="1"/>
  <c r="AO236" i="1"/>
  <c r="AQ236" i="1"/>
  <c r="AU236" i="1"/>
  <c r="Y237" i="1"/>
  <c r="AA237" i="1"/>
  <c r="AC237" i="1"/>
  <c r="AE237" i="1"/>
  <c r="AG237" i="1"/>
  <c r="AI237" i="1"/>
  <c r="AK237" i="1"/>
  <c r="AM237" i="1"/>
  <c r="AO237" i="1"/>
  <c r="AQ237" i="1"/>
  <c r="AU237" i="1"/>
  <c r="Y238" i="1"/>
  <c r="AA238" i="1"/>
  <c r="AC238" i="1"/>
  <c r="AE238" i="1"/>
  <c r="AG238" i="1"/>
  <c r="AI238" i="1"/>
  <c r="AK238" i="1"/>
  <c r="AM238" i="1"/>
  <c r="AO238" i="1"/>
  <c r="AQ238" i="1"/>
  <c r="AU238" i="1"/>
  <c r="W239" i="1"/>
  <c r="Y239" i="1"/>
  <c r="AA239" i="1"/>
  <c r="AC239" i="1"/>
  <c r="AE239" i="1"/>
  <c r="AG239" i="1"/>
  <c r="AI239" i="1"/>
  <c r="AK239" i="1"/>
  <c r="AM239" i="1"/>
  <c r="AO239" i="1"/>
  <c r="AQ239" i="1"/>
  <c r="AU239" i="1"/>
  <c r="Y240" i="1"/>
  <c r="AA240" i="1"/>
  <c r="AC240" i="1"/>
  <c r="AE240" i="1"/>
  <c r="AG240" i="1"/>
  <c r="AI240" i="1"/>
  <c r="AK240" i="1"/>
  <c r="AM240" i="1"/>
  <c r="AO240" i="1"/>
  <c r="AQ240" i="1"/>
  <c r="AU240" i="1"/>
  <c r="Y241" i="1"/>
  <c r="AA241" i="1"/>
  <c r="AC241" i="1"/>
  <c r="AE241" i="1"/>
  <c r="AG241" i="1"/>
  <c r="AI241" i="1"/>
  <c r="AK241" i="1"/>
  <c r="AM241" i="1"/>
  <c r="AO241" i="1"/>
  <c r="AQ241" i="1"/>
  <c r="AU241" i="1"/>
  <c r="W242" i="1"/>
  <c r="Y242" i="1"/>
  <c r="AA242" i="1"/>
  <c r="AC242" i="1"/>
  <c r="AE242" i="1"/>
  <c r="AG242" i="1"/>
  <c r="AI242" i="1"/>
  <c r="AK242" i="1"/>
  <c r="AM242" i="1"/>
  <c r="AO242" i="1"/>
  <c r="AQ242" i="1"/>
  <c r="AU242" i="1"/>
  <c r="W243" i="1"/>
  <c r="Y243" i="1"/>
  <c r="AA243" i="1"/>
  <c r="AC243" i="1"/>
  <c r="AE243" i="1"/>
  <c r="AG243" i="1"/>
  <c r="AI243" i="1"/>
  <c r="AK243" i="1"/>
  <c r="AM243" i="1"/>
  <c r="AO243" i="1"/>
  <c r="AQ243" i="1"/>
  <c r="AU243" i="1"/>
  <c r="Y244" i="1"/>
  <c r="AA244" i="1"/>
  <c r="AC244" i="1"/>
  <c r="AE244" i="1"/>
  <c r="AG244" i="1"/>
  <c r="AI244" i="1"/>
  <c r="AK244" i="1"/>
  <c r="AM244" i="1"/>
  <c r="AO244" i="1"/>
  <c r="AQ244" i="1"/>
  <c r="AU244" i="1"/>
  <c r="W245" i="1"/>
  <c r="Y245" i="1"/>
  <c r="AA245" i="1"/>
  <c r="AC245" i="1"/>
  <c r="AE245" i="1"/>
  <c r="AG245" i="1"/>
  <c r="AI245" i="1"/>
  <c r="AK245" i="1"/>
  <c r="AM245" i="1"/>
  <c r="AO245" i="1"/>
  <c r="AQ245" i="1"/>
  <c r="AU245" i="1"/>
  <c r="W246" i="1"/>
  <c r="Y246" i="1"/>
  <c r="AA246" i="1"/>
  <c r="AC246" i="1"/>
  <c r="AE246" i="1"/>
  <c r="AG246" i="1"/>
  <c r="AI246" i="1"/>
  <c r="AK246" i="1"/>
  <c r="AM246" i="1"/>
  <c r="AO246" i="1"/>
  <c r="AQ246" i="1"/>
  <c r="AU246" i="1"/>
  <c r="W247" i="1"/>
  <c r="Y247" i="1"/>
  <c r="AA247" i="1"/>
  <c r="AC247" i="1"/>
  <c r="AE247" i="1"/>
  <c r="AG247" i="1"/>
  <c r="AI247" i="1"/>
  <c r="AK247" i="1"/>
  <c r="AM247" i="1"/>
  <c r="AO247" i="1"/>
  <c r="AQ247" i="1"/>
  <c r="AU247" i="1"/>
  <c r="W248" i="1"/>
  <c r="Y248" i="1"/>
  <c r="AA248" i="1"/>
  <c r="AC248" i="1"/>
  <c r="AE248" i="1"/>
  <c r="AG248" i="1"/>
  <c r="AI248" i="1"/>
  <c r="AK248" i="1"/>
  <c r="AM248" i="1"/>
  <c r="AO248" i="1"/>
  <c r="AQ248" i="1"/>
  <c r="AU248" i="1"/>
  <c r="W249" i="1"/>
  <c r="Y249" i="1"/>
  <c r="AA249" i="1"/>
  <c r="AC249" i="1"/>
  <c r="AE249" i="1"/>
  <c r="AG249" i="1"/>
  <c r="AI249" i="1"/>
  <c r="AK249" i="1"/>
  <c r="AM249" i="1"/>
  <c r="AO249" i="1"/>
  <c r="AQ249" i="1"/>
  <c r="AU249" i="1"/>
  <c r="W250" i="1"/>
  <c r="Y250" i="1"/>
  <c r="AA250" i="1"/>
  <c r="AC250" i="1"/>
  <c r="AE250" i="1"/>
  <c r="AG250" i="1"/>
  <c r="AI250" i="1"/>
  <c r="AK250" i="1"/>
  <c r="AM250" i="1"/>
  <c r="AO250" i="1"/>
  <c r="AQ250" i="1"/>
  <c r="AU250" i="1"/>
  <c r="Y251" i="1"/>
  <c r="AA251" i="1"/>
  <c r="AC251" i="1"/>
  <c r="AE251" i="1"/>
  <c r="AG251" i="1"/>
  <c r="AI251" i="1"/>
  <c r="AK251" i="1"/>
  <c r="AM251" i="1"/>
  <c r="AO251" i="1"/>
  <c r="AQ251" i="1"/>
  <c r="AU251" i="1"/>
  <c r="W252" i="1"/>
  <c r="Y252" i="1"/>
  <c r="AA252" i="1"/>
  <c r="AC252" i="1"/>
  <c r="AE252" i="1"/>
  <c r="AG252" i="1"/>
  <c r="AI252" i="1"/>
  <c r="AK252" i="1"/>
  <c r="AM252" i="1"/>
  <c r="AO252" i="1"/>
  <c r="AQ252" i="1"/>
  <c r="AU252" i="1"/>
  <c r="Y253" i="1"/>
  <c r="AA253" i="1"/>
  <c r="AC253" i="1"/>
  <c r="AE253" i="1"/>
  <c r="AG253" i="1"/>
  <c r="AI253" i="1"/>
  <c r="AK253" i="1"/>
  <c r="AM253" i="1"/>
  <c r="AO253" i="1"/>
  <c r="AQ253" i="1"/>
  <c r="AU253" i="1"/>
  <c r="Y254" i="1"/>
  <c r="AA254" i="1"/>
  <c r="AC254" i="1"/>
  <c r="AE254" i="1"/>
  <c r="AG254" i="1"/>
  <c r="AI254" i="1"/>
  <c r="AK254" i="1"/>
  <c r="AM254" i="1"/>
  <c r="AO254" i="1"/>
  <c r="AQ254" i="1"/>
  <c r="AU254" i="1"/>
  <c r="W255" i="1"/>
  <c r="Y255" i="1"/>
  <c r="AA255" i="1"/>
  <c r="AC255" i="1"/>
  <c r="AE255" i="1"/>
  <c r="AG255" i="1"/>
  <c r="AI255" i="1"/>
  <c r="AK255" i="1"/>
  <c r="AM255" i="1"/>
  <c r="AO255" i="1"/>
  <c r="AQ255" i="1"/>
  <c r="AU255" i="1"/>
  <c r="Y256" i="1"/>
  <c r="AA256" i="1"/>
  <c r="AC256" i="1"/>
  <c r="AE256" i="1"/>
  <c r="AG256" i="1"/>
  <c r="AI256" i="1"/>
  <c r="AK256" i="1"/>
  <c r="AM256" i="1"/>
  <c r="AO256" i="1"/>
  <c r="AQ256" i="1"/>
  <c r="AU256" i="1"/>
  <c r="Y257" i="1"/>
  <c r="AA257" i="1"/>
  <c r="AC257" i="1"/>
  <c r="AE257" i="1"/>
  <c r="AG257" i="1"/>
  <c r="AI257" i="1"/>
  <c r="AK257" i="1"/>
  <c r="AM257" i="1"/>
  <c r="AO257" i="1"/>
  <c r="AQ257" i="1"/>
  <c r="AU257" i="1"/>
  <c r="Y258" i="1"/>
  <c r="AA258" i="1"/>
  <c r="AC258" i="1"/>
  <c r="AE258" i="1"/>
  <c r="AG258" i="1"/>
  <c r="AI258" i="1"/>
  <c r="AK258" i="1"/>
  <c r="AM258" i="1"/>
  <c r="AO258" i="1"/>
  <c r="AQ258" i="1"/>
  <c r="AU258" i="1"/>
  <c r="W259" i="1"/>
  <c r="Y259" i="1"/>
  <c r="AA259" i="1"/>
  <c r="AC259" i="1"/>
  <c r="AE259" i="1"/>
  <c r="AG259" i="1"/>
  <c r="AI259" i="1"/>
  <c r="AK259" i="1"/>
  <c r="AM259" i="1"/>
  <c r="AO259" i="1"/>
  <c r="AQ259" i="1"/>
  <c r="AU259" i="1"/>
  <c r="Y260" i="1"/>
  <c r="AA260" i="1"/>
  <c r="AC260" i="1"/>
  <c r="AE260" i="1"/>
  <c r="AG260" i="1"/>
  <c r="AI260" i="1"/>
  <c r="AK260" i="1"/>
  <c r="AM260" i="1"/>
  <c r="AO260" i="1"/>
  <c r="AQ260" i="1"/>
  <c r="AU260" i="1"/>
  <c r="Y261" i="1"/>
  <c r="AA261" i="1"/>
  <c r="AC261" i="1"/>
  <c r="AE261" i="1"/>
  <c r="AG261" i="1"/>
  <c r="AI261" i="1"/>
  <c r="AK261" i="1"/>
  <c r="AM261" i="1"/>
  <c r="AO261" i="1"/>
  <c r="AQ261" i="1"/>
  <c r="AU261" i="1"/>
  <c r="Y262" i="1"/>
  <c r="AA262" i="1"/>
  <c r="AC262" i="1"/>
  <c r="AE262" i="1"/>
  <c r="AG262" i="1"/>
  <c r="AI262" i="1"/>
  <c r="AK262" i="1"/>
  <c r="AM262" i="1"/>
  <c r="AO262" i="1"/>
  <c r="AQ262" i="1"/>
  <c r="AU262" i="1"/>
  <c r="W263" i="1"/>
  <c r="Y263" i="1"/>
  <c r="AA263" i="1"/>
  <c r="AC263" i="1"/>
  <c r="AE263" i="1"/>
  <c r="AG263" i="1"/>
  <c r="AI263" i="1"/>
  <c r="AK263" i="1"/>
  <c r="AM263" i="1"/>
  <c r="AO263" i="1"/>
  <c r="AQ263" i="1"/>
  <c r="AU263" i="1"/>
  <c r="Y264" i="1"/>
  <c r="AA264" i="1"/>
  <c r="AC264" i="1"/>
  <c r="AE264" i="1"/>
  <c r="AG264" i="1"/>
  <c r="AI264" i="1"/>
  <c r="AK264" i="1"/>
  <c r="AM264" i="1"/>
  <c r="AO264" i="1"/>
  <c r="AQ264" i="1"/>
  <c r="AU264" i="1"/>
  <c r="Y265" i="1"/>
  <c r="AA265" i="1"/>
  <c r="AC265" i="1"/>
  <c r="AE265" i="1"/>
  <c r="AG265" i="1"/>
  <c r="AI265" i="1"/>
  <c r="AK265" i="1"/>
  <c r="AM265" i="1"/>
  <c r="AO265" i="1"/>
  <c r="AQ265" i="1"/>
  <c r="AU265" i="1"/>
  <c r="Y266" i="1"/>
  <c r="AA266" i="1"/>
  <c r="AC266" i="1"/>
  <c r="AE266" i="1"/>
  <c r="AG266" i="1"/>
  <c r="AI266" i="1"/>
  <c r="AK266" i="1"/>
  <c r="AM266" i="1"/>
  <c r="AO266" i="1"/>
  <c r="AQ266" i="1"/>
  <c r="AU266" i="1"/>
  <c r="Y267" i="1"/>
  <c r="AA267" i="1"/>
  <c r="AC267" i="1"/>
  <c r="AE267" i="1"/>
  <c r="AG267" i="1"/>
  <c r="AI267" i="1"/>
  <c r="AK267" i="1"/>
  <c r="AM267" i="1"/>
  <c r="AO267" i="1"/>
  <c r="AQ267" i="1"/>
  <c r="AU267" i="1"/>
  <c r="Y268" i="1"/>
  <c r="AA268" i="1"/>
  <c r="AC268" i="1"/>
  <c r="AE268" i="1"/>
  <c r="AG268" i="1"/>
  <c r="AI268" i="1"/>
  <c r="AK268" i="1"/>
  <c r="AM268" i="1"/>
  <c r="AO268" i="1"/>
  <c r="AQ268" i="1"/>
  <c r="AU268" i="1"/>
  <c r="W269" i="1"/>
  <c r="Y269" i="1"/>
  <c r="AA269" i="1"/>
  <c r="AC269" i="1"/>
  <c r="AE269" i="1"/>
  <c r="AG269" i="1"/>
  <c r="AI269" i="1"/>
  <c r="AK269" i="1"/>
  <c r="AM269" i="1"/>
  <c r="AO269" i="1"/>
  <c r="AQ269" i="1"/>
  <c r="AU269" i="1"/>
  <c r="Y270" i="1"/>
  <c r="AA270" i="1"/>
  <c r="AC270" i="1"/>
  <c r="AE270" i="1"/>
  <c r="AG270" i="1"/>
  <c r="AI270" i="1"/>
  <c r="AK270" i="1"/>
  <c r="AM270" i="1"/>
  <c r="AO270" i="1"/>
  <c r="AQ270" i="1"/>
  <c r="AU270" i="1"/>
  <c r="Y271" i="1"/>
  <c r="AA271" i="1"/>
  <c r="AC271" i="1"/>
  <c r="AE271" i="1"/>
  <c r="AG271" i="1"/>
  <c r="AI271" i="1"/>
  <c r="AK271" i="1"/>
  <c r="AM271" i="1"/>
  <c r="AO271" i="1"/>
  <c r="AQ271" i="1"/>
  <c r="AU271" i="1"/>
  <c r="Y272" i="1"/>
  <c r="AA272" i="1"/>
  <c r="AC272" i="1"/>
  <c r="AE272" i="1"/>
  <c r="AG272" i="1"/>
  <c r="AI272" i="1"/>
  <c r="AK272" i="1"/>
  <c r="AM272" i="1"/>
  <c r="AO272" i="1"/>
  <c r="AQ272" i="1"/>
  <c r="AU272" i="1"/>
  <c r="Y273" i="1"/>
  <c r="AA273" i="1"/>
  <c r="AC273" i="1"/>
  <c r="AE273" i="1"/>
  <c r="AG273" i="1"/>
  <c r="AI273" i="1"/>
  <c r="AK273" i="1"/>
  <c r="AM273" i="1"/>
  <c r="AO273" i="1"/>
  <c r="AQ273" i="1"/>
  <c r="AU273" i="1"/>
  <c r="Y274" i="1"/>
  <c r="AA274" i="1"/>
  <c r="AC274" i="1"/>
  <c r="AE274" i="1"/>
  <c r="AG274" i="1"/>
  <c r="AI274" i="1"/>
  <c r="AK274" i="1"/>
  <c r="AM274" i="1"/>
  <c r="AO274" i="1"/>
  <c r="AQ274" i="1"/>
  <c r="AU274" i="1"/>
  <c r="Y275" i="1"/>
  <c r="AA275" i="1"/>
  <c r="AC275" i="1"/>
  <c r="AE275" i="1"/>
  <c r="AG275" i="1"/>
  <c r="AI275" i="1"/>
  <c r="AK275" i="1"/>
  <c r="AM275" i="1"/>
  <c r="AO275" i="1"/>
  <c r="AQ275" i="1"/>
  <c r="AU275" i="1"/>
  <c r="W276" i="1"/>
  <c r="Y276" i="1"/>
  <c r="AA276" i="1"/>
  <c r="AC276" i="1"/>
  <c r="AE276" i="1"/>
  <c r="AG276" i="1"/>
  <c r="AI276" i="1"/>
  <c r="AK276" i="1"/>
  <c r="AM276" i="1"/>
  <c r="AO276" i="1"/>
  <c r="AQ276" i="1"/>
  <c r="AU276" i="1"/>
  <c r="Y277" i="1"/>
  <c r="AA277" i="1"/>
  <c r="AC277" i="1"/>
  <c r="AE277" i="1"/>
  <c r="AG277" i="1"/>
  <c r="AI277" i="1"/>
  <c r="AK277" i="1"/>
  <c r="AM277" i="1"/>
  <c r="AO277" i="1"/>
  <c r="AQ277" i="1"/>
  <c r="AU277" i="1"/>
  <c r="Y278" i="1"/>
  <c r="AA278" i="1"/>
  <c r="AC278" i="1"/>
  <c r="AE278" i="1"/>
  <c r="AG278" i="1"/>
  <c r="AI278" i="1"/>
  <c r="AK278" i="1"/>
  <c r="AM278" i="1"/>
  <c r="AO278" i="1"/>
  <c r="AQ278" i="1"/>
  <c r="AU278" i="1"/>
  <c r="Y279" i="1"/>
  <c r="AA279" i="1"/>
  <c r="AC279" i="1"/>
  <c r="AE279" i="1"/>
  <c r="AG279" i="1"/>
  <c r="AI279" i="1"/>
  <c r="AK279" i="1"/>
  <c r="AM279" i="1"/>
  <c r="AO279" i="1"/>
  <c r="AQ279" i="1"/>
  <c r="AU279" i="1"/>
  <c r="Y280" i="1"/>
  <c r="AA280" i="1"/>
  <c r="AC280" i="1"/>
  <c r="AE280" i="1"/>
  <c r="AG280" i="1"/>
  <c r="AI280" i="1"/>
  <c r="AK280" i="1"/>
  <c r="AM280" i="1"/>
  <c r="AO280" i="1"/>
  <c r="AQ280" i="1"/>
  <c r="AU280" i="1"/>
  <c r="Y281" i="1"/>
  <c r="AA281" i="1"/>
  <c r="AC281" i="1"/>
  <c r="AE281" i="1"/>
  <c r="AG281" i="1"/>
  <c r="AI281" i="1"/>
  <c r="AK281" i="1"/>
  <c r="AM281" i="1"/>
  <c r="AO281" i="1"/>
  <c r="AQ281" i="1"/>
  <c r="AU281" i="1"/>
  <c r="Y282" i="1"/>
  <c r="AA282" i="1"/>
  <c r="AC282" i="1"/>
  <c r="AE282" i="1"/>
  <c r="AG282" i="1"/>
  <c r="AI282" i="1"/>
  <c r="AK282" i="1"/>
  <c r="AM282" i="1"/>
  <c r="AO282" i="1"/>
  <c r="AQ282" i="1"/>
  <c r="AU282" i="1"/>
  <c r="Y283" i="1"/>
  <c r="AA283" i="1"/>
  <c r="AC283" i="1"/>
  <c r="AE283" i="1"/>
  <c r="AG283" i="1"/>
  <c r="AI283" i="1"/>
  <c r="AK283" i="1"/>
  <c r="AM283" i="1"/>
  <c r="AO283" i="1"/>
  <c r="AQ283" i="1"/>
  <c r="AU283" i="1"/>
  <c r="Y284" i="1"/>
  <c r="AA284" i="1"/>
  <c r="AC284" i="1"/>
  <c r="AE284" i="1"/>
  <c r="AG284" i="1"/>
  <c r="AI284" i="1"/>
  <c r="AK284" i="1"/>
  <c r="AM284" i="1"/>
  <c r="AO284" i="1"/>
  <c r="AQ284" i="1"/>
  <c r="AU284" i="1"/>
  <c r="Y285" i="1"/>
  <c r="AA285" i="1"/>
  <c r="AC285" i="1"/>
  <c r="AE285" i="1"/>
  <c r="AG285" i="1"/>
  <c r="AI285" i="1"/>
  <c r="AK285" i="1"/>
  <c r="AM285" i="1"/>
  <c r="AO285" i="1"/>
  <c r="AQ285" i="1"/>
  <c r="AU285" i="1"/>
  <c r="Y286" i="1"/>
  <c r="AA286" i="1"/>
  <c r="AC286" i="1"/>
  <c r="AE286" i="1"/>
  <c r="AG286" i="1"/>
  <c r="AI286" i="1"/>
  <c r="AK286" i="1"/>
  <c r="AM286" i="1"/>
  <c r="AO286" i="1"/>
  <c r="AQ286" i="1"/>
  <c r="AU286" i="1"/>
  <c r="Y287" i="1"/>
  <c r="AA287" i="1"/>
  <c r="AC287" i="1"/>
  <c r="AE287" i="1"/>
  <c r="AG287" i="1"/>
  <c r="AI287" i="1"/>
  <c r="AK287" i="1"/>
  <c r="AM287" i="1"/>
  <c r="AO287" i="1"/>
  <c r="AQ287" i="1"/>
  <c r="AU287" i="1"/>
  <c r="Y288" i="1"/>
  <c r="AA288" i="1"/>
  <c r="AC288" i="1"/>
  <c r="AE288" i="1"/>
  <c r="AG288" i="1"/>
  <c r="AI288" i="1"/>
  <c r="AK288" i="1"/>
  <c r="AM288" i="1"/>
  <c r="AO288" i="1"/>
  <c r="AQ288" i="1"/>
  <c r="AU288" i="1"/>
  <c r="Y289" i="1"/>
  <c r="AA289" i="1"/>
  <c r="AC289" i="1"/>
  <c r="AE289" i="1"/>
  <c r="AG289" i="1"/>
  <c r="AI289" i="1"/>
  <c r="AK289" i="1"/>
  <c r="AM289" i="1"/>
  <c r="AO289" i="1"/>
  <c r="AQ289" i="1"/>
  <c r="AU289" i="1"/>
  <c r="Y290" i="1"/>
  <c r="AA290" i="1"/>
  <c r="AC290" i="1"/>
  <c r="AE290" i="1"/>
  <c r="AG290" i="1"/>
  <c r="AI290" i="1"/>
  <c r="AK290" i="1"/>
  <c r="AM290" i="1"/>
  <c r="AO290" i="1"/>
  <c r="AQ290" i="1"/>
  <c r="AU290" i="1"/>
  <c r="Y291" i="1"/>
  <c r="AA291" i="1"/>
  <c r="AC291" i="1"/>
  <c r="AE291" i="1"/>
  <c r="AG291" i="1"/>
  <c r="AI291" i="1"/>
  <c r="AK291" i="1"/>
  <c r="AM291" i="1"/>
  <c r="AO291" i="1"/>
  <c r="AQ291" i="1"/>
  <c r="AU291" i="1"/>
  <c r="Y292" i="1"/>
  <c r="AA292" i="1"/>
  <c r="AC292" i="1"/>
  <c r="AE292" i="1"/>
  <c r="AG292" i="1"/>
  <c r="AI292" i="1"/>
  <c r="AK292" i="1"/>
  <c r="AM292" i="1"/>
  <c r="AO292" i="1"/>
  <c r="AQ292" i="1"/>
  <c r="AU292" i="1"/>
  <c r="Y293" i="1"/>
  <c r="AA293" i="1"/>
  <c r="AC293" i="1"/>
  <c r="AE293" i="1"/>
  <c r="AG293" i="1"/>
  <c r="AI293" i="1"/>
  <c r="AK293" i="1"/>
  <c r="AM293" i="1"/>
  <c r="AO293" i="1"/>
  <c r="AQ293" i="1"/>
  <c r="AU293" i="1"/>
  <c r="Y294" i="1"/>
  <c r="AA294" i="1"/>
  <c r="AC294" i="1"/>
  <c r="AE294" i="1"/>
  <c r="AG294" i="1"/>
  <c r="AI294" i="1"/>
  <c r="AK294" i="1"/>
  <c r="AM294" i="1"/>
  <c r="AO294" i="1"/>
  <c r="AQ294" i="1"/>
  <c r="AU294" i="1"/>
  <c r="Y295" i="1"/>
  <c r="AA295" i="1"/>
  <c r="AC295" i="1"/>
  <c r="AE295" i="1"/>
  <c r="AG295" i="1"/>
  <c r="AI295" i="1"/>
  <c r="AK295" i="1"/>
  <c r="AM295" i="1"/>
  <c r="AO295" i="1"/>
  <c r="AQ295" i="1"/>
  <c r="AU295" i="1"/>
  <c r="W296" i="1"/>
  <c r="Y296" i="1"/>
  <c r="AA296" i="1"/>
  <c r="AC296" i="1"/>
  <c r="AE296" i="1"/>
  <c r="AG296" i="1"/>
  <c r="AI296" i="1"/>
  <c r="AK296" i="1"/>
  <c r="AM296" i="1"/>
  <c r="AO296" i="1"/>
  <c r="AQ296" i="1"/>
  <c r="AU296" i="1"/>
  <c r="Y297" i="1"/>
  <c r="AA297" i="1"/>
  <c r="AC297" i="1"/>
  <c r="AE297" i="1"/>
  <c r="AG297" i="1"/>
  <c r="AI297" i="1"/>
  <c r="AK297" i="1"/>
  <c r="AM297" i="1"/>
  <c r="AO297" i="1"/>
  <c r="AQ297" i="1"/>
  <c r="AU297" i="1"/>
  <c r="W298" i="1"/>
  <c r="Y298" i="1"/>
  <c r="AA298" i="1"/>
  <c r="AC298" i="1"/>
  <c r="AE298" i="1"/>
  <c r="AG298" i="1"/>
  <c r="AI298" i="1"/>
  <c r="AK298" i="1"/>
  <c r="AM298" i="1"/>
  <c r="AO298" i="1"/>
  <c r="AQ298" i="1"/>
  <c r="AU298" i="1"/>
  <c r="Y299" i="1"/>
  <c r="AA299" i="1"/>
  <c r="AC299" i="1"/>
  <c r="AE299" i="1"/>
  <c r="AG299" i="1"/>
  <c r="AI299" i="1"/>
  <c r="AK299" i="1"/>
  <c r="AM299" i="1"/>
  <c r="AO299" i="1"/>
  <c r="AQ299" i="1"/>
  <c r="AU299" i="1"/>
  <c r="W300" i="1"/>
  <c r="Y300" i="1"/>
  <c r="AA300" i="1"/>
  <c r="AC300" i="1"/>
  <c r="AE300" i="1"/>
  <c r="AG300" i="1"/>
  <c r="AI300" i="1"/>
  <c r="AK300" i="1"/>
  <c r="AM300" i="1"/>
  <c r="AO300" i="1"/>
  <c r="AQ300" i="1"/>
  <c r="AU300" i="1"/>
  <c r="W301" i="1"/>
  <c r="Y301" i="1"/>
  <c r="AA301" i="1"/>
  <c r="AC301" i="1"/>
  <c r="AE301" i="1"/>
  <c r="AG301" i="1"/>
  <c r="AI301" i="1"/>
  <c r="AK301" i="1"/>
  <c r="AM301" i="1"/>
  <c r="AO301" i="1"/>
  <c r="AQ301" i="1"/>
  <c r="AU301" i="1"/>
  <c r="Y302" i="1"/>
  <c r="AA302" i="1"/>
  <c r="AC302" i="1"/>
  <c r="AE302" i="1"/>
  <c r="AG302" i="1"/>
  <c r="AI302" i="1"/>
  <c r="AK302" i="1"/>
  <c r="AM302" i="1"/>
  <c r="AO302" i="1"/>
  <c r="AQ302" i="1"/>
  <c r="AU302" i="1"/>
  <c r="Y303" i="1"/>
  <c r="AA303" i="1"/>
  <c r="AC303" i="1"/>
  <c r="AE303" i="1"/>
  <c r="AG303" i="1"/>
  <c r="AI303" i="1"/>
  <c r="AK303" i="1"/>
  <c r="AM303" i="1"/>
  <c r="AO303" i="1"/>
  <c r="AQ303" i="1"/>
  <c r="AU303" i="1"/>
  <c r="Y304" i="1"/>
  <c r="AA304" i="1"/>
  <c r="AC304" i="1"/>
  <c r="AE304" i="1"/>
  <c r="AG304" i="1"/>
  <c r="AI304" i="1"/>
  <c r="AK304" i="1"/>
  <c r="AM304" i="1"/>
  <c r="AO304" i="1"/>
  <c r="AQ304" i="1"/>
  <c r="AU304" i="1"/>
  <c r="W305" i="1"/>
  <c r="Y305" i="1"/>
  <c r="AA305" i="1"/>
  <c r="AC305" i="1"/>
  <c r="AE305" i="1"/>
  <c r="AG305" i="1"/>
  <c r="AI305" i="1"/>
  <c r="AK305" i="1"/>
  <c r="AM305" i="1"/>
  <c r="AO305" i="1"/>
  <c r="AQ305" i="1"/>
  <c r="AU305" i="1"/>
  <c r="W306" i="1"/>
  <c r="Y306" i="1"/>
  <c r="AA306" i="1"/>
  <c r="AC306" i="1"/>
  <c r="AE306" i="1"/>
  <c r="AG306" i="1"/>
  <c r="AI306" i="1"/>
  <c r="AK306" i="1"/>
  <c r="AM306" i="1"/>
  <c r="AO306" i="1"/>
  <c r="AQ306" i="1"/>
  <c r="AU306" i="1"/>
  <c r="Y307" i="1"/>
  <c r="AA307" i="1"/>
  <c r="AC307" i="1"/>
  <c r="AE307" i="1"/>
  <c r="AG307" i="1"/>
  <c r="AI307" i="1"/>
  <c r="AK307" i="1"/>
  <c r="AM307" i="1"/>
  <c r="AO307" i="1"/>
  <c r="AQ307" i="1"/>
  <c r="AU307" i="1"/>
  <c r="Y308" i="1"/>
  <c r="AA308" i="1"/>
  <c r="AC308" i="1"/>
  <c r="AE308" i="1"/>
  <c r="AG308" i="1"/>
  <c r="AI308" i="1"/>
  <c r="AK308" i="1"/>
  <c r="AM308" i="1"/>
  <c r="AO308" i="1"/>
  <c r="AQ308" i="1"/>
  <c r="AU308" i="1"/>
  <c r="Y309" i="1"/>
  <c r="AA309" i="1"/>
  <c r="AC309" i="1"/>
  <c r="AE309" i="1"/>
  <c r="AG309" i="1"/>
  <c r="AI309" i="1"/>
  <c r="AK309" i="1"/>
  <c r="AM309" i="1"/>
  <c r="AO309" i="1"/>
  <c r="AQ309" i="1"/>
  <c r="AU309" i="1"/>
  <c r="W310" i="1"/>
  <c r="Y310" i="1"/>
  <c r="AA310" i="1"/>
  <c r="AC310" i="1"/>
  <c r="AE310" i="1"/>
  <c r="AG310" i="1"/>
  <c r="AI310" i="1"/>
  <c r="AK310" i="1"/>
  <c r="AM310" i="1"/>
  <c r="AO310" i="1"/>
  <c r="AQ310" i="1"/>
  <c r="AU310" i="1"/>
  <c r="W311" i="1"/>
  <c r="Y311" i="1"/>
  <c r="AA311" i="1"/>
  <c r="AC311" i="1"/>
  <c r="AE311" i="1"/>
  <c r="AG311" i="1"/>
  <c r="AI311" i="1"/>
  <c r="AK311" i="1"/>
  <c r="AM311" i="1"/>
  <c r="AO311" i="1"/>
  <c r="AQ311" i="1"/>
  <c r="AU311" i="1"/>
  <c r="W312" i="1"/>
  <c r="Y312" i="1"/>
  <c r="AA312" i="1"/>
  <c r="AC312" i="1"/>
  <c r="AE312" i="1"/>
  <c r="AG312" i="1"/>
  <c r="AI312" i="1"/>
  <c r="AK312" i="1"/>
  <c r="AM312" i="1"/>
  <c r="AO312" i="1"/>
  <c r="AQ312" i="1"/>
  <c r="AU312" i="1"/>
  <c r="W313" i="1"/>
  <c r="Y313" i="1"/>
  <c r="AA313" i="1"/>
  <c r="AC313" i="1"/>
  <c r="AE313" i="1"/>
  <c r="AG313" i="1"/>
  <c r="AI313" i="1"/>
  <c r="AK313" i="1"/>
  <c r="AM313" i="1"/>
  <c r="AO313" i="1"/>
  <c r="AQ313" i="1"/>
  <c r="AU313" i="1"/>
  <c r="W314" i="1"/>
  <c r="Y314" i="1"/>
  <c r="AA314" i="1"/>
  <c r="AC314" i="1"/>
  <c r="AE314" i="1"/>
  <c r="AG314" i="1"/>
  <c r="AI314" i="1"/>
  <c r="AK314" i="1"/>
  <c r="AM314" i="1"/>
  <c r="AO314" i="1"/>
  <c r="AQ314" i="1"/>
  <c r="AU314" i="1"/>
  <c r="W315" i="1"/>
  <c r="Y315" i="1"/>
  <c r="AA315" i="1"/>
  <c r="AC315" i="1"/>
  <c r="AE315" i="1"/>
  <c r="AG315" i="1"/>
  <c r="AI315" i="1"/>
  <c r="AK315" i="1"/>
  <c r="AM315" i="1"/>
  <c r="AO315" i="1"/>
  <c r="AQ315" i="1"/>
  <c r="AU315" i="1"/>
  <c r="W316" i="1"/>
  <c r="Y316" i="1"/>
  <c r="AA316" i="1"/>
  <c r="AC316" i="1"/>
  <c r="AE316" i="1"/>
  <c r="AG316" i="1"/>
  <c r="AI316" i="1"/>
  <c r="AK316" i="1"/>
  <c r="AM316" i="1"/>
  <c r="AO316" i="1"/>
  <c r="AQ316" i="1"/>
  <c r="AU316" i="1"/>
  <c r="W317" i="1"/>
  <c r="Y317" i="1"/>
  <c r="AA317" i="1"/>
  <c r="AC317" i="1"/>
  <c r="AE317" i="1"/>
  <c r="AG317" i="1"/>
  <c r="AI317" i="1"/>
  <c r="AK317" i="1"/>
  <c r="AM317" i="1"/>
  <c r="AO317" i="1"/>
  <c r="AQ317" i="1"/>
  <c r="AU317" i="1"/>
  <c r="W318" i="1"/>
  <c r="Y318" i="1"/>
  <c r="AA318" i="1"/>
  <c r="AC318" i="1"/>
  <c r="AE318" i="1"/>
  <c r="AG318" i="1"/>
  <c r="AI318" i="1"/>
  <c r="AK318" i="1"/>
  <c r="AM318" i="1"/>
  <c r="AO318" i="1"/>
  <c r="AQ318" i="1"/>
  <c r="AU318" i="1"/>
  <c r="W319" i="1"/>
  <c r="Y319" i="1"/>
  <c r="AA319" i="1"/>
  <c r="AC319" i="1"/>
  <c r="AE319" i="1"/>
  <c r="AG319" i="1"/>
  <c r="AI319" i="1"/>
  <c r="AK319" i="1"/>
  <c r="AM319" i="1"/>
  <c r="AO319" i="1"/>
  <c r="AQ319" i="1"/>
  <c r="AU319" i="1"/>
  <c r="W320" i="1"/>
  <c r="Y320" i="1"/>
  <c r="AA320" i="1"/>
  <c r="AC320" i="1"/>
  <c r="AE320" i="1"/>
  <c r="AG320" i="1"/>
  <c r="AI320" i="1"/>
  <c r="AK320" i="1"/>
  <c r="AM320" i="1"/>
  <c r="AO320" i="1"/>
  <c r="AQ320" i="1"/>
  <c r="AU320" i="1"/>
  <c r="Y321" i="1"/>
  <c r="AA321" i="1"/>
  <c r="AC321" i="1"/>
  <c r="AE321" i="1"/>
  <c r="AG321" i="1"/>
  <c r="AI321" i="1"/>
  <c r="AK321" i="1"/>
  <c r="AM321" i="1"/>
  <c r="AO321" i="1"/>
  <c r="AQ321" i="1"/>
  <c r="AU321" i="1"/>
  <c r="Y322" i="1"/>
  <c r="AA322" i="1"/>
  <c r="AC322" i="1"/>
  <c r="AE322" i="1"/>
  <c r="AG322" i="1"/>
  <c r="AI322" i="1"/>
  <c r="AK322" i="1"/>
  <c r="AM322" i="1"/>
  <c r="AO322" i="1"/>
  <c r="AQ322" i="1"/>
  <c r="AU322" i="1"/>
  <c r="Y323" i="1"/>
  <c r="AA323" i="1"/>
  <c r="AC323" i="1"/>
  <c r="AE323" i="1"/>
  <c r="AG323" i="1"/>
  <c r="AI323" i="1"/>
  <c r="AK323" i="1"/>
  <c r="AM323" i="1"/>
  <c r="AO323" i="1"/>
  <c r="AQ323" i="1"/>
  <c r="AU323" i="1"/>
  <c r="Y324" i="1"/>
  <c r="AA324" i="1"/>
  <c r="AC324" i="1"/>
  <c r="AE324" i="1"/>
  <c r="AG324" i="1"/>
  <c r="AI324" i="1"/>
  <c r="AK324" i="1"/>
  <c r="AM324" i="1"/>
  <c r="AO324" i="1"/>
  <c r="AQ324" i="1"/>
  <c r="AU324" i="1"/>
  <c r="Y325" i="1"/>
  <c r="AA325" i="1"/>
  <c r="AC325" i="1"/>
  <c r="AE325" i="1"/>
  <c r="AG325" i="1"/>
  <c r="AI325" i="1"/>
  <c r="AK325" i="1"/>
  <c r="AM325" i="1"/>
  <c r="AO325" i="1"/>
  <c r="AQ325" i="1"/>
  <c r="AU325" i="1"/>
  <c r="W326" i="1"/>
  <c r="Y326" i="1"/>
  <c r="AA326" i="1"/>
  <c r="AC326" i="1"/>
  <c r="AE326" i="1"/>
  <c r="AG326" i="1"/>
  <c r="AI326" i="1"/>
  <c r="AK326" i="1"/>
  <c r="AM326" i="1"/>
  <c r="AO326" i="1"/>
  <c r="AQ326" i="1"/>
  <c r="AU326" i="1"/>
  <c r="Y327" i="1"/>
  <c r="AA327" i="1"/>
  <c r="AC327" i="1"/>
  <c r="AE327" i="1"/>
  <c r="AG327" i="1"/>
  <c r="AI327" i="1"/>
  <c r="AK327" i="1"/>
  <c r="AM327" i="1"/>
  <c r="AO327" i="1"/>
  <c r="AQ327" i="1"/>
  <c r="AU327" i="1"/>
  <c r="Y328" i="1"/>
  <c r="AA328" i="1"/>
  <c r="AC328" i="1"/>
  <c r="AE328" i="1"/>
  <c r="AG328" i="1"/>
  <c r="AI328" i="1"/>
  <c r="AK328" i="1"/>
  <c r="AM328" i="1"/>
  <c r="AO328" i="1"/>
  <c r="AQ328" i="1"/>
  <c r="AU328" i="1"/>
  <c r="Y329" i="1"/>
  <c r="AA329" i="1"/>
  <c r="AC329" i="1"/>
  <c r="AE329" i="1"/>
  <c r="AG329" i="1"/>
  <c r="AI329" i="1"/>
  <c r="AK329" i="1"/>
  <c r="AM329" i="1"/>
  <c r="AO329" i="1"/>
  <c r="AQ329" i="1"/>
  <c r="AU329" i="1"/>
  <c r="Y330" i="1"/>
  <c r="AA330" i="1"/>
  <c r="AC330" i="1"/>
  <c r="AE330" i="1"/>
  <c r="AG330" i="1"/>
  <c r="AI330" i="1"/>
  <c r="AK330" i="1"/>
  <c r="AM330" i="1"/>
  <c r="AO330" i="1"/>
  <c r="AQ330" i="1"/>
  <c r="AU330" i="1"/>
  <c r="W331" i="1"/>
  <c r="Y331" i="1"/>
  <c r="AA331" i="1"/>
  <c r="AC331" i="1"/>
  <c r="AE331" i="1"/>
  <c r="AG331" i="1"/>
  <c r="AI331" i="1"/>
  <c r="AK331" i="1"/>
  <c r="AM331" i="1"/>
  <c r="AO331" i="1"/>
  <c r="AQ331" i="1"/>
  <c r="AU331" i="1"/>
  <c r="Y332" i="1"/>
  <c r="AA332" i="1"/>
  <c r="AC332" i="1"/>
  <c r="AE332" i="1"/>
  <c r="AG332" i="1"/>
  <c r="AI332" i="1"/>
  <c r="AK332" i="1"/>
  <c r="AM332" i="1"/>
  <c r="AO332" i="1"/>
  <c r="AQ332" i="1"/>
  <c r="AU332" i="1"/>
  <c r="W333" i="1"/>
  <c r="Y333" i="1"/>
  <c r="AA333" i="1"/>
  <c r="AC333" i="1"/>
  <c r="AE333" i="1"/>
  <c r="AG333" i="1"/>
  <c r="AI333" i="1"/>
  <c r="AK333" i="1"/>
  <c r="AM333" i="1"/>
  <c r="AO333" i="1"/>
  <c r="AQ333" i="1"/>
  <c r="AU333" i="1"/>
  <c r="W334" i="1"/>
  <c r="Y334" i="1"/>
  <c r="AA334" i="1"/>
  <c r="AC334" i="1"/>
  <c r="AE334" i="1"/>
  <c r="AG334" i="1"/>
  <c r="AI334" i="1"/>
  <c r="AK334" i="1"/>
  <c r="AM334" i="1"/>
  <c r="AO334" i="1"/>
  <c r="AQ334" i="1"/>
  <c r="AU334" i="1"/>
  <c r="W335" i="1"/>
  <c r="Y335" i="1"/>
  <c r="AA335" i="1"/>
  <c r="AC335" i="1"/>
  <c r="AE335" i="1"/>
  <c r="AG335" i="1"/>
  <c r="AI335" i="1"/>
  <c r="AK335" i="1"/>
  <c r="AM335" i="1"/>
  <c r="AO335" i="1"/>
  <c r="AQ335" i="1"/>
  <c r="AU335" i="1"/>
  <c r="W336" i="1"/>
  <c r="Y336" i="1"/>
  <c r="AA336" i="1"/>
  <c r="AC336" i="1"/>
  <c r="AE336" i="1"/>
  <c r="AG336" i="1"/>
  <c r="AI336" i="1"/>
  <c r="AK336" i="1"/>
  <c r="AM336" i="1"/>
  <c r="AO336" i="1"/>
  <c r="AQ336" i="1"/>
  <c r="AU336" i="1"/>
  <c r="W337" i="1"/>
  <c r="Y337" i="1"/>
  <c r="AA337" i="1"/>
  <c r="AC337" i="1"/>
  <c r="AE337" i="1"/>
  <c r="AG337" i="1"/>
  <c r="AI337" i="1"/>
  <c r="AK337" i="1"/>
  <c r="AM337" i="1"/>
  <c r="AO337" i="1"/>
  <c r="AQ337" i="1"/>
  <c r="AU337" i="1"/>
  <c r="W338" i="1"/>
  <c r="Y338" i="1"/>
  <c r="AA338" i="1"/>
  <c r="AC338" i="1"/>
  <c r="AE338" i="1"/>
  <c r="AG338" i="1"/>
  <c r="AI338" i="1"/>
  <c r="AK338" i="1"/>
  <c r="AM338" i="1"/>
  <c r="AO338" i="1"/>
  <c r="AQ338" i="1"/>
  <c r="AU338" i="1"/>
  <c r="W339" i="1"/>
  <c r="Y339" i="1"/>
  <c r="AA339" i="1"/>
  <c r="AC339" i="1"/>
  <c r="AE339" i="1"/>
  <c r="AG339" i="1"/>
  <c r="AI339" i="1"/>
  <c r="AK339" i="1"/>
  <c r="AM339" i="1"/>
  <c r="AO339" i="1"/>
  <c r="AQ339" i="1"/>
  <c r="AU339" i="1"/>
  <c r="W340" i="1"/>
  <c r="Y340" i="1"/>
  <c r="AA340" i="1"/>
  <c r="AC340" i="1"/>
  <c r="AE340" i="1"/>
  <c r="AG340" i="1"/>
  <c r="AI340" i="1"/>
  <c r="AK340" i="1"/>
  <c r="AM340" i="1"/>
  <c r="AO340" i="1"/>
  <c r="AQ340" i="1"/>
  <c r="AU340" i="1"/>
  <c r="W341" i="1"/>
  <c r="Y341" i="1"/>
  <c r="AA341" i="1"/>
  <c r="AC341" i="1"/>
  <c r="AE341" i="1"/>
  <c r="AG341" i="1"/>
  <c r="AI341" i="1"/>
  <c r="AK341" i="1"/>
  <c r="AM341" i="1"/>
  <c r="AO341" i="1"/>
  <c r="AQ341" i="1"/>
  <c r="AU341" i="1"/>
  <c r="W342" i="1"/>
  <c r="Y342" i="1"/>
  <c r="AA342" i="1"/>
  <c r="AC342" i="1"/>
  <c r="AE342" i="1"/>
  <c r="AG342" i="1"/>
  <c r="AI342" i="1"/>
  <c r="AK342" i="1"/>
  <c r="AM342" i="1"/>
  <c r="AO342" i="1"/>
  <c r="AQ342" i="1"/>
  <c r="AU342" i="1"/>
  <c r="W343" i="1"/>
  <c r="Y343" i="1"/>
  <c r="AA343" i="1"/>
  <c r="AC343" i="1"/>
  <c r="AE343" i="1"/>
  <c r="AG343" i="1"/>
  <c r="AI343" i="1"/>
  <c r="AK343" i="1"/>
  <c r="AM343" i="1"/>
  <c r="AO343" i="1"/>
  <c r="AQ343" i="1"/>
  <c r="AU343" i="1"/>
  <c r="W344" i="1"/>
  <c r="Y344" i="1"/>
  <c r="AA344" i="1"/>
  <c r="AC344" i="1"/>
  <c r="AE344" i="1"/>
  <c r="AG344" i="1"/>
  <c r="AI344" i="1"/>
  <c r="AK344" i="1"/>
  <c r="AM344" i="1"/>
  <c r="AO344" i="1"/>
  <c r="AQ344" i="1"/>
  <c r="AU344" i="1"/>
  <c r="W345" i="1"/>
  <c r="Y345" i="1"/>
  <c r="AA345" i="1"/>
  <c r="AC345" i="1"/>
  <c r="AE345" i="1"/>
  <c r="AG345" i="1"/>
  <c r="AI345" i="1"/>
  <c r="AK345" i="1"/>
  <c r="AM345" i="1"/>
  <c r="AO345" i="1"/>
  <c r="AQ345" i="1"/>
  <c r="AU345" i="1"/>
  <c r="Y346" i="1"/>
  <c r="AA346" i="1"/>
  <c r="AC346" i="1"/>
  <c r="AE346" i="1"/>
  <c r="AG346" i="1"/>
  <c r="AI346" i="1"/>
  <c r="AK346" i="1"/>
  <c r="AM346" i="1"/>
  <c r="AO346" i="1"/>
  <c r="AQ346" i="1"/>
  <c r="AU346" i="1"/>
  <c r="W347" i="1"/>
  <c r="Y347" i="1"/>
  <c r="AA347" i="1"/>
  <c r="AC347" i="1"/>
  <c r="AE347" i="1"/>
  <c r="AG347" i="1"/>
  <c r="AI347" i="1"/>
  <c r="AK347" i="1"/>
  <c r="AM347" i="1"/>
  <c r="AO347" i="1"/>
  <c r="AQ347" i="1"/>
  <c r="AU347" i="1"/>
  <c r="Y348" i="1"/>
  <c r="AA348" i="1"/>
  <c r="AC348" i="1"/>
  <c r="AE348" i="1"/>
  <c r="AG348" i="1"/>
  <c r="AI348" i="1"/>
  <c r="AK348" i="1"/>
  <c r="AM348" i="1"/>
  <c r="AO348" i="1"/>
  <c r="AQ348" i="1"/>
  <c r="AU348" i="1"/>
  <c r="Y349" i="1"/>
  <c r="AA349" i="1"/>
  <c r="AC349" i="1"/>
  <c r="AE349" i="1"/>
  <c r="AG349" i="1"/>
  <c r="AI349" i="1"/>
  <c r="AK349" i="1"/>
  <c r="AM349" i="1"/>
  <c r="AO349" i="1"/>
  <c r="AQ349" i="1"/>
  <c r="AU349" i="1"/>
  <c r="Y350" i="1"/>
  <c r="AA350" i="1"/>
  <c r="AC350" i="1"/>
  <c r="AE350" i="1"/>
  <c r="AG350" i="1"/>
  <c r="AI350" i="1"/>
  <c r="AK350" i="1"/>
  <c r="AM350" i="1"/>
  <c r="AO350" i="1"/>
  <c r="AQ350" i="1"/>
  <c r="AU350" i="1"/>
  <c r="Y351" i="1"/>
  <c r="AA351" i="1"/>
  <c r="AC351" i="1"/>
  <c r="AE351" i="1"/>
  <c r="AG351" i="1"/>
  <c r="AI351" i="1"/>
  <c r="AK351" i="1"/>
  <c r="AM351" i="1"/>
  <c r="AO351" i="1"/>
  <c r="AQ351" i="1"/>
  <c r="AU351" i="1"/>
  <c r="Y352" i="1"/>
  <c r="AA352" i="1"/>
  <c r="AC352" i="1"/>
  <c r="AE352" i="1"/>
  <c r="AG352" i="1"/>
  <c r="AI352" i="1"/>
  <c r="AK352" i="1"/>
  <c r="AM352" i="1"/>
  <c r="AO352" i="1"/>
  <c r="AQ352" i="1"/>
  <c r="AU352" i="1"/>
  <c r="Y353" i="1"/>
  <c r="AA353" i="1"/>
  <c r="AC353" i="1"/>
  <c r="AE353" i="1"/>
  <c r="AG353" i="1"/>
  <c r="AI353" i="1"/>
  <c r="AK353" i="1"/>
  <c r="AM353" i="1"/>
  <c r="AO353" i="1"/>
  <c r="AQ353" i="1"/>
  <c r="AU353" i="1"/>
  <c r="Y354" i="1"/>
  <c r="AA354" i="1"/>
  <c r="AC354" i="1"/>
  <c r="AE354" i="1"/>
  <c r="AG354" i="1"/>
  <c r="AI354" i="1"/>
  <c r="AK354" i="1"/>
  <c r="AM354" i="1"/>
  <c r="AO354" i="1"/>
  <c r="AQ354" i="1"/>
  <c r="AU354" i="1"/>
  <c r="Y355" i="1"/>
  <c r="AA355" i="1"/>
  <c r="AC355" i="1"/>
  <c r="AE355" i="1"/>
  <c r="AG355" i="1"/>
  <c r="AI355" i="1"/>
  <c r="AK355" i="1"/>
  <c r="AM355" i="1"/>
  <c r="AO355" i="1"/>
  <c r="AQ355" i="1"/>
  <c r="AU355" i="1"/>
  <c r="W356" i="1"/>
  <c r="Y356" i="1"/>
  <c r="AA356" i="1"/>
  <c r="AC356" i="1"/>
  <c r="AE356" i="1"/>
  <c r="AG356" i="1"/>
  <c r="AI356" i="1"/>
  <c r="AK356" i="1"/>
  <c r="AM356" i="1"/>
  <c r="AO356" i="1"/>
  <c r="AQ356" i="1"/>
  <c r="AU356" i="1"/>
  <c r="W357" i="1"/>
  <c r="Y357" i="1"/>
  <c r="AA357" i="1"/>
  <c r="AC357" i="1"/>
  <c r="AE357" i="1"/>
  <c r="AG357" i="1"/>
  <c r="AI357" i="1"/>
  <c r="AK357" i="1"/>
  <c r="AM357" i="1"/>
  <c r="AO357" i="1"/>
  <c r="AQ357" i="1"/>
  <c r="AU357" i="1"/>
  <c r="W358" i="1"/>
  <c r="Y358" i="1"/>
  <c r="AA358" i="1"/>
  <c r="AC358" i="1"/>
  <c r="AE358" i="1"/>
  <c r="AG358" i="1"/>
  <c r="AI358" i="1"/>
  <c r="AK358" i="1"/>
  <c r="AM358" i="1"/>
  <c r="AO358" i="1"/>
  <c r="AQ358" i="1"/>
  <c r="AU358" i="1"/>
  <c r="Y359" i="1"/>
  <c r="AA359" i="1"/>
  <c r="AC359" i="1"/>
  <c r="AE359" i="1"/>
  <c r="AG359" i="1"/>
  <c r="AI359" i="1"/>
  <c r="AK359" i="1"/>
  <c r="AM359" i="1"/>
  <c r="AO359" i="1"/>
  <c r="AQ359" i="1"/>
  <c r="AU359" i="1"/>
  <c r="Y360" i="1"/>
  <c r="AA360" i="1"/>
  <c r="AC360" i="1"/>
  <c r="AE360" i="1"/>
  <c r="AG360" i="1"/>
  <c r="AI360" i="1"/>
  <c r="AK360" i="1"/>
  <c r="AM360" i="1"/>
  <c r="AO360" i="1"/>
  <c r="AQ360" i="1"/>
  <c r="AU360" i="1"/>
  <c r="Y361" i="1"/>
  <c r="AA361" i="1"/>
  <c r="AC361" i="1"/>
  <c r="AE361" i="1"/>
  <c r="AG361" i="1"/>
  <c r="AI361" i="1"/>
  <c r="AK361" i="1"/>
  <c r="AM361" i="1"/>
  <c r="AO361" i="1"/>
  <c r="AQ361" i="1"/>
  <c r="AU361" i="1"/>
  <c r="Y362" i="1"/>
  <c r="AA362" i="1"/>
  <c r="AC362" i="1"/>
  <c r="AE362" i="1"/>
  <c r="AG362" i="1"/>
  <c r="AI362" i="1"/>
  <c r="AK362" i="1"/>
  <c r="AM362" i="1"/>
  <c r="AO362" i="1"/>
  <c r="AQ362" i="1"/>
  <c r="AU362" i="1"/>
  <c r="Y363" i="1"/>
  <c r="AA363" i="1"/>
  <c r="AC363" i="1"/>
  <c r="AE363" i="1"/>
  <c r="AG363" i="1"/>
  <c r="AI363" i="1"/>
  <c r="AK363" i="1"/>
  <c r="AM363" i="1"/>
  <c r="AO363" i="1"/>
  <c r="AQ363" i="1"/>
  <c r="AU363" i="1"/>
  <c r="Y364" i="1"/>
  <c r="AA364" i="1"/>
  <c r="AC364" i="1"/>
  <c r="AE364" i="1"/>
  <c r="AG364" i="1"/>
  <c r="AI364" i="1"/>
  <c r="AK364" i="1"/>
  <c r="AM364" i="1"/>
  <c r="AO364" i="1"/>
  <c r="AQ364" i="1"/>
  <c r="AU364" i="1"/>
  <c r="Y365" i="1"/>
  <c r="AA365" i="1"/>
  <c r="AC365" i="1"/>
  <c r="AE365" i="1"/>
  <c r="AG365" i="1"/>
  <c r="AI365" i="1"/>
  <c r="AK365" i="1"/>
  <c r="AM365" i="1"/>
  <c r="AO365" i="1"/>
  <c r="AQ365" i="1"/>
  <c r="AU365" i="1"/>
  <c r="W366" i="1"/>
  <c r="Y366" i="1"/>
  <c r="AA366" i="1"/>
  <c r="AC366" i="1"/>
  <c r="AE366" i="1"/>
  <c r="AG366" i="1"/>
  <c r="AI366" i="1"/>
  <c r="AK366" i="1"/>
  <c r="AM366" i="1"/>
  <c r="AO366" i="1"/>
  <c r="AQ366" i="1"/>
  <c r="AU366" i="1"/>
  <c r="W367" i="1"/>
  <c r="Y367" i="1"/>
  <c r="AA367" i="1"/>
  <c r="AC367" i="1"/>
  <c r="AE367" i="1"/>
  <c r="AG367" i="1"/>
  <c r="AI367" i="1"/>
  <c r="AK367" i="1"/>
  <c r="AM367" i="1"/>
  <c r="AO367" i="1"/>
  <c r="AQ367" i="1"/>
  <c r="AU367" i="1"/>
  <c r="Y368" i="1"/>
  <c r="AA368" i="1"/>
  <c r="AC368" i="1"/>
  <c r="AE368" i="1"/>
  <c r="AG368" i="1"/>
  <c r="AI368" i="1"/>
  <c r="AK368" i="1"/>
  <c r="AM368" i="1"/>
  <c r="AO368" i="1"/>
  <c r="AQ368" i="1"/>
  <c r="AU368" i="1"/>
  <c r="Y369" i="1"/>
  <c r="AA369" i="1"/>
  <c r="AC369" i="1"/>
  <c r="AE369" i="1"/>
  <c r="AG369" i="1"/>
  <c r="AI369" i="1"/>
  <c r="AK369" i="1"/>
  <c r="AM369" i="1"/>
  <c r="AO369" i="1"/>
  <c r="AQ369" i="1"/>
  <c r="AU369" i="1"/>
  <c r="W370" i="1"/>
  <c r="Y370" i="1"/>
  <c r="AA370" i="1"/>
  <c r="AC370" i="1"/>
  <c r="AE370" i="1"/>
  <c r="AG370" i="1"/>
  <c r="AI370" i="1"/>
  <c r="AK370" i="1"/>
  <c r="AM370" i="1"/>
  <c r="AO370" i="1"/>
  <c r="AQ370" i="1"/>
  <c r="AU370" i="1"/>
  <c r="Y371" i="1"/>
  <c r="AA371" i="1"/>
  <c r="AC371" i="1"/>
  <c r="AE371" i="1"/>
  <c r="AG371" i="1"/>
  <c r="AI371" i="1"/>
  <c r="AK371" i="1"/>
  <c r="AM371" i="1"/>
  <c r="AO371" i="1"/>
  <c r="AQ371" i="1"/>
  <c r="AU371" i="1"/>
  <c r="Y372" i="1"/>
  <c r="AA372" i="1"/>
  <c r="AC372" i="1"/>
  <c r="AE372" i="1"/>
  <c r="AG372" i="1"/>
  <c r="AI372" i="1"/>
  <c r="AK372" i="1"/>
  <c r="AM372" i="1"/>
  <c r="AO372" i="1"/>
  <c r="AQ372" i="1"/>
  <c r="AU372" i="1"/>
  <c r="Y373" i="1"/>
  <c r="AA373" i="1"/>
  <c r="AC373" i="1"/>
  <c r="AE373" i="1"/>
  <c r="AG373" i="1"/>
  <c r="AI373" i="1"/>
  <c r="AK373" i="1"/>
  <c r="AM373" i="1"/>
  <c r="AO373" i="1"/>
  <c r="AQ373" i="1"/>
  <c r="AU373" i="1"/>
  <c r="Y374" i="1"/>
  <c r="AA374" i="1"/>
  <c r="AC374" i="1"/>
  <c r="AE374" i="1"/>
  <c r="AG374" i="1"/>
  <c r="AI374" i="1"/>
  <c r="AK374" i="1"/>
  <c r="AM374" i="1"/>
  <c r="AO374" i="1"/>
  <c r="AQ374" i="1"/>
  <c r="AU374" i="1"/>
  <c r="Y375" i="1"/>
  <c r="AA375" i="1"/>
  <c r="AC375" i="1"/>
  <c r="AE375" i="1"/>
  <c r="AG375" i="1"/>
  <c r="AI375" i="1"/>
  <c r="AK375" i="1"/>
  <c r="AM375" i="1"/>
  <c r="AO375" i="1"/>
  <c r="AQ375" i="1"/>
  <c r="AU375" i="1"/>
  <c r="Y376" i="1"/>
  <c r="AA376" i="1"/>
  <c r="AC376" i="1"/>
  <c r="AE376" i="1"/>
  <c r="AG376" i="1"/>
  <c r="AI376" i="1"/>
  <c r="AK376" i="1"/>
  <c r="AM376" i="1"/>
  <c r="AO376" i="1"/>
  <c r="AQ376" i="1"/>
  <c r="AU376" i="1"/>
  <c r="W377" i="1"/>
  <c r="Y377" i="1"/>
  <c r="AA377" i="1"/>
  <c r="AC377" i="1"/>
  <c r="AE377" i="1"/>
  <c r="AG377" i="1"/>
  <c r="AI377" i="1"/>
  <c r="AK377" i="1"/>
  <c r="AM377" i="1"/>
  <c r="AO377" i="1"/>
  <c r="AQ377" i="1"/>
  <c r="AU377" i="1"/>
  <c r="W378" i="1"/>
  <c r="Y378" i="1"/>
  <c r="AA378" i="1"/>
  <c r="AC378" i="1"/>
  <c r="AE378" i="1"/>
  <c r="AG378" i="1"/>
  <c r="AI378" i="1"/>
  <c r="AK378" i="1"/>
  <c r="AM378" i="1"/>
  <c r="AO378" i="1"/>
  <c r="AQ378" i="1"/>
  <c r="AU378" i="1"/>
  <c r="W379" i="1"/>
  <c r="Y379" i="1"/>
  <c r="AA379" i="1"/>
  <c r="AC379" i="1"/>
  <c r="AE379" i="1"/>
  <c r="AG379" i="1"/>
  <c r="AI379" i="1"/>
  <c r="AK379" i="1"/>
  <c r="AM379" i="1"/>
  <c r="AO379" i="1"/>
  <c r="AQ379" i="1"/>
  <c r="AU379" i="1"/>
  <c r="Y380" i="1"/>
  <c r="AA380" i="1"/>
  <c r="AC380" i="1"/>
  <c r="AE380" i="1"/>
  <c r="AG380" i="1"/>
  <c r="AI380" i="1"/>
  <c r="AK380" i="1"/>
  <c r="AM380" i="1"/>
  <c r="AO380" i="1"/>
  <c r="AQ380" i="1"/>
  <c r="AU380" i="1"/>
  <c r="Y381" i="1"/>
  <c r="AA381" i="1"/>
  <c r="AC381" i="1"/>
  <c r="AE381" i="1"/>
  <c r="AG381" i="1"/>
  <c r="AI381" i="1"/>
  <c r="AK381" i="1"/>
  <c r="AM381" i="1"/>
  <c r="AO381" i="1"/>
  <c r="AQ381" i="1"/>
  <c r="AU381" i="1"/>
  <c r="Y382" i="1"/>
  <c r="AA382" i="1"/>
  <c r="AC382" i="1"/>
  <c r="AE382" i="1"/>
  <c r="AG382" i="1"/>
  <c r="AI382" i="1"/>
  <c r="AK382" i="1"/>
  <c r="AM382" i="1"/>
  <c r="AO382" i="1"/>
  <c r="AQ382" i="1"/>
  <c r="AU382" i="1"/>
  <c r="Y383" i="1"/>
  <c r="AA383" i="1"/>
  <c r="AC383" i="1"/>
  <c r="AE383" i="1"/>
  <c r="AG383" i="1"/>
  <c r="AI383" i="1"/>
  <c r="AK383" i="1"/>
  <c r="AM383" i="1"/>
  <c r="AO383" i="1"/>
  <c r="AQ383" i="1"/>
  <c r="AU383" i="1"/>
  <c r="Y384" i="1"/>
  <c r="AA384" i="1"/>
  <c r="AC384" i="1"/>
  <c r="AE384" i="1"/>
  <c r="AG384" i="1"/>
  <c r="AI384" i="1"/>
  <c r="AK384" i="1"/>
  <c r="AM384" i="1"/>
  <c r="AO384" i="1"/>
  <c r="AQ384" i="1"/>
  <c r="AU384" i="1"/>
  <c r="W385" i="1"/>
  <c r="Y385" i="1"/>
  <c r="AA385" i="1"/>
  <c r="AC385" i="1"/>
  <c r="AE385" i="1"/>
  <c r="AG385" i="1"/>
  <c r="AI385" i="1"/>
  <c r="AK385" i="1"/>
  <c r="AM385" i="1"/>
  <c r="AO385" i="1"/>
  <c r="AQ385" i="1"/>
  <c r="AU385" i="1"/>
  <c r="W386" i="1"/>
  <c r="Y386" i="1"/>
  <c r="AA386" i="1"/>
  <c r="AC386" i="1"/>
  <c r="AE386" i="1"/>
  <c r="AG386" i="1"/>
  <c r="AI386" i="1"/>
  <c r="AK386" i="1"/>
  <c r="AM386" i="1"/>
  <c r="AO386" i="1"/>
  <c r="AQ386" i="1"/>
  <c r="AU386" i="1"/>
  <c r="W387" i="1"/>
  <c r="Y387" i="1"/>
  <c r="AA387" i="1"/>
  <c r="AC387" i="1"/>
  <c r="AE387" i="1"/>
  <c r="AG387" i="1"/>
  <c r="AI387" i="1"/>
  <c r="AK387" i="1"/>
  <c r="AM387" i="1"/>
  <c r="AO387" i="1"/>
  <c r="AQ387" i="1"/>
  <c r="AU387" i="1"/>
  <c r="W388" i="1"/>
  <c r="Y388" i="1"/>
  <c r="AA388" i="1"/>
  <c r="AC388" i="1"/>
  <c r="AE388" i="1"/>
  <c r="AG388" i="1"/>
  <c r="AI388" i="1"/>
  <c r="AK388" i="1"/>
  <c r="AM388" i="1"/>
  <c r="AO388" i="1"/>
  <c r="AQ388" i="1"/>
  <c r="AU388" i="1"/>
  <c r="W389" i="1"/>
  <c r="Y389" i="1"/>
  <c r="AA389" i="1"/>
  <c r="AC389" i="1"/>
  <c r="AE389" i="1"/>
  <c r="AG389" i="1"/>
  <c r="AI389" i="1"/>
  <c r="AK389" i="1"/>
  <c r="AM389" i="1"/>
  <c r="AO389" i="1"/>
  <c r="AQ389" i="1"/>
  <c r="AU389" i="1"/>
  <c r="W390" i="1"/>
  <c r="Y390" i="1"/>
  <c r="AA390" i="1"/>
  <c r="AC390" i="1"/>
  <c r="AE390" i="1"/>
  <c r="AG390" i="1"/>
  <c r="AI390" i="1"/>
  <c r="AK390" i="1"/>
  <c r="AM390" i="1"/>
  <c r="AO390" i="1"/>
  <c r="AQ390" i="1"/>
  <c r="AU390" i="1"/>
  <c r="W391" i="1"/>
  <c r="Y391" i="1"/>
  <c r="AA391" i="1"/>
  <c r="AC391" i="1"/>
  <c r="AE391" i="1"/>
  <c r="AG391" i="1"/>
  <c r="AI391" i="1"/>
  <c r="AK391" i="1"/>
  <c r="AM391" i="1"/>
  <c r="AO391" i="1"/>
  <c r="AQ391" i="1"/>
  <c r="AU391" i="1"/>
  <c r="W392" i="1"/>
  <c r="Y392" i="1"/>
  <c r="AA392" i="1"/>
  <c r="AC392" i="1"/>
  <c r="AE392" i="1"/>
  <c r="AG392" i="1"/>
  <c r="AI392" i="1"/>
  <c r="AK392" i="1"/>
  <c r="AM392" i="1"/>
  <c r="AO392" i="1"/>
  <c r="AQ392" i="1"/>
  <c r="AU392" i="1"/>
  <c r="W393" i="1"/>
  <c r="Y393" i="1"/>
  <c r="AA393" i="1"/>
  <c r="AC393" i="1"/>
  <c r="AE393" i="1"/>
  <c r="AG393" i="1"/>
  <c r="AI393" i="1"/>
  <c r="AK393" i="1"/>
  <c r="AM393" i="1"/>
  <c r="AO393" i="1"/>
  <c r="AQ393" i="1"/>
  <c r="AU393" i="1"/>
  <c r="W394" i="1"/>
  <c r="Y394" i="1"/>
  <c r="AA394" i="1"/>
  <c r="AC394" i="1"/>
  <c r="AE394" i="1"/>
  <c r="AG394" i="1"/>
  <c r="AI394" i="1"/>
  <c r="AK394" i="1"/>
  <c r="AM394" i="1"/>
  <c r="AO394" i="1"/>
  <c r="AQ394" i="1"/>
  <c r="AU394" i="1"/>
  <c r="Y395" i="1"/>
  <c r="AA395" i="1"/>
  <c r="AC395" i="1"/>
  <c r="AE395" i="1"/>
  <c r="AG395" i="1"/>
  <c r="AI395" i="1"/>
  <c r="AK395" i="1"/>
  <c r="AM395" i="1"/>
  <c r="AO395" i="1"/>
  <c r="AQ395" i="1"/>
  <c r="AU395" i="1"/>
  <c r="W396" i="1"/>
  <c r="Y396" i="1"/>
  <c r="AA396" i="1"/>
  <c r="AC396" i="1"/>
  <c r="AE396" i="1"/>
  <c r="AG396" i="1"/>
  <c r="AI396" i="1"/>
  <c r="AK396" i="1"/>
  <c r="AM396" i="1"/>
  <c r="AO396" i="1"/>
  <c r="AQ396" i="1"/>
  <c r="AU396" i="1"/>
  <c r="Y397" i="1"/>
  <c r="AA397" i="1"/>
  <c r="AC397" i="1"/>
  <c r="AE397" i="1"/>
  <c r="AG397" i="1"/>
  <c r="AI397" i="1"/>
  <c r="AK397" i="1"/>
  <c r="AM397" i="1"/>
  <c r="AO397" i="1"/>
  <c r="AQ397" i="1"/>
  <c r="AU397" i="1"/>
  <c r="Y398" i="1"/>
  <c r="AA398" i="1"/>
  <c r="AC398" i="1"/>
  <c r="AE398" i="1"/>
  <c r="AG398" i="1"/>
  <c r="AI398" i="1"/>
  <c r="AK398" i="1"/>
  <c r="AM398" i="1"/>
  <c r="AO398" i="1"/>
  <c r="AQ398" i="1"/>
  <c r="AU398" i="1"/>
  <c r="W399" i="1"/>
  <c r="Y399" i="1"/>
  <c r="AA399" i="1"/>
  <c r="AC399" i="1"/>
  <c r="AE399" i="1"/>
  <c r="AG399" i="1"/>
  <c r="AI399" i="1"/>
  <c r="AK399" i="1"/>
  <c r="AM399" i="1"/>
  <c r="AO399" i="1"/>
  <c r="AQ399" i="1"/>
  <c r="AU399" i="1"/>
  <c r="Y400" i="1"/>
  <c r="AA400" i="1"/>
  <c r="AC400" i="1"/>
  <c r="AE400" i="1"/>
  <c r="AG400" i="1"/>
  <c r="AI400" i="1"/>
  <c r="AK400" i="1"/>
  <c r="AM400" i="1"/>
  <c r="AO400" i="1"/>
  <c r="AQ400" i="1"/>
  <c r="AU400" i="1"/>
  <c r="Y401" i="1"/>
  <c r="AA401" i="1"/>
  <c r="AC401" i="1"/>
  <c r="AE401" i="1"/>
  <c r="AG401" i="1"/>
  <c r="AI401" i="1"/>
  <c r="AK401" i="1"/>
  <c r="AM401" i="1"/>
  <c r="AO401" i="1"/>
  <c r="AQ401" i="1"/>
  <c r="AU401" i="1"/>
  <c r="Y402" i="1"/>
  <c r="AA402" i="1"/>
  <c r="AC402" i="1"/>
  <c r="AE402" i="1"/>
  <c r="AG402" i="1"/>
  <c r="AI402" i="1"/>
  <c r="AK402" i="1"/>
  <c r="AM402" i="1"/>
  <c r="AO402" i="1"/>
  <c r="AQ402" i="1"/>
  <c r="AU402" i="1"/>
  <c r="Y403" i="1"/>
  <c r="AA403" i="1"/>
  <c r="AC403" i="1"/>
  <c r="AE403" i="1"/>
  <c r="AG403" i="1"/>
  <c r="AI403" i="1"/>
  <c r="AK403" i="1"/>
  <c r="AM403" i="1"/>
  <c r="AO403" i="1"/>
  <c r="AQ403" i="1"/>
  <c r="AU403" i="1"/>
  <c r="Y404" i="1"/>
  <c r="AA404" i="1"/>
  <c r="AC404" i="1"/>
  <c r="AE404" i="1"/>
  <c r="AG404" i="1"/>
  <c r="AI404" i="1"/>
  <c r="AK404" i="1"/>
  <c r="AM404" i="1"/>
  <c r="AO404" i="1"/>
  <c r="AQ404" i="1"/>
  <c r="AU404" i="1"/>
  <c r="Y405" i="1"/>
  <c r="AA405" i="1"/>
  <c r="AC405" i="1"/>
  <c r="AE405" i="1"/>
  <c r="AG405" i="1"/>
  <c r="AI405" i="1"/>
  <c r="AK405" i="1"/>
  <c r="AM405" i="1"/>
  <c r="AO405" i="1"/>
  <c r="AQ405" i="1"/>
  <c r="AU405" i="1"/>
  <c r="Y406" i="1"/>
  <c r="AA406" i="1"/>
  <c r="AC406" i="1"/>
  <c r="AE406" i="1"/>
  <c r="AG406" i="1"/>
  <c r="AI406" i="1"/>
  <c r="AK406" i="1"/>
  <c r="AM406" i="1"/>
  <c r="AO406" i="1"/>
  <c r="AQ406" i="1"/>
  <c r="AU406" i="1"/>
  <c r="W407" i="1"/>
  <c r="Y407" i="1"/>
  <c r="AA407" i="1"/>
  <c r="AC407" i="1"/>
  <c r="AE407" i="1"/>
  <c r="AG407" i="1"/>
  <c r="AI407" i="1"/>
  <c r="AK407" i="1"/>
  <c r="AM407" i="1"/>
  <c r="AO407" i="1"/>
  <c r="AQ407" i="1"/>
  <c r="AU407" i="1"/>
  <c r="W408" i="1"/>
  <c r="Y408" i="1"/>
  <c r="AA408" i="1"/>
  <c r="AC408" i="1"/>
  <c r="AE408" i="1"/>
  <c r="AG408" i="1"/>
  <c r="AI408" i="1"/>
  <c r="AK408" i="1"/>
  <c r="AM408" i="1"/>
  <c r="AO408" i="1"/>
  <c r="AQ408" i="1"/>
  <c r="AU408" i="1"/>
  <c r="Y409" i="1"/>
  <c r="AA409" i="1"/>
  <c r="AC409" i="1"/>
  <c r="AE409" i="1"/>
  <c r="AG409" i="1"/>
  <c r="AI409" i="1"/>
  <c r="AK409" i="1"/>
  <c r="AM409" i="1"/>
  <c r="AO409" i="1"/>
  <c r="AQ409" i="1"/>
  <c r="AU409" i="1"/>
  <c r="Y410" i="1"/>
  <c r="AA410" i="1"/>
  <c r="AC410" i="1"/>
  <c r="AE410" i="1"/>
  <c r="AG410" i="1"/>
  <c r="AI410" i="1"/>
  <c r="AK410" i="1"/>
  <c r="AM410" i="1"/>
  <c r="AO410" i="1"/>
  <c r="AQ410" i="1"/>
  <c r="AU410" i="1"/>
  <c r="W411" i="1"/>
  <c r="Y411" i="1"/>
  <c r="AA411" i="1"/>
  <c r="AC411" i="1"/>
  <c r="AE411" i="1"/>
  <c r="AG411" i="1"/>
  <c r="AI411" i="1"/>
  <c r="AK411" i="1"/>
  <c r="AM411" i="1"/>
  <c r="AO411" i="1"/>
  <c r="AQ411" i="1"/>
  <c r="AU411" i="1"/>
  <c r="Y412" i="1"/>
  <c r="AA412" i="1"/>
  <c r="AC412" i="1"/>
  <c r="AE412" i="1"/>
  <c r="AG412" i="1"/>
  <c r="AI412" i="1"/>
  <c r="AK412" i="1"/>
  <c r="AM412" i="1"/>
  <c r="AO412" i="1"/>
  <c r="AQ412" i="1"/>
  <c r="AU412" i="1"/>
  <c r="Y413" i="1"/>
  <c r="AA413" i="1"/>
  <c r="AC413" i="1"/>
  <c r="AE413" i="1"/>
  <c r="AG413" i="1"/>
  <c r="AI413" i="1"/>
  <c r="AK413" i="1"/>
  <c r="AM413" i="1"/>
  <c r="AO413" i="1"/>
  <c r="AQ413" i="1"/>
  <c r="AU413" i="1"/>
  <c r="Y414" i="1"/>
  <c r="AA414" i="1"/>
  <c r="AC414" i="1"/>
  <c r="AE414" i="1"/>
  <c r="AG414" i="1"/>
  <c r="AI414" i="1"/>
  <c r="AK414" i="1"/>
  <c r="AM414" i="1"/>
  <c r="AO414" i="1"/>
  <c r="AQ414" i="1"/>
  <c r="AU414" i="1"/>
  <c r="Y415" i="1"/>
  <c r="AA415" i="1"/>
  <c r="AC415" i="1"/>
  <c r="AE415" i="1"/>
  <c r="AG415" i="1"/>
  <c r="AI415" i="1"/>
  <c r="AK415" i="1"/>
  <c r="AM415" i="1"/>
  <c r="AO415" i="1"/>
  <c r="AQ415" i="1"/>
  <c r="AU415" i="1"/>
  <c r="W416" i="1"/>
  <c r="Y416" i="1"/>
  <c r="AA416" i="1"/>
  <c r="AC416" i="1"/>
  <c r="AE416" i="1"/>
  <c r="AG416" i="1"/>
  <c r="AI416" i="1"/>
  <c r="AK416" i="1"/>
  <c r="AM416" i="1"/>
  <c r="AO416" i="1"/>
  <c r="AQ416" i="1"/>
  <c r="AU416" i="1"/>
  <c r="W417" i="1"/>
  <c r="Y417" i="1"/>
  <c r="AA417" i="1"/>
  <c r="AC417" i="1"/>
  <c r="AE417" i="1"/>
  <c r="AG417" i="1"/>
  <c r="AI417" i="1"/>
  <c r="AK417" i="1"/>
  <c r="AM417" i="1"/>
  <c r="AO417" i="1"/>
  <c r="AQ417" i="1"/>
  <c r="AU417" i="1"/>
  <c r="W418" i="1"/>
  <c r="Y418" i="1"/>
  <c r="AA418" i="1"/>
  <c r="AC418" i="1"/>
  <c r="AE418" i="1"/>
  <c r="AG418" i="1"/>
  <c r="AI418" i="1"/>
  <c r="AK418" i="1"/>
  <c r="AM418" i="1"/>
  <c r="AO418" i="1"/>
  <c r="AQ418" i="1"/>
  <c r="AU418" i="1"/>
  <c r="W419" i="1"/>
  <c r="Y419" i="1"/>
  <c r="AA419" i="1"/>
  <c r="AC419" i="1"/>
  <c r="AE419" i="1"/>
  <c r="AG419" i="1"/>
  <c r="AI419" i="1"/>
  <c r="AK419" i="1"/>
  <c r="AM419" i="1"/>
  <c r="AO419" i="1"/>
  <c r="AQ419" i="1"/>
  <c r="AU419" i="1"/>
  <c r="W420" i="1"/>
  <c r="Y420" i="1"/>
  <c r="AA420" i="1"/>
  <c r="AC420" i="1"/>
  <c r="AE420" i="1"/>
  <c r="AG420" i="1"/>
  <c r="AI420" i="1"/>
  <c r="AK420" i="1"/>
  <c r="AM420" i="1"/>
  <c r="AO420" i="1"/>
  <c r="AQ420" i="1"/>
  <c r="AU420" i="1"/>
  <c r="W421" i="1"/>
  <c r="Y421" i="1"/>
  <c r="AA421" i="1"/>
  <c r="AC421" i="1"/>
  <c r="AE421" i="1"/>
  <c r="AG421" i="1"/>
  <c r="AI421" i="1"/>
  <c r="AK421" i="1"/>
  <c r="AM421" i="1"/>
  <c r="AO421" i="1"/>
  <c r="AQ421" i="1"/>
  <c r="AU421" i="1"/>
  <c r="Y422" i="1"/>
  <c r="AA422" i="1"/>
  <c r="AC422" i="1"/>
  <c r="AE422" i="1"/>
  <c r="AG422" i="1"/>
  <c r="AI422" i="1"/>
  <c r="AK422" i="1"/>
  <c r="AM422" i="1"/>
  <c r="AO422" i="1"/>
  <c r="AQ422" i="1"/>
  <c r="AU422" i="1"/>
  <c r="W423" i="1"/>
  <c r="Y423" i="1"/>
  <c r="AA423" i="1"/>
  <c r="AC423" i="1"/>
  <c r="AE423" i="1"/>
  <c r="AG423" i="1"/>
  <c r="AI423" i="1"/>
  <c r="AK423" i="1"/>
  <c r="AM423" i="1"/>
  <c r="AO423" i="1"/>
  <c r="AQ423" i="1"/>
  <c r="AU423" i="1"/>
  <c r="Y424" i="1"/>
  <c r="AA424" i="1"/>
  <c r="AC424" i="1"/>
  <c r="AE424" i="1"/>
  <c r="AG424" i="1"/>
  <c r="AI424" i="1"/>
  <c r="AK424" i="1"/>
  <c r="AM424" i="1"/>
  <c r="AO424" i="1"/>
  <c r="AQ424" i="1"/>
  <c r="AU424" i="1"/>
  <c r="Y425" i="1"/>
  <c r="AA425" i="1"/>
  <c r="AC425" i="1"/>
  <c r="AE425" i="1"/>
  <c r="AG425" i="1"/>
  <c r="AI425" i="1"/>
  <c r="AK425" i="1"/>
  <c r="AM425" i="1"/>
  <c r="AO425" i="1"/>
  <c r="AQ425" i="1"/>
  <c r="AU425" i="1"/>
  <c r="Y426" i="1"/>
  <c r="AA426" i="1"/>
  <c r="AC426" i="1"/>
  <c r="AE426" i="1"/>
  <c r="AG426" i="1"/>
  <c r="AI426" i="1"/>
  <c r="AK426" i="1"/>
  <c r="AM426" i="1"/>
  <c r="AO426" i="1"/>
  <c r="AQ426" i="1"/>
  <c r="AU426" i="1"/>
  <c r="Y427" i="1"/>
  <c r="AA427" i="1"/>
  <c r="AC427" i="1"/>
  <c r="AE427" i="1"/>
  <c r="AG427" i="1"/>
  <c r="AI427" i="1"/>
  <c r="AK427" i="1"/>
  <c r="AM427" i="1"/>
  <c r="AO427" i="1"/>
  <c r="AQ427" i="1"/>
  <c r="AU427" i="1"/>
  <c r="Y428" i="1"/>
  <c r="AA428" i="1"/>
  <c r="AC428" i="1"/>
  <c r="AE428" i="1"/>
  <c r="AG428" i="1"/>
  <c r="AI428" i="1"/>
  <c r="AK428" i="1"/>
  <c r="AM428" i="1"/>
  <c r="AO428" i="1"/>
  <c r="AQ428" i="1"/>
  <c r="AU428" i="1"/>
  <c r="Y429" i="1"/>
  <c r="AA429" i="1"/>
  <c r="AC429" i="1"/>
  <c r="AE429" i="1"/>
  <c r="AG429" i="1"/>
  <c r="AI429" i="1"/>
  <c r="AK429" i="1"/>
  <c r="AM429" i="1"/>
  <c r="AO429" i="1"/>
  <c r="AQ429" i="1"/>
  <c r="AU429" i="1"/>
  <c r="W430" i="1"/>
  <c r="Y430" i="1"/>
  <c r="AA430" i="1"/>
  <c r="AC430" i="1"/>
  <c r="AE430" i="1"/>
  <c r="AG430" i="1"/>
  <c r="AI430" i="1"/>
  <c r="AK430" i="1"/>
  <c r="AM430" i="1"/>
  <c r="AO430" i="1"/>
  <c r="AQ430" i="1"/>
  <c r="AU430" i="1"/>
  <c r="W431" i="1"/>
  <c r="Y431" i="1"/>
  <c r="AA431" i="1"/>
  <c r="AC431" i="1"/>
  <c r="AE431" i="1"/>
  <c r="AG431" i="1"/>
  <c r="AI431" i="1"/>
  <c r="AK431" i="1"/>
  <c r="AM431" i="1"/>
  <c r="AO431" i="1"/>
  <c r="AQ431" i="1"/>
  <c r="AU431" i="1"/>
  <c r="W432" i="1"/>
  <c r="Y432" i="1"/>
  <c r="AA432" i="1"/>
  <c r="AC432" i="1"/>
  <c r="AE432" i="1"/>
  <c r="AG432" i="1"/>
  <c r="AI432" i="1"/>
  <c r="AK432" i="1"/>
  <c r="AM432" i="1"/>
  <c r="AO432" i="1"/>
  <c r="AQ432" i="1"/>
  <c r="AU432" i="1"/>
  <c r="W433" i="1"/>
  <c r="Y433" i="1"/>
  <c r="AA433" i="1"/>
  <c r="AC433" i="1"/>
  <c r="AE433" i="1"/>
  <c r="AG433" i="1"/>
  <c r="AI433" i="1"/>
  <c r="AK433" i="1"/>
  <c r="AM433" i="1"/>
  <c r="AO433" i="1"/>
  <c r="AQ433" i="1"/>
  <c r="AU433" i="1"/>
  <c r="W434" i="1"/>
  <c r="Y434" i="1"/>
  <c r="AA434" i="1"/>
  <c r="AC434" i="1"/>
  <c r="AE434" i="1"/>
  <c r="AG434" i="1"/>
  <c r="AI434" i="1"/>
  <c r="AK434" i="1"/>
  <c r="AM434" i="1"/>
  <c r="AO434" i="1"/>
  <c r="AQ434" i="1"/>
  <c r="AU434" i="1"/>
  <c r="W435" i="1"/>
  <c r="Y435" i="1"/>
  <c r="AA435" i="1"/>
  <c r="AC435" i="1"/>
  <c r="AE435" i="1"/>
  <c r="AG435" i="1"/>
  <c r="AI435" i="1"/>
  <c r="AK435" i="1"/>
  <c r="AM435" i="1"/>
  <c r="AO435" i="1"/>
  <c r="AQ435" i="1"/>
  <c r="AU435" i="1"/>
  <c r="W436" i="1"/>
  <c r="Y436" i="1"/>
  <c r="AA436" i="1"/>
  <c r="AC436" i="1"/>
  <c r="AE436" i="1"/>
  <c r="AG436" i="1"/>
  <c r="AI436" i="1"/>
  <c r="AK436" i="1"/>
  <c r="AM436" i="1"/>
  <c r="AO436" i="1"/>
  <c r="AQ436" i="1"/>
  <c r="AU436" i="1"/>
  <c r="W437" i="1"/>
  <c r="Y437" i="1"/>
  <c r="AA437" i="1"/>
  <c r="AC437" i="1"/>
  <c r="AE437" i="1"/>
  <c r="AG437" i="1"/>
  <c r="AI437" i="1"/>
  <c r="AK437" i="1"/>
  <c r="AM437" i="1"/>
  <c r="AO437" i="1"/>
  <c r="AQ437" i="1"/>
  <c r="AU437" i="1"/>
  <c r="W438" i="1"/>
  <c r="Y438" i="1"/>
  <c r="AA438" i="1"/>
  <c r="AC438" i="1"/>
  <c r="AE438" i="1"/>
  <c r="AG438" i="1"/>
  <c r="AI438" i="1"/>
  <c r="AK438" i="1"/>
  <c r="AM438" i="1"/>
  <c r="AO438" i="1"/>
  <c r="AQ438" i="1"/>
  <c r="AU438" i="1"/>
  <c r="W439" i="1"/>
  <c r="Y439" i="1"/>
  <c r="AA439" i="1"/>
  <c r="AC439" i="1"/>
  <c r="AE439" i="1"/>
  <c r="AG439" i="1"/>
  <c r="AI439" i="1"/>
  <c r="AK439" i="1"/>
  <c r="AM439" i="1"/>
  <c r="AO439" i="1"/>
  <c r="AQ439" i="1"/>
  <c r="AU439" i="1"/>
  <c r="W440" i="1"/>
  <c r="Y440" i="1"/>
  <c r="AA440" i="1"/>
  <c r="AC440" i="1"/>
  <c r="AE440" i="1"/>
  <c r="AG440" i="1"/>
  <c r="AI440" i="1"/>
  <c r="AK440" i="1"/>
  <c r="AM440" i="1"/>
  <c r="AO440" i="1"/>
  <c r="AQ440" i="1"/>
  <c r="AU440" i="1"/>
  <c r="W441" i="1"/>
  <c r="Y441" i="1"/>
  <c r="AA441" i="1"/>
  <c r="AC441" i="1"/>
  <c r="AE441" i="1"/>
  <c r="AG441" i="1"/>
  <c r="AI441" i="1"/>
  <c r="AK441" i="1"/>
  <c r="AM441" i="1"/>
  <c r="AO441" i="1"/>
  <c r="AQ441" i="1"/>
  <c r="AU441" i="1"/>
  <c r="W442" i="1"/>
  <c r="Y442" i="1"/>
  <c r="AA442" i="1"/>
  <c r="AC442" i="1"/>
  <c r="AE442" i="1"/>
  <c r="AG442" i="1"/>
  <c r="AI442" i="1"/>
  <c r="AK442" i="1"/>
  <c r="AM442" i="1"/>
  <c r="AO442" i="1"/>
  <c r="AQ442" i="1"/>
  <c r="AU442" i="1"/>
  <c r="W443" i="1"/>
  <c r="Y443" i="1"/>
  <c r="AA443" i="1"/>
  <c r="AC443" i="1"/>
  <c r="AE443" i="1"/>
  <c r="AG443" i="1"/>
  <c r="AI443" i="1"/>
  <c r="AK443" i="1"/>
  <c r="AM443" i="1"/>
  <c r="AO443" i="1"/>
  <c r="AQ443" i="1"/>
  <c r="AU443" i="1"/>
  <c r="W444" i="1"/>
  <c r="Y444" i="1"/>
  <c r="AA444" i="1"/>
  <c r="AC444" i="1"/>
  <c r="AE444" i="1"/>
  <c r="AG444" i="1"/>
  <c r="AI444" i="1"/>
  <c r="AK444" i="1"/>
  <c r="AM444" i="1"/>
  <c r="AO444" i="1"/>
  <c r="AQ444" i="1"/>
  <c r="AU444" i="1"/>
  <c r="W445" i="1"/>
  <c r="Y445" i="1"/>
  <c r="AA445" i="1"/>
  <c r="AC445" i="1"/>
  <c r="AE445" i="1"/>
  <c r="AG445" i="1"/>
  <c r="AI445" i="1"/>
  <c r="AK445" i="1"/>
  <c r="AM445" i="1"/>
  <c r="AO445" i="1"/>
  <c r="AQ445" i="1"/>
  <c r="AU445" i="1"/>
  <c r="W446" i="1"/>
  <c r="Y446" i="1"/>
  <c r="AA446" i="1"/>
  <c r="AC446" i="1"/>
  <c r="AE446" i="1"/>
  <c r="AG446" i="1"/>
  <c r="AI446" i="1"/>
  <c r="AK446" i="1"/>
  <c r="AM446" i="1"/>
  <c r="AO446" i="1"/>
  <c r="AQ446" i="1"/>
  <c r="AU446" i="1"/>
  <c r="W447" i="1"/>
  <c r="Y447" i="1"/>
  <c r="AA447" i="1"/>
  <c r="AC447" i="1"/>
  <c r="AE447" i="1"/>
  <c r="AG447" i="1"/>
  <c r="AI447" i="1"/>
  <c r="AK447" i="1"/>
  <c r="AM447" i="1"/>
  <c r="AO447" i="1"/>
  <c r="AQ447" i="1"/>
  <c r="AU447" i="1"/>
  <c r="W448" i="1"/>
  <c r="Y448" i="1"/>
  <c r="AA448" i="1"/>
  <c r="AC448" i="1"/>
  <c r="AE448" i="1"/>
  <c r="AG448" i="1"/>
  <c r="AI448" i="1"/>
  <c r="AK448" i="1"/>
  <c r="AM448" i="1"/>
  <c r="AO448" i="1"/>
  <c r="AQ448" i="1"/>
  <c r="AU448" i="1"/>
  <c r="W449" i="1"/>
  <c r="Y449" i="1"/>
  <c r="AA449" i="1"/>
  <c r="AC449" i="1"/>
  <c r="AE449" i="1"/>
  <c r="AG449" i="1"/>
  <c r="AI449" i="1"/>
  <c r="AK449" i="1"/>
  <c r="AM449" i="1"/>
  <c r="AO449" i="1"/>
  <c r="AQ449" i="1"/>
  <c r="AU449" i="1"/>
  <c r="W450" i="1"/>
  <c r="Y450" i="1"/>
  <c r="AA450" i="1"/>
  <c r="AC450" i="1"/>
  <c r="AE450" i="1"/>
  <c r="AG450" i="1"/>
  <c r="AI450" i="1"/>
  <c r="AK450" i="1"/>
  <c r="AM450" i="1"/>
  <c r="AO450" i="1"/>
  <c r="AQ450" i="1"/>
  <c r="AU450" i="1"/>
  <c r="W451" i="1"/>
  <c r="Y451" i="1"/>
  <c r="AA451" i="1"/>
  <c r="AC451" i="1"/>
  <c r="AE451" i="1"/>
  <c r="AG451" i="1"/>
  <c r="AI451" i="1"/>
  <c r="AK451" i="1"/>
  <c r="AM451" i="1"/>
  <c r="AO451" i="1"/>
  <c r="AQ451" i="1"/>
  <c r="AU451" i="1"/>
  <c r="W452" i="1"/>
  <c r="Y452" i="1"/>
  <c r="AA452" i="1"/>
  <c r="AC452" i="1"/>
  <c r="AE452" i="1"/>
  <c r="AG452" i="1"/>
  <c r="AI452" i="1"/>
  <c r="AK452" i="1"/>
  <c r="AM452" i="1"/>
  <c r="AO452" i="1"/>
  <c r="AQ452" i="1"/>
  <c r="AU452" i="1"/>
  <c r="W453" i="1"/>
  <c r="Y453" i="1"/>
  <c r="AA453" i="1"/>
  <c r="AC453" i="1"/>
  <c r="AE453" i="1"/>
  <c r="AG453" i="1"/>
  <c r="AI453" i="1"/>
  <c r="AK453" i="1"/>
  <c r="AM453" i="1"/>
  <c r="AO453" i="1"/>
  <c r="AQ453" i="1"/>
  <c r="AU453" i="1"/>
  <c r="W454" i="1"/>
  <c r="Y454" i="1"/>
  <c r="AA454" i="1"/>
  <c r="AC454" i="1"/>
  <c r="AE454" i="1"/>
  <c r="AG454" i="1"/>
  <c r="AI454" i="1"/>
  <c r="AK454" i="1"/>
  <c r="AM454" i="1"/>
  <c r="AO454" i="1"/>
  <c r="AQ454" i="1"/>
  <c r="AU454" i="1"/>
  <c r="W455" i="1"/>
  <c r="Y455" i="1"/>
  <c r="AA455" i="1"/>
  <c r="AC455" i="1"/>
  <c r="AE455" i="1"/>
  <c r="AG455" i="1"/>
  <c r="AI455" i="1"/>
  <c r="AK455" i="1"/>
  <c r="AM455" i="1"/>
  <c r="AO455" i="1"/>
  <c r="AQ455" i="1"/>
  <c r="AU455" i="1"/>
  <c r="W456" i="1"/>
  <c r="Y456" i="1"/>
  <c r="AA456" i="1"/>
  <c r="AC456" i="1"/>
  <c r="AE456" i="1"/>
  <c r="AG456" i="1"/>
  <c r="AI456" i="1"/>
  <c r="AK456" i="1"/>
  <c r="AM456" i="1"/>
  <c r="AO456" i="1"/>
  <c r="AQ456" i="1"/>
  <c r="AU456" i="1"/>
  <c r="W457" i="1"/>
  <c r="Y457" i="1"/>
  <c r="AA457" i="1"/>
  <c r="AC457" i="1"/>
  <c r="AE457" i="1"/>
  <c r="AG457" i="1"/>
  <c r="AI457" i="1"/>
  <c r="AK457" i="1"/>
  <c r="AM457" i="1"/>
  <c r="AO457" i="1"/>
  <c r="AQ457" i="1"/>
  <c r="AU457" i="1"/>
  <c r="W458" i="1"/>
  <c r="Y458" i="1"/>
  <c r="AA458" i="1"/>
  <c r="AC458" i="1"/>
  <c r="AE458" i="1"/>
  <c r="AG458" i="1"/>
  <c r="AI458" i="1"/>
  <c r="AK458" i="1"/>
  <c r="AM458" i="1"/>
  <c r="AO458" i="1"/>
  <c r="AQ458" i="1"/>
  <c r="AU458" i="1"/>
  <c r="W459" i="1"/>
  <c r="Y459" i="1"/>
  <c r="AA459" i="1"/>
  <c r="AC459" i="1"/>
  <c r="AE459" i="1"/>
  <c r="AG459" i="1"/>
  <c r="AI459" i="1"/>
  <c r="AK459" i="1"/>
  <c r="AM459" i="1"/>
  <c r="AO459" i="1"/>
  <c r="AQ459" i="1"/>
  <c r="AU459" i="1"/>
  <c r="Y460" i="1"/>
  <c r="AA460" i="1"/>
  <c r="AC460" i="1"/>
  <c r="AE460" i="1"/>
  <c r="AG460" i="1"/>
  <c r="AI460" i="1"/>
  <c r="AK460" i="1"/>
  <c r="AM460" i="1"/>
  <c r="AO460" i="1"/>
  <c r="AQ460" i="1"/>
  <c r="AU460" i="1"/>
  <c r="Y461" i="1"/>
  <c r="AA461" i="1"/>
  <c r="AC461" i="1"/>
  <c r="AE461" i="1"/>
  <c r="AG461" i="1"/>
  <c r="AI461" i="1"/>
  <c r="AK461" i="1"/>
  <c r="AM461" i="1"/>
  <c r="AO461" i="1"/>
  <c r="AQ461" i="1"/>
  <c r="AU461" i="1"/>
  <c r="Y462" i="1"/>
  <c r="AA462" i="1"/>
  <c r="AC462" i="1"/>
  <c r="AE462" i="1"/>
  <c r="AG462" i="1"/>
  <c r="AI462" i="1"/>
  <c r="AK462" i="1"/>
  <c r="AM462" i="1"/>
  <c r="AO462" i="1"/>
  <c r="AQ462" i="1"/>
  <c r="AU462" i="1"/>
  <c r="W463" i="1"/>
  <c r="Y463" i="1"/>
  <c r="AA463" i="1"/>
  <c r="AC463" i="1"/>
  <c r="AE463" i="1"/>
  <c r="AG463" i="1"/>
  <c r="AI463" i="1"/>
  <c r="AK463" i="1"/>
  <c r="AM463" i="1"/>
  <c r="AO463" i="1"/>
  <c r="AQ463" i="1"/>
  <c r="AU463" i="1"/>
  <c r="W464" i="1"/>
  <c r="Y464" i="1"/>
  <c r="AA464" i="1"/>
  <c r="AC464" i="1"/>
  <c r="AE464" i="1"/>
  <c r="AG464" i="1"/>
  <c r="AI464" i="1"/>
  <c r="AK464" i="1"/>
  <c r="AM464" i="1"/>
  <c r="AO464" i="1"/>
  <c r="AQ464" i="1"/>
  <c r="AU464" i="1"/>
  <c r="Y465" i="1"/>
  <c r="AA465" i="1"/>
  <c r="AC465" i="1"/>
  <c r="AE465" i="1"/>
  <c r="AG465" i="1"/>
  <c r="AI465" i="1"/>
  <c r="AK465" i="1"/>
  <c r="AM465" i="1"/>
  <c r="AO465" i="1"/>
  <c r="AQ465" i="1"/>
  <c r="AU465" i="1"/>
  <c r="Y466" i="1"/>
  <c r="AA466" i="1"/>
  <c r="AC466" i="1"/>
  <c r="AE466" i="1"/>
  <c r="AG466" i="1"/>
  <c r="AI466" i="1"/>
  <c r="AK466" i="1"/>
  <c r="AM466" i="1"/>
  <c r="AO466" i="1"/>
  <c r="AQ466" i="1"/>
  <c r="AU466" i="1"/>
  <c r="W467" i="1"/>
  <c r="Y467" i="1"/>
  <c r="AA467" i="1"/>
  <c r="AC467" i="1"/>
  <c r="AE467" i="1"/>
  <c r="AG467" i="1"/>
  <c r="AI467" i="1"/>
  <c r="AK467" i="1"/>
  <c r="AM467" i="1"/>
  <c r="AO467" i="1"/>
  <c r="AQ467" i="1"/>
  <c r="AU467" i="1"/>
  <c r="W468" i="1"/>
  <c r="Y468" i="1"/>
  <c r="AA468" i="1"/>
  <c r="AC468" i="1"/>
  <c r="AE468" i="1"/>
  <c r="AG468" i="1"/>
  <c r="AI468" i="1"/>
  <c r="AK468" i="1"/>
  <c r="AM468" i="1"/>
  <c r="AO468" i="1"/>
  <c r="AQ468" i="1"/>
  <c r="AU468" i="1"/>
  <c r="W469" i="1"/>
  <c r="Y469" i="1"/>
  <c r="AA469" i="1"/>
  <c r="AC469" i="1"/>
  <c r="AE469" i="1"/>
  <c r="AG469" i="1"/>
  <c r="AI469" i="1"/>
  <c r="AK469" i="1"/>
  <c r="AM469" i="1"/>
  <c r="AO469" i="1"/>
  <c r="AQ469" i="1"/>
  <c r="AU469" i="1"/>
  <c r="Y470" i="1"/>
  <c r="AA470" i="1"/>
  <c r="AC470" i="1"/>
  <c r="AE470" i="1"/>
  <c r="AG470" i="1"/>
  <c r="AI470" i="1"/>
  <c r="AK470" i="1"/>
  <c r="AM470" i="1"/>
  <c r="AO470" i="1"/>
  <c r="AQ470" i="1"/>
  <c r="AU470" i="1"/>
  <c r="Y471" i="1"/>
  <c r="AA471" i="1"/>
  <c r="AC471" i="1"/>
  <c r="AE471" i="1"/>
  <c r="AG471" i="1"/>
  <c r="AI471" i="1"/>
  <c r="AK471" i="1"/>
  <c r="AM471" i="1"/>
  <c r="AO471" i="1"/>
  <c r="AQ471" i="1"/>
  <c r="AU471" i="1"/>
  <c r="Y472" i="1"/>
  <c r="AA472" i="1"/>
  <c r="AC472" i="1"/>
  <c r="AE472" i="1"/>
  <c r="AG472" i="1"/>
  <c r="AI472" i="1"/>
  <c r="AK472" i="1"/>
  <c r="AM472" i="1"/>
  <c r="AO472" i="1"/>
  <c r="AQ472" i="1"/>
  <c r="AU472" i="1"/>
  <c r="Y473" i="1"/>
  <c r="AA473" i="1"/>
  <c r="AC473" i="1"/>
  <c r="AE473" i="1"/>
  <c r="AG473" i="1"/>
  <c r="AI473" i="1"/>
  <c r="AK473" i="1"/>
  <c r="AM473" i="1"/>
  <c r="AO473" i="1"/>
  <c r="AQ473" i="1"/>
  <c r="AU473" i="1"/>
  <c r="Y474" i="1"/>
  <c r="AA474" i="1"/>
  <c r="AC474" i="1"/>
  <c r="AE474" i="1"/>
  <c r="AG474" i="1"/>
  <c r="AI474" i="1"/>
  <c r="AK474" i="1"/>
  <c r="AM474" i="1"/>
  <c r="AO474" i="1"/>
  <c r="AQ474" i="1"/>
  <c r="AU474" i="1"/>
  <c r="Y475" i="1"/>
  <c r="AA475" i="1"/>
  <c r="AC475" i="1"/>
  <c r="AE475" i="1"/>
  <c r="AG475" i="1"/>
  <c r="AI475" i="1"/>
  <c r="AK475" i="1"/>
  <c r="AM475" i="1"/>
  <c r="AO475" i="1"/>
  <c r="AQ475" i="1"/>
  <c r="AU475" i="1"/>
  <c r="Y476" i="1"/>
  <c r="AA476" i="1"/>
  <c r="AC476" i="1"/>
  <c r="AE476" i="1"/>
  <c r="AG476" i="1"/>
  <c r="AI476" i="1"/>
  <c r="AK476" i="1"/>
  <c r="AM476" i="1"/>
  <c r="AO476" i="1"/>
  <c r="AQ476" i="1"/>
  <c r="AU476" i="1"/>
  <c r="Y477" i="1"/>
  <c r="AA477" i="1"/>
  <c r="AC477" i="1"/>
  <c r="AE477" i="1"/>
  <c r="AG477" i="1"/>
  <c r="AI477" i="1"/>
  <c r="AK477" i="1"/>
  <c r="AM477" i="1"/>
  <c r="AO477" i="1"/>
  <c r="AQ477" i="1"/>
  <c r="AU477" i="1"/>
  <c r="Y478" i="1"/>
  <c r="AA478" i="1"/>
  <c r="AC478" i="1"/>
  <c r="AE478" i="1"/>
  <c r="AG478" i="1"/>
  <c r="AI478" i="1"/>
  <c r="AK478" i="1"/>
  <c r="AM478" i="1"/>
  <c r="AO478" i="1"/>
  <c r="AQ478" i="1"/>
  <c r="AU478" i="1"/>
  <c r="Y479" i="1"/>
  <c r="AA479" i="1"/>
  <c r="AC479" i="1"/>
  <c r="AE479" i="1"/>
  <c r="AG479" i="1"/>
  <c r="AI479" i="1"/>
  <c r="AK479" i="1"/>
  <c r="AM479" i="1"/>
  <c r="AO479" i="1"/>
  <c r="AQ479" i="1"/>
  <c r="AU479" i="1"/>
  <c r="Y480" i="1"/>
  <c r="AA480" i="1"/>
  <c r="AC480" i="1"/>
  <c r="AE480" i="1"/>
  <c r="AG480" i="1"/>
  <c r="AI480" i="1"/>
  <c r="AK480" i="1"/>
  <c r="AM480" i="1"/>
  <c r="AO480" i="1"/>
  <c r="AQ480" i="1"/>
  <c r="AU480" i="1"/>
  <c r="Y481" i="1"/>
  <c r="AA481" i="1"/>
  <c r="AC481" i="1"/>
  <c r="AE481" i="1"/>
  <c r="AG481" i="1"/>
  <c r="AI481" i="1"/>
  <c r="AK481" i="1"/>
  <c r="AM481" i="1"/>
  <c r="AO481" i="1"/>
  <c r="AQ481" i="1"/>
  <c r="AU481" i="1"/>
  <c r="Y482" i="1"/>
  <c r="AA482" i="1"/>
  <c r="AC482" i="1"/>
  <c r="AE482" i="1"/>
  <c r="AG482" i="1"/>
  <c r="AI482" i="1"/>
  <c r="AK482" i="1"/>
  <c r="AM482" i="1"/>
  <c r="AO482" i="1"/>
  <c r="AQ482" i="1"/>
  <c r="AU482" i="1"/>
  <c r="W483" i="1"/>
  <c r="Y483" i="1"/>
  <c r="AA483" i="1"/>
  <c r="AC483" i="1"/>
  <c r="AE483" i="1"/>
  <c r="AG483" i="1"/>
  <c r="AI483" i="1"/>
  <c r="AK483" i="1"/>
  <c r="AM483" i="1"/>
  <c r="AO483" i="1"/>
  <c r="AQ483" i="1"/>
  <c r="AU483" i="1"/>
  <c r="Y484" i="1"/>
  <c r="AA484" i="1"/>
  <c r="AC484" i="1"/>
  <c r="AE484" i="1"/>
  <c r="AG484" i="1"/>
  <c r="AI484" i="1"/>
  <c r="AK484" i="1"/>
  <c r="AM484" i="1"/>
  <c r="AO484" i="1"/>
  <c r="AQ484" i="1"/>
  <c r="AU484" i="1"/>
  <c r="Y485" i="1"/>
  <c r="AA485" i="1"/>
  <c r="AC485" i="1"/>
  <c r="AE485" i="1"/>
  <c r="AG485" i="1"/>
  <c r="AI485" i="1"/>
  <c r="AK485" i="1"/>
  <c r="AM485" i="1"/>
  <c r="AO485" i="1"/>
  <c r="AQ485" i="1"/>
  <c r="AU485" i="1"/>
  <c r="Y486" i="1"/>
  <c r="AA486" i="1"/>
  <c r="AC486" i="1"/>
  <c r="AE486" i="1"/>
  <c r="AG486" i="1"/>
  <c r="AI486" i="1"/>
  <c r="AK486" i="1"/>
  <c r="AM486" i="1"/>
  <c r="AO486" i="1"/>
  <c r="AQ486" i="1"/>
  <c r="AU486" i="1"/>
  <c r="Y487" i="1"/>
  <c r="AA487" i="1"/>
  <c r="AC487" i="1"/>
  <c r="AE487" i="1"/>
  <c r="AG487" i="1"/>
  <c r="AI487" i="1"/>
  <c r="AK487" i="1"/>
  <c r="AM487" i="1"/>
  <c r="AO487" i="1"/>
  <c r="AQ487" i="1"/>
  <c r="AU487" i="1"/>
  <c r="Y488" i="1"/>
  <c r="AA488" i="1"/>
  <c r="AC488" i="1"/>
  <c r="AE488" i="1"/>
  <c r="AG488" i="1"/>
  <c r="AI488" i="1"/>
  <c r="AK488" i="1"/>
  <c r="AM488" i="1"/>
  <c r="AO488" i="1"/>
  <c r="AQ488" i="1"/>
  <c r="AU488" i="1"/>
  <c r="Y489" i="1"/>
  <c r="AA489" i="1"/>
  <c r="AC489" i="1"/>
  <c r="AE489" i="1"/>
  <c r="AG489" i="1"/>
  <c r="AI489" i="1"/>
  <c r="AK489" i="1"/>
  <c r="AM489" i="1"/>
  <c r="AO489" i="1"/>
  <c r="AQ489" i="1"/>
  <c r="AU489" i="1"/>
  <c r="Y490" i="1"/>
  <c r="AA490" i="1"/>
  <c r="AC490" i="1"/>
  <c r="AE490" i="1"/>
  <c r="AG490" i="1"/>
  <c r="AI490" i="1"/>
  <c r="AK490" i="1"/>
  <c r="AM490" i="1"/>
  <c r="AO490" i="1"/>
  <c r="AQ490" i="1"/>
  <c r="AU490" i="1"/>
  <c r="Y491" i="1"/>
  <c r="AA491" i="1"/>
  <c r="AC491" i="1"/>
  <c r="AE491" i="1"/>
  <c r="AG491" i="1"/>
  <c r="AI491" i="1"/>
  <c r="AK491" i="1"/>
  <c r="AM491" i="1"/>
  <c r="AO491" i="1"/>
  <c r="AQ491" i="1"/>
  <c r="AU491" i="1"/>
  <c r="Y492" i="1"/>
  <c r="AA492" i="1"/>
  <c r="AC492" i="1"/>
  <c r="AE492" i="1"/>
  <c r="AG492" i="1"/>
  <c r="AI492" i="1"/>
  <c r="AK492" i="1"/>
  <c r="AM492" i="1"/>
  <c r="AO492" i="1"/>
  <c r="AQ492" i="1"/>
  <c r="AU492" i="1"/>
  <c r="W493" i="1"/>
  <c r="Y493" i="1"/>
  <c r="AA493" i="1"/>
  <c r="AC493" i="1"/>
  <c r="AE493" i="1"/>
  <c r="AG493" i="1"/>
  <c r="AI493" i="1"/>
  <c r="AK493" i="1"/>
  <c r="AM493" i="1"/>
  <c r="AO493" i="1"/>
  <c r="AQ493" i="1"/>
  <c r="AU493" i="1"/>
  <c r="W494" i="1"/>
  <c r="Y494" i="1"/>
  <c r="AA494" i="1"/>
  <c r="AC494" i="1"/>
  <c r="AE494" i="1"/>
  <c r="AG494" i="1"/>
  <c r="AI494" i="1"/>
  <c r="AK494" i="1"/>
  <c r="AM494" i="1"/>
  <c r="AO494" i="1"/>
  <c r="AQ494" i="1"/>
  <c r="AU494" i="1"/>
  <c r="W495" i="1"/>
  <c r="Y495" i="1"/>
  <c r="AA495" i="1"/>
  <c r="AC495" i="1"/>
  <c r="AE495" i="1"/>
  <c r="AG495" i="1"/>
  <c r="AI495" i="1"/>
  <c r="AK495" i="1"/>
  <c r="AM495" i="1"/>
  <c r="AO495" i="1"/>
  <c r="AQ495" i="1"/>
  <c r="AU495" i="1"/>
  <c r="W496" i="1"/>
  <c r="Y496" i="1"/>
  <c r="AA496" i="1"/>
  <c r="AC496" i="1"/>
  <c r="AE496" i="1"/>
  <c r="AG496" i="1"/>
  <c r="AI496" i="1"/>
  <c r="AK496" i="1"/>
  <c r="AM496" i="1"/>
  <c r="AO496" i="1"/>
  <c r="AQ496" i="1"/>
  <c r="AU496" i="1"/>
  <c r="W497" i="1"/>
  <c r="Y497" i="1"/>
  <c r="AA497" i="1"/>
  <c r="AC497" i="1"/>
  <c r="AE497" i="1"/>
  <c r="AG497" i="1"/>
  <c r="AI497" i="1"/>
  <c r="AK497" i="1"/>
  <c r="AM497" i="1"/>
  <c r="AO497" i="1"/>
  <c r="AQ497" i="1"/>
  <c r="AU497" i="1"/>
  <c r="W498" i="1"/>
  <c r="Y498" i="1"/>
  <c r="AA498" i="1"/>
  <c r="AC498" i="1"/>
  <c r="AE498" i="1"/>
  <c r="AG498" i="1"/>
  <c r="AI498" i="1"/>
  <c r="AK498" i="1"/>
  <c r="AM498" i="1"/>
  <c r="AO498" i="1"/>
  <c r="AQ498" i="1"/>
  <c r="AU498" i="1"/>
  <c r="W499" i="1"/>
  <c r="Y499" i="1"/>
  <c r="AA499" i="1"/>
  <c r="AC499" i="1"/>
  <c r="AE499" i="1"/>
  <c r="AG499" i="1"/>
  <c r="AI499" i="1"/>
  <c r="AK499" i="1"/>
  <c r="AM499" i="1"/>
  <c r="AO499" i="1"/>
  <c r="AQ499" i="1"/>
  <c r="AU499" i="1"/>
  <c r="W500" i="1"/>
  <c r="Y500" i="1"/>
  <c r="AA500" i="1"/>
  <c r="AC500" i="1"/>
  <c r="AE500" i="1"/>
  <c r="AG500" i="1"/>
  <c r="AI500" i="1"/>
  <c r="AK500" i="1"/>
  <c r="AM500" i="1"/>
  <c r="AO500" i="1"/>
  <c r="AQ500" i="1"/>
  <c r="AU500" i="1"/>
  <c r="W501" i="1"/>
  <c r="Y501" i="1"/>
  <c r="AA501" i="1"/>
  <c r="AC501" i="1"/>
  <c r="AE501" i="1"/>
  <c r="AG501" i="1"/>
  <c r="AI501" i="1"/>
  <c r="AK501" i="1"/>
  <c r="AM501" i="1"/>
  <c r="AO501" i="1"/>
  <c r="AQ501" i="1"/>
  <c r="AU501" i="1"/>
  <c r="W502" i="1"/>
  <c r="Y502" i="1"/>
  <c r="AA502" i="1"/>
  <c r="AC502" i="1"/>
  <c r="AE502" i="1"/>
  <c r="AG502" i="1"/>
  <c r="AI502" i="1"/>
  <c r="AK502" i="1"/>
  <c r="AM502" i="1"/>
  <c r="AO502" i="1"/>
  <c r="AQ502" i="1"/>
  <c r="AU502" i="1"/>
  <c r="W503" i="1"/>
  <c r="Y503" i="1"/>
  <c r="AA503" i="1"/>
  <c r="AC503" i="1"/>
  <c r="AE503" i="1"/>
  <c r="AG503" i="1"/>
  <c r="AI503" i="1"/>
  <c r="AK503" i="1"/>
  <c r="AM503" i="1"/>
  <c r="AO503" i="1"/>
  <c r="AQ503" i="1"/>
  <c r="AU503" i="1"/>
  <c r="Y504" i="1"/>
  <c r="AA504" i="1"/>
  <c r="AC504" i="1"/>
  <c r="AE504" i="1"/>
  <c r="AG504" i="1"/>
  <c r="AI504" i="1"/>
  <c r="AK504" i="1"/>
  <c r="AM504" i="1"/>
  <c r="AO504" i="1"/>
  <c r="AQ504" i="1"/>
  <c r="AU504" i="1"/>
  <c r="Y505" i="1"/>
  <c r="AA505" i="1"/>
  <c r="AC505" i="1"/>
  <c r="AE505" i="1"/>
  <c r="AG505" i="1"/>
  <c r="AI505" i="1"/>
  <c r="AK505" i="1"/>
  <c r="AM505" i="1"/>
  <c r="AO505" i="1"/>
  <c r="AQ505" i="1"/>
  <c r="AU505" i="1"/>
  <c r="Y506" i="1"/>
  <c r="AA506" i="1"/>
  <c r="AC506" i="1"/>
  <c r="AE506" i="1"/>
  <c r="AG506" i="1"/>
  <c r="AI506" i="1"/>
  <c r="AK506" i="1"/>
  <c r="AM506" i="1"/>
  <c r="AO506" i="1"/>
  <c r="AQ506" i="1"/>
  <c r="AU506" i="1"/>
  <c r="Y507" i="1"/>
  <c r="AA507" i="1"/>
  <c r="AC507" i="1"/>
  <c r="AE507" i="1"/>
  <c r="AG507" i="1"/>
  <c r="AI507" i="1"/>
  <c r="AK507" i="1"/>
  <c r="AM507" i="1"/>
  <c r="AO507" i="1"/>
  <c r="AQ507" i="1"/>
  <c r="AU507" i="1"/>
  <c r="Y508" i="1"/>
  <c r="AA508" i="1"/>
  <c r="AC508" i="1"/>
  <c r="AE508" i="1"/>
  <c r="AG508" i="1"/>
  <c r="AI508" i="1"/>
  <c r="AK508" i="1"/>
  <c r="AM508" i="1"/>
  <c r="AO508" i="1"/>
  <c r="AQ508" i="1"/>
  <c r="AU508" i="1"/>
  <c r="W509" i="1"/>
  <c r="Y509" i="1"/>
  <c r="AA509" i="1"/>
  <c r="AC509" i="1"/>
  <c r="AE509" i="1"/>
  <c r="AG509" i="1"/>
  <c r="AI509" i="1"/>
  <c r="AK509" i="1"/>
  <c r="AM509" i="1"/>
  <c r="AO509" i="1"/>
  <c r="AQ509" i="1"/>
  <c r="AU509" i="1"/>
  <c r="Y510" i="1"/>
  <c r="AA510" i="1"/>
  <c r="AC510" i="1"/>
  <c r="AE510" i="1"/>
  <c r="AG510" i="1"/>
  <c r="AI510" i="1"/>
  <c r="AK510" i="1"/>
  <c r="AM510" i="1"/>
  <c r="AO510" i="1"/>
  <c r="AQ510" i="1"/>
  <c r="AU510" i="1"/>
  <c r="W511" i="1"/>
  <c r="Y511" i="1"/>
  <c r="AA511" i="1"/>
  <c r="AC511" i="1"/>
  <c r="AE511" i="1"/>
  <c r="AG511" i="1"/>
  <c r="AI511" i="1"/>
  <c r="AK511" i="1"/>
  <c r="AM511" i="1"/>
  <c r="AO511" i="1"/>
  <c r="AQ511" i="1"/>
  <c r="AU511" i="1"/>
  <c r="Y512" i="1"/>
  <c r="AA512" i="1"/>
  <c r="AC512" i="1"/>
  <c r="AE512" i="1"/>
  <c r="AG512" i="1"/>
  <c r="AI512" i="1"/>
  <c r="AK512" i="1"/>
  <c r="AM512" i="1"/>
  <c r="AO512" i="1"/>
  <c r="AQ512" i="1"/>
  <c r="AU512" i="1"/>
  <c r="Y513" i="1"/>
  <c r="AA513" i="1"/>
  <c r="AC513" i="1"/>
  <c r="AE513" i="1"/>
  <c r="AG513" i="1"/>
  <c r="AI513" i="1"/>
  <c r="AK513" i="1"/>
  <c r="AM513" i="1"/>
  <c r="AO513" i="1"/>
  <c r="AQ513" i="1"/>
  <c r="AU513" i="1"/>
  <c r="Y514" i="1"/>
  <c r="AA514" i="1"/>
  <c r="AC514" i="1"/>
  <c r="AE514" i="1"/>
  <c r="AG514" i="1"/>
  <c r="AI514" i="1"/>
  <c r="AK514" i="1"/>
  <c r="AM514" i="1"/>
  <c r="AO514" i="1"/>
  <c r="AQ514" i="1"/>
  <c r="AU514" i="1"/>
  <c r="W515" i="1"/>
  <c r="Y515" i="1"/>
  <c r="AA515" i="1"/>
  <c r="AC515" i="1"/>
  <c r="AE515" i="1"/>
  <c r="AG515" i="1"/>
  <c r="AI515" i="1"/>
  <c r="AK515" i="1"/>
  <c r="AM515" i="1"/>
  <c r="AO515" i="1"/>
  <c r="AQ515" i="1"/>
  <c r="AU515" i="1"/>
  <c r="Y516" i="1"/>
  <c r="AA516" i="1"/>
  <c r="AC516" i="1"/>
  <c r="AE516" i="1"/>
  <c r="AG516" i="1"/>
  <c r="AI516" i="1"/>
  <c r="AK516" i="1"/>
  <c r="AM516" i="1"/>
  <c r="AO516" i="1"/>
  <c r="AQ516" i="1"/>
  <c r="AU516" i="1"/>
  <c r="Y517" i="1"/>
  <c r="AA517" i="1"/>
  <c r="AC517" i="1"/>
  <c r="AE517" i="1"/>
  <c r="AG517" i="1"/>
  <c r="AI517" i="1"/>
  <c r="AK517" i="1"/>
  <c r="AM517" i="1"/>
  <c r="AO517" i="1"/>
  <c r="AQ517" i="1"/>
  <c r="AU517" i="1"/>
  <c r="W518" i="1"/>
  <c r="Y518" i="1"/>
  <c r="AA518" i="1"/>
  <c r="AC518" i="1"/>
  <c r="AE518" i="1"/>
  <c r="AG518" i="1"/>
  <c r="AI518" i="1"/>
  <c r="AK518" i="1"/>
  <c r="AM518" i="1"/>
  <c r="AO518" i="1"/>
  <c r="AQ518" i="1"/>
  <c r="AU518" i="1"/>
  <c r="Y519" i="1"/>
  <c r="AA519" i="1"/>
  <c r="AC519" i="1"/>
  <c r="AE519" i="1"/>
  <c r="AG519" i="1"/>
  <c r="AI519" i="1"/>
  <c r="AK519" i="1"/>
  <c r="AM519" i="1"/>
  <c r="AO519" i="1"/>
  <c r="AQ519" i="1"/>
  <c r="AU519" i="1"/>
  <c r="Y520" i="1"/>
  <c r="AA520" i="1"/>
  <c r="AC520" i="1"/>
  <c r="AE520" i="1"/>
  <c r="AG520" i="1"/>
  <c r="AI520" i="1"/>
  <c r="AK520" i="1"/>
  <c r="AM520" i="1"/>
  <c r="AO520" i="1"/>
  <c r="AQ520" i="1"/>
  <c r="AU520" i="1"/>
  <c r="W521" i="1"/>
  <c r="Y521" i="1"/>
  <c r="AA521" i="1"/>
  <c r="AC521" i="1"/>
  <c r="AE521" i="1"/>
  <c r="AG521" i="1"/>
  <c r="AI521" i="1"/>
  <c r="AK521" i="1"/>
  <c r="AM521" i="1"/>
  <c r="AO521" i="1"/>
  <c r="AQ521" i="1"/>
  <c r="AU521" i="1"/>
  <c r="W522" i="1"/>
  <c r="Y522" i="1"/>
  <c r="AA522" i="1"/>
  <c r="AC522" i="1"/>
  <c r="AE522" i="1"/>
  <c r="AG522" i="1"/>
  <c r="AI522" i="1"/>
  <c r="AK522" i="1"/>
  <c r="AM522" i="1"/>
  <c r="AO522" i="1"/>
  <c r="AQ522" i="1"/>
  <c r="AU522" i="1"/>
  <c r="W523" i="1"/>
  <c r="Y523" i="1"/>
  <c r="AA523" i="1"/>
  <c r="AC523" i="1"/>
  <c r="AE523" i="1"/>
  <c r="AG523" i="1"/>
  <c r="AI523" i="1"/>
  <c r="AK523" i="1"/>
  <c r="AM523" i="1"/>
  <c r="AO523" i="1"/>
  <c r="AQ523" i="1"/>
  <c r="AU523" i="1"/>
  <c r="W524" i="1"/>
  <c r="Y524" i="1"/>
  <c r="AA524" i="1"/>
  <c r="AC524" i="1"/>
  <c r="AE524" i="1"/>
  <c r="AG524" i="1"/>
  <c r="AI524" i="1"/>
  <c r="AK524" i="1"/>
  <c r="AM524" i="1"/>
  <c r="AO524" i="1"/>
  <c r="AQ524" i="1"/>
  <c r="AU524" i="1"/>
  <c r="W525" i="1"/>
  <c r="Y525" i="1"/>
  <c r="AA525" i="1"/>
  <c r="AC525" i="1"/>
  <c r="AE525" i="1"/>
  <c r="AG525" i="1"/>
  <c r="AI525" i="1"/>
  <c r="AK525" i="1"/>
  <c r="AM525" i="1"/>
  <c r="AO525" i="1"/>
  <c r="AQ525" i="1"/>
  <c r="AU525" i="1"/>
  <c r="W526" i="1"/>
  <c r="Y526" i="1"/>
  <c r="AA526" i="1"/>
  <c r="AC526" i="1"/>
  <c r="AE526" i="1"/>
  <c r="AG526" i="1"/>
  <c r="AI526" i="1"/>
  <c r="AK526" i="1"/>
  <c r="AM526" i="1"/>
  <c r="AO526" i="1"/>
  <c r="AQ526" i="1"/>
  <c r="AU526" i="1"/>
  <c r="W527" i="1"/>
  <c r="Y527" i="1"/>
  <c r="AA527" i="1"/>
  <c r="AC527" i="1"/>
  <c r="AE527" i="1"/>
  <c r="AG527" i="1"/>
  <c r="AI527" i="1"/>
  <c r="AK527" i="1"/>
  <c r="AM527" i="1"/>
  <c r="AO527" i="1"/>
  <c r="AQ527" i="1"/>
  <c r="AU527" i="1"/>
  <c r="W528" i="1"/>
  <c r="Y528" i="1"/>
  <c r="AA528" i="1"/>
  <c r="AC528" i="1"/>
  <c r="AE528" i="1"/>
  <c r="AG528" i="1"/>
  <c r="AI528" i="1"/>
  <c r="AK528" i="1"/>
  <c r="AM528" i="1"/>
  <c r="AO528" i="1"/>
  <c r="AQ528" i="1"/>
  <c r="AU528" i="1"/>
  <c r="W529" i="1"/>
  <c r="Y529" i="1"/>
  <c r="AA529" i="1"/>
  <c r="AC529" i="1"/>
  <c r="AE529" i="1"/>
  <c r="AG529" i="1"/>
  <c r="AI529" i="1"/>
  <c r="AK529" i="1"/>
  <c r="AM529" i="1"/>
  <c r="AO529" i="1"/>
  <c r="AQ529" i="1"/>
  <c r="AU529" i="1"/>
  <c r="W530" i="1"/>
  <c r="Y530" i="1"/>
  <c r="AA530" i="1"/>
  <c r="AC530" i="1"/>
  <c r="AE530" i="1"/>
  <c r="AG530" i="1"/>
  <c r="AI530" i="1"/>
  <c r="AK530" i="1"/>
  <c r="AM530" i="1"/>
  <c r="AO530" i="1"/>
  <c r="AQ530" i="1"/>
  <c r="AU530" i="1"/>
  <c r="W531" i="1"/>
  <c r="Y531" i="1"/>
  <c r="AA531" i="1"/>
  <c r="AC531" i="1"/>
  <c r="AE531" i="1"/>
  <c r="AG531" i="1"/>
  <c r="AI531" i="1"/>
  <c r="AK531" i="1"/>
  <c r="AM531" i="1"/>
  <c r="AO531" i="1"/>
  <c r="AQ531" i="1"/>
  <c r="AU531" i="1"/>
  <c r="W532" i="1"/>
  <c r="Y532" i="1"/>
  <c r="AA532" i="1"/>
  <c r="AC532" i="1"/>
  <c r="AE532" i="1"/>
  <c r="AG532" i="1"/>
  <c r="AI532" i="1"/>
  <c r="AK532" i="1"/>
  <c r="AM532" i="1"/>
  <c r="AO532" i="1"/>
  <c r="AQ532" i="1"/>
  <c r="AU532" i="1"/>
  <c r="W533" i="1"/>
  <c r="Y533" i="1"/>
  <c r="AA533" i="1"/>
  <c r="AC533" i="1"/>
  <c r="AE533" i="1"/>
  <c r="AG533" i="1"/>
  <c r="AI533" i="1"/>
  <c r="AK533" i="1"/>
  <c r="AM533" i="1"/>
  <c r="AO533" i="1"/>
  <c r="AQ533" i="1"/>
  <c r="AU533" i="1"/>
  <c r="W534" i="1"/>
  <c r="Y534" i="1"/>
  <c r="AA534" i="1"/>
  <c r="AC534" i="1"/>
  <c r="AE534" i="1"/>
  <c r="AG534" i="1"/>
  <c r="AI534" i="1"/>
  <c r="AK534" i="1"/>
  <c r="AM534" i="1"/>
  <c r="AO534" i="1"/>
  <c r="AQ534" i="1"/>
  <c r="AU534" i="1"/>
  <c r="W535" i="1"/>
  <c r="Y535" i="1"/>
  <c r="AA535" i="1"/>
  <c r="AC535" i="1"/>
  <c r="AE535" i="1"/>
  <c r="AG535" i="1"/>
  <c r="AI535" i="1"/>
  <c r="AK535" i="1"/>
  <c r="AM535" i="1"/>
  <c r="AO535" i="1"/>
  <c r="AQ535" i="1"/>
  <c r="AU535" i="1"/>
  <c r="W536" i="1"/>
  <c r="Y536" i="1"/>
  <c r="AA536" i="1"/>
  <c r="AC536" i="1"/>
  <c r="AE536" i="1"/>
  <c r="AG536" i="1"/>
  <c r="AI536" i="1"/>
  <c r="AK536" i="1"/>
  <c r="AM536" i="1"/>
  <c r="AO536" i="1"/>
  <c r="AQ536" i="1"/>
  <c r="AU536" i="1"/>
  <c r="W537" i="1"/>
  <c r="Y537" i="1"/>
  <c r="AA537" i="1"/>
  <c r="AC537" i="1"/>
  <c r="AE537" i="1"/>
  <c r="AG537" i="1"/>
  <c r="AI537" i="1"/>
  <c r="AK537" i="1"/>
  <c r="AM537" i="1"/>
  <c r="AO537" i="1"/>
  <c r="AQ537" i="1"/>
  <c r="AU537" i="1"/>
  <c r="W538" i="1"/>
  <c r="Y538" i="1"/>
  <c r="AA538" i="1"/>
  <c r="AC538" i="1"/>
  <c r="AE538" i="1"/>
  <c r="AG538" i="1"/>
  <c r="AI538" i="1"/>
  <c r="AK538" i="1"/>
  <c r="AM538" i="1"/>
  <c r="AO538" i="1"/>
  <c r="AQ538" i="1"/>
  <c r="AU538" i="1"/>
  <c r="W539" i="1"/>
  <c r="Y539" i="1"/>
  <c r="AA539" i="1"/>
  <c r="AC539" i="1"/>
  <c r="AE539" i="1"/>
  <c r="AG539" i="1"/>
  <c r="AI539" i="1"/>
  <c r="AK539" i="1"/>
  <c r="AM539" i="1"/>
  <c r="AO539" i="1"/>
  <c r="AQ539" i="1"/>
  <c r="AU539" i="1"/>
  <c r="W540" i="1"/>
  <c r="Y540" i="1"/>
  <c r="AA540" i="1"/>
  <c r="AC540" i="1"/>
  <c r="AE540" i="1"/>
  <c r="AG540" i="1"/>
  <c r="AI540" i="1"/>
  <c r="AK540" i="1"/>
  <c r="AM540" i="1"/>
  <c r="AO540" i="1"/>
  <c r="AQ540" i="1"/>
  <c r="AU540" i="1"/>
  <c r="W541" i="1"/>
  <c r="Y541" i="1"/>
  <c r="AA541" i="1"/>
  <c r="AC541" i="1"/>
  <c r="AE541" i="1"/>
  <c r="AG541" i="1"/>
  <c r="AI541" i="1"/>
  <c r="AK541" i="1"/>
  <c r="AM541" i="1"/>
  <c r="AO541" i="1"/>
  <c r="AQ541" i="1"/>
  <c r="AU541" i="1"/>
  <c r="W542" i="1"/>
  <c r="Y542" i="1"/>
  <c r="AA542" i="1"/>
  <c r="AC542" i="1"/>
  <c r="AE542" i="1"/>
  <c r="AG542" i="1"/>
  <c r="AI542" i="1"/>
  <c r="AK542" i="1"/>
  <c r="AM542" i="1"/>
  <c r="AO542" i="1"/>
  <c r="AQ542" i="1"/>
  <c r="AU542" i="1"/>
  <c r="W543" i="1"/>
  <c r="Y543" i="1"/>
  <c r="AA543" i="1"/>
  <c r="AC543" i="1"/>
  <c r="AE543" i="1"/>
  <c r="AG543" i="1"/>
  <c r="AI543" i="1"/>
  <c r="AK543" i="1"/>
  <c r="AM543" i="1"/>
  <c r="AO543" i="1"/>
  <c r="AQ543" i="1"/>
  <c r="AU543" i="1"/>
  <c r="W544" i="1"/>
  <c r="Y544" i="1"/>
  <c r="AA544" i="1"/>
  <c r="AC544" i="1"/>
  <c r="AE544" i="1"/>
  <c r="AG544" i="1"/>
  <c r="AI544" i="1"/>
  <c r="AK544" i="1"/>
  <c r="AM544" i="1"/>
  <c r="AO544" i="1"/>
  <c r="AQ544" i="1"/>
  <c r="AU544" i="1"/>
  <c r="W545" i="1"/>
  <c r="Y545" i="1"/>
  <c r="AA545" i="1"/>
  <c r="AC545" i="1"/>
  <c r="AE545" i="1"/>
  <c r="AG545" i="1"/>
  <c r="AI545" i="1"/>
  <c r="AK545" i="1"/>
  <c r="AM545" i="1"/>
  <c r="AO545" i="1"/>
  <c r="AQ545" i="1"/>
  <c r="AU545" i="1"/>
  <c r="W546" i="1"/>
  <c r="Y546" i="1"/>
  <c r="AA546" i="1"/>
  <c r="AC546" i="1"/>
  <c r="AE546" i="1"/>
  <c r="AG546" i="1"/>
  <c r="AI546" i="1"/>
  <c r="AK546" i="1"/>
  <c r="AM546" i="1"/>
  <c r="AO546" i="1"/>
  <c r="AQ546" i="1"/>
  <c r="AU546" i="1"/>
  <c r="W547" i="1"/>
  <c r="Y547" i="1"/>
  <c r="AA547" i="1"/>
  <c r="AC547" i="1"/>
  <c r="AE547" i="1"/>
  <c r="AG547" i="1"/>
  <c r="AI547" i="1"/>
  <c r="AK547" i="1"/>
  <c r="AM547" i="1"/>
  <c r="AO547" i="1"/>
  <c r="AQ547" i="1"/>
  <c r="AU547" i="1"/>
  <c r="W548" i="1"/>
  <c r="Y548" i="1"/>
  <c r="AA548" i="1"/>
  <c r="AC548" i="1"/>
  <c r="AE548" i="1"/>
  <c r="AG548" i="1"/>
  <c r="AI548" i="1"/>
  <c r="AK548" i="1"/>
  <c r="AM548" i="1"/>
  <c r="AO548" i="1"/>
  <c r="AQ548" i="1"/>
  <c r="AU548" i="1"/>
  <c r="Y549" i="1"/>
  <c r="AA549" i="1"/>
  <c r="AC549" i="1"/>
  <c r="AE549" i="1"/>
  <c r="AG549" i="1"/>
  <c r="AI549" i="1"/>
  <c r="AK549" i="1"/>
  <c r="AM549" i="1"/>
  <c r="AO549" i="1"/>
  <c r="AQ549" i="1"/>
  <c r="AU549" i="1"/>
  <c r="W550" i="1"/>
  <c r="Y550" i="1"/>
  <c r="AA550" i="1"/>
  <c r="AC550" i="1"/>
  <c r="AE550" i="1"/>
  <c r="AG550" i="1"/>
  <c r="AI550" i="1"/>
  <c r="AK550" i="1"/>
  <c r="AM550" i="1"/>
  <c r="AO550" i="1"/>
  <c r="AQ550" i="1"/>
  <c r="AU550" i="1"/>
  <c r="W551" i="1"/>
  <c r="Y551" i="1"/>
  <c r="AA551" i="1"/>
  <c r="AC551" i="1"/>
  <c r="AE551" i="1"/>
  <c r="AG551" i="1"/>
  <c r="AI551" i="1"/>
  <c r="AK551" i="1"/>
  <c r="AM551" i="1"/>
  <c r="AO551" i="1"/>
  <c r="AQ551" i="1"/>
  <c r="AU551" i="1"/>
  <c r="Y552" i="1"/>
  <c r="AA552" i="1"/>
  <c r="AC552" i="1"/>
  <c r="AE552" i="1"/>
  <c r="AG552" i="1"/>
  <c r="AI552" i="1"/>
  <c r="AK552" i="1"/>
  <c r="AM552" i="1"/>
  <c r="AO552" i="1"/>
  <c r="AQ552" i="1"/>
  <c r="AU552" i="1"/>
  <c r="Y553" i="1"/>
  <c r="AA553" i="1"/>
  <c r="AC553" i="1"/>
  <c r="AE553" i="1"/>
  <c r="AG553" i="1"/>
  <c r="AI553" i="1"/>
  <c r="AK553" i="1"/>
  <c r="AM553" i="1"/>
  <c r="AO553" i="1"/>
  <c r="AQ553" i="1"/>
  <c r="AU553" i="1"/>
  <c r="Y554" i="1"/>
  <c r="AA554" i="1"/>
  <c r="AC554" i="1"/>
  <c r="AE554" i="1"/>
  <c r="AG554" i="1"/>
  <c r="AI554" i="1"/>
  <c r="AK554" i="1"/>
  <c r="AM554" i="1"/>
  <c r="AO554" i="1"/>
  <c r="AQ554" i="1"/>
  <c r="AU554" i="1"/>
  <c r="W555" i="1"/>
  <c r="Y555" i="1"/>
  <c r="AA555" i="1"/>
  <c r="AC555" i="1"/>
  <c r="AE555" i="1"/>
  <c r="AG555" i="1"/>
  <c r="AI555" i="1"/>
  <c r="AK555" i="1"/>
  <c r="AM555" i="1"/>
  <c r="AO555" i="1"/>
  <c r="AQ555" i="1"/>
  <c r="AU555" i="1"/>
  <c r="Y556" i="1"/>
  <c r="AA556" i="1"/>
  <c r="AC556" i="1"/>
  <c r="AE556" i="1"/>
  <c r="AG556" i="1"/>
  <c r="AI556" i="1"/>
  <c r="AK556" i="1"/>
  <c r="AM556" i="1"/>
  <c r="AO556" i="1"/>
  <c r="AQ556" i="1"/>
  <c r="AU556" i="1"/>
  <c r="Y557" i="1"/>
  <c r="AA557" i="1"/>
  <c r="AC557" i="1"/>
  <c r="AE557" i="1"/>
  <c r="AG557" i="1"/>
  <c r="AI557" i="1"/>
  <c r="AK557" i="1"/>
  <c r="AM557" i="1"/>
  <c r="AO557" i="1"/>
  <c r="AQ557" i="1"/>
  <c r="AU557" i="1"/>
  <c r="Y558" i="1"/>
  <c r="AA558" i="1"/>
  <c r="AC558" i="1"/>
  <c r="AE558" i="1"/>
  <c r="AG558" i="1"/>
  <c r="AI558" i="1"/>
  <c r="AK558" i="1"/>
  <c r="AM558" i="1"/>
  <c r="AO558" i="1"/>
  <c r="AQ558" i="1"/>
  <c r="AU558" i="1"/>
  <c r="Y559" i="1"/>
  <c r="AA559" i="1"/>
  <c r="AC559" i="1"/>
  <c r="AE559" i="1"/>
  <c r="AG559" i="1"/>
  <c r="AI559" i="1"/>
  <c r="AK559" i="1"/>
  <c r="AM559" i="1"/>
  <c r="AO559" i="1"/>
  <c r="AQ559" i="1"/>
  <c r="AU559" i="1"/>
  <c r="Y560" i="1"/>
  <c r="AA560" i="1"/>
  <c r="AC560" i="1"/>
  <c r="AE560" i="1"/>
  <c r="AG560" i="1"/>
  <c r="AI560" i="1"/>
  <c r="AK560" i="1"/>
  <c r="AM560" i="1"/>
  <c r="AO560" i="1"/>
  <c r="AQ560" i="1"/>
  <c r="AU560" i="1"/>
  <c r="W561" i="1"/>
  <c r="Y561" i="1"/>
  <c r="AA561" i="1"/>
  <c r="AC561" i="1"/>
  <c r="AE561" i="1"/>
  <c r="AG561" i="1"/>
  <c r="AI561" i="1"/>
  <c r="AK561" i="1"/>
  <c r="AM561" i="1"/>
  <c r="AO561" i="1"/>
  <c r="AQ561" i="1"/>
  <c r="AU561" i="1"/>
  <c r="Y562" i="1"/>
  <c r="AA562" i="1"/>
  <c r="AC562" i="1"/>
  <c r="AE562" i="1"/>
  <c r="AG562" i="1"/>
  <c r="AI562" i="1"/>
  <c r="AK562" i="1"/>
  <c r="AM562" i="1"/>
  <c r="AO562" i="1"/>
  <c r="AQ562" i="1"/>
  <c r="AU562" i="1"/>
  <c r="Y563" i="1"/>
  <c r="AA563" i="1"/>
  <c r="AC563" i="1"/>
  <c r="AE563" i="1"/>
  <c r="AG563" i="1"/>
  <c r="AI563" i="1"/>
  <c r="AK563" i="1"/>
  <c r="AM563" i="1"/>
  <c r="AO563" i="1"/>
  <c r="AQ563" i="1"/>
  <c r="AU563" i="1"/>
  <c r="Y564" i="1"/>
  <c r="AA564" i="1"/>
  <c r="AC564" i="1"/>
  <c r="AE564" i="1"/>
  <c r="AG564" i="1"/>
  <c r="AI564" i="1"/>
  <c r="AK564" i="1"/>
  <c r="AM564" i="1"/>
  <c r="AO564" i="1"/>
  <c r="AQ564" i="1"/>
  <c r="AU564" i="1"/>
  <c r="Y565" i="1"/>
  <c r="AA565" i="1"/>
  <c r="AC565" i="1"/>
  <c r="AE565" i="1"/>
  <c r="AG565" i="1"/>
  <c r="AI565" i="1"/>
  <c r="AK565" i="1"/>
  <c r="AM565" i="1"/>
  <c r="AO565" i="1"/>
  <c r="AQ565" i="1"/>
  <c r="AU565" i="1"/>
  <c r="Y566" i="1"/>
  <c r="AA566" i="1"/>
  <c r="AC566" i="1"/>
  <c r="AE566" i="1"/>
  <c r="AG566" i="1"/>
  <c r="AI566" i="1"/>
  <c r="AK566" i="1"/>
  <c r="AM566" i="1"/>
  <c r="AO566" i="1"/>
  <c r="AQ566" i="1"/>
  <c r="AU566" i="1"/>
  <c r="Y567" i="1"/>
  <c r="AA567" i="1"/>
  <c r="AC567" i="1"/>
  <c r="AE567" i="1"/>
  <c r="AG567" i="1"/>
  <c r="AI567" i="1"/>
  <c r="AK567" i="1"/>
  <c r="AM567" i="1"/>
  <c r="AO567" i="1"/>
  <c r="AQ567" i="1"/>
  <c r="AU567" i="1"/>
  <c r="Y568" i="1"/>
  <c r="AA568" i="1"/>
  <c r="AC568" i="1"/>
  <c r="AE568" i="1"/>
  <c r="AG568" i="1"/>
  <c r="AI568" i="1"/>
  <c r="AK568" i="1"/>
  <c r="AM568" i="1"/>
  <c r="AO568" i="1"/>
  <c r="AQ568" i="1"/>
  <c r="AU568" i="1"/>
  <c r="W569" i="1"/>
  <c r="Y569" i="1"/>
  <c r="AA569" i="1"/>
  <c r="AC569" i="1"/>
  <c r="AE569" i="1"/>
  <c r="AG569" i="1"/>
  <c r="AI569" i="1"/>
  <c r="AK569" i="1"/>
  <c r="AM569" i="1"/>
  <c r="AO569" i="1"/>
  <c r="AQ569" i="1"/>
  <c r="AU569" i="1"/>
  <c r="W570" i="1"/>
  <c r="Y570" i="1"/>
  <c r="AA570" i="1"/>
  <c r="AC570" i="1"/>
  <c r="AE570" i="1"/>
  <c r="AG570" i="1"/>
  <c r="AI570" i="1"/>
  <c r="AK570" i="1"/>
  <c r="AM570" i="1"/>
  <c r="AO570" i="1"/>
  <c r="AQ570" i="1"/>
  <c r="AU570" i="1"/>
  <c r="Y571" i="1"/>
  <c r="AA571" i="1"/>
  <c r="AC571" i="1"/>
  <c r="AE571" i="1"/>
  <c r="AG571" i="1"/>
  <c r="AI571" i="1"/>
  <c r="AK571" i="1"/>
  <c r="AM571" i="1"/>
  <c r="AO571" i="1"/>
  <c r="AQ571" i="1"/>
  <c r="AU571" i="1"/>
  <c r="Y572" i="1"/>
  <c r="AA572" i="1"/>
  <c r="AC572" i="1"/>
  <c r="AE572" i="1"/>
  <c r="AG572" i="1"/>
  <c r="AI572" i="1"/>
  <c r="AK572" i="1"/>
  <c r="AM572" i="1"/>
  <c r="AO572" i="1"/>
  <c r="AQ572" i="1"/>
  <c r="AU572" i="1"/>
  <c r="W573" i="1"/>
  <c r="Y573" i="1"/>
  <c r="AA573" i="1"/>
  <c r="AC573" i="1"/>
  <c r="AE573" i="1"/>
  <c r="AG573" i="1"/>
  <c r="AI573" i="1"/>
  <c r="AK573" i="1"/>
  <c r="AM573" i="1"/>
  <c r="AO573" i="1"/>
  <c r="AQ573" i="1"/>
  <c r="AU573" i="1"/>
  <c r="Y574" i="1"/>
  <c r="AA574" i="1"/>
  <c r="AC574" i="1"/>
  <c r="AE574" i="1"/>
  <c r="AG574" i="1"/>
  <c r="AI574" i="1"/>
  <c r="AK574" i="1"/>
  <c r="AM574" i="1"/>
  <c r="AO574" i="1"/>
  <c r="AQ574" i="1"/>
  <c r="AU574" i="1"/>
  <c r="W575" i="1"/>
  <c r="Y575" i="1"/>
  <c r="AA575" i="1"/>
  <c r="AC575" i="1"/>
  <c r="AE575" i="1"/>
  <c r="AG575" i="1"/>
  <c r="AI575" i="1"/>
  <c r="AK575" i="1"/>
  <c r="AM575" i="1"/>
  <c r="AO575" i="1"/>
  <c r="AQ575" i="1"/>
  <c r="AU575" i="1"/>
  <c r="W576" i="1"/>
  <c r="Y576" i="1"/>
  <c r="AA576" i="1"/>
  <c r="AC576" i="1"/>
  <c r="AE576" i="1"/>
  <c r="AG576" i="1"/>
  <c r="AI576" i="1"/>
  <c r="AK576" i="1"/>
  <c r="AM576" i="1"/>
  <c r="AO576" i="1"/>
  <c r="AQ576" i="1"/>
  <c r="AU576" i="1"/>
  <c r="W577" i="1"/>
  <c r="Y577" i="1"/>
  <c r="AA577" i="1"/>
  <c r="AC577" i="1"/>
  <c r="AE577" i="1"/>
  <c r="AG577" i="1"/>
  <c r="AI577" i="1"/>
  <c r="AK577" i="1"/>
  <c r="AM577" i="1"/>
  <c r="AO577" i="1"/>
  <c r="AQ577" i="1"/>
  <c r="AU577" i="1"/>
  <c r="W578" i="1"/>
  <c r="Y578" i="1"/>
  <c r="AA578" i="1"/>
  <c r="AC578" i="1"/>
  <c r="AE578" i="1"/>
  <c r="AG578" i="1"/>
  <c r="AI578" i="1"/>
  <c r="AK578" i="1"/>
  <c r="AM578" i="1"/>
  <c r="AO578" i="1"/>
  <c r="AQ578" i="1"/>
  <c r="AU578" i="1"/>
  <c r="W579" i="1"/>
  <c r="Y579" i="1"/>
  <c r="AA579" i="1"/>
  <c r="AC579" i="1"/>
  <c r="AE579" i="1"/>
  <c r="AG579" i="1"/>
  <c r="AI579" i="1"/>
  <c r="AK579" i="1"/>
  <c r="AM579" i="1"/>
  <c r="AO579" i="1"/>
  <c r="AQ579" i="1"/>
  <c r="AU579" i="1"/>
  <c r="W580" i="1"/>
  <c r="Y580" i="1"/>
  <c r="AA580" i="1"/>
  <c r="AC580" i="1"/>
  <c r="AE580" i="1"/>
  <c r="AG580" i="1"/>
  <c r="AI580" i="1"/>
  <c r="AK580" i="1"/>
  <c r="AM580" i="1"/>
  <c r="AO580" i="1"/>
  <c r="AQ580" i="1"/>
  <c r="AU580" i="1"/>
  <c r="Y581" i="1"/>
  <c r="AA581" i="1"/>
  <c r="AC581" i="1"/>
  <c r="AE581" i="1"/>
  <c r="AG581" i="1"/>
  <c r="AI581" i="1"/>
  <c r="AK581" i="1"/>
  <c r="AM581" i="1"/>
  <c r="AO581" i="1"/>
  <c r="AQ581" i="1"/>
  <c r="AU581" i="1"/>
  <c r="Y582" i="1"/>
  <c r="AA582" i="1"/>
  <c r="AC582" i="1"/>
  <c r="AE582" i="1"/>
  <c r="AG582" i="1"/>
  <c r="AI582" i="1"/>
  <c r="AK582" i="1"/>
  <c r="AM582" i="1"/>
  <c r="AO582" i="1"/>
  <c r="AQ582" i="1"/>
  <c r="AU582" i="1"/>
  <c r="Y583" i="1"/>
  <c r="AA583" i="1"/>
  <c r="AC583" i="1"/>
  <c r="AE583" i="1"/>
  <c r="AG583" i="1"/>
  <c r="AI583" i="1"/>
  <c r="AK583" i="1"/>
  <c r="AM583" i="1"/>
  <c r="AO583" i="1"/>
  <c r="AQ583" i="1"/>
  <c r="AU583" i="1"/>
  <c r="Y584" i="1"/>
  <c r="AA584" i="1"/>
  <c r="AC584" i="1"/>
  <c r="AE584" i="1"/>
  <c r="AG584" i="1"/>
  <c r="AI584" i="1"/>
  <c r="AK584" i="1"/>
  <c r="AM584" i="1"/>
  <c r="AO584" i="1"/>
  <c r="AQ584" i="1"/>
  <c r="AU584" i="1"/>
  <c r="Y585" i="1"/>
  <c r="AA585" i="1"/>
  <c r="AC585" i="1"/>
  <c r="AE585" i="1"/>
  <c r="AG585" i="1"/>
  <c r="AI585" i="1"/>
  <c r="AK585" i="1"/>
  <c r="AM585" i="1"/>
  <c r="AO585" i="1"/>
  <c r="AQ585" i="1"/>
  <c r="AU585" i="1"/>
  <c r="Y586" i="1"/>
  <c r="AA586" i="1"/>
  <c r="AC586" i="1"/>
  <c r="AE586" i="1"/>
  <c r="AG586" i="1"/>
  <c r="AI586" i="1"/>
  <c r="AK586" i="1"/>
  <c r="AM586" i="1"/>
  <c r="AO586" i="1"/>
  <c r="AQ586" i="1"/>
  <c r="AU586" i="1"/>
  <c r="Y587" i="1"/>
  <c r="AA587" i="1"/>
  <c r="AC587" i="1"/>
  <c r="AE587" i="1"/>
  <c r="AG587" i="1"/>
  <c r="AI587" i="1"/>
  <c r="AK587" i="1"/>
  <c r="AM587" i="1"/>
  <c r="AO587" i="1"/>
  <c r="AQ587" i="1"/>
  <c r="AU587" i="1"/>
  <c r="Y588" i="1"/>
  <c r="AA588" i="1"/>
  <c r="AC588" i="1"/>
  <c r="AE588" i="1"/>
  <c r="AG588" i="1"/>
  <c r="AI588" i="1"/>
  <c r="AK588" i="1"/>
  <c r="AM588" i="1"/>
  <c r="AO588" i="1"/>
  <c r="AQ588" i="1"/>
  <c r="AU588" i="1"/>
  <c r="Y589" i="1"/>
  <c r="AA589" i="1"/>
  <c r="AC589" i="1"/>
  <c r="AE589" i="1"/>
  <c r="AG589" i="1"/>
  <c r="AI589" i="1"/>
  <c r="AK589" i="1"/>
  <c r="AM589" i="1"/>
  <c r="AO589" i="1"/>
  <c r="AQ589" i="1"/>
  <c r="AU589" i="1"/>
  <c r="W590" i="1"/>
  <c r="Y590" i="1"/>
  <c r="AA590" i="1"/>
  <c r="AC590" i="1"/>
  <c r="AE590" i="1"/>
  <c r="AG590" i="1"/>
  <c r="AI590" i="1"/>
  <c r="AK590" i="1"/>
  <c r="AM590" i="1"/>
  <c r="AO590" i="1"/>
  <c r="AQ590" i="1"/>
  <c r="AU590" i="1"/>
  <c r="W591" i="1"/>
  <c r="Y591" i="1"/>
  <c r="AA591" i="1"/>
  <c r="AC591" i="1"/>
  <c r="AE591" i="1"/>
  <c r="AG591" i="1"/>
  <c r="AI591" i="1"/>
  <c r="AK591" i="1"/>
  <c r="AM591" i="1"/>
  <c r="AO591" i="1"/>
  <c r="AQ591" i="1"/>
  <c r="AU591" i="1"/>
  <c r="W592" i="1"/>
  <c r="Y592" i="1"/>
  <c r="AA592" i="1"/>
  <c r="AC592" i="1"/>
  <c r="AE592" i="1"/>
  <c r="AG592" i="1"/>
  <c r="AI592" i="1"/>
  <c r="AK592" i="1"/>
  <c r="AM592" i="1"/>
  <c r="AO592" i="1"/>
  <c r="AQ592" i="1"/>
  <c r="AU592" i="1"/>
  <c r="Y593" i="1"/>
  <c r="AA593" i="1"/>
  <c r="AC593" i="1"/>
  <c r="AE593" i="1"/>
  <c r="AG593" i="1"/>
  <c r="AI593" i="1"/>
  <c r="AK593" i="1"/>
  <c r="AM593" i="1"/>
  <c r="AO593" i="1"/>
  <c r="AQ593" i="1"/>
  <c r="AU593" i="1"/>
  <c r="Y594" i="1"/>
  <c r="AA594" i="1"/>
  <c r="AC594" i="1"/>
  <c r="AE594" i="1"/>
  <c r="AG594" i="1"/>
  <c r="AI594" i="1"/>
  <c r="AK594" i="1"/>
  <c r="AM594" i="1"/>
  <c r="AO594" i="1"/>
  <c r="AQ594" i="1"/>
  <c r="AU594" i="1"/>
  <c r="Y595" i="1"/>
  <c r="AA595" i="1"/>
  <c r="AC595" i="1"/>
  <c r="AE595" i="1"/>
  <c r="AG595" i="1"/>
  <c r="AI595" i="1"/>
  <c r="AK595" i="1"/>
  <c r="AM595" i="1"/>
  <c r="AO595" i="1"/>
  <c r="AQ595" i="1"/>
  <c r="AU595" i="1"/>
  <c r="Y596" i="1"/>
  <c r="AA596" i="1"/>
  <c r="AC596" i="1"/>
  <c r="AE596" i="1"/>
  <c r="AG596" i="1"/>
  <c r="AI596" i="1"/>
  <c r="AK596" i="1"/>
  <c r="AM596" i="1"/>
  <c r="AO596" i="1"/>
  <c r="AQ596" i="1"/>
  <c r="AU596" i="1"/>
  <c r="W597" i="1"/>
  <c r="Y597" i="1"/>
  <c r="AA597" i="1"/>
  <c r="AC597" i="1"/>
  <c r="AE597" i="1"/>
  <c r="AG597" i="1"/>
  <c r="AI597" i="1"/>
  <c r="AK597" i="1"/>
  <c r="AM597" i="1"/>
  <c r="AO597" i="1"/>
  <c r="AQ597" i="1"/>
  <c r="AU597" i="1"/>
  <c r="W598" i="1"/>
  <c r="Y598" i="1"/>
  <c r="AA598" i="1"/>
  <c r="AC598" i="1"/>
  <c r="AE598" i="1"/>
  <c r="AG598" i="1"/>
  <c r="AI598" i="1"/>
  <c r="AK598" i="1"/>
  <c r="AM598" i="1"/>
  <c r="AO598" i="1"/>
  <c r="AQ598" i="1"/>
  <c r="AU598" i="1"/>
  <c r="W599" i="1"/>
  <c r="Y599" i="1"/>
  <c r="AA599" i="1"/>
  <c r="AC599" i="1"/>
  <c r="AE599" i="1"/>
  <c r="AG599" i="1"/>
  <c r="AI599" i="1"/>
  <c r="AK599" i="1"/>
  <c r="AM599" i="1"/>
  <c r="AO599" i="1"/>
  <c r="AQ599" i="1"/>
  <c r="AU599" i="1"/>
  <c r="Y600" i="1"/>
  <c r="AA600" i="1"/>
  <c r="AC600" i="1"/>
  <c r="AE600" i="1"/>
  <c r="AG600" i="1"/>
  <c r="AI600" i="1"/>
  <c r="AK600" i="1"/>
  <c r="AM600" i="1"/>
  <c r="AO600" i="1"/>
  <c r="AQ600" i="1"/>
  <c r="AU600" i="1"/>
  <c r="W601" i="1"/>
  <c r="Y601" i="1"/>
  <c r="AA601" i="1"/>
  <c r="AC601" i="1"/>
  <c r="AE601" i="1"/>
  <c r="AG601" i="1"/>
  <c r="AI601" i="1"/>
  <c r="AK601" i="1"/>
  <c r="AM601" i="1"/>
  <c r="AO601" i="1"/>
  <c r="AQ601" i="1"/>
  <c r="AU601" i="1"/>
  <c r="W602" i="1"/>
  <c r="Y602" i="1"/>
  <c r="AA602" i="1"/>
  <c r="AC602" i="1"/>
  <c r="AE602" i="1"/>
  <c r="AG602" i="1"/>
  <c r="AI602" i="1"/>
  <c r="AK602" i="1"/>
  <c r="AM602" i="1"/>
  <c r="AO602" i="1"/>
  <c r="AQ602" i="1"/>
  <c r="AU602" i="1"/>
  <c r="W603" i="1"/>
  <c r="Y603" i="1"/>
  <c r="AA603" i="1"/>
  <c r="AC603" i="1"/>
  <c r="AE603" i="1"/>
  <c r="AG603" i="1"/>
  <c r="AI603" i="1"/>
  <c r="AK603" i="1"/>
  <c r="AM603" i="1"/>
  <c r="AO603" i="1"/>
  <c r="AQ603" i="1"/>
  <c r="AU603" i="1"/>
  <c r="Y604" i="1"/>
  <c r="AA604" i="1"/>
  <c r="AC604" i="1"/>
  <c r="AE604" i="1"/>
  <c r="AG604" i="1"/>
  <c r="AI604" i="1"/>
  <c r="AK604" i="1"/>
  <c r="AM604" i="1"/>
  <c r="AO604" i="1"/>
  <c r="AQ604" i="1"/>
  <c r="AU604" i="1"/>
  <c r="Y605" i="1"/>
  <c r="AA605" i="1"/>
  <c r="AC605" i="1"/>
  <c r="AE605" i="1"/>
  <c r="AG605" i="1"/>
  <c r="AI605" i="1"/>
  <c r="AK605" i="1"/>
  <c r="AM605" i="1"/>
  <c r="AO605" i="1"/>
  <c r="AQ605" i="1"/>
  <c r="AU605" i="1"/>
  <c r="Y606" i="1"/>
  <c r="AA606" i="1"/>
  <c r="AC606" i="1"/>
  <c r="AE606" i="1"/>
  <c r="AG606" i="1"/>
  <c r="AI606" i="1"/>
  <c r="AK606" i="1"/>
  <c r="AM606" i="1"/>
  <c r="AO606" i="1"/>
  <c r="AQ606" i="1"/>
  <c r="AU606" i="1"/>
  <c r="Y607" i="1"/>
  <c r="AA607" i="1"/>
  <c r="AC607" i="1"/>
  <c r="AE607" i="1"/>
  <c r="AG607" i="1"/>
  <c r="AI607" i="1"/>
  <c r="AK607" i="1"/>
  <c r="AM607" i="1"/>
  <c r="AO607" i="1"/>
  <c r="AQ607" i="1"/>
  <c r="AU607" i="1"/>
  <c r="Y608" i="1"/>
  <c r="AA608" i="1"/>
  <c r="AC608" i="1"/>
  <c r="AE608" i="1"/>
  <c r="AG608" i="1"/>
  <c r="AI608" i="1"/>
  <c r="AK608" i="1"/>
  <c r="AM608" i="1"/>
  <c r="AO608" i="1"/>
  <c r="AQ608" i="1"/>
  <c r="AU608" i="1"/>
  <c r="Y609" i="1"/>
  <c r="AA609" i="1"/>
  <c r="AC609" i="1"/>
  <c r="AE609" i="1"/>
  <c r="AG609" i="1"/>
  <c r="AI609" i="1"/>
  <c r="AK609" i="1"/>
  <c r="AM609" i="1"/>
  <c r="AO609" i="1"/>
  <c r="AQ609" i="1"/>
  <c r="AU609" i="1"/>
  <c r="Y610" i="1"/>
  <c r="AA610" i="1"/>
  <c r="AC610" i="1"/>
  <c r="AE610" i="1"/>
  <c r="AG610" i="1"/>
  <c r="AI610" i="1"/>
  <c r="AK610" i="1"/>
  <c r="AM610" i="1"/>
  <c r="AO610" i="1"/>
  <c r="AQ610" i="1"/>
  <c r="AU610" i="1"/>
  <c r="Y611" i="1"/>
  <c r="AA611" i="1"/>
  <c r="AC611" i="1"/>
  <c r="AE611" i="1"/>
  <c r="AG611" i="1"/>
  <c r="AI611" i="1"/>
  <c r="AK611" i="1"/>
  <c r="AM611" i="1"/>
  <c r="AO611" i="1"/>
  <c r="AQ611" i="1"/>
  <c r="AU611" i="1"/>
  <c r="Y612" i="1"/>
  <c r="AA612" i="1"/>
  <c r="AC612" i="1"/>
  <c r="AE612" i="1"/>
  <c r="AG612" i="1"/>
  <c r="AI612" i="1"/>
  <c r="AK612" i="1"/>
  <c r="AM612" i="1"/>
  <c r="AO612" i="1"/>
  <c r="AQ612" i="1"/>
  <c r="AU612" i="1"/>
  <c r="Y613" i="1"/>
  <c r="AA613" i="1"/>
  <c r="AC613" i="1"/>
  <c r="AE613" i="1"/>
  <c r="AG613" i="1"/>
  <c r="AI613" i="1"/>
  <c r="AK613" i="1"/>
  <c r="AM613" i="1"/>
  <c r="AO613" i="1"/>
  <c r="AQ613" i="1"/>
  <c r="AU613" i="1"/>
  <c r="Y614" i="1"/>
  <c r="AA614" i="1"/>
  <c r="AC614" i="1"/>
  <c r="AE614" i="1"/>
  <c r="AG614" i="1"/>
  <c r="AI614" i="1"/>
  <c r="AK614" i="1"/>
  <c r="AM614" i="1"/>
  <c r="AO614" i="1"/>
  <c r="AQ614" i="1"/>
  <c r="AU614" i="1"/>
  <c r="W615" i="1"/>
  <c r="Y615" i="1"/>
  <c r="AA615" i="1"/>
  <c r="AC615" i="1"/>
  <c r="AE615" i="1"/>
  <c r="AG615" i="1"/>
  <c r="AI615" i="1"/>
  <c r="AK615" i="1"/>
  <c r="AM615" i="1"/>
  <c r="AO615" i="1"/>
  <c r="AQ615" i="1"/>
  <c r="AU615" i="1"/>
  <c r="Y616" i="1"/>
  <c r="AA616" i="1"/>
  <c r="AC616" i="1"/>
  <c r="AE616" i="1"/>
  <c r="AG616" i="1"/>
  <c r="AI616" i="1"/>
  <c r="AK616" i="1"/>
  <c r="AM616" i="1"/>
  <c r="AO616" i="1"/>
  <c r="AQ616" i="1"/>
  <c r="AU616" i="1"/>
  <c r="W617" i="1"/>
  <c r="Y617" i="1"/>
  <c r="AA617" i="1"/>
  <c r="AC617" i="1"/>
  <c r="AE617" i="1"/>
  <c r="AG617" i="1"/>
  <c r="AI617" i="1"/>
  <c r="AK617" i="1"/>
  <c r="AM617" i="1"/>
  <c r="AO617" i="1"/>
  <c r="AQ617" i="1"/>
  <c r="AU617" i="1"/>
  <c r="Y618" i="1"/>
  <c r="AA618" i="1"/>
  <c r="AC618" i="1"/>
  <c r="AE618" i="1"/>
  <c r="AG618" i="1"/>
  <c r="AI618" i="1"/>
  <c r="AK618" i="1"/>
  <c r="AM618" i="1"/>
  <c r="AO618" i="1"/>
  <c r="AQ618" i="1"/>
  <c r="AU618" i="1"/>
  <c r="Y619" i="1"/>
  <c r="AA619" i="1"/>
  <c r="AC619" i="1"/>
  <c r="AE619" i="1"/>
  <c r="AG619" i="1"/>
  <c r="AI619" i="1"/>
  <c r="AK619" i="1"/>
  <c r="AM619" i="1"/>
  <c r="AO619" i="1"/>
  <c r="AQ619" i="1"/>
  <c r="AU619" i="1"/>
  <c r="Y620" i="1"/>
  <c r="AA620" i="1"/>
  <c r="AC620" i="1"/>
  <c r="AE620" i="1"/>
  <c r="AG620" i="1"/>
  <c r="AI620" i="1"/>
  <c r="AK620" i="1"/>
  <c r="AM620" i="1"/>
  <c r="AO620" i="1"/>
  <c r="AQ620" i="1"/>
  <c r="AU620" i="1"/>
  <c r="Y621" i="1"/>
  <c r="AA621" i="1"/>
  <c r="AC621" i="1"/>
  <c r="AE621" i="1"/>
  <c r="AG621" i="1"/>
  <c r="AI621" i="1"/>
  <c r="AK621" i="1"/>
  <c r="AM621" i="1"/>
  <c r="AO621" i="1"/>
  <c r="AQ621" i="1"/>
  <c r="AU621" i="1"/>
  <c r="Y622" i="1"/>
  <c r="AA622" i="1"/>
  <c r="AC622" i="1"/>
  <c r="AE622" i="1"/>
  <c r="AG622" i="1"/>
  <c r="AI622" i="1"/>
  <c r="AK622" i="1"/>
  <c r="AM622" i="1"/>
  <c r="AO622" i="1"/>
  <c r="AQ622" i="1"/>
  <c r="AU622" i="1"/>
  <c r="Y623" i="1"/>
  <c r="AA623" i="1"/>
  <c r="AC623" i="1"/>
  <c r="AE623" i="1"/>
  <c r="AG623" i="1"/>
  <c r="AI623" i="1"/>
  <c r="AK623" i="1"/>
  <c r="AM623" i="1"/>
  <c r="AO623" i="1"/>
  <c r="AQ623" i="1"/>
  <c r="AU623" i="1"/>
  <c r="Y624" i="1"/>
  <c r="AA624" i="1"/>
  <c r="AC624" i="1"/>
  <c r="AE624" i="1"/>
  <c r="AG624" i="1"/>
  <c r="AI624" i="1"/>
  <c r="AK624" i="1"/>
  <c r="AM624" i="1"/>
  <c r="AO624" i="1"/>
  <c r="AQ624" i="1"/>
  <c r="AU624" i="1"/>
  <c r="Y625" i="1"/>
  <c r="AA625" i="1"/>
  <c r="AC625" i="1"/>
  <c r="AE625" i="1"/>
  <c r="AG625" i="1"/>
  <c r="AI625" i="1"/>
  <c r="AK625" i="1"/>
  <c r="AM625" i="1"/>
  <c r="AO625" i="1"/>
  <c r="AQ625" i="1"/>
  <c r="AU625" i="1"/>
  <c r="Y626" i="1"/>
  <c r="AA626" i="1"/>
  <c r="AC626" i="1"/>
  <c r="AE626" i="1"/>
  <c r="AG626" i="1"/>
  <c r="AI626" i="1"/>
  <c r="AK626" i="1"/>
  <c r="AM626" i="1"/>
  <c r="AO626" i="1"/>
  <c r="AQ626" i="1"/>
  <c r="AU626" i="1"/>
  <c r="Y627" i="1"/>
  <c r="AA627" i="1"/>
  <c r="AC627" i="1"/>
  <c r="AE627" i="1"/>
  <c r="AG627" i="1"/>
  <c r="AI627" i="1"/>
  <c r="AK627" i="1"/>
  <c r="AM627" i="1"/>
  <c r="AO627" i="1"/>
  <c r="AQ627" i="1"/>
  <c r="AU627" i="1"/>
  <c r="W628" i="1"/>
  <c r="Y628" i="1"/>
  <c r="AA628" i="1"/>
  <c r="AC628" i="1"/>
  <c r="AE628" i="1"/>
  <c r="AG628" i="1"/>
  <c r="AI628" i="1"/>
  <c r="AK628" i="1"/>
  <c r="AM628" i="1"/>
  <c r="AO628" i="1"/>
  <c r="AQ628" i="1"/>
  <c r="AU628" i="1"/>
  <c r="Y629" i="1"/>
  <c r="AA629" i="1"/>
  <c r="AC629" i="1"/>
  <c r="AE629" i="1"/>
  <c r="AG629" i="1"/>
  <c r="AI629" i="1"/>
  <c r="AK629" i="1"/>
  <c r="AM629" i="1"/>
  <c r="AO629" i="1"/>
  <c r="AQ629" i="1"/>
  <c r="AU629" i="1"/>
  <c r="W630" i="1"/>
  <c r="Y630" i="1"/>
  <c r="AA630" i="1"/>
  <c r="AC630" i="1"/>
  <c r="AE630" i="1"/>
  <c r="AG630" i="1"/>
  <c r="AI630" i="1"/>
  <c r="AK630" i="1"/>
  <c r="AM630" i="1"/>
  <c r="AO630" i="1"/>
  <c r="AQ630" i="1"/>
  <c r="AU630" i="1"/>
  <c r="W631" i="1"/>
  <c r="Y631" i="1"/>
  <c r="AA631" i="1"/>
  <c r="AC631" i="1"/>
  <c r="AE631" i="1"/>
  <c r="AG631" i="1"/>
  <c r="AI631" i="1"/>
  <c r="AK631" i="1"/>
  <c r="AM631" i="1"/>
  <c r="AO631" i="1"/>
  <c r="AQ631" i="1"/>
  <c r="AU631" i="1"/>
  <c r="W632" i="1"/>
  <c r="Y632" i="1"/>
  <c r="AA632" i="1"/>
  <c r="AC632" i="1"/>
  <c r="AE632" i="1"/>
  <c r="AG632" i="1"/>
  <c r="AI632" i="1"/>
  <c r="AK632" i="1"/>
  <c r="AM632" i="1"/>
  <c r="AO632" i="1"/>
  <c r="AQ632" i="1"/>
  <c r="AU632" i="1"/>
  <c r="Y633" i="1"/>
  <c r="AA633" i="1"/>
  <c r="AC633" i="1"/>
  <c r="AE633" i="1"/>
  <c r="AG633" i="1"/>
  <c r="AI633" i="1"/>
  <c r="AK633" i="1"/>
  <c r="AM633" i="1"/>
  <c r="AO633" i="1"/>
  <c r="AQ633" i="1"/>
  <c r="AU633" i="1"/>
  <c r="Y634" i="1"/>
  <c r="AA634" i="1"/>
  <c r="AC634" i="1"/>
  <c r="AE634" i="1"/>
  <c r="AG634" i="1"/>
  <c r="AI634" i="1"/>
  <c r="AK634" i="1"/>
  <c r="AM634" i="1"/>
  <c r="AO634" i="1"/>
  <c r="AQ634" i="1"/>
  <c r="AU634" i="1"/>
  <c r="Y635" i="1"/>
  <c r="AA635" i="1"/>
  <c r="AC635" i="1"/>
  <c r="AE635" i="1"/>
  <c r="AG635" i="1"/>
  <c r="AI635" i="1"/>
  <c r="AK635" i="1"/>
  <c r="AM635" i="1"/>
  <c r="AO635" i="1"/>
  <c r="AQ635" i="1"/>
  <c r="AU635" i="1"/>
  <c r="W636" i="1"/>
  <c r="Y636" i="1"/>
  <c r="AA636" i="1"/>
  <c r="AC636" i="1"/>
  <c r="AE636" i="1"/>
  <c r="AG636" i="1"/>
  <c r="AI636" i="1"/>
  <c r="AK636" i="1"/>
  <c r="AM636" i="1"/>
  <c r="AO636" i="1"/>
  <c r="AQ636" i="1"/>
  <c r="AU636" i="1"/>
  <c r="Y637" i="1"/>
  <c r="AA637" i="1"/>
  <c r="AC637" i="1"/>
  <c r="AE637" i="1"/>
  <c r="AG637" i="1"/>
  <c r="AI637" i="1"/>
  <c r="AK637" i="1"/>
  <c r="AM637" i="1"/>
  <c r="AO637" i="1"/>
  <c r="AQ637" i="1"/>
  <c r="AU637" i="1"/>
  <c r="Y638" i="1"/>
  <c r="AA638" i="1"/>
  <c r="AC638" i="1"/>
  <c r="AE638" i="1"/>
  <c r="AG638" i="1"/>
  <c r="AI638" i="1"/>
  <c r="AK638" i="1"/>
  <c r="AM638" i="1"/>
  <c r="AO638" i="1"/>
  <c r="AQ638" i="1"/>
  <c r="AU638" i="1"/>
  <c r="W639" i="1"/>
  <c r="Y639" i="1"/>
  <c r="AA639" i="1"/>
  <c r="AC639" i="1"/>
  <c r="AE639" i="1"/>
  <c r="AG639" i="1"/>
  <c r="AI639" i="1"/>
  <c r="AK639" i="1"/>
  <c r="AM639" i="1"/>
  <c r="AO639" i="1"/>
  <c r="AQ639" i="1"/>
  <c r="AU639" i="1"/>
  <c r="Y640" i="1"/>
  <c r="AA640" i="1"/>
  <c r="AC640" i="1"/>
  <c r="AE640" i="1"/>
  <c r="AG640" i="1"/>
  <c r="AI640" i="1"/>
  <c r="AK640" i="1"/>
  <c r="AM640" i="1"/>
  <c r="AO640" i="1"/>
  <c r="AQ640" i="1"/>
  <c r="AU640" i="1"/>
  <c r="W641" i="1"/>
  <c r="Y641" i="1"/>
  <c r="AA641" i="1"/>
  <c r="AC641" i="1"/>
  <c r="AE641" i="1"/>
  <c r="AG641" i="1"/>
  <c r="AI641" i="1"/>
  <c r="AK641" i="1"/>
  <c r="AM641" i="1"/>
  <c r="AO641" i="1"/>
  <c r="AQ641" i="1"/>
  <c r="AU641" i="1"/>
  <c r="Y642" i="1"/>
  <c r="AA642" i="1"/>
  <c r="AC642" i="1"/>
  <c r="AE642" i="1"/>
  <c r="AG642" i="1"/>
  <c r="AI642" i="1"/>
  <c r="AK642" i="1"/>
  <c r="AM642" i="1"/>
  <c r="AO642" i="1"/>
  <c r="AQ642" i="1"/>
  <c r="AU642" i="1"/>
  <c r="Y643" i="1"/>
  <c r="AA643" i="1"/>
  <c r="AC643" i="1"/>
  <c r="AE643" i="1"/>
  <c r="AG643" i="1"/>
  <c r="AI643" i="1"/>
  <c r="AK643" i="1"/>
  <c r="AM643" i="1"/>
  <c r="AO643" i="1"/>
  <c r="AQ643" i="1"/>
  <c r="AU643" i="1"/>
  <c r="W644" i="1"/>
  <c r="Y644" i="1"/>
  <c r="AA644" i="1"/>
  <c r="AC644" i="1"/>
  <c r="AE644" i="1"/>
  <c r="AG644" i="1"/>
  <c r="AI644" i="1"/>
  <c r="AK644" i="1"/>
  <c r="AM644" i="1"/>
  <c r="AO644" i="1"/>
  <c r="AQ644" i="1"/>
  <c r="AU644" i="1"/>
  <c r="W645" i="1"/>
  <c r="Y645" i="1"/>
  <c r="AA645" i="1"/>
  <c r="AC645" i="1"/>
  <c r="AE645" i="1"/>
  <c r="AG645" i="1"/>
  <c r="AI645" i="1"/>
  <c r="AK645" i="1"/>
  <c r="AM645" i="1"/>
  <c r="AO645" i="1"/>
  <c r="AQ645" i="1"/>
  <c r="AU645" i="1"/>
  <c r="Y646" i="1"/>
  <c r="AA646" i="1"/>
  <c r="AC646" i="1"/>
  <c r="AE646" i="1"/>
  <c r="AG646" i="1"/>
  <c r="AI646" i="1"/>
  <c r="AK646" i="1"/>
  <c r="AM646" i="1"/>
  <c r="AO646" i="1"/>
  <c r="AQ646" i="1"/>
  <c r="AU646" i="1"/>
  <c r="Y647" i="1"/>
  <c r="AA647" i="1"/>
  <c r="AC647" i="1"/>
  <c r="AE647" i="1"/>
  <c r="AG647" i="1"/>
  <c r="AI647" i="1"/>
  <c r="AK647" i="1"/>
  <c r="AM647" i="1"/>
  <c r="AO647" i="1"/>
  <c r="AQ647" i="1"/>
  <c r="AU647" i="1"/>
  <c r="Y648" i="1"/>
  <c r="AA648" i="1"/>
  <c r="AC648" i="1"/>
  <c r="AE648" i="1"/>
  <c r="AG648" i="1"/>
  <c r="AI648" i="1"/>
  <c r="AK648" i="1"/>
  <c r="AM648" i="1"/>
  <c r="AO648" i="1"/>
  <c r="AQ648" i="1"/>
  <c r="AU648" i="1"/>
  <c r="Y649" i="1"/>
  <c r="AA649" i="1"/>
  <c r="AC649" i="1"/>
  <c r="AE649" i="1"/>
  <c r="AG649" i="1"/>
  <c r="AI649" i="1"/>
  <c r="AK649" i="1"/>
  <c r="AM649" i="1"/>
  <c r="AO649" i="1"/>
  <c r="AQ649" i="1"/>
  <c r="AU649" i="1"/>
  <c r="W650" i="1"/>
  <c r="Y650" i="1"/>
  <c r="AA650" i="1"/>
  <c r="AC650" i="1"/>
  <c r="AE650" i="1"/>
  <c r="AG650" i="1"/>
  <c r="AI650" i="1"/>
  <c r="AK650" i="1"/>
  <c r="AM650" i="1"/>
  <c r="AO650" i="1"/>
  <c r="AQ650" i="1"/>
  <c r="AU650" i="1"/>
  <c r="Y651" i="1"/>
  <c r="AA651" i="1"/>
  <c r="AC651" i="1"/>
  <c r="AE651" i="1"/>
  <c r="AG651" i="1"/>
  <c r="AI651" i="1"/>
  <c r="AK651" i="1"/>
  <c r="AM651" i="1"/>
  <c r="AO651" i="1"/>
  <c r="AQ651" i="1"/>
  <c r="AU651" i="1"/>
  <c r="W652" i="1"/>
  <c r="Y652" i="1"/>
  <c r="AA652" i="1"/>
  <c r="AC652" i="1"/>
  <c r="AE652" i="1"/>
  <c r="AG652" i="1"/>
  <c r="AI652" i="1"/>
  <c r="AK652" i="1"/>
  <c r="AM652" i="1"/>
  <c r="AO652" i="1"/>
  <c r="AQ652" i="1"/>
  <c r="AU652" i="1"/>
  <c r="Y653" i="1"/>
  <c r="AA653" i="1"/>
  <c r="AC653" i="1"/>
  <c r="AE653" i="1"/>
  <c r="AG653" i="1"/>
  <c r="AI653" i="1"/>
  <c r="AK653" i="1"/>
  <c r="AM653" i="1"/>
  <c r="AO653" i="1"/>
  <c r="AQ653" i="1"/>
  <c r="AU653" i="1"/>
  <c r="W654" i="1"/>
  <c r="Y654" i="1"/>
  <c r="AA654" i="1"/>
  <c r="AC654" i="1"/>
  <c r="AE654" i="1"/>
  <c r="AG654" i="1"/>
  <c r="AI654" i="1"/>
  <c r="AK654" i="1"/>
  <c r="AM654" i="1"/>
  <c r="AO654" i="1"/>
  <c r="AQ654" i="1"/>
  <c r="AU654" i="1"/>
  <c r="Y655" i="1"/>
  <c r="AA655" i="1"/>
  <c r="AC655" i="1"/>
  <c r="AE655" i="1"/>
  <c r="AG655" i="1"/>
  <c r="AI655" i="1"/>
  <c r="AK655" i="1"/>
  <c r="AM655" i="1"/>
  <c r="AO655" i="1"/>
  <c r="AQ655" i="1"/>
  <c r="AU655" i="1"/>
  <c r="Y656" i="1"/>
  <c r="AA656" i="1"/>
  <c r="AC656" i="1"/>
  <c r="AE656" i="1"/>
  <c r="AG656" i="1"/>
  <c r="AI656" i="1"/>
  <c r="AK656" i="1"/>
  <c r="AM656" i="1"/>
  <c r="AO656" i="1"/>
  <c r="AQ656" i="1"/>
  <c r="AU656" i="1"/>
  <c r="Y657" i="1"/>
  <c r="AA657" i="1"/>
  <c r="AC657" i="1"/>
  <c r="AE657" i="1"/>
  <c r="AG657" i="1"/>
  <c r="AI657" i="1"/>
  <c r="AK657" i="1"/>
  <c r="AM657" i="1"/>
  <c r="AO657" i="1"/>
  <c r="AQ657" i="1"/>
  <c r="AU657" i="1"/>
  <c r="Y658" i="1"/>
  <c r="AA658" i="1"/>
  <c r="AC658" i="1"/>
  <c r="AE658" i="1"/>
  <c r="AG658" i="1"/>
  <c r="AI658" i="1"/>
  <c r="AK658" i="1"/>
  <c r="AM658" i="1"/>
  <c r="AO658" i="1"/>
  <c r="AQ658" i="1"/>
  <c r="AU658" i="1"/>
  <c r="Y659" i="1"/>
  <c r="AA659" i="1"/>
  <c r="AC659" i="1"/>
  <c r="AE659" i="1"/>
  <c r="AG659" i="1"/>
  <c r="AI659" i="1"/>
  <c r="AK659" i="1"/>
  <c r="AM659" i="1"/>
  <c r="AO659" i="1"/>
  <c r="AQ659" i="1"/>
  <c r="AU659" i="1"/>
  <c r="Y660" i="1"/>
  <c r="AA660" i="1"/>
  <c r="AC660" i="1"/>
  <c r="AE660" i="1"/>
  <c r="AG660" i="1"/>
  <c r="AI660" i="1"/>
  <c r="AK660" i="1"/>
  <c r="AM660" i="1"/>
  <c r="AO660" i="1"/>
  <c r="AQ660" i="1"/>
  <c r="AU660" i="1"/>
  <c r="Y661" i="1"/>
  <c r="AA661" i="1"/>
  <c r="AC661" i="1"/>
  <c r="AE661" i="1"/>
  <c r="AG661" i="1"/>
  <c r="AI661" i="1"/>
  <c r="AK661" i="1"/>
  <c r="AM661" i="1"/>
  <c r="AO661" i="1"/>
  <c r="AQ661" i="1"/>
  <c r="AU661" i="1"/>
  <c r="Y662" i="1"/>
  <c r="AA662" i="1"/>
  <c r="AC662" i="1"/>
  <c r="AE662" i="1"/>
  <c r="AG662" i="1"/>
  <c r="AI662" i="1"/>
  <c r="AK662" i="1"/>
  <c r="AM662" i="1"/>
  <c r="AO662" i="1"/>
  <c r="AQ662" i="1"/>
  <c r="AU662" i="1"/>
  <c r="W663" i="1"/>
  <c r="Y663" i="1"/>
  <c r="AA663" i="1"/>
  <c r="AC663" i="1"/>
  <c r="AE663" i="1"/>
  <c r="AG663" i="1"/>
  <c r="AI663" i="1"/>
  <c r="AK663" i="1"/>
  <c r="AM663" i="1"/>
  <c r="AO663" i="1"/>
  <c r="AQ663" i="1"/>
  <c r="AU663" i="1"/>
  <c r="W664" i="1"/>
  <c r="Y664" i="1"/>
  <c r="AA664" i="1"/>
  <c r="AC664" i="1"/>
  <c r="AE664" i="1"/>
  <c r="AG664" i="1"/>
  <c r="AI664" i="1"/>
  <c r="AK664" i="1"/>
  <c r="AM664" i="1"/>
  <c r="AO664" i="1"/>
  <c r="AQ664" i="1"/>
  <c r="AU664" i="1"/>
  <c r="W665" i="1"/>
  <c r="Y665" i="1"/>
  <c r="AA665" i="1"/>
  <c r="AC665" i="1"/>
  <c r="AE665" i="1"/>
  <c r="AG665" i="1"/>
  <c r="AI665" i="1"/>
  <c r="AK665" i="1"/>
  <c r="AM665" i="1"/>
  <c r="AO665" i="1"/>
  <c r="AQ665" i="1"/>
  <c r="AU665" i="1"/>
  <c r="W666" i="1"/>
  <c r="Y666" i="1"/>
  <c r="AA666" i="1"/>
  <c r="AC666" i="1"/>
  <c r="AE666" i="1"/>
  <c r="AG666" i="1"/>
  <c r="AI666" i="1"/>
  <c r="AK666" i="1"/>
  <c r="AM666" i="1"/>
  <c r="AO666" i="1"/>
  <c r="AQ666" i="1"/>
  <c r="AU666" i="1"/>
  <c r="W667" i="1"/>
  <c r="Y667" i="1"/>
  <c r="AA667" i="1"/>
  <c r="AC667" i="1"/>
  <c r="AE667" i="1"/>
  <c r="AG667" i="1"/>
  <c r="AI667" i="1"/>
  <c r="AK667" i="1"/>
  <c r="AM667" i="1"/>
  <c r="AO667" i="1"/>
  <c r="AQ667" i="1"/>
  <c r="AU667" i="1"/>
  <c r="W668" i="1"/>
  <c r="Y668" i="1"/>
  <c r="AA668" i="1"/>
  <c r="AC668" i="1"/>
  <c r="AE668" i="1"/>
  <c r="AG668" i="1"/>
  <c r="AI668" i="1"/>
  <c r="AK668" i="1"/>
  <c r="AM668" i="1"/>
  <c r="AO668" i="1"/>
  <c r="AQ668" i="1"/>
  <c r="AU668" i="1"/>
  <c r="Y669" i="1"/>
  <c r="AA669" i="1"/>
  <c r="AC669" i="1"/>
  <c r="AE669" i="1"/>
  <c r="AG669" i="1"/>
  <c r="AI669" i="1"/>
  <c r="AK669" i="1"/>
  <c r="AM669" i="1"/>
  <c r="AO669" i="1"/>
  <c r="AQ669" i="1"/>
  <c r="AU669" i="1"/>
  <c r="Y670" i="1"/>
  <c r="AA670" i="1"/>
  <c r="AC670" i="1"/>
  <c r="AE670" i="1"/>
  <c r="AG670" i="1"/>
  <c r="AI670" i="1"/>
  <c r="AK670" i="1"/>
  <c r="AM670" i="1"/>
  <c r="AO670" i="1"/>
  <c r="AQ670" i="1"/>
  <c r="AU670" i="1"/>
  <c r="W671" i="1"/>
  <c r="Y671" i="1"/>
  <c r="AA671" i="1"/>
  <c r="AC671" i="1"/>
  <c r="AE671" i="1"/>
  <c r="AG671" i="1"/>
  <c r="AI671" i="1"/>
  <c r="AK671" i="1"/>
  <c r="AM671" i="1"/>
  <c r="AO671" i="1"/>
  <c r="AQ671" i="1"/>
  <c r="AU671" i="1"/>
  <c r="W672" i="1"/>
  <c r="Y672" i="1"/>
  <c r="AA672" i="1"/>
  <c r="AC672" i="1"/>
  <c r="AE672" i="1"/>
  <c r="AG672" i="1"/>
  <c r="AI672" i="1"/>
  <c r="AK672" i="1"/>
  <c r="AM672" i="1"/>
  <c r="AO672" i="1"/>
  <c r="AQ672" i="1"/>
  <c r="AU672" i="1"/>
  <c r="Y673" i="1"/>
  <c r="AA673" i="1"/>
  <c r="AC673" i="1"/>
  <c r="AE673" i="1"/>
  <c r="AG673" i="1"/>
  <c r="AI673" i="1"/>
  <c r="AK673" i="1"/>
  <c r="AM673" i="1"/>
  <c r="AO673" i="1"/>
  <c r="AQ673" i="1"/>
  <c r="AU673" i="1"/>
  <c r="Y674" i="1"/>
  <c r="AA674" i="1"/>
  <c r="AC674" i="1"/>
  <c r="AE674" i="1"/>
  <c r="AG674" i="1"/>
  <c r="AI674" i="1"/>
  <c r="AK674" i="1"/>
  <c r="AM674" i="1"/>
  <c r="AO674" i="1"/>
  <c r="AQ674" i="1"/>
  <c r="AU674" i="1"/>
  <c r="Y675" i="1"/>
  <c r="AA675" i="1"/>
  <c r="AC675" i="1"/>
  <c r="AE675" i="1"/>
  <c r="AG675" i="1"/>
  <c r="AI675" i="1"/>
  <c r="AK675" i="1"/>
  <c r="AM675" i="1"/>
  <c r="AO675" i="1"/>
  <c r="AQ675" i="1"/>
  <c r="AU675" i="1"/>
  <c r="Y676" i="1"/>
  <c r="AA676" i="1"/>
  <c r="AC676" i="1"/>
  <c r="AE676" i="1"/>
  <c r="AG676" i="1"/>
  <c r="AI676" i="1"/>
  <c r="AK676" i="1"/>
  <c r="AM676" i="1"/>
  <c r="AO676" i="1"/>
  <c r="AQ676" i="1"/>
  <c r="AU676" i="1"/>
  <c r="Y677" i="1"/>
  <c r="AA677" i="1"/>
  <c r="AC677" i="1"/>
  <c r="AE677" i="1"/>
  <c r="AG677" i="1"/>
  <c r="AI677" i="1"/>
  <c r="AK677" i="1"/>
  <c r="AM677" i="1"/>
  <c r="AO677" i="1"/>
  <c r="AQ677" i="1"/>
  <c r="AU677" i="1"/>
  <c r="Y678" i="1"/>
  <c r="AA678" i="1"/>
  <c r="AC678" i="1"/>
  <c r="AE678" i="1"/>
  <c r="AG678" i="1"/>
  <c r="AI678" i="1"/>
  <c r="AK678" i="1"/>
  <c r="AM678" i="1"/>
  <c r="AO678" i="1"/>
  <c r="AQ678" i="1"/>
  <c r="AU678" i="1"/>
  <c r="Y679" i="1"/>
  <c r="AA679" i="1"/>
  <c r="AC679" i="1"/>
  <c r="AE679" i="1"/>
  <c r="AG679" i="1"/>
  <c r="AI679" i="1"/>
  <c r="AK679" i="1"/>
  <c r="AM679" i="1"/>
  <c r="AO679" i="1"/>
  <c r="AQ679" i="1"/>
  <c r="AU679" i="1"/>
  <c r="Y680" i="1"/>
  <c r="AA680" i="1"/>
  <c r="AC680" i="1"/>
  <c r="AE680" i="1"/>
  <c r="AG680" i="1"/>
  <c r="AI680" i="1"/>
  <c r="AK680" i="1"/>
  <c r="AM680" i="1"/>
  <c r="AO680" i="1"/>
  <c r="AQ680" i="1"/>
  <c r="AU680" i="1"/>
  <c r="Y681" i="1"/>
  <c r="AA681" i="1"/>
  <c r="AC681" i="1"/>
  <c r="AE681" i="1"/>
  <c r="AG681" i="1"/>
  <c r="AI681" i="1"/>
  <c r="AK681" i="1"/>
  <c r="AM681" i="1"/>
  <c r="AO681" i="1"/>
  <c r="AQ681" i="1"/>
  <c r="AU681" i="1"/>
  <c r="W682" i="1"/>
  <c r="Y682" i="1"/>
  <c r="AA682" i="1"/>
  <c r="AC682" i="1"/>
  <c r="AE682" i="1"/>
  <c r="AG682" i="1"/>
  <c r="AI682" i="1"/>
  <c r="AK682" i="1"/>
  <c r="AM682" i="1"/>
  <c r="AO682" i="1"/>
  <c r="AQ682" i="1"/>
  <c r="AU682" i="1"/>
  <c r="W683" i="1"/>
  <c r="Y683" i="1"/>
  <c r="AA683" i="1"/>
  <c r="AC683" i="1"/>
  <c r="AE683" i="1"/>
  <c r="AG683" i="1"/>
  <c r="AI683" i="1"/>
  <c r="AK683" i="1"/>
  <c r="AM683" i="1"/>
  <c r="AO683" i="1"/>
  <c r="AQ683" i="1"/>
  <c r="AU683" i="1"/>
  <c r="W684" i="1"/>
  <c r="Y684" i="1"/>
  <c r="AA684" i="1"/>
  <c r="AC684" i="1"/>
  <c r="AE684" i="1"/>
  <c r="AG684" i="1"/>
  <c r="AI684" i="1"/>
  <c r="AK684" i="1"/>
  <c r="AM684" i="1"/>
  <c r="AO684" i="1"/>
  <c r="AQ684" i="1"/>
  <c r="AU684" i="1"/>
  <c r="W685" i="1"/>
  <c r="Y685" i="1"/>
  <c r="AA685" i="1"/>
  <c r="AC685" i="1"/>
  <c r="AE685" i="1"/>
  <c r="AG685" i="1"/>
  <c r="AI685" i="1"/>
  <c r="AK685" i="1"/>
  <c r="AM685" i="1"/>
  <c r="AO685" i="1"/>
  <c r="AQ685" i="1"/>
  <c r="AU685" i="1"/>
  <c r="Y686" i="1"/>
  <c r="AA686" i="1"/>
  <c r="AC686" i="1"/>
  <c r="AE686" i="1"/>
  <c r="AG686" i="1"/>
  <c r="AI686" i="1"/>
  <c r="AK686" i="1"/>
  <c r="AM686" i="1"/>
  <c r="AO686" i="1"/>
  <c r="AQ686" i="1"/>
  <c r="AU686" i="1"/>
  <c r="Y687" i="1"/>
  <c r="AA687" i="1"/>
  <c r="AC687" i="1"/>
  <c r="AE687" i="1"/>
  <c r="AG687" i="1"/>
  <c r="AI687" i="1"/>
  <c r="AK687" i="1"/>
  <c r="AM687" i="1"/>
  <c r="AO687" i="1"/>
  <c r="AQ687" i="1"/>
  <c r="AU687" i="1"/>
  <c r="W688" i="1"/>
  <c r="Y688" i="1"/>
  <c r="AA688" i="1"/>
  <c r="AC688" i="1"/>
  <c r="AE688" i="1"/>
  <c r="AG688" i="1"/>
  <c r="AI688" i="1"/>
  <c r="AK688" i="1"/>
  <c r="AM688" i="1"/>
  <c r="AO688" i="1"/>
  <c r="AQ688" i="1"/>
  <c r="AU688" i="1"/>
  <c r="W689" i="1"/>
  <c r="Y689" i="1"/>
  <c r="AA689" i="1"/>
  <c r="AC689" i="1"/>
  <c r="AE689" i="1"/>
  <c r="AG689" i="1"/>
  <c r="AI689" i="1"/>
  <c r="AK689" i="1"/>
  <c r="AM689" i="1"/>
  <c r="AO689" i="1"/>
  <c r="AQ689" i="1"/>
  <c r="AU689" i="1"/>
  <c r="Y690" i="1"/>
  <c r="AA690" i="1"/>
  <c r="AC690" i="1"/>
  <c r="AE690" i="1"/>
  <c r="AG690" i="1"/>
  <c r="AI690" i="1"/>
  <c r="AK690" i="1"/>
  <c r="AM690" i="1"/>
  <c r="AO690" i="1"/>
  <c r="AQ690" i="1"/>
  <c r="AU690" i="1"/>
  <c r="Y691" i="1"/>
  <c r="AA691" i="1"/>
  <c r="AC691" i="1"/>
  <c r="AE691" i="1"/>
  <c r="AG691" i="1"/>
  <c r="AI691" i="1"/>
  <c r="AK691" i="1"/>
  <c r="AM691" i="1"/>
  <c r="AO691" i="1"/>
  <c r="AQ691" i="1"/>
  <c r="AU691" i="1"/>
  <c r="W692" i="1"/>
  <c r="Y692" i="1"/>
  <c r="AA692" i="1"/>
  <c r="AC692" i="1"/>
  <c r="AE692" i="1"/>
  <c r="AG692" i="1"/>
  <c r="AI692" i="1"/>
  <c r="AK692" i="1"/>
  <c r="AM692" i="1"/>
  <c r="AO692" i="1"/>
  <c r="AQ692" i="1"/>
  <c r="AU692" i="1"/>
  <c r="Y693" i="1"/>
  <c r="AA693" i="1"/>
  <c r="AC693" i="1"/>
  <c r="AE693" i="1"/>
  <c r="AG693" i="1"/>
  <c r="AI693" i="1"/>
  <c r="AK693" i="1"/>
  <c r="AM693" i="1"/>
  <c r="AO693" i="1"/>
  <c r="AQ693" i="1"/>
  <c r="AU693" i="1"/>
  <c r="Y694" i="1"/>
  <c r="AA694" i="1"/>
  <c r="AC694" i="1"/>
  <c r="AE694" i="1"/>
  <c r="AG694" i="1"/>
  <c r="AI694" i="1"/>
  <c r="AK694" i="1"/>
  <c r="AM694" i="1"/>
  <c r="AO694" i="1"/>
  <c r="AQ694" i="1"/>
  <c r="AU694" i="1"/>
  <c r="Y695" i="1"/>
  <c r="AA695" i="1"/>
  <c r="AC695" i="1"/>
  <c r="AE695" i="1"/>
  <c r="AG695" i="1"/>
  <c r="AI695" i="1"/>
  <c r="AK695" i="1"/>
  <c r="AM695" i="1"/>
  <c r="AO695" i="1"/>
  <c r="AQ695" i="1"/>
  <c r="AU695" i="1"/>
  <c r="W696" i="1"/>
  <c r="Y696" i="1"/>
  <c r="AA696" i="1"/>
  <c r="AC696" i="1"/>
  <c r="AE696" i="1"/>
  <c r="AG696" i="1"/>
  <c r="AI696" i="1"/>
  <c r="AK696" i="1"/>
  <c r="AM696" i="1"/>
  <c r="AO696" i="1"/>
  <c r="AQ696" i="1"/>
  <c r="AU696" i="1"/>
  <c r="Y697" i="1"/>
  <c r="AA697" i="1"/>
  <c r="AC697" i="1"/>
  <c r="AE697" i="1"/>
  <c r="AG697" i="1"/>
  <c r="AI697" i="1"/>
  <c r="AK697" i="1"/>
  <c r="AM697" i="1"/>
  <c r="AO697" i="1"/>
  <c r="AQ697" i="1"/>
  <c r="AU697" i="1"/>
  <c r="W698" i="1"/>
  <c r="Y698" i="1"/>
  <c r="AA698" i="1"/>
  <c r="AC698" i="1"/>
  <c r="AE698" i="1"/>
  <c r="AG698" i="1"/>
  <c r="AI698" i="1"/>
  <c r="AK698" i="1"/>
  <c r="AM698" i="1"/>
  <c r="AO698" i="1"/>
  <c r="AQ698" i="1"/>
  <c r="AU698" i="1"/>
  <c r="Y699" i="1"/>
  <c r="AA699" i="1"/>
  <c r="AC699" i="1"/>
  <c r="AE699" i="1"/>
  <c r="AG699" i="1"/>
  <c r="AI699" i="1"/>
  <c r="AK699" i="1"/>
  <c r="AM699" i="1"/>
  <c r="AO699" i="1"/>
  <c r="AQ699" i="1"/>
  <c r="AU699" i="1"/>
  <c r="Y700" i="1"/>
  <c r="AA700" i="1"/>
  <c r="AC700" i="1"/>
  <c r="AE700" i="1"/>
  <c r="AG700" i="1"/>
  <c r="AI700" i="1"/>
  <c r="AK700" i="1"/>
  <c r="AM700" i="1"/>
  <c r="AO700" i="1"/>
  <c r="AQ700" i="1"/>
  <c r="AU700" i="1"/>
  <c r="Y701" i="1"/>
  <c r="AA701" i="1"/>
  <c r="AC701" i="1"/>
  <c r="AE701" i="1"/>
  <c r="AG701" i="1"/>
  <c r="AI701" i="1"/>
  <c r="AK701" i="1"/>
  <c r="AM701" i="1"/>
  <c r="AO701" i="1"/>
  <c r="AQ701" i="1"/>
  <c r="AU701" i="1"/>
  <c r="Y702" i="1"/>
  <c r="AA702" i="1"/>
  <c r="AC702" i="1"/>
  <c r="AE702" i="1"/>
  <c r="AG702" i="1"/>
  <c r="AI702" i="1"/>
  <c r="AK702" i="1"/>
  <c r="AM702" i="1"/>
  <c r="AO702" i="1"/>
  <c r="AQ702" i="1"/>
  <c r="AU702" i="1"/>
  <c r="Y703" i="1"/>
  <c r="AA703" i="1"/>
  <c r="AC703" i="1"/>
  <c r="AE703" i="1"/>
  <c r="AG703" i="1"/>
  <c r="AI703" i="1"/>
  <c r="AK703" i="1"/>
  <c r="AM703" i="1"/>
  <c r="AO703" i="1"/>
  <c r="AQ703" i="1"/>
  <c r="AU703" i="1"/>
  <c r="Y704" i="1"/>
  <c r="AA704" i="1"/>
  <c r="AC704" i="1"/>
  <c r="AE704" i="1"/>
  <c r="AG704" i="1"/>
  <c r="AI704" i="1"/>
  <c r="AK704" i="1"/>
  <c r="AM704" i="1"/>
  <c r="AO704" i="1"/>
  <c r="AQ704" i="1"/>
  <c r="AU704" i="1"/>
  <c r="Y705" i="1"/>
  <c r="AA705" i="1"/>
  <c r="AC705" i="1"/>
  <c r="AE705" i="1"/>
  <c r="AG705" i="1"/>
  <c r="AI705" i="1"/>
  <c r="AK705" i="1"/>
  <c r="AM705" i="1"/>
  <c r="AO705" i="1"/>
  <c r="AQ705" i="1"/>
  <c r="AU705" i="1"/>
  <c r="Y706" i="1"/>
  <c r="AA706" i="1"/>
  <c r="AC706" i="1"/>
  <c r="AE706" i="1"/>
  <c r="AG706" i="1"/>
  <c r="AI706" i="1"/>
  <c r="AK706" i="1"/>
  <c r="AM706" i="1"/>
  <c r="AO706" i="1"/>
  <c r="AQ706" i="1"/>
  <c r="AU706" i="1"/>
  <c r="Y707" i="1"/>
  <c r="AA707" i="1"/>
  <c r="AC707" i="1"/>
  <c r="AE707" i="1"/>
  <c r="AG707" i="1"/>
  <c r="AI707" i="1"/>
  <c r="AK707" i="1"/>
  <c r="AM707" i="1"/>
  <c r="AO707" i="1"/>
  <c r="AQ707" i="1"/>
  <c r="AU707" i="1"/>
  <c r="W708" i="1"/>
  <c r="Y708" i="1"/>
  <c r="AA708" i="1"/>
  <c r="AC708" i="1"/>
  <c r="AE708" i="1"/>
  <c r="AG708" i="1"/>
  <c r="AI708" i="1"/>
  <c r="AK708" i="1"/>
  <c r="AM708" i="1"/>
  <c r="AO708" i="1"/>
  <c r="AQ708" i="1"/>
  <c r="AU708" i="1"/>
  <c r="W709" i="1"/>
  <c r="Y709" i="1"/>
  <c r="AA709" i="1"/>
  <c r="AC709" i="1"/>
  <c r="AE709" i="1"/>
  <c r="AG709" i="1"/>
  <c r="AI709" i="1"/>
  <c r="AK709" i="1"/>
  <c r="AM709" i="1"/>
  <c r="AO709" i="1"/>
  <c r="AQ709" i="1"/>
  <c r="AU709" i="1"/>
  <c r="Y710" i="1"/>
  <c r="AA710" i="1"/>
  <c r="AC710" i="1"/>
  <c r="AE710" i="1"/>
  <c r="AG710" i="1"/>
  <c r="AI710" i="1"/>
  <c r="AK710" i="1"/>
  <c r="AM710" i="1"/>
  <c r="AO710" i="1"/>
  <c r="AQ710" i="1"/>
  <c r="AU710" i="1"/>
  <c r="W711" i="1"/>
  <c r="Y711" i="1"/>
  <c r="AA711" i="1"/>
  <c r="AC711" i="1"/>
  <c r="AE711" i="1"/>
  <c r="AG711" i="1"/>
  <c r="AI711" i="1"/>
  <c r="AK711" i="1"/>
  <c r="AM711" i="1"/>
  <c r="AO711" i="1"/>
  <c r="AQ711" i="1"/>
  <c r="AU711" i="1"/>
  <c r="Y712" i="1"/>
  <c r="AA712" i="1"/>
  <c r="AC712" i="1"/>
  <c r="AE712" i="1"/>
  <c r="AG712" i="1"/>
  <c r="AI712" i="1"/>
  <c r="AK712" i="1"/>
  <c r="AM712" i="1"/>
  <c r="AO712" i="1"/>
  <c r="AQ712" i="1"/>
  <c r="AU712" i="1"/>
  <c r="W713" i="1"/>
  <c r="Y713" i="1"/>
  <c r="AA713" i="1"/>
  <c r="AC713" i="1"/>
  <c r="AE713" i="1"/>
  <c r="AG713" i="1"/>
  <c r="AI713" i="1"/>
  <c r="AK713" i="1"/>
  <c r="AM713" i="1"/>
  <c r="AO713" i="1"/>
  <c r="AQ713" i="1"/>
  <c r="AU713" i="1"/>
  <c r="W714" i="1"/>
  <c r="Y714" i="1"/>
  <c r="AA714" i="1"/>
  <c r="AC714" i="1"/>
  <c r="AE714" i="1"/>
  <c r="AG714" i="1"/>
  <c r="AI714" i="1"/>
  <c r="AK714" i="1"/>
  <c r="AM714" i="1"/>
  <c r="AO714" i="1"/>
  <c r="AQ714" i="1"/>
  <c r="AU714" i="1"/>
  <c r="Y715" i="1"/>
  <c r="AA715" i="1"/>
  <c r="AC715" i="1"/>
  <c r="AE715" i="1"/>
  <c r="AG715" i="1"/>
  <c r="AI715" i="1"/>
  <c r="AK715" i="1"/>
  <c r="AM715" i="1"/>
  <c r="AO715" i="1"/>
  <c r="AQ715" i="1"/>
  <c r="AU715" i="1"/>
  <c r="Y716" i="1"/>
  <c r="AA716" i="1"/>
  <c r="AC716" i="1"/>
  <c r="AE716" i="1"/>
  <c r="AG716" i="1"/>
  <c r="AI716" i="1"/>
  <c r="AK716" i="1"/>
  <c r="AM716" i="1"/>
  <c r="AO716" i="1"/>
  <c r="AQ716" i="1"/>
  <c r="AU716" i="1"/>
  <c r="Y717" i="1"/>
  <c r="AA717" i="1"/>
  <c r="AC717" i="1"/>
  <c r="AE717" i="1"/>
  <c r="AG717" i="1"/>
  <c r="AI717" i="1"/>
  <c r="AK717" i="1"/>
  <c r="AM717" i="1"/>
  <c r="AO717" i="1"/>
  <c r="AQ717" i="1"/>
  <c r="AU717" i="1"/>
  <c r="Y718" i="1"/>
  <c r="AA718" i="1"/>
  <c r="AC718" i="1"/>
  <c r="AE718" i="1"/>
  <c r="AG718" i="1"/>
  <c r="AI718" i="1"/>
  <c r="AK718" i="1"/>
  <c r="AM718" i="1"/>
  <c r="AO718" i="1"/>
  <c r="AQ718" i="1"/>
  <c r="AU718" i="1"/>
  <c r="Y719" i="1"/>
  <c r="AA719" i="1"/>
  <c r="AC719" i="1"/>
  <c r="AE719" i="1"/>
  <c r="AG719" i="1"/>
  <c r="AI719" i="1"/>
  <c r="AK719" i="1"/>
  <c r="AM719" i="1"/>
  <c r="AO719" i="1"/>
  <c r="AQ719" i="1"/>
  <c r="AU719" i="1"/>
  <c r="Y720" i="1"/>
  <c r="AA720" i="1"/>
  <c r="AC720" i="1"/>
  <c r="AE720" i="1"/>
  <c r="AG720" i="1"/>
  <c r="AI720" i="1"/>
  <c r="AK720" i="1"/>
  <c r="AM720" i="1"/>
  <c r="AO720" i="1"/>
  <c r="AQ720" i="1"/>
  <c r="AU720" i="1"/>
  <c r="Y721" i="1"/>
  <c r="AA721" i="1"/>
  <c r="AC721" i="1"/>
  <c r="AE721" i="1"/>
  <c r="AG721" i="1"/>
  <c r="AI721" i="1"/>
  <c r="AK721" i="1"/>
  <c r="AM721" i="1"/>
  <c r="AO721" i="1"/>
  <c r="AQ721" i="1"/>
  <c r="AU721" i="1"/>
  <c r="Y722" i="1"/>
  <c r="AA722" i="1"/>
  <c r="AC722" i="1"/>
  <c r="AE722" i="1"/>
  <c r="AG722" i="1"/>
  <c r="AI722" i="1"/>
  <c r="AK722" i="1"/>
  <c r="AM722" i="1"/>
  <c r="AO722" i="1"/>
  <c r="AQ722" i="1"/>
  <c r="AU722" i="1"/>
  <c r="Y723" i="1"/>
  <c r="AA723" i="1"/>
  <c r="AC723" i="1"/>
  <c r="AE723" i="1"/>
  <c r="AG723" i="1"/>
  <c r="AI723" i="1"/>
  <c r="AK723" i="1"/>
  <c r="AM723" i="1"/>
  <c r="AO723" i="1"/>
  <c r="AQ723" i="1"/>
  <c r="AU723" i="1"/>
  <c r="W724" i="1"/>
  <c r="Y724" i="1"/>
  <c r="AA724" i="1"/>
  <c r="AC724" i="1"/>
  <c r="AE724" i="1"/>
  <c r="AG724" i="1"/>
  <c r="AI724" i="1"/>
  <c r="AK724" i="1"/>
  <c r="AM724" i="1"/>
  <c r="AO724" i="1"/>
  <c r="AQ724" i="1"/>
  <c r="AU724" i="1"/>
  <c r="W725" i="1"/>
  <c r="Y725" i="1"/>
  <c r="AA725" i="1"/>
  <c r="AC725" i="1"/>
  <c r="AE725" i="1"/>
  <c r="AG725" i="1"/>
  <c r="AI725" i="1"/>
  <c r="AK725" i="1"/>
  <c r="AM725" i="1"/>
  <c r="AO725" i="1"/>
  <c r="AQ725" i="1"/>
  <c r="AU725" i="1"/>
  <c r="W726" i="1"/>
  <c r="Y726" i="1"/>
  <c r="AA726" i="1"/>
  <c r="AC726" i="1"/>
  <c r="AE726" i="1"/>
  <c r="AG726" i="1"/>
  <c r="AI726" i="1"/>
  <c r="AK726" i="1"/>
  <c r="AM726" i="1"/>
  <c r="AO726" i="1"/>
  <c r="AQ726" i="1"/>
  <c r="AU726" i="1"/>
  <c r="Y727" i="1"/>
  <c r="AA727" i="1"/>
  <c r="AC727" i="1"/>
  <c r="AE727" i="1"/>
  <c r="AG727" i="1"/>
  <c r="AI727" i="1"/>
  <c r="AK727" i="1"/>
  <c r="AM727" i="1"/>
  <c r="AO727" i="1"/>
  <c r="AQ727" i="1"/>
  <c r="AU727" i="1"/>
  <c r="Y728" i="1"/>
  <c r="AA728" i="1"/>
  <c r="AC728" i="1"/>
  <c r="AE728" i="1"/>
  <c r="AG728" i="1"/>
  <c r="AI728" i="1"/>
  <c r="AK728" i="1"/>
  <c r="AM728" i="1"/>
  <c r="AO728" i="1"/>
  <c r="AQ728" i="1"/>
  <c r="AU728" i="1"/>
  <c r="Y729" i="1"/>
  <c r="AA729" i="1"/>
  <c r="AC729" i="1"/>
  <c r="AE729" i="1"/>
  <c r="AG729" i="1"/>
  <c r="AI729" i="1"/>
  <c r="AK729" i="1"/>
  <c r="AM729" i="1"/>
  <c r="AO729" i="1"/>
  <c r="AQ729" i="1"/>
  <c r="AU729" i="1"/>
  <c r="Y730" i="1"/>
  <c r="AA730" i="1"/>
  <c r="AC730" i="1"/>
  <c r="AE730" i="1"/>
  <c r="AG730" i="1"/>
  <c r="AI730" i="1"/>
  <c r="AK730" i="1"/>
  <c r="AM730" i="1"/>
  <c r="AO730" i="1"/>
  <c r="AQ730" i="1"/>
  <c r="AU730" i="1"/>
  <c r="W731" i="1"/>
  <c r="Y731" i="1"/>
  <c r="AA731" i="1"/>
  <c r="AC731" i="1"/>
  <c r="AE731" i="1"/>
  <c r="AG731" i="1"/>
  <c r="AI731" i="1"/>
  <c r="AK731" i="1"/>
  <c r="AM731" i="1"/>
  <c r="AO731" i="1"/>
  <c r="AQ731" i="1"/>
  <c r="AU731" i="1"/>
  <c r="W732" i="1"/>
  <c r="Y732" i="1"/>
  <c r="AA732" i="1"/>
  <c r="AC732" i="1"/>
  <c r="AE732" i="1"/>
  <c r="AG732" i="1"/>
  <c r="AI732" i="1"/>
  <c r="AK732" i="1"/>
  <c r="AM732" i="1"/>
  <c r="AO732" i="1"/>
  <c r="AQ732" i="1"/>
  <c r="AU732" i="1"/>
  <c r="Y733" i="1"/>
  <c r="AA733" i="1"/>
  <c r="AC733" i="1"/>
  <c r="AE733" i="1"/>
  <c r="AG733" i="1"/>
  <c r="AI733" i="1"/>
  <c r="AK733" i="1"/>
  <c r="AM733" i="1"/>
  <c r="AO733" i="1"/>
  <c r="AQ733" i="1"/>
  <c r="AU733" i="1"/>
  <c r="Y734" i="1"/>
  <c r="AA734" i="1"/>
  <c r="AC734" i="1"/>
  <c r="AE734" i="1"/>
  <c r="AG734" i="1"/>
  <c r="AI734" i="1"/>
  <c r="AK734" i="1"/>
  <c r="AM734" i="1"/>
  <c r="AO734" i="1"/>
  <c r="AQ734" i="1"/>
  <c r="AU734" i="1"/>
  <c r="Y735" i="1"/>
  <c r="AA735" i="1"/>
  <c r="AC735" i="1"/>
  <c r="AE735" i="1"/>
  <c r="AG735" i="1"/>
  <c r="AI735" i="1"/>
  <c r="AK735" i="1"/>
  <c r="AM735" i="1"/>
  <c r="AO735" i="1"/>
  <c r="AQ735" i="1"/>
  <c r="AU735" i="1"/>
  <c r="Y736" i="1"/>
  <c r="AA736" i="1"/>
  <c r="AC736" i="1"/>
  <c r="AE736" i="1"/>
  <c r="AG736" i="1"/>
  <c r="AI736" i="1"/>
  <c r="AK736" i="1"/>
  <c r="AM736" i="1"/>
  <c r="AO736" i="1"/>
  <c r="AQ736" i="1"/>
  <c r="AU736" i="1"/>
  <c r="Y737" i="1"/>
  <c r="AA737" i="1"/>
  <c r="AC737" i="1"/>
  <c r="AE737" i="1"/>
  <c r="AG737" i="1"/>
  <c r="AI737" i="1"/>
  <c r="AK737" i="1"/>
  <c r="AM737" i="1"/>
  <c r="AO737" i="1"/>
  <c r="AQ737" i="1"/>
  <c r="AU737" i="1"/>
  <c r="Y738" i="1"/>
  <c r="AA738" i="1"/>
  <c r="AC738" i="1"/>
  <c r="AE738" i="1"/>
  <c r="AG738" i="1"/>
  <c r="AI738" i="1"/>
  <c r="AK738" i="1"/>
  <c r="AM738" i="1"/>
  <c r="AO738" i="1"/>
  <c r="AQ738" i="1"/>
  <c r="AU738" i="1"/>
  <c r="Y739" i="1"/>
  <c r="AA739" i="1"/>
  <c r="AC739" i="1"/>
  <c r="AE739" i="1"/>
  <c r="AG739" i="1"/>
  <c r="AI739" i="1"/>
  <c r="AK739" i="1"/>
  <c r="AM739" i="1"/>
  <c r="AO739" i="1"/>
  <c r="AQ739" i="1"/>
  <c r="AU739" i="1"/>
  <c r="Y740" i="1"/>
  <c r="AA740" i="1"/>
  <c r="AC740" i="1"/>
  <c r="AE740" i="1"/>
  <c r="AG740" i="1"/>
  <c r="AI740" i="1"/>
  <c r="AK740" i="1"/>
  <c r="AM740" i="1"/>
  <c r="AO740" i="1"/>
  <c r="AQ740" i="1"/>
  <c r="AU740" i="1"/>
  <c r="Y741" i="1"/>
  <c r="AA741" i="1"/>
  <c r="AC741" i="1"/>
  <c r="AE741" i="1"/>
  <c r="AG741" i="1"/>
  <c r="AI741" i="1"/>
  <c r="AK741" i="1"/>
  <c r="AM741" i="1"/>
  <c r="AO741" i="1"/>
  <c r="AQ741" i="1"/>
  <c r="AU741" i="1"/>
  <c r="Y742" i="1"/>
  <c r="AA742" i="1"/>
  <c r="AC742" i="1"/>
  <c r="AE742" i="1"/>
  <c r="AG742" i="1"/>
  <c r="AI742" i="1"/>
  <c r="AK742" i="1"/>
  <c r="AM742" i="1"/>
  <c r="AO742" i="1"/>
  <c r="AQ742" i="1"/>
  <c r="AU742" i="1"/>
  <c r="Y743" i="1"/>
  <c r="AA743" i="1"/>
  <c r="AC743" i="1"/>
  <c r="AE743" i="1"/>
  <c r="AG743" i="1"/>
  <c r="AI743" i="1"/>
  <c r="AK743" i="1"/>
  <c r="AM743" i="1"/>
  <c r="AO743" i="1"/>
  <c r="AQ743" i="1"/>
  <c r="AU743" i="1"/>
  <c r="Y744" i="1"/>
  <c r="AA744" i="1"/>
  <c r="AC744" i="1"/>
  <c r="AE744" i="1"/>
  <c r="AG744" i="1"/>
  <c r="AI744" i="1"/>
  <c r="AK744" i="1"/>
  <c r="AM744" i="1"/>
  <c r="AO744" i="1"/>
  <c r="AQ744" i="1"/>
  <c r="AU744" i="1"/>
  <c r="Y745" i="1"/>
  <c r="AA745" i="1"/>
  <c r="AC745" i="1"/>
  <c r="AE745" i="1"/>
  <c r="AG745" i="1"/>
  <c r="AI745" i="1"/>
  <c r="AK745" i="1"/>
  <c r="AM745" i="1"/>
  <c r="AO745" i="1"/>
  <c r="AQ745" i="1"/>
  <c r="AU745" i="1"/>
  <c r="Y746" i="1"/>
  <c r="AA746" i="1"/>
  <c r="AC746" i="1"/>
  <c r="AE746" i="1"/>
  <c r="AG746" i="1"/>
  <c r="AI746" i="1"/>
  <c r="AK746" i="1"/>
  <c r="AM746" i="1"/>
  <c r="AO746" i="1"/>
  <c r="AQ746" i="1"/>
  <c r="AU746" i="1"/>
  <c r="Y747" i="1"/>
  <c r="AA747" i="1"/>
  <c r="AC747" i="1"/>
  <c r="AE747" i="1"/>
  <c r="AG747" i="1"/>
  <c r="AI747" i="1"/>
  <c r="AK747" i="1"/>
  <c r="AM747" i="1"/>
  <c r="AO747" i="1"/>
  <c r="AQ747" i="1"/>
  <c r="AU747" i="1"/>
  <c r="Y748" i="1"/>
  <c r="AA748" i="1"/>
  <c r="AC748" i="1"/>
  <c r="AE748" i="1"/>
  <c r="AG748" i="1"/>
  <c r="AI748" i="1"/>
  <c r="AK748" i="1"/>
  <c r="AM748" i="1"/>
  <c r="AO748" i="1"/>
  <c r="AQ748" i="1"/>
  <c r="AU748" i="1"/>
  <c r="Y749" i="1"/>
  <c r="AA749" i="1"/>
  <c r="AC749" i="1"/>
  <c r="AE749" i="1"/>
  <c r="AG749" i="1"/>
  <c r="AI749" i="1"/>
  <c r="AK749" i="1"/>
  <c r="AM749" i="1"/>
  <c r="AO749" i="1"/>
  <c r="AQ749" i="1"/>
  <c r="AU749" i="1"/>
  <c r="W750" i="1"/>
  <c r="Y750" i="1"/>
  <c r="AA750" i="1"/>
  <c r="AC750" i="1"/>
  <c r="AE750" i="1"/>
  <c r="AG750" i="1"/>
  <c r="AI750" i="1"/>
  <c r="AK750" i="1"/>
  <c r="AM750" i="1"/>
  <c r="AO750" i="1"/>
  <c r="AQ750" i="1"/>
  <c r="AU750" i="1"/>
  <c r="W751" i="1"/>
  <c r="Y751" i="1"/>
  <c r="AA751" i="1"/>
  <c r="AC751" i="1"/>
  <c r="AE751" i="1"/>
  <c r="AG751" i="1"/>
  <c r="AI751" i="1"/>
  <c r="AK751" i="1"/>
  <c r="AM751" i="1"/>
  <c r="AO751" i="1"/>
  <c r="AQ751" i="1"/>
  <c r="AU751" i="1"/>
  <c r="W752" i="1"/>
  <c r="Y752" i="1"/>
  <c r="AA752" i="1"/>
  <c r="AC752" i="1"/>
  <c r="AE752" i="1"/>
  <c r="AG752" i="1"/>
  <c r="AI752" i="1"/>
  <c r="AK752" i="1"/>
  <c r="AM752" i="1"/>
  <c r="AO752" i="1"/>
  <c r="AQ752" i="1"/>
  <c r="AU752" i="1"/>
  <c r="W753" i="1"/>
  <c r="Y753" i="1"/>
  <c r="AA753" i="1"/>
  <c r="AC753" i="1"/>
  <c r="AE753" i="1"/>
  <c r="AG753" i="1"/>
  <c r="AI753" i="1"/>
  <c r="AK753" i="1"/>
  <c r="AM753" i="1"/>
  <c r="AO753" i="1"/>
  <c r="AQ753" i="1"/>
  <c r="AU753" i="1"/>
  <c r="W754" i="1"/>
  <c r="Y754" i="1"/>
  <c r="AA754" i="1"/>
  <c r="AC754" i="1"/>
  <c r="AE754" i="1"/>
  <c r="AG754" i="1"/>
  <c r="AI754" i="1"/>
  <c r="AK754" i="1"/>
  <c r="AM754" i="1"/>
  <c r="AO754" i="1"/>
  <c r="AQ754" i="1"/>
  <c r="AU754" i="1"/>
  <c r="W755" i="1"/>
  <c r="Y755" i="1"/>
  <c r="AA755" i="1"/>
  <c r="AC755" i="1"/>
  <c r="AE755" i="1"/>
  <c r="AG755" i="1"/>
  <c r="AI755" i="1"/>
  <c r="AK755" i="1"/>
  <c r="AM755" i="1"/>
  <c r="AO755" i="1"/>
  <c r="AQ755" i="1"/>
  <c r="AU755" i="1"/>
  <c r="W756" i="1"/>
  <c r="Y756" i="1"/>
  <c r="AA756" i="1"/>
  <c r="AC756" i="1"/>
  <c r="AE756" i="1"/>
  <c r="AG756" i="1"/>
  <c r="AI756" i="1"/>
  <c r="AK756" i="1"/>
  <c r="AM756" i="1"/>
  <c r="AO756" i="1"/>
  <c r="AQ756" i="1"/>
  <c r="W757" i="1"/>
  <c r="Y757" i="1"/>
  <c r="AA757" i="1"/>
  <c r="AC757" i="1"/>
  <c r="AE757" i="1"/>
  <c r="AG757" i="1"/>
  <c r="AI757" i="1"/>
  <c r="AK757" i="1"/>
  <c r="AM757" i="1"/>
  <c r="AO757" i="1"/>
  <c r="AQ757" i="1"/>
  <c r="W758" i="1"/>
  <c r="Y758" i="1"/>
  <c r="AA758" i="1"/>
  <c r="AC758" i="1"/>
  <c r="AE758" i="1"/>
  <c r="AG758" i="1"/>
  <c r="AI758" i="1"/>
  <c r="AK758" i="1"/>
  <c r="AM758" i="1"/>
  <c r="AO758" i="1"/>
  <c r="AQ758" i="1"/>
  <c r="W759" i="1"/>
  <c r="Y759" i="1"/>
  <c r="AA759" i="1"/>
  <c r="AC759" i="1"/>
  <c r="AE759" i="1"/>
  <c r="AG759" i="1"/>
  <c r="AI759" i="1"/>
  <c r="AK759" i="1"/>
  <c r="AM759" i="1"/>
  <c r="AO759" i="1"/>
  <c r="AQ759" i="1"/>
  <c r="W760" i="1"/>
  <c r="Y760" i="1"/>
  <c r="AA760" i="1"/>
  <c r="AC760" i="1"/>
  <c r="AE760" i="1"/>
  <c r="AG760" i="1"/>
  <c r="AI760" i="1"/>
  <c r="AK760" i="1"/>
  <c r="AM760" i="1"/>
  <c r="AO760" i="1"/>
  <c r="AQ760" i="1"/>
  <c r="W761" i="1"/>
  <c r="Y761" i="1"/>
  <c r="AA761" i="1"/>
  <c r="AC761" i="1"/>
  <c r="AE761" i="1"/>
  <c r="AG761" i="1"/>
  <c r="AI761" i="1"/>
  <c r="AK761" i="1"/>
  <c r="AM761" i="1"/>
  <c r="AO761" i="1"/>
  <c r="AQ761" i="1"/>
  <c r="AU761" i="1"/>
  <c r="W762" i="1"/>
  <c r="Y762" i="1"/>
  <c r="AA762" i="1"/>
  <c r="AC762" i="1"/>
  <c r="AE762" i="1"/>
  <c r="AG762" i="1"/>
  <c r="AI762" i="1"/>
  <c r="AK762" i="1"/>
  <c r="AM762" i="1"/>
  <c r="AO762" i="1"/>
  <c r="AQ762" i="1"/>
  <c r="AU762" i="1"/>
  <c r="W763" i="1"/>
  <c r="Y763" i="1"/>
  <c r="AA763" i="1"/>
  <c r="AC763" i="1"/>
  <c r="AE763" i="1"/>
  <c r="AG763" i="1"/>
  <c r="AI763" i="1"/>
  <c r="AK763" i="1"/>
  <c r="AM763" i="1"/>
  <c r="AO763" i="1"/>
  <c r="AQ763" i="1"/>
  <c r="W764" i="1"/>
  <c r="Y764" i="1"/>
  <c r="AA764" i="1"/>
  <c r="AC764" i="1"/>
  <c r="AE764" i="1"/>
  <c r="AG764" i="1"/>
  <c r="AI764" i="1"/>
  <c r="AK764" i="1"/>
  <c r="AM764" i="1"/>
  <c r="AO764" i="1"/>
  <c r="AQ764" i="1"/>
  <c r="W765" i="1"/>
  <c r="Y765" i="1"/>
  <c r="AA765" i="1"/>
  <c r="AC765" i="1"/>
  <c r="AE765" i="1"/>
  <c r="AG765" i="1"/>
  <c r="AI765" i="1"/>
  <c r="AK765" i="1"/>
  <c r="AM765" i="1"/>
  <c r="AO765" i="1"/>
  <c r="AQ765" i="1"/>
  <c r="W766" i="1"/>
  <c r="Y766" i="1"/>
  <c r="AA766" i="1"/>
  <c r="AC766" i="1"/>
  <c r="AE766" i="1"/>
  <c r="AG766" i="1"/>
  <c r="AI766" i="1"/>
  <c r="AK766" i="1"/>
  <c r="AM766" i="1"/>
  <c r="AO766" i="1"/>
  <c r="AQ766" i="1"/>
  <c r="W767" i="1"/>
  <c r="Y767" i="1"/>
  <c r="AA767" i="1"/>
  <c r="AC767" i="1"/>
  <c r="AE767" i="1"/>
  <c r="AG767" i="1"/>
  <c r="AI767" i="1"/>
  <c r="AK767" i="1"/>
  <c r="AM767" i="1"/>
  <c r="AO767" i="1"/>
  <c r="AQ767" i="1"/>
  <c r="W768" i="1"/>
  <c r="Y768" i="1"/>
  <c r="AA768" i="1"/>
  <c r="AC768" i="1"/>
  <c r="AE768" i="1"/>
  <c r="AG768" i="1"/>
  <c r="AI768" i="1"/>
  <c r="AK768" i="1"/>
  <c r="AM768" i="1"/>
  <c r="AO768" i="1"/>
  <c r="AQ768" i="1"/>
  <c r="W769" i="1"/>
  <c r="Y769" i="1"/>
  <c r="AA769" i="1"/>
  <c r="AC769" i="1"/>
  <c r="AE769" i="1"/>
  <c r="AG769" i="1"/>
  <c r="AI769" i="1"/>
  <c r="AK769" i="1"/>
  <c r="AM769" i="1"/>
  <c r="AO769" i="1"/>
  <c r="AQ769" i="1"/>
  <c r="W770" i="1"/>
  <c r="Y770" i="1"/>
  <c r="AA770" i="1"/>
  <c r="AC770" i="1"/>
  <c r="AE770" i="1"/>
  <c r="AG770" i="1"/>
  <c r="AI770" i="1"/>
  <c r="AK770" i="1"/>
  <c r="AM770" i="1"/>
  <c r="AO770" i="1"/>
  <c r="AQ770" i="1"/>
  <c r="W771" i="1"/>
  <c r="Y771" i="1"/>
  <c r="AA771" i="1"/>
  <c r="AC771" i="1"/>
  <c r="AE771" i="1"/>
  <c r="AG771" i="1"/>
  <c r="AI771" i="1"/>
  <c r="AK771" i="1"/>
  <c r="AM771" i="1"/>
  <c r="AO771" i="1"/>
  <c r="AQ771" i="1"/>
  <c r="W772" i="1"/>
  <c r="Y772" i="1"/>
  <c r="AA772" i="1"/>
  <c r="AC772" i="1"/>
  <c r="AE772" i="1"/>
  <c r="AG772" i="1"/>
  <c r="AI772" i="1"/>
  <c r="AK772" i="1"/>
  <c r="AM772" i="1"/>
  <c r="AO772" i="1"/>
  <c r="AQ772" i="1"/>
  <c r="W773" i="1"/>
  <c r="Y773" i="1"/>
  <c r="AA773" i="1"/>
  <c r="AC773" i="1"/>
  <c r="AE773" i="1"/>
  <c r="AG773" i="1"/>
  <c r="AI773" i="1"/>
  <c r="AK773" i="1"/>
  <c r="AM773" i="1"/>
  <c r="AO773" i="1"/>
  <c r="AQ773" i="1"/>
  <c r="W774" i="1"/>
  <c r="Y774" i="1"/>
  <c r="AA774" i="1"/>
  <c r="AC774" i="1"/>
  <c r="AE774" i="1"/>
  <c r="AG774" i="1"/>
  <c r="AI774" i="1"/>
  <c r="AK774" i="1"/>
  <c r="AM774" i="1"/>
  <c r="AO774" i="1"/>
  <c r="AQ774" i="1"/>
  <c r="W775" i="1"/>
  <c r="Y775" i="1"/>
  <c r="AA775" i="1"/>
  <c r="AC775" i="1"/>
  <c r="AE775" i="1"/>
  <c r="AG775" i="1"/>
  <c r="AI775" i="1"/>
  <c r="AK775" i="1"/>
  <c r="AM775" i="1"/>
  <c r="AO775" i="1"/>
  <c r="AQ775" i="1"/>
  <c r="W776" i="1"/>
  <c r="Y776" i="1"/>
  <c r="AA776" i="1"/>
  <c r="AC776" i="1"/>
  <c r="AE776" i="1"/>
  <c r="AG776" i="1"/>
  <c r="AI776" i="1"/>
  <c r="AK776" i="1"/>
  <c r="AM776" i="1"/>
  <c r="AO776" i="1"/>
  <c r="AQ776" i="1"/>
  <c r="W777" i="1"/>
  <c r="Y777" i="1"/>
  <c r="AA777" i="1"/>
  <c r="AC777" i="1"/>
  <c r="AE777" i="1"/>
  <c r="AG777" i="1"/>
  <c r="AI777" i="1"/>
  <c r="AK777" i="1"/>
  <c r="AM777" i="1"/>
  <c r="AO777" i="1"/>
  <c r="AQ777" i="1"/>
  <c r="W778" i="1"/>
  <c r="Y778" i="1"/>
  <c r="AA778" i="1"/>
  <c r="AC778" i="1"/>
  <c r="AE778" i="1"/>
  <c r="AG778" i="1"/>
  <c r="AI778" i="1"/>
  <c r="AK778" i="1"/>
  <c r="AM778" i="1"/>
  <c r="AO778" i="1"/>
  <c r="AQ778" i="1"/>
  <c r="W779" i="1"/>
  <c r="Y779" i="1"/>
  <c r="AA779" i="1"/>
  <c r="AC779" i="1"/>
  <c r="AE779" i="1"/>
  <c r="AG779" i="1"/>
  <c r="AI779" i="1"/>
  <c r="AK779" i="1"/>
  <c r="AM779" i="1"/>
  <c r="AO779" i="1"/>
  <c r="AQ779" i="1"/>
  <c r="W780" i="1"/>
  <c r="Y780" i="1"/>
  <c r="AA780" i="1"/>
  <c r="AC780" i="1"/>
  <c r="AE780" i="1"/>
  <c r="AG780" i="1"/>
  <c r="AI780" i="1"/>
  <c r="AK780" i="1"/>
  <c r="AM780" i="1"/>
  <c r="AO780" i="1"/>
  <c r="AQ780" i="1"/>
  <c r="W781" i="1"/>
  <c r="Y781" i="1"/>
  <c r="AA781" i="1"/>
  <c r="AC781" i="1"/>
  <c r="AE781" i="1"/>
  <c r="AG781" i="1"/>
  <c r="AI781" i="1"/>
  <c r="AK781" i="1"/>
  <c r="AM781" i="1"/>
  <c r="AO781" i="1"/>
  <c r="AQ781" i="1"/>
  <c r="W782" i="1"/>
  <c r="Y782" i="1"/>
  <c r="AA782" i="1"/>
  <c r="AC782" i="1"/>
  <c r="AE782" i="1"/>
  <c r="AG782" i="1"/>
  <c r="AI782" i="1"/>
  <c r="AK782" i="1"/>
  <c r="AM782" i="1"/>
  <c r="AO782" i="1"/>
  <c r="AQ782" i="1"/>
  <c r="W783" i="1"/>
  <c r="Y783" i="1"/>
  <c r="AA783" i="1"/>
  <c r="AC783" i="1"/>
  <c r="AE783" i="1"/>
  <c r="AG783" i="1"/>
  <c r="AI783" i="1"/>
  <c r="AK783" i="1"/>
  <c r="AM783" i="1"/>
  <c r="AO783" i="1"/>
  <c r="AQ783" i="1"/>
  <c r="W784" i="1"/>
  <c r="Y784" i="1"/>
  <c r="AA784" i="1"/>
  <c r="AC784" i="1"/>
  <c r="AE784" i="1"/>
  <c r="AG784" i="1"/>
  <c r="AI784" i="1"/>
  <c r="AK784" i="1"/>
  <c r="AM784" i="1"/>
  <c r="AO784" i="1"/>
  <c r="AQ784" i="1"/>
  <c r="W785" i="1"/>
  <c r="Y785" i="1"/>
  <c r="AA785" i="1"/>
  <c r="AC785" i="1"/>
  <c r="AE785" i="1"/>
  <c r="AG785" i="1"/>
  <c r="AI785" i="1"/>
  <c r="AK785" i="1"/>
  <c r="AM785" i="1"/>
  <c r="AO785" i="1"/>
  <c r="AQ785" i="1"/>
  <c r="W786" i="1"/>
  <c r="Y786" i="1"/>
  <c r="AA786" i="1"/>
  <c r="AC786" i="1"/>
  <c r="AE786" i="1"/>
  <c r="AG786" i="1"/>
  <c r="AI786" i="1"/>
  <c r="AK786" i="1"/>
  <c r="AM786" i="1"/>
  <c r="AO786" i="1"/>
  <c r="AQ786" i="1"/>
  <c r="W787" i="1"/>
  <c r="Y787" i="1"/>
  <c r="AA787" i="1"/>
  <c r="AC787" i="1"/>
  <c r="AE787" i="1"/>
  <c r="AG787" i="1"/>
  <c r="AI787" i="1"/>
  <c r="AK787" i="1"/>
  <c r="AM787" i="1"/>
  <c r="AO787" i="1"/>
  <c r="AQ787" i="1"/>
  <c r="W788" i="1"/>
  <c r="Y788" i="1"/>
  <c r="AA788" i="1"/>
  <c r="AC788" i="1"/>
  <c r="AE788" i="1"/>
  <c r="AG788" i="1"/>
  <c r="AI788" i="1"/>
  <c r="AK788" i="1"/>
  <c r="AM788" i="1"/>
  <c r="AO788" i="1"/>
  <c r="AQ788" i="1"/>
  <c r="W789" i="1"/>
  <c r="Y789" i="1"/>
  <c r="AA789" i="1"/>
  <c r="AC789" i="1"/>
  <c r="AE789" i="1"/>
  <c r="AG789" i="1"/>
  <c r="AI789" i="1"/>
  <c r="AK789" i="1"/>
  <c r="AM789" i="1"/>
  <c r="AO789" i="1"/>
  <c r="AQ789" i="1"/>
  <c r="W790" i="1"/>
  <c r="Y790" i="1"/>
  <c r="AA790" i="1"/>
  <c r="AC790" i="1"/>
  <c r="AE790" i="1"/>
  <c r="AG790" i="1"/>
  <c r="AI790" i="1"/>
  <c r="AK790" i="1"/>
  <c r="AM790" i="1"/>
  <c r="AO790" i="1"/>
  <c r="AQ790" i="1"/>
  <c r="W791" i="1"/>
  <c r="Y791" i="1"/>
  <c r="AA791" i="1"/>
  <c r="AC791" i="1"/>
  <c r="AE791" i="1"/>
  <c r="AG791" i="1"/>
  <c r="AI791" i="1"/>
  <c r="AK791" i="1"/>
  <c r="AM791" i="1"/>
  <c r="AO791" i="1"/>
  <c r="AQ791" i="1"/>
  <c r="W792" i="1"/>
  <c r="Y792" i="1"/>
  <c r="AA792" i="1"/>
  <c r="AC792" i="1"/>
  <c r="AE792" i="1"/>
  <c r="AG792" i="1"/>
  <c r="AI792" i="1"/>
  <c r="AK792" i="1"/>
  <c r="AM792" i="1"/>
  <c r="AO792" i="1"/>
  <c r="AQ792" i="1"/>
  <c r="W793" i="1"/>
  <c r="Y793" i="1"/>
  <c r="AA793" i="1"/>
  <c r="AC793" i="1"/>
  <c r="AE793" i="1"/>
  <c r="AG793" i="1"/>
  <c r="AI793" i="1"/>
  <c r="AK793" i="1"/>
  <c r="AM793" i="1"/>
  <c r="AO793" i="1"/>
  <c r="AQ793" i="1"/>
  <c r="W794" i="1"/>
  <c r="Y794" i="1"/>
  <c r="AA794" i="1"/>
  <c r="AC794" i="1"/>
  <c r="AE794" i="1"/>
  <c r="AG794" i="1"/>
  <c r="AI794" i="1"/>
  <c r="AK794" i="1"/>
  <c r="AM794" i="1"/>
  <c r="AO794" i="1"/>
  <c r="AQ794" i="1"/>
  <c r="W795" i="1"/>
  <c r="Y795" i="1"/>
  <c r="AA795" i="1"/>
  <c r="AC795" i="1"/>
  <c r="AE795" i="1"/>
  <c r="AG795" i="1"/>
  <c r="AI795" i="1"/>
  <c r="AK795" i="1"/>
  <c r="AM795" i="1"/>
  <c r="AO795" i="1"/>
  <c r="AQ795" i="1"/>
  <c r="W796" i="1"/>
  <c r="Y796" i="1"/>
  <c r="AA796" i="1"/>
  <c r="AC796" i="1"/>
  <c r="AE796" i="1"/>
  <c r="AG796" i="1"/>
  <c r="AI796" i="1"/>
  <c r="AK796" i="1"/>
  <c r="AM796" i="1"/>
  <c r="AO796" i="1"/>
  <c r="AQ796" i="1"/>
  <c r="W797" i="1"/>
  <c r="Y797" i="1"/>
  <c r="AA797" i="1"/>
  <c r="AC797" i="1"/>
  <c r="AE797" i="1"/>
  <c r="AG797" i="1"/>
  <c r="AI797" i="1"/>
  <c r="AK797" i="1"/>
  <c r="AM797" i="1"/>
  <c r="AO797" i="1"/>
  <c r="AQ797" i="1"/>
  <c r="W798" i="1"/>
  <c r="Y798" i="1"/>
  <c r="AA798" i="1"/>
  <c r="AC798" i="1"/>
  <c r="AE798" i="1"/>
  <c r="AG798" i="1"/>
  <c r="AI798" i="1"/>
  <c r="AK798" i="1"/>
  <c r="AM798" i="1"/>
  <c r="AO798" i="1"/>
  <c r="AQ798" i="1"/>
  <c r="W799" i="1"/>
  <c r="Y799" i="1"/>
  <c r="AA799" i="1"/>
  <c r="AC799" i="1"/>
  <c r="AE799" i="1"/>
  <c r="AG799" i="1"/>
  <c r="AI799" i="1"/>
  <c r="AK799" i="1"/>
  <c r="AM799" i="1"/>
  <c r="AO799" i="1"/>
  <c r="AQ799" i="1"/>
  <c r="W800" i="1"/>
  <c r="Y800" i="1"/>
  <c r="AA800" i="1"/>
  <c r="AC800" i="1"/>
  <c r="AE800" i="1"/>
  <c r="AG800" i="1"/>
  <c r="AI800" i="1"/>
  <c r="AK800" i="1"/>
  <c r="AM800" i="1"/>
  <c r="AO800" i="1"/>
  <c r="AQ800" i="1"/>
  <c r="W801" i="1"/>
  <c r="Y801" i="1"/>
  <c r="AA801" i="1"/>
  <c r="AC801" i="1"/>
  <c r="AE801" i="1"/>
  <c r="AG801" i="1"/>
  <c r="AI801" i="1"/>
  <c r="AK801" i="1"/>
  <c r="AM801" i="1"/>
  <c r="AO801" i="1"/>
  <c r="AQ801" i="1"/>
  <c r="W802" i="1"/>
  <c r="Y802" i="1"/>
  <c r="AA802" i="1"/>
  <c r="AC802" i="1"/>
  <c r="AE802" i="1"/>
  <c r="AG802" i="1"/>
  <c r="AI802" i="1"/>
  <c r="AK802" i="1"/>
  <c r="AM802" i="1"/>
  <c r="AO802" i="1"/>
  <c r="AQ802" i="1"/>
  <c r="W803" i="1"/>
  <c r="Y803" i="1"/>
  <c r="AA803" i="1"/>
  <c r="AC803" i="1"/>
  <c r="AE803" i="1"/>
  <c r="AG803" i="1"/>
  <c r="AI803" i="1"/>
  <c r="AK803" i="1"/>
  <c r="AM803" i="1"/>
  <c r="AO803" i="1"/>
  <c r="AQ803" i="1"/>
  <c r="W804" i="1"/>
  <c r="Y804" i="1"/>
  <c r="AA804" i="1"/>
  <c r="AC804" i="1"/>
  <c r="AE804" i="1"/>
  <c r="AG804" i="1"/>
  <c r="AI804" i="1"/>
  <c r="AK804" i="1"/>
  <c r="AM804" i="1"/>
  <c r="AO804" i="1"/>
  <c r="AQ804" i="1"/>
  <c r="W805" i="1"/>
  <c r="Y805" i="1"/>
  <c r="AA805" i="1"/>
  <c r="AC805" i="1"/>
  <c r="AE805" i="1"/>
  <c r="AG805" i="1"/>
  <c r="AI805" i="1"/>
  <c r="AK805" i="1"/>
  <c r="AM805" i="1"/>
  <c r="AO805" i="1"/>
  <c r="AQ805" i="1"/>
  <c r="W806" i="1"/>
  <c r="Y806" i="1"/>
  <c r="AA806" i="1"/>
  <c r="AC806" i="1"/>
  <c r="AE806" i="1"/>
  <c r="AG806" i="1"/>
  <c r="AI806" i="1"/>
  <c r="AK806" i="1"/>
  <c r="AM806" i="1"/>
  <c r="AO806" i="1"/>
  <c r="AQ806" i="1"/>
  <c r="W807" i="1"/>
  <c r="Y807" i="1"/>
  <c r="AA807" i="1"/>
  <c r="AC807" i="1"/>
  <c r="AE807" i="1"/>
  <c r="AG807" i="1"/>
  <c r="AI807" i="1"/>
  <c r="AK807" i="1"/>
  <c r="AM807" i="1"/>
  <c r="AO807" i="1"/>
  <c r="AQ807" i="1"/>
  <c r="W808" i="1"/>
  <c r="Y808" i="1"/>
  <c r="AA808" i="1"/>
  <c r="AC808" i="1"/>
  <c r="AE808" i="1"/>
  <c r="AG808" i="1"/>
  <c r="AI808" i="1"/>
  <c r="AK808" i="1"/>
  <c r="AM808" i="1"/>
  <c r="AO808" i="1"/>
  <c r="AQ808" i="1"/>
  <c r="W809" i="1"/>
  <c r="Y809" i="1"/>
  <c r="AA809" i="1"/>
  <c r="AC809" i="1"/>
  <c r="AE809" i="1"/>
  <c r="AG809" i="1"/>
  <c r="AI809" i="1"/>
  <c r="AK809" i="1"/>
  <c r="AM809" i="1"/>
  <c r="AO809" i="1"/>
  <c r="AQ809" i="1"/>
  <c r="W810" i="1"/>
  <c r="Y810" i="1"/>
  <c r="AA810" i="1"/>
  <c r="AC810" i="1"/>
  <c r="AE810" i="1"/>
  <c r="AG810" i="1"/>
  <c r="AI810" i="1"/>
  <c r="AK810" i="1"/>
  <c r="AM810" i="1"/>
  <c r="AO810" i="1"/>
  <c r="AQ810" i="1"/>
  <c r="W811" i="1"/>
  <c r="Y811" i="1"/>
  <c r="AA811" i="1"/>
  <c r="AC811" i="1"/>
  <c r="AE811" i="1"/>
  <c r="AG811" i="1"/>
  <c r="AI811" i="1"/>
  <c r="AK811" i="1"/>
  <c r="AM811" i="1"/>
  <c r="AO811" i="1"/>
  <c r="AQ811" i="1"/>
  <c r="W812" i="1"/>
  <c r="Y812" i="1"/>
  <c r="AA812" i="1"/>
  <c r="AC812" i="1"/>
  <c r="AE812" i="1"/>
  <c r="AG812" i="1"/>
  <c r="AI812" i="1"/>
  <c r="AK812" i="1"/>
  <c r="AM812" i="1"/>
  <c r="AO812" i="1"/>
  <c r="AQ812" i="1"/>
  <c r="W813" i="1"/>
  <c r="Y813" i="1"/>
  <c r="AA813" i="1"/>
  <c r="AC813" i="1"/>
  <c r="AE813" i="1"/>
  <c r="AG813" i="1"/>
  <c r="AI813" i="1"/>
  <c r="AK813" i="1"/>
  <c r="AM813" i="1"/>
  <c r="AO813" i="1"/>
  <c r="AQ813" i="1"/>
  <c r="AU813" i="1"/>
  <c r="W814" i="1"/>
  <c r="Y814" i="1"/>
  <c r="AA814" i="1"/>
  <c r="AC814" i="1"/>
  <c r="AE814" i="1"/>
  <c r="AG814" i="1"/>
  <c r="AI814" i="1"/>
  <c r="AK814" i="1"/>
  <c r="AM814" i="1"/>
  <c r="AO814" i="1"/>
  <c r="AQ814" i="1"/>
  <c r="W815" i="1"/>
  <c r="Y815" i="1"/>
  <c r="AA815" i="1"/>
  <c r="AC815" i="1"/>
  <c r="AE815" i="1"/>
  <c r="AG815" i="1"/>
  <c r="AI815" i="1"/>
  <c r="AK815" i="1"/>
  <c r="AM815" i="1"/>
  <c r="AO815" i="1"/>
  <c r="AQ815" i="1"/>
  <c r="W816" i="1"/>
  <c r="Y816" i="1"/>
  <c r="AA816" i="1"/>
  <c r="AC816" i="1"/>
  <c r="AE816" i="1"/>
  <c r="AG816" i="1"/>
  <c r="AI816" i="1"/>
  <c r="AK816" i="1"/>
  <c r="AM816" i="1"/>
  <c r="AO816" i="1"/>
  <c r="AQ816" i="1"/>
  <c r="W817" i="1"/>
  <c r="Y817" i="1"/>
  <c r="AA817" i="1"/>
  <c r="AC817" i="1"/>
  <c r="AE817" i="1"/>
  <c r="AG817" i="1"/>
  <c r="AI817" i="1"/>
  <c r="AK817" i="1"/>
  <c r="AM817" i="1"/>
  <c r="AO817" i="1"/>
  <c r="AQ817" i="1"/>
  <c r="W818" i="1"/>
  <c r="Y818" i="1"/>
  <c r="AA818" i="1"/>
  <c r="AC818" i="1"/>
  <c r="AE818" i="1"/>
  <c r="AG818" i="1"/>
  <c r="AI818" i="1"/>
  <c r="AK818" i="1"/>
  <c r="AM818" i="1"/>
  <c r="AO818" i="1"/>
  <c r="AQ818" i="1"/>
  <c r="W819" i="1"/>
  <c r="Y819" i="1"/>
  <c r="AA819" i="1"/>
  <c r="AC819" i="1"/>
  <c r="AE819" i="1"/>
  <c r="AG819" i="1"/>
  <c r="AI819" i="1"/>
  <c r="AK819" i="1"/>
  <c r="AM819" i="1"/>
  <c r="AO819" i="1"/>
  <c r="AQ819" i="1"/>
  <c r="W820" i="1"/>
  <c r="Y820" i="1"/>
  <c r="AA820" i="1"/>
  <c r="AC820" i="1"/>
  <c r="AE820" i="1"/>
  <c r="AG820" i="1"/>
  <c r="AI820" i="1"/>
  <c r="AK820" i="1"/>
  <c r="AM820" i="1"/>
  <c r="AO820" i="1"/>
  <c r="AQ820" i="1"/>
  <c r="W821" i="1"/>
  <c r="Y821" i="1"/>
  <c r="AA821" i="1"/>
  <c r="AC821" i="1"/>
  <c r="AE821" i="1"/>
  <c r="AG821" i="1"/>
  <c r="AI821" i="1"/>
  <c r="AK821" i="1"/>
  <c r="AM821" i="1"/>
  <c r="AO821" i="1"/>
  <c r="AQ821" i="1"/>
  <c r="W822" i="1"/>
  <c r="Y822" i="1"/>
  <c r="AA822" i="1"/>
  <c r="AC822" i="1"/>
  <c r="AE822" i="1"/>
  <c r="AG822" i="1"/>
  <c r="AI822" i="1"/>
  <c r="AK822" i="1"/>
  <c r="AM822" i="1"/>
  <c r="AO822" i="1"/>
  <c r="AQ822" i="1"/>
  <c r="W823" i="1"/>
  <c r="Y823" i="1"/>
  <c r="AA823" i="1"/>
  <c r="AC823" i="1"/>
  <c r="AE823" i="1"/>
  <c r="AG823" i="1"/>
  <c r="AI823" i="1"/>
  <c r="AK823" i="1"/>
  <c r="AM823" i="1"/>
  <c r="AO823" i="1"/>
  <c r="AQ823" i="1"/>
  <c r="W824" i="1"/>
  <c r="Y824" i="1"/>
  <c r="AA824" i="1"/>
  <c r="AC824" i="1"/>
  <c r="AE824" i="1"/>
  <c r="AG824" i="1"/>
  <c r="AI824" i="1"/>
  <c r="AK824" i="1"/>
  <c r="AM824" i="1"/>
  <c r="AO824" i="1"/>
  <c r="AQ824" i="1"/>
  <c r="W825" i="1"/>
  <c r="Y825" i="1"/>
  <c r="AA825" i="1"/>
  <c r="AC825" i="1"/>
  <c r="AE825" i="1"/>
  <c r="AG825" i="1"/>
  <c r="AI825" i="1"/>
  <c r="AK825" i="1"/>
  <c r="AM825" i="1"/>
  <c r="AO825" i="1"/>
  <c r="AQ825" i="1"/>
  <c r="W826" i="1"/>
  <c r="Y826" i="1"/>
  <c r="AA826" i="1"/>
  <c r="AC826" i="1"/>
  <c r="AE826" i="1"/>
  <c r="AG826" i="1"/>
  <c r="AI826" i="1"/>
  <c r="AK826" i="1"/>
  <c r="AM826" i="1"/>
  <c r="AO826" i="1"/>
  <c r="AQ826" i="1"/>
  <c r="W827" i="1"/>
  <c r="Y827" i="1"/>
  <c r="AA827" i="1"/>
  <c r="AC827" i="1"/>
  <c r="AE827" i="1"/>
  <c r="AG827" i="1"/>
  <c r="AI827" i="1"/>
  <c r="AK827" i="1"/>
  <c r="AM827" i="1"/>
  <c r="AO827" i="1"/>
  <c r="AQ827" i="1"/>
  <c r="W828" i="1"/>
  <c r="Y828" i="1"/>
  <c r="AA828" i="1"/>
  <c r="AC828" i="1"/>
  <c r="AE828" i="1"/>
  <c r="AG828" i="1"/>
  <c r="AI828" i="1"/>
  <c r="AK828" i="1"/>
  <c r="AM828" i="1"/>
  <c r="AO828" i="1"/>
  <c r="AQ828" i="1"/>
  <c r="W829" i="1"/>
  <c r="Y829" i="1"/>
  <c r="AA829" i="1"/>
  <c r="AC829" i="1"/>
  <c r="AE829" i="1"/>
  <c r="AG829" i="1"/>
  <c r="AI829" i="1"/>
  <c r="AK829" i="1"/>
  <c r="AM829" i="1"/>
  <c r="AO829" i="1"/>
  <c r="AQ829" i="1"/>
  <c r="W830" i="1"/>
  <c r="Y830" i="1"/>
  <c r="AA830" i="1"/>
  <c r="AC830" i="1"/>
  <c r="AE830" i="1"/>
  <c r="AG830" i="1"/>
  <c r="AI830" i="1"/>
  <c r="AK830" i="1"/>
  <c r="AM830" i="1"/>
  <c r="AO830" i="1"/>
  <c r="AQ830" i="1"/>
  <c r="W831" i="1"/>
  <c r="Y831" i="1"/>
  <c r="AA831" i="1"/>
  <c r="AC831" i="1"/>
  <c r="AE831" i="1"/>
  <c r="AG831" i="1"/>
  <c r="AI831" i="1"/>
  <c r="AK831" i="1"/>
  <c r="AM831" i="1"/>
  <c r="AO831" i="1"/>
  <c r="AQ831" i="1"/>
  <c r="W832" i="1"/>
  <c r="Y832" i="1"/>
  <c r="AA832" i="1"/>
  <c r="AC832" i="1"/>
  <c r="AE832" i="1"/>
  <c r="AG832" i="1"/>
  <c r="AI832" i="1"/>
  <c r="AK832" i="1"/>
  <c r="AM832" i="1"/>
  <c r="AO832" i="1"/>
  <c r="AQ832" i="1"/>
  <c r="W833" i="1"/>
  <c r="Y833" i="1"/>
  <c r="AA833" i="1"/>
  <c r="AC833" i="1"/>
  <c r="AE833" i="1"/>
  <c r="AG833" i="1"/>
  <c r="AI833" i="1"/>
  <c r="AK833" i="1"/>
  <c r="AM833" i="1"/>
  <c r="AO833" i="1"/>
  <c r="AQ833" i="1"/>
  <c r="W834" i="1"/>
  <c r="Y834" i="1"/>
  <c r="AA834" i="1"/>
  <c r="AC834" i="1"/>
  <c r="AE834" i="1"/>
  <c r="AG834" i="1"/>
  <c r="AI834" i="1"/>
  <c r="AK834" i="1"/>
  <c r="AM834" i="1"/>
  <c r="AO834" i="1"/>
  <c r="AQ834" i="1"/>
  <c r="W835" i="1"/>
  <c r="Y835" i="1"/>
  <c r="AA835" i="1"/>
  <c r="AC835" i="1"/>
  <c r="AE835" i="1"/>
  <c r="AG835" i="1"/>
  <c r="AI835" i="1"/>
  <c r="AK835" i="1"/>
  <c r="AM835" i="1"/>
  <c r="AO835" i="1"/>
  <c r="AQ835" i="1"/>
  <c r="W836" i="1"/>
  <c r="Y836" i="1"/>
  <c r="AA836" i="1"/>
  <c r="AC836" i="1"/>
  <c r="AE836" i="1"/>
  <c r="AG836" i="1"/>
  <c r="AI836" i="1"/>
  <c r="AK836" i="1"/>
  <c r="AM836" i="1"/>
  <c r="AO836" i="1"/>
  <c r="AQ836" i="1"/>
  <c r="W837" i="1"/>
  <c r="Y837" i="1"/>
  <c r="AA837" i="1"/>
  <c r="AC837" i="1"/>
  <c r="AE837" i="1"/>
  <c r="AG837" i="1"/>
  <c r="AI837" i="1"/>
  <c r="AK837" i="1"/>
  <c r="AM837" i="1"/>
  <c r="AO837" i="1"/>
  <c r="AQ837" i="1"/>
  <c r="W838" i="1"/>
  <c r="Y838" i="1"/>
  <c r="AA838" i="1"/>
  <c r="AC838" i="1"/>
  <c r="AE838" i="1"/>
  <c r="AG838" i="1"/>
  <c r="AI838" i="1"/>
  <c r="AK838" i="1"/>
  <c r="AM838" i="1"/>
  <c r="AO838" i="1"/>
  <c r="AQ838" i="1"/>
  <c r="W839" i="1"/>
  <c r="Y839" i="1"/>
  <c r="AA839" i="1"/>
  <c r="AC839" i="1"/>
  <c r="AE839" i="1"/>
  <c r="AG839" i="1"/>
  <c r="AI839" i="1"/>
  <c r="AK839" i="1"/>
  <c r="AM839" i="1"/>
  <c r="AO839" i="1"/>
  <c r="AQ839" i="1"/>
  <c r="W840" i="1"/>
  <c r="Y840" i="1"/>
  <c r="AA840" i="1"/>
  <c r="AC840" i="1"/>
  <c r="AE840" i="1"/>
  <c r="AG840" i="1"/>
  <c r="AI840" i="1"/>
  <c r="AK840" i="1"/>
  <c r="AM840" i="1"/>
  <c r="AO840" i="1"/>
  <c r="AQ840" i="1"/>
  <c r="W841" i="1"/>
  <c r="Y841" i="1"/>
  <c r="AA841" i="1"/>
  <c r="AC841" i="1"/>
  <c r="AE841" i="1"/>
  <c r="AG841" i="1"/>
  <c r="AI841" i="1"/>
  <c r="AK841" i="1"/>
  <c r="AM841" i="1"/>
  <c r="AO841" i="1"/>
  <c r="AQ841" i="1"/>
  <c r="W842" i="1"/>
  <c r="Y842" i="1"/>
  <c r="AA842" i="1"/>
  <c r="AC842" i="1"/>
  <c r="AE842" i="1"/>
  <c r="AG842" i="1"/>
  <c r="AI842" i="1"/>
  <c r="AK842" i="1"/>
  <c r="AM842" i="1"/>
  <c r="AO842" i="1"/>
  <c r="AQ842" i="1"/>
  <c r="W843" i="1"/>
  <c r="Y843" i="1"/>
  <c r="AA843" i="1"/>
  <c r="AC843" i="1"/>
  <c r="AE843" i="1"/>
  <c r="AG843" i="1"/>
  <c r="AI843" i="1"/>
  <c r="AK843" i="1"/>
  <c r="AM843" i="1"/>
  <c r="AO843" i="1"/>
  <c r="AQ843" i="1"/>
  <c r="W844" i="1"/>
  <c r="Y844" i="1"/>
  <c r="AA844" i="1"/>
  <c r="AC844" i="1"/>
  <c r="AE844" i="1"/>
  <c r="AG844" i="1"/>
  <c r="AI844" i="1"/>
  <c r="AK844" i="1"/>
  <c r="AM844" i="1"/>
  <c r="AO844" i="1"/>
  <c r="AQ844" i="1"/>
  <c r="W845" i="1"/>
  <c r="Y845" i="1"/>
  <c r="AA845" i="1"/>
  <c r="AC845" i="1"/>
  <c r="AE845" i="1"/>
  <c r="AG845" i="1"/>
  <c r="AI845" i="1"/>
  <c r="AK845" i="1"/>
  <c r="AM845" i="1"/>
  <c r="AO845" i="1"/>
  <c r="AQ845" i="1"/>
  <c r="W846" i="1"/>
  <c r="Y846" i="1"/>
  <c r="AA846" i="1"/>
  <c r="AC846" i="1"/>
  <c r="AE846" i="1"/>
  <c r="AG846" i="1"/>
  <c r="AI846" i="1"/>
  <c r="AK846" i="1"/>
  <c r="AM846" i="1"/>
  <c r="AO846" i="1"/>
  <c r="AQ846" i="1"/>
  <c r="W847" i="1"/>
  <c r="Y847" i="1"/>
  <c r="AA847" i="1"/>
  <c r="AC847" i="1"/>
  <c r="AE847" i="1"/>
  <c r="AG847" i="1"/>
  <c r="AI847" i="1"/>
  <c r="AK847" i="1"/>
  <c r="AM847" i="1"/>
  <c r="AO847" i="1"/>
  <c r="AQ847" i="1"/>
  <c r="W848" i="1"/>
  <c r="Y848" i="1"/>
  <c r="AA848" i="1"/>
  <c r="AC848" i="1"/>
  <c r="AE848" i="1"/>
  <c r="AG848" i="1"/>
  <c r="AI848" i="1"/>
  <c r="AK848" i="1"/>
  <c r="AM848" i="1"/>
  <c r="AO848" i="1"/>
  <c r="AQ848" i="1"/>
  <c r="W849" i="1"/>
  <c r="Y849" i="1"/>
  <c r="AA849" i="1"/>
  <c r="AC849" i="1"/>
  <c r="AE849" i="1"/>
  <c r="AG849" i="1"/>
  <c r="AI849" i="1"/>
  <c r="AK849" i="1"/>
  <c r="AM849" i="1"/>
  <c r="AO849" i="1"/>
  <c r="AQ849" i="1"/>
  <c r="W850" i="1"/>
  <c r="Y850" i="1"/>
  <c r="AA850" i="1"/>
  <c r="AC850" i="1"/>
  <c r="AE850" i="1"/>
  <c r="AG850" i="1"/>
  <c r="AI850" i="1"/>
  <c r="AK850" i="1"/>
  <c r="AM850" i="1"/>
  <c r="AO850" i="1"/>
  <c r="AQ850" i="1"/>
  <c r="W851" i="1"/>
  <c r="Y851" i="1"/>
  <c r="AA851" i="1"/>
  <c r="AC851" i="1"/>
  <c r="AE851" i="1"/>
  <c r="AG851" i="1"/>
  <c r="AI851" i="1"/>
  <c r="AK851" i="1"/>
  <c r="AM851" i="1"/>
  <c r="AO851" i="1"/>
  <c r="AQ851" i="1"/>
  <c r="W852" i="1"/>
  <c r="Y852" i="1"/>
  <c r="AA852" i="1"/>
  <c r="AC852" i="1"/>
  <c r="AE852" i="1"/>
  <c r="AG852" i="1"/>
  <c r="AI852" i="1"/>
  <c r="AK852" i="1"/>
  <c r="AM852" i="1"/>
  <c r="AO852" i="1"/>
  <c r="AQ852" i="1"/>
  <c r="W853" i="1"/>
  <c r="Y853" i="1"/>
  <c r="AA853" i="1"/>
  <c r="AC853" i="1"/>
  <c r="AE853" i="1"/>
  <c r="AG853" i="1"/>
  <c r="AI853" i="1"/>
  <c r="AK853" i="1"/>
  <c r="AM853" i="1"/>
  <c r="AO853" i="1"/>
  <c r="AQ853" i="1"/>
  <c r="W854" i="1"/>
  <c r="Y854" i="1"/>
  <c r="AA854" i="1"/>
  <c r="AC854" i="1"/>
  <c r="AE854" i="1"/>
  <c r="AG854" i="1"/>
  <c r="AI854" i="1"/>
  <c r="AK854" i="1"/>
  <c r="AM854" i="1"/>
  <c r="AO854" i="1"/>
  <c r="AQ854" i="1"/>
  <c r="W855" i="1"/>
  <c r="Y855" i="1"/>
  <c r="AA855" i="1"/>
  <c r="AC855" i="1"/>
  <c r="AE855" i="1"/>
  <c r="AG855" i="1"/>
  <c r="AI855" i="1"/>
  <c r="AK855" i="1"/>
  <c r="AM855" i="1"/>
  <c r="AO855" i="1"/>
  <c r="AQ855" i="1"/>
  <c r="W856" i="1"/>
  <c r="Y856" i="1"/>
  <c r="AA856" i="1"/>
  <c r="AC856" i="1"/>
  <c r="AE856" i="1"/>
  <c r="AG856" i="1"/>
  <c r="AI856" i="1"/>
  <c r="AK856" i="1"/>
  <c r="AM856" i="1"/>
  <c r="AO856" i="1"/>
  <c r="AQ856" i="1"/>
  <c r="W857" i="1"/>
  <c r="Y857" i="1"/>
  <c r="AA857" i="1"/>
  <c r="AC857" i="1"/>
  <c r="AE857" i="1"/>
  <c r="AG857" i="1"/>
  <c r="AI857" i="1"/>
  <c r="AK857" i="1"/>
  <c r="AM857" i="1"/>
  <c r="AO857" i="1"/>
  <c r="AQ857" i="1"/>
  <c r="W858" i="1"/>
  <c r="Y858" i="1"/>
  <c r="AA858" i="1"/>
  <c r="AC858" i="1"/>
  <c r="AE858" i="1"/>
  <c r="AG858" i="1"/>
  <c r="AI858" i="1"/>
  <c r="AK858" i="1"/>
  <c r="AM858" i="1"/>
  <c r="AO858" i="1"/>
  <c r="AQ858" i="1"/>
  <c r="W859" i="1"/>
  <c r="Y859" i="1"/>
  <c r="AA859" i="1"/>
  <c r="AC859" i="1"/>
  <c r="AE859" i="1"/>
  <c r="AG859" i="1"/>
  <c r="AI859" i="1"/>
  <c r="AK859" i="1"/>
  <c r="AM859" i="1"/>
  <c r="AO859" i="1"/>
  <c r="AQ859" i="1"/>
  <c r="W860" i="1"/>
  <c r="Y860" i="1"/>
  <c r="AA860" i="1"/>
  <c r="AC860" i="1"/>
  <c r="AE860" i="1"/>
  <c r="AG860" i="1"/>
  <c r="AI860" i="1"/>
  <c r="AK860" i="1"/>
  <c r="AM860" i="1"/>
  <c r="AO860" i="1"/>
  <c r="AQ860" i="1"/>
  <c r="W861" i="1"/>
  <c r="Y861" i="1"/>
  <c r="AA861" i="1"/>
  <c r="AC861" i="1"/>
  <c r="AE861" i="1"/>
  <c r="AG861" i="1"/>
  <c r="AI861" i="1"/>
  <c r="AK861" i="1"/>
  <c r="AM861" i="1"/>
  <c r="AO861" i="1"/>
  <c r="AQ861" i="1"/>
  <c r="W862" i="1"/>
  <c r="Y862" i="1"/>
  <c r="AA862" i="1"/>
  <c r="AC862" i="1"/>
  <c r="AE862" i="1"/>
  <c r="AG862" i="1"/>
  <c r="AI862" i="1"/>
  <c r="AK862" i="1"/>
  <c r="AM862" i="1"/>
  <c r="AO862" i="1"/>
  <c r="AQ862" i="1"/>
  <c r="W863" i="1"/>
  <c r="Y863" i="1"/>
  <c r="AA863" i="1"/>
  <c r="AC863" i="1"/>
  <c r="AE863" i="1"/>
  <c r="AG863" i="1"/>
  <c r="AI863" i="1"/>
  <c r="AK863" i="1"/>
  <c r="AM863" i="1"/>
  <c r="AO863" i="1"/>
  <c r="AQ863" i="1"/>
  <c r="W864" i="1"/>
  <c r="Y864" i="1"/>
  <c r="AA864" i="1"/>
  <c r="AC864" i="1"/>
  <c r="AE864" i="1"/>
  <c r="AG864" i="1"/>
  <c r="AI864" i="1"/>
  <c r="AK864" i="1"/>
  <c r="AM864" i="1"/>
  <c r="AO864" i="1"/>
  <c r="AQ864" i="1"/>
  <c r="W865" i="1"/>
  <c r="Y865" i="1"/>
  <c r="AA865" i="1"/>
  <c r="AC865" i="1"/>
  <c r="AE865" i="1"/>
  <c r="AG865" i="1"/>
  <c r="AI865" i="1"/>
  <c r="AK865" i="1"/>
  <c r="AM865" i="1"/>
  <c r="AO865" i="1"/>
  <c r="AQ865" i="1"/>
  <c r="W866" i="1"/>
  <c r="Y866" i="1"/>
  <c r="AA866" i="1"/>
  <c r="AC866" i="1"/>
  <c r="AE866" i="1"/>
  <c r="AG866" i="1"/>
  <c r="AI866" i="1"/>
  <c r="AK866" i="1"/>
  <c r="AM866" i="1"/>
  <c r="AO866" i="1"/>
  <c r="AQ866" i="1"/>
  <c r="W867" i="1"/>
  <c r="Y867" i="1"/>
  <c r="AA867" i="1"/>
  <c r="AC867" i="1"/>
  <c r="AE867" i="1"/>
  <c r="AG867" i="1"/>
  <c r="AI867" i="1"/>
  <c r="AK867" i="1"/>
  <c r="AM867" i="1"/>
  <c r="AO867" i="1"/>
  <c r="AQ867" i="1"/>
  <c r="W868" i="1"/>
  <c r="Y868" i="1"/>
  <c r="AA868" i="1"/>
  <c r="AC868" i="1"/>
  <c r="AE868" i="1"/>
  <c r="AG868" i="1"/>
  <c r="AI868" i="1"/>
  <c r="AK868" i="1"/>
  <c r="AM868" i="1"/>
  <c r="AO868" i="1"/>
  <c r="AQ868" i="1"/>
  <c r="W869" i="1"/>
  <c r="Y869" i="1"/>
  <c r="AA869" i="1"/>
  <c r="AC869" i="1"/>
  <c r="AE869" i="1"/>
  <c r="AG869" i="1"/>
  <c r="AI869" i="1"/>
  <c r="AK869" i="1"/>
  <c r="AM869" i="1"/>
  <c r="AO869" i="1"/>
  <c r="AQ869" i="1"/>
  <c r="W870" i="1"/>
  <c r="Y870" i="1"/>
  <c r="AA870" i="1"/>
  <c r="AC870" i="1"/>
  <c r="AE870" i="1"/>
  <c r="AG870" i="1"/>
  <c r="AI870" i="1"/>
  <c r="AK870" i="1"/>
  <c r="AM870" i="1"/>
  <c r="AO870" i="1"/>
  <c r="AQ870" i="1"/>
  <c r="W871" i="1"/>
  <c r="Y871" i="1"/>
  <c r="AA871" i="1"/>
  <c r="AC871" i="1"/>
  <c r="AE871" i="1"/>
  <c r="AG871" i="1"/>
  <c r="AI871" i="1"/>
  <c r="AK871" i="1"/>
  <c r="AM871" i="1"/>
  <c r="AO871" i="1"/>
  <c r="AQ871" i="1"/>
  <c r="W872" i="1"/>
  <c r="Y872" i="1"/>
  <c r="AA872" i="1"/>
  <c r="AC872" i="1"/>
  <c r="AE872" i="1"/>
  <c r="AG872" i="1"/>
  <c r="AI872" i="1"/>
  <c r="AK872" i="1"/>
  <c r="AM872" i="1"/>
  <c r="AO872" i="1"/>
  <c r="AQ872" i="1"/>
  <c r="W873" i="1"/>
  <c r="Y873" i="1"/>
  <c r="AA873" i="1"/>
  <c r="AC873" i="1"/>
  <c r="AE873" i="1"/>
  <c r="AG873" i="1"/>
  <c r="AI873" i="1"/>
  <c r="AK873" i="1"/>
  <c r="AM873" i="1"/>
  <c r="AO873" i="1"/>
  <c r="AQ873" i="1"/>
  <c r="W874" i="1"/>
  <c r="Y874" i="1"/>
  <c r="AA874" i="1"/>
  <c r="AC874" i="1"/>
  <c r="AE874" i="1"/>
  <c r="AG874" i="1"/>
  <c r="AI874" i="1"/>
  <c r="AK874" i="1"/>
  <c r="AM874" i="1"/>
  <c r="AO874" i="1"/>
  <c r="AQ874" i="1"/>
  <c r="W875" i="1"/>
  <c r="Y875" i="1"/>
  <c r="AA875" i="1"/>
  <c r="AC875" i="1"/>
  <c r="AE875" i="1"/>
  <c r="AG875" i="1"/>
  <c r="AI875" i="1"/>
  <c r="AK875" i="1"/>
  <c r="AM875" i="1"/>
  <c r="AO875" i="1"/>
  <c r="AQ875" i="1"/>
  <c r="W876" i="1"/>
  <c r="Y876" i="1"/>
  <c r="AA876" i="1"/>
  <c r="AC876" i="1"/>
  <c r="AE876" i="1"/>
  <c r="AG876" i="1"/>
  <c r="AI876" i="1"/>
  <c r="AK876" i="1"/>
  <c r="AM876" i="1"/>
  <c r="AO876" i="1"/>
  <c r="AQ876" i="1"/>
  <c r="W877" i="1"/>
  <c r="Y877" i="1"/>
  <c r="AA877" i="1"/>
  <c r="AC877" i="1"/>
  <c r="AE877" i="1"/>
  <c r="AG877" i="1"/>
  <c r="AI877" i="1"/>
  <c r="AK877" i="1"/>
  <c r="AM877" i="1"/>
  <c r="AO877" i="1"/>
  <c r="AQ877" i="1"/>
  <c r="W878" i="1"/>
  <c r="Y878" i="1"/>
  <c r="AA878" i="1"/>
  <c r="AC878" i="1"/>
  <c r="AE878" i="1"/>
  <c r="AG878" i="1"/>
  <c r="AI878" i="1"/>
  <c r="AK878" i="1"/>
  <c r="AM878" i="1"/>
  <c r="AO878" i="1"/>
  <c r="AQ878" i="1"/>
  <c r="W879" i="1"/>
  <c r="Y879" i="1"/>
  <c r="AA879" i="1"/>
  <c r="AC879" i="1"/>
  <c r="AE879" i="1"/>
  <c r="AG879" i="1"/>
  <c r="AI879" i="1"/>
  <c r="AK879" i="1"/>
  <c r="AM879" i="1"/>
  <c r="AO879" i="1"/>
  <c r="AQ879" i="1"/>
  <c r="W880" i="1"/>
  <c r="Y880" i="1"/>
  <c r="AA880" i="1"/>
  <c r="AC880" i="1"/>
  <c r="AE880" i="1"/>
  <c r="AG880" i="1"/>
  <c r="AI880" i="1"/>
  <c r="AK880" i="1"/>
  <c r="AM880" i="1"/>
  <c r="AO880" i="1"/>
  <c r="AQ880" i="1"/>
  <c r="W881" i="1"/>
  <c r="Y881" i="1"/>
  <c r="AA881" i="1"/>
  <c r="AC881" i="1"/>
  <c r="AE881" i="1"/>
  <c r="AG881" i="1"/>
  <c r="AI881" i="1"/>
  <c r="AK881" i="1"/>
  <c r="AM881" i="1"/>
  <c r="AO881" i="1"/>
  <c r="AQ881" i="1"/>
  <c r="W882" i="1"/>
  <c r="Y882" i="1"/>
  <c r="AA882" i="1"/>
  <c r="AC882" i="1"/>
  <c r="AE882" i="1"/>
  <c r="AG882" i="1"/>
  <c r="AI882" i="1"/>
  <c r="AK882" i="1"/>
  <c r="AM882" i="1"/>
  <c r="AO882" i="1"/>
  <c r="AQ882" i="1"/>
  <c r="W883" i="1"/>
  <c r="Y883" i="1"/>
  <c r="AA883" i="1"/>
  <c r="AC883" i="1"/>
  <c r="AE883" i="1"/>
  <c r="AG883" i="1"/>
  <c r="AI883" i="1"/>
  <c r="AK883" i="1"/>
  <c r="AM883" i="1"/>
  <c r="AO883" i="1"/>
  <c r="AQ883" i="1"/>
  <c r="AU883" i="1"/>
  <c r="W884" i="1"/>
  <c r="Y884" i="1"/>
  <c r="AA884" i="1"/>
  <c r="AC884" i="1"/>
  <c r="AE884" i="1"/>
  <c r="AG884" i="1"/>
  <c r="AI884" i="1"/>
  <c r="AK884" i="1"/>
  <c r="AM884" i="1"/>
  <c r="AO884" i="1"/>
  <c r="AQ884" i="1"/>
  <c r="W885" i="1"/>
  <c r="Y885" i="1"/>
  <c r="AA885" i="1"/>
  <c r="AC885" i="1"/>
  <c r="AE885" i="1"/>
  <c r="AG885" i="1"/>
  <c r="AI885" i="1"/>
  <c r="AK885" i="1"/>
  <c r="AM885" i="1"/>
  <c r="AO885" i="1"/>
  <c r="AQ885" i="1"/>
  <c r="W886" i="1"/>
  <c r="Y886" i="1"/>
  <c r="AA886" i="1"/>
  <c r="AC886" i="1"/>
  <c r="AE886" i="1"/>
  <c r="AG886" i="1"/>
  <c r="AI886" i="1"/>
  <c r="AK886" i="1"/>
  <c r="AM886" i="1"/>
  <c r="AO886" i="1"/>
  <c r="AQ886" i="1"/>
  <c r="W887" i="1"/>
  <c r="Y887" i="1"/>
  <c r="AA887" i="1"/>
  <c r="AC887" i="1"/>
  <c r="AE887" i="1"/>
  <c r="AG887" i="1"/>
  <c r="AI887" i="1"/>
  <c r="AK887" i="1"/>
  <c r="AM887" i="1"/>
  <c r="AO887" i="1"/>
  <c r="AQ887" i="1"/>
  <c r="W888" i="1"/>
  <c r="Y888" i="1"/>
  <c r="AA888" i="1"/>
  <c r="AC888" i="1"/>
  <c r="AE888" i="1"/>
  <c r="AG888" i="1"/>
  <c r="AI888" i="1"/>
  <c r="AK888" i="1"/>
  <c r="AM888" i="1"/>
  <c r="AO888" i="1"/>
  <c r="AQ888" i="1"/>
  <c r="W889" i="1"/>
  <c r="Y889" i="1"/>
  <c r="AA889" i="1"/>
  <c r="AC889" i="1"/>
  <c r="AE889" i="1"/>
  <c r="AG889" i="1"/>
  <c r="AI889" i="1"/>
  <c r="AK889" i="1"/>
  <c r="AM889" i="1"/>
  <c r="AO889" i="1"/>
  <c r="AQ889" i="1"/>
  <c r="W890" i="1"/>
  <c r="Y890" i="1"/>
  <c r="AA890" i="1"/>
  <c r="AC890" i="1"/>
  <c r="AE890" i="1"/>
  <c r="AG890" i="1"/>
  <c r="AI890" i="1"/>
  <c r="AK890" i="1"/>
  <c r="AM890" i="1"/>
  <c r="AO890" i="1"/>
  <c r="AQ890" i="1"/>
  <c r="W891" i="1"/>
  <c r="Y891" i="1"/>
  <c r="AA891" i="1"/>
  <c r="AC891" i="1"/>
  <c r="AE891" i="1"/>
  <c r="AG891" i="1"/>
  <c r="AI891" i="1"/>
  <c r="AK891" i="1"/>
  <c r="AM891" i="1"/>
  <c r="AO891" i="1"/>
  <c r="AQ891" i="1"/>
  <c r="W892" i="1"/>
  <c r="Y892" i="1"/>
  <c r="AA892" i="1"/>
  <c r="AC892" i="1"/>
  <c r="AE892" i="1"/>
  <c r="AG892" i="1"/>
  <c r="AI892" i="1"/>
  <c r="AK892" i="1"/>
  <c r="AM892" i="1"/>
  <c r="AO892" i="1"/>
  <c r="AQ892" i="1"/>
  <c r="W893" i="1"/>
  <c r="Y893" i="1"/>
  <c r="AA893" i="1"/>
  <c r="AC893" i="1"/>
  <c r="AE893" i="1"/>
  <c r="AG893" i="1"/>
  <c r="AI893" i="1"/>
  <c r="AK893" i="1"/>
  <c r="AM893" i="1"/>
  <c r="AO893" i="1"/>
  <c r="AQ893" i="1"/>
  <c r="W894" i="1"/>
  <c r="Y894" i="1"/>
  <c r="AA894" i="1"/>
  <c r="AC894" i="1"/>
  <c r="AE894" i="1"/>
  <c r="AG894" i="1"/>
  <c r="AI894" i="1"/>
  <c r="AK894" i="1"/>
  <c r="AM894" i="1"/>
  <c r="AO894" i="1"/>
  <c r="AQ894" i="1"/>
  <c r="W895" i="1"/>
  <c r="Y895" i="1"/>
  <c r="AA895" i="1"/>
  <c r="AC895" i="1"/>
  <c r="AE895" i="1"/>
  <c r="AG895" i="1"/>
  <c r="AI895" i="1"/>
  <c r="AK895" i="1"/>
  <c r="AM895" i="1"/>
  <c r="AO895" i="1"/>
  <c r="AQ895" i="1"/>
  <c r="W896" i="1"/>
  <c r="Y896" i="1"/>
  <c r="AA896" i="1"/>
  <c r="AC896" i="1"/>
  <c r="AE896" i="1"/>
  <c r="AG896" i="1"/>
  <c r="AI896" i="1"/>
  <c r="AK896" i="1"/>
  <c r="AM896" i="1"/>
  <c r="AO896" i="1"/>
  <c r="AQ896" i="1"/>
  <c r="W897" i="1"/>
  <c r="Y897" i="1"/>
  <c r="AA897" i="1"/>
  <c r="AC897" i="1"/>
  <c r="AE897" i="1"/>
  <c r="AG897" i="1"/>
  <c r="AI897" i="1"/>
  <c r="AK897" i="1"/>
  <c r="AM897" i="1"/>
  <c r="AO897" i="1"/>
  <c r="AQ897" i="1"/>
  <c r="W898" i="1"/>
  <c r="Y898" i="1"/>
  <c r="AA898" i="1"/>
  <c r="AC898" i="1"/>
  <c r="AE898" i="1"/>
  <c r="AG898" i="1"/>
  <c r="AI898" i="1"/>
  <c r="AK898" i="1"/>
  <c r="AM898" i="1"/>
  <c r="AO898" i="1"/>
  <c r="AQ898" i="1"/>
  <c r="W899" i="1"/>
  <c r="Y899" i="1"/>
  <c r="AA899" i="1"/>
  <c r="AC899" i="1"/>
  <c r="AE899" i="1"/>
  <c r="AG899" i="1"/>
  <c r="AI899" i="1"/>
  <c r="AK899" i="1"/>
  <c r="AM899" i="1"/>
  <c r="AO899" i="1"/>
  <c r="AQ899" i="1"/>
  <c r="W900" i="1"/>
  <c r="Y900" i="1"/>
  <c r="AA900" i="1"/>
  <c r="AC900" i="1"/>
  <c r="AE900" i="1"/>
  <c r="AG900" i="1"/>
  <c r="AI900" i="1"/>
  <c r="AK900" i="1"/>
  <c r="AM900" i="1"/>
  <c r="AO900" i="1"/>
  <c r="AQ900" i="1"/>
  <c r="W901" i="1"/>
  <c r="Y901" i="1"/>
  <c r="AA901" i="1"/>
  <c r="AC901" i="1"/>
  <c r="AE901" i="1"/>
  <c r="AG901" i="1"/>
  <c r="AI901" i="1"/>
  <c r="AK901" i="1"/>
  <c r="AM901" i="1"/>
  <c r="AO901" i="1"/>
  <c r="AQ901" i="1"/>
  <c r="W902" i="1"/>
  <c r="Y902" i="1"/>
  <c r="AA902" i="1"/>
  <c r="AC902" i="1"/>
  <c r="AE902" i="1"/>
  <c r="AG902" i="1"/>
  <c r="AI902" i="1"/>
  <c r="AK902" i="1"/>
  <c r="AM902" i="1"/>
  <c r="AO902" i="1"/>
  <c r="AQ902" i="1"/>
  <c r="W903" i="1"/>
  <c r="Y903" i="1"/>
  <c r="AA903" i="1"/>
  <c r="AC903" i="1"/>
  <c r="AE903" i="1"/>
  <c r="AG903" i="1"/>
  <c r="AI903" i="1"/>
  <c r="AK903" i="1"/>
  <c r="AM903" i="1"/>
  <c r="AO903" i="1"/>
  <c r="AQ903" i="1"/>
  <c r="W904" i="1"/>
  <c r="Y904" i="1"/>
  <c r="AA904" i="1"/>
  <c r="AC904" i="1"/>
  <c r="AE904" i="1"/>
  <c r="AG904" i="1"/>
  <c r="AI904" i="1"/>
  <c r="AK904" i="1"/>
  <c r="AM904" i="1"/>
  <c r="AO904" i="1"/>
  <c r="AQ904" i="1"/>
  <c r="W905" i="1"/>
  <c r="Y905" i="1"/>
  <c r="AA905" i="1"/>
  <c r="AC905" i="1"/>
  <c r="AE905" i="1"/>
  <c r="AG905" i="1"/>
  <c r="AI905" i="1"/>
  <c r="AK905" i="1"/>
  <c r="AM905" i="1"/>
  <c r="AO905" i="1"/>
  <c r="AQ905" i="1"/>
  <c r="W906" i="1"/>
  <c r="Y906" i="1"/>
  <c r="AA906" i="1"/>
  <c r="AC906" i="1"/>
  <c r="AE906" i="1"/>
  <c r="AG906" i="1"/>
  <c r="AI906" i="1"/>
  <c r="AK906" i="1"/>
  <c r="AM906" i="1"/>
  <c r="AO906" i="1"/>
  <c r="AQ906" i="1"/>
  <c r="W907" i="1"/>
  <c r="Y907" i="1"/>
  <c r="AA907" i="1"/>
  <c r="AC907" i="1"/>
  <c r="AE907" i="1"/>
  <c r="AG907" i="1"/>
  <c r="AI907" i="1"/>
  <c r="AK907" i="1"/>
  <c r="AM907" i="1"/>
  <c r="AO907" i="1"/>
  <c r="AQ907" i="1"/>
  <c r="W908" i="1"/>
  <c r="Y908" i="1"/>
  <c r="AA908" i="1"/>
  <c r="AC908" i="1"/>
  <c r="AE908" i="1"/>
  <c r="AG908" i="1"/>
  <c r="AI908" i="1"/>
  <c r="AK908" i="1"/>
  <c r="AM908" i="1"/>
  <c r="AO908" i="1"/>
  <c r="AQ908" i="1"/>
  <c r="W909" i="1"/>
  <c r="Y909" i="1"/>
  <c r="AA909" i="1"/>
  <c r="AC909" i="1"/>
  <c r="AE909" i="1"/>
  <c r="AG909" i="1"/>
  <c r="AI909" i="1"/>
  <c r="AK909" i="1"/>
  <c r="AM909" i="1"/>
  <c r="AO909" i="1"/>
  <c r="AQ909" i="1"/>
  <c r="W910" i="1"/>
  <c r="Y910" i="1"/>
  <c r="AA910" i="1"/>
  <c r="AC910" i="1"/>
  <c r="AE910" i="1"/>
  <c r="AG910" i="1"/>
  <c r="AI910" i="1"/>
  <c r="AK910" i="1"/>
  <c r="AM910" i="1"/>
  <c r="AO910" i="1"/>
  <c r="AQ910" i="1"/>
  <c r="W911" i="1"/>
  <c r="Y911" i="1"/>
  <c r="AA911" i="1"/>
  <c r="AC911" i="1"/>
  <c r="AE911" i="1"/>
  <c r="AG911" i="1"/>
  <c r="AI911" i="1"/>
  <c r="AK911" i="1"/>
  <c r="AM911" i="1"/>
  <c r="AO911" i="1"/>
  <c r="AQ911" i="1"/>
  <c r="W912" i="1"/>
  <c r="Y912" i="1"/>
  <c r="AA912" i="1"/>
  <c r="AC912" i="1"/>
  <c r="AE912" i="1"/>
  <c r="AG912" i="1"/>
  <c r="AI912" i="1"/>
  <c r="AK912" i="1"/>
  <c r="AM912" i="1"/>
  <c r="AO912" i="1"/>
  <c r="AQ912" i="1"/>
  <c r="W913" i="1"/>
  <c r="Y913" i="1"/>
  <c r="AA913" i="1"/>
  <c r="AC913" i="1"/>
  <c r="AE913" i="1"/>
  <c r="AG913" i="1"/>
  <c r="AI913" i="1"/>
  <c r="AK913" i="1"/>
  <c r="AM913" i="1"/>
  <c r="AO913" i="1"/>
  <c r="AQ913" i="1"/>
  <c r="W914" i="1"/>
  <c r="Y914" i="1"/>
  <c r="AA914" i="1"/>
  <c r="AC914" i="1"/>
  <c r="AE914" i="1"/>
  <c r="AG914" i="1"/>
  <c r="AI914" i="1"/>
  <c r="AK914" i="1"/>
  <c r="AM914" i="1"/>
  <c r="AO914" i="1"/>
  <c r="AQ914" i="1"/>
  <c r="W915" i="1"/>
  <c r="Y915" i="1"/>
  <c r="AA915" i="1"/>
  <c r="AC915" i="1"/>
  <c r="AE915" i="1"/>
  <c r="AG915" i="1"/>
  <c r="AI915" i="1"/>
  <c r="AK915" i="1"/>
  <c r="AM915" i="1"/>
  <c r="AO915" i="1"/>
  <c r="AQ915" i="1"/>
  <c r="W916" i="1"/>
  <c r="Y916" i="1"/>
  <c r="AA916" i="1"/>
  <c r="AC916" i="1"/>
  <c r="AE916" i="1"/>
  <c r="AG916" i="1"/>
  <c r="AI916" i="1"/>
  <c r="AK916" i="1"/>
  <c r="AM916" i="1"/>
  <c r="AO916" i="1"/>
  <c r="AQ916" i="1"/>
  <c r="W917" i="1"/>
  <c r="Y917" i="1"/>
  <c r="AA917" i="1"/>
  <c r="AC917" i="1"/>
  <c r="AE917" i="1"/>
  <c r="AG917" i="1"/>
  <c r="AI917" i="1"/>
  <c r="AK917" i="1"/>
  <c r="AM917" i="1"/>
  <c r="AO917" i="1"/>
  <c r="AQ917" i="1"/>
  <c r="W918" i="1"/>
  <c r="Y918" i="1"/>
  <c r="AA918" i="1"/>
  <c r="AC918" i="1"/>
  <c r="AE918" i="1"/>
  <c r="AG918" i="1"/>
  <c r="AI918" i="1"/>
  <c r="AK918" i="1"/>
  <c r="AM918" i="1"/>
  <c r="AO918" i="1"/>
  <c r="AQ918" i="1"/>
  <c r="W919" i="1"/>
  <c r="Y919" i="1"/>
  <c r="AA919" i="1"/>
  <c r="AC919" i="1"/>
  <c r="AE919" i="1"/>
  <c r="AG919" i="1"/>
  <c r="AI919" i="1"/>
  <c r="AK919" i="1"/>
  <c r="AM919" i="1"/>
  <c r="AO919" i="1"/>
  <c r="AQ919" i="1"/>
  <c r="W920" i="1"/>
  <c r="Y920" i="1"/>
  <c r="AA920" i="1"/>
  <c r="AC920" i="1"/>
  <c r="AE920" i="1"/>
  <c r="AG920" i="1"/>
  <c r="AI920" i="1"/>
  <c r="AK920" i="1"/>
  <c r="AM920" i="1"/>
  <c r="AO920" i="1"/>
  <c r="AQ920" i="1"/>
  <c r="W921" i="1"/>
  <c r="Y921" i="1"/>
  <c r="AA921" i="1"/>
  <c r="AC921" i="1"/>
  <c r="AE921" i="1"/>
  <c r="AG921" i="1"/>
  <c r="AI921" i="1"/>
  <c r="AK921" i="1"/>
  <c r="AM921" i="1"/>
  <c r="AO921" i="1"/>
  <c r="AQ921" i="1"/>
  <c r="W922" i="1"/>
  <c r="Y922" i="1"/>
  <c r="AA922" i="1"/>
  <c r="AC922" i="1"/>
  <c r="AE922" i="1"/>
  <c r="AG922" i="1"/>
  <c r="AI922" i="1"/>
  <c r="AK922" i="1"/>
  <c r="AM922" i="1"/>
  <c r="AO922" i="1"/>
  <c r="AQ922" i="1"/>
  <c r="W923" i="1"/>
  <c r="Y923" i="1"/>
  <c r="AA923" i="1"/>
  <c r="AC923" i="1"/>
  <c r="AE923" i="1"/>
  <c r="AG923" i="1"/>
  <c r="AI923" i="1"/>
  <c r="AK923" i="1"/>
  <c r="AM923" i="1"/>
  <c r="AO923" i="1"/>
  <c r="AQ923" i="1"/>
  <c r="W924" i="1"/>
  <c r="Y924" i="1"/>
  <c r="AA924" i="1"/>
  <c r="AC924" i="1"/>
  <c r="AE924" i="1"/>
  <c r="AG924" i="1"/>
  <c r="AI924" i="1"/>
  <c r="AK924" i="1"/>
  <c r="AM924" i="1"/>
  <c r="AO924" i="1"/>
  <c r="AQ924" i="1"/>
  <c r="W925" i="1"/>
  <c r="Y925" i="1"/>
  <c r="AA925" i="1"/>
  <c r="AC925" i="1"/>
  <c r="AE925" i="1"/>
  <c r="AG925" i="1"/>
  <c r="AI925" i="1"/>
  <c r="AK925" i="1"/>
  <c r="AM925" i="1"/>
  <c r="AO925" i="1"/>
  <c r="AQ925" i="1"/>
  <c r="W926" i="1"/>
  <c r="Y926" i="1"/>
  <c r="AA926" i="1"/>
  <c r="AC926" i="1"/>
  <c r="AE926" i="1"/>
  <c r="AG926" i="1"/>
  <c r="AI926" i="1"/>
  <c r="AK926" i="1"/>
  <c r="AM926" i="1"/>
  <c r="AO926" i="1"/>
  <c r="AQ926" i="1"/>
  <c r="W927" i="1"/>
  <c r="Y927" i="1"/>
  <c r="AA927" i="1"/>
  <c r="AC927" i="1"/>
  <c r="AE927" i="1"/>
  <c r="AG927" i="1"/>
  <c r="AI927" i="1"/>
  <c r="AK927" i="1"/>
  <c r="AM927" i="1"/>
  <c r="AO927" i="1"/>
  <c r="AQ927" i="1"/>
  <c r="W928" i="1"/>
  <c r="Y928" i="1"/>
  <c r="AA928" i="1"/>
  <c r="AC928" i="1"/>
  <c r="AE928" i="1"/>
  <c r="AG928" i="1"/>
  <c r="AI928" i="1"/>
  <c r="AK928" i="1"/>
  <c r="AM928" i="1"/>
  <c r="AO928" i="1"/>
  <c r="AQ928" i="1"/>
  <c r="W929" i="1"/>
  <c r="Y929" i="1"/>
  <c r="AA929" i="1"/>
  <c r="AC929" i="1"/>
  <c r="AE929" i="1"/>
  <c r="AG929" i="1"/>
  <c r="AI929" i="1"/>
  <c r="AK929" i="1"/>
  <c r="AM929" i="1"/>
  <c r="AO929" i="1"/>
  <c r="AQ929" i="1"/>
  <c r="W930" i="1"/>
  <c r="Y930" i="1"/>
  <c r="AA930" i="1"/>
  <c r="AC930" i="1"/>
  <c r="AE930" i="1"/>
  <c r="AG930" i="1"/>
  <c r="AI930" i="1"/>
  <c r="AK930" i="1"/>
  <c r="AM930" i="1"/>
  <c r="AO930" i="1"/>
  <c r="AQ930" i="1"/>
  <c r="W931" i="1"/>
  <c r="Y931" i="1"/>
  <c r="AA931" i="1"/>
  <c r="AC931" i="1"/>
  <c r="AE931" i="1"/>
  <c r="AG931" i="1"/>
  <c r="AI931" i="1"/>
  <c r="AK931" i="1"/>
  <c r="AM931" i="1"/>
  <c r="AO931" i="1"/>
  <c r="AQ931" i="1"/>
  <c r="W932" i="1"/>
  <c r="Y932" i="1"/>
  <c r="AA932" i="1"/>
  <c r="AC932" i="1"/>
  <c r="AE932" i="1"/>
  <c r="AG932" i="1"/>
  <c r="AI932" i="1"/>
  <c r="AK932" i="1"/>
  <c r="AM932" i="1"/>
  <c r="AO932" i="1"/>
  <c r="AQ932" i="1"/>
  <c r="AU932" i="1"/>
  <c r="W933" i="1"/>
  <c r="Y933" i="1"/>
  <c r="AA933" i="1"/>
  <c r="AC933" i="1"/>
  <c r="AE933" i="1"/>
  <c r="AG933" i="1"/>
  <c r="AI933" i="1"/>
  <c r="AK933" i="1"/>
  <c r="AM933" i="1"/>
  <c r="AO933" i="1"/>
  <c r="AQ933" i="1"/>
  <c r="W934" i="1"/>
  <c r="Y934" i="1"/>
  <c r="AA934" i="1"/>
  <c r="AC934" i="1"/>
  <c r="AE934" i="1"/>
  <c r="AG934" i="1"/>
  <c r="AI934" i="1"/>
  <c r="AK934" i="1"/>
  <c r="AM934" i="1"/>
  <c r="AO934" i="1"/>
  <c r="AQ934" i="1"/>
  <c r="W935" i="1"/>
  <c r="Y935" i="1"/>
  <c r="AA935" i="1"/>
  <c r="AC935" i="1"/>
  <c r="AE935" i="1"/>
  <c r="AG935" i="1"/>
  <c r="AI935" i="1"/>
  <c r="AK935" i="1"/>
  <c r="AM935" i="1"/>
  <c r="AO935" i="1"/>
  <c r="AQ935" i="1"/>
  <c r="W936" i="1"/>
  <c r="Y936" i="1"/>
  <c r="AA936" i="1"/>
  <c r="AC936" i="1"/>
  <c r="AE936" i="1"/>
  <c r="AG936" i="1"/>
  <c r="AI936" i="1"/>
  <c r="AK936" i="1"/>
  <c r="AM936" i="1"/>
  <c r="AO936" i="1"/>
  <c r="AQ936" i="1"/>
  <c r="W937" i="1"/>
  <c r="Y937" i="1"/>
  <c r="AA937" i="1"/>
  <c r="AC937" i="1"/>
  <c r="AE937" i="1"/>
  <c r="AG937" i="1"/>
  <c r="AI937" i="1"/>
  <c r="AK937" i="1"/>
  <c r="AM937" i="1"/>
  <c r="AO937" i="1"/>
  <c r="AQ937" i="1"/>
  <c r="W938" i="1"/>
  <c r="Y938" i="1"/>
  <c r="AA938" i="1"/>
  <c r="AC938" i="1"/>
  <c r="AE938" i="1"/>
  <c r="AG938" i="1"/>
  <c r="AI938" i="1"/>
  <c r="AK938" i="1"/>
  <c r="AM938" i="1"/>
  <c r="AO938" i="1"/>
  <c r="AQ938" i="1"/>
  <c r="W939" i="1"/>
  <c r="Y939" i="1"/>
  <c r="AA939" i="1"/>
  <c r="AC939" i="1"/>
  <c r="AE939" i="1"/>
  <c r="AG939" i="1"/>
  <c r="AI939" i="1"/>
  <c r="AK939" i="1"/>
  <c r="AM939" i="1"/>
  <c r="AO939" i="1"/>
  <c r="AQ939" i="1"/>
  <c r="W940" i="1"/>
  <c r="Y940" i="1"/>
  <c r="AA940" i="1"/>
  <c r="AC940" i="1"/>
  <c r="AE940" i="1"/>
  <c r="AG940" i="1"/>
  <c r="AI940" i="1"/>
  <c r="AK940" i="1"/>
  <c r="AM940" i="1"/>
  <c r="AO940" i="1"/>
  <c r="AQ940" i="1"/>
  <c r="W941" i="1"/>
  <c r="Y941" i="1"/>
  <c r="AA941" i="1"/>
  <c r="AC941" i="1"/>
  <c r="AE941" i="1"/>
  <c r="AG941" i="1"/>
  <c r="AI941" i="1"/>
  <c r="AK941" i="1"/>
  <c r="AM941" i="1"/>
  <c r="AO941" i="1"/>
  <c r="AQ941" i="1"/>
  <c r="W942" i="1"/>
  <c r="Y942" i="1"/>
  <c r="AA942" i="1"/>
  <c r="AC942" i="1"/>
  <c r="AE942" i="1"/>
  <c r="AG942" i="1"/>
  <c r="AI942" i="1"/>
  <c r="AK942" i="1"/>
  <c r="AM942" i="1"/>
  <c r="AO942" i="1"/>
  <c r="AQ942" i="1"/>
  <c r="W943" i="1"/>
  <c r="Y943" i="1"/>
  <c r="AA943" i="1"/>
  <c r="AC943" i="1"/>
  <c r="AE943" i="1"/>
  <c r="AG943" i="1"/>
  <c r="AI943" i="1"/>
  <c r="AK943" i="1"/>
  <c r="AM943" i="1"/>
  <c r="AO943" i="1"/>
  <c r="AQ943" i="1"/>
  <c r="W944" i="1"/>
  <c r="Y944" i="1"/>
  <c r="AA944" i="1"/>
  <c r="AC944" i="1"/>
  <c r="AE944" i="1"/>
  <c r="AG944" i="1"/>
  <c r="AI944" i="1"/>
  <c r="AK944" i="1"/>
  <c r="AM944" i="1"/>
  <c r="AO944" i="1"/>
  <c r="AQ944" i="1"/>
  <c r="W945" i="1"/>
  <c r="Y945" i="1"/>
  <c r="AA945" i="1"/>
  <c r="AC945" i="1"/>
  <c r="AE945" i="1"/>
  <c r="AG945" i="1"/>
  <c r="AI945" i="1"/>
  <c r="AK945" i="1"/>
  <c r="AM945" i="1"/>
  <c r="AO945" i="1"/>
  <c r="AQ945" i="1"/>
  <c r="W946" i="1"/>
  <c r="Y946" i="1"/>
  <c r="AA946" i="1"/>
  <c r="AC946" i="1"/>
  <c r="AE946" i="1"/>
  <c r="AG946" i="1"/>
  <c r="AI946" i="1"/>
  <c r="AK946" i="1"/>
  <c r="AM946" i="1"/>
  <c r="AO946" i="1"/>
  <c r="AQ946" i="1"/>
  <c r="W947" i="1"/>
  <c r="Y947" i="1"/>
  <c r="AA947" i="1"/>
  <c r="AC947" i="1"/>
  <c r="AE947" i="1"/>
  <c r="AG947" i="1"/>
  <c r="AI947" i="1"/>
  <c r="AK947" i="1"/>
  <c r="AM947" i="1"/>
  <c r="AO947" i="1"/>
  <c r="AQ947" i="1"/>
  <c r="W948" i="1"/>
  <c r="Y948" i="1"/>
  <c r="AA948" i="1"/>
  <c r="AC948" i="1"/>
  <c r="AE948" i="1"/>
  <c r="AG948" i="1"/>
  <c r="AI948" i="1"/>
  <c r="AK948" i="1"/>
  <c r="AM948" i="1"/>
  <c r="AO948" i="1"/>
  <c r="AQ948" i="1"/>
  <c r="W949" i="1"/>
  <c r="Y949" i="1"/>
  <c r="AA949" i="1"/>
  <c r="AC949" i="1"/>
  <c r="AE949" i="1"/>
  <c r="AG949" i="1"/>
  <c r="AI949" i="1"/>
  <c r="AK949" i="1"/>
  <c r="AM949" i="1"/>
  <c r="AO949" i="1"/>
  <c r="AQ949" i="1"/>
  <c r="W950" i="1"/>
  <c r="Y950" i="1"/>
  <c r="AA950" i="1"/>
  <c r="AC950" i="1"/>
  <c r="AE950" i="1"/>
  <c r="AG950" i="1"/>
  <c r="AI950" i="1"/>
  <c r="AK950" i="1"/>
  <c r="AM950" i="1"/>
  <c r="AO950" i="1"/>
  <c r="AQ950" i="1"/>
  <c r="W951" i="1"/>
  <c r="Y951" i="1"/>
  <c r="AA951" i="1"/>
  <c r="AC951" i="1"/>
  <c r="AE951" i="1"/>
  <c r="AG951" i="1"/>
  <c r="AI951" i="1"/>
  <c r="AK951" i="1"/>
  <c r="AM951" i="1"/>
  <c r="AO951" i="1"/>
  <c r="AQ951" i="1"/>
  <c r="W952" i="1"/>
  <c r="Y952" i="1"/>
  <c r="AA952" i="1"/>
  <c r="AC952" i="1"/>
  <c r="AE952" i="1"/>
  <c r="AG952" i="1"/>
  <c r="AI952" i="1"/>
  <c r="AK952" i="1"/>
  <c r="AM952" i="1"/>
  <c r="AO952" i="1"/>
  <c r="AQ952" i="1"/>
  <c r="W953" i="1"/>
  <c r="Y953" i="1"/>
  <c r="AA953" i="1"/>
  <c r="AC953" i="1"/>
  <c r="AE953" i="1"/>
  <c r="AG953" i="1"/>
  <c r="AI953" i="1"/>
  <c r="AK953" i="1"/>
  <c r="AM953" i="1"/>
  <c r="AO953" i="1"/>
  <c r="AQ953" i="1"/>
  <c r="W954" i="1"/>
  <c r="Y954" i="1"/>
  <c r="AA954" i="1"/>
  <c r="AC954" i="1"/>
  <c r="AE954" i="1"/>
  <c r="AG954" i="1"/>
  <c r="AI954" i="1"/>
  <c r="AK954" i="1"/>
  <c r="AM954" i="1"/>
  <c r="AO954" i="1"/>
  <c r="AQ954" i="1"/>
  <c r="W955" i="1"/>
  <c r="Y955" i="1"/>
  <c r="AA955" i="1"/>
  <c r="AC955" i="1"/>
  <c r="AE955" i="1"/>
  <c r="AG955" i="1"/>
  <c r="AI955" i="1"/>
  <c r="AK955" i="1"/>
  <c r="AM955" i="1"/>
  <c r="AO955" i="1"/>
  <c r="AQ955" i="1"/>
  <c r="W956" i="1"/>
  <c r="Y956" i="1"/>
  <c r="AA956" i="1"/>
  <c r="AC956" i="1"/>
  <c r="AE956" i="1"/>
  <c r="AG956" i="1"/>
  <c r="AI956" i="1"/>
  <c r="AK956" i="1"/>
  <c r="AM956" i="1"/>
  <c r="AO956" i="1"/>
  <c r="AQ956" i="1"/>
  <c r="W957" i="1"/>
  <c r="Y957" i="1"/>
  <c r="AA957" i="1"/>
  <c r="AC957" i="1"/>
  <c r="AE957" i="1"/>
  <c r="AG957" i="1"/>
  <c r="AI957" i="1"/>
  <c r="AK957" i="1"/>
  <c r="AM957" i="1"/>
  <c r="AO957" i="1"/>
  <c r="AQ957" i="1"/>
  <c r="W958" i="1"/>
  <c r="Y958" i="1"/>
  <c r="AA958" i="1"/>
  <c r="AC958" i="1"/>
  <c r="AE958" i="1"/>
  <c r="AG958" i="1"/>
  <c r="AI958" i="1"/>
  <c r="AK958" i="1"/>
  <c r="AM958" i="1"/>
  <c r="AO958" i="1"/>
  <c r="AQ958" i="1"/>
  <c r="W959" i="1"/>
  <c r="Y959" i="1"/>
  <c r="AA959" i="1"/>
  <c r="AC959" i="1"/>
  <c r="AE959" i="1"/>
  <c r="AG959" i="1"/>
  <c r="AI959" i="1"/>
  <c r="AK959" i="1"/>
  <c r="AM959" i="1"/>
  <c r="AO959" i="1"/>
  <c r="AQ959" i="1"/>
  <c r="W960" i="1"/>
  <c r="Y960" i="1"/>
  <c r="AA960" i="1"/>
  <c r="AC960" i="1"/>
  <c r="AE960" i="1"/>
  <c r="AG960" i="1"/>
  <c r="AI960" i="1"/>
  <c r="AK960" i="1"/>
  <c r="AM960" i="1"/>
  <c r="AO960" i="1"/>
  <c r="AQ960" i="1"/>
  <c r="W961" i="1"/>
  <c r="Y961" i="1"/>
  <c r="AA961" i="1"/>
  <c r="AC961" i="1"/>
  <c r="AE961" i="1"/>
  <c r="AG961" i="1"/>
  <c r="AI961" i="1"/>
  <c r="AK961" i="1"/>
  <c r="AM961" i="1"/>
  <c r="AO961" i="1"/>
  <c r="AQ961" i="1"/>
  <c r="W962" i="1"/>
  <c r="Y962" i="1"/>
  <c r="AA962" i="1"/>
  <c r="AC962" i="1"/>
  <c r="AE962" i="1"/>
  <c r="AG962" i="1"/>
  <c r="AI962" i="1"/>
  <c r="AK962" i="1"/>
  <c r="AM962" i="1"/>
  <c r="AO962" i="1"/>
  <c r="AQ962" i="1"/>
  <c r="W963" i="1"/>
  <c r="Y963" i="1"/>
  <c r="AA963" i="1"/>
  <c r="AC963" i="1"/>
  <c r="AE963" i="1"/>
  <c r="AG963" i="1"/>
  <c r="AI963" i="1"/>
  <c r="AK963" i="1"/>
  <c r="AM963" i="1"/>
  <c r="AO963" i="1"/>
  <c r="AQ963" i="1"/>
  <c r="W964" i="1"/>
  <c r="Y964" i="1"/>
  <c r="AA964" i="1"/>
  <c r="AC964" i="1"/>
  <c r="AE964" i="1"/>
  <c r="AG964" i="1"/>
  <c r="AI964" i="1"/>
  <c r="AK964" i="1"/>
  <c r="AM964" i="1"/>
  <c r="AO964" i="1"/>
  <c r="AQ964" i="1"/>
  <c r="W965" i="1"/>
  <c r="Y965" i="1"/>
  <c r="AA965" i="1"/>
  <c r="AC965" i="1"/>
  <c r="AE965" i="1"/>
  <c r="AG965" i="1"/>
  <c r="AI965" i="1"/>
  <c r="AK965" i="1"/>
  <c r="AM965" i="1"/>
  <c r="AO965" i="1"/>
  <c r="AQ965" i="1"/>
  <c r="W966" i="1"/>
  <c r="Y966" i="1"/>
  <c r="AA966" i="1"/>
  <c r="AC966" i="1"/>
  <c r="AE966" i="1"/>
  <c r="AG966" i="1"/>
  <c r="AI966" i="1"/>
  <c r="AK966" i="1"/>
  <c r="AM966" i="1"/>
  <c r="AO966" i="1"/>
  <c r="AQ966" i="1"/>
  <c r="W967" i="1"/>
  <c r="Y967" i="1"/>
  <c r="AA967" i="1"/>
  <c r="AC967" i="1"/>
  <c r="AE967" i="1"/>
  <c r="AG967" i="1"/>
  <c r="AI967" i="1"/>
  <c r="AK967" i="1"/>
  <c r="AM967" i="1"/>
  <c r="AO967" i="1"/>
  <c r="AQ967" i="1"/>
  <c r="W968" i="1"/>
  <c r="Y968" i="1"/>
  <c r="AA968" i="1"/>
  <c r="AC968" i="1"/>
  <c r="AE968" i="1"/>
  <c r="AG968" i="1"/>
  <c r="AI968" i="1"/>
  <c r="AK968" i="1"/>
  <c r="AM968" i="1"/>
  <c r="AO968" i="1"/>
  <c r="AQ968" i="1"/>
  <c r="W969" i="1"/>
  <c r="Y969" i="1"/>
  <c r="AA969" i="1"/>
  <c r="AC969" i="1"/>
  <c r="AE969" i="1"/>
  <c r="AG969" i="1"/>
  <c r="AI969" i="1"/>
  <c r="AK969" i="1"/>
  <c r="AM969" i="1"/>
  <c r="AO969" i="1"/>
  <c r="AQ969" i="1"/>
  <c r="W970" i="1"/>
  <c r="Y970" i="1"/>
  <c r="AA970" i="1"/>
  <c r="AC970" i="1"/>
  <c r="AE970" i="1"/>
  <c r="AG970" i="1"/>
  <c r="AI970" i="1"/>
  <c r="AK970" i="1"/>
  <c r="AM970" i="1"/>
  <c r="AO970" i="1"/>
  <c r="AQ970" i="1"/>
  <c r="W971" i="1"/>
  <c r="Y971" i="1"/>
  <c r="AA971" i="1"/>
  <c r="AC971" i="1"/>
  <c r="AE971" i="1"/>
  <c r="AG971" i="1"/>
  <c r="AI971" i="1"/>
  <c r="AK971" i="1"/>
  <c r="AM971" i="1"/>
  <c r="AO971" i="1"/>
  <c r="AQ971" i="1"/>
  <c r="W972" i="1"/>
  <c r="Y972" i="1"/>
  <c r="AA972" i="1"/>
  <c r="AC972" i="1"/>
  <c r="AE972" i="1"/>
  <c r="AG972" i="1"/>
  <c r="AI972" i="1"/>
  <c r="AK972" i="1"/>
  <c r="AM972" i="1"/>
  <c r="AO972" i="1"/>
  <c r="AQ972" i="1"/>
  <c r="W973" i="1"/>
  <c r="Y973" i="1"/>
  <c r="AA973" i="1"/>
  <c r="AC973" i="1"/>
  <c r="AE973" i="1"/>
  <c r="AG973" i="1"/>
  <c r="AI973" i="1"/>
  <c r="AK973" i="1"/>
  <c r="AM973" i="1"/>
  <c r="AO973" i="1"/>
  <c r="AQ973" i="1"/>
  <c r="W974" i="1"/>
  <c r="Y974" i="1"/>
  <c r="AA974" i="1"/>
  <c r="AC974" i="1"/>
  <c r="AE974" i="1"/>
  <c r="AG974" i="1"/>
  <c r="AI974" i="1"/>
  <c r="AK974" i="1"/>
  <c r="AM974" i="1"/>
  <c r="AO974" i="1"/>
  <c r="AQ974" i="1"/>
  <c r="W975" i="1"/>
  <c r="Y975" i="1"/>
  <c r="AA975" i="1"/>
  <c r="AC975" i="1"/>
  <c r="AE975" i="1"/>
  <c r="AG975" i="1"/>
  <c r="AI975" i="1"/>
  <c r="AK975" i="1"/>
  <c r="AM975" i="1"/>
  <c r="AO975" i="1"/>
  <c r="AQ975" i="1"/>
  <c r="W976" i="1"/>
  <c r="Y976" i="1"/>
  <c r="AA976" i="1"/>
  <c r="AC976" i="1"/>
  <c r="AE976" i="1"/>
  <c r="AG976" i="1"/>
  <c r="AI976" i="1"/>
  <c r="AK976" i="1"/>
  <c r="AM976" i="1"/>
  <c r="AO976" i="1"/>
  <c r="AQ976" i="1"/>
  <c r="W977" i="1"/>
  <c r="Y977" i="1"/>
  <c r="AA977" i="1"/>
  <c r="AC977" i="1"/>
  <c r="AE977" i="1"/>
  <c r="AG977" i="1"/>
  <c r="AI977" i="1"/>
  <c r="AK977" i="1"/>
  <c r="AM977" i="1"/>
  <c r="AO977" i="1"/>
  <c r="AQ977" i="1"/>
  <c r="W978" i="1"/>
  <c r="Y978" i="1"/>
  <c r="AA978" i="1"/>
  <c r="AC978" i="1"/>
  <c r="AE978" i="1"/>
  <c r="AG978" i="1"/>
  <c r="AI978" i="1"/>
  <c r="AK978" i="1"/>
  <c r="AM978" i="1"/>
  <c r="AO978" i="1"/>
  <c r="AQ978" i="1"/>
  <c r="W979" i="1"/>
  <c r="Y979" i="1"/>
  <c r="AA979" i="1"/>
  <c r="AC979" i="1"/>
  <c r="AE979" i="1"/>
  <c r="AG979" i="1"/>
  <c r="AI979" i="1"/>
  <c r="AK979" i="1"/>
  <c r="AM979" i="1"/>
  <c r="AO979" i="1"/>
  <c r="AQ979" i="1"/>
  <c r="W980" i="1"/>
  <c r="Y980" i="1"/>
  <c r="AA980" i="1"/>
  <c r="AC980" i="1"/>
  <c r="AE980" i="1"/>
  <c r="AG980" i="1"/>
  <c r="AI980" i="1"/>
  <c r="AK980" i="1"/>
  <c r="AM980" i="1"/>
  <c r="AO980" i="1"/>
  <c r="AQ980" i="1"/>
  <c r="W981" i="1"/>
  <c r="Y981" i="1"/>
  <c r="AA981" i="1"/>
  <c r="AC981" i="1"/>
  <c r="AE981" i="1"/>
  <c r="AG981" i="1"/>
  <c r="AI981" i="1"/>
  <c r="AK981" i="1"/>
  <c r="AM981" i="1"/>
  <c r="AO981" i="1"/>
  <c r="AQ981" i="1"/>
  <c r="W982" i="1"/>
  <c r="Y982" i="1"/>
  <c r="AA982" i="1"/>
  <c r="AC982" i="1"/>
  <c r="AE982" i="1"/>
  <c r="AG982" i="1"/>
  <c r="AI982" i="1"/>
  <c r="AK982" i="1"/>
  <c r="AM982" i="1"/>
  <c r="AO982" i="1"/>
  <c r="AQ982" i="1"/>
  <c r="W983" i="1"/>
  <c r="Y983" i="1"/>
  <c r="AA983" i="1"/>
  <c r="AC983" i="1"/>
  <c r="AE983" i="1"/>
  <c r="AG983" i="1"/>
  <c r="AI983" i="1"/>
  <c r="AK983" i="1"/>
  <c r="AM983" i="1"/>
  <c r="AO983" i="1"/>
  <c r="AQ983" i="1"/>
  <c r="W984" i="1"/>
  <c r="Y984" i="1"/>
  <c r="AA984" i="1"/>
  <c r="AC984" i="1"/>
  <c r="AE984" i="1"/>
  <c r="AG984" i="1"/>
  <c r="AI984" i="1"/>
  <c r="AK984" i="1"/>
  <c r="AM984" i="1"/>
  <c r="AO984" i="1"/>
  <c r="AQ984" i="1"/>
  <c r="W985" i="1"/>
  <c r="Y985" i="1"/>
  <c r="AA985" i="1"/>
  <c r="AC985" i="1"/>
  <c r="AE985" i="1"/>
  <c r="AG985" i="1"/>
  <c r="AI985" i="1"/>
  <c r="AK985" i="1"/>
  <c r="AM985" i="1"/>
  <c r="AO985" i="1"/>
  <c r="AQ985" i="1"/>
  <c r="W986" i="1"/>
  <c r="Y986" i="1"/>
  <c r="AA986" i="1"/>
  <c r="AC986" i="1"/>
  <c r="AE986" i="1"/>
  <c r="AG986" i="1"/>
  <c r="AI986" i="1"/>
  <c r="AK986" i="1"/>
  <c r="AM986" i="1"/>
  <c r="AO986" i="1"/>
  <c r="AQ986" i="1"/>
  <c r="W987" i="1"/>
  <c r="Y987" i="1"/>
  <c r="AA987" i="1"/>
  <c r="AC987" i="1"/>
  <c r="AE987" i="1"/>
  <c r="AG987" i="1"/>
  <c r="AI987" i="1"/>
  <c r="AK987" i="1"/>
  <c r="AM987" i="1"/>
  <c r="AO987" i="1"/>
  <c r="AQ987" i="1"/>
  <c r="W988" i="1"/>
  <c r="Y988" i="1"/>
  <c r="AA988" i="1"/>
  <c r="AC988" i="1"/>
  <c r="AE988" i="1"/>
  <c r="AG988" i="1"/>
  <c r="AI988" i="1"/>
  <c r="AK988" i="1"/>
  <c r="AM988" i="1"/>
  <c r="AO988" i="1"/>
  <c r="AQ988" i="1"/>
  <c r="W989" i="1"/>
  <c r="Y989" i="1"/>
  <c r="AA989" i="1"/>
  <c r="AC989" i="1"/>
  <c r="AE989" i="1"/>
  <c r="AG989" i="1"/>
  <c r="AI989" i="1"/>
  <c r="AK989" i="1"/>
  <c r="AM989" i="1"/>
  <c r="AO989" i="1"/>
  <c r="AQ989" i="1"/>
  <c r="W990" i="1"/>
  <c r="Y990" i="1"/>
  <c r="AA990" i="1"/>
  <c r="AC990" i="1"/>
  <c r="AE990" i="1"/>
  <c r="AG990" i="1"/>
  <c r="AI990" i="1"/>
  <c r="AK990" i="1"/>
  <c r="AM990" i="1"/>
  <c r="AO990" i="1"/>
  <c r="AQ990" i="1"/>
  <c r="W991" i="1"/>
  <c r="Y991" i="1"/>
  <c r="AA991" i="1"/>
  <c r="AC991" i="1"/>
  <c r="AE991" i="1"/>
  <c r="AG991" i="1"/>
  <c r="AI991" i="1"/>
  <c r="AK991" i="1"/>
  <c r="AM991" i="1"/>
  <c r="AO991" i="1"/>
  <c r="AQ991" i="1"/>
  <c r="W992" i="1"/>
  <c r="Y992" i="1"/>
  <c r="AA992" i="1"/>
  <c r="AC992" i="1"/>
  <c r="AE992" i="1"/>
  <c r="AG992" i="1"/>
  <c r="AI992" i="1"/>
  <c r="AK992" i="1"/>
  <c r="AM992" i="1"/>
  <c r="AO992" i="1"/>
  <c r="AQ992" i="1"/>
  <c r="W993" i="1"/>
  <c r="Y993" i="1"/>
  <c r="AA993" i="1"/>
  <c r="AC993" i="1"/>
  <c r="AE993" i="1"/>
  <c r="AG993" i="1"/>
  <c r="AI993" i="1"/>
  <c r="AK993" i="1"/>
  <c r="AM993" i="1"/>
  <c r="AO993" i="1"/>
  <c r="AQ993" i="1"/>
  <c r="W994" i="1"/>
  <c r="Y994" i="1"/>
  <c r="AA994" i="1"/>
  <c r="AC994" i="1"/>
  <c r="AE994" i="1"/>
  <c r="AG994" i="1"/>
  <c r="AI994" i="1"/>
  <c r="AK994" i="1"/>
  <c r="AM994" i="1"/>
  <c r="AO994" i="1"/>
  <c r="AQ994" i="1"/>
  <c r="W995" i="1"/>
  <c r="Y995" i="1"/>
  <c r="AA995" i="1"/>
  <c r="AC995" i="1"/>
  <c r="AE995" i="1"/>
  <c r="AG995" i="1"/>
  <c r="AI995" i="1"/>
  <c r="AK995" i="1"/>
  <c r="AM995" i="1"/>
  <c r="AO995" i="1"/>
  <c r="AQ995" i="1"/>
  <c r="W996" i="1"/>
  <c r="Y996" i="1"/>
  <c r="AA996" i="1"/>
  <c r="AC996" i="1"/>
  <c r="AE996" i="1"/>
  <c r="AG996" i="1"/>
  <c r="AI996" i="1"/>
  <c r="AK996" i="1"/>
  <c r="AM996" i="1"/>
  <c r="AO996" i="1"/>
  <c r="AQ996" i="1"/>
  <c r="W997" i="1"/>
  <c r="Y997" i="1"/>
  <c r="AA997" i="1"/>
  <c r="AC997" i="1"/>
  <c r="AE997" i="1"/>
  <c r="AG997" i="1"/>
  <c r="AI997" i="1"/>
  <c r="AK997" i="1"/>
  <c r="AM997" i="1"/>
  <c r="AO997" i="1"/>
  <c r="AQ997" i="1"/>
  <c r="W998" i="1"/>
  <c r="Y998" i="1"/>
  <c r="AA998" i="1"/>
  <c r="AC998" i="1"/>
  <c r="AE998" i="1"/>
  <c r="AG998" i="1"/>
  <c r="AI998" i="1"/>
  <c r="AK998" i="1"/>
  <c r="AM998" i="1"/>
  <c r="AO998" i="1"/>
  <c r="AQ998" i="1"/>
  <c r="W999" i="1"/>
  <c r="Y999" i="1"/>
  <c r="AA999" i="1"/>
  <c r="AC999" i="1"/>
  <c r="AE999" i="1"/>
  <c r="AG999" i="1"/>
  <c r="AI999" i="1"/>
  <c r="AK999" i="1"/>
  <c r="AM999" i="1"/>
  <c r="AO999" i="1"/>
  <c r="AQ999" i="1"/>
  <c r="W1000" i="1"/>
  <c r="Y1000" i="1"/>
  <c r="AA1000" i="1"/>
  <c r="AC1000" i="1"/>
  <c r="AE1000" i="1"/>
  <c r="AG1000" i="1"/>
  <c r="AI1000" i="1"/>
  <c r="AK1000" i="1"/>
  <c r="AM1000" i="1"/>
  <c r="AO1000" i="1"/>
  <c r="AQ1000" i="1"/>
  <c r="W1001" i="1"/>
  <c r="Y1001" i="1"/>
  <c r="AA1001" i="1"/>
  <c r="AC1001" i="1"/>
  <c r="AE1001" i="1"/>
  <c r="AG1001" i="1"/>
  <c r="AI1001" i="1"/>
  <c r="AK1001" i="1"/>
  <c r="AM1001" i="1"/>
  <c r="AO1001" i="1"/>
  <c r="AQ1001" i="1"/>
  <c r="W1002" i="1"/>
  <c r="Y1002" i="1"/>
  <c r="AA1002" i="1"/>
  <c r="AC1002" i="1"/>
  <c r="AE1002" i="1"/>
  <c r="AG1002" i="1"/>
  <c r="AI1002" i="1"/>
  <c r="AK1002" i="1"/>
  <c r="AM1002" i="1"/>
  <c r="AO1002" i="1"/>
  <c r="AQ1002" i="1"/>
  <c r="W1003" i="1"/>
  <c r="Y1003" i="1"/>
  <c r="AA1003" i="1"/>
  <c r="AC1003" i="1"/>
  <c r="AE1003" i="1"/>
  <c r="AG1003" i="1"/>
  <c r="AI1003" i="1"/>
  <c r="AK1003" i="1"/>
  <c r="AM1003" i="1"/>
  <c r="AO1003" i="1"/>
  <c r="AQ1003" i="1"/>
  <c r="W1004" i="1"/>
  <c r="Y1004" i="1"/>
  <c r="AA1004" i="1"/>
  <c r="AC1004" i="1"/>
  <c r="AE1004" i="1"/>
  <c r="AG1004" i="1"/>
  <c r="AI1004" i="1"/>
  <c r="AK1004" i="1"/>
  <c r="AM1004" i="1"/>
  <c r="AO1004" i="1"/>
  <c r="AQ1004" i="1"/>
  <c r="W1005" i="1"/>
  <c r="Y1005" i="1"/>
  <c r="AA1005" i="1"/>
  <c r="AC1005" i="1"/>
  <c r="AE1005" i="1"/>
  <c r="AG1005" i="1"/>
  <c r="AI1005" i="1"/>
  <c r="AK1005" i="1"/>
  <c r="AM1005" i="1"/>
  <c r="AO1005" i="1"/>
  <c r="AQ1005" i="1"/>
  <c r="W1006" i="1"/>
  <c r="Y1006" i="1"/>
  <c r="AA1006" i="1"/>
  <c r="AC1006" i="1"/>
  <c r="AE1006" i="1"/>
  <c r="AG1006" i="1"/>
  <c r="AI1006" i="1"/>
  <c r="AK1006" i="1"/>
  <c r="AM1006" i="1"/>
  <c r="AO1006" i="1"/>
  <c r="AQ1006" i="1"/>
  <c r="W1007" i="1"/>
  <c r="Y1007" i="1"/>
  <c r="AA1007" i="1"/>
  <c r="AC1007" i="1"/>
  <c r="AE1007" i="1"/>
  <c r="AG1007" i="1"/>
  <c r="AI1007" i="1"/>
  <c r="AK1007" i="1"/>
  <c r="AM1007" i="1"/>
  <c r="AO1007" i="1"/>
  <c r="AQ1007" i="1"/>
  <c r="W1008" i="1"/>
  <c r="Y1008" i="1"/>
  <c r="AA1008" i="1"/>
  <c r="AC1008" i="1"/>
  <c r="AE1008" i="1"/>
  <c r="AG1008" i="1"/>
  <c r="AI1008" i="1"/>
  <c r="AK1008" i="1"/>
  <c r="AM1008" i="1"/>
  <c r="AO1008" i="1"/>
  <c r="AQ1008" i="1"/>
  <c r="W1009" i="1"/>
  <c r="Y1009" i="1"/>
  <c r="AA1009" i="1"/>
  <c r="AC1009" i="1"/>
  <c r="AE1009" i="1"/>
  <c r="AG1009" i="1"/>
  <c r="AI1009" i="1"/>
  <c r="AK1009" i="1"/>
  <c r="AM1009" i="1"/>
  <c r="AO1009" i="1"/>
  <c r="AQ1009" i="1"/>
  <c r="W1010" i="1"/>
  <c r="Y1010" i="1"/>
  <c r="AA1010" i="1"/>
  <c r="AC1010" i="1"/>
  <c r="AE1010" i="1"/>
  <c r="AG1010" i="1"/>
  <c r="AI1010" i="1"/>
  <c r="AK1010" i="1"/>
  <c r="AM1010" i="1"/>
  <c r="AO1010" i="1"/>
  <c r="AQ1010" i="1"/>
  <c r="W1011" i="1"/>
  <c r="Y1011" i="1"/>
  <c r="AA1011" i="1"/>
  <c r="AC1011" i="1"/>
  <c r="AE1011" i="1"/>
  <c r="AG1011" i="1"/>
  <c r="AI1011" i="1"/>
  <c r="AK1011" i="1"/>
  <c r="AM1011" i="1"/>
  <c r="AO1011" i="1"/>
  <c r="AQ1011" i="1"/>
  <c r="W1012" i="1"/>
  <c r="Y1012" i="1"/>
  <c r="AA1012" i="1"/>
  <c r="AC1012" i="1"/>
  <c r="AE1012" i="1"/>
  <c r="AG1012" i="1"/>
  <c r="AI1012" i="1"/>
  <c r="AK1012" i="1"/>
  <c r="AM1012" i="1"/>
  <c r="AO1012" i="1"/>
  <c r="AQ1012" i="1"/>
  <c r="W1013" i="1"/>
  <c r="Y1013" i="1"/>
  <c r="AA1013" i="1"/>
  <c r="AC1013" i="1"/>
  <c r="AE1013" i="1"/>
  <c r="AG1013" i="1"/>
  <c r="AI1013" i="1"/>
  <c r="AK1013" i="1"/>
  <c r="AM1013" i="1"/>
  <c r="AO1013" i="1"/>
  <c r="AQ1013" i="1"/>
  <c r="W1014" i="1"/>
  <c r="Y1014" i="1"/>
  <c r="AA1014" i="1"/>
  <c r="AC1014" i="1"/>
  <c r="AE1014" i="1"/>
  <c r="AG1014" i="1"/>
  <c r="AI1014" i="1"/>
  <c r="AK1014" i="1"/>
  <c r="AM1014" i="1"/>
  <c r="AO1014" i="1"/>
  <c r="AQ1014" i="1"/>
  <c r="W1015" i="1"/>
  <c r="Y1015" i="1"/>
  <c r="AA1015" i="1"/>
  <c r="AC1015" i="1"/>
  <c r="AE1015" i="1"/>
  <c r="AG1015" i="1"/>
  <c r="AI1015" i="1"/>
  <c r="AK1015" i="1"/>
  <c r="AM1015" i="1"/>
  <c r="AO1015" i="1"/>
  <c r="AQ1015" i="1"/>
  <c r="W1016" i="1"/>
  <c r="Y1016" i="1"/>
  <c r="AA1016" i="1"/>
  <c r="AC1016" i="1"/>
  <c r="AE1016" i="1"/>
  <c r="AG1016" i="1"/>
  <c r="AI1016" i="1"/>
  <c r="AK1016" i="1"/>
  <c r="AM1016" i="1"/>
  <c r="AO1016" i="1"/>
  <c r="AQ1016" i="1"/>
  <c r="W1017" i="1"/>
  <c r="Y1017" i="1"/>
  <c r="AA1017" i="1"/>
  <c r="AC1017" i="1"/>
  <c r="AE1017" i="1"/>
  <c r="AG1017" i="1"/>
  <c r="AI1017" i="1"/>
  <c r="AK1017" i="1"/>
  <c r="AM1017" i="1"/>
  <c r="AO1017" i="1"/>
  <c r="AQ1017" i="1"/>
  <c r="W1018" i="1"/>
  <c r="Y1018" i="1"/>
  <c r="AA1018" i="1"/>
  <c r="AC1018" i="1"/>
  <c r="AE1018" i="1"/>
  <c r="AG1018" i="1"/>
  <c r="AI1018" i="1"/>
  <c r="AK1018" i="1"/>
  <c r="AM1018" i="1"/>
  <c r="AO1018" i="1"/>
  <c r="AQ1018" i="1"/>
  <c r="W1019" i="1"/>
  <c r="Y1019" i="1"/>
  <c r="AA1019" i="1"/>
  <c r="AC1019" i="1"/>
  <c r="AE1019" i="1"/>
  <c r="AG1019" i="1"/>
  <c r="AI1019" i="1"/>
  <c r="AK1019" i="1"/>
  <c r="AM1019" i="1"/>
  <c r="AO1019" i="1"/>
  <c r="AQ1019" i="1"/>
  <c r="W1020" i="1"/>
  <c r="Y1020" i="1"/>
  <c r="AA1020" i="1"/>
  <c r="AC1020" i="1"/>
  <c r="AE1020" i="1"/>
  <c r="AG1020" i="1"/>
  <c r="AI1020" i="1"/>
  <c r="AK1020" i="1"/>
  <c r="AM1020" i="1"/>
  <c r="AO1020" i="1"/>
  <c r="AQ1020" i="1"/>
  <c r="W1021" i="1"/>
  <c r="Y1021" i="1"/>
  <c r="AA1021" i="1"/>
  <c r="AC1021" i="1"/>
  <c r="AE1021" i="1"/>
  <c r="AG1021" i="1"/>
  <c r="AI1021" i="1"/>
  <c r="AK1021" i="1"/>
  <c r="AM1021" i="1"/>
  <c r="AO1021" i="1"/>
  <c r="AQ1021" i="1"/>
  <c r="W1022" i="1"/>
  <c r="Y1022" i="1"/>
  <c r="AA1022" i="1"/>
  <c r="AC1022" i="1"/>
  <c r="AE1022" i="1"/>
  <c r="AG1022" i="1"/>
  <c r="AI1022" i="1"/>
  <c r="AK1022" i="1"/>
  <c r="AM1022" i="1"/>
  <c r="AO1022" i="1"/>
  <c r="AQ1022" i="1"/>
  <c r="W1023" i="1"/>
  <c r="Y1023" i="1"/>
  <c r="AA1023" i="1"/>
  <c r="AC1023" i="1"/>
  <c r="AE1023" i="1"/>
  <c r="AG1023" i="1"/>
  <c r="AI1023" i="1"/>
  <c r="AK1023" i="1"/>
  <c r="AM1023" i="1"/>
  <c r="AO1023" i="1"/>
  <c r="AQ1023" i="1"/>
  <c r="W1024" i="1"/>
  <c r="Y1024" i="1"/>
  <c r="AA1024" i="1"/>
  <c r="AC1024" i="1"/>
  <c r="AE1024" i="1"/>
  <c r="AG1024" i="1"/>
  <c r="AI1024" i="1"/>
  <c r="AK1024" i="1"/>
  <c r="AM1024" i="1"/>
  <c r="AO1024" i="1"/>
  <c r="AQ1024" i="1"/>
  <c r="W1025" i="1"/>
  <c r="Y1025" i="1"/>
  <c r="AA1025" i="1"/>
  <c r="AC1025" i="1"/>
  <c r="AE1025" i="1"/>
  <c r="AG1025" i="1"/>
  <c r="AI1025" i="1"/>
  <c r="AK1025" i="1"/>
  <c r="AM1025" i="1"/>
  <c r="AO1025" i="1"/>
  <c r="AQ1025" i="1"/>
  <c r="W1026" i="1"/>
  <c r="Y1026" i="1"/>
  <c r="AA1026" i="1"/>
  <c r="AC1026" i="1"/>
  <c r="AE1026" i="1"/>
  <c r="AG1026" i="1"/>
  <c r="AI1026" i="1"/>
  <c r="AK1026" i="1"/>
  <c r="AM1026" i="1"/>
  <c r="AO1026" i="1"/>
  <c r="AQ1026" i="1"/>
  <c r="W1027" i="1"/>
  <c r="Y1027" i="1"/>
  <c r="AA1027" i="1"/>
  <c r="AC1027" i="1"/>
  <c r="AE1027" i="1"/>
  <c r="AG1027" i="1"/>
  <c r="AI1027" i="1"/>
  <c r="AK1027" i="1"/>
  <c r="AM1027" i="1"/>
  <c r="AO1027" i="1"/>
  <c r="AQ1027" i="1"/>
  <c r="W1028" i="1"/>
  <c r="Y1028" i="1"/>
  <c r="AA1028" i="1"/>
  <c r="AC1028" i="1"/>
  <c r="AE1028" i="1"/>
  <c r="AG1028" i="1"/>
  <c r="AI1028" i="1"/>
  <c r="AK1028" i="1"/>
  <c r="AM1028" i="1"/>
  <c r="AO1028" i="1"/>
  <c r="AQ1028" i="1"/>
  <c r="W1029" i="1"/>
  <c r="Y1029" i="1"/>
  <c r="AA1029" i="1"/>
  <c r="AC1029" i="1"/>
  <c r="AE1029" i="1"/>
  <c r="AG1029" i="1"/>
  <c r="AI1029" i="1"/>
  <c r="AK1029" i="1"/>
  <c r="AM1029" i="1"/>
  <c r="AO1029" i="1"/>
  <c r="AQ1029" i="1"/>
  <c r="W1030" i="1"/>
  <c r="Y1030" i="1"/>
  <c r="AA1030" i="1"/>
  <c r="AC1030" i="1"/>
  <c r="AE1030" i="1"/>
  <c r="AG1030" i="1"/>
  <c r="AI1030" i="1"/>
  <c r="AK1030" i="1"/>
  <c r="AM1030" i="1"/>
  <c r="AO1030" i="1"/>
  <c r="AQ1030" i="1"/>
  <c r="W1031" i="1"/>
  <c r="Y1031" i="1"/>
  <c r="AA1031" i="1"/>
  <c r="AC1031" i="1"/>
  <c r="AE1031" i="1"/>
  <c r="AG1031" i="1"/>
  <c r="AI1031" i="1"/>
  <c r="AK1031" i="1"/>
  <c r="AM1031" i="1"/>
  <c r="AO1031" i="1"/>
  <c r="AQ1031" i="1"/>
  <c r="W1032" i="1"/>
  <c r="Y1032" i="1"/>
  <c r="AA1032" i="1"/>
  <c r="AC1032" i="1"/>
  <c r="AE1032" i="1"/>
  <c r="AG1032" i="1"/>
  <c r="AI1032" i="1"/>
  <c r="AK1032" i="1"/>
  <c r="AM1032" i="1"/>
  <c r="AO1032" i="1"/>
  <c r="AQ1032" i="1"/>
  <c r="W1033" i="1"/>
  <c r="Y1033" i="1"/>
  <c r="AA1033" i="1"/>
  <c r="AC1033" i="1"/>
  <c r="AE1033" i="1"/>
  <c r="AG1033" i="1"/>
  <c r="AI1033" i="1"/>
  <c r="AK1033" i="1"/>
  <c r="AM1033" i="1"/>
  <c r="AO1033" i="1"/>
  <c r="AQ1033" i="1"/>
  <c r="W1034" i="1"/>
  <c r="Y1034" i="1"/>
  <c r="AA1034" i="1"/>
  <c r="AC1034" i="1"/>
  <c r="AE1034" i="1"/>
  <c r="AG1034" i="1"/>
  <c r="AI1034" i="1"/>
  <c r="AK1034" i="1"/>
  <c r="AM1034" i="1"/>
  <c r="AO1034" i="1"/>
  <c r="AQ1034" i="1"/>
  <c r="W1035" i="1"/>
  <c r="Y1035" i="1"/>
  <c r="AA1035" i="1"/>
  <c r="AC1035" i="1"/>
  <c r="AE1035" i="1"/>
  <c r="AG1035" i="1"/>
  <c r="AI1035" i="1"/>
  <c r="AK1035" i="1"/>
  <c r="AM1035" i="1"/>
  <c r="AO1035" i="1"/>
  <c r="AQ1035" i="1"/>
  <c r="W1036" i="1"/>
  <c r="Y1036" i="1"/>
  <c r="AA1036" i="1"/>
  <c r="AC1036" i="1"/>
  <c r="AE1036" i="1"/>
  <c r="AG1036" i="1"/>
  <c r="AI1036" i="1"/>
  <c r="AK1036" i="1"/>
  <c r="AM1036" i="1"/>
  <c r="AO1036" i="1"/>
  <c r="AQ1036" i="1"/>
  <c r="W1037" i="1"/>
  <c r="Y1037" i="1"/>
  <c r="AA1037" i="1"/>
  <c r="AC1037" i="1"/>
  <c r="AE1037" i="1"/>
  <c r="AG1037" i="1"/>
  <c r="AI1037" i="1"/>
  <c r="AK1037" i="1"/>
  <c r="AM1037" i="1"/>
  <c r="AO1037" i="1"/>
  <c r="AQ1037" i="1"/>
  <c r="W1038" i="1"/>
  <c r="Y1038" i="1"/>
  <c r="AA1038" i="1"/>
  <c r="AC1038" i="1"/>
  <c r="AE1038" i="1"/>
  <c r="AG1038" i="1"/>
  <c r="AI1038" i="1"/>
  <c r="AK1038" i="1"/>
  <c r="AM1038" i="1"/>
  <c r="AO1038" i="1"/>
  <c r="AQ1038" i="1"/>
  <c r="W1039" i="1"/>
  <c r="Y1039" i="1"/>
  <c r="AA1039" i="1"/>
  <c r="AC1039" i="1"/>
  <c r="AE1039" i="1"/>
  <c r="AG1039" i="1"/>
  <c r="AI1039" i="1"/>
  <c r="AK1039" i="1"/>
  <c r="AM1039" i="1"/>
  <c r="AO1039" i="1"/>
  <c r="AQ1039" i="1"/>
  <c r="W1040" i="1"/>
  <c r="Y1040" i="1"/>
  <c r="AA1040" i="1"/>
  <c r="AC1040" i="1"/>
  <c r="AE1040" i="1"/>
  <c r="AG1040" i="1"/>
  <c r="AI1040" i="1"/>
  <c r="AK1040" i="1"/>
  <c r="AM1040" i="1"/>
  <c r="AO1040" i="1"/>
  <c r="AQ1040" i="1"/>
  <c r="W1041" i="1"/>
  <c r="Y1041" i="1"/>
  <c r="AA1041" i="1"/>
  <c r="AC1041" i="1"/>
  <c r="AE1041" i="1"/>
  <c r="AG1041" i="1"/>
  <c r="AI1041" i="1"/>
  <c r="AK1041" i="1"/>
  <c r="AM1041" i="1"/>
  <c r="AO1041" i="1"/>
  <c r="AQ1041" i="1"/>
  <c r="W1042" i="1"/>
  <c r="Y1042" i="1"/>
  <c r="AA1042" i="1"/>
  <c r="AC1042" i="1"/>
  <c r="AE1042" i="1"/>
  <c r="AG1042" i="1"/>
  <c r="AI1042" i="1"/>
  <c r="AK1042" i="1"/>
  <c r="AM1042" i="1"/>
  <c r="AO1042" i="1"/>
  <c r="AQ1042" i="1"/>
  <c r="W1043" i="1"/>
  <c r="Y1043" i="1"/>
  <c r="AA1043" i="1"/>
  <c r="AC1043" i="1"/>
  <c r="AE1043" i="1"/>
  <c r="AG1043" i="1"/>
  <c r="AI1043" i="1"/>
  <c r="AK1043" i="1"/>
  <c r="AM1043" i="1"/>
  <c r="AO1043" i="1"/>
  <c r="AQ1043" i="1"/>
  <c r="W1044" i="1"/>
  <c r="Y1044" i="1"/>
  <c r="AA1044" i="1"/>
  <c r="AC1044" i="1"/>
  <c r="AE1044" i="1"/>
  <c r="AG1044" i="1"/>
  <c r="AI1044" i="1"/>
  <c r="AK1044" i="1"/>
  <c r="AM1044" i="1"/>
  <c r="AO1044" i="1"/>
  <c r="AQ1044" i="1"/>
  <c r="W1045" i="1"/>
  <c r="Y1045" i="1"/>
  <c r="AA1045" i="1"/>
  <c r="AC1045" i="1"/>
  <c r="AE1045" i="1"/>
  <c r="AG1045" i="1"/>
  <c r="AI1045" i="1"/>
  <c r="AK1045" i="1"/>
  <c r="AM1045" i="1"/>
  <c r="AO1045" i="1"/>
  <c r="AQ1045" i="1"/>
  <c r="W1046" i="1"/>
  <c r="Y1046" i="1"/>
  <c r="AA1046" i="1"/>
  <c r="AC1046" i="1"/>
  <c r="AE1046" i="1"/>
  <c r="AG1046" i="1"/>
  <c r="AI1046" i="1"/>
  <c r="AK1046" i="1"/>
  <c r="AM1046" i="1"/>
  <c r="AO1046" i="1"/>
  <c r="AQ1046" i="1"/>
  <c r="W1047" i="1"/>
  <c r="Y1047" i="1"/>
  <c r="AA1047" i="1"/>
  <c r="AC1047" i="1"/>
  <c r="AE1047" i="1"/>
  <c r="AG1047" i="1"/>
  <c r="AI1047" i="1"/>
  <c r="AK1047" i="1"/>
  <c r="AM1047" i="1"/>
  <c r="AO1047" i="1"/>
  <c r="AQ1047" i="1"/>
  <c r="W1048" i="1"/>
  <c r="Y1048" i="1"/>
  <c r="AA1048" i="1"/>
  <c r="AC1048" i="1"/>
  <c r="AE1048" i="1"/>
  <c r="AG1048" i="1"/>
  <c r="AI1048" i="1"/>
  <c r="AK1048" i="1"/>
  <c r="AM1048" i="1"/>
  <c r="AO1048" i="1"/>
  <c r="AQ1048" i="1"/>
  <c r="W1049" i="1"/>
  <c r="Y1049" i="1"/>
  <c r="AA1049" i="1"/>
  <c r="AC1049" i="1"/>
  <c r="AE1049" i="1"/>
  <c r="AG1049" i="1"/>
  <c r="AI1049" i="1"/>
  <c r="AK1049" i="1"/>
  <c r="AM1049" i="1"/>
  <c r="AO1049" i="1"/>
  <c r="AQ1049" i="1"/>
  <c r="W1050" i="1"/>
  <c r="Y1050" i="1"/>
  <c r="AA1050" i="1"/>
  <c r="AC1050" i="1"/>
  <c r="AE1050" i="1"/>
  <c r="AG1050" i="1"/>
  <c r="AI1050" i="1"/>
  <c r="AK1050" i="1"/>
  <c r="AM1050" i="1"/>
  <c r="AO1050" i="1"/>
  <c r="AQ1050" i="1"/>
  <c r="W1051" i="1"/>
  <c r="Y1051" i="1"/>
  <c r="AA1051" i="1"/>
  <c r="AC1051" i="1"/>
  <c r="AE1051" i="1"/>
  <c r="AG1051" i="1"/>
  <c r="AI1051" i="1"/>
  <c r="AK1051" i="1"/>
  <c r="AM1051" i="1"/>
  <c r="AO1051" i="1"/>
  <c r="AQ1051" i="1"/>
  <c r="W1052" i="1"/>
  <c r="Y1052" i="1"/>
  <c r="AA1052" i="1"/>
  <c r="AC1052" i="1"/>
  <c r="AE1052" i="1"/>
  <c r="AG1052" i="1"/>
  <c r="AI1052" i="1"/>
  <c r="AK1052" i="1"/>
  <c r="AM1052" i="1"/>
  <c r="AO1052" i="1"/>
  <c r="AQ1052" i="1"/>
  <c r="W1053" i="1"/>
  <c r="Y1053" i="1"/>
  <c r="AA1053" i="1"/>
  <c r="AC1053" i="1"/>
  <c r="AE1053" i="1"/>
  <c r="AG1053" i="1"/>
  <c r="AI1053" i="1"/>
  <c r="AK1053" i="1"/>
  <c r="AM1053" i="1"/>
  <c r="AO1053" i="1"/>
  <c r="AQ1053" i="1"/>
  <c r="W1054" i="1"/>
  <c r="Y1054" i="1"/>
  <c r="AA1054" i="1"/>
  <c r="AC1054" i="1"/>
  <c r="AE1054" i="1"/>
  <c r="AG1054" i="1"/>
  <c r="AI1054" i="1"/>
  <c r="AK1054" i="1"/>
  <c r="AM1054" i="1"/>
  <c r="AO1054" i="1"/>
  <c r="AQ1054" i="1"/>
  <c r="W1055" i="1"/>
  <c r="Y1055" i="1"/>
  <c r="AA1055" i="1"/>
  <c r="AC1055" i="1"/>
  <c r="AE1055" i="1"/>
  <c r="AG1055" i="1"/>
  <c r="AI1055" i="1"/>
  <c r="AK1055" i="1"/>
  <c r="AM1055" i="1"/>
  <c r="AO1055" i="1"/>
  <c r="AQ1055" i="1"/>
  <c r="W1056" i="1"/>
  <c r="Y1056" i="1"/>
  <c r="AA1056" i="1"/>
  <c r="AC1056" i="1"/>
  <c r="AE1056" i="1"/>
  <c r="AG1056" i="1"/>
  <c r="AI1056" i="1"/>
  <c r="AK1056" i="1"/>
  <c r="AM1056" i="1"/>
  <c r="AO1056" i="1"/>
  <c r="AQ1056" i="1"/>
  <c r="W1057" i="1"/>
  <c r="Y1057" i="1"/>
  <c r="AA1057" i="1"/>
  <c r="AC1057" i="1"/>
  <c r="AE1057" i="1"/>
  <c r="AG1057" i="1"/>
  <c r="AI1057" i="1"/>
  <c r="AK1057" i="1"/>
  <c r="AM1057" i="1"/>
  <c r="AO1057" i="1"/>
  <c r="AQ1057" i="1"/>
  <c r="W1058" i="1"/>
  <c r="Y1058" i="1"/>
  <c r="AA1058" i="1"/>
  <c r="AC1058" i="1"/>
  <c r="AE1058" i="1"/>
  <c r="AG1058" i="1"/>
  <c r="AI1058" i="1"/>
  <c r="AK1058" i="1"/>
  <c r="AM1058" i="1"/>
  <c r="AO1058" i="1"/>
  <c r="AQ1058" i="1"/>
  <c r="W1059" i="1"/>
  <c r="Y1059" i="1"/>
  <c r="AA1059" i="1"/>
  <c r="AC1059" i="1"/>
  <c r="AE1059" i="1"/>
  <c r="AG1059" i="1"/>
  <c r="AI1059" i="1"/>
  <c r="AK1059" i="1"/>
  <c r="AM1059" i="1"/>
  <c r="AO1059" i="1"/>
  <c r="AQ1059" i="1"/>
  <c r="W1060" i="1"/>
  <c r="Y1060" i="1"/>
  <c r="AA1060" i="1"/>
  <c r="AC1060" i="1"/>
  <c r="AE1060" i="1"/>
  <c r="AG1060" i="1"/>
  <c r="AI1060" i="1"/>
  <c r="AK1060" i="1"/>
  <c r="AM1060" i="1"/>
  <c r="AO1060" i="1"/>
  <c r="AQ1060" i="1"/>
  <c r="W1061" i="1"/>
  <c r="Y1061" i="1"/>
  <c r="AA1061" i="1"/>
  <c r="AC1061" i="1"/>
  <c r="AE1061" i="1"/>
  <c r="AG1061" i="1"/>
  <c r="AI1061" i="1"/>
  <c r="AK1061" i="1"/>
  <c r="AM1061" i="1"/>
  <c r="AO1061" i="1"/>
  <c r="AQ1061" i="1"/>
  <c r="W1062" i="1"/>
  <c r="Y1062" i="1"/>
  <c r="AA1062" i="1"/>
  <c r="AC1062" i="1"/>
  <c r="AE1062" i="1"/>
  <c r="AG1062" i="1"/>
  <c r="AI1062" i="1"/>
  <c r="AK1062" i="1"/>
  <c r="AM1062" i="1"/>
  <c r="AO1062" i="1"/>
  <c r="AQ1062" i="1"/>
  <c r="W1063" i="1"/>
  <c r="Y1063" i="1"/>
  <c r="AA1063" i="1"/>
  <c r="AC1063" i="1"/>
  <c r="AE1063" i="1"/>
  <c r="AG1063" i="1"/>
  <c r="AI1063" i="1"/>
  <c r="AK1063" i="1"/>
  <c r="AM1063" i="1"/>
  <c r="AO1063" i="1"/>
  <c r="AQ1063" i="1"/>
  <c r="W1064" i="1"/>
  <c r="Y1064" i="1"/>
  <c r="AA1064" i="1"/>
  <c r="AC1064" i="1"/>
  <c r="AE1064" i="1"/>
  <c r="AG1064" i="1"/>
  <c r="AI1064" i="1"/>
  <c r="AK1064" i="1"/>
  <c r="AM1064" i="1"/>
  <c r="AO1064" i="1"/>
  <c r="AQ1064" i="1"/>
  <c r="W1065" i="1"/>
  <c r="Y1065" i="1"/>
  <c r="AA1065" i="1"/>
  <c r="AC1065" i="1"/>
  <c r="AE1065" i="1"/>
  <c r="AG1065" i="1"/>
  <c r="AI1065" i="1"/>
  <c r="AK1065" i="1"/>
  <c r="AM1065" i="1"/>
  <c r="AO1065" i="1"/>
  <c r="AQ1065" i="1"/>
  <c r="W1066" i="1"/>
  <c r="Y1066" i="1"/>
  <c r="AA1066" i="1"/>
  <c r="AC1066" i="1"/>
  <c r="AE1066" i="1"/>
  <c r="AG1066" i="1"/>
  <c r="AI1066" i="1"/>
  <c r="AK1066" i="1"/>
  <c r="AM1066" i="1"/>
  <c r="AO1066" i="1"/>
  <c r="AQ1066" i="1"/>
  <c r="W1067" i="1"/>
  <c r="Y1067" i="1"/>
  <c r="AA1067" i="1"/>
  <c r="AC1067" i="1"/>
  <c r="AE1067" i="1"/>
  <c r="AG1067" i="1"/>
  <c r="AI1067" i="1"/>
  <c r="AK1067" i="1"/>
  <c r="AM1067" i="1"/>
  <c r="AO1067" i="1"/>
  <c r="AQ1067" i="1"/>
  <c r="W1068" i="1"/>
  <c r="Y1068" i="1"/>
  <c r="AA1068" i="1"/>
  <c r="AC1068" i="1"/>
  <c r="AE1068" i="1"/>
  <c r="AG1068" i="1"/>
  <c r="AI1068" i="1"/>
  <c r="AK1068" i="1"/>
  <c r="AM1068" i="1"/>
  <c r="AO1068" i="1"/>
  <c r="AQ1068" i="1"/>
  <c r="W1069" i="1"/>
  <c r="Y1069" i="1"/>
  <c r="AA1069" i="1"/>
  <c r="AC1069" i="1"/>
  <c r="AE1069" i="1"/>
  <c r="AG1069" i="1"/>
  <c r="AI1069" i="1"/>
  <c r="AK1069" i="1"/>
  <c r="AM1069" i="1"/>
  <c r="AO1069" i="1"/>
  <c r="AQ1069" i="1"/>
  <c r="W1070" i="1"/>
  <c r="Y1070" i="1"/>
  <c r="AA1070" i="1"/>
  <c r="AC1070" i="1"/>
  <c r="AE1070" i="1"/>
  <c r="AG1070" i="1"/>
  <c r="AI1070" i="1"/>
  <c r="AK1070" i="1"/>
  <c r="AM1070" i="1"/>
  <c r="AO1070" i="1"/>
  <c r="AQ1070" i="1"/>
  <c r="W1071" i="1"/>
  <c r="Y1071" i="1"/>
  <c r="AA1071" i="1"/>
  <c r="AC1071" i="1"/>
  <c r="AE1071" i="1"/>
  <c r="AG1071" i="1"/>
  <c r="AI1071" i="1"/>
  <c r="AK1071" i="1"/>
  <c r="AM1071" i="1"/>
  <c r="AO1071" i="1"/>
  <c r="AQ1071" i="1"/>
  <c r="W1072" i="1"/>
  <c r="Y1072" i="1"/>
  <c r="AA1072" i="1"/>
  <c r="AC1072" i="1"/>
  <c r="AE1072" i="1"/>
  <c r="AG1072" i="1"/>
  <c r="AI1072" i="1"/>
  <c r="AK1072" i="1"/>
  <c r="AM1072" i="1"/>
  <c r="AO1072" i="1"/>
  <c r="AQ1072" i="1"/>
  <c r="W1073" i="1"/>
  <c r="Y1073" i="1"/>
  <c r="AA1073" i="1"/>
  <c r="AC1073" i="1"/>
  <c r="AE1073" i="1"/>
  <c r="AG1073" i="1"/>
  <c r="AI1073" i="1"/>
  <c r="AK1073" i="1"/>
  <c r="AM1073" i="1"/>
  <c r="AO1073" i="1"/>
  <c r="AQ1073" i="1"/>
  <c r="W1074" i="1"/>
  <c r="Y1074" i="1"/>
  <c r="AA1074" i="1"/>
  <c r="AC1074" i="1"/>
  <c r="AE1074" i="1"/>
  <c r="AG1074" i="1"/>
  <c r="AI1074" i="1"/>
  <c r="AK1074" i="1"/>
  <c r="AM1074" i="1"/>
  <c r="AO1074" i="1"/>
  <c r="AQ1074" i="1"/>
  <c r="W1075" i="1"/>
  <c r="Y1075" i="1"/>
  <c r="AA1075" i="1"/>
  <c r="AC1075" i="1"/>
  <c r="AE1075" i="1"/>
  <c r="AG1075" i="1"/>
  <c r="AI1075" i="1"/>
  <c r="AK1075" i="1"/>
  <c r="AM1075" i="1"/>
  <c r="AO1075" i="1"/>
  <c r="AQ1075" i="1"/>
  <c r="W1076" i="1"/>
  <c r="Y1076" i="1"/>
  <c r="AA1076" i="1"/>
  <c r="AC1076" i="1"/>
  <c r="AE1076" i="1"/>
  <c r="AG1076" i="1"/>
  <c r="AI1076" i="1"/>
  <c r="AK1076" i="1"/>
  <c r="AM1076" i="1"/>
  <c r="AO1076" i="1"/>
  <c r="AQ1076" i="1"/>
  <c r="W1077" i="1"/>
  <c r="Y1077" i="1"/>
  <c r="AA1077" i="1"/>
  <c r="AC1077" i="1"/>
  <c r="AE1077" i="1"/>
  <c r="AG1077" i="1"/>
  <c r="AI1077" i="1"/>
  <c r="AK1077" i="1"/>
  <c r="AM1077" i="1"/>
  <c r="AO1077" i="1"/>
  <c r="AQ1077" i="1"/>
  <c r="W1078" i="1"/>
  <c r="Y1078" i="1"/>
  <c r="AA1078" i="1"/>
  <c r="AC1078" i="1"/>
  <c r="AE1078" i="1"/>
  <c r="AG1078" i="1"/>
  <c r="AI1078" i="1"/>
  <c r="AK1078" i="1"/>
  <c r="AM1078" i="1"/>
  <c r="AO1078" i="1"/>
  <c r="AQ1078" i="1"/>
  <c r="W1079" i="1"/>
  <c r="Y1079" i="1"/>
  <c r="AA1079" i="1"/>
  <c r="AC1079" i="1"/>
  <c r="AE1079" i="1"/>
  <c r="AG1079" i="1"/>
  <c r="AI1079" i="1"/>
  <c r="AK1079" i="1"/>
  <c r="AM1079" i="1"/>
  <c r="AO1079" i="1"/>
  <c r="AQ1079" i="1"/>
  <c r="W1080" i="1"/>
  <c r="Y1080" i="1"/>
  <c r="AA1080" i="1"/>
  <c r="AC1080" i="1"/>
  <c r="AE1080" i="1"/>
  <c r="AG1080" i="1"/>
  <c r="AI1080" i="1"/>
  <c r="AK1080" i="1"/>
  <c r="AM1080" i="1"/>
  <c r="AO1080" i="1"/>
  <c r="AQ1080" i="1"/>
  <c r="W1081" i="1"/>
  <c r="Y1081" i="1"/>
  <c r="AA1081" i="1"/>
  <c r="AC1081" i="1"/>
  <c r="AE1081" i="1"/>
  <c r="AG1081" i="1"/>
  <c r="AI1081" i="1"/>
  <c r="AK1081" i="1"/>
  <c r="AM1081" i="1"/>
  <c r="AO1081" i="1"/>
  <c r="AQ1081" i="1"/>
  <c r="W1082" i="1"/>
  <c r="Y1082" i="1"/>
  <c r="AA1082" i="1"/>
  <c r="AC1082" i="1"/>
  <c r="AE1082" i="1"/>
  <c r="AG1082" i="1"/>
  <c r="AI1082" i="1"/>
  <c r="AK1082" i="1"/>
  <c r="AM1082" i="1"/>
  <c r="AO1082" i="1"/>
  <c r="AQ1082" i="1"/>
  <c r="W1083" i="1"/>
  <c r="Y1083" i="1"/>
  <c r="AA1083" i="1"/>
  <c r="AC1083" i="1"/>
  <c r="AE1083" i="1"/>
  <c r="AG1083" i="1"/>
  <c r="AI1083" i="1"/>
  <c r="AK1083" i="1"/>
  <c r="AM1083" i="1"/>
  <c r="AO1083" i="1"/>
  <c r="AQ1083" i="1"/>
  <c r="W1084" i="1"/>
  <c r="Y1084" i="1"/>
  <c r="AA1084" i="1"/>
  <c r="AC1084" i="1"/>
  <c r="AE1084" i="1"/>
  <c r="AG1084" i="1"/>
  <c r="AI1084" i="1"/>
  <c r="AK1084" i="1"/>
  <c r="AM1084" i="1"/>
  <c r="AO1084" i="1"/>
  <c r="AQ1084" i="1"/>
  <c r="W1085" i="1"/>
  <c r="Y1085" i="1"/>
  <c r="AA1085" i="1"/>
  <c r="AC1085" i="1"/>
  <c r="AE1085" i="1"/>
  <c r="AG1085" i="1"/>
  <c r="AI1085" i="1"/>
  <c r="AK1085" i="1"/>
  <c r="AM1085" i="1"/>
  <c r="AO1085" i="1"/>
  <c r="AQ1085" i="1"/>
  <c r="W1086" i="1"/>
  <c r="Y1086" i="1"/>
  <c r="AA1086" i="1"/>
  <c r="AC1086" i="1"/>
  <c r="AE1086" i="1"/>
  <c r="AG1086" i="1"/>
  <c r="AI1086" i="1"/>
  <c r="AK1086" i="1"/>
  <c r="AM1086" i="1"/>
  <c r="AO1086" i="1"/>
  <c r="AQ1086" i="1"/>
  <c r="W1087" i="1"/>
  <c r="Y1087" i="1"/>
  <c r="AA1087" i="1"/>
  <c r="AC1087" i="1"/>
  <c r="AE1087" i="1"/>
  <c r="AG1087" i="1"/>
  <c r="AI1087" i="1"/>
  <c r="AK1087" i="1"/>
  <c r="AM1087" i="1"/>
  <c r="AO1087" i="1"/>
  <c r="AQ1087" i="1"/>
  <c r="W1088" i="1"/>
  <c r="Y1088" i="1"/>
  <c r="AA1088" i="1"/>
  <c r="AC1088" i="1"/>
  <c r="AE1088" i="1"/>
  <c r="AG1088" i="1"/>
  <c r="AI1088" i="1"/>
  <c r="AK1088" i="1"/>
  <c r="AM1088" i="1"/>
  <c r="AO1088" i="1"/>
  <c r="AQ1088" i="1"/>
  <c r="W1089" i="1"/>
  <c r="Y1089" i="1"/>
  <c r="AA1089" i="1"/>
  <c r="AC1089" i="1"/>
  <c r="AE1089" i="1"/>
  <c r="AG1089" i="1"/>
  <c r="AI1089" i="1"/>
  <c r="AK1089" i="1"/>
  <c r="AM1089" i="1"/>
  <c r="AO1089" i="1"/>
  <c r="AQ1089" i="1"/>
  <c r="W1090" i="1"/>
  <c r="Y1090" i="1"/>
  <c r="AA1090" i="1"/>
  <c r="AC1090" i="1"/>
  <c r="AE1090" i="1"/>
  <c r="AG1090" i="1"/>
  <c r="AI1090" i="1"/>
  <c r="AK1090" i="1"/>
  <c r="AM1090" i="1"/>
  <c r="AO1090" i="1"/>
  <c r="AQ1090" i="1"/>
  <c r="W1091" i="1"/>
  <c r="Y1091" i="1"/>
  <c r="AA1091" i="1"/>
  <c r="AC1091" i="1"/>
  <c r="AE1091" i="1"/>
  <c r="AG1091" i="1"/>
  <c r="AI1091" i="1"/>
  <c r="AK1091" i="1"/>
  <c r="AM1091" i="1"/>
  <c r="AO1091" i="1"/>
  <c r="AQ1091" i="1"/>
  <c r="W1092" i="1"/>
  <c r="Y1092" i="1"/>
  <c r="AA1092" i="1"/>
  <c r="AC1092" i="1"/>
  <c r="AE1092" i="1"/>
  <c r="AG1092" i="1"/>
  <c r="AI1092" i="1"/>
  <c r="AK1092" i="1"/>
  <c r="AM1092" i="1"/>
  <c r="AO1092" i="1"/>
  <c r="AQ1092" i="1"/>
  <c r="W1093" i="1"/>
  <c r="Y1093" i="1"/>
  <c r="AA1093" i="1"/>
  <c r="AC1093" i="1"/>
  <c r="AE1093" i="1"/>
  <c r="AG1093" i="1"/>
  <c r="AI1093" i="1"/>
  <c r="AK1093" i="1"/>
  <c r="AM1093" i="1"/>
  <c r="AO1093" i="1"/>
  <c r="AQ1093" i="1"/>
  <c r="W1094" i="1"/>
  <c r="Y1094" i="1"/>
  <c r="AA1094" i="1"/>
  <c r="AC1094" i="1"/>
  <c r="AE1094" i="1"/>
  <c r="AG1094" i="1"/>
  <c r="AI1094" i="1"/>
  <c r="AK1094" i="1"/>
  <c r="AM1094" i="1"/>
  <c r="AO1094" i="1"/>
  <c r="AQ1094" i="1"/>
  <c r="W1095" i="1"/>
  <c r="Y1095" i="1"/>
  <c r="AA1095" i="1"/>
  <c r="AC1095" i="1"/>
  <c r="AE1095" i="1"/>
  <c r="AG1095" i="1"/>
  <c r="AI1095" i="1"/>
  <c r="AK1095" i="1"/>
  <c r="AM1095" i="1"/>
  <c r="AO1095" i="1"/>
  <c r="AQ1095" i="1"/>
  <c r="W1096" i="1"/>
  <c r="Y1096" i="1"/>
  <c r="AA1096" i="1"/>
  <c r="AC1096" i="1"/>
  <c r="AE1096" i="1"/>
  <c r="AG1096" i="1"/>
  <c r="AI1096" i="1"/>
  <c r="AK1096" i="1"/>
  <c r="AM1096" i="1"/>
  <c r="AO1096" i="1"/>
  <c r="AQ1096" i="1"/>
  <c r="W1097" i="1"/>
  <c r="Y1097" i="1"/>
  <c r="AA1097" i="1"/>
  <c r="AC1097" i="1"/>
  <c r="AE1097" i="1"/>
  <c r="AG1097" i="1"/>
  <c r="AI1097" i="1"/>
  <c r="AK1097" i="1"/>
  <c r="AM1097" i="1"/>
  <c r="AO1097" i="1"/>
  <c r="AQ1097" i="1"/>
  <c r="W1098" i="1"/>
  <c r="Y1098" i="1"/>
  <c r="AA1098" i="1"/>
  <c r="AC1098" i="1"/>
  <c r="AE1098" i="1"/>
  <c r="AG1098" i="1"/>
  <c r="AI1098" i="1"/>
  <c r="AK1098" i="1"/>
  <c r="AM1098" i="1"/>
  <c r="AO1098" i="1"/>
  <c r="AQ1098" i="1"/>
  <c r="W1099" i="1"/>
  <c r="Y1099" i="1"/>
  <c r="AA1099" i="1"/>
  <c r="AC1099" i="1"/>
  <c r="AE1099" i="1"/>
  <c r="AG1099" i="1"/>
  <c r="AI1099" i="1"/>
  <c r="AK1099" i="1"/>
  <c r="AM1099" i="1"/>
  <c r="AO1099" i="1"/>
  <c r="AQ1099" i="1"/>
  <c r="W1100" i="1"/>
  <c r="Y1100" i="1"/>
  <c r="AA1100" i="1"/>
  <c r="AC1100" i="1"/>
  <c r="AE1100" i="1"/>
  <c r="AG1100" i="1"/>
  <c r="AI1100" i="1"/>
  <c r="AK1100" i="1"/>
  <c r="AM1100" i="1"/>
  <c r="AO1100" i="1"/>
  <c r="AQ1100" i="1"/>
  <c r="C7" i="14" l="1"/>
  <c r="A7" i="14" s="1"/>
  <c r="A6" i="14"/>
  <c r="F112" i="16"/>
  <c r="E112" i="16"/>
  <c r="G112" i="16"/>
  <c r="C8" i="14"/>
  <c r="O7" i="14"/>
  <c r="N7" i="13"/>
  <c r="L7" i="13"/>
  <c r="D7" i="13"/>
  <c r="A7" i="13"/>
  <c r="O7" i="13"/>
  <c r="M7" i="13"/>
  <c r="K7" i="13"/>
  <c r="C8" i="13"/>
  <c r="M51" i="12"/>
  <c r="N51" i="12"/>
  <c r="L51" i="12"/>
  <c r="K51" i="12"/>
  <c r="O51" i="12"/>
  <c r="O173" i="12"/>
  <c r="M173" i="12"/>
  <c r="K173" i="12"/>
  <c r="N173" i="12"/>
  <c r="L173" i="12"/>
  <c r="N7" i="14" l="1"/>
  <c r="L7" i="14"/>
  <c r="K7" i="14"/>
  <c r="M7" i="14"/>
  <c r="D7" i="14"/>
  <c r="O8" i="13"/>
  <c r="M8" i="13"/>
  <c r="D8" i="13"/>
  <c r="K8" i="13"/>
  <c r="A8" i="13"/>
  <c r="N8" i="13"/>
  <c r="L8" i="13"/>
  <c r="C9" i="13"/>
  <c r="M8" i="14"/>
  <c r="L8" i="14"/>
  <c r="N8" i="14"/>
  <c r="K8" i="14"/>
  <c r="D8" i="14"/>
  <c r="A8" i="14"/>
  <c r="C9" i="14"/>
  <c r="O8" i="14"/>
  <c r="A9" i="13" l="1"/>
  <c r="N9" i="13"/>
  <c r="O9" i="13"/>
  <c r="L9" i="13"/>
  <c r="M9" i="13"/>
  <c r="D9" i="13"/>
  <c r="K9" i="13"/>
  <c r="C10" i="13"/>
  <c r="D9" i="14"/>
  <c r="A9" i="14"/>
  <c r="C10" i="14"/>
  <c r="L9" i="14"/>
  <c r="O9" i="14"/>
  <c r="N9" i="14"/>
  <c r="K9" i="14"/>
  <c r="M9" i="14"/>
  <c r="N10" i="13" l="1"/>
  <c r="O10" i="13"/>
  <c r="C11" i="13"/>
  <c r="L10" i="13"/>
  <c r="M10" i="13"/>
  <c r="D10" i="13"/>
  <c r="K10" i="13"/>
  <c r="A10" i="13"/>
  <c r="C11" i="14"/>
  <c r="M10" i="14"/>
  <c r="O10" i="14"/>
  <c r="D10" i="14"/>
  <c r="A10" i="14"/>
  <c r="L10" i="14"/>
  <c r="N10" i="14"/>
  <c r="K10" i="14"/>
  <c r="A11" i="13" l="1"/>
  <c r="M11" i="13"/>
  <c r="D11" i="13"/>
  <c r="N11" i="13"/>
  <c r="O11" i="13"/>
  <c r="L11" i="13"/>
  <c r="K11" i="13"/>
  <c r="C12" i="13"/>
  <c r="C12" i="14"/>
  <c r="N11" i="14"/>
  <c r="M11" i="14"/>
  <c r="O11" i="14"/>
  <c r="L11" i="14"/>
  <c r="K11" i="14"/>
  <c r="D11" i="14"/>
  <c r="A11" i="14"/>
  <c r="L12" i="13" l="1"/>
  <c r="M12" i="13"/>
  <c r="N12" i="13"/>
  <c r="K12" i="13"/>
  <c r="O12" i="13"/>
  <c r="A12" i="13"/>
  <c r="C13" i="13"/>
  <c r="D12" i="13"/>
  <c r="C13" i="14"/>
  <c r="D12" i="14"/>
  <c r="A12" i="14"/>
  <c r="N12" i="14"/>
  <c r="M12" i="14"/>
  <c r="L12" i="14"/>
  <c r="O12" i="14"/>
  <c r="K12" i="14"/>
  <c r="A13" i="13" l="1"/>
  <c r="D13" i="13"/>
  <c r="N13" i="13"/>
  <c r="O13" i="13"/>
  <c r="M13" i="13"/>
  <c r="K13" i="13"/>
  <c r="C14" i="13"/>
  <c r="L13" i="13"/>
  <c r="C14" i="14"/>
  <c r="M13" i="14"/>
  <c r="O13" i="14"/>
  <c r="N13" i="14"/>
  <c r="K13" i="14"/>
  <c r="A13" i="14"/>
  <c r="D13" i="14"/>
  <c r="L13" i="14"/>
  <c r="D14" i="13" l="1"/>
  <c r="A14" i="13"/>
  <c r="L14" i="13"/>
  <c r="C15" i="13"/>
  <c r="O14" i="13"/>
  <c r="N14" i="13"/>
  <c r="K14" i="13"/>
  <c r="M14" i="13"/>
  <c r="C15" i="14"/>
  <c r="L14" i="14"/>
  <c r="M14" i="14"/>
  <c r="O14" i="14"/>
  <c r="K14" i="14"/>
  <c r="A14" i="14"/>
  <c r="D14" i="14"/>
  <c r="N14" i="14"/>
  <c r="N15" i="13" l="1"/>
  <c r="L15" i="13"/>
  <c r="A15" i="13"/>
  <c r="D15" i="13"/>
  <c r="C16" i="13"/>
  <c r="K15" i="13"/>
  <c r="O15" i="13"/>
  <c r="M15" i="13"/>
  <c r="C16" i="14"/>
  <c r="M15" i="14"/>
  <c r="O15" i="14"/>
  <c r="N15" i="14"/>
  <c r="K15" i="14"/>
  <c r="D15" i="14"/>
  <c r="A15" i="14"/>
  <c r="L15" i="14"/>
  <c r="N16" i="13" l="1"/>
  <c r="C17" i="13"/>
  <c r="O16" i="13"/>
  <c r="A16" i="13"/>
  <c r="M16" i="13"/>
  <c r="K16" i="13"/>
  <c r="L16" i="13"/>
  <c r="D16" i="13"/>
  <c r="C17" i="14"/>
  <c r="O16" i="14"/>
  <c r="N16" i="14"/>
  <c r="M16" i="14"/>
  <c r="K16" i="14"/>
  <c r="D16" i="14"/>
  <c r="A16" i="14"/>
  <c r="L16" i="14"/>
  <c r="L17" i="13" l="1"/>
  <c r="C18" i="13"/>
  <c r="A17" i="13"/>
  <c r="K17" i="13"/>
  <c r="O17" i="13"/>
  <c r="M17" i="13"/>
  <c r="D17" i="13"/>
  <c r="N17" i="13"/>
  <c r="C18" i="14"/>
  <c r="L17" i="14"/>
  <c r="M17" i="14"/>
  <c r="O17" i="14"/>
  <c r="K17" i="14"/>
  <c r="D17" i="14"/>
  <c r="A17" i="14"/>
  <c r="N17" i="14"/>
  <c r="L18" i="13" l="1"/>
  <c r="D18" i="13"/>
  <c r="K18" i="13"/>
  <c r="O18" i="13"/>
  <c r="M18" i="13"/>
  <c r="C19" i="13"/>
  <c r="N18" i="13"/>
  <c r="A18" i="13"/>
  <c r="C19" i="14"/>
  <c r="L18" i="14"/>
  <c r="N18" i="14"/>
  <c r="D18" i="14"/>
  <c r="A18" i="14"/>
  <c r="M18" i="14"/>
  <c r="O18" i="14"/>
  <c r="K18" i="14"/>
  <c r="M19" i="13" l="1"/>
  <c r="C20" i="13"/>
  <c r="K19" i="13"/>
  <c r="L19" i="13"/>
  <c r="D19" i="13"/>
  <c r="N19" i="13"/>
  <c r="A19" i="13"/>
  <c r="O19" i="13"/>
  <c r="C20" i="14"/>
  <c r="L19" i="14"/>
  <c r="M19" i="14"/>
  <c r="O19" i="14"/>
  <c r="K19" i="14"/>
  <c r="D19" i="14"/>
  <c r="A19" i="14"/>
  <c r="N19" i="14"/>
  <c r="N20" i="13" l="1"/>
  <c r="C21" i="13"/>
  <c r="A20" i="13"/>
  <c r="K20" i="13"/>
  <c r="O20" i="13"/>
  <c r="M20" i="13"/>
  <c r="L20" i="13"/>
  <c r="D20" i="13"/>
  <c r="C21" i="14"/>
  <c r="L20" i="14"/>
  <c r="M20" i="14"/>
  <c r="O20" i="14"/>
  <c r="N20" i="14"/>
  <c r="K20" i="14"/>
  <c r="D20" i="14"/>
  <c r="A20" i="14"/>
  <c r="L21" i="13" l="1"/>
  <c r="C22" i="13"/>
  <c r="K21" i="13"/>
  <c r="O21" i="13"/>
  <c r="M21" i="13"/>
  <c r="D21" i="13"/>
  <c r="A21" i="13"/>
  <c r="N21" i="13"/>
  <c r="C22" i="14"/>
  <c r="L21" i="14"/>
  <c r="M21" i="14"/>
  <c r="O21" i="14"/>
  <c r="K21" i="14"/>
  <c r="A21" i="14"/>
  <c r="D21" i="14"/>
  <c r="N21" i="14"/>
  <c r="L22" i="13" l="1"/>
  <c r="D22" i="13"/>
  <c r="K22" i="13"/>
  <c r="O22" i="13"/>
  <c r="M22" i="13"/>
  <c r="A22" i="13"/>
  <c r="C23" i="13"/>
  <c r="N22" i="13"/>
  <c r="C23" i="14"/>
  <c r="L22" i="14"/>
  <c r="M22" i="14"/>
  <c r="O22" i="14"/>
  <c r="K22" i="14"/>
  <c r="A22" i="14"/>
  <c r="D22" i="14"/>
  <c r="N22" i="14"/>
  <c r="M23" i="13" l="1"/>
  <c r="K23" i="13"/>
  <c r="O23" i="13"/>
  <c r="D23" i="13"/>
  <c r="C24" i="13"/>
  <c r="A23" i="13"/>
  <c r="L23" i="13"/>
  <c r="N23" i="13"/>
  <c r="C24" i="14"/>
  <c r="L23" i="14"/>
  <c r="M23" i="14"/>
  <c r="O23" i="14"/>
  <c r="K23" i="14"/>
  <c r="D23" i="14"/>
  <c r="A23" i="14"/>
  <c r="N23" i="14"/>
  <c r="A24" i="13" l="1"/>
  <c r="L24" i="13"/>
  <c r="K24" i="13"/>
  <c r="O24" i="13"/>
  <c r="N24" i="13"/>
  <c r="C25" i="13"/>
  <c r="D24" i="13"/>
  <c r="M24" i="13"/>
  <c r="C25" i="14"/>
  <c r="L24" i="14"/>
  <c r="N24" i="14"/>
  <c r="M24" i="14"/>
  <c r="O24" i="14"/>
  <c r="K24" i="14"/>
  <c r="D24" i="14"/>
  <c r="A24" i="14"/>
  <c r="A25" i="13" l="1"/>
  <c r="D25" i="13"/>
  <c r="C26" i="13"/>
  <c r="N25" i="13"/>
  <c r="L25" i="13"/>
  <c r="O25" i="13"/>
  <c r="M25" i="13"/>
  <c r="K25" i="13"/>
  <c r="C26" i="14"/>
  <c r="L25" i="14"/>
  <c r="M25" i="14"/>
  <c r="O25" i="14"/>
  <c r="K25" i="14"/>
  <c r="A25" i="14"/>
  <c r="D25" i="14"/>
  <c r="N25" i="14"/>
  <c r="L26" i="13" l="1"/>
  <c r="D26" i="13"/>
  <c r="K26" i="13"/>
  <c r="O26" i="13"/>
  <c r="N26" i="13"/>
  <c r="C27" i="13"/>
  <c r="M26" i="13"/>
  <c r="A26" i="13"/>
  <c r="C27" i="14"/>
  <c r="L26" i="14"/>
  <c r="N26" i="14"/>
  <c r="M26" i="14"/>
  <c r="O26" i="14"/>
  <c r="D26" i="14"/>
  <c r="K26" i="14"/>
  <c r="A26" i="14"/>
  <c r="A27" i="13" l="1"/>
  <c r="D27" i="13"/>
  <c r="C28" i="13"/>
  <c r="L27" i="13"/>
  <c r="M27" i="13"/>
  <c r="O27" i="13"/>
  <c r="N27" i="13"/>
  <c r="K27" i="13"/>
  <c r="C28" i="14"/>
  <c r="L27" i="14"/>
  <c r="M27" i="14"/>
  <c r="O27" i="14"/>
  <c r="K27" i="14"/>
  <c r="D27" i="14"/>
  <c r="A27" i="14"/>
  <c r="N27" i="14"/>
  <c r="N28" i="13" l="1"/>
  <c r="D28" i="13"/>
  <c r="K28" i="13"/>
  <c r="O28" i="13"/>
  <c r="M28" i="13"/>
  <c r="C29" i="13"/>
  <c r="L28" i="13"/>
  <c r="A28" i="13"/>
  <c r="C29" i="14"/>
  <c r="L28" i="14"/>
  <c r="N28" i="14"/>
  <c r="M28" i="14"/>
  <c r="O28" i="14"/>
  <c r="K28" i="14"/>
  <c r="A28" i="14"/>
  <c r="D28" i="14"/>
  <c r="A29" i="13" l="1"/>
  <c r="L29" i="13"/>
  <c r="C30" i="13"/>
  <c r="K29" i="13"/>
  <c r="M29" i="13"/>
  <c r="D29" i="13"/>
  <c r="N29" i="13"/>
  <c r="O29" i="13"/>
  <c r="C30" i="14"/>
  <c r="M29" i="14"/>
  <c r="O29" i="14"/>
  <c r="N29" i="14"/>
  <c r="K29" i="14"/>
  <c r="D29" i="14"/>
  <c r="A29" i="14"/>
  <c r="L29" i="14"/>
  <c r="N30" i="13" l="1"/>
  <c r="M30" i="13"/>
  <c r="A30" i="13"/>
  <c r="L30" i="13"/>
  <c r="O30" i="13"/>
  <c r="D30" i="13"/>
  <c r="C31" i="13"/>
  <c r="K30" i="13"/>
  <c r="C31" i="14"/>
  <c r="L30" i="14"/>
  <c r="M30" i="14"/>
  <c r="O30" i="14"/>
  <c r="K30" i="14"/>
  <c r="D30" i="14"/>
  <c r="A30" i="14"/>
  <c r="N30" i="14"/>
  <c r="M31" i="13" l="1"/>
  <c r="C32" i="13"/>
  <c r="D31" i="13"/>
  <c r="L31" i="13"/>
  <c r="O31" i="13"/>
  <c r="A31" i="13"/>
  <c r="N31" i="13"/>
  <c r="K31" i="13"/>
  <c r="C32" i="14"/>
  <c r="L31" i="14"/>
  <c r="M31" i="14"/>
  <c r="O31" i="14"/>
  <c r="K31" i="14"/>
  <c r="A31" i="14"/>
  <c r="D31" i="14"/>
  <c r="N31" i="14"/>
  <c r="L32" i="13" l="1"/>
  <c r="A32" i="13"/>
  <c r="N32" i="13"/>
  <c r="C33" i="13"/>
  <c r="O32" i="13"/>
  <c r="D32" i="13"/>
  <c r="M32" i="13"/>
  <c r="K32" i="13"/>
  <c r="C33" i="14"/>
  <c r="M32" i="14"/>
  <c r="O32" i="14"/>
  <c r="N32" i="14"/>
  <c r="K32" i="14"/>
  <c r="D32" i="14"/>
  <c r="A32" i="14"/>
  <c r="L32" i="14"/>
  <c r="C34" i="14" l="1"/>
  <c r="L33" i="14"/>
  <c r="M33" i="14"/>
  <c r="O33" i="14"/>
  <c r="N33" i="14"/>
  <c r="K33" i="14"/>
  <c r="A33" i="14"/>
  <c r="D33" i="14"/>
  <c r="A33" i="13"/>
  <c r="D33" i="13"/>
  <c r="K33" i="13"/>
  <c r="M33" i="13"/>
  <c r="C34" i="13"/>
  <c r="O33" i="13"/>
  <c r="L33" i="13"/>
  <c r="N33" i="13"/>
  <c r="D34" i="13" l="1"/>
  <c r="N34" i="13"/>
  <c r="A34" i="13"/>
  <c r="L34" i="13"/>
  <c r="O34" i="13"/>
  <c r="M34" i="13"/>
  <c r="C35" i="13"/>
  <c r="K34" i="13"/>
  <c r="C35" i="14"/>
  <c r="M34" i="14"/>
  <c r="O34" i="14"/>
  <c r="D34" i="14"/>
  <c r="K34" i="14"/>
  <c r="A34" i="14"/>
  <c r="L34" i="14"/>
  <c r="N34" i="14"/>
  <c r="M35" i="13" l="1"/>
  <c r="C36" i="13"/>
  <c r="K35" i="13"/>
  <c r="D35" i="13"/>
  <c r="L35" i="13"/>
  <c r="O35" i="13"/>
  <c r="A35" i="13"/>
  <c r="N35" i="13"/>
  <c r="C36" i="14"/>
  <c r="M35" i="14"/>
  <c r="O35" i="14"/>
  <c r="N35" i="14"/>
  <c r="K35" i="14"/>
  <c r="D35" i="14"/>
  <c r="A35" i="14"/>
  <c r="L35" i="14"/>
  <c r="L36" i="13" l="1"/>
  <c r="A36" i="13"/>
  <c r="K36" i="13"/>
  <c r="M36" i="13"/>
  <c r="C37" i="13"/>
  <c r="O36" i="13"/>
  <c r="D36" i="13"/>
  <c r="N36" i="13"/>
  <c r="C37" i="14"/>
  <c r="L36" i="14"/>
  <c r="M36" i="14"/>
  <c r="O36" i="14"/>
  <c r="N36" i="14"/>
  <c r="K36" i="14"/>
  <c r="D36" i="14"/>
  <c r="A36" i="14"/>
  <c r="C38" i="14" l="1"/>
  <c r="M37" i="14"/>
  <c r="O37" i="14"/>
  <c r="L37" i="14"/>
  <c r="K37" i="14"/>
  <c r="A37" i="14"/>
  <c r="D37" i="14"/>
  <c r="N37" i="14"/>
  <c r="A37" i="13"/>
  <c r="N37" i="13"/>
  <c r="C38" i="13"/>
  <c r="K37" i="13"/>
  <c r="L37" i="13"/>
  <c r="D37" i="13"/>
  <c r="O37" i="13"/>
  <c r="M37" i="13"/>
  <c r="A38" i="13" l="1"/>
  <c r="L38" i="13"/>
  <c r="C39" i="13"/>
  <c r="K38" i="13"/>
  <c r="N38" i="13"/>
  <c r="M38" i="13"/>
  <c r="O38" i="13"/>
  <c r="D38" i="13"/>
  <c r="C39" i="14"/>
  <c r="N38" i="14"/>
  <c r="O38" i="14"/>
  <c r="M38" i="14"/>
  <c r="K38" i="14"/>
  <c r="A38" i="14"/>
  <c r="D38" i="14"/>
  <c r="L38" i="14"/>
  <c r="M39" i="13" l="1"/>
  <c r="N39" i="13"/>
  <c r="A39" i="13"/>
  <c r="L39" i="13"/>
  <c r="O39" i="13"/>
  <c r="D39" i="13"/>
  <c r="C40" i="13"/>
  <c r="K39" i="13"/>
  <c r="C40" i="14"/>
  <c r="L39" i="14"/>
  <c r="O39" i="14"/>
  <c r="N39" i="14"/>
  <c r="K39" i="14"/>
  <c r="D39" i="14"/>
  <c r="A39" i="14"/>
  <c r="M39" i="14"/>
  <c r="M40" i="13" l="1"/>
  <c r="C41" i="13"/>
  <c r="K40" i="13"/>
  <c r="O40" i="13"/>
  <c r="D40" i="13"/>
  <c r="N40" i="13"/>
  <c r="L40" i="13"/>
  <c r="A40" i="13"/>
  <c r="C41" i="14"/>
  <c r="N40" i="14"/>
  <c r="O40" i="14"/>
  <c r="L40" i="14"/>
  <c r="K40" i="14"/>
  <c r="A40" i="14"/>
  <c r="D40" i="14"/>
  <c r="M40" i="14"/>
  <c r="M41" i="13" l="1"/>
  <c r="A41" i="13"/>
  <c r="N41" i="13"/>
  <c r="C42" i="13"/>
  <c r="D41" i="13"/>
  <c r="L41" i="13"/>
  <c r="K41" i="13"/>
  <c r="O41" i="13"/>
  <c r="C42" i="14"/>
  <c r="M41" i="14"/>
  <c r="O41" i="14"/>
  <c r="L41" i="14"/>
  <c r="K41" i="14"/>
  <c r="D41" i="14"/>
  <c r="A41" i="14"/>
  <c r="N41" i="14"/>
  <c r="C43" i="14" l="1"/>
  <c r="L42" i="14"/>
  <c r="O42" i="14"/>
  <c r="M42" i="14"/>
  <c r="D42" i="14"/>
  <c r="A42" i="14"/>
  <c r="K42" i="14"/>
  <c r="N42" i="14"/>
  <c r="L42" i="13"/>
  <c r="A42" i="13"/>
  <c r="O42" i="13"/>
  <c r="D42" i="13"/>
  <c r="C43" i="13"/>
  <c r="K42" i="13"/>
  <c r="N42" i="13"/>
  <c r="M42" i="13"/>
  <c r="L43" i="13" l="1"/>
  <c r="A43" i="13"/>
  <c r="O43" i="13"/>
  <c r="C44" i="13"/>
  <c r="K43" i="13"/>
  <c r="D43" i="13"/>
  <c r="N43" i="13"/>
  <c r="M43" i="13"/>
  <c r="C44" i="14"/>
  <c r="L43" i="14"/>
  <c r="O43" i="14"/>
  <c r="N43" i="14"/>
  <c r="M43" i="14"/>
  <c r="K43" i="14"/>
  <c r="D43" i="14"/>
  <c r="A43" i="14"/>
  <c r="M44" i="13" l="1"/>
  <c r="A44" i="13"/>
  <c r="C45" i="13"/>
  <c r="K44" i="13"/>
  <c r="N44" i="13"/>
  <c r="L44" i="13"/>
  <c r="O44" i="13"/>
  <c r="D44" i="13"/>
  <c r="C45" i="14"/>
  <c r="O44" i="14"/>
  <c r="L44" i="14"/>
  <c r="K44" i="14"/>
  <c r="D44" i="14"/>
  <c r="A44" i="14"/>
  <c r="M44" i="14"/>
  <c r="N44" i="14"/>
  <c r="N45" i="13" l="1"/>
  <c r="L45" i="13"/>
  <c r="A45" i="13"/>
  <c r="C46" i="13"/>
  <c r="D45" i="13"/>
  <c r="M45" i="13"/>
  <c r="K45" i="13"/>
  <c r="O45" i="13"/>
  <c r="C46" i="14"/>
  <c r="O45" i="14"/>
  <c r="L45" i="14"/>
  <c r="K45" i="14"/>
  <c r="A45" i="14"/>
  <c r="D45" i="14"/>
  <c r="M45" i="14"/>
  <c r="N45" i="14"/>
  <c r="N46" i="13" l="1"/>
  <c r="A46" i="13"/>
  <c r="C47" i="13"/>
  <c r="K46" i="13"/>
  <c r="O46" i="13"/>
  <c r="M46" i="13"/>
  <c r="L46" i="13"/>
  <c r="D46" i="13"/>
  <c r="C47" i="14"/>
  <c r="O46" i="14"/>
  <c r="M46" i="14"/>
  <c r="N46" i="14"/>
  <c r="L46" i="14"/>
  <c r="D46" i="14"/>
  <c r="K46" i="14"/>
  <c r="A46" i="14"/>
  <c r="L47" i="13" l="1"/>
  <c r="M47" i="13"/>
  <c r="O47" i="13"/>
  <c r="A47" i="13"/>
  <c r="C48" i="13"/>
  <c r="D47" i="13"/>
  <c r="N47" i="13"/>
  <c r="K47" i="13"/>
  <c r="C48" i="14"/>
  <c r="M47" i="14"/>
  <c r="O47" i="14"/>
  <c r="N47" i="14"/>
  <c r="D47" i="14"/>
  <c r="K47" i="14"/>
  <c r="A47" i="14"/>
  <c r="L47" i="14"/>
  <c r="M48" i="13" l="1"/>
  <c r="A48" i="13"/>
  <c r="C49" i="13"/>
  <c r="K48" i="13"/>
  <c r="N48" i="13"/>
  <c r="L48" i="13"/>
  <c r="O48" i="13"/>
  <c r="D48" i="13"/>
  <c r="C49" i="14"/>
  <c r="M48" i="14"/>
  <c r="O48" i="14"/>
  <c r="L48" i="14"/>
  <c r="K48" i="14"/>
  <c r="A48" i="14"/>
  <c r="D48" i="14"/>
  <c r="N48" i="14"/>
  <c r="N49" i="13" l="1"/>
  <c r="A49" i="13"/>
  <c r="O49" i="13"/>
  <c r="C50" i="13"/>
  <c r="K49" i="13"/>
  <c r="D49" i="13"/>
  <c r="M49" i="13"/>
  <c r="L49" i="13"/>
  <c r="C50" i="14"/>
  <c r="M49" i="14"/>
  <c r="O49" i="14"/>
  <c r="L49" i="14"/>
  <c r="N49" i="14"/>
  <c r="K49" i="14"/>
  <c r="D49" i="14"/>
  <c r="A49" i="14"/>
  <c r="M50" i="13" l="1"/>
  <c r="A50" i="13"/>
  <c r="C51" i="13"/>
  <c r="K50" i="13"/>
  <c r="L50" i="13"/>
  <c r="N50" i="13"/>
  <c r="O50" i="13"/>
  <c r="D50" i="13"/>
  <c r="C51" i="14"/>
  <c r="N50" i="14"/>
  <c r="O50" i="14"/>
  <c r="M50" i="14"/>
  <c r="K50" i="14"/>
  <c r="D50" i="14"/>
  <c r="A50" i="14"/>
  <c r="L50" i="14"/>
  <c r="L51" i="13" l="1"/>
  <c r="A51" i="13"/>
  <c r="C52" i="13"/>
  <c r="K51" i="13"/>
  <c r="O51" i="13"/>
  <c r="D51" i="13"/>
  <c r="N51" i="13"/>
  <c r="M51" i="13"/>
  <c r="C52" i="14"/>
  <c r="O51" i="14"/>
  <c r="L51" i="14"/>
  <c r="N51" i="14"/>
  <c r="M51" i="14"/>
  <c r="K51" i="14"/>
  <c r="D51" i="14"/>
  <c r="A51" i="14"/>
  <c r="M52" i="13" l="1"/>
  <c r="C53" i="13"/>
  <c r="N52" i="13"/>
  <c r="D52" i="13"/>
  <c r="O52" i="13"/>
  <c r="L52" i="13"/>
  <c r="A52" i="13"/>
  <c r="K52" i="13"/>
  <c r="C53" i="14"/>
  <c r="D52" i="14"/>
  <c r="A52" i="14"/>
  <c r="O52" i="14"/>
  <c r="K52" i="14"/>
  <c r="N52" i="14"/>
  <c r="M52" i="14"/>
  <c r="L52" i="14"/>
  <c r="N53" i="13" l="1"/>
  <c r="A53" i="13"/>
  <c r="C54" i="13"/>
  <c r="O53" i="13"/>
  <c r="K53" i="13"/>
  <c r="D53" i="13"/>
  <c r="M53" i="13"/>
  <c r="L53" i="13"/>
  <c r="C54" i="14"/>
  <c r="M53" i="14"/>
  <c r="O53" i="14"/>
  <c r="L53" i="14"/>
  <c r="N53" i="14"/>
  <c r="K53" i="14"/>
  <c r="D53" i="14"/>
  <c r="A53" i="14"/>
  <c r="L54" i="13" l="1"/>
  <c r="M54" i="13"/>
  <c r="A54" i="13"/>
  <c r="C55" i="13"/>
  <c r="D54" i="13"/>
  <c r="N54" i="13"/>
  <c r="K54" i="13"/>
  <c r="O54" i="13"/>
  <c r="C55" i="14"/>
  <c r="O54" i="14"/>
  <c r="M54" i="14"/>
  <c r="K54" i="14"/>
  <c r="A54" i="14"/>
  <c r="D54" i="14"/>
  <c r="N54" i="14"/>
  <c r="L54" i="14"/>
  <c r="L55" i="13" l="1"/>
  <c r="A55" i="13"/>
  <c r="C56" i="13"/>
  <c r="K55" i="13"/>
  <c r="N55" i="13"/>
  <c r="D55" i="13"/>
  <c r="M55" i="13"/>
  <c r="O55" i="13"/>
  <c r="C56" i="14"/>
  <c r="O55" i="14"/>
  <c r="N55" i="14"/>
  <c r="M55" i="14"/>
  <c r="K55" i="14"/>
  <c r="D55" i="14"/>
  <c r="A55" i="14"/>
  <c r="L55" i="14"/>
  <c r="M56" i="13" l="1"/>
  <c r="A56" i="13"/>
  <c r="C57" i="13"/>
  <c r="K56" i="13"/>
  <c r="N56" i="13"/>
  <c r="L56" i="13"/>
  <c r="O56" i="13"/>
  <c r="D56" i="13"/>
  <c r="C57" i="14"/>
  <c r="M56" i="14"/>
  <c r="N56" i="14"/>
  <c r="O56" i="14"/>
  <c r="L56" i="14"/>
  <c r="K56" i="14"/>
  <c r="D56" i="14"/>
  <c r="A56" i="14"/>
  <c r="N57" i="13" l="1"/>
  <c r="A57" i="13"/>
  <c r="C58" i="13"/>
  <c r="K57" i="13"/>
  <c r="L57" i="13"/>
  <c r="M57" i="13"/>
  <c r="O57" i="13"/>
  <c r="D57" i="13"/>
  <c r="C58" i="14"/>
  <c r="O57" i="14"/>
  <c r="L57" i="14"/>
  <c r="K57" i="14"/>
  <c r="D57" i="14"/>
  <c r="A57" i="14"/>
  <c r="M57" i="14"/>
  <c r="N57" i="14"/>
  <c r="L58" i="13" l="1"/>
  <c r="C59" i="13"/>
  <c r="D58" i="13"/>
  <c r="K58" i="13"/>
  <c r="O58" i="13"/>
  <c r="N58" i="13"/>
  <c r="M58" i="13"/>
  <c r="A58" i="13"/>
  <c r="C59" i="14"/>
  <c r="N58" i="14"/>
  <c r="O58" i="14"/>
  <c r="M58" i="14"/>
  <c r="L58" i="14"/>
  <c r="D58" i="14"/>
  <c r="K58" i="14"/>
  <c r="A58" i="14"/>
  <c r="M59" i="13" l="1"/>
  <c r="A59" i="13"/>
  <c r="K59" i="13"/>
  <c r="O59" i="13"/>
  <c r="L59" i="13"/>
  <c r="C60" i="13"/>
  <c r="D59" i="13"/>
  <c r="N59" i="13"/>
  <c r="C60" i="14"/>
  <c r="M59" i="14"/>
  <c r="O59" i="14"/>
  <c r="N59" i="14"/>
  <c r="K59" i="14"/>
  <c r="A59" i="14"/>
  <c r="D59" i="14"/>
  <c r="L59" i="14"/>
  <c r="M60" i="13" l="1"/>
  <c r="A60" i="13"/>
  <c r="L60" i="13"/>
  <c r="N60" i="13"/>
  <c r="C61" i="13"/>
  <c r="D60" i="13"/>
  <c r="K60" i="13"/>
  <c r="O60" i="13"/>
  <c r="C61" i="14"/>
  <c r="N60" i="14"/>
  <c r="O60" i="14"/>
  <c r="L60" i="14"/>
  <c r="M60" i="14"/>
  <c r="K60" i="14"/>
  <c r="A60" i="14"/>
  <c r="D60" i="14"/>
  <c r="O61" i="13" l="1"/>
  <c r="M61" i="13"/>
  <c r="A61" i="13"/>
  <c r="L61" i="13"/>
  <c r="D61" i="13"/>
  <c r="N61" i="13"/>
  <c r="C62" i="13"/>
  <c r="K61" i="13"/>
  <c r="C62" i="14"/>
  <c r="N61" i="14"/>
  <c r="O61" i="14"/>
  <c r="L61" i="14"/>
  <c r="K61" i="14"/>
  <c r="D61" i="14"/>
  <c r="A61" i="14"/>
  <c r="M61" i="14"/>
  <c r="O62" i="13" l="1"/>
  <c r="M62" i="13"/>
  <c r="C63" i="13"/>
  <c r="A62" i="13"/>
  <c r="D62" i="13"/>
  <c r="L62" i="13"/>
  <c r="N62" i="13"/>
  <c r="K62" i="13"/>
  <c r="C63" i="14"/>
  <c r="L62" i="14"/>
  <c r="O62" i="14"/>
  <c r="M62" i="14"/>
  <c r="D62" i="14"/>
  <c r="K62" i="14"/>
  <c r="A62" i="14"/>
  <c r="N62" i="14"/>
  <c r="L63" i="13" l="1"/>
  <c r="K63" i="13"/>
  <c r="O63" i="13"/>
  <c r="D63" i="13"/>
  <c r="M63" i="13"/>
  <c r="C64" i="13"/>
  <c r="A63" i="13"/>
  <c r="N63" i="13"/>
  <c r="C64" i="14"/>
  <c r="O63" i="14"/>
  <c r="N63" i="14"/>
  <c r="M63" i="14"/>
  <c r="D63" i="14"/>
  <c r="A63" i="14"/>
  <c r="K63" i="14"/>
  <c r="L63" i="14"/>
  <c r="L64" i="13" l="1"/>
  <c r="N64" i="13"/>
  <c r="C65" i="13"/>
  <c r="K64" i="13"/>
  <c r="A64" i="13"/>
  <c r="M64" i="13"/>
  <c r="O64" i="13"/>
  <c r="D64" i="13"/>
  <c r="C65" i="14"/>
  <c r="N64" i="14"/>
  <c r="O64" i="14"/>
  <c r="L64" i="14"/>
  <c r="K64" i="14"/>
  <c r="D64" i="14"/>
  <c r="A64" i="14"/>
  <c r="M64" i="14"/>
  <c r="N65" i="13" l="1"/>
  <c r="O65" i="13"/>
  <c r="C66" i="13"/>
  <c r="D65" i="13"/>
  <c r="M65" i="13"/>
  <c r="K65" i="13"/>
  <c r="L65" i="13"/>
  <c r="A65" i="13"/>
  <c r="C66" i="14"/>
  <c r="M65" i="14"/>
  <c r="O65" i="14"/>
  <c r="L65" i="14"/>
  <c r="N65" i="14"/>
  <c r="K65" i="14"/>
  <c r="D65" i="14"/>
  <c r="A65" i="14"/>
  <c r="M66" i="13" l="1"/>
  <c r="K66" i="13"/>
  <c r="L66" i="13"/>
  <c r="O66" i="13"/>
  <c r="D66" i="13"/>
  <c r="C67" i="13"/>
  <c r="N66" i="13"/>
  <c r="A66" i="13"/>
  <c r="C67" i="14"/>
  <c r="N66" i="14"/>
  <c r="O66" i="14"/>
  <c r="M66" i="14"/>
  <c r="L66" i="14"/>
  <c r="K66" i="14"/>
  <c r="D66" i="14"/>
  <c r="A66" i="14"/>
  <c r="L67" i="13" l="1"/>
  <c r="C68" i="13"/>
  <c r="D67" i="13"/>
  <c r="K67" i="13"/>
  <c r="O67" i="13"/>
  <c r="N67" i="13"/>
  <c r="M67" i="13"/>
  <c r="A67" i="13"/>
  <c r="C68" i="14"/>
  <c r="L67" i="14"/>
  <c r="O67" i="14"/>
  <c r="N67" i="14"/>
  <c r="M67" i="14"/>
  <c r="K67" i="14"/>
  <c r="D67" i="14"/>
  <c r="A67" i="14"/>
  <c r="L68" i="13" l="1"/>
  <c r="M68" i="13"/>
  <c r="O68" i="13"/>
  <c r="C69" i="13"/>
  <c r="K68" i="13"/>
  <c r="A68" i="13"/>
  <c r="D68" i="13"/>
  <c r="N68" i="13"/>
  <c r="C69" i="14"/>
  <c r="M68" i="14"/>
  <c r="O68" i="14"/>
  <c r="L68" i="14"/>
  <c r="N68" i="14"/>
  <c r="K68" i="14"/>
  <c r="D68" i="14"/>
  <c r="A68" i="14"/>
  <c r="N69" i="13" l="1"/>
  <c r="L69" i="13"/>
  <c r="K69" i="13"/>
  <c r="O69" i="13"/>
  <c r="A69" i="13"/>
  <c r="C70" i="13"/>
  <c r="D69" i="13"/>
  <c r="M69" i="13"/>
  <c r="C70" i="14"/>
  <c r="N69" i="14"/>
  <c r="O69" i="14"/>
  <c r="L69" i="14"/>
  <c r="K69" i="14"/>
  <c r="A69" i="14"/>
  <c r="D69" i="14"/>
  <c r="M69" i="14"/>
  <c r="L70" i="13" l="1"/>
  <c r="D70" i="13"/>
  <c r="K70" i="13"/>
  <c r="O70" i="13"/>
  <c r="A70" i="13"/>
  <c r="C71" i="13"/>
  <c r="M70" i="13"/>
  <c r="N70" i="13"/>
  <c r="C71" i="14"/>
  <c r="L70" i="14"/>
  <c r="O70" i="14"/>
  <c r="M70" i="14"/>
  <c r="K70" i="14"/>
  <c r="D70" i="14"/>
  <c r="A70" i="14"/>
  <c r="N70" i="14"/>
  <c r="L71" i="13" l="1"/>
  <c r="D71" i="13"/>
  <c r="K71" i="13"/>
  <c r="O71" i="13"/>
  <c r="A71" i="13"/>
  <c r="C72" i="13"/>
  <c r="N71" i="13"/>
  <c r="M71" i="13"/>
  <c r="C72" i="14"/>
  <c r="M71" i="14"/>
  <c r="O71" i="14"/>
  <c r="N71" i="14"/>
  <c r="K71" i="14"/>
  <c r="D71" i="14"/>
  <c r="A71" i="14"/>
  <c r="L71" i="14"/>
  <c r="M72" i="13" l="1"/>
  <c r="D72" i="13"/>
  <c r="A72" i="13"/>
  <c r="C73" i="13"/>
  <c r="L72" i="13"/>
  <c r="N72" i="13"/>
  <c r="K72" i="13"/>
  <c r="O72" i="13"/>
  <c r="C73" i="14"/>
  <c r="O72" i="14"/>
  <c r="L72" i="14"/>
  <c r="K72" i="14"/>
  <c r="D72" i="14"/>
  <c r="A72" i="14"/>
  <c r="M72" i="14"/>
  <c r="N72" i="14"/>
  <c r="N73" i="13" l="1"/>
  <c r="L73" i="13"/>
  <c r="O73" i="13"/>
  <c r="C74" i="13"/>
  <c r="K73" i="13"/>
  <c r="M73" i="13"/>
  <c r="D73" i="13"/>
  <c r="A73" i="13"/>
  <c r="C74" i="14"/>
  <c r="M73" i="14"/>
  <c r="O73" i="14"/>
  <c r="L73" i="14"/>
  <c r="N73" i="14"/>
  <c r="K73" i="14"/>
  <c r="D73" i="14"/>
  <c r="A73" i="14"/>
  <c r="L74" i="13" l="1"/>
  <c r="M74" i="13"/>
  <c r="C75" i="13"/>
  <c r="D74" i="13"/>
  <c r="K74" i="13"/>
  <c r="N74" i="13"/>
  <c r="A74" i="13"/>
  <c r="O74" i="13"/>
  <c r="C75" i="14"/>
  <c r="L74" i="14"/>
  <c r="O74" i="14"/>
  <c r="M74" i="14"/>
  <c r="K74" i="14"/>
  <c r="D74" i="14"/>
  <c r="A74" i="14"/>
  <c r="N74" i="14"/>
  <c r="M75" i="13" l="1"/>
  <c r="D75" i="13"/>
  <c r="O75" i="13"/>
  <c r="L75" i="13"/>
  <c r="C76" i="13"/>
  <c r="A75" i="13"/>
  <c r="N75" i="13"/>
  <c r="K75" i="13"/>
  <c r="C76" i="14"/>
  <c r="M75" i="14"/>
  <c r="O75" i="14"/>
  <c r="N75" i="14"/>
  <c r="K75" i="14"/>
  <c r="A75" i="14"/>
  <c r="D75" i="14"/>
  <c r="L75" i="14"/>
  <c r="M76" i="13" l="1"/>
  <c r="C77" i="13"/>
  <c r="K76" i="13"/>
  <c r="A76" i="13"/>
  <c r="D76" i="13"/>
  <c r="O76" i="13"/>
  <c r="L76" i="13"/>
  <c r="N76" i="13"/>
  <c r="C77" i="14"/>
  <c r="N76" i="14"/>
  <c r="O76" i="14"/>
  <c r="M76" i="14"/>
  <c r="L76" i="14"/>
  <c r="K76" i="14"/>
  <c r="D76" i="14"/>
  <c r="A76" i="14"/>
  <c r="L77" i="13" l="1"/>
  <c r="D77" i="13"/>
  <c r="K77" i="13"/>
  <c r="O77" i="13"/>
  <c r="N77" i="13"/>
  <c r="C78" i="13"/>
  <c r="A77" i="13"/>
  <c r="M77" i="13"/>
  <c r="C78" i="14"/>
  <c r="M77" i="14"/>
  <c r="O77" i="14"/>
  <c r="L77" i="14"/>
  <c r="N77" i="14"/>
  <c r="K77" i="14"/>
  <c r="D77" i="14"/>
  <c r="A77" i="14"/>
  <c r="N78" i="13" l="1"/>
  <c r="A78" i="13"/>
  <c r="C79" i="13"/>
  <c r="D78" i="13"/>
  <c r="K78" i="13"/>
  <c r="L78" i="13"/>
  <c r="M78" i="13"/>
  <c r="O78" i="13"/>
  <c r="C79" i="14"/>
  <c r="N78" i="14"/>
  <c r="O78" i="14"/>
  <c r="M78" i="14"/>
  <c r="K78" i="14"/>
  <c r="D78" i="14"/>
  <c r="A78" i="14"/>
  <c r="L78" i="14"/>
  <c r="M79" i="13" l="1"/>
  <c r="D79" i="13"/>
  <c r="K79" i="13"/>
  <c r="L79" i="13"/>
  <c r="C80" i="13"/>
  <c r="O79" i="13"/>
  <c r="A79" i="13"/>
  <c r="N79" i="13"/>
  <c r="C80" i="14"/>
  <c r="L79" i="14"/>
  <c r="O79" i="14"/>
  <c r="N79" i="14"/>
  <c r="M79" i="14"/>
  <c r="K79" i="14"/>
  <c r="D79" i="14"/>
  <c r="A79" i="14"/>
  <c r="M80" i="13" l="1"/>
  <c r="A80" i="13"/>
  <c r="D80" i="13"/>
  <c r="K80" i="13"/>
  <c r="C81" i="13"/>
  <c r="L80" i="13"/>
  <c r="O80" i="13"/>
  <c r="N80" i="13"/>
  <c r="C81" i="14"/>
  <c r="O80" i="14"/>
  <c r="M80" i="14"/>
  <c r="K80" i="14"/>
  <c r="D80" i="14"/>
  <c r="A80" i="14"/>
  <c r="N80" i="14"/>
  <c r="L80" i="14"/>
  <c r="N81" i="13" l="1"/>
  <c r="L81" i="13"/>
  <c r="O81" i="13"/>
  <c r="D81" i="13"/>
  <c r="C82" i="13"/>
  <c r="A81" i="13"/>
  <c r="M81" i="13"/>
  <c r="K81" i="13"/>
  <c r="C82" i="14"/>
  <c r="M81" i="14"/>
  <c r="O81" i="14"/>
  <c r="N81" i="14"/>
  <c r="K81" i="14"/>
  <c r="A81" i="14"/>
  <c r="D81" i="14"/>
  <c r="L81" i="14"/>
  <c r="M82" i="13" l="1"/>
  <c r="D82" i="13"/>
  <c r="K82" i="13"/>
  <c r="O82" i="13"/>
  <c r="N82" i="13"/>
  <c r="L82" i="13"/>
  <c r="C83" i="13"/>
  <c r="A82" i="13"/>
  <c r="C83" i="14"/>
  <c r="L82" i="14"/>
  <c r="M82" i="14"/>
  <c r="N82" i="14"/>
  <c r="K82" i="14"/>
  <c r="D82" i="14"/>
  <c r="A82" i="14"/>
  <c r="O82" i="14"/>
  <c r="M83" i="13" l="1"/>
  <c r="D83" i="13"/>
  <c r="K83" i="13"/>
  <c r="O83" i="13"/>
  <c r="L83" i="13"/>
  <c r="C84" i="13"/>
  <c r="A83" i="13"/>
  <c r="N83" i="13"/>
  <c r="C84" i="14"/>
  <c r="N83" i="14"/>
  <c r="O83" i="14"/>
  <c r="M83" i="14"/>
  <c r="L83" i="14"/>
  <c r="K83" i="14"/>
  <c r="D83" i="14"/>
  <c r="A83" i="14"/>
  <c r="M84" i="13" l="1"/>
  <c r="A84" i="13"/>
  <c r="C85" i="13"/>
  <c r="D84" i="13"/>
  <c r="K84" i="13"/>
  <c r="L84" i="13"/>
  <c r="N84" i="13"/>
  <c r="O84" i="13"/>
  <c r="C85" i="14"/>
  <c r="M84" i="14"/>
  <c r="O84" i="14"/>
  <c r="N84" i="14"/>
  <c r="K84" i="14"/>
  <c r="A84" i="14"/>
  <c r="D84" i="14"/>
  <c r="L84" i="14"/>
  <c r="L85" i="13" l="1"/>
  <c r="D85" i="13"/>
  <c r="K85" i="13"/>
  <c r="N85" i="13"/>
  <c r="C86" i="13"/>
  <c r="O85" i="13"/>
  <c r="A85" i="13"/>
  <c r="M85" i="13"/>
  <c r="C86" i="14"/>
  <c r="M85" i="14"/>
  <c r="O85" i="14"/>
  <c r="L85" i="14"/>
  <c r="N85" i="14"/>
  <c r="K85" i="14"/>
  <c r="D85" i="14"/>
  <c r="A85" i="14"/>
  <c r="L86" i="13" l="1"/>
  <c r="A86" i="13"/>
  <c r="D86" i="13"/>
  <c r="K86" i="13"/>
  <c r="N86" i="13"/>
  <c r="M86" i="13"/>
  <c r="O86" i="13"/>
  <c r="C87" i="13"/>
  <c r="C87" i="14"/>
  <c r="O86" i="14"/>
  <c r="L86" i="14"/>
  <c r="K86" i="14"/>
  <c r="D86" i="14"/>
  <c r="A86" i="14"/>
  <c r="N86" i="14"/>
  <c r="M86" i="14"/>
  <c r="N87" i="13" l="1"/>
  <c r="L87" i="13"/>
  <c r="D87" i="13"/>
  <c r="C88" i="13"/>
  <c r="K87" i="13"/>
  <c r="A87" i="13"/>
  <c r="M87" i="13"/>
  <c r="O87" i="13"/>
  <c r="C88" i="14"/>
  <c r="N87" i="14"/>
  <c r="O87" i="14"/>
  <c r="M87" i="14"/>
  <c r="K87" i="14"/>
  <c r="D87" i="14"/>
  <c r="A87" i="14"/>
  <c r="L87" i="14"/>
  <c r="M88" i="13" l="1"/>
  <c r="A88" i="13"/>
  <c r="C89" i="13"/>
  <c r="D88" i="13"/>
  <c r="K88" i="13"/>
  <c r="N88" i="13"/>
  <c r="L88" i="13"/>
  <c r="O88" i="13"/>
  <c r="C89" i="14"/>
  <c r="L88" i="14"/>
  <c r="O88" i="14"/>
  <c r="N88" i="14"/>
  <c r="K88" i="14"/>
  <c r="D88" i="14"/>
  <c r="A88" i="14"/>
  <c r="M88" i="14"/>
  <c r="M89" i="13" l="1"/>
  <c r="D89" i="13"/>
  <c r="K89" i="13"/>
  <c r="N89" i="13"/>
  <c r="C90" i="13"/>
  <c r="O89" i="13"/>
  <c r="A89" i="13"/>
  <c r="L89" i="13"/>
  <c r="C90" i="14"/>
  <c r="M89" i="14"/>
  <c r="O89" i="14"/>
  <c r="L89" i="14"/>
  <c r="N89" i="14"/>
  <c r="K89" i="14"/>
  <c r="D89" i="14"/>
  <c r="A89" i="14"/>
  <c r="A90" i="13" l="1"/>
  <c r="L90" i="13"/>
  <c r="C91" i="13"/>
  <c r="D90" i="13"/>
  <c r="K90" i="13"/>
  <c r="M90" i="13"/>
  <c r="N90" i="13"/>
  <c r="O90" i="13"/>
  <c r="C91" i="14"/>
  <c r="N90" i="14"/>
  <c r="O90" i="14"/>
  <c r="L90" i="14"/>
  <c r="K90" i="14"/>
  <c r="D90" i="14"/>
  <c r="A90" i="14"/>
  <c r="M90" i="14"/>
  <c r="N91" i="13" l="1"/>
  <c r="D91" i="13"/>
  <c r="K91" i="13"/>
  <c r="M91" i="13"/>
  <c r="C92" i="13"/>
  <c r="L91" i="13"/>
  <c r="A91" i="13"/>
  <c r="O91" i="13"/>
  <c r="C92" i="14"/>
  <c r="L91" i="14"/>
  <c r="M91" i="14"/>
  <c r="O91" i="14"/>
  <c r="N91" i="14"/>
  <c r="K91" i="14"/>
  <c r="D91" i="14"/>
  <c r="A91" i="14"/>
  <c r="N92" i="13" l="1"/>
  <c r="C93" i="13"/>
  <c r="L92" i="13"/>
  <c r="A92" i="13"/>
  <c r="D92" i="13"/>
  <c r="O92" i="13"/>
  <c r="M92" i="13"/>
  <c r="K92" i="13"/>
  <c r="C93" i="14"/>
  <c r="O92" i="14"/>
  <c r="M92" i="14"/>
  <c r="L92" i="14"/>
  <c r="K92" i="14"/>
  <c r="A92" i="14"/>
  <c r="D92" i="14"/>
  <c r="N92" i="14"/>
  <c r="M93" i="13" l="1"/>
  <c r="D93" i="13"/>
  <c r="L93" i="13"/>
  <c r="O93" i="13"/>
  <c r="C94" i="13"/>
  <c r="A93" i="13"/>
  <c r="N93" i="13"/>
  <c r="K93" i="13"/>
  <c r="C94" i="14"/>
  <c r="O93" i="14"/>
  <c r="M93" i="14"/>
  <c r="L93" i="14"/>
  <c r="K93" i="14"/>
  <c r="D93" i="14"/>
  <c r="A93" i="14"/>
  <c r="N93" i="14"/>
  <c r="M94" i="13" l="1"/>
  <c r="C95" i="13"/>
  <c r="L94" i="13"/>
  <c r="A94" i="13"/>
  <c r="D94" i="13"/>
  <c r="N94" i="13"/>
  <c r="O94" i="13"/>
  <c r="K94" i="13"/>
  <c r="C95" i="14"/>
  <c r="L94" i="14"/>
  <c r="M94" i="14"/>
  <c r="N94" i="14"/>
  <c r="K94" i="14"/>
  <c r="D94" i="14"/>
  <c r="A94" i="14"/>
  <c r="O94" i="14"/>
  <c r="N95" i="13" l="1"/>
  <c r="D95" i="13"/>
  <c r="L95" i="13"/>
  <c r="M95" i="13"/>
  <c r="C96" i="13"/>
  <c r="A95" i="13"/>
  <c r="O95" i="13"/>
  <c r="K95" i="13"/>
  <c r="C96" i="14"/>
  <c r="N95" i="14"/>
  <c r="M95" i="14"/>
  <c r="O95" i="14"/>
  <c r="K95" i="14"/>
  <c r="A95" i="14"/>
  <c r="D95" i="14"/>
  <c r="L95" i="14"/>
  <c r="N96" i="13" l="1"/>
  <c r="C97" i="13"/>
  <c r="L96" i="13"/>
  <c r="A96" i="13"/>
  <c r="D96" i="13"/>
  <c r="O96" i="13"/>
  <c r="M96" i="13"/>
  <c r="K96" i="13"/>
  <c r="C97" i="14"/>
  <c r="O96" i="14"/>
  <c r="M96" i="14"/>
  <c r="L96" i="14"/>
  <c r="K96" i="14"/>
  <c r="D96" i="14"/>
  <c r="A96" i="14"/>
  <c r="N96" i="14"/>
  <c r="M97" i="13" l="1"/>
  <c r="D97" i="13"/>
  <c r="L97" i="13"/>
  <c r="O97" i="13"/>
  <c r="C98" i="13"/>
  <c r="A97" i="13"/>
  <c r="N97" i="13"/>
  <c r="K97" i="13"/>
  <c r="C98" i="14"/>
  <c r="O97" i="14"/>
  <c r="M97" i="14"/>
  <c r="L97" i="14"/>
  <c r="K97" i="14"/>
  <c r="D97" i="14"/>
  <c r="A97" i="14"/>
  <c r="N97" i="14"/>
  <c r="A98" i="13" l="1"/>
  <c r="M98" i="13"/>
  <c r="C99" i="13"/>
  <c r="D98" i="13"/>
  <c r="K98" i="13"/>
  <c r="N98" i="13"/>
  <c r="O98" i="13"/>
  <c r="L98" i="13"/>
  <c r="C99" i="14"/>
  <c r="L98" i="14"/>
  <c r="M98" i="14"/>
  <c r="N98" i="14"/>
  <c r="K98" i="14"/>
  <c r="D98" i="14"/>
  <c r="A98" i="14"/>
  <c r="O98" i="14"/>
  <c r="N99" i="13" l="1"/>
  <c r="D99" i="13"/>
  <c r="K99" i="13"/>
  <c r="M99" i="13"/>
  <c r="C100" i="13"/>
  <c r="L99" i="13"/>
  <c r="A99" i="13"/>
  <c r="O99" i="13"/>
  <c r="C100" i="14"/>
  <c r="L99" i="14"/>
  <c r="M99" i="14"/>
  <c r="O99" i="14"/>
  <c r="N99" i="14"/>
  <c r="K99" i="14"/>
  <c r="D99" i="14"/>
  <c r="A99" i="14"/>
  <c r="N100" i="13" l="1"/>
  <c r="C101" i="13"/>
  <c r="D100" i="13"/>
  <c r="M100" i="13"/>
  <c r="A100" i="13"/>
  <c r="K100" i="13"/>
  <c r="L100" i="13"/>
  <c r="O100" i="13"/>
  <c r="C101" i="14"/>
  <c r="N100" i="14"/>
  <c r="M100" i="14"/>
  <c r="L100" i="14"/>
  <c r="O100" i="14"/>
  <c r="K100" i="14"/>
  <c r="D100" i="14"/>
  <c r="A100" i="14"/>
  <c r="P2" i="13"/>
  <c r="M101" i="13" l="1"/>
  <c r="D101" i="13"/>
  <c r="K101" i="13"/>
  <c r="O101" i="13"/>
  <c r="C102" i="13"/>
  <c r="L101" i="13"/>
  <c r="A101" i="13"/>
  <c r="N101" i="13"/>
  <c r="C102" i="14"/>
  <c r="N101" i="14"/>
  <c r="M101" i="14"/>
  <c r="L101" i="14"/>
  <c r="O101" i="14"/>
  <c r="K101" i="14"/>
  <c r="D101" i="14"/>
  <c r="A101" i="14"/>
  <c r="M102" i="13" l="1"/>
  <c r="C103" i="13"/>
  <c r="L102" i="13"/>
  <c r="A102" i="13"/>
  <c r="D102" i="13"/>
  <c r="O102" i="13"/>
  <c r="N102" i="13"/>
  <c r="K102" i="13"/>
  <c r="C103" i="14"/>
  <c r="L102" i="14"/>
  <c r="M102" i="14"/>
  <c r="N102" i="14"/>
  <c r="K102" i="14"/>
  <c r="A102" i="14"/>
  <c r="D102" i="14"/>
  <c r="O102" i="14"/>
  <c r="N103" i="13" l="1"/>
  <c r="D103" i="13"/>
  <c r="K103" i="13"/>
  <c r="M103" i="13"/>
  <c r="C104" i="13"/>
  <c r="L103" i="13"/>
  <c r="A103" i="13"/>
  <c r="O103" i="13"/>
  <c r="C104" i="14"/>
  <c r="L103" i="14"/>
  <c r="M103" i="14"/>
  <c r="O103" i="14"/>
  <c r="N103" i="14"/>
  <c r="K103" i="14"/>
  <c r="D103" i="14"/>
  <c r="A103" i="14"/>
  <c r="N104" i="13" l="1"/>
  <c r="M104" i="13"/>
  <c r="K104" i="13"/>
  <c r="A104" i="13"/>
  <c r="D104" i="13"/>
  <c r="L104" i="13"/>
  <c r="O104" i="13"/>
  <c r="C105" i="13"/>
  <c r="C105" i="14"/>
  <c r="N104" i="14"/>
  <c r="M104" i="14"/>
  <c r="L104" i="14"/>
  <c r="O104" i="14"/>
  <c r="K104" i="14"/>
  <c r="D104" i="14"/>
  <c r="A104" i="14"/>
  <c r="D105" i="13" l="1"/>
  <c r="O105" i="13"/>
  <c r="N105" i="13"/>
  <c r="C106" i="13"/>
  <c r="K105" i="13"/>
  <c r="M105" i="13"/>
  <c r="A105" i="13"/>
  <c r="L105" i="13"/>
  <c r="C106" i="14"/>
  <c r="O105" i="14"/>
  <c r="M105" i="14"/>
  <c r="L105" i="14"/>
  <c r="K105" i="14"/>
  <c r="A105" i="14"/>
  <c r="D105" i="14"/>
  <c r="N105" i="14"/>
  <c r="M106" i="13" l="1"/>
  <c r="N106" i="13"/>
  <c r="L106" i="13"/>
  <c r="A106" i="13"/>
  <c r="D106" i="13"/>
  <c r="C107" i="13"/>
  <c r="O106" i="13"/>
  <c r="K106" i="13"/>
  <c r="C107" i="14"/>
  <c r="L106" i="14"/>
  <c r="M106" i="14"/>
  <c r="N106" i="14"/>
  <c r="K106" i="14"/>
  <c r="D106" i="14"/>
  <c r="A106" i="14"/>
  <c r="O106" i="14"/>
  <c r="D107" i="13" l="1"/>
  <c r="M107" i="13"/>
  <c r="L107" i="13"/>
  <c r="C108" i="13"/>
  <c r="K107" i="13"/>
  <c r="A107" i="13"/>
  <c r="O107" i="13"/>
  <c r="N107" i="13"/>
  <c r="C108" i="14"/>
  <c r="L107" i="14"/>
  <c r="M107" i="14"/>
  <c r="O107" i="14"/>
  <c r="N107" i="14"/>
  <c r="K107" i="14"/>
  <c r="D107" i="14"/>
  <c r="A107" i="14"/>
  <c r="N108" i="13" l="1"/>
  <c r="O108" i="13"/>
  <c r="L108" i="13"/>
  <c r="A108" i="13"/>
  <c r="D108" i="13"/>
  <c r="C109" i="13"/>
  <c r="M108" i="13"/>
  <c r="K108" i="13"/>
  <c r="C109" i="14"/>
  <c r="O108" i="14"/>
  <c r="M108" i="14"/>
  <c r="L108" i="14"/>
  <c r="K108" i="14"/>
  <c r="A108" i="14"/>
  <c r="D108" i="14"/>
  <c r="N108" i="14"/>
  <c r="O109" i="13" l="1"/>
  <c r="M109" i="13"/>
  <c r="K109" i="13"/>
  <c r="D109" i="13"/>
  <c r="C110" i="13"/>
  <c r="L109" i="13"/>
  <c r="A109" i="13"/>
  <c r="N109" i="13"/>
  <c r="C110" i="14"/>
  <c r="N109" i="14"/>
  <c r="M109" i="14"/>
  <c r="L109" i="14"/>
  <c r="O109" i="14"/>
  <c r="K109" i="14"/>
  <c r="D109" i="14"/>
  <c r="A109" i="14"/>
  <c r="O110" i="13" l="1"/>
  <c r="C111" i="13"/>
  <c r="K110" i="13"/>
  <c r="A110" i="13"/>
  <c r="M110" i="13"/>
  <c r="L110" i="13"/>
  <c r="N110" i="13"/>
  <c r="D110" i="13"/>
  <c r="C111" i="14"/>
  <c r="L110" i="14"/>
  <c r="M110" i="14"/>
  <c r="N110" i="14"/>
  <c r="K110" i="14"/>
  <c r="D110" i="14"/>
  <c r="A110" i="14"/>
  <c r="O110" i="14"/>
  <c r="N111" i="13" l="1"/>
  <c r="D111" i="13"/>
  <c r="K111" i="13"/>
  <c r="M111" i="13"/>
  <c r="C112" i="13"/>
  <c r="L111" i="13"/>
  <c r="A111" i="13"/>
  <c r="O111" i="13"/>
  <c r="C112" i="14"/>
  <c r="L111" i="14"/>
  <c r="M111" i="14"/>
  <c r="O111" i="14"/>
  <c r="N111" i="14"/>
  <c r="K111" i="14"/>
  <c r="D111" i="14"/>
  <c r="A111" i="14"/>
  <c r="N112" i="13" l="1"/>
  <c r="M112" i="13"/>
  <c r="L112" i="13"/>
  <c r="A112" i="13"/>
  <c r="D112" i="13"/>
  <c r="O112" i="13"/>
  <c r="C113" i="13"/>
  <c r="K112" i="13"/>
  <c r="C113" i="14"/>
  <c r="O112" i="14"/>
  <c r="M112" i="14"/>
  <c r="L112" i="14"/>
  <c r="K112" i="14"/>
  <c r="A112" i="14"/>
  <c r="D112" i="14"/>
  <c r="N112" i="14"/>
  <c r="O113" i="13" l="1"/>
  <c r="C114" i="13"/>
  <c r="M113" i="13"/>
  <c r="K113" i="13"/>
  <c r="L113" i="13"/>
  <c r="A113" i="13"/>
  <c r="N113" i="13"/>
  <c r="D113" i="13"/>
  <c r="C114" i="14"/>
  <c r="N113" i="14"/>
  <c r="M113" i="14"/>
  <c r="L113" i="14"/>
  <c r="O113" i="14"/>
  <c r="K113" i="14"/>
  <c r="A113" i="14"/>
  <c r="D113" i="14"/>
  <c r="N114" i="13" l="1"/>
  <c r="A114" i="13"/>
  <c r="K114" i="13"/>
  <c r="M114" i="13"/>
  <c r="D114" i="13"/>
  <c r="L114" i="13"/>
  <c r="C115" i="13"/>
  <c r="O114" i="13"/>
  <c r="C115" i="14"/>
  <c r="O114" i="14"/>
  <c r="M114" i="14"/>
  <c r="N114" i="14"/>
  <c r="L114" i="14"/>
  <c r="K114" i="14"/>
  <c r="D114" i="14"/>
  <c r="A114" i="14"/>
  <c r="M115" i="13" l="1"/>
  <c r="A115" i="13"/>
  <c r="O115" i="13"/>
  <c r="N115" i="13"/>
  <c r="L115" i="13"/>
  <c r="D115" i="13"/>
  <c r="C116" i="13"/>
  <c r="K115" i="13"/>
  <c r="C116" i="14"/>
  <c r="D115" i="14"/>
  <c r="A115" i="14"/>
  <c r="L115" i="14"/>
  <c r="M115" i="14"/>
  <c r="O115" i="14"/>
  <c r="N115" i="14"/>
  <c r="K115" i="14"/>
  <c r="N116" i="13" l="1"/>
  <c r="C117" i="13"/>
  <c r="L116" i="13"/>
  <c r="A116" i="13"/>
  <c r="D116" i="13"/>
  <c r="O116" i="13"/>
  <c r="M116" i="13"/>
  <c r="K116" i="13"/>
  <c r="C117" i="14"/>
  <c r="N116" i="14"/>
  <c r="M116" i="14"/>
  <c r="O116" i="14"/>
  <c r="K116" i="14"/>
  <c r="D116" i="14"/>
  <c r="A116" i="14"/>
  <c r="L116" i="14"/>
  <c r="M117" i="13" l="1"/>
  <c r="D117" i="13"/>
  <c r="L117" i="13"/>
  <c r="O117" i="13"/>
  <c r="C118" i="13"/>
  <c r="A117" i="13"/>
  <c r="N117" i="13"/>
  <c r="K117" i="13"/>
  <c r="C118" i="14"/>
  <c r="O117" i="14"/>
  <c r="M117" i="14"/>
  <c r="L117" i="14"/>
  <c r="K117" i="14"/>
  <c r="D117" i="14"/>
  <c r="A117" i="14"/>
  <c r="N117" i="14"/>
  <c r="A118" i="13" l="1"/>
  <c r="C119" i="13"/>
  <c r="L118" i="13"/>
  <c r="M118" i="13"/>
  <c r="D118" i="13"/>
  <c r="N118" i="13"/>
  <c r="O118" i="13"/>
  <c r="K118" i="13"/>
  <c r="C119" i="14"/>
  <c r="O118" i="14"/>
  <c r="M118" i="14"/>
  <c r="L118" i="14"/>
  <c r="K118" i="14"/>
  <c r="D118" i="14"/>
  <c r="A118" i="14"/>
  <c r="N118" i="14"/>
  <c r="N119" i="13" l="1"/>
  <c r="D119" i="13"/>
  <c r="L119" i="13"/>
  <c r="M119" i="13"/>
  <c r="C120" i="13"/>
  <c r="A119" i="13"/>
  <c r="O119" i="13"/>
  <c r="K119" i="13"/>
  <c r="C120" i="14"/>
  <c r="L119" i="14"/>
  <c r="M119" i="14"/>
  <c r="N119" i="14"/>
  <c r="K119" i="14"/>
  <c r="D119" i="14"/>
  <c r="A119" i="14"/>
  <c r="O119" i="14"/>
  <c r="C121" i="13" l="1"/>
  <c r="M120" i="13"/>
  <c r="A120" i="13"/>
  <c r="N120" i="13"/>
  <c r="D120" i="13"/>
  <c r="K120" i="13"/>
  <c r="L120" i="13"/>
  <c r="O120" i="13"/>
  <c r="C121" i="14"/>
  <c r="M120" i="14"/>
  <c r="O120" i="14"/>
  <c r="L120" i="14"/>
  <c r="N120" i="14"/>
  <c r="K120" i="14"/>
  <c r="A120" i="14"/>
  <c r="D120" i="14"/>
  <c r="C122" i="14" l="1"/>
  <c r="N121" i="14"/>
  <c r="O121" i="14"/>
  <c r="A121" i="14"/>
  <c r="M121" i="14"/>
  <c r="L121" i="14"/>
  <c r="K121" i="14"/>
  <c r="D121" i="14"/>
  <c r="O121" i="13"/>
  <c r="M121" i="13"/>
  <c r="N121" i="13"/>
  <c r="A121" i="13"/>
  <c r="K121" i="13"/>
  <c r="C122" i="13"/>
  <c r="L121" i="13"/>
  <c r="D121" i="13"/>
  <c r="L122" i="13" l="1"/>
  <c r="O122" i="13"/>
  <c r="C123" i="13"/>
  <c r="K122" i="13"/>
  <c r="D122" i="13"/>
  <c r="A122" i="13"/>
  <c r="M122" i="13"/>
  <c r="N122" i="13"/>
  <c r="C123" i="14"/>
  <c r="M122" i="14"/>
  <c r="L122" i="14"/>
  <c r="N122" i="14"/>
  <c r="O122" i="14"/>
  <c r="A122" i="14"/>
  <c r="K122" i="14"/>
  <c r="D122" i="14"/>
  <c r="L123" i="13" l="1"/>
  <c r="M123" i="13"/>
  <c r="N123" i="13"/>
  <c r="O123" i="13"/>
  <c r="A123" i="13"/>
  <c r="K123" i="13"/>
  <c r="C124" i="13"/>
  <c r="D123" i="13"/>
  <c r="C124" i="14"/>
  <c r="O123" i="14"/>
  <c r="L123" i="14"/>
  <c r="M123" i="14"/>
  <c r="N123" i="14"/>
  <c r="A123" i="14"/>
  <c r="K123" i="14"/>
  <c r="D123" i="14"/>
  <c r="L124" i="13" l="1"/>
  <c r="M124" i="13"/>
  <c r="C125" i="13"/>
  <c r="K124" i="13"/>
  <c r="D124" i="13"/>
  <c r="A124" i="13"/>
  <c r="N124" i="13"/>
  <c r="O124" i="13"/>
  <c r="C125" i="14"/>
  <c r="M124" i="14"/>
  <c r="O124" i="14"/>
  <c r="L124" i="14"/>
  <c r="N124" i="14"/>
  <c r="A124" i="14"/>
  <c r="K124" i="14"/>
  <c r="D124" i="14"/>
  <c r="L125" i="13" l="1"/>
  <c r="O125" i="13"/>
  <c r="M125" i="13"/>
  <c r="N125" i="13"/>
  <c r="A125" i="13"/>
  <c r="K125" i="13"/>
  <c r="C126" i="13"/>
  <c r="D125" i="13"/>
  <c r="C126" i="14"/>
  <c r="N125" i="14"/>
  <c r="O125" i="14"/>
  <c r="M125" i="14"/>
  <c r="L125" i="14"/>
  <c r="A125" i="14"/>
  <c r="K125" i="14"/>
  <c r="D125" i="14"/>
  <c r="L126" i="13" l="1"/>
  <c r="O126" i="13"/>
  <c r="C127" i="13"/>
  <c r="K126" i="13"/>
  <c r="A126" i="13"/>
  <c r="M126" i="13"/>
  <c r="N126" i="13"/>
  <c r="D126" i="13"/>
  <c r="C127" i="14"/>
  <c r="M126" i="14"/>
  <c r="L126" i="14"/>
  <c r="N126" i="14"/>
  <c r="O126" i="14"/>
  <c r="A126" i="14"/>
  <c r="K126" i="14"/>
  <c r="D126" i="14"/>
  <c r="L127" i="13" l="1"/>
  <c r="M127" i="13"/>
  <c r="N127" i="13"/>
  <c r="O127" i="13"/>
  <c r="A127" i="13"/>
  <c r="K127" i="13"/>
  <c r="C128" i="13"/>
  <c r="D127" i="13"/>
  <c r="C128" i="14"/>
  <c r="O127" i="14"/>
  <c r="A127" i="14"/>
  <c r="M127" i="14"/>
  <c r="N127" i="14"/>
  <c r="L127" i="14"/>
  <c r="K127" i="14"/>
  <c r="D127" i="14"/>
  <c r="L128" i="13" l="1"/>
  <c r="M128" i="13"/>
  <c r="C129" i="13"/>
  <c r="K128" i="13"/>
  <c r="N128" i="13"/>
  <c r="O128" i="13"/>
  <c r="D128" i="13"/>
  <c r="A128" i="13"/>
  <c r="C129" i="14"/>
  <c r="M128" i="14"/>
  <c r="O128" i="14"/>
  <c r="L128" i="14"/>
  <c r="N128" i="14"/>
  <c r="A128" i="14"/>
  <c r="K128" i="14"/>
  <c r="D128" i="14"/>
  <c r="L129" i="13" l="1"/>
  <c r="O129" i="13"/>
  <c r="M129" i="13"/>
  <c r="N129" i="13"/>
  <c r="A129" i="13"/>
  <c r="K129" i="13"/>
  <c r="C130" i="13"/>
  <c r="D129" i="13"/>
  <c r="C130" i="14"/>
  <c r="M129" i="14"/>
  <c r="L129" i="14"/>
  <c r="N129" i="14"/>
  <c r="O129" i="14"/>
  <c r="A129" i="14"/>
  <c r="K129" i="14"/>
  <c r="D129" i="14"/>
  <c r="L130" i="13" l="1"/>
  <c r="M130" i="13"/>
  <c r="N130" i="13"/>
  <c r="O130" i="13"/>
  <c r="C131" i="13"/>
  <c r="K130" i="13"/>
  <c r="D130" i="13"/>
  <c r="A130" i="13"/>
  <c r="C131" i="14"/>
  <c r="N130" i="14"/>
  <c r="O130" i="14"/>
  <c r="A130" i="14"/>
  <c r="M130" i="14"/>
  <c r="L130" i="14"/>
  <c r="K130" i="14"/>
  <c r="D130" i="14"/>
  <c r="L131" i="13" l="1"/>
  <c r="O131" i="13"/>
  <c r="A131" i="13"/>
  <c r="K131" i="13"/>
  <c r="C132" i="13"/>
  <c r="D131" i="13"/>
  <c r="M131" i="13"/>
  <c r="N131" i="13"/>
  <c r="C132" i="14"/>
  <c r="M131" i="14"/>
  <c r="N131" i="14"/>
  <c r="O131" i="14"/>
  <c r="L131" i="14"/>
  <c r="A131" i="14"/>
  <c r="K131" i="14"/>
  <c r="D131" i="14"/>
  <c r="L132" i="13" l="1"/>
  <c r="N132" i="13"/>
  <c r="O132" i="13"/>
  <c r="M132" i="13"/>
  <c r="C133" i="13"/>
  <c r="K132" i="13"/>
  <c r="D132" i="13"/>
  <c r="A132" i="13"/>
  <c r="C133" i="14"/>
  <c r="L132" i="14"/>
  <c r="N132" i="14"/>
  <c r="M132" i="14"/>
  <c r="O132" i="14"/>
  <c r="A132" i="14"/>
  <c r="K132" i="14"/>
  <c r="D132" i="14"/>
  <c r="L133" i="13" l="1"/>
  <c r="N133" i="13"/>
  <c r="A133" i="13"/>
  <c r="K133" i="13"/>
  <c r="C134" i="13"/>
  <c r="O133" i="13"/>
  <c r="M133" i="13"/>
  <c r="D133" i="13"/>
  <c r="C134" i="14"/>
  <c r="N133" i="14"/>
  <c r="O133" i="14"/>
  <c r="A133" i="14"/>
  <c r="M133" i="14"/>
  <c r="L133" i="14"/>
  <c r="K133" i="14"/>
  <c r="D133" i="14"/>
  <c r="L134" i="13" l="1"/>
  <c r="O134" i="13"/>
  <c r="C135" i="13"/>
  <c r="D134" i="13"/>
  <c r="M134" i="13"/>
  <c r="N134" i="13"/>
  <c r="K134" i="13"/>
  <c r="A134" i="13"/>
  <c r="C135" i="14"/>
  <c r="N134" i="14"/>
  <c r="O134" i="14"/>
  <c r="M134" i="14"/>
  <c r="L134" i="14"/>
  <c r="A134" i="14"/>
  <c r="K134" i="14"/>
  <c r="D134" i="14"/>
  <c r="L135" i="13" l="1"/>
  <c r="O135" i="13"/>
  <c r="A135" i="13"/>
  <c r="K135" i="13"/>
  <c r="D135" i="13"/>
  <c r="M135" i="13"/>
  <c r="N135" i="13"/>
  <c r="C136" i="13"/>
  <c r="C136" i="14"/>
  <c r="M135" i="14"/>
  <c r="N135" i="14"/>
  <c r="O135" i="14"/>
  <c r="L135" i="14"/>
  <c r="A135" i="14"/>
  <c r="K135" i="14"/>
  <c r="D135" i="14"/>
  <c r="L136" i="13" l="1"/>
  <c r="N136" i="13"/>
  <c r="O136" i="13"/>
  <c r="M136" i="13"/>
  <c r="C137" i="13"/>
  <c r="K136" i="13"/>
  <c r="D136" i="13"/>
  <c r="A136" i="13"/>
  <c r="C137" i="14"/>
  <c r="M136" i="14"/>
  <c r="O136" i="14"/>
  <c r="L136" i="14"/>
  <c r="N136" i="14"/>
  <c r="A136" i="14"/>
  <c r="K136" i="14"/>
  <c r="D136" i="14"/>
  <c r="L137" i="13" l="1"/>
  <c r="O137" i="13"/>
  <c r="M137" i="13"/>
  <c r="N137" i="13"/>
  <c r="A137" i="13"/>
  <c r="K137" i="13"/>
  <c r="C138" i="13"/>
  <c r="D137" i="13"/>
  <c r="C138" i="14"/>
  <c r="N137" i="14"/>
  <c r="O137" i="14"/>
  <c r="M137" i="14"/>
  <c r="L137" i="14"/>
  <c r="A137" i="14"/>
  <c r="K137" i="14"/>
  <c r="D137" i="14"/>
  <c r="L138" i="13" l="1"/>
  <c r="O138" i="13"/>
  <c r="C139" i="13"/>
  <c r="K138" i="13"/>
  <c r="D138" i="13"/>
  <c r="A138" i="13"/>
  <c r="M138" i="13"/>
  <c r="N138" i="13"/>
  <c r="C139" i="14"/>
  <c r="M138" i="14"/>
  <c r="L138" i="14"/>
  <c r="N138" i="14"/>
  <c r="O138" i="14"/>
  <c r="A138" i="14"/>
  <c r="K138" i="14"/>
  <c r="D138" i="14"/>
  <c r="L139" i="13" l="1"/>
  <c r="M139" i="13"/>
  <c r="N139" i="13"/>
  <c r="O139" i="13"/>
  <c r="A139" i="13"/>
  <c r="K139" i="13"/>
  <c r="C140" i="13"/>
  <c r="D139" i="13"/>
  <c r="C140" i="14"/>
  <c r="O139" i="14"/>
  <c r="L139" i="14"/>
  <c r="A139" i="14"/>
  <c r="M139" i="14"/>
  <c r="N139" i="14"/>
  <c r="K139" i="14"/>
  <c r="D139" i="14"/>
  <c r="L140" i="13" l="1"/>
  <c r="M140" i="13"/>
  <c r="C141" i="13"/>
  <c r="K140" i="13"/>
  <c r="A140" i="13"/>
  <c r="N140" i="13"/>
  <c r="O140" i="13"/>
  <c r="D140" i="13"/>
  <c r="C141" i="14"/>
  <c r="L140" i="14"/>
  <c r="A140" i="14"/>
  <c r="M140" i="14"/>
  <c r="O140" i="14"/>
  <c r="N140" i="14"/>
  <c r="K140" i="14"/>
  <c r="D140" i="14"/>
  <c r="L141" i="13" l="1"/>
  <c r="N141" i="13"/>
  <c r="A141" i="13"/>
  <c r="K141" i="13"/>
  <c r="C142" i="13"/>
  <c r="O141" i="13"/>
  <c r="M141" i="13"/>
  <c r="D141" i="13"/>
  <c r="C142" i="14"/>
  <c r="M141" i="14"/>
  <c r="L141" i="14"/>
  <c r="N141" i="14"/>
  <c r="O141" i="14"/>
  <c r="A141" i="14"/>
  <c r="K141" i="14"/>
  <c r="D141" i="14"/>
  <c r="L142" i="13" l="1"/>
  <c r="M142" i="13"/>
  <c r="N142" i="13"/>
  <c r="O142" i="13"/>
  <c r="C143" i="13"/>
  <c r="K142" i="13"/>
  <c r="D142" i="13"/>
  <c r="A142" i="13"/>
  <c r="C143" i="14"/>
  <c r="N142" i="14"/>
  <c r="O142" i="14"/>
  <c r="A142" i="14"/>
  <c r="M142" i="14"/>
  <c r="L142" i="14"/>
  <c r="K142" i="14"/>
  <c r="D142" i="14"/>
  <c r="L143" i="13" l="1"/>
  <c r="O143" i="13"/>
  <c r="A143" i="13"/>
  <c r="K143" i="13"/>
  <c r="D143" i="13"/>
  <c r="M143" i="13"/>
  <c r="N143" i="13"/>
  <c r="C144" i="13"/>
  <c r="C144" i="14"/>
  <c r="M143" i="14"/>
  <c r="N143" i="14"/>
  <c r="O143" i="14"/>
  <c r="L143" i="14"/>
  <c r="A143" i="14"/>
  <c r="K143" i="14"/>
  <c r="D143" i="14"/>
  <c r="L144" i="13" l="1"/>
  <c r="N144" i="13"/>
  <c r="O144" i="13"/>
  <c r="M144" i="13"/>
  <c r="C145" i="13"/>
  <c r="K144" i="13"/>
  <c r="D144" i="13"/>
  <c r="A144" i="13"/>
  <c r="C145" i="14"/>
  <c r="L144" i="14"/>
  <c r="N144" i="14"/>
  <c r="M144" i="14"/>
  <c r="O144" i="14"/>
  <c r="A144" i="14"/>
  <c r="K144" i="14"/>
  <c r="D144" i="14"/>
  <c r="L145" i="13" l="1"/>
  <c r="N145" i="13"/>
  <c r="A145" i="13"/>
  <c r="K145" i="13"/>
  <c r="D145" i="13"/>
  <c r="O145" i="13"/>
  <c r="M145" i="13"/>
  <c r="C146" i="13"/>
  <c r="C146" i="14"/>
  <c r="M145" i="14"/>
  <c r="L145" i="14"/>
  <c r="N145" i="14"/>
  <c r="O145" i="14"/>
  <c r="A145" i="14"/>
  <c r="K145" i="14"/>
  <c r="D145" i="14"/>
  <c r="L146" i="13" l="1"/>
  <c r="M146" i="13"/>
  <c r="N146" i="13"/>
  <c r="O146" i="13"/>
  <c r="C147" i="13"/>
  <c r="K146" i="13"/>
  <c r="D146" i="13"/>
  <c r="A146" i="13"/>
  <c r="C147" i="14"/>
  <c r="N146" i="14"/>
  <c r="O146" i="14"/>
  <c r="A146" i="14"/>
  <c r="M146" i="14"/>
  <c r="L146" i="14"/>
  <c r="K146" i="14"/>
  <c r="D146" i="14"/>
  <c r="L147" i="13" l="1"/>
  <c r="O147" i="13"/>
  <c r="A147" i="13"/>
  <c r="K147" i="13"/>
  <c r="D147" i="13"/>
  <c r="M147" i="13"/>
  <c r="N147" i="13"/>
  <c r="C148" i="13"/>
  <c r="C148" i="14"/>
  <c r="M147" i="14"/>
  <c r="N147" i="14"/>
  <c r="O147" i="14"/>
  <c r="L147" i="14"/>
  <c r="A147" i="14"/>
  <c r="K147" i="14"/>
  <c r="D147" i="14"/>
  <c r="L148" i="13" l="1"/>
  <c r="N148" i="13"/>
  <c r="O148" i="13"/>
  <c r="M148" i="13"/>
  <c r="C149" i="13"/>
  <c r="K148" i="13"/>
  <c r="D148" i="13"/>
  <c r="A148" i="13"/>
  <c r="C149" i="14"/>
  <c r="M148" i="14"/>
  <c r="O148" i="14"/>
  <c r="L148" i="14"/>
  <c r="N148" i="14"/>
  <c r="A148" i="14"/>
  <c r="K148" i="14"/>
  <c r="D148" i="14"/>
  <c r="L149" i="13" l="1"/>
  <c r="O149" i="13"/>
  <c r="M149" i="13"/>
  <c r="N149" i="13"/>
  <c r="A149" i="13"/>
  <c r="K149" i="13"/>
  <c r="C150" i="13"/>
  <c r="D149" i="13"/>
  <c r="C150" i="14"/>
  <c r="N149" i="14"/>
  <c r="O149" i="14"/>
  <c r="A149" i="14"/>
  <c r="M149" i="14"/>
  <c r="L149" i="14"/>
  <c r="K149" i="14"/>
  <c r="D149" i="14"/>
  <c r="L150" i="13" l="1"/>
  <c r="O150" i="13"/>
  <c r="C151" i="13"/>
  <c r="K150" i="13"/>
  <c r="D150" i="13"/>
  <c r="M150" i="13"/>
  <c r="N150" i="13"/>
  <c r="A150" i="13"/>
  <c r="C151" i="14"/>
  <c r="N150" i="14"/>
  <c r="O150" i="14"/>
  <c r="M150" i="14"/>
  <c r="L150" i="14"/>
  <c r="A150" i="14"/>
  <c r="K150" i="14"/>
  <c r="D150" i="14"/>
  <c r="L151" i="13" l="1"/>
  <c r="O151" i="13"/>
  <c r="A151" i="13"/>
  <c r="K151" i="13"/>
  <c r="D151" i="13"/>
  <c r="M151" i="13"/>
  <c r="N151" i="13"/>
  <c r="C152" i="13"/>
  <c r="C152" i="14"/>
  <c r="O151" i="14"/>
  <c r="L151" i="14"/>
  <c r="A151" i="14"/>
  <c r="M151" i="14"/>
  <c r="N151" i="14"/>
  <c r="K151" i="14"/>
  <c r="D151" i="14"/>
  <c r="L152" i="13" l="1"/>
  <c r="M152" i="13"/>
  <c r="C153" i="13"/>
  <c r="K152" i="13"/>
  <c r="D152" i="13"/>
  <c r="N152" i="13"/>
  <c r="O152" i="13"/>
  <c r="A152" i="13"/>
  <c r="C153" i="14"/>
  <c r="L152" i="14"/>
  <c r="N152" i="14"/>
  <c r="A152" i="14"/>
  <c r="M152" i="14"/>
  <c r="O152" i="14"/>
  <c r="K152" i="14"/>
  <c r="D152" i="14"/>
  <c r="L153" i="13" l="1"/>
  <c r="N153" i="13"/>
  <c r="C154" i="13"/>
  <c r="K153" i="13"/>
  <c r="A153" i="13"/>
  <c r="O153" i="13"/>
  <c r="M153" i="13"/>
  <c r="D153" i="13"/>
  <c r="C154" i="14"/>
  <c r="M153" i="14"/>
  <c r="L153" i="14"/>
  <c r="N153" i="14"/>
  <c r="O153" i="14"/>
  <c r="A153" i="14"/>
  <c r="K153" i="14"/>
  <c r="D153" i="14"/>
  <c r="L154" i="13" l="1"/>
  <c r="M154" i="13"/>
  <c r="N154" i="13"/>
  <c r="O154" i="13"/>
  <c r="D154" i="13"/>
  <c r="K154" i="13"/>
  <c r="C155" i="13"/>
  <c r="A154" i="13"/>
  <c r="C155" i="14"/>
  <c r="M154" i="14"/>
  <c r="L154" i="14"/>
  <c r="N154" i="14"/>
  <c r="O154" i="14"/>
  <c r="A154" i="14"/>
  <c r="K154" i="14"/>
  <c r="D154" i="14"/>
  <c r="L155" i="13" l="1"/>
  <c r="M155" i="13"/>
  <c r="N155" i="13"/>
  <c r="O155" i="13"/>
  <c r="D155" i="13"/>
  <c r="K155" i="13"/>
  <c r="C156" i="13"/>
  <c r="A155" i="13"/>
  <c r="C156" i="14"/>
  <c r="M155" i="14"/>
  <c r="N155" i="14"/>
  <c r="O155" i="14"/>
  <c r="L155" i="14"/>
  <c r="A155" i="14"/>
  <c r="K155" i="14"/>
  <c r="D155" i="14"/>
  <c r="L156" i="13" l="1"/>
  <c r="N156" i="13"/>
  <c r="O156" i="13"/>
  <c r="M156" i="13"/>
  <c r="D156" i="13"/>
  <c r="K156" i="13"/>
  <c r="C157" i="13"/>
  <c r="A156" i="13"/>
  <c r="C157" i="14"/>
  <c r="M156" i="14"/>
  <c r="O156" i="14"/>
  <c r="L156" i="14"/>
  <c r="N156" i="14"/>
  <c r="A156" i="14"/>
  <c r="K156" i="14"/>
  <c r="D156" i="14"/>
  <c r="L157" i="13" l="1"/>
  <c r="O157" i="13"/>
  <c r="M157" i="13"/>
  <c r="N157" i="13"/>
  <c r="D157" i="13"/>
  <c r="K157" i="13"/>
  <c r="C158" i="13"/>
  <c r="A157" i="13"/>
  <c r="C158" i="14"/>
  <c r="M157" i="14"/>
  <c r="L157" i="14"/>
  <c r="N157" i="14"/>
  <c r="O157" i="14"/>
  <c r="A157" i="14"/>
  <c r="K157" i="14"/>
  <c r="D157" i="14"/>
  <c r="L158" i="13" l="1"/>
  <c r="M158" i="13"/>
  <c r="N158" i="13"/>
  <c r="O158" i="13"/>
  <c r="D158" i="13"/>
  <c r="K158" i="13"/>
  <c r="C159" i="13"/>
  <c r="A158" i="13"/>
  <c r="C159" i="14"/>
  <c r="M158" i="14"/>
  <c r="L158" i="14"/>
  <c r="N158" i="14"/>
  <c r="O158" i="14"/>
  <c r="A158" i="14"/>
  <c r="K158" i="14"/>
  <c r="D158" i="14"/>
  <c r="L159" i="13" l="1"/>
  <c r="M159" i="13"/>
  <c r="N159" i="13"/>
  <c r="O159" i="13"/>
  <c r="D159" i="13"/>
  <c r="K159" i="13"/>
  <c r="C160" i="13"/>
  <c r="A159" i="13"/>
  <c r="C160" i="14"/>
  <c r="O159" i="14"/>
  <c r="L159" i="14"/>
  <c r="A159" i="14"/>
  <c r="M159" i="14"/>
  <c r="N159" i="14"/>
  <c r="K159" i="14"/>
  <c r="D159" i="14"/>
  <c r="L160" i="13" l="1"/>
  <c r="M160" i="13"/>
  <c r="D160" i="13"/>
  <c r="K160" i="13"/>
  <c r="C161" i="13"/>
  <c r="N160" i="13"/>
  <c r="O160" i="13"/>
  <c r="A160" i="13"/>
  <c r="C161" i="14"/>
  <c r="L160" i="14"/>
  <c r="N160" i="14"/>
  <c r="M160" i="14"/>
  <c r="O160" i="14"/>
  <c r="A160" i="14"/>
  <c r="K160" i="14"/>
  <c r="D160" i="14"/>
  <c r="L161" i="13" l="1"/>
  <c r="O161" i="13"/>
  <c r="D161" i="13"/>
  <c r="K161" i="13"/>
  <c r="A161" i="13"/>
  <c r="M161" i="13"/>
  <c r="N161" i="13"/>
  <c r="C162" i="13"/>
  <c r="C162" i="14"/>
  <c r="M161" i="14"/>
  <c r="L161" i="14"/>
  <c r="N161" i="14"/>
  <c r="O161" i="14"/>
  <c r="A161" i="14"/>
  <c r="K161" i="14"/>
  <c r="D161" i="14"/>
  <c r="L162" i="13" l="1"/>
  <c r="O162" i="13"/>
  <c r="M162" i="13"/>
  <c r="N162" i="13"/>
  <c r="D162" i="13"/>
  <c r="K162" i="13"/>
  <c r="C163" i="13"/>
  <c r="A162" i="13"/>
  <c r="C163" i="14"/>
  <c r="N162" i="14"/>
  <c r="O162" i="14"/>
  <c r="A162" i="14"/>
  <c r="M162" i="14"/>
  <c r="L162" i="14"/>
  <c r="K162" i="14"/>
  <c r="D162" i="14"/>
  <c r="L163" i="13" l="1"/>
  <c r="M163" i="13"/>
  <c r="D163" i="13"/>
  <c r="K163" i="13"/>
  <c r="A163" i="13"/>
  <c r="N163" i="13"/>
  <c r="O163" i="13"/>
  <c r="C164" i="13"/>
  <c r="C164" i="14"/>
  <c r="M163" i="14"/>
  <c r="N163" i="14"/>
  <c r="O163" i="14"/>
  <c r="L163" i="14"/>
  <c r="A163" i="14"/>
  <c r="K163" i="14"/>
  <c r="D163" i="14"/>
  <c r="L164" i="13" l="1"/>
  <c r="M164" i="13"/>
  <c r="N164" i="13"/>
  <c r="O164" i="13"/>
  <c r="D164" i="13"/>
  <c r="K164" i="13"/>
  <c r="C165" i="13"/>
  <c r="A164" i="13"/>
  <c r="C165" i="14"/>
  <c r="M164" i="14"/>
  <c r="O164" i="14"/>
  <c r="L164" i="14"/>
  <c r="N164" i="14"/>
  <c r="A164" i="14"/>
  <c r="K164" i="14"/>
  <c r="D164" i="14"/>
  <c r="L165" i="13" l="1"/>
  <c r="N165" i="13"/>
  <c r="M165" i="13"/>
  <c r="O165" i="13"/>
  <c r="D165" i="13"/>
  <c r="K165" i="13"/>
  <c r="C166" i="13"/>
  <c r="A165" i="13"/>
  <c r="C166" i="14"/>
  <c r="M165" i="14"/>
  <c r="L165" i="14"/>
  <c r="N165" i="14"/>
  <c r="O165" i="14"/>
  <c r="A165" i="14"/>
  <c r="K165" i="14"/>
  <c r="D165" i="14"/>
  <c r="L166" i="13" l="1"/>
  <c r="O166" i="13"/>
  <c r="M166" i="13"/>
  <c r="N166" i="13"/>
  <c r="D166" i="13"/>
  <c r="K166" i="13"/>
  <c r="C167" i="13"/>
  <c r="A166" i="13"/>
  <c r="C167" i="14"/>
  <c r="M166" i="14"/>
  <c r="L166" i="14"/>
  <c r="N166" i="14"/>
  <c r="O166" i="14"/>
  <c r="A166" i="14"/>
  <c r="K166" i="14"/>
  <c r="D166" i="14"/>
  <c r="L167" i="13" l="1"/>
  <c r="M167" i="13"/>
  <c r="N167" i="13"/>
  <c r="O167" i="13"/>
  <c r="D167" i="13"/>
  <c r="K167" i="13"/>
  <c r="C168" i="13"/>
  <c r="A167" i="13"/>
  <c r="C168" i="14"/>
  <c r="M167" i="14"/>
  <c r="N167" i="14"/>
  <c r="O167" i="14"/>
  <c r="L167" i="14"/>
  <c r="A167" i="14"/>
  <c r="K167" i="14"/>
  <c r="D167" i="14"/>
  <c r="L168" i="13" l="1"/>
  <c r="M168" i="13"/>
  <c r="O168" i="13"/>
  <c r="N168" i="13"/>
  <c r="D168" i="13"/>
  <c r="K168" i="13"/>
  <c r="C169" i="13"/>
  <c r="A168" i="13"/>
  <c r="C169" i="14"/>
  <c r="M168" i="14"/>
  <c r="O168" i="14"/>
  <c r="L168" i="14"/>
  <c r="N168" i="14"/>
  <c r="A168" i="14"/>
  <c r="K168" i="14"/>
  <c r="D168" i="14"/>
  <c r="L169" i="13" l="1"/>
  <c r="N169" i="13"/>
  <c r="M169" i="13"/>
  <c r="O169" i="13"/>
  <c r="D169" i="13"/>
  <c r="K169" i="13"/>
  <c r="C170" i="13"/>
  <c r="A169" i="13"/>
  <c r="C170" i="14"/>
  <c r="M169" i="14"/>
  <c r="L169" i="14"/>
  <c r="N169" i="14"/>
  <c r="O169" i="14"/>
  <c r="A169" i="14"/>
  <c r="K169" i="14"/>
  <c r="D169" i="14"/>
  <c r="L170" i="13" l="1"/>
  <c r="O170" i="13"/>
  <c r="N170" i="13"/>
  <c r="M170" i="13"/>
  <c r="D170" i="13"/>
  <c r="K170" i="13"/>
  <c r="C171" i="13"/>
  <c r="A170" i="13"/>
  <c r="C171" i="14"/>
  <c r="M170" i="14"/>
  <c r="L170" i="14"/>
  <c r="N170" i="14"/>
  <c r="O170" i="14"/>
  <c r="A170" i="14"/>
  <c r="K170" i="14"/>
  <c r="D170" i="14"/>
  <c r="L171" i="13" l="1"/>
  <c r="M171" i="13"/>
  <c r="N171" i="13"/>
  <c r="O171" i="13"/>
  <c r="D171" i="13"/>
  <c r="K171" i="13"/>
  <c r="C172" i="13"/>
  <c r="A171" i="13"/>
  <c r="C172" i="14"/>
  <c r="M171" i="14"/>
  <c r="N171" i="14"/>
  <c r="O171" i="14"/>
  <c r="L171" i="14"/>
  <c r="A171" i="14"/>
  <c r="K171" i="14"/>
  <c r="D171" i="14"/>
  <c r="L172" i="13" l="1"/>
  <c r="M172" i="13"/>
  <c r="N172" i="13"/>
  <c r="O172" i="13"/>
  <c r="D172" i="13"/>
  <c r="K172" i="13"/>
  <c r="C173" i="13"/>
  <c r="A172" i="13"/>
  <c r="C173" i="14"/>
  <c r="M172" i="14"/>
  <c r="O172" i="14"/>
  <c r="L172" i="14"/>
  <c r="N172" i="14"/>
  <c r="A172" i="14"/>
  <c r="K172" i="14"/>
  <c r="D172" i="14"/>
  <c r="L173" i="13" l="1"/>
  <c r="N173" i="13"/>
  <c r="M173" i="13"/>
  <c r="O173" i="13"/>
  <c r="D173" i="13"/>
  <c r="K173" i="13"/>
  <c r="C174" i="13"/>
  <c r="A173" i="13"/>
  <c r="C174" i="14"/>
  <c r="N173" i="14"/>
  <c r="K173" i="14"/>
  <c r="D173" i="14"/>
  <c r="M173" i="14"/>
  <c r="L173" i="14"/>
  <c r="O173" i="14"/>
  <c r="A173" i="14"/>
  <c r="L174" i="13" l="1"/>
  <c r="A174" i="13"/>
  <c r="O174" i="13"/>
  <c r="M174" i="13"/>
  <c r="K174" i="13"/>
  <c r="D174" i="13"/>
  <c r="C175" i="13"/>
  <c r="N174" i="13"/>
  <c r="C175" i="14"/>
  <c r="M174" i="14"/>
  <c r="L174" i="14"/>
  <c r="K174" i="14"/>
  <c r="A174" i="14"/>
  <c r="N174" i="14"/>
  <c r="O174" i="14"/>
  <c r="D174" i="14"/>
  <c r="L175" i="13" l="1"/>
  <c r="O175" i="13"/>
  <c r="M175" i="13"/>
  <c r="A175" i="13"/>
  <c r="N175" i="13"/>
  <c r="D175" i="13"/>
  <c r="K175" i="13"/>
  <c r="C176" i="13"/>
  <c r="C176" i="14"/>
  <c r="O175" i="14"/>
  <c r="M175" i="14"/>
  <c r="N175" i="14"/>
  <c r="L175" i="14"/>
  <c r="K175" i="14"/>
  <c r="A175" i="14"/>
  <c r="D175" i="14"/>
  <c r="L176" i="13" l="1"/>
  <c r="O176" i="13"/>
  <c r="D176" i="13"/>
  <c r="K176" i="13"/>
  <c r="C177" i="13"/>
  <c r="M176" i="13"/>
  <c r="N176" i="13"/>
  <c r="A176" i="13"/>
  <c r="C177" i="14"/>
  <c r="L176" i="14"/>
  <c r="N176" i="14"/>
  <c r="M176" i="14"/>
  <c r="O176" i="14"/>
  <c r="K176" i="14"/>
  <c r="A176" i="14"/>
  <c r="D176" i="14"/>
  <c r="L177" i="13" l="1"/>
  <c r="M177" i="13"/>
  <c r="D177" i="13"/>
  <c r="K177" i="13"/>
  <c r="N177" i="13"/>
  <c r="O177" i="13"/>
  <c r="C178" i="13"/>
  <c r="A177" i="13"/>
  <c r="C178" i="14"/>
  <c r="N177" i="14"/>
  <c r="O177" i="14"/>
  <c r="M177" i="14"/>
  <c r="L177" i="14"/>
  <c r="K177" i="14"/>
  <c r="A177" i="14"/>
  <c r="D177" i="14"/>
  <c r="L178" i="13" l="1"/>
  <c r="N178" i="13"/>
  <c r="D178" i="13"/>
  <c r="K178" i="13"/>
  <c r="O178" i="13"/>
  <c r="M178" i="13"/>
  <c r="C179" i="13"/>
  <c r="A178" i="13"/>
  <c r="C179" i="14"/>
  <c r="N178" i="14"/>
  <c r="O178" i="14"/>
  <c r="M178" i="14"/>
  <c r="L178" i="14"/>
  <c r="K178" i="14"/>
  <c r="A178" i="14"/>
  <c r="D178" i="14"/>
  <c r="L179" i="13" l="1"/>
  <c r="M179" i="13"/>
  <c r="D179" i="13"/>
  <c r="K179" i="13"/>
  <c r="N179" i="13"/>
  <c r="O179" i="13"/>
  <c r="C180" i="13"/>
  <c r="A179" i="13"/>
  <c r="C180" i="14"/>
  <c r="O179" i="14"/>
  <c r="L179" i="14"/>
  <c r="M179" i="14"/>
  <c r="N179" i="14"/>
  <c r="K179" i="14"/>
  <c r="A179" i="14"/>
  <c r="D179" i="14"/>
  <c r="L180" i="13" l="1"/>
  <c r="O180" i="13"/>
  <c r="D180" i="13"/>
  <c r="C181" i="13"/>
  <c r="M180" i="13"/>
  <c r="N180" i="13"/>
  <c r="K180" i="13"/>
  <c r="A180" i="13"/>
  <c r="C181" i="14"/>
  <c r="L180" i="14"/>
  <c r="M180" i="14"/>
  <c r="O180" i="14"/>
  <c r="N180" i="14"/>
  <c r="K180" i="14"/>
  <c r="A180" i="14"/>
  <c r="D180" i="14"/>
  <c r="L181" i="13" l="1"/>
  <c r="O181" i="13"/>
  <c r="D181" i="13"/>
  <c r="K181" i="13"/>
  <c r="N181" i="13"/>
  <c r="M181" i="13"/>
  <c r="C182" i="13"/>
  <c r="A181" i="13"/>
  <c r="C182" i="14"/>
  <c r="N181" i="14"/>
  <c r="O181" i="14"/>
  <c r="M181" i="14"/>
  <c r="L181" i="14"/>
  <c r="K181" i="14"/>
  <c r="A181" i="14"/>
  <c r="D181" i="14"/>
  <c r="L182" i="13" l="1"/>
  <c r="N182" i="13"/>
  <c r="D182" i="13"/>
  <c r="K182" i="13"/>
  <c r="O182" i="13"/>
  <c r="M182" i="13"/>
  <c r="C183" i="13"/>
  <c r="A182" i="13"/>
  <c r="C183" i="14"/>
  <c r="N182" i="14"/>
  <c r="O182" i="14"/>
  <c r="M182" i="14"/>
  <c r="L182" i="14"/>
  <c r="K182" i="14"/>
  <c r="A182" i="14"/>
  <c r="D182" i="14"/>
  <c r="L183" i="13" l="1"/>
  <c r="O183" i="13"/>
  <c r="D183" i="13"/>
  <c r="K183" i="13"/>
  <c r="M183" i="13"/>
  <c r="N183" i="13"/>
  <c r="C184" i="13"/>
  <c r="A183" i="13"/>
  <c r="C184" i="14"/>
  <c r="O183" i="14"/>
  <c r="L183" i="14"/>
  <c r="M183" i="14"/>
  <c r="N183" i="14"/>
  <c r="K183" i="14"/>
  <c r="A183" i="14"/>
  <c r="D183" i="14"/>
  <c r="L184" i="13" l="1"/>
  <c r="N184" i="13"/>
  <c r="D184" i="13"/>
  <c r="K184" i="13"/>
  <c r="C185" i="13"/>
  <c r="M184" i="13"/>
  <c r="O184" i="13"/>
  <c r="A184" i="13"/>
  <c r="C185" i="14"/>
  <c r="L184" i="14"/>
  <c r="M184" i="14"/>
  <c r="O184" i="14"/>
  <c r="N184" i="14"/>
  <c r="K184" i="14"/>
  <c r="A184" i="14"/>
  <c r="D184" i="14"/>
  <c r="L185" i="13" l="1"/>
  <c r="O185" i="13"/>
  <c r="D185" i="13"/>
  <c r="K185" i="13"/>
  <c r="C186" i="13"/>
  <c r="N185" i="13"/>
  <c r="M185" i="13"/>
  <c r="A185" i="13"/>
  <c r="C186" i="14"/>
  <c r="N185" i="14"/>
  <c r="O185" i="14"/>
  <c r="M185" i="14"/>
  <c r="L185" i="14"/>
  <c r="K185" i="14"/>
  <c r="A185" i="14"/>
  <c r="D185" i="14"/>
  <c r="L186" i="13" l="1"/>
  <c r="M186" i="13"/>
  <c r="D186" i="13"/>
  <c r="K186" i="13"/>
  <c r="O186" i="13"/>
  <c r="N186" i="13"/>
  <c r="C187" i="13"/>
  <c r="A186" i="13"/>
  <c r="C187" i="14"/>
  <c r="N186" i="14"/>
  <c r="O186" i="14"/>
  <c r="M186" i="14"/>
  <c r="L186" i="14"/>
  <c r="K186" i="14"/>
  <c r="A186" i="14"/>
  <c r="D186" i="14"/>
  <c r="L187" i="13" l="1"/>
  <c r="O187" i="13"/>
  <c r="D187" i="13"/>
  <c r="K187" i="13"/>
  <c r="C188" i="13"/>
  <c r="M187" i="13"/>
  <c r="N187" i="13"/>
  <c r="A187" i="13"/>
  <c r="C188" i="14"/>
  <c r="O187" i="14"/>
  <c r="L187" i="14"/>
  <c r="M187" i="14"/>
  <c r="N187" i="14"/>
  <c r="K187" i="14"/>
  <c r="A187" i="14"/>
  <c r="D187" i="14"/>
  <c r="L188" i="13" l="1"/>
  <c r="O188" i="13"/>
  <c r="D188" i="13"/>
  <c r="K188" i="13"/>
  <c r="M188" i="13"/>
  <c r="N188" i="13"/>
  <c r="C189" i="13"/>
  <c r="A188" i="13"/>
  <c r="C189" i="14"/>
  <c r="L188" i="14"/>
  <c r="N188" i="14"/>
  <c r="M188" i="14"/>
  <c r="O188" i="14"/>
  <c r="K188" i="14"/>
  <c r="A188" i="14"/>
  <c r="D188" i="14"/>
  <c r="L189" i="13" l="1"/>
  <c r="O189" i="13"/>
  <c r="D189" i="13"/>
  <c r="C190" i="13"/>
  <c r="N189" i="13"/>
  <c r="M189" i="13"/>
  <c r="K189" i="13"/>
  <c r="A189" i="13"/>
  <c r="C190" i="14"/>
  <c r="O189" i="14"/>
  <c r="M189" i="14"/>
  <c r="L189" i="14"/>
  <c r="K189" i="14"/>
  <c r="D189" i="14"/>
  <c r="A189" i="14"/>
  <c r="N189" i="14"/>
  <c r="L190" i="13" l="1"/>
  <c r="A190" i="13"/>
  <c r="K190" i="13"/>
  <c r="O190" i="13"/>
  <c r="M190" i="13"/>
  <c r="C191" i="13"/>
  <c r="D190" i="13"/>
  <c r="N190" i="13"/>
  <c r="C191" i="14"/>
  <c r="N190" i="14"/>
  <c r="O190" i="14"/>
  <c r="M190" i="14"/>
  <c r="L190" i="14"/>
  <c r="K190" i="14"/>
  <c r="A190" i="14"/>
  <c r="D190" i="14"/>
  <c r="L191" i="13" l="1"/>
  <c r="N191" i="13"/>
  <c r="A191" i="13"/>
  <c r="K191" i="13"/>
  <c r="C192" i="13"/>
  <c r="O191" i="13"/>
  <c r="M191" i="13"/>
  <c r="D191" i="13"/>
  <c r="C192" i="14"/>
  <c r="O191" i="14"/>
  <c r="L191" i="14"/>
  <c r="M191" i="14"/>
  <c r="N191" i="14"/>
  <c r="K191" i="14"/>
  <c r="A191" i="14"/>
  <c r="D191" i="14"/>
  <c r="L192" i="13" l="1"/>
  <c r="O192" i="13"/>
  <c r="C193" i="13"/>
  <c r="K192" i="13"/>
  <c r="M192" i="13"/>
  <c r="N192" i="13"/>
  <c r="D192" i="13"/>
  <c r="A192" i="13"/>
  <c r="C193" i="14"/>
  <c r="L192" i="14"/>
  <c r="N192" i="14"/>
  <c r="M192" i="14"/>
  <c r="O192" i="14"/>
  <c r="K192" i="14"/>
  <c r="A192" i="14"/>
  <c r="D192" i="14"/>
  <c r="L193" i="13" l="1"/>
  <c r="M193" i="13"/>
  <c r="A193" i="13"/>
  <c r="K193" i="13"/>
  <c r="N193" i="13"/>
  <c r="O193" i="13"/>
  <c r="C194" i="13"/>
  <c r="D193" i="13"/>
  <c r="C194" i="14"/>
  <c r="N193" i="14"/>
  <c r="O193" i="14"/>
  <c r="M193" i="14"/>
  <c r="L193" i="14"/>
  <c r="K193" i="14"/>
  <c r="A193" i="14"/>
  <c r="D193" i="14"/>
  <c r="L194" i="13" l="1"/>
  <c r="N194" i="13"/>
  <c r="C195" i="13"/>
  <c r="D194" i="13"/>
  <c r="O194" i="13"/>
  <c r="M194" i="13"/>
  <c r="K194" i="13"/>
  <c r="A194" i="13"/>
  <c r="C195" i="14"/>
  <c r="N194" i="14"/>
  <c r="O194" i="14"/>
  <c r="M194" i="14"/>
  <c r="L194" i="14"/>
  <c r="K194" i="14"/>
  <c r="A194" i="14"/>
  <c r="D194" i="14"/>
  <c r="L195" i="13" l="1"/>
  <c r="M195" i="13"/>
  <c r="A195" i="13"/>
  <c r="C196" i="13"/>
  <c r="N195" i="13"/>
  <c r="O195" i="13"/>
  <c r="K195" i="13"/>
  <c r="D195" i="13"/>
  <c r="C196" i="14"/>
  <c r="O195" i="14"/>
  <c r="L195" i="14"/>
  <c r="M195" i="14"/>
  <c r="N195" i="14"/>
  <c r="K195" i="14"/>
  <c r="A195" i="14"/>
  <c r="D195" i="14"/>
  <c r="L196" i="13" l="1"/>
  <c r="O196" i="13"/>
  <c r="C197" i="13"/>
  <c r="K196" i="13"/>
  <c r="M196" i="13"/>
  <c r="N196" i="13"/>
  <c r="D196" i="13"/>
  <c r="A196" i="13"/>
  <c r="C197" i="14"/>
  <c r="N196" i="14"/>
  <c r="O196" i="14"/>
  <c r="M196" i="14"/>
  <c r="L196" i="14"/>
  <c r="K196" i="14"/>
  <c r="A196" i="14"/>
  <c r="D196" i="14"/>
  <c r="L197" i="13" l="1"/>
  <c r="O197" i="13"/>
  <c r="A197" i="13"/>
  <c r="K197" i="13"/>
  <c r="N197" i="13"/>
  <c r="M197" i="13"/>
  <c r="C198" i="13"/>
  <c r="D197" i="13"/>
  <c r="C198" i="14"/>
  <c r="L197" i="14"/>
  <c r="N197" i="14"/>
  <c r="M197" i="14"/>
  <c r="O197" i="14"/>
  <c r="K197" i="14"/>
  <c r="A197" i="14"/>
  <c r="D197" i="14"/>
  <c r="L198" i="13" l="1"/>
  <c r="N198" i="13"/>
  <c r="C199" i="13"/>
  <c r="K198" i="13"/>
  <c r="O198" i="13"/>
  <c r="M198" i="13"/>
  <c r="D198" i="13"/>
  <c r="A198" i="13"/>
  <c r="C199" i="14"/>
  <c r="O198" i="14"/>
  <c r="L198" i="14"/>
  <c r="M198" i="14"/>
  <c r="N198" i="14"/>
  <c r="K198" i="14"/>
  <c r="A198" i="14"/>
  <c r="D198" i="14"/>
  <c r="L199" i="13" l="1"/>
  <c r="O199" i="13"/>
  <c r="A199" i="13"/>
  <c r="C200" i="13"/>
  <c r="M199" i="13"/>
  <c r="N199" i="13"/>
  <c r="K199" i="13"/>
  <c r="D199" i="13"/>
  <c r="C200" i="14"/>
  <c r="N199" i="14"/>
  <c r="O199" i="14"/>
  <c r="M199" i="14"/>
  <c r="L199" i="14"/>
  <c r="K199" i="14"/>
  <c r="A199" i="14"/>
  <c r="D199" i="14"/>
  <c r="L200" i="13" l="1"/>
  <c r="M200" i="13"/>
  <c r="C201" i="13"/>
  <c r="K200" i="13"/>
  <c r="D200" i="13"/>
  <c r="N200" i="13"/>
  <c r="O200" i="13"/>
  <c r="A200" i="13"/>
  <c r="C201" i="14"/>
  <c r="L200" i="14"/>
  <c r="O200" i="14"/>
  <c r="M200" i="14"/>
  <c r="N200" i="14"/>
  <c r="K200" i="14"/>
  <c r="A200" i="14"/>
  <c r="D200" i="14"/>
  <c r="L201" i="13" l="1"/>
  <c r="N201" i="13"/>
  <c r="A201" i="13"/>
  <c r="K201" i="13"/>
  <c r="C202" i="13"/>
  <c r="O201" i="13"/>
  <c r="M201" i="13"/>
  <c r="D201" i="13"/>
  <c r="C202" i="14"/>
  <c r="L201" i="14"/>
  <c r="N201" i="14"/>
  <c r="M201" i="14"/>
  <c r="O201" i="14"/>
  <c r="K201" i="14"/>
  <c r="A201" i="14"/>
  <c r="D201" i="14"/>
  <c r="L202" i="13" l="1"/>
  <c r="O202" i="13"/>
  <c r="C203" i="13"/>
  <c r="K202" i="13"/>
  <c r="M202" i="13"/>
  <c r="N202" i="13"/>
  <c r="D202" i="13"/>
  <c r="A202" i="13"/>
  <c r="C203" i="14"/>
  <c r="N202" i="14"/>
  <c r="M202" i="14"/>
  <c r="L202" i="14"/>
  <c r="O202" i="14"/>
  <c r="K202" i="14"/>
  <c r="A202" i="14"/>
  <c r="D202" i="14"/>
  <c r="L203" i="13" l="1"/>
  <c r="O203" i="13"/>
  <c r="A203" i="13"/>
  <c r="K203" i="13"/>
  <c r="C204" i="13"/>
  <c r="M203" i="13"/>
  <c r="N203" i="13"/>
  <c r="D203" i="13"/>
  <c r="C204" i="14"/>
  <c r="O203" i="14"/>
  <c r="M203" i="14"/>
  <c r="L203" i="14"/>
  <c r="N203" i="14"/>
  <c r="K203" i="14"/>
  <c r="A203" i="14"/>
  <c r="D203" i="14"/>
  <c r="L204" i="13" l="1"/>
  <c r="M204" i="13"/>
  <c r="C205" i="13"/>
  <c r="K204" i="13"/>
  <c r="N204" i="13"/>
  <c r="O204" i="13"/>
  <c r="D204" i="13"/>
  <c r="A204" i="13"/>
  <c r="C205" i="14"/>
  <c r="L204" i="14"/>
  <c r="O204" i="14"/>
  <c r="M204" i="14"/>
  <c r="N204" i="14"/>
  <c r="K204" i="14"/>
  <c r="A204" i="14"/>
  <c r="D204" i="14"/>
  <c r="L205" i="13" l="1"/>
  <c r="N205" i="13"/>
  <c r="A205" i="13"/>
  <c r="K205" i="13"/>
  <c r="C206" i="13"/>
  <c r="O205" i="13"/>
  <c r="M205" i="13"/>
  <c r="D205" i="13"/>
  <c r="C206" i="14"/>
  <c r="N205" i="14"/>
  <c r="L205" i="14"/>
  <c r="M205" i="14"/>
  <c r="O205" i="14"/>
  <c r="K205" i="14"/>
  <c r="A205" i="14"/>
  <c r="D205" i="14"/>
  <c r="L206" i="13" l="1"/>
  <c r="O206" i="13"/>
  <c r="C207" i="13"/>
  <c r="D206" i="13"/>
  <c r="M206" i="13"/>
  <c r="N206" i="13"/>
  <c r="K206" i="13"/>
  <c r="A206" i="13"/>
  <c r="C207" i="14"/>
  <c r="M206" i="14"/>
  <c r="L206" i="14"/>
  <c r="N206" i="14"/>
  <c r="O206" i="14"/>
  <c r="K206" i="14"/>
  <c r="A206" i="14"/>
  <c r="D206" i="14"/>
  <c r="L207" i="13" l="1"/>
  <c r="M207" i="13"/>
  <c r="N207" i="13"/>
  <c r="O207" i="13"/>
  <c r="A207" i="13"/>
  <c r="K207" i="13"/>
  <c r="C208" i="13"/>
  <c r="D207" i="13"/>
  <c r="C208" i="14"/>
  <c r="N207" i="14"/>
  <c r="O207" i="14"/>
  <c r="L207" i="14"/>
  <c r="M207" i="14"/>
  <c r="K207" i="14"/>
  <c r="A207" i="14"/>
  <c r="D207" i="14"/>
  <c r="L208" i="13" l="1"/>
  <c r="M208" i="13"/>
  <c r="C209" i="13"/>
  <c r="K208" i="13"/>
  <c r="N208" i="13"/>
  <c r="O208" i="13"/>
  <c r="D208" i="13"/>
  <c r="A208" i="13"/>
  <c r="C209" i="14"/>
  <c r="O208" i="14"/>
  <c r="M208" i="14"/>
  <c r="L208" i="14"/>
  <c r="N208" i="14"/>
  <c r="K208" i="14"/>
  <c r="A208" i="14"/>
  <c r="D208" i="14"/>
  <c r="L209" i="13" l="1"/>
  <c r="N209" i="13"/>
  <c r="A209" i="13"/>
  <c r="K209" i="13"/>
  <c r="C210" i="13"/>
  <c r="O209" i="13"/>
  <c r="M209" i="13"/>
  <c r="D209" i="13"/>
  <c r="C210" i="14"/>
  <c r="M209" i="14"/>
  <c r="N209" i="14"/>
  <c r="L209" i="14"/>
  <c r="O209" i="14"/>
  <c r="K209" i="14"/>
  <c r="A209" i="14"/>
  <c r="D209" i="14"/>
  <c r="L210" i="13" l="1"/>
  <c r="O210" i="13"/>
  <c r="C211" i="13"/>
  <c r="K210" i="13"/>
  <c r="D210" i="13"/>
  <c r="M210" i="13"/>
  <c r="N210" i="13"/>
  <c r="A210" i="13"/>
  <c r="C211" i="14"/>
  <c r="N210" i="14"/>
  <c r="O210" i="14"/>
  <c r="L210" i="14"/>
  <c r="M210" i="14"/>
  <c r="K210" i="14"/>
  <c r="A210" i="14"/>
  <c r="D210" i="14"/>
  <c r="L211" i="13" l="1"/>
  <c r="O211" i="13"/>
  <c r="A211" i="13"/>
  <c r="K211" i="13"/>
  <c r="C212" i="13"/>
  <c r="M211" i="13"/>
  <c r="N211" i="13"/>
  <c r="D211" i="13"/>
  <c r="C212" i="14"/>
  <c r="N211" i="14"/>
  <c r="O211" i="14"/>
  <c r="L211" i="14"/>
  <c r="M211" i="14"/>
  <c r="K211" i="14"/>
  <c r="A211" i="14"/>
  <c r="D211" i="14"/>
  <c r="L212" i="13" l="1"/>
  <c r="M212" i="13"/>
  <c r="C213" i="13"/>
  <c r="K212" i="13"/>
  <c r="D212" i="13"/>
  <c r="N212" i="13"/>
  <c r="O212" i="13"/>
  <c r="A212" i="13"/>
  <c r="C213" i="14"/>
  <c r="O212" i="14"/>
  <c r="M212" i="14"/>
  <c r="L212" i="14"/>
  <c r="N212" i="14"/>
  <c r="K212" i="14"/>
  <c r="A212" i="14"/>
  <c r="D212" i="14"/>
  <c r="L213" i="13" l="1"/>
  <c r="N213" i="13"/>
  <c r="A213" i="13"/>
  <c r="K213" i="13"/>
  <c r="O213" i="13"/>
  <c r="M213" i="13"/>
  <c r="C214" i="13"/>
  <c r="D213" i="13"/>
  <c r="C214" i="14"/>
  <c r="M213" i="14"/>
  <c r="N213" i="14"/>
  <c r="L213" i="14"/>
  <c r="O213" i="14"/>
  <c r="K213" i="14"/>
  <c r="A213" i="14"/>
  <c r="D213" i="14"/>
  <c r="L214" i="13" l="1"/>
  <c r="O214" i="13"/>
  <c r="C215" i="13"/>
  <c r="K214" i="13"/>
  <c r="M214" i="13"/>
  <c r="N214" i="13"/>
  <c r="D214" i="13"/>
  <c r="A214" i="13"/>
  <c r="C215" i="14"/>
  <c r="N214" i="14"/>
  <c r="O214" i="14"/>
  <c r="L214" i="14"/>
  <c r="M214" i="14"/>
  <c r="K214" i="14"/>
  <c r="A214" i="14"/>
  <c r="D214" i="14"/>
  <c r="L215" i="13" l="1"/>
  <c r="O215" i="13"/>
  <c r="A215" i="13"/>
  <c r="K215" i="13"/>
  <c r="C216" i="13"/>
  <c r="M215" i="13"/>
  <c r="N215" i="13"/>
  <c r="D215" i="13"/>
  <c r="C216" i="14"/>
  <c r="N215" i="14"/>
  <c r="O215" i="14"/>
  <c r="L215" i="14"/>
  <c r="M215" i="14"/>
  <c r="K215" i="14"/>
  <c r="A215" i="14"/>
  <c r="D215" i="14"/>
  <c r="L216" i="13" l="1"/>
  <c r="M216" i="13"/>
  <c r="C217" i="13"/>
  <c r="D216" i="13"/>
  <c r="N216" i="13"/>
  <c r="O216" i="13"/>
  <c r="K216" i="13"/>
  <c r="A216" i="13"/>
  <c r="C217" i="14"/>
  <c r="O216" i="14"/>
  <c r="M216" i="14"/>
  <c r="L216" i="14"/>
  <c r="N216" i="14"/>
  <c r="K216" i="14"/>
  <c r="A216" i="14"/>
  <c r="D216" i="14"/>
  <c r="L217" i="13" l="1"/>
  <c r="N217" i="13"/>
  <c r="A217" i="13"/>
  <c r="K217" i="13"/>
  <c r="O217" i="13"/>
  <c r="M217" i="13"/>
  <c r="C218" i="13"/>
  <c r="D217" i="13"/>
  <c r="C218" i="14"/>
  <c r="M217" i="14"/>
  <c r="N217" i="14"/>
  <c r="L217" i="14"/>
  <c r="O217" i="14"/>
  <c r="K217" i="14"/>
  <c r="A217" i="14"/>
  <c r="D217" i="14"/>
  <c r="L218" i="13" l="1"/>
  <c r="O218" i="13"/>
  <c r="C219" i="13"/>
  <c r="K218" i="13"/>
  <c r="D218" i="13"/>
  <c r="M218" i="13"/>
  <c r="N218" i="13"/>
  <c r="A218" i="13"/>
  <c r="C219" i="14"/>
  <c r="N218" i="14"/>
  <c r="O218" i="14"/>
  <c r="L218" i="14"/>
  <c r="M218" i="14"/>
  <c r="K218" i="14"/>
  <c r="A218" i="14"/>
  <c r="D218" i="14"/>
  <c r="L219" i="13" l="1"/>
  <c r="O219" i="13"/>
  <c r="A219" i="13"/>
  <c r="K219" i="13"/>
  <c r="C220" i="13"/>
  <c r="M219" i="13"/>
  <c r="N219" i="13"/>
  <c r="D219" i="13"/>
  <c r="C220" i="14"/>
  <c r="N219" i="14"/>
  <c r="O219" i="14"/>
  <c r="L219" i="14"/>
  <c r="M219" i="14"/>
  <c r="K219" i="14"/>
  <c r="A219" i="14"/>
  <c r="D219" i="14"/>
  <c r="L220" i="13" l="1"/>
  <c r="M220" i="13"/>
  <c r="C221" i="13"/>
  <c r="D220" i="13"/>
  <c r="N220" i="13"/>
  <c r="O220" i="13"/>
  <c r="K220" i="13"/>
  <c r="A220" i="13"/>
  <c r="C221" i="14"/>
  <c r="O220" i="14"/>
  <c r="M220" i="14"/>
  <c r="L220" i="14"/>
  <c r="N220" i="14"/>
  <c r="K220" i="14"/>
  <c r="A220" i="14"/>
  <c r="D220" i="14"/>
  <c r="L221" i="13" l="1"/>
  <c r="N221" i="13"/>
  <c r="A221" i="13"/>
  <c r="C222" i="13"/>
  <c r="O221" i="13"/>
  <c r="M221" i="13"/>
  <c r="K221" i="13"/>
  <c r="D221" i="13"/>
  <c r="C222" i="14"/>
  <c r="L221" i="14"/>
  <c r="O221" i="14"/>
  <c r="M221" i="14"/>
  <c r="N221" i="14"/>
  <c r="K221" i="14"/>
  <c r="A221" i="14"/>
  <c r="D221" i="14"/>
  <c r="L222" i="13" l="1"/>
  <c r="O222" i="13"/>
  <c r="C223" i="13"/>
  <c r="K222" i="13"/>
  <c r="M222" i="13"/>
  <c r="N222" i="13"/>
  <c r="D222" i="13"/>
  <c r="A222" i="13"/>
  <c r="C223" i="14"/>
  <c r="N222" i="14"/>
  <c r="L222" i="14"/>
  <c r="M222" i="14"/>
  <c r="K222" i="14"/>
  <c r="D222" i="14"/>
  <c r="A222" i="14"/>
  <c r="O222" i="14"/>
  <c r="D223" i="13" l="1"/>
  <c r="A223" i="13"/>
  <c r="C224" i="13"/>
  <c r="C224" i="14"/>
  <c r="N223" i="14"/>
  <c r="O223" i="14"/>
  <c r="L223" i="14"/>
  <c r="M223" i="14"/>
  <c r="K223" i="14"/>
  <c r="A223" i="14"/>
  <c r="D223" i="14"/>
  <c r="M223" i="13"/>
  <c r="K223" i="13"/>
  <c r="N223" i="13"/>
  <c r="O223" i="13"/>
  <c r="L223" i="13"/>
  <c r="C225" i="13" l="1"/>
  <c r="D224" i="13"/>
  <c r="A224" i="13"/>
  <c r="C225" i="14"/>
  <c r="O224" i="14"/>
  <c r="M224" i="14"/>
  <c r="L224" i="14"/>
  <c r="N224" i="14"/>
  <c r="K224" i="14"/>
  <c r="A224" i="14"/>
  <c r="D224" i="14"/>
  <c r="N224" i="13"/>
  <c r="K224" i="13"/>
  <c r="L224" i="13"/>
  <c r="O224" i="13"/>
  <c r="M224" i="13"/>
  <c r="A225" i="13" l="1"/>
  <c r="C226" i="13"/>
  <c r="D225" i="13"/>
  <c r="C226" i="14"/>
  <c r="M225" i="14"/>
  <c r="N225" i="14"/>
  <c r="L225" i="14"/>
  <c r="O225" i="14"/>
  <c r="K225" i="14"/>
  <c r="A225" i="14"/>
  <c r="D225" i="14"/>
  <c r="L225" i="13"/>
  <c r="K225" i="13"/>
  <c r="N225" i="13"/>
  <c r="O225" i="13"/>
  <c r="M225" i="13"/>
  <c r="C227" i="13" l="1"/>
  <c r="D226" i="13"/>
  <c r="A226" i="13"/>
  <c r="C227" i="14"/>
  <c r="N226" i="14"/>
  <c r="O226" i="14"/>
  <c r="L226" i="14"/>
  <c r="M226" i="14"/>
  <c r="K226" i="14"/>
  <c r="A226" i="14"/>
  <c r="D226" i="14"/>
  <c r="M226" i="13"/>
  <c r="K226" i="13"/>
  <c r="L226" i="13"/>
  <c r="N226" i="13"/>
  <c r="O226" i="13"/>
  <c r="A227" i="13" l="1"/>
  <c r="C228" i="13"/>
  <c r="D227" i="13"/>
  <c r="C228" i="14"/>
  <c r="N227" i="14"/>
  <c r="L227" i="14"/>
  <c r="M227" i="14"/>
  <c r="O227" i="14"/>
  <c r="K227" i="14"/>
  <c r="A227" i="14"/>
  <c r="D227" i="14"/>
  <c r="L227" i="13"/>
  <c r="M227" i="13"/>
  <c r="O227" i="13"/>
  <c r="K227" i="13"/>
  <c r="N227" i="13"/>
  <c r="C229" i="13" l="1"/>
  <c r="D228" i="13"/>
  <c r="A228" i="13"/>
  <c r="C229" i="14"/>
  <c r="O228" i="14"/>
  <c r="M228" i="14"/>
  <c r="L228" i="14"/>
  <c r="N228" i="14"/>
  <c r="K228" i="14"/>
  <c r="A228" i="14"/>
  <c r="D228" i="14"/>
  <c r="L228" i="13"/>
  <c r="O228" i="13"/>
  <c r="N228" i="13"/>
  <c r="K228" i="13"/>
  <c r="M228" i="13"/>
  <c r="A229" i="13" l="1"/>
  <c r="C230" i="13"/>
  <c r="D229" i="13"/>
  <c r="C230" i="14"/>
  <c r="M229" i="14"/>
  <c r="N229" i="14"/>
  <c r="L229" i="14"/>
  <c r="O229" i="14"/>
  <c r="K229" i="14"/>
  <c r="A229" i="14"/>
  <c r="D229" i="14"/>
  <c r="L229" i="13"/>
  <c r="M229" i="13"/>
  <c r="N229" i="13"/>
  <c r="K229" i="13"/>
  <c r="O229" i="13"/>
  <c r="C231" i="13" l="1"/>
  <c r="D230" i="13"/>
  <c r="A230" i="13"/>
  <c r="C231" i="14"/>
  <c r="N230" i="14"/>
  <c r="O230" i="14"/>
  <c r="L230" i="14"/>
  <c r="M230" i="14"/>
  <c r="K230" i="14"/>
  <c r="A230" i="14"/>
  <c r="D230" i="14"/>
  <c r="L230" i="13"/>
  <c r="N230" i="13"/>
  <c r="M230" i="13"/>
  <c r="K230" i="13"/>
  <c r="O230" i="13"/>
  <c r="A231" i="13" l="1"/>
  <c r="C232" i="13"/>
  <c r="D231" i="13"/>
  <c r="C232" i="14"/>
  <c r="N231" i="14"/>
  <c r="O231" i="14"/>
  <c r="L231" i="14"/>
  <c r="M231" i="14"/>
  <c r="K231" i="14"/>
  <c r="A231" i="14"/>
  <c r="D231" i="14"/>
  <c r="L231" i="13"/>
  <c r="O231" i="13"/>
  <c r="N231" i="13"/>
  <c r="K231" i="13"/>
  <c r="M231" i="13"/>
  <c r="C233" i="13" l="1"/>
  <c r="D232" i="13"/>
  <c r="A232" i="13"/>
  <c r="C233" i="14"/>
  <c r="O232" i="14"/>
  <c r="M232" i="14"/>
  <c r="L232" i="14"/>
  <c r="N232" i="14"/>
  <c r="K232" i="14"/>
  <c r="A232" i="14"/>
  <c r="D232" i="14"/>
  <c r="L232" i="13"/>
  <c r="K232" i="13"/>
  <c r="O232" i="13"/>
  <c r="N232" i="13"/>
  <c r="M232" i="13"/>
  <c r="L233" i="13" l="1"/>
  <c r="M233" i="13"/>
  <c r="A233" i="13"/>
  <c r="C234" i="13"/>
  <c r="N233" i="13"/>
  <c r="O233" i="13"/>
  <c r="K233" i="13"/>
  <c r="D233" i="13"/>
  <c r="C234" i="14"/>
  <c r="M233" i="14"/>
  <c r="N233" i="14"/>
  <c r="L233" i="14"/>
  <c r="O233" i="14"/>
  <c r="K233" i="14"/>
  <c r="A233" i="14"/>
  <c r="D233" i="14"/>
  <c r="L234" i="13" l="1"/>
  <c r="N234" i="13"/>
  <c r="C235" i="13"/>
  <c r="K234" i="13"/>
  <c r="O234" i="13"/>
  <c r="M234" i="13"/>
  <c r="D234" i="13"/>
  <c r="A234" i="13"/>
  <c r="C235" i="14"/>
  <c r="N234" i="14"/>
  <c r="O234" i="14"/>
  <c r="L234" i="14"/>
  <c r="M234" i="14"/>
  <c r="K234" i="14"/>
  <c r="A234" i="14"/>
  <c r="D234" i="14"/>
  <c r="L235" i="13" l="1"/>
  <c r="O235" i="13"/>
  <c r="A235" i="13"/>
  <c r="C236" i="13"/>
  <c r="M235" i="13"/>
  <c r="N235" i="13"/>
  <c r="K235" i="13"/>
  <c r="D235" i="13"/>
  <c r="C236" i="14"/>
  <c r="N235" i="14"/>
  <c r="O235" i="14"/>
  <c r="L235" i="14"/>
  <c r="M235" i="14"/>
  <c r="K235" i="14"/>
  <c r="A235" i="14"/>
  <c r="D235" i="14"/>
  <c r="L236" i="13" l="1"/>
  <c r="O236" i="13"/>
  <c r="C237" i="13"/>
  <c r="K236" i="13"/>
  <c r="M236" i="13"/>
  <c r="N236" i="13"/>
  <c r="D236" i="13"/>
  <c r="A236" i="13"/>
  <c r="C237" i="14"/>
  <c r="O236" i="14"/>
  <c r="M236" i="14"/>
  <c r="L236" i="14"/>
  <c r="N236" i="14"/>
  <c r="K236" i="14"/>
  <c r="A236" i="14"/>
  <c r="D236" i="14"/>
  <c r="L237" i="13" l="1"/>
  <c r="M237" i="13"/>
  <c r="A237" i="13"/>
  <c r="C238" i="13"/>
  <c r="N237" i="13"/>
  <c r="O237" i="13"/>
  <c r="K237" i="13"/>
  <c r="D237" i="13"/>
  <c r="C238" i="14"/>
  <c r="M237" i="14"/>
  <c r="N237" i="14"/>
  <c r="L237" i="14"/>
  <c r="O237" i="14"/>
  <c r="K237" i="14"/>
  <c r="A237" i="14"/>
  <c r="D237" i="14"/>
  <c r="L238" i="13" l="1"/>
  <c r="N238" i="13"/>
  <c r="C239" i="13"/>
  <c r="K238" i="13"/>
  <c r="O238" i="13"/>
  <c r="M238" i="13"/>
  <c r="D238" i="13"/>
  <c r="A238" i="13"/>
  <c r="C239" i="14"/>
  <c r="N238" i="14"/>
  <c r="O238" i="14"/>
  <c r="L238" i="14"/>
  <c r="M238" i="14"/>
  <c r="K238" i="14"/>
  <c r="A238" i="14"/>
  <c r="D238" i="14"/>
  <c r="L239" i="13" l="1"/>
  <c r="O239" i="13"/>
  <c r="A239" i="13"/>
  <c r="C240" i="13"/>
  <c r="M239" i="13"/>
  <c r="N239" i="13"/>
  <c r="K239" i="13"/>
  <c r="D239" i="13"/>
  <c r="C240" i="14"/>
  <c r="N239" i="14"/>
  <c r="O239" i="14"/>
  <c r="L239" i="14"/>
  <c r="M239" i="14"/>
  <c r="K239" i="14"/>
  <c r="A239" i="14"/>
  <c r="D239" i="14"/>
  <c r="L240" i="13" l="1"/>
  <c r="O240" i="13"/>
  <c r="C241" i="13"/>
  <c r="D240" i="13"/>
  <c r="M240" i="13"/>
  <c r="N240" i="13"/>
  <c r="K240" i="13"/>
  <c r="A240" i="13"/>
  <c r="C241" i="14"/>
  <c r="O240" i="14"/>
  <c r="M240" i="14"/>
  <c r="L240" i="14"/>
  <c r="N240" i="14"/>
  <c r="K240" i="14"/>
  <c r="A240" i="14"/>
  <c r="D240" i="14"/>
  <c r="L241" i="13" l="1"/>
  <c r="M241" i="13"/>
  <c r="A241" i="13"/>
  <c r="K241" i="13"/>
  <c r="C242" i="13"/>
  <c r="N241" i="13"/>
  <c r="O241" i="13"/>
  <c r="D241" i="13"/>
  <c r="C242" i="14"/>
  <c r="M241" i="14"/>
  <c r="N241" i="14"/>
  <c r="L241" i="14"/>
  <c r="O241" i="14"/>
  <c r="K241" i="14"/>
  <c r="A241" i="14"/>
  <c r="D241" i="14"/>
  <c r="L242" i="13" l="1"/>
  <c r="N242" i="13"/>
  <c r="C243" i="13"/>
  <c r="D242" i="13"/>
  <c r="O242" i="13"/>
  <c r="M242" i="13"/>
  <c r="K242" i="13"/>
  <c r="A242" i="13"/>
  <c r="C243" i="14"/>
  <c r="N242" i="14"/>
  <c r="O242" i="14"/>
  <c r="L242" i="14"/>
  <c r="M242" i="14"/>
  <c r="K242" i="14"/>
  <c r="A242" i="14"/>
  <c r="D242" i="14"/>
  <c r="L243" i="13" l="1"/>
  <c r="O243" i="13"/>
  <c r="A243" i="13"/>
  <c r="K243" i="13"/>
  <c r="M243" i="13"/>
  <c r="N243" i="13"/>
  <c r="C244" i="13"/>
  <c r="D243" i="13"/>
  <c r="C244" i="14"/>
  <c r="N243" i="14"/>
  <c r="L243" i="14"/>
  <c r="M243" i="14"/>
  <c r="O243" i="14"/>
  <c r="K243" i="14"/>
  <c r="A243" i="14"/>
  <c r="D243" i="14"/>
  <c r="L244" i="13" l="1"/>
  <c r="O244" i="13"/>
  <c r="C245" i="13"/>
  <c r="K244" i="13"/>
  <c r="M244" i="13"/>
  <c r="N244" i="13"/>
  <c r="D244" i="13"/>
  <c r="A244" i="13"/>
  <c r="C245" i="14"/>
  <c r="O244" i="14"/>
  <c r="M244" i="14"/>
  <c r="L244" i="14"/>
  <c r="N244" i="14"/>
  <c r="K244" i="14"/>
  <c r="A244" i="14"/>
  <c r="D244" i="14"/>
  <c r="L245" i="13" l="1"/>
  <c r="M245" i="13"/>
  <c r="A245" i="13"/>
  <c r="K245" i="13"/>
  <c r="C246" i="13"/>
  <c r="N245" i="13"/>
  <c r="O245" i="13"/>
  <c r="D245" i="13"/>
  <c r="C246" i="14"/>
  <c r="M245" i="14"/>
  <c r="N245" i="14"/>
  <c r="L245" i="14"/>
  <c r="O245" i="14"/>
  <c r="K245" i="14"/>
  <c r="A245" i="14"/>
  <c r="D245" i="14"/>
  <c r="L246" i="13" l="1"/>
  <c r="N246" i="13"/>
  <c r="C247" i="13"/>
  <c r="K246" i="13"/>
  <c r="O246" i="13"/>
  <c r="M246" i="13"/>
  <c r="D246" i="13"/>
  <c r="A246" i="13"/>
  <c r="C247" i="14"/>
  <c r="N246" i="14"/>
  <c r="O246" i="14"/>
  <c r="L246" i="14"/>
  <c r="M246" i="14"/>
  <c r="K246" i="14"/>
  <c r="A246" i="14"/>
  <c r="D246" i="14"/>
  <c r="L247" i="13" l="1"/>
  <c r="O247" i="13"/>
  <c r="A247" i="13"/>
  <c r="K247" i="13"/>
  <c r="M247" i="13"/>
  <c r="N247" i="13"/>
  <c r="C248" i="13"/>
  <c r="D247" i="13"/>
  <c r="C248" i="14"/>
  <c r="N247" i="14"/>
  <c r="O247" i="14"/>
  <c r="L247" i="14"/>
  <c r="M247" i="14"/>
  <c r="K247" i="14"/>
  <c r="A247" i="14"/>
  <c r="D247" i="14"/>
  <c r="L248" i="13" l="1"/>
  <c r="O248" i="13"/>
  <c r="C249" i="13"/>
  <c r="K248" i="13"/>
  <c r="D248" i="13"/>
  <c r="M248" i="13"/>
  <c r="N248" i="13"/>
  <c r="A248" i="13"/>
  <c r="C249" i="14"/>
  <c r="O248" i="14"/>
  <c r="M248" i="14"/>
  <c r="L248" i="14"/>
  <c r="N248" i="14"/>
  <c r="K248" i="14"/>
  <c r="A248" i="14"/>
  <c r="D248" i="14"/>
  <c r="L249" i="13" l="1"/>
  <c r="M249" i="13"/>
  <c r="C250" i="13"/>
  <c r="K249" i="13"/>
  <c r="N249" i="13"/>
  <c r="O249" i="13"/>
  <c r="A249" i="13"/>
  <c r="D249" i="13"/>
  <c r="C250" i="14"/>
  <c r="M249" i="14"/>
  <c r="N249" i="14"/>
  <c r="L249" i="14"/>
  <c r="O249" i="14"/>
  <c r="K249" i="14"/>
  <c r="A249" i="14"/>
  <c r="D249" i="14"/>
  <c r="L250" i="13" l="1"/>
  <c r="N250" i="13"/>
  <c r="A250" i="13"/>
  <c r="K250" i="13"/>
  <c r="O250" i="13"/>
  <c r="M250" i="13"/>
  <c r="C251" i="13"/>
  <c r="D250" i="13"/>
  <c r="C251" i="14"/>
  <c r="N250" i="14"/>
  <c r="O250" i="14"/>
  <c r="L250" i="14"/>
  <c r="M250" i="14"/>
  <c r="K250" i="14"/>
  <c r="A250" i="14"/>
  <c r="D250" i="14"/>
  <c r="L251" i="13" l="1"/>
  <c r="O251" i="13"/>
  <c r="D251" i="13"/>
  <c r="A251" i="13"/>
  <c r="M251" i="13"/>
  <c r="N251" i="13"/>
  <c r="K251" i="13"/>
  <c r="C252" i="13"/>
  <c r="C252" i="14"/>
  <c r="N251" i="14"/>
  <c r="O251" i="14"/>
  <c r="L251" i="14"/>
  <c r="M251" i="14"/>
  <c r="K251" i="14"/>
  <c r="A251" i="14"/>
  <c r="D251" i="14"/>
  <c r="L252" i="13" l="1"/>
  <c r="O252" i="13"/>
  <c r="D252" i="13"/>
  <c r="A252" i="13"/>
  <c r="M252" i="13"/>
  <c r="N252" i="13"/>
  <c r="K252" i="13"/>
  <c r="C253" i="13"/>
  <c r="C253" i="14"/>
  <c r="O252" i="14"/>
  <c r="M252" i="14"/>
  <c r="L252" i="14"/>
  <c r="N252" i="14"/>
  <c r="K252" i="14"/>
  <c r="A252" i="14"/>
  <c r="D252" i="14"/>
  <c r="L253" i="13" l="1"/>
  <c r="M253" i="13"/>
  <c r="D253" i="13"/>
  <c r="A253" i="13"/>
  <c r="N253" i="13"/>
  <c r="O253" i="13"/>
  <c r="K253" i="13"/>
  <c r="C254" i="13"/>
  <c r="C254" i="14"/>
  <c r="M253" i="14"/>
  <c r="N253" i="14"/>
  <c r="L253" i="14"/>
  <c r="O253" i="14"/>
  <c r="K253" i="14"/>
  <c r="A253" i="14"/>
  <c r="D253" i="14"/>
  <c r="L254" i="13" l="1"/>
  <c r="N254" i="13"/>
  <c r="D254" i="13"/>
  <c r="K254" i="13"/>
  <c r="O254" i="13"/>
  <c r="M254" i="13"/>
  <c r="A254" i="13"/>
  <c r="C255" i="13"/>
  <c r="C255" i="14"/>
  <c r="N254" i="14"/>
  <c r="O254" i="14"/>
  <c r="L254" i="14"/>
  <c r="M254" i="14"/>
  <c r="K254" i="14"/>
  <c r="A254" i="14"/>
  <c r="D254" i="14"/>
  <c r="C256" i="14" l="1"/>
  <c r="N255" i="14"/>
  <c r="O255" i="14"/>
  <c r="L255" i="14"/>
  <c r="M255" i="14"/>
  <c r="K255" i="14"/>
  <c r="A255" i="14"/>
  <c r="D255" i="14"/>
  <c r="L255" i="13"/>
  <c r="O255" i="13"/>
  <c r="D255" i="13"/>
  <c r="A255" i="13"/>
  <c r="M255" i="13"/>
  <c r="N255" i="13"/>
  <c r="K255" i="13"/>
  <c r="C256" i="13"/>
  <c r="L256" i="13" l="1"/>
  <c r="O256" i="13"/>
  <c r="D256" i="13"/>
  <c r="A256" i="13"/>
  <c r="M256" i="13"/>
  <c r="N256" i="13"/>
  <c r="K256" i="13"/>
  <c r="C257" i="13"/>
  <c r="C257" i="14"/>
  <c r="O256" i="14"/>
  <c r="M256" i="14"/>
  <c r="L256" i="14"/>
  <c r="N256" i="14"/>
  <c r="K256" i="14"/>
  <c r="A256" i="14"/>
  <c r="D256" i="14"/>
  <c r="L257" i="13" l="1"/>
  <c r="M257" i="13"/>
  <c r="D257" i="13"/>
  <c r="K257" i="13"/>
  <c r="N257" i="13"/>
  <c r="O257" i="13"/>
  <c r="A257" i="13"/>
  <c r="C258" i="13"/>
  <c r="C258" i="14"/>
  <c r="L257" i="14"/>
  <c r="O257" i="14"/>
  <c r="M257" i="14"/>
  <c r="N257" i="14"/>
  <c r="K257" i="14"/>
  <c r="A257" i="14"/>
  <c r="D257" i="14"/>
  <c r="L258" i="13" l="1"/>
  <c r="O258" i="13"/>
  <c r="M258" i="13"/>
  <c r="N258" i="13"/>
  <c r="D258" i="13"/>
  <c r="K258" i="13"/>
  <c r="A258" i="13"/>
  <c r="C259" i="13"/>
  <c r="C259" i="14"/>
  <c r="N258" i="14"/>
  <c r="O258" i="14"/>
  <c r="L258" i="14"/>
  <c r="M258" i="14"/>
  <c r="K258" i="14"/>
  <c r="A258" i="14"/>
  <c r="D258" i="14"/>
  <c r="L259" i="13" l="1"/>
  <c r="O259" i="13"/>
  <c r="D259" i="13"/>
  <c r="K259" i="13"/>
  <c r="A259" i="13"/>
  <c r="M259" i="13"/>
  <c r="N259" i="13"/>
  <c r="C260" i="13"/>
  <c r="C260" i="14"/>
  <c r="N259" i="14"/>
  <c r="O259" i="14"/>
  <c r="L259" i="14"/>
  <c r="M259" i="14"/>
  <c r="K259" i="14"/>
  <c r="A259" i="14"/>
  <c r="D259" i="14"/>
  <c r="L260" i="13" l="1"/>
  <c r="O260" i="13"/>
  <c r="D260" i="13"/>
  <c r="A260" i="13"/>
  <c r="M260" i="13"/>
  <c r="N260" i="13"/>
  <c r="K260" i="13"/>
  <c r="C261" i="13"/>
  <c r="C261" i="14"/>
  <c r="O260" i="14"/>
  <c r="L260" i="14"/>
  <c r="N260" i="14"/>
  <c r="M260" i="14"/>
  <c r="K260" i="14"/>
  <c r="A260" i="14"/>
  <c r="D260" i="14"/>
  <c r="L261" i="13" l="1"/>
  <c r="M261" i="13"/>
  <c r="D261" i="13"/>
  <c r="K261" i="13"/>
  <c r="A261" i="13"/>
  <c r="N261" i="13"/>
  <c r="O261" i="13"/>
  <c r="C262" i="13"/>
  <c r="C262" i="14"/>
  <c r="M261" i="14"/>
  <c r="N261" i="14"/>
  <c r="L261" i="14"/>
  <c r="O261" i="14"/>
  <c r="K261" i="14"/>
  <c r="A261" i="14"/>
  <c r="D261" i="14"/>
  <c r="L262" i="13" l="1"/>
  <c r="N262" i="13"/>
  <c r="D262" i="13"/>
  <c r="K262" i="13"/>
  <c r="O262" i="13"/>
  <c r="M262" i="13"/>
  <c r="A262" i="13"/>
  <c r="C263" i="13"/>
  <c r="C263" i="14"/>
  <c r="N262" i="14"/>
  <c r="L262" i="14"/>
  <c r="M262" i="14"/>
  <c r="O262" i="14"/>
  <c r="K262" i="14"/>
  <c r="A262" i="14"/>
  <c r="D262" i="14"/>
  <c r="C264" i="14" l="1"/>
  <c r="N263" i="14"/>
  <c r="O263" i="14"/>
  <c r="L263" i="14"/>
  <c r="M263" i="14"/>
  <c r="K263" i="14"/>
  <c r="A263" i="14"/>
  <c r="D263" i="14"/>
  <c r="L263" i="13"/>
  <c r="O263" i="13"/>
  <c r="D263" i="13"/>
  <c r="K263" i="13"/>
  <c r="C264" i="13"/>
  <c r="M263" i="13"/>
  <c r="N263" i="13"/>
  <c r="A263" i="13"/>
  <c r="L264" i="13" l="1"/>
  <c r="O264" i="13"/>
  <c r="D264" i="13"/>
  <c r="K264" i="13"/>
  <c r="M264" i="13"/>
  <c r="N264" i="13"/>
  <c r="C265" i="13"/>
  <c r="A264" i="13"/>
  <c r="C265" i="14"/>
  <c r="O264" i="14"/>
  <c r="M264" i="14"/>
  <c r="L264" i="14"/>
  <c r="N264" i="14"/>
  <c r="K264" i="14"/>
  <c r="A264" i="14"/>
  <c r="D264" i="14"/>
  <c r="C266" i="14" l="1"/>
  <c r="M265" i="14"/>
  <c r="N265" i="14"/>
  <c r="L265" i="14"/>
  <c r="O265" i="14"/>
  <c r="K265" i="14"/>
  <c r="A265" i="14"/>
  <c r="D265" i="14"/>
  <c r="L265" i="13"/>
  <c r="M265" i="13"/>
  <c r="D265" i="13"/>
  <c r="C266" i="13"/>
  <c r="N265" i="13"/>
  <c r="O265" i="13"/>
  <c r="K265" i="13"/>
  <c r="A265" i="13"/>
  <c r="L266" i="13" l="1"/>
  <c r="N266" i="13"/>
  <c r="D266" i="13"/>
  <c r="K266" i="13"/>
  <c r="O266" i="13"/>
  <c r="M266" i="13"/>
  <c r="C267" i="13"/>
  <c r="A266" i="13"/>
  <c r="C267" i="14"/>
  <c r="N266" i="14"/>
  <c r="O266" i="14"/>
  <c r="L266" i="14"/>
  <c r="M266" i="14"/>
  <c r="K266" i="14"/>
  <c r="A266" i="14"/>
  <c r="D266" i="14"/>
  <c r="C268" i="14" l="1"/>
  <c r="N267" i="14"/>
  <c r="O267" i="14"/>
  <c r="L267" i="14"/>
  <c r="M267" i="14"/>
  <c r="K267" i="14"/>
  <c r="A267" i="14"/>
  <c r="D267" i="14"/>
  <c r="L267" i="13"/>
  <c r="O267" i="13"/>
  <c r="D267" i="13"/>
  <c r="C268" i="13"/>
  <c r="M267" i="13"/>
  <c r="N267" i="13"/>
  <c r="K267" i="13"/>
  <c r="A267" i="13"/>
  <c r="L268" i="13" l="1"/>
  <c r="O268" i="13"/>
  <c r="D268" i="13"/>
  <c r="C269" i="13"/>
  <c r="M268" i="13"/>
  <c r="N268" i="13"/>
  <c r="K268" i="13"/>
  <c r="A268" i="13"/>
  <c r="C269" i="14"/>
  <c r="O268" i="14"/>
  <c r="M268" i="14"/>
  <c r="L268" i="14"/>
  <c r="N268" i="14"/>
  <c r="K268" i="14"/>
  <c r="A268" i="14"/>
  <c r="D268" i="14"/>
  <c r="L269" i="13" l="1"/>
  <c r="M269" i="13"/>
  <c r="D269" i="13"/>
  <c r="C270" i="13"/>
  <c r="N269" i="13"/>
  <c r="O269" i="13"/>
  <c r="K269" i="13"/>
  <c r="A269" i="13"/>
  <c r="C270" i="14"/>
  <c r="M269" i="14"/>
  <c r="N269" i="14"/>
  <c r="L269" i="14"/>
  <c r="O269" i="14"/>
  <c r="K269" i="14"/>
  <c r="A269" i="14"/>
  <c r="D269" i="14"/>
  <c r="L270" i="13" l="1"/>
  <c r="N270" i="13"/>
  <c r="D270" i="13"/>
  <c r="C271" i="13"/>
  <c r="O270" i="13"/>
  <c r="M270" i="13"/>
  <c r="K270" i="13"/>
  <c r="A270" i="13"/>
  <c r="C271" i="14"/>
  <c r="N270" i="14"/>
  <c r="O270" i="14"/>
  <c r="L270" i="14"/>
  <c r="M270" i="14"/>
  <c r="K270" i="14"/>
  <c r="A270" i="14"/>
  <c r="D270" i="14"/>
  <c r="L271" i="13" l="1"/>
  <c r="O271" i="13"/>
  <c r="D271" i="13"/>
  <c r="K271" i="13"/>
  <c r="M271" i="13"/>
  <c r="N271" i="13"/>
  <c r="C272" i="13"/>
  <c r="A271" i="13"/>
  <c r="C272" i="14"/>
  <c r="N271" i="14"/>
  <c r="O271" i="14"/>
  <c r="L271" i="14"/>
  <c r="M271" i="14"/>
  <c r="K271" i="14"/>
  <c r="A271" i="14"/>
  <c r="D271" i="14"/>
  <c r="L272" i="13" l="1"/>
  <c r="O272" i="13"/>
  <c r="D272" i="13"/>
  <c r="C273" i="13"/>
  <c r="M272" i="13"/>
  <c r="N272" i="13"/>
  <c r="K272" i="13"/>
  <c r="A272" i="13"/>
  <c r="C273" i="14"/>
  <c r="O272" i="14"/>
  <c r="M272" i="14"/>
  <c r="L272" i="14"/>
  <c r="N272" i="14"/>
  <c r="K272" i="14"/>
  <c r="A272" i="14"/>
  <c r="D272" i="14"/>
  <c r="L273" i="13" l="1"/>
  <c r="M273" i="13"/>
  <c r="D273" i="13"/>
  <c r="C274" i="13"/>
  <c r="N273" i="13"/>
  <c r="O273" i="13"/>
  <c r="K273" i="13"/>
  <c r="A273" i="13"/>
  <c r="C274" i="14"/>
  <c r="M273" i="14"/>
  <c r="N273" i="14"/>
  <c r="L273" i="14"/>
  <c r="O273" i="14"/>
  <c r="K273" i="14"/>
  <c r="A273" i="14"/>
  <c r="D273" i="14"/>
  <c r="L274" i="13" l="1"/>
  <c r="N274" i="13"/>
  <c r="D274" i="13"/>
  <c r="C275" i="13"/>
  <c r="O274" i="13"/>
  <c r="M274" i="13"/>
  <c r="K274" i="13"/>
  <c r="A274" i="13"/>
  <c r="C275" i="14"/>
  <c r="N274" i="14"/>
  <c r="O274" i="14"/>
  <c r="L274" i="14"/>
  <c r="M274" i="14"/>
  <c r="K274" i="14"/>
  <c r="A274" i="14"/>
  <c r="D274" i="14"/>
  <c r="L275" i="13" l="1"/>
  <c r="O275" i="13"/>
  <c r="D275" i="13"/>
  <c r="C276" i="13"/>
  <c r="M275" i="13"/>
  <c r="N275" i="13"/>
  <c r="K275" i="13"/>
  <c r="A275" i="13"/>
  <c r="C276" i="14"/>
  <c r="N275" i="14"/>
  <c r="O275" i="14"/>
  <c r="L275" i="14"/>
  <c r="M275" i="14"/>
  <c r="K275" i="14"/>
  <c r="A275" i="14"/>
  <c r="D275" i="14"/>
  <c r="L276" i="13" l="1"/>
  <c r="O276" i="13"/>
  <c r="D276" i="13"/>
  <c r="K276" i="13"/>
  <c r="M276" i="13"/>
  <c r="N276" i="13"/>
  <c r="C277" i="13"/>
  <c r="A276" i="13"/>
  <c r="C277" i="14"/>
  <c r="O276" i="14"/>
  <c r="M276" i="14"/>
  <c r="L276" i="14"/>
  <c r="N276" i="14"/>
  <c r="K276" i="14"/>
  <c r="A276" i="14"/>
  <c r="D276" i="14"/>
  <c r="C278" i="14" l="1"/>
  <c r="M277" i="14"/>
  <c r="N277" i="14"/>
  <c r="L277" i="14"/>
  <c r="O277" i="14"/>
  <c r="K277" i="14"/>
  <c r="A277" i="14"/>
  <c r="D277" i="14"/>
  <c r="L277" i="13"/>
  <c r="M277" i="13"/>
  <c r="D277" i="13"/>
  <c r="A277" i="13"/>
  <c r="N277" i="13"/>
  <c r="O277" i="13"/>
  <c r="K277" i="13"/>
  <c r="C278" i="13"/>
  <c r="L278" i="13" l="1"/>
  <c r="N278" i="13"/>
  <c r="D278" i="13"/>
  <c r="A278" i="13"/>
  <c r="O278" i="13"/>
  <c r="M278" i="13"/>
  <c r="K278" i="13"/>
  <c r="C279" i="13"/>
  <c r="C279" i="14"/>
  <c r="N278" i="14"/>
  <c r="L278" i="14"/>
  <c r="M278" i="14"/>
  <c r="O278" i="14"/>
  <c r="K278" i="14"/>
  <c r="A278" i="14"/>
  <c r="D278" i="14"/>
  <c r="L279" i="13" l="1"/>
  <c r="O279" i="13"/>
  <c r="D279" i="13"/>
  <c r="K279" i="13"/>
  <c r="M279" i="13"/>
  <c r="N279" i="13"/>
  <c r="A279" i="13"/>
  <c r="C280" i="13"/>
  <c r="C280" i="14"/>
  <c r="N279" i="14"/>
  <c r="O279" i="14"/>
  <c r="L279" i="14"/>
  <c r="M279" i="14"/>
  <c r="K279" i="14"/>
  <c r="A279" i="14"/>
  <c r="D279" i="14"/>
  <c r="C281" i="14" l="1"/>
  <c r="O280" i="14"/>
  <c r="L280" i="14"/>
  <c r="N280" i="14"/>
  <c r="M280" i="14"/>
  <c r="K280" i="14"/>
  <c r="A280" i="14"/>
  <c r="D280" i="14"/>
  <c r="L280" i="13"/>
  <c r="O280" i="13"/>
  <c r="D280" i="13"/>
  <c r="K280" i="13"/>
  <c r="M280" i="13"/>
  <c r="N280" i="13"/>
  <c r="A280" i="13"/>
  <c r="C281" i="13"/>
  <c r="L281" i="13" l="1"/>
  <c r="M281" i="13"/>
  <c r="D281" i="13"/>
  <c r="K281" i="13"/>
  <c r="N281" i="13"/>
  <c r="O281" i="13"/>
  <c r="A281" i="13"/>
  <c r="C282" i="13"/>
  <c r="C282" i="14"/>
  <c r="M281" i="14"/>
  <c r="N281" i="14"/>
  <c r="L281" i="14"/>
  <c r="O281" i="14"/>
  <c r="K281" i="14"/>
  <c r="A281" i="14"/>
  <c r="D281" i="14"/>
  <c r="L282" i="13" l="1"/>
  <c r="N282" i="13"/>
  <c r="D282" i="13"/>
  <c r="K282" i="13"/>
  <c r="O282" i="13"/>
  <c r="M282" i="13"/>
  <c r="A282" i="13"/>
  <c r="C283" i="13"/>
  <c r="C283" i="14"/>
  <c r="N282" i="14"/>
  <c r="O282" i="14"/>
  <c r="L282" i="14"/>
  <c r="M282" i="14"/>
  <c r="K282" i="14"/>
  <c r="A282" i="14"/>
  <c r="D282" i="14"/>
  <c r="C284" i="14" l="1"/>
  <c r="N283" i="14"/>
  <c r="O283" i="14"/>
  <c r="L283" i="14"/>
  <c r="M283" i="14"/>
  <c r="K283" i="14"/>
  <c r="A283" i="14"/>
  <c r="D283" i="14"/>
  <c r="L283" i="13"/>
  <c r="O283" i="13"/>
  <c r="D283" i="13"/>
  <c r="K283" i="13"/>
  <c r="A283" i="13"/>
  <c r="M283" i="13"/>
  <c r="N283" i="13"/>
  <c r="C284" i="13"/>
  <c r="L284" i="13" l="1"/>
  <c r="O284" i="13"/>
  <c r="D284" i="13"/>
  <c r="K284" i="13"/>
  <c r="M284" i="13"/>
  <c r="N284" i="13"/>
  <c r="A284" i="13"/>
  <c r="C285" i="13"/>
  <c r="C285" i="14"/>
  <c r="O284" i="14"/>
  <c r="M284" i="14"/>
  <c r="L284" i="14"/>
  <c r="N284" i="14"/>
  <c r="K284" i="14"/>
  <c r="A284" i="14"/>
  <c r="D284" i="14"/>
  <c r="C286" i="14" l="1"/>
  <c r="M285" i="14"/>
  <c r="L285" i="14"/>
  <c r="O285" i="14"/>
  <c r="N285" i="14"/>
  <c r="K285" i="14"/>
  <c r="A285" i="14"/>
  <c r="D285" i="14"/>
  <c r="L285" i="13"/>
  <c r="N285" i="13"/>
  <c r="D285" i="13"/>
  <c r="A285" i="13"/>
  <c r="O285" i="13"/>
  <c r="M285" i="13"/>
  <c r="K285" i="13"/>
  <c r="C286" i="13"/>
  <c r="L286" i="13" l="1"/>
  <c r="O286" i="13"/>
  <c r="D286" i="13"/>
  <c r="K286" i="13"/>
  <c r="M286" i="13"/>
  <c r="N286" i="13"/>
  <c r="A286" i="13"/>
  <c r="C287" i="13"/>
  <c r="C287" i="14"/>
  <c r="N286" i="14"/>
  <c r="L286" i="14"/>
  <c r="M286" i="14"/>
  <c r="O286" i="14"/>
  <c r="K286" i="14"/>
  <c r="A286" i="14"/>
  <c r="D286" i="14"/>
  <c r="C288" i="14" l="1"/>
  <c r="N287" i="14"/>
  <c r="O287" i="14"/>
  <c r="L287" i="14"/>
  <c r="M287" i="14"/>
  <c r="K287" i="14"/>
  <c r="A287" i="14"/>
  <c r="D287" i="14"/>
  <c r="L287" i="13"/>
  <c r="O287" i="13"/>
  <c r="D287" i="13"/>
  <c r="K287" i="13"/>
  <c r="M287" i="13"/>
  <c r="N287" i="13"/>
  <c r="A287" i="13"/>
  <c r="C288" i="13"/>
  <c r="L288" i="13" l="1"/>
  <c r="M288" i="13"/>
  <c r="D288" i="13"/>
  <c r="A288" i="13"/>
  <c r="N288" i="13"/>
  <c r="O288" i="13"/>
  <c r="K288" i="13"/>
  <c r="C289" i="13"/>
  <c r="C289" i="14"/>
  <c r="O288" i="14"/>
  <c r="M288" i="14"/>
  <c r="L288" i="14"/>
  <c r="N288" i="14"/>
  <c r="K288" i="14"/>
  <c r="A288" i="14"/>
  <c r="D288" i="14"/>
  <c r="L289" i="13" l="1"/>
  <c r="N289" i="13"/>
  <c r="D289" i="13"/>
  <c r="A289" i="13"/>
  <c r="O289" i="13"/>
  <c r="M289" i="13"/>
  <c r="K289" i="13"/>
  <c r="C290" i="13"/>
  <c r="C290" i="14"/>
  <c r="M289" i="14"/>
  <c r="N289" i="14"/>
  <c r="L289" i="14"/>
  <c r="O289" i="14"/>
  <c r="K289" i="14"/>
  <c r="A289" i="14"/>
  <c r="D289" i="14"/>
  <c r="L290" i="13" l="1"/>
  <c r="O290" i="13"/>
  <c r="D290" i="13"/>
  <c r="A290" i="13"/>
  <c r="M290" i="13"/>
  <c r="N290" i="13"/>
  <c r="K290" i="13"/>
  <c r="C291" i="13"/>
  <c r="C291" i="14"/>
  <c r="N290" i="14"/>
  <c r="O290" i="14"/>
  <c r="L290" i="14"/>
  <c r="M290" i="14"/>
  <c r="K290" i="14"/>
  <c r="A290" i="14"/>
  <c r="D290" i="14"/>
  <c r="L291" i="13" l="1"/>
  <c r="M291" i="13"/>
  <c r="D291" i="13"/>
  <c r="K291" i="13"/>
  <c r="N291" i="13"/>
  <c r="O291" i="13"/>
  <c r="A291" i="13"/>
  <c r="C292" i="13"/>
  <c r="C292" i="14"/>
  <c r="N291" i="14"/>
  <c r="O291" i="14"/>
  <c r="L291" i="14"/>
  <c r="M291" i="14"/>
  <c r="K291" i="14"/>
  <c r="A291" i="14"/>
  <c r="D291" i="14"/>
  <c r="C293" i="14" l="1"/>
  <c r="O292" i="14"/>
  <c r="M292" i="14"/>
  <c r="L292" i="14"/>
  <c r="N292" i="14"/>
  <c r="K292" i="14"/>
  <c r="A292" i="14"/>
  <c r="D292" i="14"/>
  <c r="L292" i="13"/>
  <c r="N292" i="13"/>
  <c r="D292" i="13"/>
  <c r="A292" i="13"/>
  <c r="O292" i="13"/>
  <c r="M292" i="13"/>
  <c r="K292" i="13"/>
  <c r="C293" i="13"/>
  <c r="L293" i="13" l="1"/>
  <c r="O293" i="13"/>
  <c r="D293" i="13"/>
  <c r="A293" i="13"/>
  <c r="M293" i="13"/>
  <c r="N293" i="13"/>
  <c r="K293" i="13"/>
  <c r="C294" i="13"/>
  <c r="C294" i="14"/>
  <c r="M293" i="14"/>
  <c r="N293" i="14"/>
  <c r="L293" i="14"/>
  <c r="O293" i="14"/>
  <c r="K293" i="14"/>
  <c r="A293" i="14"/>
  <c r="D293" i="14"/>
  <c r="L294" i="13" l="1"/>
  <c r="O294" i="13"/>
  <c r="D294" i="13"/>
  <c r="K294" i="13"/>
  <c r="A294" i="13"/>
  <c r="M294" i="13"/>
  <c r="N294" i="13"/>
  <c r="C295" i="13"/>
  <c r="C295" i="14"/>
  <c r="N294" i="14"/>
  <c r="O294" i="14"/>
  <c r="L294" i="14"/>
  <c r="M294" i="14"/>
  <c r="K294" i="14"/>
  <c r="A294" i="14"/>
  <c r="D294" i="14"/>
  <c r="L295" i="13" l="1"/>
  <c r="M295" i="13"/>
  <c r="D295" i="13"/>
  <c r="K295" i="13"/>
  <c r="N295" i="13"/>
  <c r="O295" i="13"/>
  <c r="A295" i="13"/>
  <c r="C296" i="13"/>
  <c r="C296" i="14"/>
  <c r="N295" i="14"/>
  <c r="O295" i="14"/>
  <c r="L295" i="14"/>
  <c r="M295" i="14"/>
  <c r="K295" i="14"/>
  <c r="A295" i="14"/>
  <c r="D295" i="14"/>
  <c r="C297" i="14" l="1"/>
  <c r="O296" i="14"/>
  <c r="M296" i="14"/>
  <c r="L296" i="14"/>
  <c r="N296" i="14"/>
  <c r="K296" i="14"/>
  <c r="A296" i="14"/>
  <c r="D296" i="14"/>
  <c r="L296" i="13"/>
  <c r="N296" i="13"/>
  <c r="D296" i="13"/>
  <c r="K296" i="13"/>
  <c r="A296" i="13"/>
  <c r="O296" i="13"/>
  <c r="M296" i="13"/>
  <c r="C297" i="13"/>
  <c r="L297" i="13" l="1"/>
  <c r="O297" i="13"/>
  <c r="D297" i="13"/>
  <c r="A297" i="13"/>
  <c r="M297" i="13"/>
  <c r="N297" i="13"/>
  <c r="K297" i="13"/>
  <c r="C298" i="13"/>
  <c r="C298" i="14"/>
  <c r="M297" i="14"/>
  <c r="N297" i="14"/>
  <c r="L297" i="14"/>
  <c r="O297" i="14"/>
  <c r="K297" i="14"/>
  <c r="A297" i="14"/>
  <c r="D297" i="14"/>
  <c r="L298" i="13" l="1"/>
  <c r="O298" i="13"/>
  <c r="D298" i="13"/>
  <c r="K298" i="13"/>
  <c r="M298" i="13"/>
  <c r="N298" i="13"/>
  <c r="A298" i="13"/>
  <c r="C299" i="13"/>
  <c r="C299" i="14"/>
  <c r="N298" i="14"/>
  <c r="O298" i="14"/>
  <c r="L298" i="14"/>
  <c r="M298" i="14"/>
  <c r="K298" i="14"/>
  <c r="A298" i="14"/>
  <c r="D298" i="14"/>
  <c r="C300" i="14" l="1"/>
  <c r="N299" i="14"/>
  <c r="O299" i="14"/>
  <c r="L299" i="14"/>
  <c r="M299" i="14"/>
  <c r="K299" i="14"/>
  <c r="A299" i="14"/>
  <c r="D299" i="14"/>
  <c r="L299" i="13"/>
  <c r="M299" i="13"/>
  <c r="D299" i="13"/>
  <c r="K299" i="13"/>
  <c r="A299" i="13"/>
  <c r="N299" i="13"/>
  <c r="O299" i="13"/>
  <c r="C300" i="13"/>
  <c r="L300" i="13" l="1"/>
  <c r="N300" i="13"/>
  <c r="D300" i="13"/>
  <c r="K300" i="13"/>
  <c r="A300" i="13"/>
  <c r="O300" i="13"/>
  <c r="M300" i="13"/>
  <c r="C301" i="13"/>
  <c r="C301" i="14"/>
  <c r="O300" i="14"/>
  <c r="M300" i="14"/>
  <c r="L300" i="14"/>
  <c r="N300" i="14"/>
  <c r="K300" i="14"/>
  <c r="A300" i="14"/>
  <c r="D300" i="14"/>
  <c r="L301" i="13" l="1"/>
  <c r="O301" i="13"/>
  <c r="D301" i="13"/>
  <c r="K301" i="13"/>
  <c r="A301" i="13"/>
  <c r="M301" i="13"/>
  <c r="N301" i="13"/>
  <c r="C302" i="13"/>
  <c r="C302" i="14"/>
  <c r="M301" i="14"/>
  <c r="N301" i="14"/>
  <c r="L301" i="14"/>
  <c r="O301" i="14"/>
  <c r="K301" i="14"/>
  <c r="A301" i="14"/>
  <c r="D301" i="14"/>
  <c r="L302" i="13" l="1"/>
  <c r="O302" i="13"/>
  <c r="D302" i="13"/>
  <c r="A302" i="13"/>
  <c r="M302" i="13"/>
  <c r="N302" i="13"/>
  <c r="K302" i="13"/>
  <c r="C303" i="13"/>
  <c r="C303" i="14"/>
  <c r="N302" i="14"/>
  <c r="O302" i="14"/>
  <c r="L302" i="14"/>
  <c r="M302" i="14"/>
  <c r="K302" i="14"/>
  <c r="A302" i="14"/>
  <c r="D302" i="14"/>
  <c r="L303" i="13" l="1"/>
  <c r="M303" i="13"/>
  <c r="D303" i="13"/>
  <c r="K303" i="13"/>
  <c r="N303" i="13"/>
  <c r="O303" i="13"/>
  <c r="A303" i="13"/>
  <c r="C304" i="13"/>
  <c r="C304" i="14"/>
  <c r="N303" i="14"/>
  <c r="O303" i="14"/>
  <c r="L303" i="14"/>
  <c r="M303" i="14"/>
  <c r="K303" i="14"/>
  <c r="A303" i="14"/>
  <c r="D303" i="14"/>
  <c r="C305" i="14" l="1"/>
  <c r="O304" i="14"/>
  <c r="M304" i="14"/>
  <c r="L304" i="14"/>
  <c r="N304" i="14"/>
  <c r="K304" i="14"/>
  <c r="A304" i="14"/>
  <c r="D304" i="14"/>
  <c r="L304" i="13"/>
  <c r="N304" i="13"/>
  <c r="D304" i="13"/>
  <c r="A304" i="13"/>
  <c r="O304" i="13"/>
  <c r="M304" i="13"/>
  <c r="K304" i="13"/>
  <c r="C305" i="13"/>
  <c r="L305" i="13" l="1"/>
  <c r="O305" i="13"/>
  <c r="D305" i="13"/>
  <c r="K305" i="13"/>
  <c r="M305" i="13"/>
  <c r="N305" i="13"/>
  <c r="A305" i="13"/>
  <c r="C306" i="13"/>
  <c r="C306" i="14"/>
  <c r="M305" i="14"/>
  <c r="N305" i="14"/>
  <c r="L305" i="14"/>
  <c r="O305" i="14"/>
  <c r="K305" i="14"/>
  <c r="A305" i="14"/>
  <c r="D305" i="14"/>
  <c r="C307" i="14" l="1"/>
  <c r="N306" i="14"/>
  <c r="O306" i="14"/>
  <c r="L306" i="14"/>
  <c r="M306" i="14"/>
  <c r="K306" i="14"/>
  <c r="A306" i="14"/>
  <c r="D306" i="14"/>
  <c r="L306" i="13"/>
  <c r="O306" i="13"/>
  <c r="D306" i="13"/>
  <c r="A306" i="13"/>
  <c r="M306" i="13"/>
  <c r="N306" i="13"/>
  <c r="K306" i="13"/>
  <c r="C307" i="13"/>
  <c r="L307" i="13" l="1"/>
  <c r="M307" i="13"/>
  <c r="D307" i="13"/>
  <c r="A307" i="13"/>
  <c r="N307" i="13"/>
  <c r="O307" i="13"/>
  <c r="K307" i="13"/>
  <c r="C308" i="13"/>
  <c r="C308" i="14"/>
  <c r="N307" i="14"/>
  <c r="O307" i="14"/>
  <c r="L307" i="14"/>
  <c r="M307" i="14"/>
  <c r="K307" i="14"/>
  <c r="A307" i="14"/>
  <c r="D307" i="14"/>
  <c r="L308" i="13" l="1"/>
  <c r="N308" i="13"/>
  <c r="D308" i="13"/>
  <c r="K308" i="13"/>
  <c r="A308" i="13"/>
  <c r="O308" i="13"/>
  <c r="M308" i="13"/>
  <c r="C309" i="13"/>
  <c r="C309" i="14"/>
  <c r="O308" i="14"/>
  <c r="M308" i="14"/>
  <c r="L308" i="14"/>
  <c r="N308" i="14"/>
  <c r="K308" i="14"/>
  <c r="A308" i="14"/>
  <c r="D308" i="14"/>
  <c r="L309" i="13" l="1"/>
  <c r="O309" i="13"/>
  <c r="D309" i="13"/>
  <c r="A309" i="13"/>
  <c r="M309" i="13"/>
  <c r="N309" i="13"/>
  <c r="K309" i="13"/>
  <c r="C310" i="13"/>
  <c r="C310" i="14"/>
  <c r="M309" i="14"/>
  <c r="N309" i="14"/>
  <c r="L309" i="14"/>
  <c r="O309" i="14"/>
  <c r="K309" i="14"/>
  <c r="A309" i="14"/>
  <c r="D309" i="14"/>
  <c r="L310" i="13" l="1"/>
  <c r="O310" i="13"/>
  <c r="D310" i="13"/>
  <c r="K310" i="13"/>
  <c r="A310" i="13"/>
  <c r="M310" i="13"/>
  <c r="N310" i="13"/>
  <c r="C311" i="13"/>
  <c r="C311" i="14"/>
  <c r="N310" i="14"/>
  <c r="O310" i="14"/>
  <c r="L310" i="14"/>
  <c r="M310" i="14"/>
  <c r="K310" i="14"/>
  <c r="A310" i="14"/>
  <c r="D310" i="14"/>
  <c r="L311" i="13" l="1"/>
  <c r="M311" i="13"/>
  <c r="D311" i="13"/>
  <c r="K311" i="13"/>
  <c r="N311" i="13"/>
  <c r="O311" i="13"/>
  <c r="A311" i="13"/>
  <c r="C312" i="13"/>
  <c r="C312" i="14"/>
  <c r="O311" i="14"/>
  <c r="M311" i="14"/>
  <c r="L311" i="14"/>
  <c r="N311" i="14"/>
  <c r="K311" i="14"/>
  <c r="A311" i="14"/>
  <c r="D311" i="14"/>
  <c r="C313" i="14" l="1"/>
  <c r="N312" i="14"/>
  <c r="O312" i="14"/>
  <c r="L312" i="14"/>
  <c r="M312" i="14"/>
  <c r="K312" i="14"/>
  <c r="A312" i="14"/>
  <c r="D312" i="14"/>
  <c r="L312" i="13"/>
  <c r="N312" i="13"/>
  <c r="D312" i="13"/>
  <c r="K312" i="13"/>
  <c r="O312" i="13"/>
  <c r="M312" i="13"/>
  <c r="A312" i="13"/>
  <c r="C313" i="13"/>
  <c r="L313" i="13" l="1"/>
  <c r="O313" i="13"/>
  <c r="D313" i="13"/>
  <c r="K313" i="13"/>
  <c r="M313" i="13"/>
  <c r="N313" i="13"/>
  <c r="A313" i="13"/>
  <c r="C314" i="13"/>
  <c r="C314" i="14"/>
  <c r="N313" i="14"/>
  <c r="O313" i="14"/>
  <c r="L313" i="14"/>
  <c r="M313" i="14"/>
  <c r="K313" i="14"/>
  <c r="A313" i="14"/>
  <c r="D313" i="14"/>
  <c r="C315" i="14" l="1"/>
  <c r="L314" i="14"/>
  <c r="N314" i="14"/>
  <c r="O314" i="14"/>
  <c r="M314" i="14"/>
  <c r="K314" i="14"/>
  <c r="A314" i="14"/>
  <c r="D314" i="14"/>
  <c r="L314" i="13"/>
  <c r="O314" i="13"/>
  <c r="D314" i="13"/>
  <c r="K314" i="13"/>
  <c r="M314" i="13"/>
  <c r="N314" i="13"/>
  <c r="A314" i="13"/>
  <c r="C315" i="13"/>
  <c r="L315" i="13" l="1"/>
  <c r="N315" i="13"/>
  <c r="O315" i="13"/>
  <c r="M315" i="13"/>
  <c r="D315" i="13"/>
  <c r="K315" i="13"/>
  <c r="A315" i="13"/>
  <c r="C316" i="13"/>
  <c r="C316" i="14"/>
  <c r="N315" i="14"/>
  <c r="O315" i="14"/>
  <c r="L315" i="14"/>
  <c r="M315" i="14"/>
  <c r="K315" i="14"/>
  <c r="A315" i="14"/>
  <c r="D315" i="14"/>
  <c r="C317" i="14" l="1"/>
  <c r="N316" i="14"/>
  <c r="O316" i="14"/>
  <c r="L316" i="14"/>
  <c r="M316" i="14"/>
  <c r="K316" i="14"/>
  <c r="A316" i="14"/>
  <c r="D316" i="14"/>
  <c r="L316" i="13"/>
  <c r="N316" i="13"/>
  <c r="D316" i="13"/>
  <c r="K316" i="13"/>
  <c r="O316" i="13"/>
  <c r="M316" i="13"/>
  <c r="A316" i="13"/>
  <c r="C317" i="13"/>
  <c r="L317" i="13" l="1"/>
  <c r="O317" i="13"/>
  <c r="D317" i="13"/>
  <c r="A317" i="13"/>
  <c r="M317" i="13"/>
  <c r="N317" i="13"/>
  <c r="K317" i="13"/>
  <c r="C318" i="13"/>
  <c r="C318" i="14"/>
  <c r="M317" i="14"/>
  <c r="O317" i="14"/>
  <c r="L317" i="14"/>
  <c r="N317" i="14"/>
  <c r="K317" i="14"/>
  <c r="A317" i="14"/>
  <c r="D317" i="14"/>
  <c r="L318" i="13" l="1"/>
  <c r="O318" i="13"/>
  <c r="D318" i="13"/>
  <c r="K318" i="13"/>
  <c r="A318" i="13"/>
  <c r="M318" i="13"/>
  <c r="N318" i="13"/>
  <c r="C319" i="13"/>
  <c r="C319" i="14"/>
  <c r="M318" i="14"/>
  <c r="N318" i="14"/>
  <c r="L318" i="14"/>
  <c r="O318" i="14"/>
  <c r="K318" i="14"/>
  <c r="A318" i="14"/>
  <c r="D318" i="14"/>
  <c r="L319" i="13" l="1"/>
  <c r="M319" i="13"/>
  <c r="D319" i="13"/>
  <c r="K319" i="13"/>
  <c r="N319" i="13"/>
  <c r="O319" i="13"/>
  <c r="A319" i="13"/>
  <c r="C320" i="13"/>
  <c r="C320" i="14"/>
  <c r="M319" i="14"/>
  <c r="N319" i="14"/>
  <c r="L319" i="14"/>
  <c r="O319" i="14"/>
  <c r="K319" i="14"/>
  <c r="A319" i="14"/>
  <c r="D319" i="14"/>
  <c r="C321" i="14" l="1"/>
  <c r="N320" i="14"/>
  <c r="O320" i="14"/>
  <c r="L320" i="14"/>
  <c r="M320" i="14"/>
  <c r="K320" i="14"/>
  <c r="A320" i="14"/>
  <c r="D320" i="14"/>
  <c r="L320" i="13"/>
  <c r="N320" i="13"/>
  <c r="D320" i="13"/>
  <c r="K320" i="13"/>
  <c r="O320" i="13"/>
  <c r="M320" i="13"/>
  <c r="A320" i="13"/>
  <c r="C321" i="13"/>
  <c r="L321" i="13" l="1"/>
  <c r="O321" i="13"/>
  <c r="D321" i="13"/>
  <c r="K321" i="13"/>
  <c r="M321" i="13"/>
  <c r="N321" i="13"/>
  <c r="A321" i="13"/>
  <c r="C322" i="13"/>
  <c r="C322" i="14"/>
  <c r="O321" i="14"/>
  <c r="M321" i="14"/>
  <c r="L321" i="14"/>
  <c r="N321" i="14"/>
  <c r="K321" i="14"/>
  <c r="A321" i="14"/>
  <c r="D321" i="14"/>
  <c r="C323" i="14" l="1"/>
  <c r="M322" i="14"/>
  <c r="N322" i="14"/>
  <c r="L322" i="14"/>
  <c r="O322" i="14"/>
  <c r="K322" i="14"/>
  <c r="A322" i="14"/>
  <c r="D322" i="14"/>
  <c r="L322" i="13"/>
  <c r="O322" i="13"/>
  <c r="D322" i="13"/>
  <c r="K322" i="13"/>
  <c r="M322" i="13"/>
  <c r="N322" i="13"/>
  <c r="A322" i="13"/>
  <c r="C323" i="13"/>
  <c r="L323" i="13" l="1"/>
  <c r="M323" i="13"/>
  <c r="D323" i="13"/>
  <c r="A323" i="13"/>
  <c r="N323" i="13"/>
  <c r="O323" i="13"/>
  <c r="K323" i="13"/>
  <c r="C324" i="13"/>
  <c r="C324" i="14"/>
  <c r="O323" i="14"/>
  <c r="M323" i="14"/>
  <c r="L323" i="14"/>
  <c r="N323" i="14"/>
  <c r="K323" i="14"/>
  <c r="A323" i="14"/>
  <c r="D323" i="14"/>
  <c r="L324" i="13" l="1"/>
  <c r="N324" i="13"/>
  <c r="D324" i="13"/>
  <c r="A324" i="13"/>
  <c r="O324" i="13"/>
  <c r="M324" i="13"/>
  <c r="K324" i="13"/>
  <c r="C325" i="13"/>
  <c r="C325" i="14"/>
  <c r="N324" i="14"/>
  <c r="L324" i="14"/>
  <c r="M324" i="14"/>
  <c r="O324" i="14"/>
  <c r="K324" i="14"/>
  <c r="A324" i="14"/>
  <c r="D324" i="14"/>
  <c r="L325" i="13" l="1"/>
  <c r="O325" i="13"/>
  <c r="D325" i="13"/>
  <c r="K325" i="13"/>
  <c r="A325" i="13"/>
  <c r="M325" i="13"/>
  <c r="N325" i="13"/>
  <c r="C326" i="13"/>
  <c r="C326" i="14"/>
  <c r="M325" i="14"/>
  <c r="O325" i="14"/>
  <c r="L325" i="14"/>
  <c r="N325" i="14"/>
  <c r="K325" i="14"/>
  <c r="A325" i="14"/>
  <c r="D325" i="14"/>
  <c r="L326" i="13" l="1"/>
  <c r="O326" i="13"/>
  <c r="D326" i="13"/>
  <c r="K326" i="13"/>
  <c r="A326" i="13"/>
  <c r="M326" i="13"/>
  <c r="N326" i="13"/>
  <c r="C327" i="13"/>
  <c r="C327" i="14"/>
  <c r="M326" i="14"/>
  <c r="N326" i="14"/>
  <c r="L326" i="14"/>
  <c r="O326" i="14"/>
  <c r="K326" i="14"/>
  <c r="A326" i="14"/>
  <c r="D326" i="14"/>
  <c r="C328" i="14" l="1"/>
  <c r="N327" i="14"/>
  <c r="O327" i="14"/>
  <c r="L327" i="14"/>
  <c r="M327" i="14"/>
  <c r="K327" i="14"/>
  <c r="A327" i="14"/>
  <c r="D327" i="14"/>
  <c r="L327" i="13"/>
  <c r="M327" i="13"/>
  <c r="D327" i="13"/>
  <c r="K327" i="13"/>
  <c r="N327" i="13"/>
  <c r="O327" i="13"/>
  <c r="A327" i="13"/>
  <c r="C328" i="13"/>
  <c r="L328" i="13" l="1"/>
  <c r="N328" i="13"/>
  <c r="D328" i="13"/>
  <c r="K328" i="13"/>
  <c r="A328" i="13"/>
  <c r="O328" i="13"/>
  <c r="M328" i="13"/>
  <c r="C329" i="13"/>
  <c r="C329" i="14"/>
  <c r="O328" i="14"/>
  <c r="N328" i="14"/>
  <c r="L328" i="14"/>
  <c r="M328" i="14"/>
  <c r="K328" i="14"/>
  <c r="A328" i="14"/>
  <c r="D328" i="14"/>
  <c r="L329" i="13" l="1"/>
  <c r="O329" i="13"/>
  <c r="D329" i="13"/>
  <c r="K329" i="13"/>
  <c r="A329" i="13"/>
  <c r="M329" i="13"/>
  <c r="N329" i="13"/>
  <c r="C330" i="13"/>
  <c r="C330" i="14"/>
  <c r="M329" i="14"/>
  <c r="O329" i="14"/>
  <c r="L329" i="14"/>
  <c r="N329" i="14"/>
  <c r="K329" i="14"/>
  <c r="A329" i="14"/>
  <c r="D329" i="14"/>
  <c r="L330" i="13" l="1"/>
  <c r="O330" i="13"/>
  <c r="D330" i="13"/>
  <c r="K330" i="13"/>
  <c r="M330" i="13"/>
  <c r="N330" i="13"/>
  <c r="A330" i="13"/>
  <c r="C331" i="13"/>
  <c r="C331" i="14"/>
  <c r="N330" i="14"/>
  <c r="M330" i="14"/>
  <c r="L330" i="14"/>
  <c r="O330" i="14"/>
  <c r="K330" i="14"/>
  <c r="A330" i="14"/>
  <c r="D330" i="14"/>
  <c r="C332" i="14" l="1"/>
  <c r="N331" i="14"/>
  <c r="L331" i="14"/>
  <c r="M331" i="14"/>
  <c r="O331" i="14"/>
  <c r="K331" i="14"/>
  <c r="A331" i="14"/>
  <c r="D331" i="14"/>
  <c r="M331" i="13"/>
  <c r="O331" i="13"/>
  <c r="D331" i="13"/>
  <c r="K331" i="13"/>
  <c r="N331" i="13"/>
  <c r="L331" i="13"/>
  <c r="A331" i="13"/>
  <c r="C332" i="13"/>
  <c r="M332" i="13" l="1"/>
  <c r="L332" i="13"/>
  <c r="K332" i="13"/>
  <c r="N332" i="13"/>
  <c r="O332" i="13"/>
  <c r="D332" i="13"/>
  <c r="A332" i="13"/>
  <c r="C333" i="13"/>
  <c r="C333" i="14"/>
  <c r="N332" i="14"/>
  <c r="O332" i="14"/>
  <c r="L332" i="14"/>
  <c r="M332" i="14"/>
  <c r="K332" i="14"/>
  <c r="A332" i="14"/>
  <c r="D332" i="14"/>
  <c r="M333" i="13" l="1"/>
  <c r="O333" i="13"/>
  <c r="D333" i="13"/>
  <c r="K333" i="13"/>
  <c r="A333" i="13"/>
  <c r="N333" i="13"/>
  <c r="L333" i="13"/>
  <c r="C334" i="13"/>
  <c r="C334" i="14"/>
  <c r="M333" i="14"/>
  <c r="O333" i="14"/>
  <c r="L333" i="14"/>
  <c r="N333" i="14"/>
  <c r="K333" i="14"/>
  <c r="A333" i="14"/>
  <c r="D333" i="14"/>
  <c r="M334" i="13" l="1"/>
  <c r="L334" i="13"/>
  <c r="D334" i="13"/>
  <c r="K334" i="13"/>
  <c r="A334" i="13"/>
  <c r="N334" i="13"/>
  <c r="O334" i="13"/>
  <c r="C335" i="13"/>
  <c r="C335" i="14"/>
  <c r="M334" i="14"/>
  <c r="N334" i="14"/>
  <c r="L334" i="14"/>
  <c r="O334" i="14"/>
  <c r="K334" i="14"/>
  <c r="A334" i="14"/>
  <c r="D334" i="14"/>
  <c r="M335" i="13" l="1"/>
  <c r="O335" i="13"/>
  <c r="D335" i="13"/>
  <c r="K335" i="13"/>
  <c r="N335" i="13"/>
  <c r="L335" i="13"/>
  <c r="A335" i="13"/>
  <c r="C336" i="13"/>
  <c r="C336" i="14"/>
  <c r="M335" i="14"/>
  <c r="N335" i="14"/>
  <c r="L335" i="14"/>
  <c r="O335" i="14"/>
  <c r="K335" i="14"/>
  <c r="A335" i="14"/>
  <c r="D335" i="14"/>
  <c r="C337" i="14" l="1"/>
  <c r="N336" i="14"/>
  <c r="L336" i="14"/>
  <c r="M336" i="14"/>
  <c r="O336" i="14"/>
  <c r="K336" i="14"/>
  <c r="A336" i="14"/>
  <c r="D336" i="14"/>
  <c r="N336" i="13"/>
  <c r="L336" i="13"/>
  <c r="D336" i="13"/>
  <c r="A336" i="13"/>
  <c r="M336" i="13"/>
  <c r="O336" i="13"/>
  <c r="K336" i="13"/>
  <c r="C337" i="13"/>
  <c r="N337" i="13" l="1"/>
  <c r="M337" i="13"/>
  <c r="D337" i="13"/>
  <c r="K337" i="13"/>
  <c r="O337" i="13"/>
  <c r="L337" i="13"/>
  <c r="A337" i="13"/>
  <c r="C338" i="13"/>
  <c r="C338" i="14"/>
  <c r="O337" i="14"/>
  <c r="M337" i="14"/>
  <c r="L337" i="14"/>
  <c r="N337" i="14"/>
  <c r="K337" i="14"/>
  <c r="A337" i="14"/>
  <c r="D337" i="14"/>
  <c r="N338" i="13" l="1"/>
  <c r="O338" i="13"/>
  <c r="D338" i="13"/>
  <c r="A338" i="13"/>
  <c r="L338" i="13"/>
  <c r="M338" i="13"/>
  <c r="K338" i="13"/>
  <c r="C339" i="13"/>
  <c r="C339" i="14"/>
  <c r="M338" i="14"/>
  <c r="L338" i="14"/>
  <c r="O338" i="14"/>
  <c r="N338" i="14"/>
  <c r="K338" i="14"/>
  <c r="A338" i="14"/>
  <c r="D338" i="14"/>
  <c r="N339" i="13" l="1"/>
  <c r="O339" i="13"/>
  <c r="D339" i="13"/>
  <c r="A339" i="13"/>
  <c r="L339" i="13"/>
  <c r="M339" i="13"/>
  <c r="K339" i="13"/>
  <c r="C340" i="13"/>
  <c r="C340" i="14"/>
  <c r="O339" i="14"/>
  <c r="M339" i="14"/>
  <c r="L339" i="14"/>
  <c r="N339" i="14"/>
  <c r="K339" i="14"/>
  <c r="A339" i="14"/>
  <c r="D339" i="14"/>
  <c r="C341" i="14" l="1"/>
  <c r="M340" i="14"/>
  <c r="N340" i="14"/>
  <c r="L340" i="14"/>
  <c r="O340" i="14"/>
  <c r="K340" i="14"/>
  <c r="A340" i="14"/>
  <c r="D340" i="14"/>
  <c r="N340" i="13"/>
  <c r="L340" i="13"/>
  <c r="D340" i="13"/>
  <c r="A340" i="13"/>
  <c r="M340" i="13"/>
  <c r="O340" i="13"/>
  <c r="K340" i="13"/>
  <c r="C341" i="13"/>
  <c r="N341" i="13" l="1"/>
  <c r="M341" i="13"/>
  <c r="D341" i="13"/>
  <c r="A341" i="13"/>
  <c r="O341" i="13"/>
  <c r="L341" i="13"/>
  <c r="K341" i="13"/>
  <c r="C342" i="13"/>
  <c r="C342" i="14"/>
  <c r="N341" i="14"/>
  <c r="O341" i="14"/>
  <c r="L341" i="14"/>
  <c r="M341" i="14"/>
  <c r="K341" i="14"/>
  <c r="A341" i="14"/>
  <c r="D341" i="14"/>
  <c r="N342" i="13" l="1"/>
  <c r="O342" i="13"/>
  <c r="D342" i="13"/>
  <c r="K342" i="13"/>
  <c r="L342" i="13"/>
  <c r="M342" i="13"/>
  <c r="A342" i="13"/>
  <c r="C343" i="13"/>
  <c r="C343" i="14"/>
  <c r="N342" i="14"/>
  <c r="O342" i="14"/>
  <c r="L342" i="14"/>
  <c r="M342" i="14"/>
  <c r="K342" i="14"/>
  <c r="A342" i="14"/>
  <c r="D342" i="14"/>
  <c r="C344" i="14" l="1"/>
  <c r="O343" i="14"/>
  <c r="M343" i="14"/>
  <c r="L343" i="14"/>
  <c r="N343" i="14"/>
  <c r="K343" i="14"/>
  <c r="A343" i="14"/>
  <c r="D343" i="14"/>
  <c r="N343" i="13"/>
  <c r="O343" i="13"/>
  <c r="D343" i="13"/>
  <c r="K343" i="13"/>
  <c r="L343" i="13"/>
  <c r="M343" i="13"/>
  <c r="A343" i="13"/>
  <c r="C344" i="13"/>
  <c r="N344" i="13" l="1"/>
  <c r="L344" i="13"/>
  <c r="D344" i="13"/>
  <c r="K344" i="13"/>
  <c r="M344" i="13"/>
  <c r="O344" i="13"/>
  <c r="A344" i="13"/>
  <c r="C345" i="13"/>
  <c r="C345" i="14"/>
  <c r="M344" i="14"/>
  <c r="L344" i="14"/>
  <c r="O344" i="14"/>
  <c r="N344" i="14"/>
  <c r="K344" i="14"/>
  <c r="A344" i="14"/>
  <c r="D344" i="14"/>
  <c r="C346" i="14" l="1"/>
  <c r="N345" i="14"/>
  <c r="O345" i="14"/>
  <c r="L345" i="14"/>
  <c r="M345" i="14"/>
  <c r="K345" i="14"/>
  <c r="A345" i="14"/>
  <c r="D345" i="14"/>
  <c r="N345" i="13"/>
  <c r="M345" i="13"/>
  <c r="D345" i="13"/>
  <c r="K345" i="13"/>
  <c r="O345" i="13"/>
  <c r="L345" i="13"/>
  <c r="C346" i="13"/>
  <c r="A345" i="13"/>
  <c r="N346" i="13" l="1"/>
  <c r="O346" i="13"/>
  <c r="A346" i="13"/>
  <c r="K346" i="13"/>
  <c r="L346" i="13"/>
  <c r="M346" i="13"/>
  <c r="D346" i="13"/>
  <c r="C347" i="13"/>
  <c r="C347" i="14"/>
  <c r="N346" i="14"/>
  <c r="O346" i="14"/>
  <c r="L346" i="14"/>
  <c r="M346" i="14"/>
  <c r="K346" i="14"/>
  <c r="A346" i="14"/>
  <c r="D346" i="14"/>
  <c r="N347" i="13" l="1"/>
  <c r="O347" i="13"/>
  <c r="A347" i="13"/>
  <c r="K347" i="13"/>
  <c r="D347" i="13"/>
  <c r="L347" i="13"/>
  <c r="M347" i="13"/>
  <c r="C348" i="13"/>
  <c r="C348" i="14"/>
  <c r="O347" i="14"/>
  <c r="M347" i="14"/>
  <c r="L347" i="14"/>
  <c r="N347" i="14"/>
  <c r="K347" i="14"/>
  <c r="A347" i="14"/>
  <c r="D347" i="14"/>
  <c r="N348" i="13" l="1"/>
  <c r="L348" i="13"/>
  <c r="A348" i="13"/>
  <c r="K348" i="13"/>
  <c r="D348" i="13"/>
  <c r="M348" i="13"/>
  <c r="O348" i="13"/>
  <c r="C349" i="13"/>
  <c r="C349" i="14"/>
  <c r="M348" i="14"/>
  <c r="N348" i="14"/>
  <c r="L348" i="14"/>
  <c r="O348" i="14"/>
  <c r="K348" i="14"/>
  <c r="A348" i="14"/>
  <c r="D348" i="14"/>
  <c r="N349" i="13" l="1"/>
  <c r="M349" i="13"/>
  <c r="A349" i="13"/>
  <c r="K349" i="13"/>
  <c r="D349" i="13"/>
  <c r="O349" i="13"/>
  <c r="L349" i="13"/>
  <c r="C350" i="13"/>
  <c r="C350" i="14"/>
  <c r="N349" i="14"/>
  <c r="O349" i="14"/>
  <c r="L349" i="14"/>
  <c r="M349" i="14"/>
  <c r="K349" i="14"/>
  <c r="A349" i="14"/>
  <c r="D349" i="14"/>
  <c r="N350" i="13" l="1"/>
  <c r="O350" i="13"/>
  <c r="A350" i="13"/>
  <c r="K350" i="13"/>
  <c r="D350" i="13"/>
  <c r="L350" i="13"/>
  <c r="M350" i="13"/>
  <c r="C351" i="13"/>
  <c r="C351" i="14"/>
  <c r="N350" i="14"/>
  <c r="O350" i="14"/>
  <c r="L350" i="14"/>
  <c r="M350" i="14"/>
  <c r="K350" i="14"/>
  <c r="A350" i="14"/>
  <c r="D350" i="14"/>
  <c r="N351" i="13" l="1"/>
  <c r="O351" i="13"/>
  <c r="A351" i="13"/>
  <c r="K351" i="13"/>
  <c r="L351" i="13"/>
  <c r="M351" i="13"/>
  <c r="D351" i="13"/>
  <c r="C352" i="13"/>
  <c r="C352" i="14"/>
  <c r="O351" i="14"/>
  <c r="M351" i="14"/>
  <c r="L351" i="14"/>
  <c r="N351" i="14"/>
  <c r="K351" i="14"/>
  <c r="A351" i="14"/>
  <c r="D351" i="14"/>
  <c r="N352" i="13" l="1"/>
  <c r="L352" i="13"/>
  <c r="A352" i="13"/>
  <c r="K352" i="13"/>
  <c r="D352" i="13"/>
  <c r="M352" i="13"/>
  <c r="O352" i="13"/>
  <c r="C353" i="13"/>
  <c r="C353" i="14"/>
  <c r="M352" i="14"/>
  <c r="N352" i="14"/>
  <c r="L352" i="14"/>
  <c r="O352" i="14"/>
  <c r="K352" i="14"/>
  <c r="A352" i="14"/>
  <c r="D352" i="14"/>
  <c r="N353" i="13" l="1"/>
  <c r="M353" i="13"/>
  <c r="A353" i="13"/>
  <c r="K353" i="13"/>
  <c r="O353" i="13"/>
  <c r="L353" i="13"/>
  <c r="D353" i="13"/>
  <c r="C354" i="13"/>
  <c r="C354" i="14"/>
  <c r="N353" i="14"/>
  <c r="O353" i="14"/>
  <c r="L353" i="14"/>
  <c r="M353" i="14"/>
  <c r="K353" i="14"/>
  <c r="A353" i="14"/>
  <c r="D353" i="14"/>
  <c r="N354" i="13" l="1"/>
  <c r="O354" i="13"/>
  <c r="A354" i="13"/>
  <c r="K354" i="13"/>
  <c r="L354" i="13"/>
  <c r="M354" i="13"/>
  <c r="D354" i="13"/>
  <c r="C355" i="13"/>
  <c r="C355" i="14"/>
  <c r="N354" i="14"/>
  <c r="O354" i="14"/>
  <c r="L354" i="14"/>
  <c r="M354" i="14"/>
  <c r="K354" i="14"/>
  <c r="A354" i="14"/>
  <c r="D354" i="14"/>
  <c r="C356" i="14" l="1"/>
  <c r="O355" i="14"/>
  <c r="M355" i="14"/>
  <c r="L355" i="14"/>
  <c r="N355" i="14"/>
  <c r="K355" i="14"/>
  <c r="A355" i="14"/>
  <c r="D355" i="14"/>
  <c r="N355" i="13"/>
  <c r="O355" i="13"/>
  <c r="A355" i="13"/>
  <c r="K355" i="13"/>
  <c r="L355" i="13"/>
  <c r="M355" i="13"/>
  <c r="D355" i="13"/>
  <c r="C356" i="13"/>
  <c r="N356" i="13" l="1"/>
  <c r="L356" i="13"/>
  <c r="A356" i="13"/>
  <c r="K356" i="13"/>
  <c r="M356" i="13"/>
  <c r="O356" i="13"/>
  <c r="D356" i="13"/>
  <c r="C357" i="13"/>
  <c r="C357" i="14"/>
  <c r="M356" i="14"/>
  <c r="N356" i="14"/>
  <c r="L356" i="14"/>
  <c r="O356" i="14"/>
  <c r="K356" i="14"/>
  <c r="A356" i="14"/>
  <c r="D356" i="14"/>
  <c r="N357" i="13" l="1"/>
  <c r="M357" i="13"/>
  <c r="A357" i="13"/>
  <c r="K357" i="13"/>
  <c r="D357" i="13"/>
  <c r="O357" i="13"/>
  <c r="L357" i="13"/>
  <c r="C358" i="13"/>
  <c r="C358" i="14"/>
  <c r="N357" i="14"/>
  <c r="O357" i="14"/>
  <c r="L357" i="14"/>
  <c r="M357" i="14"/>
  <c r="K357" i="14"/>
  <c r="A357" i="14"/>
  <c r="D357" i="14"/>
  <c r="N358" i="13" l="1"/>
  <c r="O358" i="13"/>
  <c r="C359" i="13"/>
  <c r="A358" i="13"/>
  <c r="L358" i="13"/>
  <c r="M358" i="13"/>
  <c r="K358" i="13"/>
  <c r="D358" i="13"/>
  <c r="C359" i="14"/>
  <c r="N358" i="14"/>
  <c r="O358" i="14"/>
  <c r="L358" i="14"/>
  <c r="M358" i="14"/>
  <c r="K358" i="14"/>
  <c r="A358" i="14"/>
  <c r="D358" i="14"/>
  <c r="N359" i="13" l="1"/>
  <c r="O359" i="13"/>
  <c r="C360" i="13"/>
  <c r="A359" i="13"/>
  <c r="L359" i="13"/>
  <c r="M359" i="13"/>
  <c r="K359" i="13"/>
  <c r="D359" i="13"/>
  <c r="C360" i="14"/>
  <c r="O359" i="14"/>
  <c r="M359" i="14"/>
  <c r="L359" i="14"/>
  <c r="N359" i="14"/>
  <c r="K359" i="14"/>
  <c r="A359" i="14"/>
  <c r="D359" i="14"/>
  <c r="N360" i="13" l="1"/>
  <c r="L360" i="13"/>
  <c r="C361" i="13"/>
  <c r="A360" i="13"/>
  <c r="M360" i="13"/>
  <c r="O360" i="13"/>
  <c r="K360" i="13"/>
  <c r="D360" i="13"/>
  <c r="C361" i="14"/>
  <c r="M360" i="14"/>
  <c r="N360" i="14"/>
  <c r="L360" i="14"/>
  <c r="O360" i="14"/>
  <c r="K360" i="14"/>
  <c r="A360" i="14"/>
  <c r="D360" i="14"/>
  <c r="N361" i="13" l="1"/>
  <c r="M361" i="13"/>
  <c r="C362" i="13"/>
  <c r="A361" i="13"/>
  <c r="O361" i="13"/>
  <c r="L361" i="13"/>
  <c r="K361" i="13"/>
  <c r="D361" i="13"/>
  <c r="C362" i="14"/>
  <c r="N361" i="14"/>
  <c r="O361" i="14"/>
  <c r="L361" i="14"/>
  <c r="M361" i="14"/>
  <c r="K361" i="14"/>
  <c r="A361" i="14"/>
  <c r="D361" i="14"/>
  <c r="N362" i="13" l="1"/>
  <c r="O362" i="13"/>
  <c r="C363" i="13"/>
  <c r="K362" i="13"/>
  <c r="L362" i="13"/>
  <c r="M362" i="13"/>
  <c r="A362" i="13"/>
  <c r="D362" i="13"/>
  <c r="C363" i="14"/>
  <c r="N362" i="14"/>
  <c r="O362" i="14"/>
  <c r="L362" i="14"/>
  <c r="M362" i="14"/>
  <c r="K362" i="14"/>
  <c r="A362" i="14"/>
  <c r="D362" i="14"/>
  <c r="N363" i="13" l="1"/>
  <c r="O363" i="13"/>
  <c r="C364" i="13"/>
  <c r="K363" i="13"/>
  <c r="A363" i="13"/>
  <c r="L363" i="13"/>
  <c r="M363" i="13"/>
  <c r="D363" i="13"/>
  <c r="C364" i="14"/>
  <c r="O363" i="14"/>
  <c r="M363" i="14"/>
  <c r="L363" i="14"/>
  <c r="N363" i="14"/>
  <c r="K363" i="14"/>
  <c r="A363" i="14"/>
  <c r="D363" i="14"/>
  <c r="N364" i="13" l="1"/>
  <c r="L364" i="13"/>
  <c r="C365" i="13"/>
  <c r="A364" i="13"/>
  <c r="M364" i="13"/>
  <c r="O364" i="13"/>
  <c r="K364" i="13"/>
  <c r="D364" i="13"/>
  <c r="C365" i="14"/>
  <c r="M364" i="14"/>
  <c r="N364" i="14"/>
  <c r="L364" i="14"/>
  <c r="O364" i="14"/>
  <c r="K364" i="14"/>
  <c r="A364" i="14"/>
  <c r="D364" i="14"/>
  <c r="N365" i="13" l="1"/>
  <c r="M365" i="13"/>
  <c r="C366" i="13"/>
  <c r="K365" i="13"/>
  <c r="A365" i="13"/>
  <c r="O365" i="13"/>
  <c r="L365" i="13"/>
  <c r="D365" i="13"/>
  <c r="C366" i="14"/>
  <c r="N365" i="14"/>
  <c r="O365" i="14"/>
  <c r="L365" i="14"/>
  <c r="M365" i="14"/>
  <c r="K365" i="14"/>
  <c r="A365" i="14"/>
  <c r="D365" i="14"/>
  <c r="N366" i="13" l="1"/>
  <c r="O366" i="13"/>
  <c r="C367" i="13"/>
  <c r="K366" i="13"/>
  <c r="A366" i="13"/>
  <c r="L366" i="13"/>
  <c r="M366" i="13"/>
  <c r="D366" i="13"/>
  <c r="K366" i="14"/>
  <c r="C367" i="14"/>
  <c r="N366" i="14"/>
  <c r="O366" i="14"/>
  <c r="D366" i="14"/>
  <c r="L366" i="14"/>
  <c r="A366" i="14"/>
  <c r="M366" i="14"/>
  <c r="D367" i="13" l="1"/>
  <c r="N367" i="13"/>
  <c r="O367" i="13"/>
  <c r="C368" i="13"/>
  <c r="K367" i="13"/>
  <c r="A367" i="13"/>
  <c r="L367" i="13"/>
  <c r="M367" i="13"/>
  <c r="C368" i="14"/>
  <c r="O367" i="14"/>
  <c r="M367" i="14"/>
  <c r="L367" i="14"/>
  <c r="N367" i="14"/>
  <c r="K367" i="14"/>
  <c r="A367" i="14"/>
  <c r="D367" i="14"/>
  <c r="N368" i="13" l="1"/>
  <c r="L368" i="13"/>
  <c r="C369" i="13"/>
  <c r="K368" i="13"/>
  <c r="A368" i="13"/>
  <c r="M368" i="13"/>
  <c r="O368" i="13"/>
  <c r="D368" i="13"/>
  <c r="C369" i="14"/>
  <c r="L368" i="14"/>
  <c r="O368" i="14"/>
  <c r="M368" i="14"/>
  <c r="N368" i="14"/>
  <c r="K368" i="14"/>
  <c r="A368" i="14"/>
  <c r="D368" i="14"/>
  <c r="N369" i="13" l="1"/>
  <c r="O369" i="13"/>
  <c r="L369" i="13"/>
  <c r="M369" i="13"/>
  <c r="C370" i="13"/>
  <c r="K369" i="13"/>
  <c r="A369" i="13"/>
  <c r="D369" i="13"/>
  <c r="C370" i="14"/>
  <c r="N369" i="14"/>
  <c r="O369" i="14"/>
  <c r="L369" i="14"/>
  <c r="M369" i="14"/>
  <c r="K369" i="14"/>
  <c r="A369" i="14"/>
  <c r="D369" i="14"/>
  <c r="N370" i="13" l="1"/>
  <c r="O370" i="13"/>
  <c r="C371" i="13"/>
  <c r="A370" i="13"/>
  <c r="L370" i="13"/>
  <c r="M370" i="13"/>
  <c r="K370" i="13"/>
  <c r="D370" i="13"/>
  <c r="C371" i="14"/>
  <c r="N370" i="14"/>
  <c r="O370" i="14"/>
  <c r="L370" i="14"/>
  <c r="M370" i="14"/>
  <c r="K370" i="14"/>
  <c r="A370" i="14"/>
  <c r="D370" i="14"/>
  <c r="N371" i="13" l="1"/>
  <c r="O371" i="13"/>
  <c r="C372" i="13"/>
  <c r="A371" i="13"/>
  <c r="L371" i="13"/>
  <c r="M371" i="13"/>
  <c r="K371" i="13"/>
  <c r="D371" i="13"/>
  <c r="C372" i="14"/>
  <c r="O371" i="14"/>
  <c r="M371" i="14"/>
  <c r="L371" i="14"/>
  <c r="N371" i="14"/>
  <c r="K371" i="14"/>
  <c r="A371" i="14"/>
  <c r="D371" i="14"/>
  <c r="N372" i="13" l="1"/>
  <c r="L372" i="13"/>
  <c r="C373" i="13"/>
  <c r="K372" i="13"/>
  <c r="A372" i="13"/>
  <c r="M372" i="13"/>
  <c r="O372" i="13"/>
  <c r="D372" i="13"/>
  <c r="C373" i="14"/>
  <c r="L372" i="14"/>
  <c r="O372" i="14"/>
  <c r="M372" i="14"/>
  <c r="N372" i="14"/>
  <c r="K372" i="14"/>
  <c r="A372" i="14"/>
  <c r="D372" i="14"/>
  <c r="N373" i="13" l="1"/>
  <c r="O373" i="13"/>
  <c r="L373" i="13"/>
  <c r="M373" i="13"/>
  <c r="C374" i="13"/>
  <c r="K373" i="13"/>
  <c r="A373" i="13"/>
  <c r="D373" i="13"/>
  <c r="C374" i="14"/>
  <c r="N373" i="14"/>
  <c r="L373" i="14"/>
  <c r="M373" i="14"/>
  <c r="O373" i="14"/>
  <c r="K373" i="14"/>
  <c r="A373" i="14"/>
  <c r="D373" i="14"/>
  <c r="N374" i="13" l="1"/>
  <c r="O374" i="13"/>
  <c r="C375" i="13"/>
  <c r="K374" i="13"/>
  <c r="L374" i="13"/>
  <c r="M374" i="13"/>
  <c r="A374" i="13"/>
  <c r="D374" i="13"/>
  <c r="C375" i="14"/>
  <c r="N374" i="14"/>
  <c r="O374" i="14"/>
  <c r="L374" i="14"/>
  <c r="M374" i="14"/>
  <c r="K374" i="14"/>
  <c r="A374" i="14"/>
  <c r="D374" i="14"/>
  <c r="N375" i="13" l="1"/>
  <c r="O375" i="13"/>
  <c r="C376" i="13"/>
  <c r="A375" i="13"/>
  <c r="L375" i="13"/>
  <c r="M375" i="13"/>
  <c r="K375" i="13"/>
  <c r="D375" i="13"/>
  <c r="C376" i="14"/>
  <c r="O375" i="14"/>
  <c r="M375" i="14"/>
  <c r="L375" i="14"/>
  <c r="N375" i="14"/>
  <c r="K375" i="14"/>
  <c r="A375" i="14"/>
  <c r="D375" i="14"/>
  <c r="N376" i="13" l="1"/>
  <c r="L376" i="13"/>
  <c r="C377" i="13"/>
  <c r="A376" i="13"/>
  <c r="M376" i="13"/>
  <c r="O376" i="13"/>
  <c r="K376" i="13"/>
  <c r="D376" i="13"/>
  <c r="C377" i="14"/>
  <c r="M376" i="14"/>
  <c r="N376" i="14"/>
  <c r="L376" i="14"/>
  <c r="O376" i="14"/>
  <c r="K376" i="14"/>
  <c r="A376" i="14"/>
  <c r="D376" i="14"/>
  <c r="N377" i="13" l="1"/>
  <c r="M377" i="13"/>
  <c r="C378" i="13"/>
  <c r="A377" i="13"/>
  <c r="O377" i="13"/>
  <c r="L377" i="13"/>
  <c r="K377" i="13"/>
  <c r="D377" i="13"/>
  <c r="C378" i="14"/>
  <c r="N377" i="14"/>
  <c r="L377" i="14"/>
  <c r="M377" i="14"/>
  <c r="O377" i="14"/>
  <c r="K377" i="14"/>
  <c r="A377" i="14"/>
  <c r="D377" i="14"/>
  <c r="N378" i="13" l="1"/>
  <c r="O378" i="13"/>
  <c r="C379" i="13"/>
  <c r="K378" i="13"/>
  <c r="L378" i="13"/>
  <c r="M378" i="13"/>
  <c r="A378" i="13"/>
  <c r="D378" i="13"/>
  <c r="C379" i="14"/>
  <c r="N378" i="14"/>
  <c r="O378" i="14"/>
  <c r="L378" i="14"/>
  <c r="M378" i="14"/>
  <c r="K378" i="14"/>
  <c r="A378" i="14"/>
  <c r="D378" i="14"/>
  <c r="N379" i="13" l="1"/>
  <c r="O379" i="13"/>
  <c r="C380" i="13"/>
  <c r="A379" i="13"/>
  <c r="L379" i="13"/>
  <c r="M379" i="13"/>
  <c r="K379" i="13"/>
  <c r="D379" i="13"/>
  <c r="C380" i="14"/>
  <c r="L379" i="14"/>
  <c r="N379" i="14"/>
  <c r="O379" i="14"/>
  <c r="M379" i="14"/>
  <c r="K379" i="14"/>
  <c r="A379" i="14"/>
  <c r="D379" i="14"/>
  <c r="N380" i="13" l="1"/>
  <c r="M380" i="13"/>
  <c r="O380" i="13"/>
  <c r="L380" i="13"/>
  <c r="C381" i="13"/>
  <c r="K380" i="13"/>
  <c r="A380" i="13"/>
  <c r="D380" i="13"/>
  <c r="C381" i="14"/>
  <c r="M380" i="14"/>
  <c r="L380" i="14"/>
  <c r="O380" i="14"/>
  <c r="N380" i="14"/>
  <c r="K380" i="14"/>
  <c r="A380" i="14"/>
  <c r="D380" i="14"/>
  <c r="N381" i="13" l="1"/>
  <c r="M381" i="13"/>
  <c r="C382" i="13"/>
  <c r="K381" i="13"/>
  <c r="O381" i="13"/>
  <c r="L381" i="13"/>
  <c r="A381" i="13"/>
  <c r="D381" i="13"/>
  <c r="C382" i="14"/>
  <c r="N381" i="14"/>
  <c r="O381" i="14"/>
  <c r="L381" i="14"/>
  <c r="M381" i="14"/>
  <c r="K381" i="14"/>
  <c r="A381" i="14"/>
  <c r="D381" i="14"/>
  <c r="N382" i="13" l="1"/>
  <c r="O382" i="13"/>
  <c r="C383" i="13"/>
  <c r="A382" i="13"/>
  <c r="L382" i="13"/>
  <c r="M382" i="13"/>
  <c r="K382" i="13"/>
  <c r="D382" i="13"/>
  <c r="C383" i="14"/>
  <c r="N382" i="14"/>
  <c r="L382" i="14"/>
  <c r="M382" i="14"/>
  <c r="O382" i="14"/>
  <c r="K382" i="14"/>
  <c r="A382" i="14"/>
  <c r="D382" i="14"/>
  <c r="N383" i="13" l="1"/>
  <c r="O383" i="13"/>
  <c r="C384" i="13"/>
  <c r="K383" i="13"/>
  <c r="L383" i="13"/>
  <c r="M383" i="13"/>
  <c r="A383" i="13"/>
  <c r="D383" i="13"/>
  <c r="C384" i="14"/>
  <c r="O383" i="14"/>
  <c r="M383" i="14"/>
  <c r="L383" i="14"/>
  <c r="N383" i="14"/>
  <c r="K383" i="14"/>
  <c r="A383" i="14"/>
  <c r="D383" i="14"/>
  <c r="N384" i="13" l="1"/>
  <c r="L384" i="13"/>
  <c r="A384" i="13"/>
  <c r="D384" i="13"/>
  <c r="M384" i="13"/>
  <c r="O384" i="13"/>
  <c r="K384" i="13"/>
  <c r="C385" i="13"/>
  <c r="C385" i="14"/>
  <c r="M384" i="14"/>
  <c r="L384" i="14"/>
  <c r="O384" i="14"/>
  <c r="N384" i="14"/>
  <c r="K384" i="14"/>
  <c r="A384" i="14"/>
  <c r="D384" i="14"/>
  <c r="N385" i="13" l="1"/>
  <c r="M385" i="13"/>
  <c r="A385" i="13"/>
  <c r="K385" i="13"/>
  <c r="O385" i="13"/>
  <c r="L385" i="13"/>
  <c r="C386" i="13"/>
  <c r="D385" i="13"/>
  <c r="C386" i="14"/>
  <c r="N385" i="14"/>
  <c r="O385" i="14"/>
  <c r="L385" i="14"/>
  <c r="M385" i="14"/>
  <c r="K385" i="14"/>
  <c r="A385" i="14"/>
  <c r="D385" i="14"/>
  <c r="N386" i="13" l="1"/>
  <c r="O386" i="13"/>
  <c r="A386" i="13"/>
  <c r="L386" i="13"/>
  <c r="M386" i="13"/>
  <c r="K386" i="13"/>
  <c r="D386" i="13"/>
  <c r="C387" i="13"/>
  <c r="C387" i="14"/>
  <c r="N386" i="14"/>
  <c r="O386" i="14"/>
  <c r="L386" i="14"/>
  <c r="M386" i="14"/>
  <c r="K386" i="14"/>
  <c r="A386" i="14"/>
  <c r="D386" i="14"/>
  <c r="N387" i="13" l="1"/>
  <c r="O387" i="13"/>
  <c r="A387" i="13"/>
  <c r="C388" i="13"/>
  <c r="L387" i="13"/>
  <c r="M387" i="13"/>
  <c r="K387" i="13"/>
  <c r="D387" i="13"/>
  <c r="C388" i="14"/>
  <c r="O387" i="14"/>
  <c r="M387" i="14"/>
  <c r="L387" i="14"/>
  <c r="N387" i="14"/>
  <c r="K387" i="14"/>
  <c r="A387" i="14"/>
  <c r="D387" i="14"/>
  <c r="N388" i="13" l="1"/>
  <c r="L388" i="13"/>
  <c r="A388" i="13"/>
  <c r="K388" i="13"/>
  <c r="M388" i="13"/>
  <c r="O388" i="13"/>
  <c r="D388" i="13"/>
  <c r="C389" i="13"/>
  <c r="C389" i="14"/>
  <c r="M388" i="14"/>
  <c r="N388" i="14"/>
  <c r="L388" i="14"/>
  <c r="O388" i="14"/>
  <c r="K388" i="14"/>
  <c r="A388" i="14"/>
  <c r="D388" i="14"/>
  <c r="N389" i="13" l="1"/>
  <c r="M389" i="13"/>
  <c r="A389" i="13"/>
  <c r="K389" i="13"/>
  <c r="C390" i="13"/>
  <c r="O389" i="13"/>
  <c r="L389" i="13"/>
  <c r="D389" i="13"/>
  <c r="C390" i="14"/>
  <c r="N389" i="14"/>
  <c r="O389" i="14"/>
  <c r="L389" i="14"/>
  <c r="M389" i="14"/>
  <c r="K389" i="14"/>
  <c r="A389" i="14"/>
  <c r="D389" i="14"/>
  <c r="N390" i="13" l="1"/>
  <c r="O390" i="13"/>
  <c r="A390" i="13"/>
  <c r="K390" i="13"/>
  <c r="L390" i="13"/>
  <c r="M390" i="13"/>
  <c r="D390" i="13"/>
  <c r="C391" i="13"/>
  <c r="C391" i="14"/>
  <c r="N390" i="14"/>
  <c r="O390" i="14"/>
  <c r="L390" i="14"/>
  <c r="M390" i="14"/>
  <c r="K390" i="14"/>
  <c r="A390" i="14"/>
  <c r="D390" i="14"/>
  <c r="N391" i="13" l="1"/>
  <c r="O391" i="13"/>
  <c r="A391" i="13"/>
  <c r="K391" i="13"/>
  <c r="L391" i="13"/>
  <c r="M391" i="13"/>
  <c r="C392" i="13"/>
  <c r="D391" i="13"/>
  <c r="C392" i="14"/>
  <c r="O391" i="14"/>
  <c r="M391" i="14"/>
  <c r="L391" i="14"/>
  <c r="N391" i="14"/>
  <c r="K391" i="14"/>
  <c r="A391" i="14"/>
  <c r="D391" i="14"/>
  <c r="N392" i="13" l="1"/>
  <c r="L392" i="13"/>
  <c r="A392" i="13"/>
  <c r="K392" i="13"/>
  <c r="M392" i="13"/>
  <c r="O392" i="13"/>
  <c r="D392" i="13"/>
  <c r="C393" i="13"/>
  <c r="C393" i="14"/>
  <c r="M392" i="14"/>
  <c r="N392" i="14"/>
  <c r="L392" i="14"/>
  <c r="O392" i="14"/>
  <c r="K392" i="14"/>
  <c r="A392" i="14"/>
  <c r="D392" i="14"/>
  <c r="C394" i="14" l="1"/>
  <c r="N393" i="14"/>
  <c r="O393" i="14"/>
  <c r="L393" i="14"/>
  <c r="M393" i="14"/>
  <c r="K393" i="14"/>
  <c r="A393" i="14"/>
  <c r="D393" i="14"/>
  <c r="N393" i="13"/>
  <c r="M393" i="13"/>
  <c r="A393" i="13"/>
  <c r="K393" i="13"/>
  <c r="O393" i="13"/>
  <c r="L393" i="13"/>
  <c r="C394" i="13"/>
  <c r="D393" i="13"/>
  <c r="N394" i="13" l="1"/>
  <c r="O394" i="13"/>
  <c r="A394" i="13"/>
  <c r="D394" i="13"/>
  <c r="L394" i="13"/>
  <c r="M394" i="13"/>
  <c r="K394" i="13"/>
  <c r="C395" i="13"/>
  <c r="C395" i="14"/>
  <c r="N394" i="14"/>
  <c r="O394" i="14"/>
  <c r="L394" i="14"/>
  <c r="M394" i="14"/>
  <c r="K394" i="14"/>
  <c r="A394" i="14"/>
  <c r="D394" i="14"/>
  <c r="N395" i="13" l="1"/>
  <c r="O395" i="13"/>
  <c r="A395" i="13"/>
  <c r="C396" i="13"/>
  <c r="L395" i="13"/>
  <c r="M395" i="13"/>
  <c r="K395" i="13"/>
  <c r="D395" i="13"/>
  <c r="C396" i="14"/>
  <c r="O395" i="14"/>
  <c r="M395" i="14"/>
  <c r="L395" i="14"/>
  <c r="N395" i="14"/>
  <c r="K395" i="14"/>
  <c r="A395" i="14"/>
  <c r="D395" i="14"/>
  <c r="N396" i="13" l="1"/>
  <c r="L396" i="13"/>
  <c r="A396" i="13"/>
  <c r="D396" i="13"/>
  <c r="M396" i="13"/>
  <c r="O396" i="13"/>
  <c r="K396" i="13"/>
  <c r="C397" i="13"/>
  <c r="C397" i="14"/>
  <c r="M396" i="14"/>
  <c r="N396" i="14"/>
  <c r="L396" i="14"/>
  <c r="O396" i="14"/>
  <c r="K396" i="14"/>
  <c r="A396" i="14"/>
  <c r="D396" i="14"/>
  <c r="N397" i="13" l="1"/>
  <c r="M397" i="13"/>
  <c r="A397" i="13"/>
  <c r="C398" i="13"/>
  <c r="O397" i="13"/>
  <c r="L397" i="13"/>
  <c r="K397" i="13"/>
  <c r="D397" i="13"/>
  <c r="C398" i="14"/>
  <c r="N397" i="14"/>
  <c r="O397" i="14"/>
  <c r="L397" i="14"/>
  <c r="M397" i="14"/>
  <c r="K397" i="14"/>
  <c r="A397" i="14"/>
  <c r="D397" i="14"/>
  <c r="N398" i="13" l="1"/>
  <c r="O398" i="13"/>
  <c r="A398" i="13"/>
  <c r="K398" i="13"/>
  <c r="L398" i="13"/>
  <c r="M398" i="13"/>
  <c r="D398" i="13"/>
  <c r="C399" i="13"/>
  <c r="C399" i="14"/>
  <c r="N398" i="14"/>
  <c r="O398" i="14"/>
  <c r="L398" i="14"/>
  <c r="M398" i="14"/>
  <c r="K398" i="14"/>
  <c r="A398" i="14"/>
  <c r="D398" i="14"/>
  <c r="N399" i="13" l="1"/>
  <c r="O399" i="13"/>
  <c r="A399" i="13"/>
  <c r="K399" i="13"/>
  <c r="L399" i="13"/>
  <c r="M399" i="13"/>
  <c r="C400" i="13"/>
  <c r="D399" i="13"/>
  <c r="C400" i="14"/>
  <c r="O399" i="14"/>
  <c r="M399" i="14"/>
  <c r="L399" i="14"/>
  <c r="N399" i="14"/>
  <c r="K399" i="14"/>
  <c r="A399" i="14"/>
  <c r="D399" i="14"/>
  <c r="N400" i="13" l="1"/>
  <c r="L400" i="13"/>
  <c r="A400" i="13"/>
  <c r="D400" i="13"/>
  <c r="M400" i="13"/>
  <c r="O400" i="13"/>
  <c r="K400" i="13"/>
  <c r="C401" i="13"/>
  <c r="C401" i="14"/>
  <c r="M400" i="14"/>
  <c r="L400" i="14"/>
  <c r="O400" i="14"/>
  <c r="N400" i="14"/>
  <c r="K400" i="14"/>
  <c r="A400" i="14"/>
  <c r="D400" i="14"/>
  <c r="C402" i="14" l="1"/>
  <c r="N401" i="14"/>
  <c r="O401" i="14"/>
  <c r="L401" i="14"/>
  <c r="M401" i="14"/>
  <c r="K401" i="14"/>
  <c r="A401" i="14"/>
  <c r="D401" i="14"/>
  <c r="N401" i="13"/>
  <c r="M401" i="13"/>
  <c r="A401" i="13"/>
  <c r="K401" i="13"/>
  <c r="O401" i="13"/>
  <c r="L401" i="13"/>
  <c r="C402" i="13"/>
  <c r="D401" i="13"/>
  <c r="N402" i="13" l="1"/>
  <c r="O402" i="13"/>
  <c r="A402" i="13"/>
  <c r="D402" i="13"/>
  <c r="L402" i="13"/>
  <c r="M402" i="13"/>
  <c r="K402" i="13"/>
  <c r="C403" i="13"/>
  <c r="C403" i="14"/>
  <c r="N402" i="14"/>
  <c r="O402" i="14"/>
  <c r="L402" i="14"/>
  <c r="M402" i="14"/>
  <c r="K402" i="14"/>
  <c r="A402" i="14"/>
  <c r="D402" i="14"/>
  <c r="N403" i="13" l="1"/>
  <c r="O403" i="13"/>
  <c r="A403" i="13"/>
  <c r="C404" i="13"/>
  <c r="L403" i="13"/>
  <c r="M403" i="13"/>
  <c r="K403" i="13"/>
  <c r="D403" i="13"/>
  <c r="C404" i="14"/>
  <c r="O403" i="14"/>
  <c r="M403" i="14"/>
  <c r="L403" i="14"/>
  <c r="N403" i="14"/>
  <c r="K403" i="14"/>
  <c r="A403" i="14"/>
  <c r="D403" i="14"/>
  <c r="N404" i="13" l="1"/>
  <c r="L404" i="13"/>
  <c r="A404" i="13"/>
  <c r="K404" i="13"/>
  <c r="M404" i="13"/>
  <c r="O404" i="13"/>
  <c r="D404" i="13"/>
  <c r="C405" i="13"/>
  <c r="C405" i="14"/>
  <c r="M404" i="14"/>
  <c r="N404" i="14"/>
  <c r="L404" i="14"/>
  <c r="O404" i="14"/>
  <c r="K404" i="14"/>
  <c r="A404" i="14"/>
  <c r="D404" i="14"/>
  <c r="N405" i="13" l="1"/>
  <c r="M405" i="13"/>
  <c r="A405" i="13"/>
  <c r="C406" i="13"/>
  <c r="O405" i="13"/>
  <c r="L405" i="13"/>
  <c r="K405" i="13"/>
  <c r="D405" i="13"/>
  <c r="C406" i="14"/>
  <c r="N405" i="14"/>
  <c r="O405" i="14"/>
  <c r="L405" i="14"/>
  <c r="M405" i="14"/>
  <c r="K405" i="14"/>
  <c r="A405" i="14"/>
  <c r="D405" i="14"/>
  <c r="N406" i="13" l="1"/>
  <c r="O406" i="13"/>
  <c r="A406" i="13"/>
  <c r="D406" i="13"/>
  <c r="L406" i="13"/>
  <c r="M406" i="13"/>
  <c r="K406" i="13"/>
  <c r="C407" i="13"/>
  <c r="C407" i="14"/>
  <c r="N406" i="14"/>
  <c r="L406" i="14"/>
  <c r="M406" i="14"/>
  <c r="O406" i="14"/>
  <c r="K406" i="14"/>
  <c r="A406" i="14"/>
  <c r="D406" i="14"/>
  <c r="N407" i="13" l="1"/>
  <c r="O407" i="13"/>
  <c r="K407" i="13"/>
  <c r="L407" i="13"/>
  <c r="M407" i="13"/>
  <c r="A407" i="13"/>
  <c r="C408" i="13"/>
  <c r="D407" i="13"/>
  <c r="C408" i="14"/>
  <c r="O407" i="14"/>
  <c r="M407" i="14"/>
  <c r="L407" i="14"/>
  <c r="N407" i="14"/>
  <c r="K407" i="14"/>
  <c r="A407" i="14"/>
  <c r="D407" i="14"/>
  <c r="N408" i="13" l="1"/>
  <c r="L408" i="13"/>
  <c r="A408" i="13"/>
  <c r="K408" i="13"/>
  <c r="M408" i="13"/>
  <c r="O408" i="13"/>
  <c r="D408" i="13"/>
  <c r="C409" i="13"/>
  <c r="C409" i="14"/>
  <c r="M408" i="14"/>
  <c r="N408" i="14"/>
  <c r="L408" i="14"/>
  <c r="O408" i="14"/>
  <c r="K408" i="14"/>
  <c r="A408" i="14"/>
  <c r="D408" i="14"/>
  <c r="N409" i="13" l="1"/>
  <c r="M409" i="13"/>
  <c r="A409" i="13"/>
  <c r="K409" i="13"/>
  <c r="C410" i="13"/>
  <c r="O409" i="13"/>
  <c r="L409" i="13"/>
  <c r="D409" i="13"/>
  <c r="C410" i="14"/>
  <c r="N409" i="14"/>
  <c r="O409" i="14"/>
  <c r="L409" i="14"/>
  <c r="M409" i="14"/>
  <c r="K409" i="14"/>
  <c r="A409" i="14"/>
  <c r="D409" i="14"/>
  <c r="N410" i="13" l="1"/>
  <c r="O410" i="13"/>
  <c r="A410" i="13"/>
  <c r="K410" i="13"/>
  <c r="L410" i="13"/>
  <c r="M410" i="13"/>
  <c r="D410" i="13"/>
  <c r="C411" i="13"/>
  <c r="C411" i="14"/>
  <c r="N410" i="14"/>
  <c r="O410" i="14"/>
  <c r="L410" i="14"/>
  <c r="M410" i="14"/>
  <c r="K410" i="14"/>
  <c r="A410" i="14"/>
  <c r="D410" i="14"/>
  <c r="N411" i="13" l="1"/>
  <c r="O411" i="13"/>
  <c r="A411" i="13"/>
  <c r="K411" i="13"/>
  <c r="C412" i="13"/>
  <c r="L411" i="13"/>
  <c r="M411" i="13"/>
  <c r="D411" i="13"/>
  <c r="C412" i="14"/>
  <c r="O411" i="14"/>
  <c r="M411" i="14"/>
  <c r="L411" i="14"/>
  <c r="N411" i="14"/>
  <c r="K411" i="14"/>
  <c r="A411" i="14"/>
  <c r="D411" i="14"/>
  <c r="N412" i="13" l="1"/>
  <c r="L412" i="13"/>
  <c r="A412" i="13"/>
  <c r="K412" i="13"/>
  <c r="M412" i="13"/>
  <c r="O412" i="13"/>
  <c r="D412" i="13"/>
  <c r="C413" i="13"/>
  <c r="C413" i="14"/>
  <c r="M412" i="14"/>
  <c r="N412" i="14"/>
  <c r="L412" i="14"/>
  <c r="O412" i="14"/>
  <c r="K412" i="14"/>
  <c r="A412" i="14"/>
  <c r="D412" i="14"/>
  <c r="N413" i="13" l="1"/>
  <c r="M413" i="13"/>
  <c r="A413" i="13"/>
  <c r="K413" i="13"/>
  <c r="O413" i="13"/>
  <c r="L413" i="13"/>
  <c r="C414" i="13"/>
  <c r="D413" i="13"/>
  <c r="C414" i="14"/>
  <c r="N413" i="14"/>
  <c r="L413" i="14"/>
  <c r="M413" i="14"/>
  <c r="O413" i="14"/>
  <c r="K413" i="14"/>
  <c r="A413" i="14"/>
  <c r="D413" i="14"/>
  <c r="N414" i="13" l="1"/>
  <c r="O414" i="13"/>
  <c r="A414" i="13"/>
  <c r="K414" i="13"/>
  <c r="L414" i="13"/>
  <c r="M414" i="13"/>
  <c r="D414" i="13"/>
  <c r="C415" i="13"/>
  <c r="C415" i="14"/>
  <c r="N414" i="14"/>
  <c r="O414" i="14"/>
  <c r="L414" i="14"/>
  <c r="M414" i="14"/>
  <c r="K414" i="14"/>
  <c r="A414" i="14"/>
  <c r="D414" i="14"/>
  <c r="N415" i="13" l="1"/>
  <c r="O415" i="13"/>
  <c r="A415" i="13"/>
  <c r="C416" i="13"/>
  <c r="L415" i="13"/>
  <c r="M415" i="13"/>
  <c r="K415" i="13"/>
  <c r="D415" i="13"/>
  <c r="C416" i="14"/>
  <c r="O415" i="14"/>
  <c r="M415" i="14"/>
  <c r="L415" i="14"/>
  <c r="N415" i="14"/>
  <c r="K415" i="14"/>
  <c r="A415" i="14"/>
  <c r="D415" i="14"/>
  <c r="N416" i="13" l="1"/>
  <c r="L416" i="13"/>
  <c r="A416" i="13"/>
  <c r="D416" i="13"/>
  <c r="M416" i="13"/>
  <c r="O416" i="13"/>
  <c r="K416" i="13"/>
  <c r="C417" i="13"/>
  <c r="C417" i="14"/>
  <c r="M416" i="14"/>
  <c r="N416" i="14"/>
  <c r="L416" i="14"/>
  <c r="O416" i="14"/>
  <c r="K416" i="14"/>
  <c r="A416" i="14"/>
  <c r="D416" i="14"/>
  <c r="N417" i="13" l="1"/>
  <c r="M417" i="13"/>
  <c r="A417" i="13"/>
  <c r="C418" i="13"/>
  <c r="O417" i="13"/>
  <c r="L417" i="13"/>
  <c r="K417" i="13"/>
  <c r="D417" i="13"/>
  <c r="C418" i="14"/>
  <c r="N417" i="14"/>
  <c r="O417" i="14"/>
  <c r="L417" i="14"/>
  <c r="M417" i="14"/>
  <c r="K417" i="14"/>
  <c r="A417" i="14"/>
  <c r="D417" i="14"/>
  <c r="N418" i="13" l="1"/>
  <c r="O418" i="13"/>
  <c r="A418" i="13"/>
  <c r="D418" i="13"/>
  <c r="L418" i="13"/>
  <c r="M418" i="13"/>
  <c r="K418" i="13"/>
  <c r="C419" i="13"/>
  <c r="C419" i="14"/>
  <c r="N418" i="14"/>
  <c r="O418" i="14"/>
  <c r="L418" i="14"/>
  <c r="M418" i="14"/>
  <c r="K418" i="14"/>
  <c r="A418" i="14"/>
  <c r="D418" i="14"/>
  <c r="N419" i="13" l="1"/>
  <c r="O419" i="13"/>
  <c r="A419" i="13"/>
  <c r="C420" i="13"/>
  <c r="L419" i="13"/>
  <c r="M419" i="13"/>
  <c r="K419" i="13"/>
  <c r="D419" i="13"/>
  <c r="C420" i="14"/>
  <c r="O419" i="14"/>
  <c r="M419" i="14"/>
  <c r="L419" i="14"/>
  <c r="N419" i="14"/>
  <c r="K419" i="14"/>
  <c r="A419" i="14"/>
  <c r="D419" i="14"/>
  <c r="N420" i="13" l="1"/>
  <c r="L420" i="13"/>
  <c r="A420" i="13"/>
  <c r="K420" i="13"/>
  <c r="D420" i="13"/>
  <c r="M420" i="13"/>
  <c r="O420" i="13"/>
  <c r="C421" i="13"/>
  <c r="C421" i="14"/>
  <c r="M420" i="14"/>
  <c r="N420" i="14"/>
  <c r="L420" i="14"/>
  <c r="O420" i="14"/>
  <c r="K420" i="14"/>
  <c r="A420" i="14"/>
  <c r="D420" i="14"/>
  <c r="N421" i="13" l="1"/>
  <c r="M421" i="13"/>
  <c r="A421" i="13"/>
  <c r="K421" i="13"/>
  <c r="O421" i="13"/>
  <c r="L421" i="13"/>
  <c r="C422" i="13"/>
  <c r="D421" i="13"/>
  <c r="C422" i="14"/>
  <c r="N421" i="14"/>
  <c r="L421" i="14"/>
  <c r="M421" i="14"/>
  <c r="O421" i="14"/>
  <c r="K421" i="14"/>
  <c r="A421" i="14"/>
  <c r="D421" i="14"/>
  <c r="N422" i="13" l="1"/>
  <c r="O422" i="13"/>
  <c r="A422" i="13"/>
  <c r="K422" i="13"/>
  <c r="L422" i="13"/>
  <c r="M422" i="13"/>
  <c r="D422" i="13"/>
  <c r="C423" i="13"/>
  <c r="C423" i="14"/>
  <c r="N422" i="14"/>
  <c r="O422" i="14"/>
  <c r="L422" i="14"/>
  <c r="M422" i="14"/>
  <c r="K422" i="14"/>
  <c r="A422" i="14"/>
  <c r="D422" i="14"/>
  <c r="N423" i="13" l="1"/>
  <c r="O423" i="13"/>
  <c r="A423" i="13"/>
  <c r="C424" i="13"/>
  <c r="L423" i="13"/>
  <c r="M423" i="13"/>
  <c r="K423" i="13"/>
  <c r="D423" i="13"/>
  <c r="C424" i="14"/>
  <c r="O423" i="14"/>
  <c r="M423" i="14"/>
  <c r="L423" i="14"/>
  <c r="N423" i="14"/>
  <c r="K423" i="14"/>
  <c r="A423" i="14"/>
  <c r="D423" i="14"/>
  <c r="N424" i="13" l="1"/>
  <c r="L424" i="13"/>
  <c r="A424" i="13"/>
  <c r="K424" i="13"/>
  <c r="M424" i="13"/>
  <c r="O424" i="13"/>
  <c r="D424" i="13"/>
  <c r="C425" i="13"/>
  <c r="C425" i="14"/>
  <c r="M424" i="14"/>
  <c r="N424" i="14"/>
  <c r="L424" i="14"/>
  <c r="O424" i="14"/>
  <c r="K424" i="14"/>
  <c r="A424" i="14"/>
  <c r="D424" i="14"/>
  <c r="N425" i="13" l="1"/>
  <c r="M425" i="13"/>
  <c r="A425" i="13"/>
  <c r="K425" i="13"/>
  <c r="O425" i="13"/>
  <c r="L425" i="13"/>
  <c r="C426" i="13"/>
  <c r="D425" i="13"/>
  <c r="C426" i="14"/>
  <c r="N425" i="14"/>
  <c r="O425" i="14"/>
  <c r="L425" i="14"/>
  <c r="M425" i="14"/>
  <c r="K425" i="14"/>
  <c r="A425" i="14"/>
  <c r="D425" i="14"/>
  <c r="N426" i="13" l="1"/>
  <c r="O426" i="13"/>
  <c r="A426" i="13"/>
  <c r="L426" i="13"/>
  <c r="M426" i="13"/>
  <c r="K426" i="13"/>
  <c r="D426" i="13"/>
  <c r="C427" i="13"/>
  <c r="C427" i="14"/>
  <c r="N426" i="14"/>
  <c r="O426" i="14"/>
  <c r="L426" i="14"/>
  <c r="M426" i="14"/>
  <c r="K426" i="14"/>
  <c r="A426" i="14"/>
  <c r="D426" i="14"/>
  <c r="N427" i="13" l="1"/>
  <c r="O427" i="13"/>
  <c r="A427" i="13"/>
  <c r="K427" i="13"/>
  <c r="C428" i="13"/>
  <c r="L427" i="13"/>
  <c r="M427" i="13"/>
  <c r="D427" i="13"/>
  <c r="C428" i="14"/>
  <c r="O427" i="14"/>
  <c r="M427" i="14"/>
  <c r="L427" i="14"/>
  <c r="N427" i="14"/>
  <c r="K427" i="14"/>
  <c r="A427" i="14"/>
  <c r="D427" i="14"/>
  <c r="N428" i="13" l="1"/>
  <c r="L428" i="13"/>
  <c r="A428" i="13"/>
  <c r="D428" i="13"/>
  <c r="M428" i="13"/>
  <c r="O428" i="13"/>
  <c r="K428" i="13"/>
  <c r="C429" i="13"/>
  <c r="C429" i="14"/>
  <c r="M428" i="14"/>
  <c r="N428" i="14"/>
  <c r="L428" i="14"/>
  <c r="O428" i="14"/>
  <c r="K428" i="14"/>
  <c r="A428" i="14"/>
  <c r="D428" i="14"/>
  <c r="N429" i="13" l="1"/>
  <c r="M429" i="13"/>
  <c r="A429" i="13"/>
  <c r="K429" i="13"/>
  <c r="C430" i="13"/>
  <c r="O429" i="13"/>
  <c r="L429" i="13"/>
  <c r="D429" i="13"/>
  <c r="C430" i="14"/>
  <c r="N429" i="14"/>
  <c r="L429" i="14"/>
  <c r="M429" i="14"/>
  <c r="O429" i="14"/>
  <c r="K429" i="14"/>
  <c r="A429" i="14"/>
  <c r="D429" i="14"/>
  <c r="N430" i="13" l="1"/>
  <c r="O430" i="13"/>
  <c r="A430" i="13"/>
  <c r="K430" i="13"/>
  <c r="L430" i="13"/>
  <c r="M430" i="13"/>
  <c r="D430" i="13"/>
  <c r="C431" i="13"/>
  <c r="C431" i="14"/>
  <c r="L430" i="14"/>
  <c r="M430" i="14"/>
  <c r="N430" i="14"/>
  <c r="O430" i="14"/>
  <c r="K430" i="14"/>
  <c r="D430" i="14"/>
  <c r="A430" i="14"/>
  <c r="N431" i="13" l="1"/>
  <c r="L431" i="13"/>
  <c r="M431" i="13"/>
  <c r="O431" i="13"/>
  <c r="A431" i="13"/>
  <c r="K431" i="13"/>
  <c r="C432" i="13"/>
  <c r="D431" i="13"/>
  <c r="C432" i="14"/>
  <c r="N431" i="14"/>
  <c r="L431" i="14"/>
  <c r="K431" i="14"/>
  <c r="A431" i="14"/>
  <c r="M431" i="14"/>
  <c r="D431" i="14"/>
  <c r="O431" i="14"/>
  <c r="N432" i="13" l="1"/>
  <c r="O432" i="13"/>
  <c r="M432" i="13"/>
  <c r="C433" i="13"/>
  <c r="A432" i="13"/>
  <c r="D432" i="13"/>
  <c r="L432" i="13"/>
  <c r="K432" i="13"/>
  <c r="C433" i="14"/>
  <c r="N432" i="14"/>
  <c r="L432" i="14"/>
  <c r="M432" i="14"/>
  <c r="O432" i="14"/>
  <c r="K432" i="14"/>
  <c r="A432" i="14"/>
  <c r="D432" i="14"/>
  <c r="N433" i="13" l="1"/>
  <c r="M433" i="13"/>
  <c r="A433" i="13"/>
  <c r="K433" i="13"/>
  <c r="O433" i="13"/>
  <c r="L433" i="13"/>
  <c r="C434" i="13"/>
  <c r="D433" i="13"/>
  <c r="C434" i="14"/>
  <c r="L433" i="14"/>
  <c r="M433" i="14"/>
  <c r="N433" i="14"/>
  <c r="O433" i="14"/>
  <c r="K433" i="14"/>
  <c r="A433" i="14"/>
  <c r="D433" i="14"/>
  <c r="N434" i="13" l="1"/>
  <c r="L434" i="13"/>
  <c r="M434" i="13"/>
  <c r="O434" i="13"/>
  <c r="A434" i="13"/>
  <c r="K434" i="13"/>
  <c r="D434" i="13"/>
  <c r="C435" i="13"/>
  <c r="C435" i="14"/>
  <c r="O434" i="14"/>
  <c r="M434" i="14"/>
  <c r="L434" i="14"/>
  <c r="N434" i="14"/>
  <c r="K434" i="14"/>
  <c r="A434" i="14"/>
  <c r="D434" i="14"/>
  <c r="C436" i="14" l="1"/>
  <c r="M435" i="14"/>
  <c r="N435" i="14"/>
  <c r="L435" i="14"/>
  <c r="O435" i="14"/>
  <c r="K435" i="14"/>
  <c r="A435" i="14"/>
  <c r="D435" i="14"/>
  <c r="N435" i="13"/>
  <c r="O435" i="13"/>
  <c r="A435" i="13"/>
  <c r="C436" i="13"/>
  <c r="L435" i="13"/>
  <c r="M435" i="13"/>
  <c r="K435" i="13"/>
  <c r="D435" i="13"/>
  <c r="N436" i="13" l="1"/>
  <c r="L436" i="13"/>
  <c r="A436" i="13"/>
  <c r="K436" i="13"/>
  <c r="M436" i="13"/>
  <c r="O436" i="13"/>
  <c r="D436" i="13"/>
  <c r="C437" i="13"/>
  <c r="C437" i="14"/>
  <c r="N436" i="14"/>
  <c r="O436" i="14"/>
  <c r="L436" i="14"/>
  <c r="M436" i="14"/>
  <c r="K436" i="14"/>
  <c r="A436" i="14"/>
  <c r="D436" i="14"/>
  <c r="N437" i="13" l="1"/>
  <c r="M437" i="13"/>
  <c r="A437" i="13"/>
  <c r="K437" i="13"/>
  <c r="C438" i="13"/>
  <c r="O437" i="13"/>
  <c r="L437" i="13"/>
  <c r="D437" i="13"/>
  <c r="C438" i="14"/>
  <c r="O437" i="14"/>
  <c r="M437" i="14"/>
  <c r="L437" i="14"/>
  <c r="N437" i="14"/>
  <c r="K437" i="14"/>
  <c r="A437" i="14"/>
  <c r="D437" i="14"/>
  <c r="N438" i="13" l="1"/>
  <c r="O438" i="13"/>
  <c r="A438" i="13"/>
  <c r="D438" i="13"/>
  <c r="L438" i="13"/>
  <c r="M438" i="13"/>
  <c r="K438" i="13"/>
  <c r="C439" i="13"/>
  <c r="C439" i="14"/>
  <c r="M438" i="14"/>
  <c r="N438" i="14"/>
  <c r="L438" i="14"/>
  <c r="O438" i="14"/>
  <c r="K438" i="14"/>
  <c r="A438" i="14"/>
  <c r="D438" i="14"/>
  <c r="N439" i="13" l="1"/>
  <c r="O439" i="13"/>
  <c r="C440" i="13"/>
  <c r="K439" i="13"/>
  <c r="A439" i="13"/>
  <c r="L439" i="13"/>
  <c r="M439" i="13"/>
  <c r="D439" i="13"/>
  <c r="C440" i="14"/>
  <c r="O439" i="14"/>
  <c r="N439" i="14"/>
  <c r="L439" i="14"/>
  <c r="M439" i="14"/>
  <c r="K439" i="14"/>
  <c r="A439" i="14"/>
  <c r="D439" i="14"/>
  <c r="N440" i="13" l="1"/>
  <c r="L440" i="13"/>
  <c r="C441" i="13"/>
  <c r="K440" i="13"/>
  <c r="A440" i="13"/>
  <c r="M440" i="13"/>
  <c r="O440" i="13"/>
  <c r="D440" i="13"/>
  <c r="C441" i="14"/>
  <c r="N440" i="14"/>
  <c r="O440" i="14"/>
  <c r="L440" i="14"/>
  <c r="M440" i="14"/>
  <c r="K440" i="14"/>
  <c r="A440" i="14"/>
  <c r="D440" i="14"/>
  <c r="N441" i="13" l="1"/>
  <c r="M441" i="13"/>
  <c r="C442" i="13"/>
  <c r="K441" i="13"/>
  <c r="O441" i="13"/>
  <c r="L441" i="13"/>
  <c r="D441" i="13"/>
  <c r="A441" i="13"/>
  <c r="C442" i="14"/>
  <c r="O441" i="14"/>
  <c r="M441" i="14"/>
  <c r="L441" i="14"/>
  <c r="N441" i="14"/>
  <c r="K441" i="14"/>
  <c r="A441" i="14"/>
  <c r="D441" i="14"/>
  <c r="N442" i="13" l="1"/>
  <c r="O442" i="13"/>
  <c r="C443" i="13"/>
  <c r="K442" i="13"/>
  <c r="L442" i="13"/>
  <c r="M442" i="13"/>
  <c r="A442" i="13"/>
  <c r="D442" i="13"/>
  <c r="C443" i="14"/>
  <c r="N442" i="14"/>
  <c r="M442" i="14"/>
  <c r="L442" i="14"/>
  <c r="O442" i="14"/>
  <c r="K442" i="14"/>
  <c r="A442" i="14"/>
  <c r="D442" i="14"/>
  <c r="N443" i="13" l="1"/>
  <c r="O443" i="13"/>
  <c r="C444" i="13"/>
  <c r="K443" i="13"/>
  <c r="L443" i="13"/>
  <c r="M443" i="13"/>
  <c r="A443" i="13"/>
  <c r="D443" i="13"/>
  <c r="C444" i="14"/>
  <c r="N443" i="14"/>
  <c r="L443" i="14"/>
  <c r="M443" i="14"/>
  <c r="O443" i="14"/>
  <c r="K443" i="14"/>
  <c r="A443" i="14"/>
  <c r="D443" i="14"/>
  <c r="N444" i="13" l="1"/>
  <c r="L444" i="13"/>
  <c r="C445" i="13"/>
  <c r="K444" i="13"/>
  <c r="M444" i="13"/>
  <c r="O444" i="13"/>
  <c r="A444" i="13"/>
  <c r="D444" i="13"/>
  <c r="C445" i="14"/>
  <c r="N444" i="14"/>
  <c r="O444" i="14"/>
  <c r="L444" i="14"/>
  <c r="M444" i="14"/>
  <c r="K444" i="14"/>
  <c r="A444" i="14"/>
  <c r="D444" i="14"/>
  <c r="N445" i="13" l="1"/>
  <c r="M445" i="13"/>
  <c r="C446" i="13"/>
  <c r="D445" i="13"/>
  <c r="O445" i="13"/>
  <c r="L445" i="13"/>
  <c r="K445" i="13"/>
  <c r="A445" i="13"/>
  <c r="C446" i="14"/>
  <c r="O445" i="14"/>
  <c r="L445" i="14"/>
  <c r="N445" i="14"/>
  <c r="M445" i="14"/>
  <c r="K445" i="14"/>
  <c r="A445" i="14"/>
  <c r="D445" i="14"/>
  <c r="N446" i="13" l="1"/>
  <c r="O446" i="13"/>
  <c r="C447" i="13"/>
  <c r="K446" i="13"/>
  <c r="L446" i="13"/>
  <c r="M446" i="13"/>
  <c r="A446" i="13"/>
  <c r="D446" i="13"/>
  <c r="C447" i="14"/>
  <c r="M446" i="14"/>
  <c r="N446" i="14"/>
  <c r="L446" i="14"/>
  <c r="O446" i="14"/>
  <c r="K446" i="14"/>
  <c r="A446" i="14"/>
  <c r="D446" i="14"/>
  <c r="N447" i="13" l="1"/>
  <c r="O447" i="13"/>
  <c r="C448" i="13"/>
  <c r="D447" i="13"/>
  <c r="L447" i="13"/>
  <c r="M447" i="13"/>
  <c r="K447" i="13"/>
  <c r="A447" i="13"/>
  <c r="C448" i="14"/>
  <c r="O447" i="14"/>
  <c r="N447" i="14"/>
  <c r="L447" i="14"/>
  <c r="M447" i="14"/>
  <c r="K447" i="14"/>
  <c r="A447" i="14"/>
  <c r="D447" i="14"/>
  <c r="N448" i="13" l="1"/>
  <c r="L448" i="13"/>
  <c r="A448" i="13"/>
  <c r="M448" i="13"/>
  <c r="O448" i="13"/>
  <c r="C449" i="13"/>
  <c r="K448" i="13"/>
  <c r="D448" i="13"/>
  <c r="C449" i="14"/>
  <c r="N448" i="14"/>
  <c r="O448" i="14"/>
  <c r="L448" i="14"/>
  <c r="M448" i="14"/>
  <c r="K448" i="14"/>
  <c r="A448" i="14"/>
  <c r="D448" i="14"/>
  <c r="N449" i="13" l="1"/>
  <c r="M449" i="13"/>
  <c r="C450" i="13"/>
  <c r="D449" i="13"/>
  <c r="O449" i="13"/>
  <c r="L449" i="13"/>
  <c r="K449" i="13"/>
  <c r="A449" i="13"/>
  <c r="C450" i="14"/>
  <c r="O449" i="14"/>
  <c r="M449" i="14"/>
  <c r="L449" i="14"/>
  <c r="N449" i="14"/>
  <c r="K449" i="14"/>
  <c r="A449" i="14"/>
  <c r="D449" i="14"/>
  <c r="N450" i="13" l="1"/>
  <c r="O450" i="13"/>
  <c r="C451" i="13"/>
  <c r="D450" i="13"/>
  <c r="L450" i="13"/>
  <c r="M450" i="13"/>
  <c r="K450" i="13"/>
  <c r="A450" i="13"/>
  <c r="C451" i="14"/>
  <c r="N450" i="14"/>
  <c r="M450" i="14"/>
  <c r="L450" i="14"/>
  <c r="O450" i="14"/>
  <c r="K450" i="14"/>
  <c r="A450" i="14"/>
  <c r="D450" i="14"/>
  <c r="N451" i="13" l="1"/>
  <c r="O451" i="13"/>
  <c r="C452" i="13"/>
  <c r="K451" i="13"/>
  <c r="L451" i="13"/>
  <c r="M451" i="13"/>
  <c r="D451" i="13"/>
  <c r="A451" i="13"/>
  <c r="C452" i="14"/>
  <c r="N451" i="14"/>
  <c r="L451" i="14"/>
  <c r="M451" i="14"/>
  <c r="O451" i="14"/>
  <c r="K451" i="14"/>
  <c r="A451" i="14"/>
  <c r="D451" i="14"/>
  <c r="N452" i="13" l="1"/>
  <c r="L452" i="13"/>
  <c r="C453" i="13"/>
  <c r="D452" i="13"/>
  <c r="M452" i="13"/>
  <c r="O452" i="13"/>
  <c r="K452" i="13"/>
  <c r="A452" i="13"/>
  <c r="C453" i="14"/>
  <c r="N452" i="14"/>
  <c r="L452" i="14"/>
  <c r="M452" i="14"/>
  <c r="O452" i="14"/>
  <c r="K452" i="14"/>
  <c r="A452" i="14"/>
  <c r="D452" i="14"/>
  <c r="N453" i="13" l="1"/>
  <c r="M453" i="13"/>
  <c r="C454" i="13"/>
  <c r="K453" i="13"/>
  <c r="O453" i="13"/>
  <c r="L453" i="13"/>
  <c r="D453" i="13"/>
  <c r="A453" i="13"/>
  <c r="C454" i="14"/>
  <c r="O453" i="14"/>
  <c r="L453" i="14"/>
  <c r="N453" i="14"/>
  <c r="M453" i="14"/>
  <c r="K453" i="14"/>
  <c r="A453" i="14"/>
  <c r="D453" i="14"/>
  <c r="N454" i="13" l="1"/>
  <c r="O454" i="13"/>
  <c r="C455" i="13"/>
  <c r="K454" i="13"/>
  <c r="L454" i="13"/>
  <c r="M454" i="13"/>
  <c r="D454" i="13"/>
  <c r="A454" i="13"/>
  <c r="C455" i="14"/>
  <c r="M454" i="14"/>
  <c r="L454" i="14"/>
  <c r="O454" i="14"/>
  <c r="N454" i="14"/>
  <c r="K454" i="14"/>
  <c r="A454" i="14"/>
  <c r="D454" i="14"/>
  <c r="N455" i="13" l="1"/>
  <c r="O455" i="13"/>
  <c r="C456" i="13"/>
  <c r="K455" i="13"/>
  <c r="L455" i="13"/>
  <c r="M455" i="13"/>
  <c r="D455" i="13"/>
  <c r="A455" i="13"/>
  <c r="C456" i="14"/>
  <c r="O455" i="14"/>
  <c r="N455" i="14"/>
  <c r="L455" i="14"/>
  <c r="M455" i="14"/>
  <c r="K455" i="14"/>
  <c r="A455" i="14"/>
  <c r="D455" i="14"/>
  <c r="C457" i="14" l="1"/>
  <c r="N456" i="14"/>
  <c r="L456" i="14"/>
  <c r="M456" i="14"/>
  <c r="O456" i="14"/>
  <c r="K456" i="14"/>
  <c r="A456" i="14"/>
  <c r="D456" i="14"/>
  <c r="N456" i="13"/>
  <c r="L456" i="13"/>
  <c r="C457" i="13"/>
  <c r="D456" i="13"/>
  <c r="M456" i="13"/>
  <c r="O456" i="13"/>
  <c r="K456" i="13"/>
  <c r="A456" i="13"/>
  <c r="N457" i="13" l="1"/>
  <c r="M457" i="13"/>
  <c r="C458" i="13"/>
  <c r="K457" i="13"/>
  <c r="O457" i="13"/>
  <c r="L457" i="13"/>
  <c r="D457" i="13"/>
  <c r="A457" i="13"/>
  <c r="C458" i="14"/>
  <c r="O457" i="14"/>
  <c r="M457" i="14"/>
  <c r="L457" i="14"/>
  <c r="N457" i="14"/>
  <c r="K457" i="14"/>
  <c r="A457" i="14"/>
  <c r="D457" i="14"/>
  <c r="N458" i="13" l="1"/>
  <c r="O458" i="13"/>
  <c r="C459" i="13"/>
  <c r="K458" i="13"/>
  <c r="D458" i="13"/>
  <c r="L458" i="13"/>
  <c r="M458" i="13"/>
  <c r="A458" i="13"/>
  <c r="C459" i="14"/>
  <c r="N458" i="14"/>
  <c r="M458" i="14"/>
  <c r="L458" i="14"/>
  <c r="O458" i="14"/>
  <c r="K458" i="14"/>
  <c r="A458" i="14"/>
  <c r="D458" i="14"/>
  <c r="N459" i="13" l="1"/>
  <c r="O459" i="13"/>
  <c r="C460" i="13"/>
  <c r="D459" i="13"/>
  <c r="L459" i="13"/>
  <c r="M459" i="13"/>
  <c r="K459" i="13"/>
  <c r="A459" i="13"/>
  <c r="C460" i="14"/>
  <c r="N459" i="14"/>
  <c r="O459" i="14"/>
  <c r="L459" i="14"/>
  <c r="M459" i="14"/>
  <c r="K459" i="14"/>
  <c r="A459" i="14"/>
  <c r="D459" i="14"/>
  <c r="N460" i="13" l="1"/>
  <c r="L460" i="13"/>
  <c r="C461" i="13"/>
  <c r="K460" i="13"/>
  <c r="M460" i="13"/>
  <c r="O460" i="13"/>
  <c r="D460" i="13"/>
  <c r="A460" i="13"/>
  <c r="C461" i="14"/>
  <c r="N460" i="14"/>
  <c r="O460" i="14"/>
  <c r="L460" i="14"/>
  <c r="M460" i="14"/>
  <c r="K460" i="14"/>
  <c r="A460" i="14"/>
  <c r="D460" i="14"/>
  <c r="C462" i="14" l="1"/>
  <c r="O461" i="14"/>
  <c r="M461" i="14"/>
  <c r="L461" i="14"/>
  <c r="N461" i="14"/>
  <c r="K461" i="14"/>
  <c r="A461" i="14"/>
  <c r="D461" i="14"/>
  <c r="N461" i="13"/>
  <c r="M461" i="13"/>
  <c r="C462" i="13"/>
  <c r="D461" i="13"/>
  <c r="O461" i="13"/>
  <c r="L461" i="13"/>
  <c r="K461" i="13"/>
  <c r="A461" i="13"/>
  <c r="N462" i="13" l="1"/>
  <c r="O462" i="13"/>
  <c r="C463" i="13"/>
  <c r="D462" i="13"/>
  <c r="L462" i="13"/>
  <c r="M462" i="13"/>
  <c r="K462" i="13"/>
  <c r="A462" i="13"/>
  <c r="C463" i="14"/>
  <c r="M462" i="14"/>
  <c r="L462" i="14"/>
  <c r="O462" i="14"/>
  <c r="N462" i="14"/>
  <c r="K462" i="14"/>
  <c r="A462" i="14"/>
  <c r="D462" i="14"/>
  <c r="N463" i="13" l="1"/>
  <c r="O463" i="13"/>
  <c r="C464" i="13"/>
  <c r="K463" i="13"/>
  <c r="L463" i="13"/>
  <c r="M463" i="13"/>
  <c r="D463" i="13"/>
  <c r="A463" i="13"/>
  <c r="C464" i="14"/>
  <c r="O463" i="14"/>
  <c r="N463" i="14"/>
  <c r="L463" i="14"/>
  <c r="M463" i="14"/>
  <c r="K463" i="14"/>
  <c r="A463" i="14"/>
  <c r="D463" i="14"/>
  <c r="N464" i="13" l="1"/>
  <c r="L464" i="13"/>
  <c r="C465" i="13"/>
  <c r="D464" i="13"/>
  <c r="M464" i="13"/>
  <c r="O464" i="13"/>
  <c r="K464" i="13"/>
  <c r="A464" i="13"/>
  <c r="C465" i="14"/>
  <c r="N464" i="14"/>
  <c r="L464" i="14"/>
  <c r="M464" i="14"/>
  <c r="O464" i="14"/>
  <c r="K464" i="14"/>
  <c r="A464" i="14"/>
  <c r="D464" i="14"/>
  <c r="N465" i="13" l="1"/>
  <c r="M465" i="13"/>
  <c r="C466" i="13"/>
  <c r="K465" i="13"/>
  <c r="O465" i="13"/>
  <c r="L465" i="13"/>
  <c r="D465" i="13"/>
  <c r="A465" i="13"/>
  <c r="C466" i="14"/>
  <c r="O465" i="14"/>
  <c r="M465" i="14"/>
  <c r="L465" i="14"/>
  <c r="N465" i="14"/>
  <c r="K465" i="14"/>
  <c r="A465" i="14"/>
  <c r="D465" i="14"/>
  <c r="N466" i="13" l="1"/>
  <c r="O466" i="13"/>
  <c r="C467" i="13"/>
  <c r="D466" i="13"/>
  <c r="L466" i="13"/>
  <c r="M466" i="13"/>
  <c r="K466" i="13"/>
  <c r="A466" i="13"/>
  <c r="C467" i="14"/>
  <c r="N466" i="14"/>
  <c r="M466" i="14"/>
  <c r="L466" i="14"/>
  <c r="O466" i="14"/>
  <c r="K466" i="14"/>
  <c r="A466" i="14"/>
  <c r="D466" i="14"/>
  <c r="N467" i="13" l="1"/>
  <c r="O467" i="13"/>
  <c r="C468" i="13"/>
  <c r="D467" i="13"/>
  <c r="L467" i="13"/>
  <c r="M467" i="13"/>
  <c r="K467" i="13"/>
  <c r="A467" i="13"/>
  <c r="C468" i="14"/>
  <c r="N467" i="14"/>
  <c r="O467" i="14"/>
  <c r="L467" i="14"/>
  <c r="M467" i="14"/>
  <c r="K467" i="14"/>
  <c r="A467" i="14"/>
  <c r="D467" i="14"/>
  <c r="N468" i="13" l="1"/>
  <c r="L468" i="13"/>
  <c r="C469" i="13"/>
  <c r="D468" i="13"/>
  <c r="M468" i="13"/>
  <c r="O468" i="13"/>
  <c r="K468" i="13"/>
  <c r="A468" i="13"/>
  <c r="C469" i="14"/>
  <c r="O468" i="14"/>
  <c r="N468" i="14"/>
  <c r="L468" i="14"/>
  <c r="M468" i="14"/>
  <c r="K468" i="14"/>
  <c r="A468" i="14"/>
  <c r="D468" i="14"/>
  <c r="N469" i="13" l="1"/>
  <c r="M469" i="13"/>
  <c r="C470" i="13"/>
  <c r="D469" i="13"/>
  <c r="O469" i="13"/>
  <c r="L469" i="13"/>
  <c r="K469" i="13"/>
  <c r="A469" i="13"/>
  <c r="C470" i="14"/>
  <c r="N469" i="14"/>
  <c r="L469" i="14"/>
  <c r="M469" i="14"/>
  <c r="O469" i="14"/>
  <c r="K469" i="14"/>
  <c r="A469" i="14"/>
  <c r="D469" i="14"/>
  <c r="N470" i="13" l="1"/>
  <c r="O470" i="13"/>
  <c r="C471" i="13"/>
  <c r="K470" i="13"/>
  <c r="L470" i="13"/>
  <c r="M470" i="13"/>
  <c r="D470" i="13"/>
  <c r="A470" i="13"/>
  <c r="C471" i="14"/>
  <c r="O470" i="14"/>
  <c r="N470" i="14"/>
  <c r="L470" i="14"/>
  <c r="M470" i="14"/>
  <c r="K470" i="14"/>
  <c r="A470" i="14"/>
  <c r="D470" i="14"/>
  <c r="N471" i="13" l="1"/>
  <c r="O471" i="13"/>
  <c r="C472" i="13"/>
  <c r="D471" i="13"/>
  <c r="L471" i="13"/>
  <c r="M471" i="13"/>
  <c r="K471" i="13"/>
  <c r="A471" i="13"/>
  <c r="C472" i="14"/>
  <c r="N471" i="14"/>
  <c r="L471" i="14"/>
  <c r="M471" i="14"/>
  <c r="O471" i="14"/>
  <c r="K471" i="14"/>
  <c r="A471" i="14"/>
  <c r="D471" i="14"/>
  <c r="N472" i="13" l="1"/>
  <c r="L472" i="13"/>
  <c r="C473" i="13"/>
  <c r="K472" i="13"/>
  <c r="M472" i="13"/>
  <c r="O472" i="13"/>
  <c r="D472" i="13"/>
  <c r="A472" i="13"/>
  <c r="C473" i="14"/>
  <c r="O472" i="14"/>
  <c r="N472" i="14"/>
  <c r="L472" i="14"/>
  <c r="M472" i="14"/>
  <c r="K472" i="14"/>
  <c r="A472" i="14"/>
  <c r="D472" i="14"/>
  <c r="N473" i="13" l="1"/>
  <c r="M473" i="13"/>
  <c r="C474" i="13"/>
  <c r="K473" i="13"/>
  <c r="O473" i="13"/>
  <c r="L473" i="13"/>
  <c r="D473" i="13"/>
  <c r="A473" i="13"/>
  <c r="C474" i="14"/>
  <c r="N473" i="14"/>
  <c r="O473" i="14"/>
  <c r="L473" i="14"/>
  <c r="M473" i="14"/>
  <c r="K473" i="14"/>
  <c r="A473" i="14"/>
  <c r="D473" i="14"/>
  <c r="N474" i="13" l="1"/>
  <c r="O474" i="13"/>
  <c r="C475" i="13"/>
  <c r="K474" i="13"/>
  <c r="D474" i="13"/>
  <c r="L474" i="13"/>
  <c r="M474" i="13"/>
  <c r="A474" i="13"/>
  <c r="C475" i="14"/>
  <c r="O474" i="14"/>
  <c r="N474" i="14"/>
  <c r="L474" i="14"/>
  <c r="M474" i="14"/>
  <c r="K474" i="14"/>
  <c r="A474" i="14"/>
  <c r="D474" i="14"/>
  <c r="N475" i="13" l="1"/>
  <c r="O475" i="13"/>
  <c r="C476" i="13"/>
  <c r="D475" i="13"/>
  <c r="L475" i="13"/>
  <c r="M475" i="13"/>
  <c r="K475" i="13"/>
  <c r="A475" i="13"/>
  <c r="C476" i="14"/>
  <c r="N475" i="14"/>
  <c r="O475" i="14"/>
  <c r="L475" i="14"/>
  <c r="M475" i="14"/>
  <c r="K475" i="14"/>
  <c r="A475" i="14"/>
  <c r="D475" i="14"/>
  <c r="N476" i="13" l="1"/>
  <c r="L476" i="13"/>
  <c r="C477" i="13"/>
  <c r="K476" i="13"/>
  <c r="D476" i="13"/>
  <c r="M476" i="13"/>
  <c r="O476" i="13"/>
  <c r="A476" i="13"/>
  <c r="C477" i="14"/>
  <c r="O476" i="14"/>
  <c r="L476" i="14"/>
  <c r="M476" i="14"/>
  <c r="N476" i="14"/>
  <c r="K476" i="14"/>
  <c r="A476" i="14"/>
  <c r="D476" i="14"/>
  <c r="N477" i="13" l="1"/>
  <c r="M477" i="13"/>
  <c r="C478" i="13"/>
  <c r="K477" i="13"/>
  <c r="O477" i="13"/>
  <c r="L477" i="13"/>
  <c r="D477" i="13"/>
  <c r="A477" i="13"/>
  <c r="C478" i="14"/>
  <c r="N477" i="14"/>
  <c r="O477" i="14"/>
  <c r="L477" i="14"/>
  <c r="M477" i="14"/>
  <c r="K477" i="14"/>
  <c r="A477" i="14"/>
  <c r="D477" i="14"/>
  <c r="N478" i="13" l="1"/>
  <c r="O478" i="13"/>
  <c r="C479" i="13"/>
  <c r="D478" i="13"/>
  <c r="L478" i="13"/>
  <c r="M478" i="13"/>
  <c r="K478" i="13"/>
  <c r="A478" i="13"/>
  <c r="C479" i="14"/>
  <c r="O478" i="14"/>
  <c r="L478" i="14"/>
  <c r="M478" i="14"/>
  <c r="N478" i="14"/>
  <c r="A478" i="14"/>
  <c r="K478" i="14"/>
  <c r="D478" i="14"/>
  <c r="N479" i="13" l="1"/>
  <c r="O479" i="13"/>
  <c r="C480" i="13"/>
  <c r="D479" i="13"/>
  <c r="L479" i="13"/>
  <c r="K479" i="13"/>
  <c r="M479" i="13"/>
  <c r="A479" i="13"/>
  <c r="C480" i="14"/>
  <c r="N479" i="14"/>
  <c r="O479" i="14"/>
  <c r="M479" i="14"/>
  <c r="L479" i="14"/>
  <c r="K479" i="14"/>
  <c r="A479" i="14"/>
  <c r="D479" i="14"/>
  <c r="N480" i="13" l="1"/>
  <c r="L480" i="13"/>
  <c r="C481" i="13"/>
  <c r="D480" i="13"/>
  <c r="M480" i="13"/>
  <c r="O480" i="13"/>
  <c r="K480" i="13"/>
  <c r="A480" i="13"/>
  <c r="C481" i="14"/>
  <c r="N480" i="14"/>
  <c r="O480" i="14"/>
  <c r="M480" i="14"/>
  <c r="L480" i="14"/>
  <c r="K480" i="14"/>
  <c r="A480" i="14"/>
  <c r="D480" i="14"/>
  <c r="N481" i="13" l="1"/>
  <c r="M481" i="13"/>
  <c r="K481" i="13"/>
  <c r="D481" i="13"/>
  <c r="O481" i="13"/>
  <c r="L481" i="13"/>
  <c r="C482" i="13"/>
  <c r="A481" i="13"/>
  <c r="C482" i="14"/>
  <c r="O481" i="14"/>
  <c r="L481" i="14"/>
  <c r="M481" i="14"/>
  <c r="N481" i="14"/>
  <c r="K481" i="14"/>
  <c r="A481" i="14"/>
  <c r="D481" i="14"/>
  <c r="C483" i="14" l="1"/>
  <c r="L482" i="14"/>
  <c r="N482" i="14"/>
  <c r="M482" i="14"/>
  <c r="O482" i="14"/>
  <c r="K482" i="14"/>
  <c r="A482" i="14"/>
  <c r="D482" i="14"/>
  <c r="N482" i="13"/>
  <c r="O482" i="13"/>
  <c r="C483" i="13"/>
  <c r="D482" i="13"/>
  <c r="L482" i="13"/>
  <c r="M482" i="13"/>
  <c r="K482" i="13"/>
  <c r="A482" i="13"/>
  <c r="N483" i="13" l="1"/>
  <c r="O483" i="13"/>
  <c r="C484" i="13"/>
  <c r="D483" i="13"/>
  <c r="L483" i="13"/>
  <c r="M483" i="13"/>
  <c r="K483" i="13"/>
  <c r="A483" i="13"/>
  <c r="C484" i="14"/>
  <c r="N483" i="14"/>
  <c r="O483" i="14"/>
  <c r="M483" i="14"/>
  <c r="L483" i="14"/>
  <c r="K483" i="14"/>
  <c r="A483" i="14"/>
  <c r="D483" i="14"/>
  <c r="N484" i="13" l="1"/>
  <c r="L484" i="13"/>
  <c r="C485" i="13"/>
  <c r="D484" i="13"/>
  <c r="M484" i="13"/>
  <c r="O484" i="13"/>
  <c r="K484" i="13"/>
  <c r="A484" i="13"/>
  <c r="C485" i="14"/>
  <c r="N484" i="14"/>
  <c r="M484" i="14"/>
  <c r="L484" i="14"/>
  <c r="O484" i="14"/>
  <c r="K484" i="14"/>
  <c r="A484" i="14"/>
  <c r="D484" i="14"/>
  <c r="N485" i="13" l="1"/>
  <c r="M485" i="13"/>
  <c r="C486" i="13"/>
  <c r="K485" i="13"/>
  <c r="O485" i="13"/>
  <c r="L485" i="13"/>
  <c r="D485" i="13"/>
  <c r="A485" i="13"/>
  <c r="C486" i="14"/>
  <c r="O485" i="14"/>
  <c r="L485" i="14"/>
  <c r="M485" i="14"/>
  <c r="N485" i="14"/>
  <c r="K485" i="14"/>
  <c r="A485" i="14"/>
  <c r="D485" i="14"/>
  <c r="C487" i="14" l="1"/>
  <c r="L486" i="14"/>
  <c r="N486" i="14"/>
  <c r="M486" i="14"/>
  <c r="O486" i="14"/>
  <c r="K486" i="14"/>
  <c r="A486" i="14"/>
  <c r="D486" i="14"/>
  <c r="N486" i="13"/>
  <c r="M486" i="13"/>
  <c r="C487" i="13"/>
  <c r="D486" i="13"/>
  <c r="O486" i="13"/>
  <c r="L486" i="13"/>
  <c r="K486" i="13"/>
  <c r="A486" i="13"/>
  <c r="N487" i="13" l="1"/>
  <c r="M487" i="13"/>
  <c r="C488" i="13"/>
  <c r="D487" i="13"/>
  <c r="O487" i="13"/>
  <c r="L487" i="13"/>
  <c r="K487" i="13"/>
  <c r="A487" i="13"/>
  <c r="C488" i="14"/>
  <c r="N487" i="14"/>
  <c r="M487" i="14"/>
  <c r="L487" i="14"/>
  <c r="O487" i="14"/>
  <c r="K487" i="14"/>
  <c r="A487" i="14"/>
  <c r="D487" i="14"/>
  <c r="N488" i="13" l="1"/>
  <c r="M488" i="13"/>
  <c r="C489" i="13"/>
  <c r="K488" i="13"/>
  <c r="O488" i="13"/>
  <c r="L488" i="13"/>
  <c r="D488" i="13"/>
  <c r="A488" i="13"/>
  <c r="C489" i="14"/>
  <c r="N488" i="14"/>
  <c r="O488" i="14"/>
  <c r="M488" i="14"/>
  <c r="L488" i="14"/>
  <c r="K488" i="14"/>
  <c r="A488" i="14"/>
  <c r="D488" i="14"/>
  <c r="N489" i="13" l="1"/>
  <c r="M489" i="13"/>
  <c r="C490" i="13"/>
  <c r="D489" i="13"/>
  <c r="O489" i="13"/>
  <c r="L489" i="13"/>
  <c r="K489" i="13"/>
  <c r="A489" i="13"/>
  <c r="C490" i="14"/>
  <c r="O489" i="14"/>
  <c r="M489" i="14"/>
  <c r="N489" i="14"/>
  <c r="L489" i="14"/>
  <c r="K489" i="14"/>
  <c r="A489" i="14"/>
  <c r="D489" i="14"/>
  <c r="O490" i="13" l="1"/>
  <c r="N490" i="13"/>
  <c r="C491" i="13"/>
  <c r="K490" i="13"/>
  <c r="L490" i="13"/>
  <c r="M490" i="13"/>
  <c r="D490" i="13"/>
  <c r="A490" i="13"/>
  <c r="C491" i="14"/>
  <c r="L490" i="14"/>
  <c r="M490" i="14"/>
  <c r="O490" i="14"/>
  <c r="N490" i="14"/>
  <c r="K490" i="14"/>
  <c r="A490" i="14"/>
  <c r="D490" i="14"/>
  <c r="O491" i="13" l="1"/>
  <c r="N491" i="13"/>
  <c r="C492" i="13"/>
  <c r="K491" i="13"/>
  <c r="L491" i="13"/>
  <c r="M491" i="13"/>
  <c r="D491" i="13"/>
  <c r="A491" i="13"/>
  <c r="C492" i="14"/>
  <c r="N491" i="14"/>
  <c r="M491" i="14"/>
  <c r="L491" i="14"/>
  <c r="O491" i="14"/>
  <c r="K491" i="14"/>
  <c r="A491" i="14"/>
  <c r="D491" i="14"/>
  <c r="O492" i="13" l="1"/>
  <c r="N492" i="13"/>
  <c r="C493" i="13"/>
  <c r="D492" i="13"/>
  <c r="L492" i="13"/>
  <c r="M492" i="13"/>
  <c r="K492" i="13"/>
  <c r="A492" i="13"/>
  <c r="C493" i="14"/>
  <c r="N492" i="14"/>
  <c r="O492" i="14"/>
  <c r="M492" i="14"/>
  <c r="L492" i="14"/>
  <c r="K492" i="14"/>
  <c r="A492" i="14"/>
  <c r="D492" i="14"/>
  <c r="L493" i="13" l="1"/>
  <c r="N493" i="13"/>
  <c r="C494" i="13"/>
  <c r="K493" i="13"/>
  <c r="D493" i="13"/>
  <c r="M493" i="13"/>
  <c r="O493" i="13"/>
  <c r="A493" i="13"/>
  <c r="C494" i="14"/>
  <c r="O493" i="14"/>
  <c r="L493" i="14"/>
  <c r="M493" i="14"/>
  <c r="N493" i="14"/>
  <c r="K493" i="14"/>
  <c r="A493" i="14"/>
  <c r="D493" i="14"/>
  <c r="L494" i="13" l="1"/>
  <c r="O494" i="13"/>
  <c r="C495" i="13"/>
  <c r="D494" i="13"/>
  <c r="M494" i="13"/>
  <c r="N494" i="13"/>
  <c r="K494" i="13"/>
  <c r="A494" i="13"/>
  <c r="C495" i="14"/>
  <c r="L494" i="14"/>
  <c r="N494" i="14"/>
  <c r="M494" i="14"/>
  <c r="O494" i="14"/>
  <c r="K494" i="14"/>
  <c r="A494" i="14"/>
  <c r="D494" i="14"/>
  <c r="C496" i="14" l="1"/>
  <c r="N495" i="14"/>
  <c r="O495" i="14"/>
  <c r="M495" i="14"/>
  <c r="L495" i="14"/>
  <c r="K495" i="14"/>
  <c r="A495" i="14"/>
  <c r="D495" i="14"/>
  <c r="L495" i="13"/>
  <c r="N495" i="13"/>
  <c r="C496" i="13"/>
  <c r="K495" i="13"/>
  <c r="D495" i="13"/>
  <c r="M495" i="13"/>
  <c r="O495" i="13"/>
  <c r="A495" i="13"/>
  <c r="L496" i="13" l="1"/>
  <c r="O496" i="13"/>
  <c r="C497" i="13"/>
  <c r="K496" i="13"/>
  <c r="D496" i="13"/>
  <c r="M496" i="13"/>
  <c r="N496" i="13"/>
  <c r="A496" i="13"/>
  <c r="C497" i="14"/>
  <c r="N496" i="14"/>
  <c r="O496" i="14"/>
  <c r="M496" i="14"/>
  <c r="L496" i="14"/>
  <c r="K496" i="14"/>
  <c r="A496" i="14"/>
  <c r="D496" i="14"/>
  <c r="L497" i="13" l="1"/>
  <c r="N497" i="13"/>
  <c r="C498" i="13"/>
  <c r="K497" i="13"/>
  <c r="D497" i="13"/>
  <c r="M497" i="13"/>
  <c r="O497" i="13"/>
  <c r="A497" i="13"/>
  <c r="C498" i="14"/>
  <c r="O497" i="14"/>
  <c r="M497" i="14"/>
  <c r="N497" i="14"/>
  <c r="L497" i="14"/>
  <c r="K497" i="14"/>
  <c r="A497" i="14"/>
  <c r="D497" i="14"/>
  <c r="L498" i="13" l="1"/>
  <c r="O498" i="13"/>
  <c r="C499" i="13"/>
  <c r="K498" i="13"/>
  <c r="M498" i="13"/>
  <c r="N498" i="13"/>
  <c r="D498" i="13"/>
  <c r="A498" i="13"/>
  <c r="C499" i="14"/>
  <c r="L498" i="14"/>
  <c r="N498" i="14"/>
  <c r="M498" i="14"/>
  <c r="O498" i="14"/>
  <c r="K498" i="14"/>
  <c r="A498" i="14"/>
  <c r="D498" i="14"/>
  <c r="L499" i="13" l="1"/>
  <c r="N499" i="13"/>
  <c r="C500" i="13"/>
  <c r="D499" i="13"/>
  <c r="M499" i="13"/>
  <c r="O499" i="13"/>
  <c r="K499" i="13"/>
  <c r="A499" i="13"/>
  <c r="C500" i="14"/>
  <c r="N499" i="14"/>
  <c r="M499" i="14"/>
  <c r="L499" i="14"/>
  <c r="O499" i="14"/>
  <c r="K499" i="14"/>
  <c r="A499" i="14"/>
  <c r="D499" i="14"/>
  <c r="L500" i="13" l="1"/>
  <c r="O500" i="13"/>
  <c r="C501" i="13"/>
  <c r="K500" i="13"/>
  <c r="M500" i="13"/>
  <c r="N500" i="13"/>
  <c r="D500" i="13"/>
  <c r="A500" i="13"/>
  <c r="C501" i="14"/>
  <c r="N500" i="14"/>
  <c r="O500" i="14"/>
  <c r="M500" i="14"/>
  <c r="L500" i="14"/>
  <c r="K500" i="14"/>
  <c r="A500" i="14"/>
  <c r="D500" i="14"/>
  <c r="L501" i="13" l="1"/>
  <c r="N501" i="13"/>
  <c r="C502" i="13"/>
  <c r="D501" i="13"/>
  <c r="M501" i="13"/>
  <c r="O501" i="13"/>
  <c r="K501" i="13"/>
  <c r="A501" i="13"/>
  <c r="C502" i="14"/>
  <c r="O501" i="14"/>
  <c r="M501" i="14"/>
  <c r="N501" i="14"/>
  <c r="L501" i="14"/>
  <c r="K501" i="14"/>
  <c r="A501" i="14"/>
  <c r="D501" i="14"/>
  <c r="L502" i="13" l="1"/>
  <c r="O502" i="13"/>
  <c r="C503" i="13"/>
  <c r="K502" i="13"/>
  <c r="M502" i="13"/>
  <c r="N502" i="13"/>
  <c r="D502" i="13"/>
  <c r="A502" i="13"/>
  <c r="C503" i="14"/>
  <c r="L502" i="14"/>
  <c r="N502" i="14"/>
  <c r="M502" i="14"/>
  <c r="O502" i="14"/>
  <c r="K502" i="14"/>
  <c r="A502" i="14"/>
  <c r="D502" i="14"/>
  <c r="C504" i="14" l="1"/>
  <c r="N503" i="14"/>
  <c r="O503" i="14"/>
  <c r="M503" i="14"/>
  <c r="L503" i="14"/>
  <c r="K503" i="14"/>
  <c r="A503" i="14"/>
  <c r="D503" i="14"/>
  <c r="L503" i="13"/>
  <c r="N503" i="13"/>
  <c r="C504" i="13"/>
  <c r="K503" i="13"/>
  <c r="M503" i="13"/>
  <c r="O503" i="13"/>
  <c r="D503" i="13"/>
  <c r="A503" i="13"/>
  <c r="L504" i="13" l="1"/>
  <c r="O504" i="13"/>
  <c r="C505" i="13"/>
  <c r="A504" i="13"/>
  <c r="M504" i="13"/>
  <c r="N504" i="13"/>
  <c r="K504" i="13"/>
  <c r="D504" i="13"/>
  <c r="C505" i="14"/>
  <c r="N504" i="14"/>
  <c r="O504" i="14"/>
  <c r="M504" i="14"/>
  <c r="L504" i="14"/>
  <c r="K504" i="14"/>
  <c r="A504" i="14"/>
  <c r="D504" i="14"/>
  <c r="L505" i="13" l="1"/>
  <c r="N505" i="13"/>
  <c r="C506" i="13"/>
  <c r="K505" i="13"/>
  <c r="A505" i="13"/>
  <c r="M505" i="13"/>
  <c r="O505" i="13"/>
  <c r="D505" i="13"/>
  <c r="C506" i="14"/>
  <c r="O505" i="14"/>
  <c r="L505" i="14"/>
  <c r="M505" i="14"/>
  <c r="N505" i="14"/>
  <c r="K505" i="14"/>
  <c r="A505" i="14"/>
  <c r="D505" i="14"/>
  <c r="L506" i="13" l="1"/>
  <c r="O506" i="13"/>
  <c r="C507" i="13"/>
  <c r="D506" i="13"/>
  <c r="M506" i="13"/>
  <c r="N506" i="13"/>
  <c r="K506" i="13"/>
  <c r="A506" i="13"/>
  <c r="C507" i="14"/>
  <c r="L506" i="14"/>
  <c r="N506" i="14"/>
  <c r="M506" i="14"/>
  <c r="O506" i="14"/>
  <c r="K506" i="14"/>
  <c r="A506" i="14"/>
  <c r="D506" i="14"/>
  <c r="L507" i="13" l="1"/>
  <c r="N507" i="13"/>
  <c r="C508" i="13"/>
  <c r="K507" i="13"/>
  <c r="M507" i="13"/>
  <c r="O507" i="13"/>
  <c r="A507" i="13"/>
  <c r="D507" i="13"/>
  <c r="C508" i="14"/>
  <c r="N507" i="14"/>
  <c r="O507" i="14"/>
  <c r="M507" i="14"/>
  <c r="L507" i="14"/>
  <c r="K507" i="14"/>
  <c r="A507" i="14"/>
  <c r="D507" i="14"/>
  <c r="L508" i="13" l="1"/>
  <c r="O508" i="13"/>
  <c r="C509" i="13"/>
  <c r="K508" i="13"/>
  <c r="M508" i="13"/>
  <c r="N508" i="13"/>
  <c r="D508" i="13"/>
  <c r="A508" i="13"/>
  <c r="C509" i="14"/>
  <c r="N508" i="14"/>
  <c r="M508" i="14"/>
  <c r="L508" i="14"/>
  <c r="O508" i="14"/>
  <c r="K508" i="14"/>
  <c r="A508" i="14"/>
  <c r="D508" i="14"/>
  <c r="L509" i="13" l="1"/>
  <c r="N509" i="13"/>
  <c r="C510" i="13"/>
  <c r="K509" i="13"/>
  <c r="M509" i="13"/>
  <c r="O509" i="13"/>
  <c r="A509" i="13"/>
  <c r="D509" i="13"/>
  <c r="C510" i="14"/>
  <c r="O509" i="14"/>
  <c r="L509" i="14"/>
  <c r="M509" i="14"/>
  <c r="N509" i="14"/>
  <c r="K509" i="14"/>
  <c r="A509" i="14"/>
  <c r="D509" i="14"/>
  <c r="L510" i="13" l="1"/>
  <c r="O510" i="13"/>
  <c r="C511" i="13"/>
  <c r="D510" i="13"/>
  <c r="M510" i="13"/>
  <c r="N510" i="13"/>
  <c r="K510" i="13"/>
  <c r="A510" i="13"/>
  <c r="C511" i="14"/>
  <c r="L510" i="14"/>
  <c r="N510" i="14"/>
  <c r="M510" i="14"/>
  <c r="O510" i="14"/>
  <c r="K510" i="14"/>
  <c r="A510" i="14"/>
  <c r="D510" i="14"/>
  <c r="L511" i="13" l="1"/>
  <c r="N511" i="13"/>
  <c r="C512" i="13"/>
  <c r="K511" i="13"/>
  <c r="M511" i="13"/>
  <c r="O511" i="13"/>
  <c r="A511" i="13"/>
  <c r="D511" i="13"/>
  <c r="C512" i="14"/>
  <c r="N511" i="14"/>
  <c r="O511" i="14"/>
  <c r="M511" i="14"/>
  <c r="L511" i="14"/>
  <c r="K511" i="14"/>
  <c r="A511" i="14"/>
  <c r="D511" i="14"/>
  <c r="L512" i="13" l="1"/>
  <c r="O512" i="13"/>
  <c r="C513" i="13"/>
  <c r="K512" i="13"/>
  <c r="M512" i="13"/>
  <c r="N512" i="13"/>
  <c r="D512" i="13"/>
  <c r="A512" i="13"/>
  <c r="C513" i="14"/>
  <c r="N512" i="14"/>
  <c r="O512" i="14"/>
  <c r="M512" i="14"/>
  <c r="L512" i="14"/>
  <c r="K512" i="14"/>
  <c r="A512" i="14"/>
  <c r="D512" i="14"/>
  <c r="L513" i="13" l="1"/>
  <c r="N513" i="13"/>
  <c r="C514" i="13"/>
  <c r="K513" i="13"/>
  <c r="A513" i="13"/>
  <c r="M513" i="13"/>
  <c r="O513" i="13"/>
  <c r="D513" i="13"/>
  <c r="C514" i="14"/>
  <c r="O513" i="14"/>
  <c r="M513" i="14"/>
  <c r="N513" i="14"/>
  <c r="L513" i="14"/>
  <c r="K513" i="14"/>
  <c r="A513" i="14"/>
  <c r="D513" i="14"/>
  <c r="L514" i="13" l="1"/>
  <c r="O514" i="13"/>
  <c r="C515" i="13"/>
  <c r="K514" i="13"/>
  <c r="M514" i="13"/>
  <c r="N514" i="13"/>
  <c r="D514" i="13"/>
  <c r="A514" i="13"/>
  <c r="C515" i="14"/>
  <c r="L514" i="14"/>
  <c r="N514" i="14"/>
  <c r="M514" i="14"/>
  <c r="O514" i="14"/>
  <c r="K514" i="14"/>
  <c r="A514" i="14"/>
  <c r="D514" i="14"/>
  <c r="L515" i="13" l="1"/>
  <c r="N515" i="13"/>
  <c r="C516" i="13"/>
  <c r="K515" i="13"/>
  <c r="M515" i="13"/>
  <c r="O515" i="13"/>
  <c r="A515" i="13"/>
  <c r="D515" i="13"/>
  <c r="C516" i="14"/>
  <c r="N515" i="14"/>
  <c r="O515" i="14"/>
  <c r="M515" i="14"/>
  <c r="L515" i="14"/>
  <c r="K515" i="14"/>
  <c r="A515" i="14"/>
  <c r="D515" i="14"/>
  <c r="L516" i="13" l="1"/>
  <c r="O516" i="13"/>
  <c r="C517" i="13"/>
  <c r="D516" i="13"/>
  <c r="M516" i="13"/>
  <c r="N516" i="13"/>
  <c r="K516" i="13"/>
  <c r="A516" i="13"/>
  <c r="C517" i="14"/>
  <c r="N516" i="14"/>
  <c r="O516" i="14"/>
  <c r="M516" i="14"/>
  <c r="L516" i="14"/>
  <c r="K516" i="14"/>
  <c r="A516" i="14"/>
  <c r="D516" i="14"/>
  <c r="L517" i="13" l="1"/>
  <c r="N517" i="13"/>
  <c r="C518" i="13"/>
  <c r="K517" i="13"/>
  <c r="M517" i="13"/>
  <c r="O517" i="13"/>
  <c r="A517" i="13"/>
  <c r="D517" i="13"/>
  <c r="C518" i="14"/>
  <c r="O517" i="14"/>
  <c r="L517" i="14"/>
  <c r="M517" i="14"/>
  <c r="N517" i="14"/>
  <c r="K517" i="14"/>
  <c r="A517" i="14"/>
  <c r="D517" i="14"/>
  <c r="L518" i="13" l="1"/>
  <c r="O518" i="13"/>
  <c r="C519" i="13"/>
  <c r="D518" i="13"/>
  <c r="M518" i="13"/>
  <c r="N518" i="13"/>
  <c r="K518" i="13"/>
  <c r="A518" i="13"/>
  <c r="C519" i="14"/>
  <c r="L518" i="14"/>
  <c r="N518" i="14"/>
  <c r="M518" i="14"/>
  <c r="O518" i="14"/>
  <c r="K518" i="14"/>
  <c r="A518" i="14"/>
  <c r="D518" i="14"/>
  <c r="L519" i="13" l="1"/>
  <c r="N519" i="13"/>
  <c r="C520" i="13"/>
  <c r="K519" i="13"/>
  <c r="A519" i="13"/>
  <c r="M519" i="13"/>
  <c r="O519" i="13"/>
  <c r="D519" i="13"/>
  <c r="C520" i="14"/>
  <c r="N519" i="14"/>
  <c r="O519" i="14"/>
  <c r="M519" i="14"/>
  <c r="L519" i="14"/>
  <c r="K519" i="14"/>
  <c r="A519" i="14"/>
  <c r="D519" i="14"/>
  <c r="L520" i="13" l="1"/>
  <c r="O520" i="13"/>
  <c r="C521" i="13"/>
  <c r="K520" i="13"/>
  <c r="M520" i="13"/>
  <c r="N520" i="13"/>
  <c r="D520" i="13"/>
  <c r="A520" i="13"/>
  <c r="C521" i="14"/>
  <c r="N520" i="14"/>
  <c r="O520" i="14"/>
  <c r="M520" i="14"/>
  <c r="L520" i="14"/>
  <c r="K520" i="14"/>
  <c r="A520" i="14"/>
  <c r="D520" i="14"/>
  <c r="L521" i="13" l="1"/>
  <c r="N521" i="13"/>
  <c r="C522" i="13"/>
  <c r="K521" i="13"/>
  <c r="M521" i="13"/>
  <c r="O521" i="13"/>
  <c r="A521" i="13"/>
  <c r="D521" i="13"/>
  <c r="C522" i="14"/>
  <c r="O521" i="14"/>
  <c r="M521" i="14"/>
  <c r="N521" i="14"/>
  <c r="L521" i="14"/>
  <c r="K521" i="14"/>
  <c r="A521" i="14"/>
  <c r="D521" i="14"/>
  <c r="L522" i="13" l="1"/>
  <c r="O522" i="13"/>
  <c r="C523" i="13"/>
  <c r="K522" i="13"/>
  <c r="D522" i="13"/>
  <c r="M522" i="13"/>
  <c r="N522" i="13"/>
  <c r="A522" i="13"/>
  <c r="C523" i="14"/>
  <c r="L522" i="14"/>
  <c r="N522" i="14"/>
  <c r="M522" i="14"/>
  <c r="O522" i="14"/>
  <c r="K522" i="14"/>
  <c r="A522" i="14"/>
  <c r="D522" i="14"/>
  <c r="L523" i="13" l="1"/>
  <c r="N523" i="13"/>
  <c r="C524" i="13"/>
  <c r="K523" i="13"/>
  <c r="M523" i="13"/>
  <c r="O523" i="13"/>
  <c r="A523" i="13"/>
  <c r="D523" i="13"/>
  <c r="C524" i="14"/>
  <c r="N523" i="14"/>
  <c r="O523" i="14"/>
  <c r="M523" i="14"/>
  <c r="L523" i="14"/>
  <c r="K523" i="14"/>
  <c r="A523" i="14"/>
  <c r="D523" i="14"/>
  <c r="L524" i="13" l="1"/>
  <c r="O524" i="13"/>
  <c r="C525" i="13"/>
  <c r="K524" i="13"/>
  <c r="D524" i="13"/>
  <c r="M524" i="13"/>
  <c r="N524" i="13"/>
  <c r="A524" i="13"/>
  <c r="C525" i="14"/>
  <c r="N524" i="14"/>
  <c r="O524" i="14"/>
  <c r="M524" i="14"/>
  <c r="L524" i="14"/>
  <c r="K524" i="14"/>
  <c r="A524" i="14"/>
  <c r="D524" i="14"/>
  <c r="M525" i="13" l="1"/>
  <c r="L525" i="13"/>
  <c r="C526" i="13"/>
  <c r="K525" i="13"/>
  <c r="A525" i="13"/>
  <c r="N525" i="13"/>
  <c r="O525" i="13"/>
  <c r="D525" i="13"/>
  <c r="C526" i="14"/>
  <c r="O525" i="14"/>
  <c r="L525" i="14"/>
  <c r="M525" i="14"/>
  <c r="N525" i="14"/>
  <c r="K525" i="14"/>
  <c r="A525" i="14"/>
  <c r="D525" i="14"/>
  <c r="M526" i="13" l="1"/>
  <c r="N526" i="13"/>
  <c r="C527" i="13"/>
  <c r="K526" i="13"/>
  <c r="O526" i="13"/>
  <c r="L526" i="13"/>
  <c r="D526" i="13"/>
  <c r="A526" i="13"/>
  <c r="C527" i="14"/>
  <c r="L526" i="14"/>
  <c r="N526" i="14"/>
  <c r="M526" i="14"/>
  <c r="O526" i="14"/>
  <c r="K526" i="14"/>
  <c r="A526" i="14"/>
  <c r="D526" i="14"/>
  <c r="M527" i="13" l="1"/>
  <c r="O527" i="13"/>
  <c r="C528" i="13"/>
  <c r="A527" i="13"/>
  <c r="L527" i="13"/>
  <c r="N527" i="13"/>
  <c r="K527" i="13"/>
  <c r="D527" i="13"/>
  <c r="C528" i="14"/>
  <c r="N527" i="14"/>
  <c r="O527" i="14"/>
  <c r="M527" i="14"/>
  <c r="L527" i="14"/>
  <c r="K527" i="14"/>
  <c r="A527" i="14"/>
  <c r="D527" i="14"/>
  <c r="M528" i="13" l="1"/>
  <c r="O528" i="13"/>
  <c r="C529" i="13"/>
  <c r="D528" i="13"/>
  <c r="L528" i="13"/>
  <c r="N528" i="13"/>
  <c r="K528" i="13"/>
  <c r="A528" i="13"/>
  <c r="C529" i="14"/>
  <c r="N528" i="14"/>
  <c r="O528" i="14"/>
  <c r="M528" i="14"/>
  <c r="L528" i="14"/>
  <c r="K528" i="14"/>
  <c r="A528" i="14"/>
  <c r="D528" i="14"/>
  <c r="M529" i="13" l="1"/>
  <c r="L529" i="13"/>
  <c r="C530" i="13"/>
  <c r="K529" i="13"/>
  <c r="N529" i="13"/>
  <c r="O529" i="13"/>
  <c r="A529" i="13"/>
  <c r="D529" i="13"/>
  <c r="C530" i="14"/>
  <c r="O529" i="14"/>
  <c r="L529" i="14"/>
  <c r="M529" i="14"/>
  <c r="N529" i="14"/>
  <c r="K529" i="14"/>
  <c r="A529" i="14"/>
  <c r="D529" i="14"/>
  <c r="M530" i="13" l="1"/>
  <c r="N530" i="13"/>
  <c r="C531" i="13"/>
  <c r="D530" i="13"/>
  <c r="O530" i="13"/>
  <c r="L530" i="13"/>
  <c r="K530" i="13"/>
  <c r="A530" i="13"/>
  <c r="C531" i="14"/>
  <c r="L530" i="14"/>
  <c r="N530" i="14"/>
  <c r="M530" i="14"/>
  <c r="O530" i="14"/>
  <c r="K530" i="14"/>
  <c r="A530" i="14"/>
  <c r="D530" i="14"/>
  <c r="M531" i="13" l="1"/>
  <c r="O531" i="13"/>
  <c r="C532" i="13"/>
  <c r="A531" i="13"/>
  <c r="L531" i="13"/>
  <c r="N531" i="13"/>
  <c r="K531" i="13"/>
  <c r="D531" i="13"/>
  <c r="C532" i="14"/>
  <c r="N531" i="14"/>
  <c r="O531" i="14"/>
  <c r="M531" i="14"/>
  <c r="L531" i="14"/>
  <c r="K531" i="14"/>
  <c r="A531" i="14"/>
  <c r="D531" i="14"/>
  <c r="M532" i="13" l="1"/>
  <c r="O532" i="13"/>
  <c r="C533" i="13"/>
  <c r="D532" i="13"/>
  <c r="L532" i="13"/>
  <c r="N532" i="13"/>
  <c r="K532" i="13"/>
  <c r="A532" i="13"/>
  <c r="C533" i="14"/>
  <c r="N532" i="14"/>
  <c r="O532" i="14"/>
  <c r="M532" i="14"/>
  <c r="L532" i="14"/>
  <c r="K532" i="14"/>
  <c r="A532" i="14"/>
  <c r="D532" i="14"/>
  <c r="M533" i="13" l="1"/>
  <c r="L533" i="13"/>
  <c r="C534" i="13"/>
  <c r="A533" i="13"/>
  <c r="N533" i="13"/>
  <c r="O533" i="13"/>
  <c r="K533" i="13"/>
  <c r="D533" i="13"/>
  <c r="C534" i="14"/>
  <c r="O533" i="14"/>
  <c r="L533" i="14"/>
  <c r="M533" i="14"/>
  <c r="N533" i="14"/>
  <c r="K533" i="14"/>
  <c r="A533" i="14"/>
  <c r="D533" i="14"/>
  <c r="M534" i="13" l="1"/>
  <c r="N534" i="13"/>
  <c r="C535" i="13"/>
  <c r="D534" i="13"/>
  <c r="O534" i="13"/>
  <c r="L534" i="13"/>
  <c r="K534" i="13"/>
  <c r="A534" i="13"/>
  <c r="C535" i="14"/>
  <c r="L534" i="14"/>
  <c r="N534" i="14"/>
  <c r="M534" i="14"/>
  <c r="O534" i="14"/>
  <c r="K534" i="14"/>
  <c r="A534" i="14"/>
  <c r="D534" i="14"/>
  <c r="M535" i="13" l="1"/>
  <c r="O535" i="13"/>
  <c r="C536" i="13"/>
  <c r="K535" i="13"/>
  <c r="A535" i="13"/>
  <c r="L535" i="13"/>
  <c r="N535" i="13"/>
  <c r="D535" i="13"/>
  <c r="C536" i="14"/>
  <c r="N535" i="14"/>
  <c r="O535" i="14"/>
  <c r="M535" i="14"/>
  <c r="L535" i="14"/>
  <c r="K535" i="14"/>
  <c r="A535" i="14"/>
  <c r="D535" i="14"/>
  <c r="M536" i="13" l="1"/>
  <c r="O536" i="13"/>
  <c r="C537" i="13"/>
  <c r="D536" i="13"/>
  <c r="L536" i="13"/>
  <c r="N536" i="13"/>
  <c r="K536" i="13"/>
  <c r="A536" i="13"/>
  <c r="C537" i="14"/>
  <c r="N536" i="14"/>
  <c r="O536" i="14"/>
  <c r="M536" i="14"/>
  <c r="L536" i="14"/>
  <c r="K536" i="14"/>
  <c r="A536" i="14"/>
  <c r="D536" i="14"/>
  <c r="M537" i="13" l="1"/>
  <c r="L537" i="13"/>
  <c r="C538" i="13"/>
  <c r="K537" i="13"/>
  <c r="A537" i="13"/>
  <c r="N537" i="13"/>
  <c r="O537" i="13"/>
  <c r="D537" i="13"/>
  <c r="C538" i="14"/>
  <c r="O537" i="14"/>
  <c r="M537" i="14"/>
  <c r="N537" i="14"/>
  <c r="L537" i="14"/>
  <c r="K537" i="14"/>
  <c r="A537" i="14"/>
  <c r="D537" i="14"/>
  <c r="M538" i="13" l="1"/>
  <c r="N538" i="13"/>
  <c r="C539" i="13"/>
  <c r="K538" i="13"/>
  <c r="O538" i="13"/>
  <c r="L538" i="13"/>
  <c r="D538" i="13"/>
  <c r="A538" i="13"/>
  <c r="C539" i="14"/>
  <c r="L538" i="14"/>
  <c r="N538" i="14"/>
  <c r="M538" i="14"/>
  <c r="O538" i="14"/>
  <c r="K538" i="14"/>
  <c r="A538" i="14"/>
  <c r="D538" i="14"/>
  <c r="M539" i="13" l="1"/>
  <c r="O539" i="13"/>
  <c r="C540" i="13"/>
  <c r="K539" i="13"/>
  <c r="A539" i="13"/>
  <c r="L539" i="13"/>
  <c r="N539" i="13"/>
  <c r="D539" i="13"/>
  <c r="C540" i="14"/>
  <c r="N539" i="14"/>
  <c r="O539" i="14"/>
  <c r="M539" i="14"/>
  <c r="L539" i="14"/>
  <c r="K539" i="14"/>
  <c r="A539" i="14"/>
  <c r="D539" i="14"/>
  <c r="M540" i="13" l="1"/>
  <c r="O540" i="13"/>
  <c r="C541" i="13"/>
  <c r="D540" i="13"/>
  <c r="L540" i="13"/>
  <c r="N540" i="13"/>
  <c r="K540" i="13"/>
  <c r="A540" i="13"/>
  <c r="C541" i="14"/>
  <c r="N540" i="14"/>
  <c r="O540" i="14"/>
  <c r="M540" i="14"/>
  <c r="L540" i="14"/>
  <c r="K540" i="14"/>
  <c r="A540" i="14"/>
  <c r="D540" i="14"/>
  <c r="M541" i="13" l="1"/>
  <c r="L541" i="13"/>
  <c r="C542" i="13"/>
  <c r="K541" i="13"/>
  <c r="A541" i="13"/>
  <c r="N541" i="13"/>
  <c r="O541" i="13"/>
  <c r="D541" i="13"/>
  <c r="C542" i="14"/>
  <c r="O541" i="14"/>
  <c r="L541" i="14"/>
  <c r="M541" i="14"/>
  <c r="N541" i="14"/>
  <c r="K541" i="14"/>
  <c r="A541" i="14"/>
  <c r="D541" i="14"/>
  <c r="M542" i="13" l="1"/>
  <c r="N542" i="13"/>
  <c r="C543" i="13"/>
  <c r="D542" i="13"/>
  <c r="O542" i="13"/>
  <c r="L542" i="13"/>
  <c r="K542" i="13"/>
  <c r="A542" i="13"/>
  <c r="C543" i="14"/>
  <c r="L542" i="14"/>
  <c r="N542" i="14"/>
  <c r="M542" i="14"/>
  <c r="O542" i="14"/>
  <c r="K542" i="14"/>
  <c r="A542" i="14"/>
  <c r="D542" i="14"/>
  <c r="M543" i="13" l="1"/>
  <c r="O543" i="13"/>
  <c r="C544" i="13"/>
  <c r="K543" i="13"/>
  <c r="A543" i="13"/>
  <c r="L543" i="13"/>
  <c r="N543" i="13"/>
  <c r="D543" i="13"/>
  <c r="C544" i="14"/>
  <c r="N543" i="14"/>
  <c r="O543" i="14"/>
  <c r="M543" i="14"/>
  <c r="L543" i="14"/>
  <c r="K543" i="14"/>
  <c r="A543" i="14"/>
  <c r="D543" i="14"/>
  <c r="M544" i="13" l="1"/>
  <c r="O544" i="13"/>
  <c r="C545" i="13"/>
  <c r="D544" i="13"/>
  <c r="L544" i="13"/>
  <c r="N544" i="13"/>
  <c r="K544" i="13"/>
  <c r="A544" i="13"/>
  <c r="C545" i="14"/>
  <c r="N544" i="14"/>
  <c r="O544" i="14"/>
  <c r="M544" i="14"/>
  <c r="L544" i="14"/>
  <c r="K544" i="14"/>
  <c r="A544" i="14"/>
  <c r="D544" i="14"/>
  <c r="M545" i="13" l="1"/>
  <c r="L545" i="13"/>
  <c r="C546" i="13"/>
  <c r="A545" i="13"/>
  <c r="N545" i="13"/>
  <c r="O545" i="13"/>
  <c r="K545" i="13"/>
  <c r="D545" i="13"/>
  <c r="C546" i="14"/>
  <c r="O545" i="14"/>
  <c r="M545" i="14"/>
  <c r="N545" i="14"/>
  <c r="L545" i="14"/>
  <c r="K545" i="14"/>
  <c r="A545" i="14"/>
  <c r="D545" i="14"/>
  <c r="M546" i="13" l="1"/>
  <c r="N546" i="13"/>
  <c r="C547" i="13"/>
  <c r="D546" i="13"/>
  <c r="O546" i="13"/>
  <c r="L546" i="13"/>
  <c r="K546" i="13"/>
  <c r="A546" i="13"/>
  <c r="C547" i="14"/>
  <c r="L546" i="14"/>
  <c r="N546" i="14"/>
  <c r="M546" i="14"/>
  <c r="O546" i="14"/>
  <c r="K546" i="14"/>
  <c r="A546" i="14"/>
  <c r="D546" i="14"/>
  <c r="M547" i="13" l="1"/>
  <c r="O547" i="13"/>
  <c r="C548" i="13"/>
  <c r="K547" i="13"/>
  <c r="L547" i="13"/>
  <c r="N547" i="13"/>
  <c r="A547" i="13"/>
  <c r="D547" i="13"/>
  <c r="C548" i="14"/>
  <c r="N547" i="14"/>
  <c r="O547" i="14"/>
  <c r="M547" i="14"/>
  <c r="L547" i="14"/>
  <c r="K547" i="14"/>
  <c r="A547" i="14"/>
  <c r="D547" i="14"/>
  <c r="M548" i="13" l="1"/>
  <c r="O548" i="13"/>
  <c r="C549" i="13"/>
  <c r="K548" i="13"/>
  <c r="L548" i="13"/>
  <c r="N548" i="13"/>
  <c r="D548" i="13"/>
  <c r="A548" i="13"/>
  <c r="C549" i="14"/>
  <c r="N548" i="14"/>
  <c r="O548" i="14"/>
  <c r="M548" i="14"/>
  <c r="L548" i="14"/>
  <c r="K548" i="14"/>
  <c r="A548" i="14"/>
  <c r="D548" i="14"/>
  <c r="M549" i="13" l="1"/>
  <c r="L549" i="13"/>
  <c r="C550" i="13"/>
  <c r="D549" i="13"/>
  <c r="N549" i="13"/>
  <c r="O549" i="13"/>
  <c r="K549" i="13"/>
  <c r="A549" i="13"/>
  <c r="C550" i="14"/>
  <c r="O549" i="14"/>
  <c r="L549" i="14"/>
  <c r="M549" i="14"/>
  <c r="N549" i="14"/>
  <c r="K549" i="14"/>
  <c r="A549" i="14"/>
  <c r="D549" i="14"/>
  <c r="M550" i="13" l="1"/>
  <c r="N550" i="13"/>
  <c r="C551" i="13"/>
  <c r="D550" i="13"/>
  <c r="O550" i="13"/>
  <c r="L550" i="13"/>
  <c r="K550" i="13"/>
  <c r="A550" i="13"/>
  <c r="C551" i="14"/>
  <c r="L550" i="14"/>
  <c r="N550" i="14"/>
  <c r="M550" i="14"/>
  <c r="O550" i="14"/>
  <c r="K550" i="14"/>
  <c r="A550" i="14"/>
  <c r="D550" i="14"/>
  <c r="M551" i="13" l="1"/>
  <c r="O551" i="13"/>
  <c r="C552" i="13"/>
  <c r="A551" i="13"/>
  <c r="L551" i="13"/>
  <c r="N551" i="13"/>
  <c r="K551" i="13"/>
  <c r="D551" i="13"/>
  <c r="C552" i="14"/>
  <c r="N551" i="14"/>
  <c r="O551" i="14"/>
  <c r="M551" i="14"/>
  <c r="L551" i="14"/>
  <c r="K551" i="14"/>
  <c r="A551" i="14"/>
  <c r="D551" i="14"/>
  <c r="M552" i="13" l="1"/>
  <c r="O552" i="13"/>
  <c r="A552" i="13"/>
  <c r="K552" i="13"/>
  <c r="L552" i="13"/>
  <c r="N552" i="13"/>
  <c r="C553" i="13"/>
  <c r="D552" i="13"/>
  <c r="C553" i="14"/>
  <c r="N552" i="14"/>
  <c r="O552" i="14"/>
  <c r="M552" i="14"/>
  <c r="L552" i="14"/>
  <c r="K552" i="14"/>
  <c r="A552" i="14"/>
  <c r="D552" i="14"/>
  <c r="M553" i="13" l="1"/>
  <c r="L553" i="13"/>
  <c r="C554" i="13"/>
  <c r="A553" i="13"/>
  <c r="N553" i="13"/>
  <c r="O553" i="13"/>
  <c r="K553" i="13"/>
  <c r="D553" i="13"/>
  <c r="C554" i="14"/>
  <c r="O553" i="14"/>
  <c r="M553" i="14"/>
  <c r="N553" i="14"/>
  <c r="L553" i="14"/>
  <c r="K553" i="14"/>
  <c r="A553" i="14"/>
  <c r="D553" i="14"/>
  <c r="M554" i="13" l="1"/>
  <c r="N554" i="13"/>
  <c r="C555" i="13"/>
  <c r="K554" i="13"/>
  <c r="O554" i="13"/>
  <c r="L554" i="13"/>
  <c r="D554" i="13"/>
  <c r="A554" i="13"/>
  <c r="C555" i="14"/>
  <c r="L554" i="14"/>
  <c r="N554" i="14"/>
  <c r="M554" i="14"/>
  <c r="O554" i="14"/>
  <c r="K554" i="14"/>
  <c r="A554" i="14"/>
  <c r="D554" i="14"/>
  <c r="M555" i="13" l="1"/>
  <c r="O555" i="13"/>
  <c r="C556" i="13"/>
  <c r="D555" i="13"/>
  <c r="L555" i="13"/>
  <c r="N555" i="13"/>
  <c r="K555" i="13"/>
  <c r="A555" i="13"/>
  <c r="C556" i="14"/>
  <c r="N555" i="14"/>
  <c r="M555" i="14"/>
  <c r="L555" i="14"/>
  <c r="O555" i="14"/>
  <c r="K555" i="14"/>
  <c r="A555" i="14"/>
  <c r="D555" i="14"/>
  <c r="M556" i="13" l="1"/>
  <c r="O556" i="13"/>
  <c r="C557" i="13"/>
  <c r="K556" i="13"/>
  <c r="L556" i="13"/>
  <c r="N556" i="13"/>
  <c r="D556" i="13"/>
  <c r="A556" i="13"/>
  <c r="C557" i="14"/>
  <c r="N556" i="14"/>
  <c r="O556" i="14"/>
  <c r="M556" i="14"/>
  <c r="L556" i="14"/>
  <c r="K556" i="14"/>
  <c r="A556" i="14"/>
  <c r="D556" i="14"/>
  <c r="M557" i="13" l="1"/>
  <c r="L557" i="13"/>
  <c r="C558" i="13"/>
  <c r="D557" i="13"/>
  <c r="N557" i="13"/>
  <c r="O557" i="13"/>
  <c r="K557" i="13"/>
  <c r="A557" i="13"/>
  <c r="C558" i="14"/>
  <c r="O557" i="14"/>
  <c r="L557" i="14"/>
  <c r="M557" i="14"/>
  <c r="N557" i="14"/>
  <c r="K557" i="14"/>
  <c r="A557" i="14"/>
  <c r="D557" i="14"/>
  <c r="M558" i="13" l="1"/>
  <c r="N558" i="13"/>
  <c r="C559" i="13"/>
  <c r="K558" i="13"/>
  <c r="D558" i="13"/>
  <c r="O558" i="13"/>
  <c r="L558" i="13"/>
  <c r="A558" i="13"/>
  <c r="C559" i="14"/>
  <c r="L558" i="14"/>
  <c r="N558" i="14"/>
  <c r="M558" i="14"/>
  <c r="O558" i="14"/>
  <c r="K558" i="14"/>
  <c r="A558" i="14"/>
  <c r="D558" i="14"/>
  <c r="M559" i="13" l="1"/>
  <c r="O559" i="13"/>
  <c r="C560" i="13"/>
  <c r="K559" i="13"/>
  <c r="A559" i="13"/>
  <c r="L559" i="13"/>
  <c r="N559" i="13"/>
  <c r="D559" i="13"/>
  <c r="C560" i="14"/>
  <c r="N559" i="14"/>
  <c r="O559" i="14"/>
  <c r="M559" i="14"/>
  <c r="L559" i="14"/>
  <c r="K559" i="14"/>
  <c r="A559" i="14"/>
  <c r="D559" i="14"/>
  <c r="M560" i="13" l="1"/>
  <c r="O560" i="13"/>
  <c r="A560" i="13"/>
  <c r="K560" i="13"/>
  <c r="L560" i="13"/>
  <c r="N560" i="13"/>
  <c r="C561" i="13"/>
  <c r="D560" i="13"/>
  <c r="C561" i="14"/>
  <c r="N560" i="14"/>
  <c r="O560" i="14"/>
  <c r="M560" i="14"/>
  <c r="L560" i="14"/>
  <c r="K560" i="14"/>
  <c r="A560" i="14"/>
  <c r="D560" i="14"/>
  <c r="M561" i="13" l="1"/>
  <c r="L561" i="13"/>
  <c r="C562" i="13"/>
  <c r="A561" i="13"/>
  <c r="N561" i="13"/>
  <c r="O561" i="13"/>
  <c r="K561" i="13"/>
  <c r="D561" i="13"/>
  <c r="C562" i="14"/>
  <c r="O561" i="14"/>
  <c r="L561" i="14"/>
  <c r="M561" i="14"/>
  <c r="N561" i="14"/>
  <c r="K561" i="14"/>
  <c r="A561" i="14"/>
  <c r="D561" i="14"/>
  <c r="M562" i="13" l="1"/>
  <c r="N562" i="13"/>
  <c r="D562" i="13"/>
  <c r="O562" i="13"/>
  <c r="L562" i="13"/>
  <c r="C563" i="13"/>
  <c r="K562" i="13"/>
  <c r="A562" i="13"/>
  <c r="C563" i="14"/>
  <c r="L562" i="14"/>
  <c r="N562" i="14"/>
  <c r="M562" i="14"/>
  <c r="O562" i="14"/>
  <c r="K562" i="14"/>
  <c r="A562" i="14"/>
  <c r="D562" i="14"/>
  <c r="C564" i="14" l="1"/>
  <c r="N563" i="14"/>
  <c r="M563" i="14"/>
  <c r="L563" i="14"/>
  <c r="O563" i="14"/>
  <c r="K563" i="14"/>
  <c r="A563" i="14"/>
  <c r="D563" i="14"/>
  <c r="M563" i="13"/>
  <c r="O563" i="13"/>
  <c r="C564" i="13"/>
  <c r="K563" i="13"/>
  <c r="L563" i="13"/>
  <c r="N563" i="13"/>
  <c r="D563" i="13"/>
  <c r="A563" i="13"/>
  <c r="M564" i="13" l="1"/>
  <c r="O564" i="13"/>
  <c r="C565" i="13"/>
  <c r="K564" i="13"/>
  <c r="L564" i="13"/>
  <c r="N564" i="13"/>
  <c r="D564" i="13"/>
  <c r="A564" i="13"/>
  <c r="C565" i="14"/>
  <c r="N564" i="14"/>
  <c r="O564" i="14"/>
  <c r="M564" i="14"/>
  <c r="L564" i="14"/>
  <c r="K564" i="14"/>
  <c r="A564" i="14"/>
  <c r="D564" i="14"/>
  <c r="M565" i="13" l="1"/>
  <c r="L565" i="13"/>
  <c r="D565" i="13"/>
  <c r="C566" i="13"/>
  <c r="N565" i="13"/>
  <c r="O565" i="13"/>
  <c r="K565" i="13"/>
  <c r="A565" i="13"/>
  <c r="C566" i="14"/>
  <c r="M565" i="14"/>
  <c r="N565" i="14"/>
  <c r="O565" i="14"/>
  <c r="L565" i="14"/>
  <c r="K565" i="14"/>
  <c r="A565" i="14"/>
  <c r="D565" i="14"/>
  <c r="M566" i="13" l="1"/>
  <c r="O566" i="13"/>
  <c r="L566" i="13"/>
  <c r="N566" i="13"/>
  <c r="A566" i="13"/>
  <c r="K566" i="13"/>
  <c r="D566" i="13"/>
  <c r="C567" i="13"/>
  <c r="C567" i="14"/>
  <c r="L566" i="14"/>
  <c r="N566" i="14"/>
  <c r="M566" i="14"/>
  <c r="O566" i="14"/>
  <c r="K566" i="14"/>
  <c r="A566" i="14"/>
  <c r="D566" i="14"/>
  <c r="C568" i="14" l="1"/>
  <c r="M567" i="14"/>
  <c r="N567" i="14"/>
  <c r="O567" i="14"/>
  <c r="L567" i="14"/>
  <c r="K567" i="14"/>
  <c r="A567" i="14"/>
  <c r="D567" i="14"/>
  <c r="M567" i="13"/>
  <c r="O567" i="13"/>
  <c r="D567" i="13"/>
  <c r="K567" i="13"/>
  <c r="L567" i="13"/>
  <c r="N567" i="13"/>
  <c r="A567" i="13"/>
  <c r="C568" i="13"/>
  <c r="M568" i="13" l="1"/>
  <c r="O568" i="13"/>
  <c r="A568" i="13"/>
  <c r="C569" i="13"/>
  <c r="L568" i="13"/>
  <c r="N568" i="13"/>
  <c r="K568" i="13"/>
  <c r="D568" i="13"/>
  <c r="C569" i="14"/>
  <c r="M568" i="14"/>
  <c r="N568" i="14"/>
  <c r="O568" i="14"/>
  <c r="L568" i="14"/>
  <c r="K568" i="14"/>
  <c r="A568" i="14"/>
  <c r="D568" i="14"/>
  <c r="M569" i="13" l="1"/>
  <c r="L569" i="13"/>
  <c r="D569" i="13"/>
  <c r="K569" i="13"/>
  <c r="A569" i="13"/>
  <c r="N569" i="13"/>
  <c r="O569" i="13"/>
  <c r="C570" i="13"/>
  <c r="C570" i="14"/>
  <c r="M569" i="14"/>
  <c r="N569" i="14"/>
  <c r="O569" i="14"/>
  <c r="L569" i="14"/>
  <c r="K569" i="14"/>
  <c r="A569" i="14"/>
  <c r="D569" i="14"/>
  <c r="M570" i="13" l="1"/>
  <c r="N570" i="13"/>
  <c r="A570" i="13"/>
  <c r="C571" i="13"/>
  <c r="O570" i="13"/>
  <c r="L570" i="13"/>
  <c r="K570" i="13"/>
  <c r="D570" i="13"/>
  <c r="C571" i="14"/>
  <c r="M570" i="14"/>
  <c r="N570" i="14"/>
  <c r="O570" i="14"/>
  <c r="L570" i="14"/>
  <c r="K570" i="14"/>
  <c r="A570" i="14"/>
  <c r="D570" i="14"/>
  <c r="M571" i="13" l="1"/>
  <c r="O571" i="13"/>
  <c r="D571" i="13"/>
  <c r="K571" i="13"/>
  <c r="A571" i="13"/>
  <c r="L571" i="13"/>
  <c r="N571" i="13"/>
  <c r="C572" i="13"/>
  <c r="C572" i="14"/>
  <c r="M571" i="14"/>
  <c r="N571" i="14"/>
  <c r="O571" i="14"/>
  <c r="L571" i="14"/>
  <c r="K571" i="14"/>
  <c r="A571" i="14"/>
  <c r="D571" i="14"/>
  <c r="M572" i="13" l="1"/>
  <c r="O572" i="13"/>
  <c r="A572" i="13"/>
  <c r="C573" i="13"/>
  <c r="L572" i="13"/>
  <c r="N572" i="13"/>
  <c r="K572" i="13"/>
  <c r="D572" i="13"/>
  <c r="C573" i="14"/>
  <c r="M572" i="14"/>
  <c r="N572" i="14"/>
  <c r="O572" i="14"/>
  <c r="L572" i="14"/>
  <c r="K572" i="14"/>
  <c r="A572" i="14"/>
  <c r="D572" i="14"/>
  <c r="M573" i="13" l="1"/>
  <c r="L573" i="13"/>
  <c r="D573" i="13"/>
  <c r="A573" i="13"/>
  <c r="N573" i="13"/>
  <c r="O573" i="13"/>
  <c r="K573" i="13"/>
  <c r="C574" i="13"/>
  <c r="C574" i="14"/>
  <c r="M573" i="14"/>
  <c r="O573" i="14"/>
  <c r="L573" i="14"/>
  <c r="N573" i="14"/>
  <c r="K573" i="14"/>
  <c r="A573" i="14"/>
  <c r="D573" i="14"/>
  <c r="M574" i="13" l="1"/>
  <c r="N574" i="13"/>
  <c r="A574" i="13"/>
  <c r="K574" i="13"/>
  <c r="O574" i="13"/>
  <c r="L574" i="13"/>
  <c r="C575" i="13"/>
  <c r="D574" i="13"/>
  <c r="C575" i="14"/>
  <c r="M574" i="14"/>
  <c r="N574" i="14"/>
  <c r="O574" i="14"/>
  <c r="L574" i="14"/>
  <c r="K574" i="14"/>
  <c r="A574" i="14"/>
  <c r="D574" i="14"/>
  <c r="M575" i="13" l="1"/>
  <c r="O575" i="13"/>
  <c r="D575" i="13"/>
  <c r="A575" i="13"/>
  <c r="L575" i="13"/>
  <c r="N575" i="13"/>
  <c r="K575" i="13"/>
  <c r="C576" i="13"/>
  <c r="C576" i="14"/>
  <c r="M575" i="14"/>
  <c r="N575" i="14"/>
  <c r="O575" i="14"/>
  <c r="L575" i="14"/>
  <c r="K575" i="14"/>
  <c r="A575" i="14"/>
  <c r="D575" i="14"/>
  <c r="C577" i="14" l="1"/>
  <c r="M576" i="14"/>
  <c r="N576" i="14"/>
  <c r="O576" i="14"/>
  <c r="L576" i="14"/>
  <c r="K576" i="14"/>
  <c r="A576" i="14"/>
  <c r="D576" i="14"/>
  <c r="M576" i="13"/>
  <c r="O576" i="13"/>
  <c r="A576" i="13"/>
  <c r="K576" i="13"/>
  <c r="C577" i="13"/>
  <c r="L576" i="13"/>
  <c r="N576" i="13"/>
  <c r="D576" i="13"/>
  <c r="M577" i="13" l="1"/>
  <c r="L577" i="13"/>
  <c r="D577" i="13"/>
  <c r="A577" i="13"/>
  <c r="N577" i="13"/>
  <c r="O577" i="13"/>
  <c r="K577" i="13"/>
  <c r="C578" i="13"/>
  <c r="C578" i="14"/>
  <c r="M577" i="14"/>
  <c r="N577" i="14"/>
  <c r="O577" i="14"/>
  <c r="L577" i="14"/>
  <c r="K577" i="14"/>
  <c r="A577" i="14"/>
  <c r="D577" i="14"/>
  <c r="M578" i="13" l="1"/>
  <c r="N578" i="13"/>
  <c r="A578" i="13"/>
  <c r="K578" i="13"/>
  <c r="C579" i="13"/>
  <c r="O578" i="13"/>
  <c r="L578" i="13"/>
  <c r="D578" i="13"/>
  <c r="C579" i="14"/>
  <c r="M578" i="14"/>
  <c r="N578" i="14"/>
  <c r="O578" i="14"/>
  <c r="L578" i="14"/>
  <c r="K578" i="14"/>
  <c r="A578" i="14"/>
  <c r="D578" i="14"/>
  <c r="M579" i="13" l="1"/>
  <c r="O579" i="13"/>
  <c r="D579" i="13"/>
  <c r="K579" i="13"/>
  <c r="A579" i="13"/>
  <c r="L579" i="13"/>
  <c r="N579" i="13"/>
  <c r="C580" i="13"/>
  <c r="C580" i="14"/>
  <c r="M579" i="14"/>
  <c r="N579" i="14"/>
  <c r="O579" i="14"/>
  <c r="L579" i="14"/>
  <c r="K579" i="14"/>
  <c r="A579" i="14"/>
  <c r="D579" i="14"/>
  <c r="M580" i="13" l="1"/>
  <c r="O580" i="13"/>
  <c r="A580" i="13"/>
  <c r="K580" i="13"/>
  <c r="L580" i="13"/>
  <c r="N580" i="13"/>
  <c r="C581" i="13"/>
  <c r="D580" i="13"/>
  <c r="C581" i="14"/>
  <c r="M580" i="14"/>
  <c r="N580" i="14"/>
  <c r="O580" i="14"/>
  <c r="L580" i="14"/>
  <c r="K580" i="14"/>
  <c r="A580" i="14"/>
  <c r="D580" i="14"/>
  <c r="M581" i="13" l="1"/>
  <c r="L581" i="13"/>
  <c r="D581" i="13"/>
  <c r="K581" i="13"/>
  <c r="N581" i="13"/>
  <c r="O581" i="13"/>
  <c r="A581" i="13"/>
  <c r="C582" i="13"/>
  <c r="C582" i="14"/>
  <c r="M581" i="14"/>
  <c r="N581" i="14"/>
  <c r="O581" i="14"/>
  <c r="L581" i="14"/>
  <c r="K581" i="14"/>
  <c r="A581" i="14"/>
  <c r="D581" i="14"/>
  <c r="C583" i="14" l="1"/>
  <c r="M582" i="14"/>
  <c r="N582" i="14"/>
  <c r="O582" i="14"/>
  <c r="L582" i="14"/>
  <c r="K582" i="14"/>
  <c r="A582" i="14"/>
  <c r="D582" i="14"/>
  <c r="M582" i="13"/>
  <c r="N582" i="13"/>
  <c r="A582" i="13"/>
  <c r="K582" i="13"/>
  <c r="C583" i="13"/>
  <c r="O582" i="13"/>
  <c r="L582" i="13"/>
  <c r="D582" i="13"/>
  <c r="M583" i="13" l="1"/>
  <c r="O583" i="13"/>
  <c r="D583" i="13"/>
  <c r="A583" i="13"/>
  <c r="L583" i="13"/>
  <c r="N583" i="13"/>
  <c r="K583" i="13"/>
  <c r="C584" i="13"/>
  <c r="C584" i="14"/>
  <c r="M583" i="14"/>
  <c r="N583" i="14"/>
  <c r="O583" i="14"/>
  <c r="L583" i="14"/>
  <c r="K583" i="14"/>
  <c r="A583" i="14"/>
  <c r="D583" i="14"/>
  <c r="M584" i="13" l="1"/>
  <c r="O584" i="13"/>
  <c r="A584" i="13"/>
  <c r="C585" i="13"/>
  <c r="L584" i="13"/>
  <c r="N584" i="13"/>
  <c r="K584" i="13"/>
  <c r="D584" i="13"/>
  <c r="C585" i="14"/>
  <c r="M584" i="14"/>
  <c r="O584" i="14"/>
  <c r="L584" i="14"/>
  <c r="N584" i="14"/>
  <c r="K584" i="14"/>
  <c r="A584" i="14"/>
  <c r="D584" i="14"/>
  <c r="M585" i="13" l="1"/>
  <c r="L585" i="13"/>
  <c r="D585" i="13"/>
  <c r="K585" i="13"/>
  <c r="N585" i="13"/>
  <c r="O585" i="13"/>
  <c r="A585" i="13"/>
  <c r="C586" i="13"/>
  <c r="C586" i="14"/>
  <c r="M585" i="14"/>
  <c r="N585" i="14"/>
  <c r="O585" i="14"/>
  <c r="L585" i="14"/>
  <c r="K585" i="14"/>
  <c r="A585" i="14"/>
  <c r="D585" i="14"/>
  <c r="C587" i="14" l="1"/>
  <c r="M586" i="14"/>
  <c r="N586" i="14"/>
  <c r="O586" i="14"/>
  <c r="L586" i="14"/>
  <c r="K586" i="14"/>
  <c r="A586" i="14"/>
  <c r="D586" i="14"/>
  <c r="M586" i="13"/>
  <c r="N586" i="13"/>
  <c r="A586" i="13"/>
  <c r="K586" i="13"/>
  <c r="O586" i="13"/>
  <c r="L586" i="13"/>
  <c r="C587" i="13"/>
  <c r="D586" i="13"/>
  <c r="M587" i="13" l="1"/>
  <c r="O587" i="13"/>
  <c r="D587" i="13"/>
  <c r="A587" i="13"/>
  <c r="L587" i="13"/>
  <c r="N587" i="13"/>
  <c r="K587" i="13"/>
  <c r="C588" i="13"/>
  <c r="C588" i="14"/>
  <c r="M587" i="14"/>
  <c r="N587" i="14"/>
  <c r="O587" i="14"/>
  <c r="L587" i="14"/>
  <c r="K587" i="14"/>
  <c r="A587" i="14"/>
  <c r="D587" i="14"/>
  <c r="C589" i="14" l="1"/>
  <c r="M588" i="14"/>
  <c r="N588" i="14"/>
  <c r="O588" i="14"/>
  <c r="L588" i="14"/>
  <c r="K588" i="14"/>
  <c r="A588" i="14"/>
  <c r="D588" i="14"/>
  <c r="M588" i="13"/>
  <c r="O588" i="13"/>
  <c r="A588" i="13"/>
  <c r="K588" i="13"/>
  <c r="L588" i="13"/>
  <c r="N588" i="13"/>
  <c r="C589" i="13"/>
  <c r="D588" i="13"/>
  <c r="C590" i="14" l="1"/>
  <c r="M589" i="14"/>
  <c r="N589" i="14"/>
  <c r="O589" i="14"/>
  <c r="L589" i="14"/>
  <c r="K589" i="14"/>
  <c r="A589" i="14"/>
  <c r="D589" i="14"/>
  <c r="M589" i="13"/>
  <c r="L589" i="13"/>
  <c r="D589" i="13"/>
  <c r="A589" i="13"/>
  <c r="N589" i="13"/>
  <c r="O589" i="13"/>
  <c r="K589" i="13"/>
  <c r="C590" i="13"/>
  <c r="M590" i="13" l="1"/>
  <c r="N590" i="13"/>
  <c r="A590" i="13"/>
  <c r="K590" i="13"/>
  <c r="C591" i="13"/>
  <c r="O590" i="13"/>
  <c r="L590" i="13"/>
  <c r="D590" i="13"/>
  <c r="C591" i="14"/>
  <c r="M590" i="14"/>
  <c r="N590" i="14"/>
  <c r="O590" i="14"/>
  <c r="L590" i="14"/>
  <c r="K590" i="14"/>
  <c r="A590" i="14"/>
  <c r="D590" i="14"/>
  <c r="C592" i="14" l="1"/>
  <c r="M591" i="14"/>
  <c r="N591" i="14"/>
  <c r="O591" i="14"/>
  <c r="L591" i="14"/>
  <c r="K591" i="14"/>
  <c r="A591" i="14"/>
  <c r="D591" i="14"/>
  <c r="M591" i="13"/>
  <c r="O591" i="13"/>
  <c r="D591" i="13"/>
  <c r="K591" i="13"/>
  <c r="A591" i="13"/>
  <c r="L591" i="13"/>
  <c r="N591" i="13"/>
  <c r="C592" i="13"/>
  <c r="M592" i="13" l="1"/>
  <c r="O592" i="13"/>
  <c r="A592" i="13"/>
  <c r="K592" i="13"/>
  <c r="L592" i="13"/>
  <c r="N592" i="13"/>
  <c r="C593" i="13"/>
  <c r="D592" i="13"/>
  <c r="C593" i="14"/>
  <c r="M592" i="14"/>
  <c r="N592" i="14"/>
  <c r="O592" i="14"/>
  <c r="L592" i="14"/>
  <c r="K592" i="14"/>
  <c r="A592" i="14"/>
  <c r="D592" i="14"/>
  <c r="M593" i="13" l="1"/>
  <c r="L593" i="13"/>
  <c r="D593" i="13"/>
  <c r="K593" i="13"/>
  <c r="N593" i="13"/>
  <c r="O593" i="13"/>
  <c r="A593" i="13"/>
  <c r="C594" i="13"/>
  <c r="C594" i="14"/>
  <c r="M593" i="14"/>
  <c r="N593" i="14"/>
  <c r="O593" i="14"/>
  <c r="L593" i="14"/>
  <c r="K593" i="14"/>
  <c r="A593" i="14"/>
  <c r="D593" i="14"/>
  <c r="C595" i="14" l="1"/>
  <c r="M594" i="14"/>
  <c r="N594" i="14"/>
  <c r="O594" i="14"/>
  <c r="L594" i="14"/>
  <c r="K594" i="14"/>
  <c r="A594" i="14"/>
  <c r="D594" i="14"/>
  <c r="M594" i="13"/>
  <c r="N594" i="13"/>
  <c r="A594" i="13"/>
  <c r="K594" i="13"/>
  <c r="C595" i="13"/>
  <c r="O594" i="13"/>
  <c r="L594" i="13"/>
  <c r="D594" i="13"/>
  <c r="M595" i="13" l="1"/>
  <c r="O595" i="13"/>
  <c r="D595" i="13"/>
  <c r="K595" i="13"/>
  <c r="L595" i="13"/>
  <c r="N595" i="13"/>
  <c r="A595" i="13"/>
  <c r="C596" i="13"/>
  <c r="C596" i="14"/>
  <c r="M595" i="14"/>
  <c r="O595" i="14"/>
  <c r="L595" i="14"/>
  <c r="N595" i="14"/>
  <c r="K595" i="14"/>
  <c r="A595" i="14"/>
  <c r="D595" i="14"/>
  <c r="C597" i="14" l="1"/>
  <c r="M596" i="14"/>
  <c r="N596" i="14"/>
  <c r="O596" i="14"/>
  <c r="L596" i="14"/>
  <c r="K596" i="14"/>
  <c r="A596" i="14"/>
  <c r="D596" i="14"/>
  <c r="M596" i="13"/>
  <c r="O596" i="13"/>
  <c r="A596" i="13"/>
  <c r="K596" i="13"/>
  <c r="C597" i="13"/>
  <c r="L596" i="13"/>
  <c r="N596" i="13"/>
  <c r="D596" i="13"/>
  <c r="C598" i="14" l="1"/>
  <c r="M597" i="14"/>
  <c r="N597" i="14"/>
  <c r="O597" i="14"/>
  <c r="L597" i="14"/>
  <c r="K597" i="14"/>
  <c r="A597" i="14"/>
  <c r="D597" i="14"/>
  <c r="M597" i="13"/>
  <c r="L597" i="13"/>
  <c r="D597" i="13"/>
  <c r="K597" i="13"/>
  <c r="A597" i="13"/>
  <c r="N597" i="13"/>
  <c r="O597" i="13"/>
  <c r="C598" i="13"/>
  <c r="M598" i="13" l="1"/>
  <c r="N598" i="13"/>
  <c r="A598" i="13"/>
  <c r="C599" i="13"/>
  <c r="O598" i="13"/>
  <c r="L598" i="13"/>
  <c r="K598" i="13"/>
  <c r="D598" i="13"/>
  <c r="C599" i="14"/>
  <c r="M598" i="14"/>
  <c r="N598" i="14"/>
  <c r="O598" i="14"/>
  <c r="L598" i="14"/>
  <c r="K598" i="14"/>
  <c r="A598" i="14"/>
  <c r="D598" i="14"/>
  <c r="C600" i="14" l="1"/>
  <c r="M599" i="14"/>
  <c r="N599" i="14"/>
  <c r="O599" i="14"/>
  <c r="L599" i="14"/>
  <c r="K599" i="14"/>
  <c r="A599" i="14"/>
  <c r="D599" i="14"/>
  <c r="M599" i="13"/>
  <c r="O599" i="13"/>
  <c r="D599" i="13"/>
  <c r="K599" i="13"/>
  <c r="L599" i="13"/>
  <c r="N599" i="13"/>
  <c r="A599" i="13"/>
  <c r="C600" i="13"/>
  <c r="M600" i="13" l="1"/>
  <c r="O600" i="13"/>
  <c r="A600" i="13"/>
  <c r="K600" i="13"/>
  <c r="C601" i="13"/>
  <c r="L600" i="13"/>
  <c r="N600" i="13"/>
  <c r="D600" i="13"/>
  <c r="C601" i="14"/>
  <c r="N600" i="14"/>
  <c r="O600" i="14"/>
  <c r="L600" i="14"/>
  <c r="M600" i="14"/>
  <c r="K600" i="14"/>
  <c r="A600" i="14"/>
  <c r="D600" i="14"/>
  <c r="C602" i="14" l="1"/>
  <c r="N601" i="14"/>
  <c r="O601" i="14"/>
  <c r="L601" i="14"/>
  <c r="M601" i="14"/>
  <c r="K601" i="14"/>
  <c r="A601" i="14"/>
  <c r="D601" i="14"/>
  <c r="M601" i="13"/>
  <c r="L601" i="13"/>
  <c r="D601" i="13"/>
  <c r="N601" i="13"/>
  <c r="O601" i="13"/>
  <c r="C602" i="13"/>
  <c r="K601" i="13"/>
  <c r="A601" i="13"/>
  <c r="M602" i="13" l="1"/>
  <c r="N602" i="13"/>
  <c r="A602" i="13"/>
  <c r="K602" i="13"/>
  <c r="C603" i="13"/>
  <c r="O602" i="13"/>
  <c r="L602" i="13"/>
  <c r="D602" i="13"/>
  <c r="C603" i="14"/>
  <c r="N602" i="14"/>
  <c r="K602" i="14"/>
  <c r="L602" i="14"/>
  <c r="M602" i="14"/>
  <c r="O602" i="14"/>
  <c r="A602" i="14"/>
  <c r="D602" i="14"/>
  <c r="C604" i="14" l="1"/>
  <c r="N603" i="14"/>
  <c r="K603" i="14"/>
  <c r="L603" i="14"/>
  <c r="M603" i="14"/>
  <c r="O603" i="14"/>
  <c r="A603" i="14"/>
  <c r="D603" i="14"/>
  <c r="M603" i="13"/>
  <c r="O603" i="13"/>
  <c r="A603" i="13"/>
  <c r="K603" i="13"/>
  <c r="C604" i="13"/>
  <c r="L603" i="13"/>
  <c r="N603" i="13"/>
  <c r="D603" i="13"/>
  <c r="M604" i="13" l="1"/>
  <c r="O604" i="13"/>
  <c r="A604" i="13"/>
  <c r="K604" i="13"/>
  <c r="C605" i="13"/>
  <c r="L604" i="13"/>
  <c r="N604" i="13"/>
  <c r="D604" i="13"/>
  <c r="C605" i="14"/>
  <c r="N604" i="14"/>
  <c r="O604" i="14"/>
  <c r="L604" i="14"/>
  <c r="M604" i="14"/>
  <c r="K604" i="14"/>
  <c r="A604" i="14"/>
  <c r="D604" i="14"/>
  <c r="M605" i="13" l="1"/>
  <c r="L605" i="13"/>
  <c r="A605" i="13"/>
  <c r="K605" i="13"/>
  <c r="N605" i="13"/>
  <c r="O605" i="13"/>
  <c r="C606" i="13"/>
  <c r="D605" i="13"/>
  <c r="C606" i="14"/>
  <c r="N605" i="14"/>
  <c r="O605" i="14"/>
  <c r="L605" i="14"/>
  <c r="M605" i="14"/>
  <c r="K605" i="14"/>
  <c r="A605" i="14"/>
  <c r="D605" i="14"/>
  <c r="M606" i="13" l="1"/>
  <c r="N606" i="13"/>
  <c r="A606" i="13"/>
  <c r="K606" i="13"/>
  <c r="C607" i="13"/>
  <c r="O606" i="13"/>
  <c r="L606" i="13"/>
  <c r="D606" i="13"/>
  <c r="C607" i="14"/>
  <c r="N606" i="14"/>
  <c r="K606" i="14"/>
  <c r="L606" i="14"/>
  <c r="M606" i="14"/>
  <c r="O606" i="14"/>
  <c r="A606" i="14"/>
  <c r="D606" i="14"/>
  <c r="M607" i="13" l="1"/>
  <c r="O607" i="13"/>
  <c r="A607" i="13"/>
  <c r="C608" i="13"/>
  <c r="L607" i="13"/>
  <c r="N607" i="13"/>
  <c r="K607" i="13"/>
  <c r="D607" i="13"/>
  <c r="C608" i="14"/>
  <c r="N607" i="14"/>
  <c r="K607" i="14"/>
  <c r="L607" i="14"/>
  <c r="M607" i="14"/>
  <c r="O607" i="14"/>
  <c r="A607" i="14"/>
  <c r="D607" i="14"/>
  <c r="M608" i="13" l="1"/>
  <c r="O608" i="13"/>
  <c r="A608" i="13"/>
  <c r="C609" i="13"/>
  <c r="L608" i="13"/>
  <c r="N608" i="13"/>
  <c r="K608" i="13"/>
  <c r="D608" i="13"/>
  <c r="C609" i="14"/>
  <c r="N608" i="14"/>
  <c r="O608" i="14"/>
  <c r="L608" i="14"/>
  <c r="M608" i="14"/>
  <c r="K608" i="14"/>
  <c r="A608" i="14"/>
  <c r="D608" i="14"/>
  <c r="M609" i="13" l="1"/>
  <c r="L609" i="13"/>
  <c r="A609" i="13"/>
  <c r="C610" i="13"/>
  <c r="N609" i="13"/>
  <c r="O609" i="13"/>
  <c r="K609" i="13"/>
  <c r="D609" i="13"/>
  <c r="C610" i="14"/>
  <c r="N609" i="14"/>
  <c r="O609" i="14"/>
  <c r="L609" i="14"/>
  <c r="M609" i="14"/>
  <c r="K609" i="14"/>
  <c r="A609" i="14"/>
  <c r="D609" i="14"/>
  <c r="M610" i="13" l="1"/>
  <c r="N610" i="13"/>
  <c r="A610" i="13"/>
  <c r="K610" i="13"/>
  <c r="C611" i="13"/>
  <c r="O610" i="13"/>
  <c r="L610" i="13"/>
  <c r="D610" i="13"/>
  <c r="C611" i="14"/>
  <c r="K610" i="14"/>
  <c r="L610" i="14"/>
  <c r="M610" i="14"/>
  <c r="N610" i="14"/>
  <c r="O610" i="14"/>
  <c r="A610" i="14"/>
  <c r="D610" i="14"/>
  <c r="M611" i="13" l="1"/>
  <c r="O611" i="13"/>
  <c r="A611" i="13"/>
  <c r="C612" i="13"/>
  <c r="L611" i="13"/>
  <c r="N611" i="13"/>
  <c r="K611" i="13"/>
  <c r="D611" i="13"/>
  <c r="C612" i="14"/>
  <c r="L611" i="14"/>
  <c r="O611" i="14"/>
  <c r="M611" i="14"/>
  <c r="N611" i="14"/>
  <c r="K611" i="14"/>
  <c r="A611" i="14"/>
  <c r="D611" i="14"/>
  <c r="M612" i="13" l="1"/>
  <c r="O612" i="13"/>
  <c r="A612" i="13"/>
  <c r="K612" i="13"/>
  <c r="C613" i="13"/>
  <c r="L612" i="13"/>
  <c r="N612" i="13"/>
  <c r="D612" i="13"/>
  <c r="C613" i="14"/>
  <c r="L612" i="14"/>
  <c r="M612" i="14"/>
  <c r="N612" i="14"/>
  <c r="K612" i="14"/>
  <c r="O612" i="14"/>
  <c r="A612" i="14"/>
  <c r="D612" i="14"/>
  <c r="M613" i="13" l="1"/>
  <c r="L613" i="13"/>
  <c r="A613" i="13"/>
  <c r="K613" i="13"/>
  <c r="N613" i="13"/>
  <c r="O613" i="13"/>
  <c r="C614" i="13"/>
  <c r="D613" i="13"/>
  <c r="C614" i="14"/>
  <c r="L613" i="14"/>
  <c r="O613" i="14"/>
  <c r="M613" i="14"/>
  <c r="N613" i="14"/>
  <c r="K613" i="14"/>
  <c r="A613" i="14"/>
  <c r="D613" i="14"/>
  <c r="M614" i="13" l="1"/>
  <c r="N614" i="13"/>
  <c r="A614" i="13"/>
  <c r="C615" i="13"/>
  <c r="O614" i="13"/>
  <c r="L614" i="13"/>
  <c r="K614" i="13"/>
  <c r="D614" i="13"/>
  <c r="C615" i="14"/>
  <c r="K614" i="14"/>
  <c r="L614" i="14"/>
  <c r="M614" i="14"/>
  <c r="N614" i="14"/>
  <c r="O614" i="14"/>
  <c r="A614" i="14"/>
  <c r="D614" i="14"/>
  <c r="M615" i="13" l="1"/>
  <c r="O615" i="13"/>
  <c r="A615" i="13"/>
  <c r="K615" i="13"/>
  <c r="L615" i="13"/>
  <c r="N615" i="13"/>
  <c r="C616" i="13"/>
  <c r="D615" i="13"/>
  <c r="C616" i="14"/>
  <c r="L615" i="14"/>
  <c r="M615" i="14"/>
  <c r="N615" i="14"/>
  <c r="O615" i="14"/>
  <c r="K615" i="14"/>
  <c r="A615" i="14"/>
  <c r="D615" i="14"/>
  <c r="M616" i="13" l="1"/>
  <c r="O616" i="13"/>
  <c r="A616" i="13"/>
  <c r="K616" i="13"/>
  <c r="L616" i="13"/>
  <c r="N616" i="13"/>
  <c r="C617" i="13"/>
  <c r="D616" i="13"/>
  <c r="C617" i="14"/>
  <c r="L616" i="14"/>
  <c r="K616" i="14"/>
  <c r="M616" i="14"/>
  <c r="N616" i="14"/>
  <c r="O616" i="14"/>
  <c r="A616" i="14"/>
  <c r="D616" i="14"/>
  <c r="M617" i="13" l="1"/>
  <c r="L617" i="13"/>
  <c r="C618" i="13"/>
  <c r="N617" i="13"/>
  <c r="O617" i="13"/>
  <c r="A617" i="13"/>
  <c r="K617" i="13"/>
  <c r="D617" i="13"/>
  <c r="C618" i="14"/>
  <c r="L617" i="14"/>
  <c r="O617" i="14"/>
  <c r="M617" i="14"/>
  <c r="N617" i="14"/>
  <c r="K617" i="14"/>
  <c r="A617" i="14"/>
  <c r="D617" i="14"/>
  <c r="M618" i="13" l="1"/>
  <c r="N618" i="13"/>
  <c r="A618" i="13"/>
  <c r="K618" i="13"/>
  <c r="O618" i="13"/>
  <c r="L618" i="13"/>
  <c r="C619" i="13"/>
  <c r="D618" i="13"/>
  <c r="C619" i="14"/>
  <c r="K618" i="14"/>
  <c r="M618" i="14"/>
  <c r="N618" i="14"/>
  <c r="L618" i="14"/>
  <c r="O618" i="14"/>
  <c r="A618" i="14"/>
  <c r="D618" i="14"/>
  <c r="M619" i="13" l="1"/>
  <c r="O619" i="13"/>
  <c r="A619" i="13"/>
  <c r="K619" i="13"/>
  <c r="L619" i="13"/>
  <c r="N619" i="13"/>
  <c r="C620" i="13"/>
  <c r="D619" i="13"/>
  <c r="C620" i="14"/>
  <c r="L619" i="14"/>
  <c r="O619" i="14"/>
  <c r="M619" i="14"/>
  <c r="N619" i="14"/>
  <c r="K619" i="14"/>
  <c r="A619" i="14"/>
  <c r="D619" i="14"/>
  <c r="M620" i="13" l="1"/>
  <c r="O620" i="13"/>
  <c r="A620" i="13"/>
  <c r="K620" i="13"/>
  <c r="L620" i="13"/>
  <c r="N620" i="13"/>
  <c r="C621" i="13"/>
  <c r="D620" i="13"/>
  <c r="C621" i="14"/>
  <c r="L620" i="14"/>
  <c r="K620" i="14"/>
  <c r="M620" i="14"/>
  <c r="N620" i="14"/>
  <c r="O620" i="14"/>
  <c r="A620" i="14"/>
  <c r="D620" i="14"/>
  <c r="M621" i="13" l="1"/>
  <c r="L621" i="13"/>
  <c r="A621" i="13"/>
  <c r="K621" i="13"/>
  <c r="N621" i="13"/>
  <c r="O621" i="13"/>
  <c r="C622" i="13"/>
  <c r="D621" i="13"/>
  <c r="C622" i="14"/>
  <c r="L621" i="14"/>
  <c r="O621" i="14"/>
  <c r="M621" i="14"/>
  <c r="N621" i="14"/>
  <c r="K621" i="14"/>
  <c r="A621" i="14"/>
  <c r="D621" i="14"/>
  <c r="M622" i="13" l="1"/>
  <c r="N622" i="13"/>
  <c r="A622" i="13"/>
  <c r="K622" i="13"/>
  <c r="O622" i="13"/>
  <c r="L622" i="13"/>
  <c r="C623" i="13"/>
  <c r="D622" i="13"/>
  <c r="C623" i="14"/>
  <c r="K622" i="14"/>
  <c r="L622" i="14"/>
  <c r="M622" i="14"/>
  <c r="N622" i="14"/>
  <c r="O622" i="14"/>
  <c r="A622" i="14"/>
  <c r="D622" i="14"/>
  <c r="M623" i="13" l="1"/>
  <c r="O623" i="13"/>
  <c r="A623" i="13"/>
  <c r="K623" i="13"/>
  <c r="C624" i="13"/>
  <c r="L623" i="13"/>
  <c r="N623" i="13"/>
  <c r="D623" i="13"/>
  <c r="C624" i="14"/>
  <c r="L623" i="14"/>
  <c r="O623" i="14"/>
  <c r="M623" i="14"/>
  <c r="N623" i="14"/>
  <c r="K623" i="14"/>
  <c r="A623" i="14"/>
  <c r="D623" i="14"/>
  <c r="M624" i="13" l="1"/>
  <c r="O624" i="13"/>
  <c r="A624" i="13"/>
  <c r="C625" i="13"/>
  <c r="L624" i="13"/>
  <c r="N624" i="13"/>
  <c r="K624" i="13"/>
  <c r="D624" i="13"/>
  <c r="C625" i="14"/>
  <c r="L624" i="14"/>
  <c r="K624" i="14"/>
  <c r="M624" i="14"/>
  <c r="N624" i="14"/>
  <c r="O624" i="14"/>
  <c r="A624" i="14"/>
  <c r="D624" i="14"/>
  <c r="M625" i="13" l="1"/>
  <c r="L625" i="13"/>
  <c r="A625" i="13"/>
  <c r="K625" i="13"/>
  <c r="N625" i="13"/>
  <c r="O625" i="13"/>
  <c r="C626" i="13"/>
  <c r="D625" i="13"/>
  <c r="C626" i="14"/>
  <c r="L625" i="14"/>
  <c r="O625" i="14"/>
  <c r="M625" i="14"/>
  <c r="N625" i="14"/>
  <c r="K625" i="14"/>
  <c r="A625" i="14"/>
  <c r="D625" i="14"/>
  <c r="M626" i="13" l="1"/>
  <c r="N626" i="13"/>
  <c r="A626" i="13"/>
  <c r="K626" i="13"/>
  <c r="C627" i="13"/>
  <c r="O626" i="13"/>
  <c r="L626" i="13"/>
  <c r="D626" i="13"/>
  <c r="C627" i="14"/>
  <c r="K626" i="14"/>
  <c r="L626" i="14"/>
  <c r="M626" i="14"/>
  <c r="N626" i="14"/>
  <c r="O626" i="14"/>
  <c r="A626" i="14"/>
  <c r="D626" i="14"/>
  <c r="M627" i="13" l="1"/>
  <c r="O627" i="13"/>
  <c r="A627" i="13"/>
  <c r="K627" i="13"/>
  <c r="C628" i="13"/>
  <c r="L627" i="13"/>
  <c r="N627" i="13"/>
  <c r="D627" i="13"/>
  <c r="C628" i="14"/>
  <c r="L627" i="14"/>
  <c r="O627" i="14"/>
  <c r="M627" i="14"/>
  <c r="N627" i="14"/>
  <c r="K627" i="14"/>
  <c r="A627" i="14"/>
  <c r="D627" i="14"/>
  <c r="M628" i="13" l="1"/>
  <c r="O628" i="13"/>
  <c r="A628" i="13"/>
  <c r="C629" i="13"/>
  <c r="L628" i="13"/>
  <c r="N628" i="13"/>
  <c r="K628" i="13"/>
  <c r="D628" i="13"/>
  <c r="C629" i="14"/>
  <c r="L628" i="14"/>
  <c r="K628" i="14"/>
  <c r="M628" i="14"/>
  <c r="N628" i="14"/>
  <c r="O628" i="14"/>
  <c r="A628" i="14"/>
  <c r="D628" i="14"/>
  <c r="M629" i="13" l="1"/>
  <c r="L629" i="13"/>
  <c r="A629" i="13"/>
  <c r="K629" i="13"/>
  <c r="N629" i="13"/>
  <c r="O629" i="13"/>
  <c r="D629" i="13"/>
  <c r="C630" i="13"/>
  <c r="C630" i="14"/>
  <c r="L629" i="14"/>
  <c r="O629" i="14"/>
  <c r="M629" i="14"/>
  <c r="N629" i="14"/>
  <c r="K629" i="14"/>
  <c r="A629" i="14"/>
  <c r="D629" i="14"/>
  <c r="M630" i="13" l="1"/>
  <c r="N630" i="13"/>
  <c r="A630" i="13"/>
  <c r="K630" i="13"/>
  <c r="C631" i="13"/>
  <c r="O630" i="13"/>
  <c r="L630" i="13"/>
  <c r="D630" i="13"/>
  <c r="C631" i="14"/>
  <c r="K630" i="14"/>
  <c r="L630" i="14"/>
  <c r="M630" i="14"/>
  <c r="N630" i="14"/>
  <c r="O630" i="14"/>
  <c r="A630" i="14"/>
  <c r="D630" i="14"/>
  <c r="M631" i="13" l="1"/>
  <c r="O631" i="13"/>
  <c r="A631" i="13"/>
  <c r="K631" i="13"/>
  <c r="L631" i="13"/>
  <c r="N631" i="13"/>
  <c r="D631" i="13"/>
  <c r="C632" i="13"/>
  <c r="C632" i="14"/>
  <c r="L631" i="14"/>
  <c r="O631" i="14"/>
  <c r="M631" i="14"/>
  <c r="N631" i="14"/>
  <c r="K631" i="14"/>
  <c r="A631" i="14"/>
  <c r="D631" i="14"/>
  <c r="L632" i="13" l="1"/>
  <c r="O632" i="13"/>
  <c r="A632" i="13"/>
  <c r="K632" i="13"/>
  <c r="M632" i="13"/>
  <c r="N632" i="13"/>
  <c r="C633" i="13"/>
  <c r="D632" i="13"/>
  <c r="C633" i="14"/>
  <c r="L632" i="14"/>
  <c r="M632" i="14"/>
  <c r="N632" i="14"/>
  <c r="K632" i="14"/>
  <c r="O632" i="14"/>
  <c r="A632" i="14"/>
  <c r="D632" i="14"/>
  <c r="L633" i="13" l="1"/>
  <c r="O633" i="13"/>
  <c r="A633" i="13"/>
  <c r="K633" i="13"/>
  <c r="M633" i="13"/>
  <c r="N633" i="13"/>
  <c r="D633" i="13"/>
  <c r="C634" i="13"/>
  <c r="C634" i="14"/>
  <c r="L633" i="14"/>
  <c r="O633" i="14"/>
  <c r="M633" i="14"/>
  <c r="N633" i="14"/>
  <c r="K633" i="14"/>
  <c r="A633" i="14"/>
  <c r="D633" i="14"/>
  <c r="L634" i="13" l="1"/>
  <c r="O634" i="13"/>
  <c r="A634" i="13"/>
  <c r="K634" i="13"/>
  <c r="C635" i="13"/>
  <c r="M634" i="13"/>
  <c r="N634" i="13"/>
  <c r="D634" i="13"/>
  <c r="C635" i="14"/>
  <c r="K634" i="14"/>
  <c r="L634" i="14"/>
  <c r="M634" i="14"/>
  <c r="N634" i="14"/>
  <c r="O634" i="14"/>
  <c r="A634" i="14"/>
  <c r="D634" i="14"/>
  <c r="L635" i="13" l="1"/>
  <c r="O635" i="13"/>
  <c r="A635" i="13"/>
  <c r="D635" i="13"/>
  <c r="M635" i="13"/>
  <c r="N635" i="13"/>
  <c r="K635" i="13"/>
  <c r="C636" i="13"/>
  <c r="C636" i="14"/>
  <c r="L635" i="14"/>
  <c r="O635" i="14"/>
  <c r="M635" i="14"/>
  <c r="N635" i="14"/>
  <c r="K635" i="14"/>
  <c r="A635" i="14"/>
  <c r="D635" i="14"/>
  <c r="L636" i="13" l="1"/>
  <c r="O636" i="13"/>
  <c r="A636" i="13"/>
  <c r="K636" i="13"/>
  <c r="C637" i="13"/>
  <c r="M636" i="13"/>
  <c r="N636" i="13"/>
  <c r="D636" i="13"/>
  <c r="C637" i="14"/>
  <c r="L636" i="14"/>
  <c r="K636" i="14"/>
  <c r="M636" i="14"/>
  <c r="N636" i="14"/>
  <c r="O636" i="14"/>
  <c r="A636" i="14"/>
  <c r="D636" i="14"/>
  <c r="L637" i="13" l="1"/>
  <c r="O637" i="13"/>
  <c r="A637" i="13"/>
  <c r="D637" i="13"/>
  <c r="M637" i="13"/>
  <c r="N637" i="13"/>
  <c r="K637" i="13"/>
  <c r="C638" i="13"/>
  <c r="C638" i="14"/>
  <c r="L637" i="14"/>
  <c r="O637" i="14"/>
  <c r="M637" i="14"/>
  <c r="N637" i="14"/>
  <c r="K637" i="14"/>
  <c r="A637" i="14"/>
  <c r="D637" i="14"/>
  <c r="L638" i="13" l="1"/>
  <c r="O638" i="13"/>
  <c r="A638" i="13"/>
  <c r="K638" i="13"/>
  <c r="C639" i="13"/>
  <c r="M638" i="13"/>
  <c r="N638" i="13"/>
  <c r="D638" i="13"/>
  <c r="C639" i="14"/>
  <c r="K638" i="14"/>
  <c r="L638" i="14"/>
  <c r="M638" i="14"/>
  <c r="N638" i="14"/>
  <c r="O638" i="14"/>
  <c r="A638" i="14"/>
  <c r="D638" i="14"/>
  <c r="L639" i="13" l="1"/>
  <c r="O639" i="13"/>
  <c r="A639" i="13"/>
  <c r="K639" i="13"/>
  <c r="D639" i="13"/>
  <c r="M639" i="13"/>
  <c r="N639" i="13"/>
  <c r="C640" i="13"/>
  <c r="C640" i="14"/>
  <c r="L639" i="14"/>
  <c r="O639" i="14"/>
  <c r="M639" i="14"/>
  <c r="N639" i="14"/>
  <c r="K639" i="14"/>
  <c r="A639" i="14"/>
  <c r="D639" i="14"/>
  <c r="L640" i="13" l="1"/>
  <c r="O640" i="13"/>
  <c r="A640" i="13"/>
  <c r="K640" i="13"/>
  <c r="C641" i="13"/>
  <c r="M640" i="13"/>
  <c r="N640" i="13"/>
  <c r="D640" i="13"/>
  <c r="C641" i="14"/>
  <c r="L640" i="14"/>
  <c r="K640" i="14"/>
  <c r="M640" i="14"/>
  <c r="N640" i="14"/>
  <c r="O640" i="14"/>
  <c r="A640" i="14"/>
  <c r="D640" i="14"/>
  <c r="L641" i="13" l="1"/>
  <c r="O641" i="13"/>
  <c r="A641" i="13"/>
  <c r="D641" i="13"/>
  <c r="M641" i="13"/>
  <c r="N641" i="13"/>
  <c r="K641" i="13"/>
  <c r="C642" i="13"/>
  <c r="C642" i="14"/>
  <c r="L641" i="14"/>
  <c r="O641" i="14"/>
  <c r="M641" i="14"/>
  <c r="N641" i="14"/>
  <c r="K641" i="14"/>
  <c r="A641" i="14"/>
  <c r="D641" i="14"/>
  <c r="L642" i="13" l="1"/>
  <c r="O642" i="13"/>
  <c r="A642" i="13"/>
  <c r="K642" i="13"/>
  <c r="M642" i="13"/>
  <c r="N642" i="13"/>
  <c r="C643" i="13"/>
  <c r="D642" i="13"/>
  <c r="C643" i="14"/>
  <c r="K642" i="14"/>
  <c r="L642" i="14"/>
  <c r="M642" i="14"/>
  <c r="N642" i="14"/>
  <c r="O642" i="14"/>
  <c r="A642" i="14"/>
  <c r="D642" i="14"/>
  <c r="L643" i="13" l="1"/>
  <c r="O643" i="13"/>
  <c r="A643" i="13"/>
  <c r="P1" i="13" s="1"/>
  <c r="D643" i="13"/>
  <c r="M643" i="13"/>
  <c r="N643" i="13"/>
  <c r="K643" i="13"/>
  <c r="M643" i="14"/>
  <c r="K643" i="14"/>
  <c r="N643" i="14"/>
  <c r="L643" i="14"/>
  <c r="D643" i="14"/>
  <c r="A643" i="14"/>
  <c r="P1" i="14" s="1"/>
  <c r="O643" i="14"/>
  <c r="L189" i="12"/>
  <c r="K189" i="12"/>
  <c r="M189" i="12"/>
  <c r="O189" i="12"/>
  <c r="N189" i="12"/>
  <c r="O56" i="12"/>
  <c r="L18" i="12"/>
  <c r="L56" i="12"/>
  <c r="K18" i="12"/>
  <c r="K56" i="12"/>
  <c r="M18" i="12"/>
  <c r="M56" i="12"/>
  <c r="N18" i="12"/>
  <c r="N56" i="12"/>
  <c r="O12" i="12"/>
  <c r="O18" i="12"/>
  <c r="L12" i="12"/>
  <c r="K12" i="12"/>
  <c r="M12" i="12"/>
  <c r="N12" i="12"/>
  <c r="O8" i="12"/>
  <c r="L8" i="12"/>
  <c r="K8" i="12"/>
  <c r="M8" i="12"/>
  <c r="N8" i="12"/>
  <c r="O6" i="12"/>
  <c r="P2" i="12"/>
  <c r="K6" i="12"/>
  <c r="M6" i="14"/>
  <c r="N6" i="12"/>
  <c r="N6" i="14"/>
  <c r="O6" i="14"/>
  <c r="P2" i="14"/>
  <c r="K6" i="14"/>
  <c r="L6" i="14"/>
  <c r="M6" i="12"/>
  <c r="L6" i="12"/>
</calcChain>
</file>

<file path=xl/sharedStrings.xml><?xml version="1.0" encoding="utf-8"?>
<sst xmlns="http://schemas.openxmlformats.org/spreadsheetml/2006/main" count="12194" uniqueCount="1403">
  <si>
    <t>חשבון</t>
  </si>
  <si>
    <t>שם חשבון</t>
  </si>
  <si>
    <t>תקציב יחסי</t>
  </si>
  <si>
    <t>ביצוע יחסי</t>
  </si>
  <si>
    <t>שריון יחסי</t>
  </si>
  <si>
    <t>ביצוע + שריון יחסי</t>
  </si>
  <si>
    <t>יתרת תקציב יחסי</t>
  </si>
  <si>
    <t>אחוז ביצוע יחסי</t>
  </si>
  <si>
    <t>תקציב שנתי</t>
  </si>
  <si>
    <t>ביצוע  שנתי</t>
  </si>
  <si>
    <t>שריון שנתי</t>
  </si>
  <si>
    <t>ביצוע + שריון שנתי</t>
  </si>
  <si>
    <t>יתרת תקציב שנתי</t>
  </si>
  <si>
    <t>אחוז ביצוע שנתי</t>
  </si>
  <si>
    <t>תקציב רב שנתי</t>
  </si>
  <si>
    <t>ביצוע + שריון רב שנתי</t>
  </si>
  <si>
    <t>יתרת תקציב רב שנתי</t>
  </si>
  <si>
    <t>תקציב תפעולי  יחסי</t>
  </si>
  <si>
    <t>יתרה תפעולית יחסית</t>
  </si>
  <si>
    <t>תקציב תפעולי שנתי</t>
  </si>
  <si>
    <t>יתרה תפעולית שנתית</t>
  </si>
  <si>
    <t>מחלקה</t>
  </si>
  <si>
    <t>תיאור מחלקה</t>
  </si>
  <si>
    <t>הקבצה 1</t>
  </si>
  <si>
    <t>תיאור הקבצה 1</t>
  </si>
  <si>
    <t>הקבצה 2</t>
  </si>
  <si>
    <t>תיאור הקבצה 2</t>
  </si>
  <si>
    <t>הקבצה 3</t>
  </si>
  <si>
    <t>תיאור הקבצה 3</t>
  </si>
  <si>
    <t>הקבצה 4</t>
  </si>
  <si>
    <t>תיאור הקבצה 4</t>
  </si>
  <si>
    <t>הקבצה 5</t>
  </si>
  <si>
    <t>תיאור הקבצה 5</t>
  </si>
  <si>
    <t>הקבצה 6</t>
  </si>
  <si>
    <t>תיאור הקבצה 6</t>
  </si>
  <si>
    <t>הקבצה 7</t>
  </si>
  <si>
    <t>תיאור הקבצה 7</t>
  </si>
  <si>
    <t>הקבצה 8</t>
  </si>
  <si>
    <t>תיאור הקבצה 8</t>
  </si>
  <si>
    <t>הקבצה 9</t>
  </si>
  <si>
    <t>תיאור הקבצה 9</t>
  </si>
  <si>
    <t>הקבצה 10</t>
  </si>
  <si>
    <t>תיאור הקבצה 10</t>
  </si>
  <si>
    <t>סוג חשבון</t>
  </si>
  <si>
    <t>מצב חשבון</t>
  </si>
  <si>
    <t>מספר פרויקט</t>
  </si>
  <si>
    <t>שם פרויקט</t>
  </si>
  <si>
    <t>שנה</t>
  </si>
  <si>
    <t>שנת סגירה</t>
  </si>
  <si>
    <t>שריון בדרישות</t>
  </si>
  <si>
    <t>שריון בהזמנות</t>
  </si>
  <si>
    <t>שריון חשבוניות</t>
  </si>
  <si>
    <t>שריון חוזים</t>
  </si>
  <si>
    <t>שריון חשבונות</t>
  </si>
  <si>
    <t>מעבר      חשבון</t>
  </si>
  <si>
    <t>ארנונות</t>
  </si>
  <si>
    <t>תקציב רגיל</t>
  </si>
  <si>
    <t>פתוח</t>
  </si>
  <si>
    <t>הכנסות עמלות אכיפה ח.גביה</t>
  </si>
  <si>
    <t>גביית ארנונה</t>
  </si>
  <si>
    <t>יתרות ארנונה</t>
  </si>
  <si>
    <t>הנחות זכאים</t>
  </si>
  <si>
    <t>הנחות וועדות</t>
  </si>
  <si>
    <t>תעודות ואישורים</t>
  </si>
  <si>
    <t>אגרות</t>
  </si>
  <si>
    <t>היטל השבחה</t>
  </si>
  <si>
    <t>היטלים</t>
  </si>
  <si>
    <t>הכנסות ועדה לתכנון ובניה</t>
  </si>
  <si>
    <t>מענק כללי</t>
  </si>
  <si>
    <t>מענקים כלליים</t>
  </si>
  <si>
    <t>מענק מותנה</t>
  </si>
  <si>
    <t>מענקים מיוחדים</t>
  </si>
  <si>
    <t>מענק אחר משרד פנים</t>
  </si>
  <si>
    <t>רשוי עסקים וחומרי תב.</t>
  </si>
  <si>
    <t>פיקוח ויטרינרי אחים נעמה</t>
  </si>
  <si>
    <t>הכנסות לשירותים ויטרינרים</t>
  </si>
  <si>
    <t>מכירת חומרי תברואה</t>
  </si>
  <si>
    <t>תברואה</t>
  </si>
  <si>
    <t>השתתפות מ.בטחון פנים עיר ללא"א</t>
  </si>
  <si>
    <t>השתתפות מ.ב.פנים שמירה</t>
  </si>
  <si>
    <t>מ.בטחון פנים שיטור משולב</t>
  </si>
  <si>
    <t>מ.בטחון פנים תוכ' לאומית מצילה</t>
  </si>
  <si>
    <t>משרד התחבורה בטיחות בדרכי</t>
  </si>
  <si>
    <t>נכסים ציבוריים</t>
  </si>
  <si>
    <t>אגרת שלטים</t>
  </si>
  <si>
    <t>שירותים עירוניים</t>
  </si>
  <si>
    <t>שרותים עירוניים שונים</t>
  </si>
  <si>
    <t>הכנסות מעמלות גביה</t>
  </si>
  <si>
    <t>הכנסות שונות לש.עירוניים</t>
  </si>
  <si>
    <t>הכנסות מריבית</t>
  </si>
  <si>
    <t>הכנסות שונות</t>
  </si>
  <si>
    <t>בית מישפט עירוני</t>
  </si>
  <si>
    <t>פיקוח עירוני</t>
  </si>
  <si>
    <t>החזר אגרות הוצ"לפ</t>
  </si>
  <si>
    <t>שכל"מ גני קדם חובה</t>
  </si>
  <si>
    <t>סייעות צילה</t>
  </si>
  <si>
    <t>עוזרות לגננות</t>
  </si>
  <si>
    <t>גננות עובדות מדינה</t>
  </si>
  <si>
    <t>ציוד ראשוני יוח"א</t>
  </si>
  <si>
    <t>עוזרות יוח"א</t>
  </si>
  <si>
    <t>הזנת יוח"א</t>
  </si>
  <si>
    <t>השתתפות הורים בקרב</t>
  </si>
  <si>
    <t>גני ילדים גיל חובה</t>
  </si>
  <si>
    <t>חינוך מינהלי -גני ילדים ;</t>
  </si>
  <si>
    <t>שכ"ל גני ילדים ט"חובה</t>
  </si>
  <si>
    <t>שכ"ל גנ"י ט"חובה</t>
  </si>
  <si>
    <t>מרכז העשרה גנים</t>
  </si>
  <si>
    <t>ב"ס יסודי שרתים</t>
  </si>
  <si>
    <t>ב"ס יסודי שרתים יוח"א</t>
  </si>
  <si>
    <t>ב"ס יסודי מזכירים יוח"א</t>
  </si>
  <si>
    <t>ב"ס יסודי אגרת שכפול יוח"א</t>
  </si>
  <si>
    <t>ב"ס יסודי סייעות כתתיות חריגות</t>
  </si>
  <si>
    <t>ב"ס יסודי סייעות כיתתיות</t>
  </si>
  <si>
    <t>ב"ס יסודי תשלומי הורים</t>
  </si>
  <si>
    <t>השתתפות הורים בב"ס</t>
  </si>
  <si>
    <t>חינוך יסודי</t>
  </si>
  <si>
    <t>בתי ספר יסודיים</t>
  </si>
  <si>
    <t>ב"ס יסודי א - ניהול עצמי</t>
  </si>
  <si>
    <t>ב"ס יסודי ב - ניהול עצמי</t>
  </si>
  <si>
    <t>ב"ס יסודי ג - ניהול עצמי</t>
  </si>
  <si>
    <t>ב"ס יסודי ד - ניהול עצמי</t>
  </si>
  <si>
    <t>ב"ס יסודי ה - ניהול עצמי</t>
  </si>
  <si>
    <t>ב"ס יסודי ו - ניהול עצמי</t>
  </si>
  <si>
    <t>ב"ס יסודי ז - ניהול עצמי</t>
  </si>
  <si>
    <t>ב"ס יסודי ח  ניהול עצמי</t>
  </si>
  <si>
    <t>ב"ס יסודי ט - ניהול עצמי</t>
  </si>
  <si>
    <t>ב"סיסודי אגרת שכפול פר תלמיד</t>
  </si>
  <si>
    <t>ב"ס יסודי אגרת שכפול</t>
  </si>
  <si>
    <t>ב"ס יסודי מועדניות ברשויות</t>
  </si>
  <si>
    <t>חינוך מיוחד</t>
  </si>
  <si>
    <t>חינוך יסודי חוק שילוב סייעות</t>
  </si>
  <si>
    <t>חוגים לתלמידים מחוננים</t>
  </si>
  <si>
    <t>השתת"הממשלה לתלמ"מחוננים</t>
  </si>
  <si>
    <t>סייעות רפואיות</t>
  </si>
  <si>
    <t>תקשוב</t>
  </si>
  <si>
    <t>חווה חקלאית</t>
  </si>
  <si>
    <t>הכנסות מ.חינוך קיטות קיץ</t>
  </si>
  <si>
    <t>השתת"הממשלה בחטיבת בניים</t>
  </si>
  <si>
    <t>חטיבת ביניים</t>
  </si>
  <si>
    <t>ב"ס קהילתי</t>
  </si>
  <si>
    <t>שעות גיל</t>
  </si>
  <si>
    <t>אשכול פיס - לבורנטים</t>
  </si>
  <si>
    <t>אשכול פיס - שרתים</t>
  </si>
  <si>
    <t>אשכול פיס - מזכירים</t>
  </si>
  <si>
    <t>סל תלמיד חט"ב</t>
  </si>
  <si>
    <t>תיכון - שכל"מ</t>
  </si>
  <si>
    <t>תיכון - קרן השתלמות</t>
  </si>
  <si>
    <t>תיכון - מסלול 7 משופר</t>
  </si>
  <si>
    <t>תיכון - דמי שתיה</t>
  </si>
  <si>
    <t>תיכון - רכב מנהלים</t>
  </si>
  <si>
    <t>החזרות מחברת ביטוח</t>
  </si>
  <si>
    <t>חינוך על יסודי</t>
  </si>
  <si>
    <t>תיכון - רכב סגני מנהלים</t>
  </si>
  <si>
    <t>תיכון - מטה שנהר</t>
  </si>
  <si>
    <t>תיכון - שעות פרופסיולגיות</t>
  </si>
  <si>
    <t>תיכון - גמול בגרות אחוזי</t>
  </si>
  <si>
    <t>תיכון - גמול טיולים</t>
  </si>
  <si>
    <t>שעורים_השתתפות</t>
  </si>
  <si>
    <t>בית ספר על יסודי</t>
  </si>
  <si>
    <t>תיכון דמי שכפול</t>
  </si>
  <si>
    <t>תיכון  אומץ ומנע</t>
  </si>
  <si>
    <t>תיכון - חינוך תעבורתי</t>
  </si>
  <si>
    <t>תיכון - מוחזקות חדש</t>
  </si>
  <si>
    <t>תיכון - שעות שילוב</t>
  </si>
  <si>
    <t>תיכון - תלם</t>
  </si>
  <si>
    <t>תיכון - הקטנת תלמידים בכיתה</t>
  </si>
  <si>
    <t>תיכון - עתודה מדעית טכנולוגית</t>
  </si>
  <si>
    <t>תיכון - חינוך פיננסי</t>
  </si>
  <si>
    <t>תיכון - מילוי מקום</t>
  </si>
  <si>
    <t>תיכון - פרטניות עוז לתמורה</t>
  </si>
  <si>
    <t>תיכון - ש.תומכות עוז לתמורה</t>
  </si>
  <si>
    <t>תיכון - מנהל עוז לתמורה</t>
  </si>
  <si>
    <t>תיכון - סל שעות לתפקיד עוז לתמ</t>
  </si>
  <si>
    <t>תיכון - אורינות מדעית</t>
  </si>
  <si>
    <t>תיכון - ש.פרטניות נוספות עוז ל</t>
  </si>
  <si>
    <t>תיכון - שעות תומכת נוספות</t>
  </si>
  <si>
    <t>תיכון - מוחזקות עוז לתמורה</t>
  </si>
  <si>
    <t>חינוך כללי קב"סים</t>
  </si>
  <si>
    <t>חינוך כללי - קב"טים</t>
  </si>
  <si>
    <t>פסיכולוגים חינוכיים</t>
  </si>
  <si>
    <t>שפי / שעות הדרכה</t>
  </si>
  <si>
    <t>חווה חקלאית - מזכירים</t>
  </si>
  <si>
    <t>חווה חקלאית - חוות ומכרזים</t>
  </si>
  <si>
    <t>הסעות חינוך מיוחד</t>
  </si>
  <si>
    <t>ל.הסעות חינוך מיוחד</t>
  </si>
  <si>
    <t>שרות פסיכולוגי יעוצי</t>
  </si>
  <si>
    <t>שרותים נוספים לבתי"ס</t>
  </si>
  <si>
    <t>הסעות נט צפון</t>
  </si>
  <si>
    <t>ביטוח תלמידים</t>
  </si>
  <si>
    <t>רווח החינוכית - השתתפות ממשלה</t>
  </si>
  <si>
    <t>משרד החינוך קב"ס</t>
  </si>
  <si>
    <t>אומ"ץ</t>
  </si>
  <si>
    <t>השתתפות הורים בהסעות</t>
  </si>
  <si>
    <t>השתתפות בהסעות</t>
  </si>
  <si>
    <t>פרויקט מחוננים - הורים</t>
  </si>
  <si>
    <t>שירותים נוספים בחינוך</t>
  </si>
  <si>
    <t>מרכזיה פדגוגית</t>
  </si>
  <si>
    <t>פרויקטים שונים - ממשלה</t>
  </si>
  <si>
    <t>סייעת שניה</t>
  </si>
  <si>
    <t>השת' מ.חינוך בטיולים</t>
  </si>
  <si>
    <t>השתתפות הממשלה ח.מבוגרים</t>
  </si>
  <si>
    <t>חינוך מבוגרים</t>
  </si>
  <si>
    <t>אשכולית פיס</t>
  </si>
  <si>
    <t>תרבות</t>
  </si>
  <si>
    <t>מועדוניות מ.חינוך</t>
  </si>
  <si>
    <t>נוער</t>
  </si>
  <si>
    <t>תוכנית לאומית - חינוך</t>
  </si>
  <si>
    <t>השתתפות בטורניר קט רג</t>
  </si>
  <si>
    <t>ספורט</t>
  </si>
  <si>
    <t>הכנסות מפעולות ספורט</t>
  </si>
  <si>
    <t>פרחי ספורט</t>
  </si>
  <si>
    <t>הכנסות משרד הבריאות</t>
  </si>
  <si>
    <t>בריאות - תוכנית לאומית</t>
  </si>
  <si>
    <t>עיר פעילה ובריאה</t>
  </si>
  <si>
    <t>שכר עובדי לשכות ואירגוניו</t>
  </si>
  <si>
    <t>רווחה</t>
  </si>
  <si>
    <t>מחשוב רפורמה</t>
  </si>
  <si>
    <t>משפחות במצוקה השתת"תושבים</t>
  </si>
  <si>
    <t>קיטנות לאמהות והסעות לב"ח</t>
  </si>
  <si>
    <t>טיפול שיניים</t>
  </si>
  <si>
    <t>הדרכת  משפחות צעירות</t>
  </si>
  <si>
    <t>השתת"הורים בהסעות משפחתון</t>
  </si>
  <si>
    <t>מועדוניות משותפות</t>
  </si>
  <si>
    <t>הוצאות נוספות בפנימיות</t>
  </si>
  <si>
    <t>תוכנית עם הפנים לקהילה</t>
  </si>
  <si>
    <t>ילדים במעון יום</t>
  </si>
  <si>
    <t>שכונה תומכת</t>
  </si>
  <si>
    <t>טיפול בזקן בקהילה השתת"תו</t>
  </si>
  <si>
    <t>שרותים לזקן</t>
  </si>
  <si>
    <t>בית הקשיש</t>
  </si>
  <si>
    <t>בית הקשיש/מרכז פיס</t>
  </si>
  <si>
    <t>מ.חינוך ת.שמיד נוער בסיכון</t>
  </si>
  <si>
    <t>מ.רווחה ת.שמיד נוער בסיכון</t>
  </si>
  <si>
    <t>מ.בריאות ת.שמיד נוער בסיכון</t>
  </si>
  <si>
    <t>סידור מפגרים במוסדות</t>
  </si>
  <si>
    <t>מפגרים במעונות +מעשים</t>
  </si>
  <si>
    <t>הכנסות משרד המסחר והתעשיה</t>
  </si>
  <si>
    <t>מפגרים מזדקנים</t>
  </si>
  <si>
    <t>קרן שלם תעסוקה נתמכת</t>
  </si>
  <si>
    <t>מרכז טיפולי סיעודי</t>
  </si>
  <si>
    <t>ש.תומכים למפגר השתת"תושבי</t>
  </si>
  <si>
    <t>שרותים תומכים למפגר</t>
  </si>
  <si>
    <t>הדרכה לעוור ודמי לווי</t>
  </si>
  <si>
    <t>מפעלי שקום לוור</t>
  </si>
  <si>
    <t>מפעלי שיקום לעוור</t>
  </si>
  <si>
    <t>הדרכת נוער</t>
  </si>
  <si>
    <t>אחזקת נכים במשפחה אומ</t>
  </si>
  <si>
    <t>נכים אחזקה במסגר</t>
  </si>
  <si>
    <t>נכים טיפול בקהיל/השתת</t>
  </si>
  <si>
    <t>נכים שיקום במפעל</t>
  </si>
  <si>
    <t>טפול בנערות במצוקה</t>
  </si>
  <si>
    <t>השתתפות מוסדות נ.סמים</t>
  </si>
  <si>
    <t>בדיקות למשתמשים בסמים</t>
  </si>
  <si>
    <t>מפתן מקומי החזקה</t>
  </si>
  <si>
    <t>עבודה קהילתית השתתפות</t>
  </si>
  <si>
    <t>עבודה קהילתית</t>
  </si>
  <si>
    <t>תוכנית אפיקים</t>
  </si>
  <si>
    <t>הכנסות ממשרד הדתות</t>
  </si>
  <si>
    <t>דת</t>
  </si>
  <si>
    <t>מ.לאיכות הסביבה</t>
  </si>
  <si>
    <t>איכות סביבה</t>
  </si>
  <si>
    <t>הכנסות תושבים א"סביבה</t>
  </si>
  <si>
    <t>השתתפות רשויות</t>
  </si>
  <si>
    <t>השתתפות בטורניר קט רגל</t>
  </si>
  <si>
    <t>יתרות מים</t>
  </si>
  <si>
    <t>מים</t>
  </si>
  <si>
    <t>חיבור מד מיים</t>
  </si>
  <si>
    <t>אגרות מים אחרות</t>
  </si>
  <si>
    <t>הנחת צנרת</t>
  </si>
  <si>
    <t>הכנסות מעבר לתאגיד - עובדים</t>
  </si>
  <si>
    <t>משרדים ועסקים/שכ"ד</t>
  </si>
  <si>
    <t>נכסים</t>
  </si>
  <si>
    <t>הכנסות משרדי ממשלה</t>
  </si>
  <si>
    <t>תחבורה</t>
  </si>
  <si>
    <t>אגרת ביוב</t>
  </si>
  <si>
    <t>היטל ביוב</t>
  </si>
  <si>
    <t>מפעל ביוב</t>
  </si>
  <si>
    <t>החזר הוצאות משנים קודמות</t>
  </si>
  <si>
    <t>תקבולים והכנסות מיוחדות</t>
  </si>
  <si>
    <t>כיסוי גרעונות</t>
  </si>
  <si>
    <t>מהסבה</t>
  </si>
  <si>
    <t>העברות מ.פנים לכיסוי גרעו</t>
  </si>
  <si>
    <t>שכר ניבחרים</t>
  </si>
  <si>
    <t>מנהל כללי</t>
  </si>
  <si>
    <t>החזר הוצאות</t>
  </si>
  <si>
    <t>שכר פנסיונרים</t>
  </si>
  <si>
    <t>השתלמיות נבחרים</t>
  </si>
  <si>
    <t>שכר נהג יו,ר</t>
  </si>
  <si>
    <t>פנסיונירים חינוך</t>
  </si>
  <si>
    <t>יועצת למעמד האישה</t>
  </si>
  <si>
    <t>אחזקת מבנה העיריה</t>
  </si>
  <si>
    <t>חשמל בית המועצה</t>
  </si>
  <si>
    <t>מים בית המועצה</t>
  </si>
  <si>
    <t>חומרי ניקיון</t>
  </si>
  <si>
    <t>ביטוחים</t>
  </si>
  <si>
    <t>כיבודים וארוח</t>
  </si>
  <si>
    <t>רכישת מתנות</t>
  </si>
  <si>
    <t>עמותה לקידום מקצועי</t>
  </si>
  <si>
    <t>השתלמיות</t>
  </si>
  <si>
    <t>ספרים ועיתונים</t>
  </si>
  <si>
    <t>מועצת הרשות/הקלטות ותמלול</t>
  </si>
  <si>
    <t>הוצאות תיקשורת</t>
  </si>
  <si>
    <t>הוצאות פירסום</t>
  </si>
  <si>
    <t>הוצאות מישרדיות</t>
  </si>
  <si>
    <t>רכישת ציוד</t>
  </si>
  <si>
    <t>הוצאות שונות</t>
  </si>
  <si>
    <t>ועד ארצי</t>
  </si>
  <si>
    <t>משכורת יועץ ראש עיר</t>
  </si>
  <si>
    <t>עמותת הגמלאים</t>
  </si>
  <si>
    <t>פעילות למעמד האשה</t>
  </si>
  <si>
    <t>שכר מבקר הרשות</t>
  </si>
  <si>
    <t>מבקר הרשות</t>
  </si>
  <si>
    <t>השתלמויות ודמי חבר</t>
  </si>
  <si>
    <t>עבודות קבלניות</t>
  </si>
  <si>
    <t>שכר מזכירות</t>
  </si>
  <si>
    <t>מזכירות</t>
  </si>
  <si>
    <t>מזכירות/רכישת תיבת מכרזים</t>
  </si>
  <si>
    <t>ציוד מישרדי</t>
  </si>
  <si>
    <t>ספרות מיקצועית</t>
  </si>
  <si>
    <t>הוצ"משרדיות</t>
  </si>
  <si>
    <t>שכר הסברה ויחסי ציבור</t>
  </si>
  <si>
    <t>הסברה ויחסי ציבור</t>
  </si>
  <si>
    <t>השתלמיות ודמי חבר</t>
  </si>
  <si>
    <t>הוצ"פרסום למח"הסברה</t>
  </si>
  <si>
    <t>משכורות כח אדם</t>
  </si>
  <si>
    <t>מנגנון</t>
  </si>
  <si>
    <t>ציוד משרדי מח"כ"א</t>
  </si>
  <si>
    <t>הוצ"מתנות ואירועים</t>
  </si>
  <si>
    <t>השתלמיות כח אדם</t>
  </si>
  <si>
    <t>הוצ"תקשורת</t>
  </si>
  <si>
    <t>משכורת יועץ משפטי</t>
  </si>
  <si>
    <t>שרות משפטי / השתלמויות</t>
  </si>
  <si>
    <t>הוצאות מישפטיות</t>
  </si>
  <si>
    <t>שרות משפט</t>
  </si>
  <si>
    <t>הוצאות שונות יועץ משפטי</t>
  </si>
  <si>
    <t>הוצאות חברי וועדה</t>
  </si>
  <si>
    <t>בחירות ברשיות מקומיות</t>
  </si>
  <si>
    <t>הוצאות לבחירות</t>
  </si>
  <si>
    <t>שמירה ובטחון</t>
  </si>
  <si>
    <t>שכר הנהלת הגיזברות</t>
  </si>
  <si>
    <t>מינהל כספי</t>
  </si>
  <si>
    <t>ציוד משרדי</t>
  </si>
  <si>
    <t>השתלמויות ושכ"ל</t>
  </si>
  <si>
    <t>ספרות מקצועית</t>
  </si>
  <si>
    <t>מיחשוב אוטומציה</t>
  </si>
  <si>
    <t>שרת מרכזי + תיוק</t>
  </si>
  <si>
    <t>קבלניות רואה חשבון</t>
  </si>
  <si>
    <t>השתתפויות</t>
  </si>
  <si>
    <t>שכר הנהלת חשבונות</t>
  </si>
  <si>
    <t>שכר קופאי</t>
  </si>
  <si>
    <t>שכר מנהל ארנונה</t>
  </si>
  <si>
    <t>שכר מחלקת הגביה</t>
  </si>
  <si>
    <t>שומה וגבייה</t>
  </si>
  <si>
    <t>השתלמויות ושכל</t>
  </si>
  <si>
    <t>הוצאות תקשורת</t>
  </si>
  <si>
    <t>ציוד למחלקת גביה</t>
  </si>
  <si>
    <t>עבודות קבלניות לגביה ועדת ערר</t>
  </si>
  <si>
    <t>גביה קבלניות/אכיפה ועמלות</t>
  </si>
  <si>
    <t>עמלות</t>
  </si>
  <si>
    <t>הוצאת מימון</t>
  </si>
  <si>
    <t>ריבית חובה</t>
  </si>
  <si>
    <t>קרן עצמי</t>
  </si>
  <si>
    <t>פרעון מלוות</t>
  </si>
  <si>
    <t>רבית עצמי</t>
  </si>
  <si>
    <t>הצמדה עצמי</t>
  </si>
  <si>
    <t>קרן מוכר</t>
  </si>
  <si>
    <t>רבית מוכר</t>
  </si>
  <si>
    <t>הצמדה מוכר</t>
  </si>
  <si>
    <t>שכר מינהל התברואה</t>
  </si>
  <si>
    <t>שכ"ד מח"תברואה</t>
  </si>
  <si>
    <t>דברי משרד</t>
  </si>
  <si>
    <t>ציוד למחלקת תברואה</t>
  </si>
  <si>
    <t>הוצאות שונות לתברואה</t>
  </si>
  <si>
    <t>החזקת רכבים</t>
  </si>
  <si>
    <t>דלק ושמנים לרכבי תברואה</t>
  </si>
  <si>
    <t>נקיון עבודות קבלניות</t>
  </si>
  <si>
    <t>טיאוט רחובות</t>
  </si>
  <si>
    <t>פינוי אשפה קבלניות</t>
  </si>
  <si>
    <t>מכולות ועגלות לתברואה</t>
  </si>
  <si>
    <t>שכר פיקוח תברואה</t>
  </si>
  <si>
    <t>שכר פיקוח על עסקים ומוסדות</t>
  </si>
  <si>
    <t>פיקוח עסקים ומוסדות הוצ"שונות</t>
  </si>
  <si>
    <t>שכר פיקוח ווטרינרי</t>
  </si>
  <si>
    <t>השתלמות וימי עיון</t>
  </si>
  <si>
    <t>שכר ויטרינר משחטות</t>
  </si>
  <si>
    <t>שכר משחטט נעמה</t>
  </si>
  <si>
    <t>חומרי הדברה</t>
  </si>
  <si>
    <t>ציוד וכלי עבודה</t>
  </si>
  <si>
    <t>עבודות ק.הדברה</t>
  </si>
  <si>
    <t>שכר רכז עיר ללא אלימות</t>
  </si>
  <si>
    <t>הוצאות שונות עיר ללא אלימות</t>
  </si>
  <si>
    <t>שכר מדריכים</t>
  </si>
  <si>
    <t>משכורת פקח שיטור משולב</t>
  </si>
  <si>
    <t>הוצאות שונות שיטור משולב</t>
  </si>
  <si>
    <t>משכורת משמר אזרחי</t>
  </si>
  <si>
    <t>אבטחה</t>
  </si>
  <si>
    <t>הוצ" שונות</t>
  </si>
  <si>
    <t>השתת' בתקציב הג"א ארצי</t>
  </si>
  <si>
    <t>הג"א מקומי</t>
  </si>
  <si>
    <t>אגוד ערים כיבוי אש</t>
  </si>
  <si>
    <t>משכורת מהנדס הרשות</t>
  </si>
  <si>
    <t>תכנון ובנין עיר</t>
  </si>
  <si>
    <t>השתלמיות למהנדסים</t>
  </si>
  <si>
    <t>תקשורת מחלקת הנדסה</t>
  </si>
  <si>
    <t>הוצאות פרסום</t>
  </si>
  <si>
    <t>ציוד וריהוט</t>
  </si>
  <si>
    <t>יעוץ הנדסי</t>
  </si>
  <si>
    <t>הוצ"שונות להנדסה</t>
  </si>
  <si>
    <t>עבודות קבלניות מדידה</t>
  </si>
  <si>
    <t>עבודת מדידות ומפוי</t>
  </si>
  <si>
    <t>החזר אגרות בניה</t>
  </si>
  <si>
    <t>הוצאות ועדה לתכנון ובניה</t>
  </si>
  <si>
    <t>ג' אי אס</t>
  </si>
  <si>
    <t>אחזקה כללית / שכר</t>
  </si>
  <si>
    <t>שכ"ד מחסן</t>
  </si>
  <si>
    <t>אחזקת רכבים</t>
  </si>
  <si>
    <t>חומרים לאחזקה</t>
  </si>
  <si>
    <t>דלק ושמנים לרכבים</t>
  </si>
  <si>
    <t>תיקונים לרכבים</t>
  </si>
  <si>
    <t>רישוי וביטוח</t>
  </si>
  <si>
    <t>כלים ומכשירים</t>
  </si>
  <si>
    <t>הוצאות שונות אחזקה</t>
  </si>
  <si>
    <t>שכר אחזקת כבישים</t>
  </si>
  <si>
    <t>חומרים</t>
  </si>
  <si>
    <t>עבודות כבישים</t>
  </si>
  <si>
    <t>הוצאות אחרות</t>
  </si>
  <si>
    <t>חומרי חשמל</t>
  </si>
  <si>
    <t>אחזקת תאורת רחובות</t>
  </si>
  <si>
    <t>מאור רחובות</t>
  </si>
  <si>
    <t>חומרים לניקוז מים</t>
  </si>
  <si>
    <t>תיעול וניקוז</t>
  </si>
  <si>
    <t>עבודות ניקוז קבלניות</t>
  </si>
  <si>
    <t>שכר מחלקת גינון</t>
  </si>
  <si>
    <t>מים לגינות</t>
  </si>
  <si>
    <t>חומרים לנטיעות</t>
  </si>
  <si>
    <t>גנים ונטיעות</t>
  </si>
  <si>
    <t>משכורת קנין</t>
  </si>
  <si>
    <t>הוצאות תקשורת מנהל רכש</t>
  </si>
  <si>
    <t>הוצ"שונות מחלקת רכש</t>
  </si>
  <si>
    <t>משכורת תקשורת</t>
  </si>
  <si>
    <t>קשרים בנלאומיים</t>
  </si>
  <si>
    <t>אש"ל ולינה וכיבודים</t>
  </si>
  <si>
    <t>שכר תובע עירוני</t>
  </si>
  <si>
    <t>הוצ"שונות לתובע</t>
  </si>
  <si>
    <t>רשות ניקוז</t>
  </si>
  <si>
    <t>שירותים חקלאיים</t>
  </si>
  <si>
    <t>שכר מינהל החינוך</t>
  </si>
  <si>
    <t>חינוך מנהלי</t>
  </si>
  <si>
    <t>שכ"ד מחלקת חינוך</t>
  </si>
  <si>
    <t>כיבוד ואירוח</t>
  </si>
  <si>
    <t>השתלמיות וימי עיון</t>
  </si>
  <si>
    <t>הוצ" תקשורת מח"חינוך</t>
  </si>
  <si>
    <t>דברי משרד מח"חינוך</t>
  </si>
  <si>
    <t>שכר גני חובה</t>
  </si>
  <si>
    <t>גני חובה חשמל ומים</t>
  </si>
  <si>
    <t>חומרי נקיון</t>
  </si>
  <si>
    <t>גני חובה תקשורת</t>
  </si>
  <si>
    <t>הוצאות משרדיות</t>
  </si>
  <si>
    <t>חמרים לגנים</t>
  </si>
  <si>
    <t>ציוד משרד</t>
  </si>
  <si>
    <t>הוצ"שונות לגנים</t>
  </si>
  <si>
    <t>תמיכות עמותות ואגודות</t>
  </si>
  <si>
    <t>משכורת גן חובה א</t>
  </si>
  <si>
    <t>משכורת גן חובה ב</t>
  </si>
  <si>
    <t>משכורת גן חובה ג</t>
  </si>
  <si>
    <t>משכורת גן חובה ד</t>
  </si>
  <si>
    <t>משכורת גן חובה ה</t>
  </si>
  <si>
    <t>משכורת גן חובה ו</t>
  </si>
  <si>
    <t>משכורת גן חובה ז</t>
  </si>
  <si>
    <t>משכורת גן חובה ח</t>
  </si>
  <si>
    <t>משכורת גנים ב"ס 9</t>
  </si>
  <si>
    <t>גני ילדים - עוזרות צילה</t>
  </si>
  <si>
    <t>משכ, גן טרום חובה</t>
  </si>
  <si>
    <t>גני ילדים עוזרות צילה</t>
  </si>
  <si>
    <t>שכ"ד גן ט"חובה</t>
  </si>
  <si>
    <t>הוצאות חשמל גני ט"חובה</t>
  </si>
  <si>
    <t>הוצ" מים גני ט"חובה</t>
  </si>
  <si>
    <t>חומרי נקיון לגנים</t>
  </si>
  <si>
    <t>הוצ"טלפון לגן טרום חובה</t>
  </si>
  <si>
    <t>דברי כתיבה לגני ט"חובה</t>
  </si>
  <si>
    <t>חומרים לגנים ט"חובה</t>
  </si>
  <si>
    <t>ציוד וריהוט לגני ט"חובה</t>
  </si>
  <si>
    <t>עבודות קבלניות בגנים</t>
  </si>
  <si>
    <t>הוצאות שונות לגן ט"חובה</t>
  </si>
  <si>
    <t>שכר עוזרות צילה גנ"י</t>
  </si>
  <si>
    <t>מרכז העשרה גנים הוצאות</t>
  </si>
  <si>
    <t>שכר מעונות יום מפתן</t>
  </si>
  <si>
    <t>חשמל מעון יום</t>
  </si>
  <si>
    <t>צריכת מים מעון אלנור</t>
  </si>
  <si>
    <t>הוצ"תקשורת מעון יום</t>
  </si>
  <si>
    <t>הוצאות משרדיות למעון</t>
  </si>
  <si>
    <t>הוצ"שונות למעון יום</t>
  </si>
  <si>
    <t>גנים חינוך מיוחד / שכר</t>
  </si>
  <si>
    <t>גנים חינוך מיוחד / שכ"ד</t>
  </si>
  <si>
    <t>גנים חינוך מיוחד / חשמל</t>
  </si>
  <si>
    <t>גנים חינוך מיוחד / מים</t>
  </si>
  <si>
    <t>גנים חינוך מיוחד / חומרים</t>
  </si>
  <si>
    <t>גנים חינוך מיוחד / ציוד ראשוני</t>
  </si>
  <si>
    <t>שכר בתי ספר יסודיים</t>
  </si>
  <si>
    <t>סטז'רים</t>
  </si>
  <si>
    <t>שכ"ד חרים לב"ס</t>
  </si>
  <si>
    <t>הוצאות חשמל</t>
  </si>
  <si>
    <t>ביטוח</t>
  </si>
  <si>
    <t>תיקשורת</t>
  </si>
  <si>
    <t>אגרת תלמידי חוץ</t>
  </si>
  <si>
    <t>משכורת ב"ס יסודי א</t>
  </si>
  <si>
    <t>שיפוץ קיץ ב"ס א</t>
  </si>
  <si>
    <t>ניהול עצמי ב"ס א</t>
  </si>
  <si>
    <t>משכורת ב"ס יסודי ב</t>
  </si>
  <si>
    <t>שיפוצי קיץ ב"ס ב</t>
  </si>
  <si>
    <t>ניהול עצמי ב"ס ב</t>
  </si>
  <si>
    <t>משכורת ב"ס יסודי ג</t>
  </si>
  <si>
    <t>שיפוצי קיץ ב"ס ג</t>
  </si>
  <si>
    <t>ניהול עצמי ב"ס ג</t>
  </si>
  <si>
    <t>משכורת ב"ס יסודי ד</t>
  </si>
  <si>
    <t>שיפוצי קיץ ב"ס ד</t>
  </si>
  <si>
    <t>ניהול עצמי ב"ס ד</t>
  </si>
  <si>
    <t>משכורת ב"ס יסודי ה</t>
  </si>
  <si>
    <t>שיפוצי קיץ ב"ס ה</t>
  </si>
  <si>
    <t>ניהול עצמי ב"ס ה</t>
  </si>
  <si>
    <t>משכורת ב"ס יסודי ו</t>
  </si>
  <si>
    <t>שיפוצי קיץ ב"ס ו</t>
  </si>
  <si>
    <t>ניהול עצמי ב"ס ו</t>
  </si>
  <si>
    <t>משכורת ב"ס יסודי ז</t>
  </si>
  <si>
    <t>שיפוצי קיץ ב"ס ז</t>
  </si>
  <si>
    <t>ניהול עצמי ב"ס ז</t>
  </si>
  <si>
    <t>משכורת ב"ס יסודי ח</t>
  </si>
  <si>
    <t>שיפוצי קיץ ב"ס ח</t>
  </si>
  <si>
    <t>ניהול עצמי ב"ס ח</t>
  </si>
  <si>
    <t>משכורת עובדים ב"ס תשיעי</t>
  </si>
  <si>
    <t>שיפוצי קיץ ב"ס ט</t>
  </si>
  <si>
    <t>ניהול עצמי ב"ס ט</t>
  </si>
  <si>
    <t>שכר סטג'רים</t>
  </si>
  <si>
    <t>ב"ס יסודיים הוצאות לא צפויות</t>
  </si>
  <si>
    <t>שכר סיעות חינוך מיוחד</t>
  </si>
  <si>
    <t>חשבון מהסבה</t>
  </si>
  <si>
    <t>הוצאות שונות חינוך מיוחד</t>
  </si>
  <si>
    <t>שכר ב"ס חינוך מיוחד</t>
  </si>
  <si>
    <t>משכורת מרכז תקשורת</t>
  </si>
  <si>
    <t>הוצאות מרכז מחוננים</t>
  </si>
  <si>
    <t>שכר חינוך משלים</t>
  </si>
  <si>
    <t>חינוך משלים/מנ"ע/אומץ/תלם</t>
  </si>
  <si>
    <t>מרכז ניותן - שכר</t>
  </si>
  <si>
    <t>מרכז ניותן - שונות</t>
  </si>
  <si>
    <t>שכר עובדי חווה חקלאית</t>
  </si>
  <si>
    <t>חכירת אדמה לחווה חקלאית</t>
  </si>
  <si>
    <t>הוצאות חשמל לחווה</t>
  </si>
  <si>
    <t>מים לחווה חקלאית</t>
  </si>
  <si>
    <t>תקשורת לחווה חקלאית</t>
  </si>
  <si>
    <t>חומרים לחווה</t>
  </si>
  <si>
    <t>עבודת קבלניות לחווה</t>
  </si>
  <si>
    <t>הוצ"שונות לחווה</t>
  </si>
  <si>
    <t>הוצאות לקיטנות</t>
  </si>
  <si>
    <t>שכר חטיבת ביניים</t>
  </si>
  <si>
    <t>חטיבות ביניים</t>
  </si>
  <si>
    <t>אחזקת מיבנים</t>
  </si>
  <si>
    <t>צריכת מיים</t>
  </si>
  <si>
    <t>דברי נקיון חט"ב</t>
  </si>
  <si>
    <t>ביטוח ציוד</t>
  </si>
  <si>
    <t>ריהוט ואחזקתו</t>
  </si>
  <si>
    <t>ציוד וכלים</t>
  </si>
  <si>
    <t>השתתפות בתקציב חט"ב</t>
  </si>
  <si>
    <t>משכורת חט"ב פאראבי</t>
  </si>
  <si>
    <t>ניהול עצמי אלביאן</t>
  </si>
  <si>
    <t>משכורת חט"ב אבן חלדון</t>
  </si>
  <si>
    <t>ניהול עצמי אלפראבי</t>
  </si>
  <si>
    <t>משכורת אשכול פיס</t>
  </si>
  <si>
    <t>הקצבה לב"ס</t>
  </si>
  <si>
    <t>ניהול עצמי אבן חלדון</t>
  </si>
  <si>
    <t>משכורת חט"ב אלמותנבי</t>
  </si>
  <si>
    <t>ניהול עצמי אלמותנבי</t>
  </si>
  <si>
    <t>תל"מ</t>
  </si>
  <si>
    <t>שכר ביס תיכון מקיף</t>
  </si>
  <si>
    <t>צריכת מים</t>
  </si>
  <si>
    <t>ריהוט לבתי"ס תיכון</t>
  </si>
  <si>
    <t>השתלמויות וימי עיון</t>
  </si>
  <si>
    <t>ספרים ועיתונים לתיכון</t>
  </si>
  <si>
    <t>רובוטיקה</t>
  </si>
  <si>
    <t>משכורת ב"ס תיכון חט"ע</t>
  </si>
  <si>
    <t>ריהוט ב"ס על יסודי</t>
  </si>
  <si>
    <t>דברי משרד חט"ע חוורזי</t>
  </si>
  <si>
    <t>חומרים לב"ס חוארזמי</t>
  </si>
  <si>
    <t>ב"ס על יסודי / קבלניות</t>
  </si>
  <si>
    <t>הוצ" שונות חט"ע חוורזמי</t>
  </si>
  <si>
    <t>בתי"ס על יסודיים/השכר הקובע</t>
  </si>
  <si>
    <t>בתי"ס על יסודי/חשמל</t>
  </si>
  <si>
    <t>בתי"ס על יסודי/מים</t>
  </si>
  <si>
    <t>בתי"ס על יסודיים/תקשורת</t>
  </si>
  <si>
    <t>בתי"ס על יסודיים/משרדיות</t>
  </si>
  <si>
    <t>בתי"ס על יסודיים/חומרים</t>
  </si>
  <si>
    <t>בתי"ס על יסודיים/קבלניות</t>
  </si>
  <si>
    <t>בתי"ס על יסודיים/שונות</t>
  </si>
  <si>
    <t>ב"ס על יסודי טכנולוגי שכר</t>
  </si>
  <si>
    <t>ב"ס על יסודי חשמל</t>
  </si>
  <si>
    <t>ב"ס על יסודי מים</t>
  </si>
  <si>
    <t>ב"ס על יסודי תקשורת</t>
  </si>
  <si>
    <t>ב"ס על יסודי משרדיות</t>
  </si>
  <si>
    <t>ב"ס על יסודי חומרים</t>
  </si>
  <si>
    <t>ב"ס על יסודי קבלניות</t>
  </si>
  <si>
    <t>ב"ס על יסודי שונות</t>
  </si>
  <si>
    <t>מילגות לסטודנטים</t>
  </si>
  <si>
    <t>חינוך גבוהה</t>
  </si>
  <si>
    <t>מלגות לסטודנטים</t>
  </si>
  <si>
    <t>שמירה בטחונית</t>
  </si>
  <si>
    <t>שכר ח.פדאגוגי</t>
  </si>
  <si>
    <t>שירותים נוספים לבתי"ס</t>
  </si>
  <si>
    <t>שכ"ד מרפ"ד</t>
  </si>
  <si>
    <t>הוצאות חשמל מרפד</t>
  </si>
  <si>
    <t>צריכת מים מרפד</t>
  </si>
  <si>
    <t>הוצ"טלפון למרכז פדגוגי</t>
  </si>
  <si>
    <t>מרכז חנוכי פדאגוגי</t>
  </si>
  <si>
    <t>שכר פסיכולוג חינוכי</t>
  </si>
  <si>
    <t>שכ"ד פסיכולוגים</t>
  </si>
  <si>
    <t>חשמל ומים</t>
  </si>
  <si>
    <t>שרות פסיכולוגי/השתלמי</t>
  </si>
  <si>
    <t>תקשורת למח"פסיכולוגים</t>
  </si>
  <si>
    <t>ציוד לשרות פסיכילוגים</t>
  </si>
  <si>
    <t>שכר קב"ס</t>
  </si>
  <si>
    <t>הסעות תלמידים</t>
  </si>
  <si>
    <t>סייעות מלוות</t>
  </si>
  <si>
    <t>משכורת התחלה טובה</t>
  </si>
  <si>
    <t>שכ"ד פרח</t>
  </si>
  <si>
    <t>הוצ"משרדיות לפרויקט פר"ח</t>
  </si>
  <si>
    <t>פרויקט מחוננים</t>
  </si>
  <si>
    <t>השתתפות מועצה בתקציב פרח</t>
  </si>
  <si>
    <t>פרויקטים שונים</t>
  </si>
  <si>
    <t>הוצ"שונות התחלה טובה</t>
  </si>
  <si>
    <t>הזדמנות שניה</t>
  </si>
  <si>
    <t>השתתפות משרד חינוך בטיולים</t>
  </si>
  <si>
    <t>הקצבות שונות חינוך</t>
  </si>
  <si>
    <t>שמירה  ובטחון</t>
  </si>
  <si>
    <t>הוצאות שונות פע"תרבות</t>
  </si>
  <si>
    <t>שכר סיפריות</t>
  </si>
  <si>
    <t>השתלמויות</t>
  </si>
  <si>
    <t>ספרים לספריה</t>
  </si>
  <si>
    <t>הוצ"שונות לספריה</t>
  </si>
  <si>
    <t>הוצאות שונות למתנ"ס</t>
  </si>
  <si>
    <t>מתנסים</t>
  </si>
  <si>
    <t>השתתפות בתקציב מתנס</t>
  </si>
  <si>
    <t>סייעות צילה / מתנ"ס</t>
  </si>
  <si>
    <t>פעילות ספורט במתנ"ס</t>
  </si>
  <si>
    <t>ספורט נשי</t>
  </si>
  <si>
    <t>הוצאות שונות הצג"תיאטרון</t>
  </si>
  <si>
    <t>מוקדי תרבות</t>
  </si>
  <si>
    <t>הוצאות שונות קידום נוער</t>
  </si>
  <si>
    <t>משכורת מעדונות נוער</t>
  </si>
  <si>
    <t>שכ"ד</t>
  </si>
  <si>
    <t>הוצאות חשמל ומים</t>
  </si>
  <si>
    <t>צריכת מים מועדונית משפחתי</t>
  </si>
  <si>
    <t>הוצ"טלפון מעד"משפחתית</t>
  </si>
  <si>
    <t>חומרי מזון</t>
  </si>
  <si>
    <t>ציוד למעדונית משפחתית</t>
  </si>
  <si>
    <t>הוצאות שונות מעד"משפחתית</t>
  </si>
  <si>
    <t>מינהל הספורט השכר הקו</t>
  </si>
  <si>
    <t>ימי עיון והשתלמויות</t>
  </si>
  <si>
    <t>משכורת אחזקה מגרש</t>
  </si>
  <si>
    <t>צ.מים למגרש כדורגל</t>
  </si>
  <si>
    <t>הוצ"טלפון למגרש כדורגל</t>
  </si>
  <si>
    <t>חומרים למגרש</t>
  </si>
  <si>
    <t>עבודות קבלמיות במגרש כדור</t>
  </si>
  <si>
    <t>הוצאות לפעולות ספורט</t>
  </si>
  <si>
    <t>תמיכה עמותות חינוך ותרבות</t>
  </si>
  <si>
    <t>השתתפות לקבוצות ספורט</t>
  </si>
  <si>
    <t>פסטיבל חגים</t>
  </si>
  <si>
    <t>שכר מירפאת שיניים</t>
  </si>
  <si>
    <t>בריאות</t>
  </si>
  <si>
    <t>תקשורת למרפאת אם לילד</t>
  </si>
  <si>
    <t>טיפול שן ע.קבלנית</t>
  </si>
  <si>
    <t>שכר תחנת אם וילד</t>
  </si>
  <si>
    <t>שכ"ד תחנת אם וילד</t>
  </si>
  <si>
    <t>חשמל תחנת אם וילד</t>
  </si>
  <si>
    <t>הוצ"טלפון לתחנת אם וילד</t>
  </si>
  <si>
    <t>עבודות קבלניות תחנת בריאות משפ</t>
  </si>
  <si>
    <t>פרויקט בריאות הציבור</t>
  </si>
  <si>
    <t>השתתפות שכ"ד חדר מיון</t>
  </si>
  <si>
    <t>שכר עובדי לשכות</t>
  </si>
  <si>
    <t>שכר דירה רווחה</t>
  </si>
  <si>
    <t>הוצאות חשמל משרדי רווחה</t>
  </si>
  <si>
    <t>הוצאות מים</t>
  </si>
  <si>
    <t>תיקשורת רווחה</t>
  </si>
  <si>
    <t>הוצאות לשכת הרווחה</t>
  </si>
  <si>
    <t>קיטנות לאמהות וצרכים למשפ</t>
  </si>
  <si>
    <t>צרכים מיוחדים הסעות ו</t>
  </si>
  <si>
    <t>משכורת התחלה טובה שמי</t>
  </si>
  <si>
    <t>הוצאות אחרות התחלה טובה</t>
  </si>
  <si>
    <t>שכר מישפחתונים</t>
  </si>
  <si>
    <t>משפחתונים</t>
  </si>
  <si>
    <t>טיפול ילד בקהילה</t>
  </si>
  <si>
    <t>ילדים בפנימיות הוצאות שונ</t>
  </si>
  <si>
    <t>ילדים בפנימיות</t>
  </si>
  <si>
    <t>מעון יום רווחה</t>
  </si>
  <si>
    <t>מעונות יום - משפחתונים</t>
  </si>
  <si>
    <t>הוצאות שונות בית אלנור</t>
  </si>
  <si>
    <t>ילדים במעונות יום</t>
  </si>
  <si>
    <t>תמיכה לבית הקשיש</t>
  </si>
  <si>
    <t>נופשון לזקן</t>
  </si>
  <si>
    <t>הוצ"טלפון בית קשיש</t>
  </si>
  <si>
    <t>הוצאות לקשישים</t>
  </si>
  <si>
    <t>טיפול בזקן</t>
  </si>
  <si>
    <t>אש,ל תקצוב חוץ</t>
  </si>
  <si>
    <t>משכורת בית קשיש</t>
  </si>
  <si>
    <t>שכר רכז נוער ישובי</t>
  </si>
  <si>
    <t>תוכנית נוער ישובי שמיד פע"חנו</t>
  </si>
  <si>
    <t>תוכנית נוער ישובי שמיד פע"רווח</t>
  </si>
  <si>
    <t>תוכנית נוער ישובי שמיד פע"בריא</t>
  </si>
  <si>
    <t>שכר מעש</t>
  </si>
  <si>
    <t>ביטוח חניכי מעש</t>
  </si>
  <si>
    <t>אחזקת רכב וביטוח</t>
  </si>
  <si>
    <t>הוצ"טלפון למעש</t>
  </si>
  <si>
    <t>חמרים למעש</t>
  </si>
  <si>
    <t>דלק לרכב מע"ש</t>
  </si>
  <si>
    <t>כלים וציוד למעש</t>
  </si>
  <si>
    <t>הוצאות למעש</t>
  </si>
  <si>
    <t>מפגרים במעונות+מעשים</t>
  </si>
  <si>
    <t>מועדון מפגרים מש"ה</t>
  </si>
  <si>
    <t>תעסוקה נתמכת</t>
  </si>
  <si>
    <t>שרותים תומכים לנכה</t>
  </si>
  <si>
    <t>מועדון מופת לזקנים</t>
  </si>
  <si>
    <t>הדרכה ולווי עוור</t>
  </si>
  <si>
    <t>נכים במשפחות אומנה</t>
  </si>
  <si>
    <t>מס יום לילד מוגבל</t>
  </si>
  <si>
    <t>שכ"ד מעדון לנכים</t>
  </si>
  <si>
    <t>הסעות למעדון נכים</t>
  </si>
  <si>
    <t>הוצאות שונות מועדון נכים</t>
  </si>
  <si>
    <t>מרכזים להתפתחות הילד</t>
  </si>
  <si>
    <t>מועדונית שקומית לילדים עם נכוי</t>
  </si>
  <si>
    <t>שכ"ד מפעל שיקום</t>
  </si>
  <si>
    <t>הוצ"חשמל למפעל שיקום</t>
  </si>
  <si>
    <t>הוצ"טלפון למפעל</t>
  </si>
  <si>
    <t>הסעות למפעל שיקום</t>
  </si>
  <si>
    <t>הוצ" למפעל שיקום</t>
  </si>
  <si>
    <t>מרכזי אבחון ושיקום</t>
  </si>
  <si>
    <t>עזרת בנות במצוקה</t>
  </si>
  <si>
    <t>טיפול בנוער וצעירים</t>
  </si>
  <si>
    <t>שכר טיפול בסמים</t>
  </si>
  <si>
    <t>תקשורת</t>
  </si>
  <si>
    <t>סמים/ פרסום</t>
  </si>
  <si>
    <t>ציוד למחלקת סמים</t>
  </si>
  <si>
    <t>טיפול באלקוהוליסטים</t>
  </si>
  <si>
    <t>טיפול ברלקוהליסטים שכר</t>
  </si>
  <si>
    <t>משכורת מפתנים</t>
  </si>
  <si>
    <t>שכ"ד מפתן</t>
  </si>
  <si>
    <t>הוצאות חשמל למפת"ן</t>
  </si>
  <si>
    <t>תקשורת למפתן</t>
  </si>
  <si>
    <t>חומרים למפתן</t>
  </si>
  <si>
    <t>הוצ"שונות למפתן</t>
  </si>
  <si>
    <t>הוצ"עבודה קהילתית</t>
  </si>
  <si>
    <t>שיפוץ מועדון חברתי</t>
  </si>
  <si>
    <t>שכר רכזות</t>
  </si>
  <si>
    <t>הוצאות חשמל מסגדים</t>
  </si>
  <si>
    <t>איכות הסביבה</t>
  </si>
  <si>
    <t>שכ"ד משרדי א"סביבה</t>
  </si>
  <si>
    <t>צריכת מים שער הגליל</t>
  </si>
  <si>
    <t>אחזקת רכבים א"סביבה</t>
  </si>
  <si>
    <t>בולי דאר וטלפון</t>
  </si>
  <si>
    <t>ציוד משרד והדפסות</t>
  </si>
  <si>
    <t>שכר מחלקת המיים</t>
  </si>
  <si>
    <t>חומרים למחלקת המיים</t>
  </si>
  <si>
    <t>דלק ושמנים לרכב</t>
  </si>
  <si>
    <t>קרן - מילוות ביוב</t>
  </si>
  <si>
    <t>ריבית  - מילוות ביוב</t>
  </si>
  <si>
    <t>הצמדה - מילוות ביוב</t>
  </si>
  <si>
    <t>הנחות ממיסים לפי חוק ותקנ</t>
  </si>
  <si>
    <t>שכר פנסיונירים</t>
  </si>
  <si>
    <t>הוצאות לכיסוי גרעון</t>
  </si>
  <si>
    <t>הוצאות ביטוח לאומי</t>
  </si>
  <si>
    <t>סגירת תבר</t>
  </si>
  <si>
    <t>תקציב בלתי רגיל</t>
  </si>
  <si>
    <t xml:space="preserve">החלפת קווי מים                </t>
  </si>
  <si>
    <t>גן ציבורי אפאק</t>
  </si>
  <si>
    <t xml:space="preserve">גן ציבורי אפאק                </t>
  </si>
  <si>
    <t>עבודות קבלניות גן ציבורי</t>
  </si>
  <si>
    <t>גן ציבורי שכונת אלוורוד</t>
  </si>
  <si>
    <t xml:space="preserve">גן ציבורי שכונת אלוורוד       </t>
  </si>
  <si>
    <t>שיפוץ והרחבת כביש לח</t>
  </si>
  <si>
    <t>שיפוץ והרחבת כביש אלחוארז</t>
  </si>
  <si>
    <t>סגור</t>
  </si>
  <si>
    <t xml:space="preserve">שיפוץ והרחבת כביש לחט"ב       </t>
  </si>
  <si>
    <t>עבודות קבלניות כביש אלחוא</t>
  </si>
  <si>
    <t>תיכון אלכוארזמי השלמת פרו</t>
  </si>
  <si>
    <t xml:space="preserve">תיכון אלכוארזמי השלמת פרוגרמ  </t>
  </si>
  <si>
    <t>עבודות קבלניות תיכון אלכו</t>
  </si>
  <si>
    <t>מעדון פיס לנוער אלשר</t>
  </si>
  <si>
    <t xml:space="preserve">מעדון פיס לנוער אלשריף        </t>
  </si>
  <si>
    <t>עבודות קבלניות מעדון</t>
  </si>
  <si>
    <t>ציוד וריהוט מעדון נו</t>
  </si>
  <si>
    <t xml:space="preserve">ציוד וריהוט למעדון פיס לנוער  </t>
  </si>
  <si>
    <t>ציוד וריהוט למעדוןנו</t>
  </si>
  <si>
    <t>כביש תחנה לבריאות המשפחה והמוע</t>
  </si>
  <si>
    <t>עבודות פיתוח בבית קב</t>
  </si>
  <si>
    <t xml:space="preserve">עבודות פיתוח בבית קברות צפוני </t>
  </si>
  <si>
    <t>עבודות קבלניות בבית</t>
  </si>
  <si>
    <t>הקמת כותרי פיס ספריה</t>
  </si>
  <si>
    <t xml:space="preserve">הקמת כותרי פיס ספריה עירונית  </t>
  </si>
  <si>
    <t>הקמת כותר פיס</t>
  </si>
  <si>
    <t>עבודות קבלניות כותרי</t>
  </si>
  <si>
    <t>פיתוח כביש 100 שלב ב</t>
  </si>
  <si>
    <t xml:space="preserve">פיתוח כביש מס' 100            </t>
  </si>
  <si>
    <t>פיתוח בי"ק צפוני</t>
  </si>
  <si>
    <t xml:space="preserve">פיתוח בי"ק צפוני              </t>
  </si>
  <si>
    <t>פיתוח בית קברות</t>
  </si>
  <si>
    <t>עבודות קבלניות בי"ק</t>
  </si>
  <si>
    <t>תכנון מתחמים 3+4+5+6</t>
  </si>
  <si>
    <t>כנון מתחמים 4+5+6+3 להרחבת תוכ</t>
  </si>
  <si>
    <t>מימון מקרן ביוב</t>
  </si>
  <si>
    <t>הוצאות תכנון ופיקוח</t>
  </si>
  <si>
    <t>חט"ב ד שלב ג</t>
  </si>
  <si>
    <t xml:space="preserve">חט"ב ד טמרה שלב ג             </t>
  </si>
  <si>
    <t>חט"ב שלב ג</t>
  </si>
  <si>
    <t>עבודות קבלניות חט"ב</t>
  </si>
  <si>
    <t>מתקן ספורט לשנת 2011</t>
  </si>
  <si>
    <t xml:space="preserve">מתקן ספורט לשנת 2011          </t>
  </si>
  <si>
    <t>עבודות קבלניות מתקן</t>
  </si>
  <si>
    <t>בי"ס אלביאן שלב ה</t>
  </si>
  <si>
    <t xml:space="preserve">בניית בי"ס אלביאן שלב ה       </t>
  </si>
  <si>
    <t>עבודות קבלניות אלביא</t>
  </si>
  <si>
    <t>בי"ס ירוק</t>
  </si>
  <si>
    <t xml:space="preserve">בי"ס ירוק                     </t>
  </si>
  <si>
    <t>עבודות קבלניות בי"ס</t>
  </si>
  <si>
    <t>2 גנים שכונת אלסמור</t>
  </si>
  <si>
    <t xml:space="preserve">2 כתות גן שכונת אלסמור        </t>
  </si>
  <si>
    <t>עבודות קבלניות 2 גני</t>
  </si>
  <si>
    <t>3 כתות גנים אבו אלרו</t>
  </si>
  <si>
    <t xml:space="preserve">3 כתות גנים אבו אלרומאן       </t>
  </si>
  <si>
    <t>עבודות קבלניות 3 כתו</t>
  </si>
  <si>
    <t>שדרוג מגרש משולב</t>
  </si>
  <si>
    <t xml:space="preserve">שדרוג מגרש משולב              </t>
  </si>
  <si>
    <t>עבודות קבלניות מגרש</t>
  </si>
  <si>
    <t>גדרות יסודי ו ציו</t>
  </si>
  <si>
    <t xml:space="preserve">גדרות יסוד ו ציוד בטחון       </t>
  </si>
  <si>
    <t>גדרות יסודי ו ציוד</t>
  </si>
  <si>
    <t>עבודות קבלניות גדרות</t>
  </si>
  <si>
    <t>מבנים יבילים מרכז טכ</t>
  </si>
  <si>
    <t xml:space="preserve">מבנים יבילים מרכז טכנולוגי    </t>
  </si>
  <si>
    <t>עבודות קבלניות מבנים</t>
  </si>
  <si>
    <t>הנגשת כתה לליקוי שמיעה אלבירונ</t>
  </si>
  <si>
    <t>עוז לתמורה לבתי ספר</t>
  </si>
  <si>
    <t xml:space="preserve">עוז לתמורה פינות עבודה אלביאן </t>
  </si>
  <si>
    <t>סקר נכסים</t>
  </si>
  <si>
    <t xml:space="preserve">סקר נכסים                     </t>
  </si>
  <si>
    <t>עבודות קבלניות סקר נ</t>
  </si>
  <si>
    <t>טכנולוגיה ואמצעים הת</t>
  </si>
  <si>
    <t>טכנולוגיה ואמצעים התקנת מצלמות</t>
  </si>
  <si>
    <t>טכנולוגיה ואמצעים</t>
  </si>
  <si>
    <t>עבודות קבלניות טכנו</t>
  </si>
  <si>
    <t>ציוד וריהוט חט"ב ד</t>
  </si>
  <si>
    <t xml:space="preserve">ציוד וריהוט ל חט"ב ד          </t>
  </si>
  <si>
    <t>רכישת ציוד וריהוט חט</t>
  </si>
  <si>
    <t>ציוד וריהוט לבתי ספר</t>
  </si>
  <si>
    <t xml:space="preserve">ציוד וריהוט לבתי ספר 2012     </t>
  </si>
  <si>
    <t>רכישת ציוד וריהוט לב</t>
  </si>
  <si>
    <t>בניית 3 כיתות מעון י</t>
  </si>
  <si>
    <t xml:space="preserve">בניית 3 כיתות מעון יום        </t>
  </si>
  <si>
    <t>עבודות קבלניות בניית</t>
  </si>
  <si>
    <t>שיפוץ בי"ע צפוני</t>
  </si>
  <si>
    <t xml:space="preserve">שיפוץ בי"ע צפוני טמרה 2011    </t>
  </si>
  <si>
    <t>עבודות קבלניות שיפוץ</t>
  </si>
  <si>
    <t>שיפוץ בי"ע מרכזי</t>
  </si>
  <si>
    <t xml:space="preserve">שיפוץ בי"ע מרכזי טמרה         </t>
  </si>
  <si>
    <t>שיפוץ בי"ע מרכזי טמר</t>
  </si>
  <si>
    <t>עבודות קבלניות בי"ע</t>
  </si>
  <si>
    <t>אולם ספורט בבי"ס אלמ</t>
  </si>
  <si>
    <t xml:space="preserve">אולם ספורט בבי"ס אמותנבי      </t>
  </si>
  <si>
    <t>עבודות קבלניות אולם</t>
  </si>
  <si>
    <t>אופק חדש ופינות עבוד</t>
  </si>
  <si>
    <t xml:space="preserve">אופק חדש פינותעבודה           </t>
  </si>
  <si>
    <t>עבודות קבלניות אופק</t>
  </si>
  <si>
    <t>בניית 3 גנים שכונת א</t>
  </si>
  <si>
    <t xml:space="preserve">בניית 3 גנים שכונת אלסמור     </t>
  </si>
  <si>
    <t>עבודות קבלניות גנים</t>
  </si>
  <si>
    <t>הצטיידות גנים אלסמור</t>
  </si>
  <si>
    <t>בניית 3 גנים בי"ס ג</t>
  </si>
  <si>
    <t xml:space="preserve">בניית 3 גנים בי"ס ג           </t>
  </si>
  <si>
    <t>הצטיידות גנים ג</t>
  </si>
  <si>
    <t>הצטיידות בי"ס יסודיי</t>
  </si>
  <si>
    <t xml:space="preserve">הצטיידות בי"ס יסודיים         </t>
  </si>
  <si>
    <t>רכישת הצטיידות מדעית</t>
  </si>
  <si>
    <t>עוז לתמורה מרכז טכנו</t>
  </si>
  <si>
    <t xml:space="preserve">עוז לתמורה מרכז טכנולוגי      </t>
  </si>
  <si>
    <t>עבודות קבלניות עוז ל</t>
  </si>
  <si>
    <t>השתתפות הורים חידוש מבנים אבן</t>
  </si>
  <si>
    <t xml:space="preserve">חידוש מבנים אבן סינא          </t>
  </si>
  <si>
    <t>חידוש מבנים אבן סינא</t>
  </si>
  <si>
    <t>עבודות קבלניות חידוש</t>
  </si>
  <si>
    <t>עבודות קבלניות פיתוח</t>
  </si>
  <si>
    <t xml:space="preserve">עבודות במחלקת הנדסה           </t>
  </si>
  <si>
    <t>הקמת מתקני ספורט</t>
  </si>
  <si>
    <t xml:space="preserve">הקמת מתקני ספורט              </t>
  </si>
  <si>
    <t>עבודות קבלניות הקמת</t>
  </si>
  <si>
    <t>שיפוץ מגרש ספורט מש</t>
  </si>
  <si>
    <t xml:space="preserve">שיפוץ מגרש ספורט משולב        </t>
  </si>
  <si>
    <t>פיתוח כביש 166</t>
  </si>
  <si>
    <t xml:space="preserve">פיתוח כביש מס' 166            </t>
  </si>
  <si>
    <t>עבודות קבלניות כביש</t>
  </si>
  <si>
    <t>כבודות תכנון ופיקוח</t>
  </si>
  <si>
    <t>פיתוח כביש 24</t>
  </si>
  <si>
    <t xml:space="preserve">פיתוח כביש מס' 24             </t>
  </si>
  <si>
    <t>עבודות תכנון ופיקוח</t>
  </si>
  <si>
    <t>פיתוח כביש מחבר טמרה</t>
  </si>
  <si>
    <t>פיתוח כביש מחבר טמרה עבלין מזר</t>
  </si>
  <si>
    <t>פיתוח כביש 200+154 א</t>
  </si>
  <si>
    <t xml:space="preserve">פיתוח כביש 154+200 אבן סינא   </t>
  </si>
  <si>
    <t>פיתוח כביש 156</t>
  </si>
  <si>
    <t xml:space="preserve">פיתוח כביש מס' 156            </t>
  </si>
  <si>
    <t>שיפוץ מבנה מתנ"ס אגף</t>
  </si>
  <si>
    <t>שיפוץ מבנה מתנ"ס אגף דרומי-טמר</t>
  </si>
  <si>
    <t>שיפוץ בי"ס יסודי אלב</t>
  </si>
  <si>
    <t xml:space="preserve">שיפוץ בי"ס יסודי אלבוכארי     </t>
  </si>
  <si>
    <t>עבודות קבלניות יסודי</t>
  </si>
  <si>
    <t>שיפוץ בי"ס יסודי אלש</t>
  </si>
  <si>
    <t xml:space="preserve">שיפוץ בי"ס יסודי אלשריף       </t>
  </si>
  <si>
    <t>עבודות בי"ס אלשריף</t>
  </si>
  <si>
    <t>שיפוץ חט"ב אלפאראבי</t>
  </si>
  <si>
    <t xml:space="preserve">שיפוץ חט"ב אלפאראבי           </t>
  </si>
  <si>
    <t>שיפוץ בי"ס אבו אלרומ</t>
  </si>
  <si>
    <t xml:space="preserve">שיפוץ בי"ס אבו אלרומאן        </t>
  </si>
  <si>
    <t>עבודות קבלניות אבואל</t>
  </si>
  <si>
    <t>צפוי אספלט כבישים</t>
  </si>
  <si>
    <t>נגישות פיזית אלביאן טמרה</t>
  </si>
  <si>
    <t xml:space="preserve">נגישות פיזית אלביאן טמרה      </t>
  </si>
  <si>
    <t>עבודות קבלניות נגישות אלביאן</t>
  </si>
  <si>
    <t>נגישות פיזית יסודי אבן סינא</t>
  </si>
  <si>
    <t xml:space="preserve">נגישות פיזית יסודי אבן סינא   </t>
  </si>
  <si>
    <t>עבודות קבלניות ניגישות אבן סינ</t>
  </si>
  <si>
    <t>הנגשת תחנות אוטובוס 2013</t>
  </si>
  <si>
    <t xml:space="preserve">הנגשת תחנות אוטובוס 2013      </t>
  </si>
  <si>
    <t>עבודות קבלניות הנגשת תחנות</t>
  </si>
  <si>
    <t>מיזוג אוויר ותעלות אלביאן</t>
  </si>
  <si>
    <t xml:space="preserve">מיזוג אוויר - תעלות אלביאן    </t>
  </si>
  <si>
    <t>עבודות קבלניות מיזוג אלביאן</t>
  </si>
  <si>
    <t>בניית בי"ס יסודי אלבוכארי</t>
  </si>
  <si>
    <t xml:space="preserve">בניית בי"ס אלבוכארי           </t>
  </si>
  <si>
    <t>בניית בי"ס אלבוכארי</t>
  </si>
  <si>
    <t>עבודות קבלניות אלבוכארי</t>
  </si>
  <si>
    <t>בניית יסודי א</t>
  </si>
  <si>
    <t xml:space="preserve">בניית יסודי א                 </t>
  </si>
  <si>
    <t>בניית בי"ס יסודי א שלב א</t>
  </si>
  <si>
    <t>עבודות קבלניות יסודי א</t>
  </si>
  <si>
    <t>רכישת מחשבים לבתי ספר</t>
  </si>
  <si>
    <t xml:space="preserve">רכישת מחשבים לבתי ספר         </t>
  </si>
  <si>
    <t>שיפוץ אלזהרא ג</t>
  </si>
  <si>
    <t xml:space="preserve">שיפוץ אלזהרא ג                </t>
  </si>
  <si>
    <t>עבודות קבלניות שיפוץ אלזהרא ג</t>
  </si>
  <si>
    <t>הנגשת בי"ס מעלית + פיר אבואלרו</t>
  </si>
  <si>
    <t>הנגשת בי"ס מעלית בי"ס אבו אלרו</t>
  </si>
  <si>
    <t>עבודות קלניות הנגשת בי"ס אבואל</t>
  </si>
  <si>
    <t>תשתיות הקיפיות בי"ס אבו אלרמאן</t>
  </si>
  <si>
    <t xml:space="preserve">תשתיות הקיפיות במוסדות חינוך  </t>
  </si>
  <si>
    <t>עבודות קבלניות תשתיות אבו אלרו</t>
  </si>
  <si>
    <t>הנגשת בי"ס יסודי א</t>
  </si>
  <si>
    <t xml:space="preserve">הנגשת בי"ס יסודי א            </t>
  </si>
  <si>
    <t>עבודות קבלניות הנגשת בי"ס יסוד</t>
  </si>
  <si>
    <t>הנגשת בי"ס יסודי אלבירוני</t>
  </si>
  <si>
    <t xml:space="preserve">הנגשת בי"ס אלבירוני           </t>
  </si>
  <si>
    <t>עבודות קבלניות הנגשת בי"ס אלב</t>
  </si>
  <si>
    <t>שיקום ושיפוץ המרחב הציבורי 13</t>
  </si>
  <si>
    <t xml:space="preserve">שיקום ושיפוץ המרחב הציבורי 13 </t>
  </si>
  <si>
    <t>עבודות קבלניות שיקום ושיפוץ המ</t>
  </si>
  <si>
    <t>שיקום איזור תעשיה 2013</t>
  </si>
  <si>
    <t xml:space="preserve">שיקום איזור תעשיה 2013        </t>
  </si>
  <si>
    <t>עבודות קבלניות שיקום איזור תעש</t>
  </si>
  <si>
    <t>הנגשת מוסדות חינוך</t>
  </si>
  <si>
    <t xml:space="preserve">הנגשת מוסדות חינוך 2013       </t>
  </si>
  <si>
    <t>עבודות קבלניות הנגשת מוסדות</t>
  </si>
  <si>
    <t>שדרוג תאורת רחובות</t>
  </si>
  <si>
    <t xml:space="preserve">שדרוג תאורת רחובות 2013       </t>
  </si>
  <si>
    <t>שדרוג תאורת רחובות 2013</t>
  </si>
  <si>
    <t>עבודות קבלניות תאורת רחובות 20</t>
  </si>
  <si>
    <t>סקר נכסים 2013</t>
  </si>
  <si>
    <t xml:space="preserve">סקר נכסים 2013                </t>
  </si>
  <si>
    <t>עבודות קבלניות סקר נכסים</t>
  </si>
  <si>
    <t>שיקום כבישים מדרכות ,ניקוז</t>
  </si>
  <si>
    <t xml:space="preserve">שיקום כבישים מדרכות ,ניקוז    </t>
  </si>
  <si>
    <t>עבודות קבלניות שיקום מדרכות</t>
  </si>
  <si>
    <t>עוז לתמורה מפתן תמרה</t>
  </si>
  <si>
    <t xml:space="preserve">עוז לתמורה מפתן תמרה          </t>
  </si>
  <si>
    <t>עבודות קבלניות עוז לתורה מפתן</t>
  </si>
  <si>
    <t>הנגשת כיתה לליקויי למידה אלפ</t>
  </si>
  <si>
    <t xml:space="preserve">הנגשת כיתה לליקויי שמיעה מרכז </t>
  </si>
  <si>
    <t>עבודות קבלניות הנגשת</t>
  </si>
  <si>
    <t>ציוד וריהוט לכותר פייס</t>
  </si>
  <si>
    <t xml:space="preserve">ציוד וריהוט לכותר פייס        </t>
  </si>
  <si>
    <t>רכישת ציוד וריהוט לכותר</t>
  </si>
  <si>
    <t>תכנון מתחם 6 שכונה צפונית</t>
  </si>
  <si>
    <t xml:space="preserve">תכנון מתחם 6 שכונה צפונית     </t>
  </si>
  <si>
    <t>עבודות תכנון מתחם 6</t>
  </si>
  <si>
    <t>תוכנית מפורטת למתחם מס' 45</t>
  </si>
  <si>
    <t xml:space="preserve">תכנית מפורטת למתחם 45 שכ' צפו </t>
  </si>
  <si>
    <t>עבותוד תכנון מתחם מס' 45</t>
  </si>
  <si>
    <t>יסודי א שלב ב השלמת פרוגרמה</t>
  </si>
  <si>
    <t xml:space="preserve">יסודי א שלב ב השלמת פרוגרמה   </t>
  </si>
  <si>
    <t>עבודות קבלניות יסודי א השלמת פ</t>
  </si>
  <si>
    <t>הנגשת כיתה לליקויי שמיעה אבן ח</t>
  </si>
  <si>
    <t>הנגשת כתה לליקוי שמיעה אבן חלד</t>
  </si>
  <si>
    <t>עבודות קבלניות הנגשת כיתה לליק</t>
  </si>
  <si>
    <t>שיקום מפגעי פסולת</t>
  </si>
  <si>
    <t>שיקום מפגעי פסולת בניה באמצעות</t>
  </si>
  <si>
    <t>עבודות קבלניות שיקום מפגעי פסו</t>
  </si>
  <si>
    <t>הצטיידות טכנולוגית</t>
  </si>
  <si>
    <t xml:space="preserve">הצטיידות טכנולוגית            </t>
  </si>
  <si>
    <t>ציוד וריהוט לכותר פיס</t>
  </si>
  <si>
    <t xml:space="preserve">ציוד וריהוט לכותר פיס         </t>
  </si>
  <si>
    <t>בניית מרכז חינוך טכנולוגי שלב</t>
  </si>
  <si>
    <t xml:space="preserve">בניית מרכז חינוך טכנולוגי שלב </t>
  </si>
  <si>
    <t>בניית מרכז חינוך תכנולוגי שלב</t>
  </si>
  <si>
    <t>בניית מרכז חינוך טכנולוגי</t>
  </si>
  <si>
    <t>ציוד וריהוט ליסודי אלבוכארי</t>
  </si>
  <si>
    <t xml:space="preserve">ציוד וריהוט יסודי אלבוכארי    </t>
  </si>
  <si>
    <t>רכישת ציוד וריהוט ליסודי אלבוכ</t>
  </si>
  <si>
    <t>שיפוץ והצטיידות מפתן אלמוסתקבל</t>
  </si>
  <si>
    <t>עבודות קבלניות מפתן תמרה</t>
  </si>
  <si>
    <t>שיפוץ אולם עבור אנשים מזדקנים</t>
  </si>
  <si>
    <t xml:space="preserve">שיפוץ אולם עבור אנשים מזדקנים </t>
  </si>
  <si>
    <t>שיפוץ אולם עבור מזדקנים</t>
  </si>
  <si>
    <t>רכישת 2 מבנים יבילים</t>
  </si>
  <si>
    <t xml:space="preserve">רכישת 2 מבנים יבילים אלביאן   </t>
  </si>
  <si>
    <t>פיתוח חצרות לשני יבילים אלביאן</t>
  </si>
  <si>
    <t>עבודות קבלניות רכישת מבנים</t>
  </si>
  <si>
    <t>אופק חדש בי"ס ללקויות למידה</t>
  </si>
  <si>
    <t xml:space="preserve">אופק חדש בי"ס ללקויות למידה   </t>
  </si>
  <si>
    <t>אופק חדש ללקויות למידה</t>
  </si>
  <si>
    <t>חידוש מבנים אלגזאלי ו</t>
  </si>
  <si>
    <t xml:space="preserve">חידוש מבנים אלגזאלי ו         </t>
  </si>
  <si>
    <t>עבודות קבלניות אלגזאלי ו</t>
  </si>
  <si>
    <t>סימון כבישים והתקני בטיחות</t>
  </si>
  <si>
    <t xml:space="preserve">סימון כבישים והתקני בטיחו2014 </t>
  </si>
  <si>
    <t>סימון כבישים והתקני בטיחות 14</t>
  </si>
  <si>
    <t>תשתיות הקפיות יסודי אלבוכארי</t>
  </si>
  <si>
    <t xml:space="preserve">תשתיות הקפיות יסודי אלבוכארי  </t>
  </si>
  <si>
    <t>עבודות קבלניות תשתיות אלבוכארי</t>
  </si>
  <si>
    <t>יבילים בי"ס גן אלבירוני</t>
  </si>
  <si>
    <t xml:space="preserve">יבילים בי"ס אלבירוני          </t>
  </si>
  <si>
    <t>עבודות קבלניות יבילים גן אלביר</t>
  </si>
  <si>
    <t>פעולות בטיחות בדרכים 2014</t>
  </si>
  <si>
    <t xml:space="preserve">פעולות לבטיחות בדרכים         </t>
  </si>
  <si>
    <t>עבודות קבלניות בטיחות בדרכים</t>
  </si>
  <si>
    <t>שיקום כביש מס' 39 שכונת אלדריז</t>
  </si>
  <si>
    <t xml:space="preserve">שיקום כביש 39 שכונת אלדריזי   </t>
  </si>
  <si>
    <t>עבודות קבלניות כבישנ 39</t>
  </si>
  <si>
    <t>ניקוזים ברחבי העיר</t>
  </si>
  <si>
    <t xml:space="preserve">ניקוזים ברחבי העיר 2014       </t>
  </si>
  <si>
    <t>ניקוזים ברחבי העיר 2014</t>
  </si>
  <si>
    <t>עבודות קבלניות ניקוזים בעיר</t>
  </si>
  <si>
    <t>השלמת כביש 166</t>
  </si>
  <si>
    <t xml:space="preserve">השלמת כביש 166                </t>
  </si>
  <si>
    <t>עבודות קבלניות כביש 166</t>
  </si>
  <si>
    <t>כביש מס' 94 שלב ב</t>
  </si>
  <si>
    <t xml:space="preserve">כביש מס' 94 שלב ב             </t>
  </si>
  <si>
    <t>עבודות קבלניות כביש 94</t>
  </si>
  <si>
    <t>שיקום כביש 124</t>
  </si>
  <si>
    <t xml:space="preserve">שיקום כביש 124                </t>
  </si>
  <si>
    <t>עבודות קבלניות כביש 24</t>
  </si>
  <si>
    <t>סקר נכסים 2014</t>
  </si>
  <si>
    <t xml:space="preserve">סקר נכסים 2014                </t>
  </si>
  <si>
    <t>עבודות קבלניות סקר נכסים 2014</t>
  </si>
  <si>
    <t>כביש מס' 156 שלב ב</t>
  </si>
  <si>
    <t xml:space="preserve">כביש מס' 156 שלב ג            </t>
  </si>
  <si>
    <t>כביש מס' 156 שלב ג</t>
  </si>
  <si>
    <t>עבודות קבלניות כביש 156 שלב ג</t>
  </si>
  <si>
    <t>שידרוג שרת לעירייה 2014</t>
  </si>
  <si>
    <t xml:space="preserve">שידרוג שרת לעירייה 2014       </t>
  </si>
  <si>
    <t>הקמת מגרש משולב חט"ב אלמותנבי</t>
  </si>
  <si>
    <t xml:space="preserve">הקמת מגרש משולב חט"ב אלמותנבי </t>
  </si>
  <si>
    <t>עבודות קבלניות מגרש אלמותנבי</t>
  </si>
  <si>
    <t>חינוך וקהילה לקיימות איכות הסב</t>
  </si>
  <si>
    <t xml:space="preserve">חינוך וקהילה לקיימות          </t>
  </si>
  <si>
    <t>עבודות קבלניות חינוך וקהילה לק</t>
  </si>
  <si>
    <t>השתתפות עירייה שיפוץ מרכז יום</t>
  </si>
  <si>
    <t xml:space="preserve">שיפוץ מרכז יום לקשיש          </t>
  </si>
  <si>
    <t>שיפוץ מרכז יום לקשיש</t>
  </si>
  <si>
    <t>עבודות קבלניות שיפוץ מרכז יום</t>
  </si>
  <si>
    <t>השתלמות אס"לים 2013</t>
  </si>
  <si>
    <t xml:space="preserve">השתלמות אס"לים 2013           </t>
  </si>
  <si>
    <t>שיקום וריבוד כבישים 2014</t>
  </si>
  <si>
    <t xml:space="preserve">שיקום וריבוד כבישים 2014      </t>
  </si>
  <si>
    <t>עבודות קבלניות שיקום וריבוד כב</t>
  </si>
  <si>
    <t>מעלה 2014 קרן שלם</t>
  </si>
  <si>
    <t xml:space="preserve">מעלה 2014 בי"ס אלנור          </t>
  </si>
  <si>
    <t>ארוע סביבתי 2014</t>
  </si>
  <si>
    <t xml:space="preserve">ארוע ססביבתי 2014             </t>
  </si>
  <si>
    <t>שיפוצים במבני הפיס 2015</t>
  </si>
  <si>
    <t xml:space="preserve">שיפוצים במבני הפיס 2015       </t>
  </si>
  <si>
    <t>עבודות קבלניות שיפוצים מבני הפ</t>
  </si>
  <si>
    <t xml:space="preserve">ציוד וריהוט לבתי ספר          </t>
  </si>
  <si>
    <t>רכישת ציוד לבתי ספר</t>
  </si>
  <si>
    <t>רכישת מחשבים לבתי ספר 2015</t>
  </si>
  <si>
    <t xml:space="preserve">רכישת מחשבים לבתי ספר 2015    </t>
  </si>
  <si>
    <t>ציוד לגני ילדים 2015</t>
  </si>
  <si>
    <t xml:space="preserve">ציוד וריהוט לגני ילדים 2015   </t>
  </si>
  <si>
    <t>רכישת ציוד לגני ילדים</t>
  </si>
  <si>
    <t>ציוד לחדרי מדעים בבתי ספר</t>
  </si>
  <si>
    <t xml:space="preserve">ציוד לחדרי מדעים בבתי ספר     </t>
  </si>
  <si>
    <t>רכישת ציוד לחדרי מדעים</t>
  </si>
  <si>
    <t>שיפוצים בבית ספר אלבירוני</t>
  </si>
  <si>
    <t xml:space="preserve">שיפוצים בית ספר אלבירוני      </t>
  </si>
  <si>
    <t>שידרוג מגרש בבי"ס אלבירוני</t>
  </si>
  <si>
    <t xml:space="preserve">שידרוג מגרש בבי"ס אלבירוני    </t>
  </si>
  <si>
    <t>עבודות קבלניות מגרש אלבירוני</t>
  </si>
  <si>
    <t>תוכנית אב לספורט 2030</t>
  </si>
  <si>
    <t xml:space="preserve">תוכנית אב לספורט 2030         </t>
  </si>
  <si>
    <t>עבודות קבלניות תונית אב לספור</t>
  </si>
  <si>
    <t>שיפוץ מתקני ספורט אלשריף</t>
  </si>
  <si>
    <t xml:space="preserve">שיפוץ מתקני ספורט אלשריף      </t>
  </si>
  <si>
    <t>עבודות קבלניות מתקני ספורט אלש</t>
  </si>
  <si>
    <t>הנגשת מבני העירייה</t>
  </si>
  <si>
    <t xml:space="preserve">הנגשת מבני העירייה            </t>
  </si>
  <si>
    <t>עבודות קבלניות הנגשת מבנה העיר</t>
  </si>
  <si>
    <t>הנגשת מבנה המתנס</t>
  </si>
  <si>
    <t xml:space="preserve">הנגשת מבנה המתנס              </t>
  </si>
  <si>
    <t>אמצעי קצה לתלמדי אלפאראבי ואלב</t>
  </si>
  <si>
    <t>אמצעי קצה לתלמדים אלפאראבי ואל</t>
  </si>
  <si>
    <t>רכישת מחשבים אלפאראבי</t>
  </si>
  <si>
    <t>פעולות לבטיחות בדרכים</t>
  </si>
  <si>
    <t>ציוד וריהוט למעדון פיס לנוער</t>
  </si>
  <si>
    <t xml:space="preserve">ציוד וריהוט למועדון פיס לנוער </t>
  </si>
  <si>
    <t>בניית 3 כיתות גן ליד מרכז העשר</t>
  </si>
  <si>
    <t>בניית גן ילדים ליד מרכז העשרה</t>
  </si>
  <si>
    <t xml:space="preserve">בניית גן ילדים ליד מרכז העשרה </t>
  </si>
  <si>
    <t>רכישת מבנה יביל בי"ס אלשרוק</t>
  </si>
  <si>
    <t xml:space="preserve">רכישת מבנה יביל בי"ס אלשרוק   </t>
  </si>
  <si>
    <t>רכישת יביל בי"ס אלשרוק</t>
  </si>
  <si>
    <t>ריפוד כבישים ברחבי העיר</t>
  </si>
  <si>
    <t xml:space="preserve">ריפוד כבישים ברחבי העיר       </t>
  </si>
  <si>
    <t>עבודות קבלניות ריפוד כבישים</t>
  </si>
  <si>
    <t>קירות תומכים לכבישים פנימיים</t>
  </si>
  <si>
    <t xml:space="preserve">קירות תומכים לכבישים פנימיים  </t>
  </si>
  <si>
    <t>עבודות קבלניות לקירות תומכים</t>
  </si>
  <si>
    <t>השתתפות מתקציב רגיל סימון</t>
  </si>
  <si>
    <t>סימון כבישים והתקני בטיחו 2015</t>
  </si>
  <si>
    <t>סימון כבישים 2015</t>
  </si>
  <si>
    <t>עבודות קבלניות סימון כבישים</t>
  </si>
  <si>
    <t>השתתפות מתקציב רגיל</t>
  </si>
  <si>
    <t xml:space="preserve">ציוד בסיסי וטיפולי למע"ש      </t>
  </si>
  <si>
    <t>ציוד בסיסי וטיפולי למע"ש</t>
  </si>
  <si>
    <t>רכישת ציוד למע"ש</t>
  </si>
  <si>
    <t>התאמת מבנה החווה החקלאית</t>
  </si>
  <si>
    <t xml:space="preserve">התמאת החווה החקלאית           </t>
  </si>
  <si>
    <t>עבודות קבלניות התאמת החווה החק</t>
  </si>
  <si>
    <t>הנגשת כיתה מח"ט אבן רושד</t>
  </si>
  <si>
    <t xml:space="preserve">הנגשת כיתה מח"ט אבן רושד      </t>
  </si>
  <si>
    <t>עבודות קבלניות הנגשת כיתה</t>
  </si>
  <si>
    <t>הנגשת כיתה תיכון השאם אבורומי</t>
  </si>
  <si>
    <t xml:space="preserve">הנגשת כיתה תיכון השאם אבורומי </t>
  </si>
  <si>
    <t>הנגשת כיתה תיכון השאם</t>
  </si>
  <si>
    <t>הצטיידות לספריה החדשה</t>
  </si>
  <si>
    <t xml:space="preserve">הצטיידות לספרייה החדשה        </t>
  </si>
  <si>
    <t>רכישת הצטיידות לספרייה</t>
  </si>
  <si>
    <t>נגישות פיזית מח"ט ע"ש אבן רושד</t>
  </si>
  <si>
    <t>נגישות פיזית מח"ט אבן רושד</t>
  </si>
  <si>
    <t>נגישות פיזית אלראזי ה</t>
  </si>
  <si>
    <t xml:space="preserve">נגישות פיזית אלראזי ה         </t>
  </si>
  <si>
    <t>נגישות פיזית חט"ב אלפאראבי</t>
  </si>
  <si>
    <t xml:space="preserve">נגישות פיזית אלפאראבי         </t>
  </si>
  <si>
    <t>המשך כביש 158 בי"ס אלפאראבי</t>
  </si>
  <si>
    <t xml:space="preserve">המשך כביש 158 בי"ס אלפאראבי   </t>
  </si>
  <si>
    <t>עבודות קבלניות כביש 158 בי"ס א</t>
  </si>
  <si>
    <t>דרך גישה וקירות תומכים גני ילד</t>
  </si>
  <si>
    <t>צפוי כבישים ברחבי העיר טמרה</t>
  </si>
  <si>
    <t xml:space="preserve">צפוי כבישים ברחבי העיר טמרה   </t>
  </si>
  <si>
    <t>עבודות כבלניות צפוי כבישים כבי</t>
  </si>
  <si>
    <t>תאורת רחובות ברחבי העיר טמרה</t>
  </si>
  <si>
    <t xml:space="preserve">תאורת רחובות ברחבי העיר 2015  </t>
  </si>
  <si>
    <t>עבודות קבלניות תאורת רחובות</t>
  </si>
  <si>
    <t>ניקוזים ברחבי העיר טמרה</t>
  </si>
  <si>
    <t xml:space="preserve">ניקוזים ברחבי העיר טמרה       </t>
  </si>
  <si>
    <t>עבודות קבלניות ניקוזים ברחבי</t>
  </si>
  <si>
    <t>צפוי ושיפוץ כביש כניסה ראשית</t>
  </si>
  <si>
    <t xml:space="preserve">צפוי ושיפוץ כביש כניסה ראשית  </t>
  </si>
  <si>
    <t>עבודות קבלניות צפוי ושיפוץ כבי</t>
  </si>
  <si>
    <t>קירות תומכים לידי כביש 166 -56</t>
  </si>
  <si>
    <t>עבודות קבלניות קירות תומכים</t>
  </si>
  <si>
    <t>החלפת רכבים ומחפרון וטרקטור</t>
  </si>
  <si>
    <t xml:space="preserve">החלפת רכבים וטרקטור ומחפרון   </t>
  </si>
  <si>
    <t>רכישת רכבים וטרקטור ומחפרון</t>
  </si>
  <si>
    <t>שיפוץ ופיתוח כביש אלחמרא - אלע</t>
  </si>
  <si>
    <t>שיפוץ ופיתוח כביש אלחמרא -אלעש</t>
  </si>
  <si>
    <t>עבודות קבלניות כביש אלחמרא -אל</t>
  </si>
  <si>
    <t>שיפוץ והרחבת כביש שכונת אלעין</t>
  </si>
  <si>
    <t xml:space="preserve">שיפוץ והרחבת כביש שכונת אלעין </t>
  </si>
  <si>
    <t>עבודות קבלניות כביש שכונת אלעי</t>
  </si>
  <si>
    <t>השתתפות רשות</t>
  </si>
  <si>
    <t xml:space="preserve">שיפוץ מעדונית עם מוגבלות קשה  </t>
  </si>
  <si>
    <t>שיפוץ מעדונית לילדים עם מוגבלו</t>
  </si>
  <si>
    <t>עבודות קבלניות שיפוץ מעדונית ע</t>
  </si>
  <si>
    <t>ציוד למועדניות לילדים עם מוגבל</t>
  </si>
  <si>
    <t>רכישת ציוד למועדניות לילדים עם</t>
  </si>
  <si>
    <t>השתתפות הרשות</t>
  </si>
  <si>
    <t xml:space="preserve">ציוד למועדון אלמחבה           </t>
  </si>
  <si>
    <t>ציוד למועדון אלמחבה</t>
  </si>
  <si>
    <t>רכישת ציוד למועדון אלמחבה</t>
  </si>
  <si>
    <t>פעולות בטיחות בדרכים</t>
  </si>
  <si>
    <t>עבודות תכנון ומדידות במחלקת הה</t>
  </si>
  <si>
    <t>עבודות תכנון ומדידהבמחלקת ההנד</t>
  </si>
  <si>
    <t>עבודות תכנון ומדידות</t>
  </si>
  <si>
    <t>שכ"ד מעדונית</t>
  </si>
  <si>
    <t>משכורת מנהל בית קשיש</t>
  </si>
  <si>
    <t>שכר מנהל אזור תעשיה</t>
  </si>
  <si>
    <t>תל"מ-תוכנית</t>
  </si>
  <si>
    <t>מחשב לכל ילד</t>
  </si>
  <si>
    <t>תקציב מעודכן 2015</t>
  </si>
  <si>
    <t>תקציב 2016</t>
  </si>
  <si>
    <t>סעיף</t>
  </si>
  <si>
    <t>פרק</t>
  </si>
  <si>
    <t>ראש פרק</t>
  </si>
  <si>
    <t>קוד</t>
  </si>
  <si>
    <t>מסגרת התקציב</t>
  </si>
  <si>
    <t>הכנסות</t>
  </si>
  <si>
    <t>סעיף תקציבי</t>
  </si>
  <si>
    <t>הצעת תקציב 2016</t>
  </si>
  <si>
    <t>משרות</t>
  </si>
  <si>
    <t>ארנונה  כללית</t>
  </si>
  <si>
    <t>מפעל המים</t>
  </si>
  <si>
    <t xml:space="preserve"> עצמיות חינוך</t>
  </si>
  <si>
    <t xml:space="preserve"> עצמיות רווחה</t>
  </si>
  <si>
    <t xml:space="preserve"> עצמיות אחר</t>
  </si>
  <si>
    <t>סה"כ הכנסות עצמיות</t>
  </si>
  <si>
    <t>משרד החינוך</t>
  </si>
  <si>
    <t>משרד הרווחה</t>
  </si>
  <si>
    <t xml:space="preserve"> תקבולים ממשלתיים אחרים</t>
  </si>
  <si>
    <t>מענק כללי לאיזון</t>
  </si>
  <si>
    <t>מענקים אחרים ממשרד הפנים</t>
  </si>
  <si>
    <t>סה"כ תקבולי ממשלה</t>
  </si>
  <si>
    <t xml:space="preserve">תקבולים אחרים </t>
  </si>
  <si>
    <t>הכנסות משנים קודמות</t>
  </si>
  <si>
    <t>סה"כ הכנסות לפני הנחות בארנונה וכיסוי גרעון נצבר</t>
  </si>
  <si>
    <t>הנחות ארנונה</t>
  </si>
  <si>
    <t>הכנסה  לכיסוי גרעון נצבר</t>
  </si>
  <si>
    <t>סה"כ הכנסות ללא מותנה</t>
  </si>
  <si>
    <t>הכנסות מותנות / מענק מותנה</t>
  </si>
  <si>
    <t>סה"כ הכנסות כולל מותנה</t>
  </si>
  <si>
    <t>הוצאות</t>
  </si>
  <si>
    <t>שכר כללי</t>
  </si>
  <si>
    <t>פעולות כלליות</t>
  </si>
  <si>
    <t>סה"כ הוצאות כלליות</t>
  </si>
  <si>
    <t xml:space="preserve">שכר חינוך </t>
  </si>
  <si>
    <t xml:space="preserve">פעולות חינוך </t>
  </si>
  <si>
    <t>סה"כ חינוך</t>
  </si>
  <si>
    <t>שכר רווחה</t>
  </si>
  <si>
    <t>פעולות רווחה</t>
  </si>
  <si>
    <t>סה"כ רווחה</t>
  </si>
  <si>
    <t>פרעון מילוות מים וביוב</t>
  </si>
  <si>
    <t>פרעון מילוות אחר</t>
  </si>
  <si>
    <t>סה"כ פרעון מלוות</t>
  </si>
  <si>
    <t>הוצאות מימון</t>
  </si>
  <si>
    <t>הוצאה  שנים קודמות</t>
  </si>
  <si>
    <t>סה"כ הוצאות לפני הנחות בארנונה וכיסוי גרעון נצבר</t>
  </si>
  <si>
    <t>הוצאה לכיסוי גרעון נצבר</t>
  </si>
  <si>
    <t>סה"כ הוצאות ללא מותנה</t>
  </si>
  <si>
    <t>הוצאה מותנת / מענק מותנה</t>
  </si>
  <si>
    <t>סה"כ הוצאות כולל מותנה</t>
  </si>
  <si>
    <t>עודף (גרעון)</t>
  </si>
  <si>
    <t>תקציב 2015 עדכון מס' 1</t>
  </si>
  <si>
    <t>ביצוע 2015</t>
  </si>
  <si>
    <t>שריון 2015</t>
  </si>
  <si>
    <t>ביצוע + שיריון 2015</t>
  </si>
  <si>
    <t>הצעה לעדכון מס' 2</t>
  </si>
  <si>
    <t>הנהלה וכלליות</t>
  </si>
  <si>
    <t>פרק 61</t>
  </si>
  <si>
    <t>פרק 62</t>
  </si>
  <si>
    <t>פרק 63</t>
  </si>
  <si>
    <t>פרק 64</t>
  </si>
  <si>
    <t>סה"כ הנהלה וכלליות</t>
  </si>
  <si>
    <t>שירותים מקומיים</t>
  </si>
  <si>
    <t>פרק 71</t>
  </si>
  <si>
    <t>פרק 72</t>
  </si>
  <si>
    <t>פרק 73</t>
  </si>
  <si>
    <t>פרק 74</t>
  </si>
  <si>
    <t>פרק 75</t>
  </si>
  <si>
    <t>שירותים מקומיים אחרים</t>
  </si>
  <si>
    <t>סה"כ שירותים מקומיים</t>
  </si>
  <si>
    <t>מחלקת חינוך</t>
  </si>
  <si>
    <t>סה"כ מחלקת חינוך</t>
  </si>
  <si>
    <t>סה"כ תרבות</t>
  </si>
  <si>
    <t>סה"כ בריאות</t>
  </si>
  <si>
    <t>מחלקת רווחה</t>
  </si>
  <si>
    <t>סה"כ מחלקת רווחה</t>
  </si>
  <si>
    <t>סה"כ דת</t>
  </si>
  <si>
    <t>סה"כ איכות סביבה</t>
  </si>
  <si>
    <t>שירותים ממלכתיים</t>
  </si>
  <si>
    <t>סה"כ שירותים ממלכתיים</t>
  </si>
  <si>
    <t>מחלקת מים</t>
  </si>
  <si>
    <t>סה"כ מחלקת מים</t>
  </si>
  <si>
    <t>חד פעמיות אחרות</t>
  </si>
  <si>
    <t>סה"כ תשלומים</t>
  </si>
  <si>
    <t>סה"כ מענקים ומיסים</t>
  </si>
  <si>
    <t>אגרות ושירותים אחרים</t>
  </si>
  <si>
    <t>סה"כ אגרות ושירותים אחרים</t>
  </si>
  <si>
    <t xml:space="preserve">בריאות </t>
  </si>
  <si>
    <t>מחלקת תרבות וספורט</t>
  </si>
  <si>
    <t>סה"כ תרבות וספורט</t>
  </si>
  <si>
    <t>מים וביוב</t>
  </si>
  <si>
    <t>סה"כ מים וביוב</t>
  </si>
  <si>
    <t>סה"כ חד פעמיות וכסוי גרעון</t>
  </si>
  <si>
    <t>סה"כ תקבולים</t>
  </si>
  <si>
    <t>שינוי לעומת תקציב 2015 מעודכן</t>
  </si>
  <si>
    <t>סה"כ</t>
  </si>
  <si>
    <t>ביצוע צפוי</t>
  </si>
  <si>
    <t>ירידה בדירוג</t>
  </si>
  <si>
    <t>תוספת סייעת</t>
  </si>
  <si>
    <t>הכנסות עצמיות חווה חקלאית</t>
  </si>
  <si>
    <t>חווה חקלאית - חוות ומרכזים</t>
  </si>
  <si>
    <t>1319000920</t>
  </si>
  <si>
    <t>חינוך פרוייקטים</t>
  </si>
  <si>
    <t>אשכול פיס השתתפות</t>
  </si>
  <si>
    <t>השתתפות בחוגים</t>
  </si>
  <si>
    <t>מיון מחדש</t>
  </si>
  <si>
    <t>התנדבות בקהילה</t>
  </si>
  <si>
    <t>תל"מ ושנים קודמות</t>
  </si>
  <si>
    <t>רכישת שעוני נוכחות</t>
  </si>
  <si>
    <t>חיסול מפגעים</t>
  </si>
  <si>
    <t>הקצבה ניהול עצמי</t>
  </si>
  <si>
    <t>הקצבה ניהול עצמי ב"ס אלשורוק'</t>
  </si>
  <si>
    <t>אחזקת מבנים</t>
  </si>
  <si>
    <t>התקנת מתקנ י סלים</t>
  </si>
  <si>
    <t>גינון אשכול פיס</t>
  </si>
  <si>
    <t>הסעות ספורט</t>
  </si>
  <si>
    <t>טיפול באלכוהוליסטים</t>
  </si>
  <si>
    <t>טיפול באלכוהוליסטים שכר</t>
  </si>
  <si>
    <t>מפתן מקומי אחזקה</t>
  </si>
  <si>
    <t>שכר מחלקת המים</t>
  </si>
  <si>
    <t>תקציב שנתי (לפי המערכת 2016)</t>
  </si>
  <si>
    <t>ביצוע צפוי 2016</t>
  </si>
  <si>
    <t>תקציב 2017</t>
  </si>
  <si>
    <t>העברה מהיטלי השבחה</t>
  </si>
  <si>
    <t xml:space="preserve">מס. חשבון </t>
  </si>
  <si>
    <t xml:space="preserve">שם חשבון </t>
  </si>
  <si>
    <t>תקציב 2011</t>
  </si>
  <si>
    <t>ביצוע 30.9.2011</t>
  </si>
  <si>
    <t>ביצוע משוער 2011</t>
  </si>
  <si>
    <t>הצעת תקציב 2012</t>
  </si>
  <si>
    <t>רבעון 3 2012</t>
  </si>
  <si>
    <t>ביצוע צפוי 2012</t>
  </si>
  <si>
    <t>יש לבחור ערך בתא מימין</t>
  </si>
  <si>
    <t>התפלגות ההכנסות לפי פרקים</t>
  </si>
  <si>
    <t>לגרף</t>
  </si>
  <si>
    <t>מיסים ומענק כללי</t>
  </si>
  <si>
    <t>סה"כ 11 -  ארנונה</t>
  </si>
  <si>
    <t>סה"כ 12 -  אגרות</t>
  </si>
  <si>
    <t>סה"כ 19 -  מענקים כלליים</t>
  </si>
  <si>
    <t>סה"כ 1 -  מיסים ומענק כללי</t>
  </si>
  <si>
    <t>סה"כ 22 -  שמירה ובטחון</t>
  </si>
  <si>
    <t>סה"כ 23 -  תכנון ובנין עיר</t>
  </si>
  <si>
    <t>סה"כ 24 -  נכסים ציבוריים</t>
  </si>
  <si>
    <t>סה"כ 26 -  שירותים עירוניים שונים</t>
  </si>
  <si>
    <t>סה"כ 2 -  שירותים מקומיים</t>
  </si>
  <si>
    <t>סה"כ 31 -  חינוך</t>
  </si>
  <si>
    <t>סה"כ 32 -  תרבות</t>
  </si>
  <si>
    <t>סה"כ 33 - בריאות</t>
  </si>
  <si>
    <t>סה"כ 34 -  רווחה</t>
  </si>
  <si>
    <t>סה"כ 37 - איכות הסביבה</t>
  </si>
  <si>
    <t>סה"כ 3 -  שירותים ממלכתיים</t>
  </si>
  <si>
    <t>מפעלים</t>
  </si>
  <si>
    <t>סה"כ 41 -  מים</t>
  </si>
  <si>
    <t>סה"כ 47 -  מפעל הביוב</t>
  </si>
  <si>
    <t>סה"כ 4 -  מפעלים</t>
  </si>
  <si>
    <t>ס ה " כ   ת ק ב ו ל י ם</t>
  </si>
  <si>
    <t>התפלגות הוצאות לפי פרקים</t>
  </si>
  <si>
    <t>סה"כ 61 -  מינהל כללי</t>
  </si>
  <si>
    <t>סה"כ 62 -  מינהל כספי</t>
  </si>
  <si>
    <t>סה"כ 63 -  הוצאות מימון</t>
  </si>
  <si>
    <t>סה"כ 64 -  פרעון מלוות</t>
  </si>
  <si>
    <t>סה"כ 6 -  הנהלה וכלליות</t>
  </si>
  <si>
    <t>סה"כ 71 -  תברואה</t>
  </si>
  <si>
    <t>סה"כ 72 -  שמירה ובטחון</t>
  </si>
  <si>
    <t>סה"כ 73 -  תכנון ובנין עיר</t>
  </si>
  <si>
    <t>סה"כ 74 -  נכסים ציבוריים</t>
  </si>
  <si>
    <t>סה"כ 75 - חגיגות וטכסים</t>
  </si>
  <si>
    <t>סה"כ 79 -  פיצוי נזקים</t>
  </si>
  <si>
    <t>סה"כ 7 -  שירותים מקומיים</t>
  </si>
  <si>
    <t>סה"כ 81 -  חינוך</t>
  </si>
  <si>
    <t>סה"כ 82 -  תרבות</t>
  </si>
  <si>
    <t>סה"כ 83 -  בריאות</t>
  </si>
  <si>
    <t>סה"כ 84 -  רווחה</t>
  </si>
  <si>
    <t>סה"כ 85 -  דת</t>
  </si>
  <si>
    <t>סה"כ 8 -  שירותים ממלכתיים</t>
  </si>
  <si>
    <t>מפעלים ותשלומים בלתי רגילים</t>
  </si>
  <si>
    <t>סה"כ 91 -  מים</t>
  </si>
  <si>
    <t>סה"כ 99 -  תשלומים בלתי רגילים</t>
  </si>
  <si>
    <t>סה"כ 9 -  מפעלים ותשלומים בלתי רגילים</t>
  </si>
  <si>
    <t>ס ה " כ   ת ש ל ו מ י ם</t>
  </si>
  <si>
    <t>ס ה " כ   עודף / גרעון</t>
  </si>
  <si>
    <t>סה"כ 87 -  איכות סביבה</t>
  </si>
  <si>
    <t>סה"כ 78 - תובע עירוני</t>
  </si>
  <si>
    <t>סה"כ 43 -  הכנסות משכ"ד</t>
  </si>
  <si>
    <t>סה"כ 13 -  היטלים</t>
  </si>
  <si>
    <t>סה"כ 28 - בית משפט עירוני</t>
  </si>
  <si>
    <t>ניהול עצמי</t>
  </si>
  <si>
    <t>עיריית טמרה</t>
  </si>
  <si>
    <t>לשנת 2017</t>
  </si>
  <si>
    <t>העברות מ.פנים לכיסוי גרעונות</t>
  </si>
  <si>
    <t>סה"כ 77 - תעשייה</t>
  </si>
  <si>
    <t>סה"כ 21 -  פיקוח וטרינרי</t>
  </si>
  <si>
    <t>שינוי</t>
  </si>
  <si>
    <t>תקציב 2017 מעודכן</t>
  </si>
  <si>
    <t>תוכנית אב רשותית לחינוך בלתי פורמאלי</t>
  </si>
  <si>
    <t>השתתפות בשכר מנהל</t>
  </si>
  <si>
    <t>רכז חוגים</t>
  </si>
  <si>
    <t>רכזי בית ספריים ורכזי חוגים</t>
  </si>
  <si>
    <t>תהליכי יעוץ, אבחון ומיפוי</t>
  </si>
  <si>
    <t>מית"ר משולב מפתן</t>
  </si>
  <si>
    <t>מית"ר משולב מפתן - פעולות</t>
  </si>
  <si>
    <t>מית"ר משולב מפתן - שכר</t>
  </si>
  <si>
    <t xml:space="preserve">עדכון הצעת תקציב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</si>
</sst>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(* #,##0.00_);_(* \(#,##0.00\);_(* &quot;-&quot;??_);_(@_)"/>
    <numFmt numFmtId="165" formatCode="_ * #,##0.0_ ;_ * \-#,##0.0_ ;_ * &quot;-&quot;??_ ;_ @_ "/>
    <numFmt numFmtId="166" formatCode="_ * #,##0_ ;_ * \-#,##0_ ;_ * &quot;-&quot;??_ ;_ @_ "/>
    <numFmt numFmtId="167" formatCode="#\ ??/100"/>
    <numFmt numFmtId="168" formatCode="_ * #,##0.0000_ ;_ * \-#,##0.0000_ ;_ * &quot;-&quot;??_ ;_ @_ "/>
    <numFmt numFmtId="169" formatCode="_(* #,##0_);_(* \(#,##0\);_(* &quot;-&quot;??_);_(@_)"/>
  </numFmts>
  <fonts count="4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sz val="11"/>
      <name val="Arial"/>
      <family val="2"/>
      <charset val="177"/>
      <scheme val="minor"/>
    </font>
    <font>
      <b/>
      <u/>
      <sz val="16"/>
      <color theme="1"/>
      <name val="David"/>
      <family val="2"/>
      <charset val="177"/>
    </font>
    <font>
      <sz val="14"/>
      <color theme="1"/>
      <name val="David"/>
      <family val="2"/>
      <charset val="177"/>
    </font>
    <font>
      <sz val="10"/>
      <name val="Arial"/>
      <family val="2"/>
    </font>
    <font>
      <b/>
      <u/>
      <sz val="14"/>
      <name val="David"/>
      <family val="2"/>
      <charset val="177"/>
    </font>
    <font>
      <sz val="11"/>
      <color indexed="8"/>
      <name val="Arial"/>
      <family val="2"/>
      <charset val="177"/>
    </font>
    <font>
      <b/>
      <sz val="14"/>
      <color indexed="8"/>
      <name val="David"/>
      <family val="2"/>
      <charset val="177"/>
    </font>
    <font>
      <b/>
      <sz val="14"/>
      <name val="David"/>
      <family val="2"/>
      <charset val="177"/>
    </font>
    <font>
      <sz val="11"/>
      <color theme="1"/>
      <name val="David"/>
      <family val="2"/>
      <charset val="177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2"/>
      <color theme="1"/>
      <name val="David"/>
      <family val="2"/>
      <charset val="177"/>
    </font>
    <font>
      <sz val="12"/>
      <color theme="1"/>
      <name val="David"/>
      <family val="2"/>
      <charset val="177"/>
    </font>
    <font>
      <sz val="12"/>
      <color theme="0" tint="-0.14999847407452621"/>
      <name val="David"/>
      <family val="2"/>
      <charset val="177"/>
    </font>
    <font>
      <sz val="12"/>
      <name val="David"/>
      <family val="2"/>
      <charset val="177"/>
    </font>
    <font>
      <b/>
      <sz val="18"/>
      <name val="David"/>
      <family val="2"/>
      <charset val="177"/>
    </font>
    <font>
      <b/>
      <sz val="14"/>
      <color theme="1"/>
      <name val="David"/>
      <family val="2"/>
      <charset val="177"/>
    </font>
    <font>
      <b/>
      <sz val="22"/>
      <color theme="1"/>
      <name val="David"/>
      <family val="2"/>
      <charset val="177"/>
    </font>
    <font>
      <sz val="12"/>
      <color theme="0"/>
      <name val="David"/>
      <family val="2"/>
      <charset val="177"/>
    </font>
    <font>
      <b/>
      <u val="double"/>
      <sz val="14"/>
      <name val="David"/>
      <family val="2"/>
      <charset val="177"/>
    </font>
    <font>
      <sz val="14"/>
      <name val="David"/>
      <family val="2"/>
      <charset val="177"/>
    </font>
    <font>
      <b/>
      <sz val="14"/>
      <color theme="0"/>
      <name val="David"/>
      <family val="2"/>
      <charset val="177"/>
    </font>
    <font>
      <sz val="11"/>
      <color theme="1"/>
      <name val="Arial"/>
      <family val="2"/>
      <scheme val="minor"/>
    </font>
    <font>
      <b/>
      <sz val="36"/>
      <color theme="1"/>
      <name val="David"/>
      <family val="2"/>
      <charset val="177"/>
    </font>
    <font>
      <sz val="14"/>
      <color theme="0"/>
      <name val="David"/>
      <family val="2"/>
      <charset val="177"/>
    </font>
    <font>
      <b/>
      <sz val="24"/>
      <color theme="1"/>
      <name val="David"/>
      <family val="2"/>
      <charset val="177"/>
    </font>
    <font>
      <b/>
      <u/>
      <sz val="24"/>
      <color theme="1"/>
      <name val="David"/>
      <family val="2"/>
      <charset val="177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9" fillId="0" borderId="0"/>
    <xf numFmtId="0" fontId="22" fillId="0" borderId="0"/>
    <xf numFmtId="0" fontId="29" fillId="0" borderId="0"/>
    <xf numFmtId="9" fontId="22" fillId="0" borderId="0" applyFont="0" applyFill="0" applyBorder="0" applyAlignment="0" applyProtection="0"/>
    <xf numFmtId="0" fontId="24" fillId="8" borderId="8" applyNumberFormat="0" applyFont="0" applyAlignment="0" applyProtection="0"/>
    <xf numFmtId="9" fontId="1" fillId="0" borderId="0" applyFont="0" applyFill="0" applyBorder="0" applyAlignment="0" applyProtection="0"/>
  </cellStyleXfs>
  <cellXfs count="224">
    <xf numFmtId="0" fontId="0" fillId="0" borderId="0" xfId="0"/>
    <xf numFmtId="4" fontId="0" fillId="0" borderId="0" xfId="0" applyNumberFormat="1"/>
    <xf numFmtId="3" fontId="0" fillId="0" borderId="0" xfId="0" applyNumberFormat="1"/>
    <xf numFmtId="166" fontId="0" fillId="0" borderId="0" xfId="1" applyNumberFormat="1" applyFont="1"/>
    <xf numFmtId="0" fontId="0" fillId="33" borderId="0" xfId="0" applyFill="1"/>
    <xf numFmtId="0" fontId="19" fillId="34" borderId="0" xfId="0" applyFont="1" applyFill="1"/>
    <xf numFmtId="0" fontId="0" fillId="34" borderId="0" xfId="0" applyFill="1"/>
    <xf numFmtId="0" fontId="0" fillId="0" borderId="0" xfId="0" applyFill="1"/>
    <xf numFmtId="0" fontId="21" fillId="0" borderId="0" xfId="0" applyFont="1"/>
    <xf numFmtId="167" fontId="23" fillId="0" borderId="10" xfId="43" applyNumberFormat="1" applyFont="1" applyBorder="1" applyAlignment="1"/>
    <xf numFmtId="165" fontId="21" fillId="0" borderId="0" xfId="1" applyNumberFormat="1" applyFont="1"/>
    <xf numFmtId="0" fontId="25" fillId="0" borderId="11" xfId="0" applyFont="1" applyBorder="1"/>
    <xf numFmtId="0" fontId="25" fillId="0" borderId="11" xfId="0" applyFont="1" applyBorder="1" applyAlignment="1">
      <alignment horizontal="center"/>
    </xf>
    <xf numFmtId="166" fontId="25" fillId="0" borderId="11" xfId="44" applyNumberFormat="1" applyFont="1" applyFill="1" applyBorder="1" applyAlignment="1">
      <alignment horizontal="center" wrapText="1"/>
    </xf>
    <xf numFmtId="165" fontId="25" fillId="0" borderId="11" xfId="44" applyNumberFormat="1" applyFont="1" applyFill="1" applyBorder="1" applyAlignment="1">
      <alignment horizontal="center" wrapText="1"/>
    </xf>
    <xf numFmtId="0" fontId="21" fillId="0" borderId="11" xfId="0" applyFont="1" applyBorder="1"/>
    <xf numFmtId="167" fontId="26" fillId="0" borderId="11" xfId="43" applyNumberFormat="1" applyFont="1" applyBorder="1" applyAlignment="1">
      <alignment horizontal="right"/>
    </xf>
    <xf numFmtId="166" fontId="21" fillId="0" borderId="11" xfId="44" applyNumberFormat="1" applyFont="1" applyBorder="1"/>
    <xf numFmtId="166" fontId="21" fillId="0" borderId="12" xfId="44" applyNumberFormat="1" applyFont="1" applyBorder="1"/>
    <xf numFmtId="0" fontId="21" fillId="0" borderId="0" xfId="0" applyFont="1" applyBorder="1"/>
    <xf numFmtId="0" fontId="21" fillId="0" borderId="11" xfId="0" applyFont="1" applyFill="1" applyBorder="1"/>
    <xf numFmtId="167" fontId="26" fillId="35" borderId="11" xfId="43" applyNumberFormat="1" applyFont="1" applyFill="1" applyBorder="1" applyAlignment="1">
      <alignment horizontal="right" vertical="center"/>
    </xf>
    <xf numFmtId="166" fontId="26" fillId="35" borderId="11" xfId="44" applyNumberFormat="1" applyFont="1" applyFill="1" applyBorder="1" applyAlignment="1">
      <alignment horizontal="right" vertical="center"/>
    </xf>
    <xf numFmtId="166" fontId="26" fillId="35" borderId="12" xfId="44" applyNumberFormat="1" applyFont="1" applyFill="1" applyBorder="1" applyAlignment="1">
      <alignment horizontal="right" vertical="center"/>
    </xf>
    <xf numFmtId="167" fontId="26" fillId="35" borderId="11" xfId="43" applyNumberFormat="1" applyFont="1" applyFill="1" applyBorder="1" applyAlignment="1">
      <alignment horizontal="right" vertical="center" wrapText="1"/>
    </xf>
    <xf numFmtId="167" fontId="26" fillId="36" borderId="11" xfId="43" applyNumberFormat="1" applyFont="1" applyFill="1" applyBorder="1" applyAlignment="1">
      <alignment horizontal="right" vertical="center"/>
    </xf>
    <xf numFmtId="166" fontId="21" fillId="36" borderId="11" xfId="44" applyNumberFormat="1" applyFont="1" applyFill="1" applyBorder="1"/>
    <xf numFmtId="166" fontId="21" fillId="36" borderId="12" xfId="44" applyNumberFormat="1" applyFont="1" applyFill="1" applyBorder="1"/>
    <xf numFmtId="0" fontId="27" fillId="0" borderId="0" xfId="0" applyFont="1"/>
    <xf numFmtId="167" fontId="23" fillId="0" borderId="0" xfId="43" applyNumberFormat="1" applyFont="1" applyBorder="1" applyAlignment="1"/>
    <xf numFmtId="165" fontId="21" fillId="0" borderId="0" xfId="1" applyNumberFormat="1" applyFont="1" applyBorder="1"/>
    <xf numFmtId="0" fontId="21" fillId="0" borderId="13" xfId="0" applyFont="1" applyBorder="1"/>
    <xf numFmtId="167" fontId="26" fillId="0" borderId="13" xfId="43" applyNumberFormat="1" applyFont="1" applyBorder="1" applyAlignment="1">
      <alignment horizontal="right"/>
    </xf>
    <xf numFmtId="166" fontId="21" fillId="0" borderId="0" xfId="0" applyNumberFormat="1" applyFont="1"/>
    <xf numFmtId="167" fontId="26" fillId="37" borderId="11" xfId="43" applyNumberFormat="1" applyFont="1" applyFill="1" applyBorder="1" applyAlignment="1">
      <alignment horizontal="right"/>
    </xf>
    <xf numFmtId="166" fontId="21" fillId="37" borderId="11" xfId="44" applyNumberFormat="1" applyFont="1" applyFill="1" applyBorder="1"/>
    <xf numFmtId="4" fontId="21" fillId="0" borderId="0" xfId="0" applyNumberFormat="1" applyFont="1"/>
    <xf numFmtId="165" fontId="21" fillId="0" borderId="0" xfId="0" applyNumberFormat="1" applyFont="1"/>
    <xf numFmtId="0" fontId="20" fillId="0" borderId="0" xfId="0" applyFont="1" applyAlignment="1"/>
    <xf numFmtId="166" fontId="25" fillId="33" borderId="11" xfId="44" applyNumberFormat="1" applyFont="1" applyFill="1" applyBorder="1" applyAlignment="1">
      <alignment horizontal="center" wrapText="1"/>
    </xf>
    <xf numFmtId="168" fontId="21" fillId="37" borderId="11" xfId="1" applyNumberFormat="1" applyFont="1" applyFill="1" applyBorder="1"/>
    <xf numFmtId="0" fontId="31" fillId="0" borderId="0" xfId="0" applyFont="1"/>
    <xf numFmtId="4" fontId="30" fillId="0" borderId="11" xfId="1" applyNumberFormat="1" applyFont="1" applyBorder="1" applyAlignment="1">
      <alignment horizontal="right" wrapText="1"/>
    </xf>
    <xf numFmtId="166" fontId="27" fillId="0" borderId="0" xfId="0" applyNumberFormat="1" applyFont="1"/>
    <xf numFmtId="4" fontId="30" fillId="40" borderId="11" xfId="0" applyNumberFormat="1" applyFont="1" applyFill="1" applyBorder="1" applyAlignment="1">
      <alignment horizontal="right" wrapText="1"/>
    </xf>
    <xf numFmtId="0" fontId="18" fillId="0" borderId="0" xfId="0" applyFont="1"/>
    <xf numFmtId="166" fontId="18" fillId="0" borderId="0" xfId="1" applyNumberFormat="1" applyFont="1"/>
    <xf numFmtId="0" fontId="0" fillId="0" borderId="11" xfId="0" applyBorder="1"/>
    <xf numFmtId="166" fontId="0" fillId="0" borderId="11" xfId="1" applyNumberFormat="1" applyFont="1" applyBorder="1"/>
    <xf numFmtId="166" fontId="0" fillId="0" borderId="11" xfId="1" applyNumberFormat="1" applyFont="1" applyFill="1" applyBorder="1"/>
    <xf numFmtId="0" fontId="0" fillId="33" borderId="11" xfId="0" applyFill="1" applyBorder="1"/>
    <xf numFmtId="166" fontId="0" fillId="33" borderId="11" xfId="1" applyNumberFormat="1" applyFont="1" applyFill="1" applyBorder="1"/>
    <xf numFmtId="0" fontId="32" fillId="0" borderId="0" xfId="52" applyFont="1" applyProtection="1">
      <protection hidden="1"/>
    </xf>
    <xf numFmtId="0" fontId="31" fillId="0" borderId="0" xfId="52" applyFont="1" applyProtection="1">
      <protection hidden="1"/>
    </xf>
    <xf numFmtId="0" fontId="31" fillId="0" borderId="0" xfId="52" applyFont="1" applyAlignment="1" applyProtection="1">
      <alignment horizontal="right"/>
      <protection hidden="1"/>
    </xf>
    <xf numFmtId="0" fontId="32" fillId="0" borderId="0" xfId="52" applyFont="1" applyFill="1" applyProtection="1">
      <protection hidden="1"/>
    </xf>
    <xf numFmtId="0" fontId="31" fillId="0" borderId="0" xfId="52" applyFont="1"/>
    <xf numFmtId="0" fontId="33" fillId="42" borderId="20" xfId="52" applyFont="1" applyFill="1" applyBorder="1" applyProtection="1">
      <protection hidden="1"/>
    </xf>
    <xf numFmtId="0" fontId="34" fillId="42" borderId="20" xfId="52" applyFont="1" applyFill="1" applyBorder="1" applyProtection="1">
      <protection hidden="1"/>
    </xf>
    <xf numFmtId="0" fontId="33" fillId="42" borderId="20" xfId="52" applyFont="1" applyFill="1" applyBorder="1" applyAlignment="1" applyProtection="1">
      <alignment horizontal="right"/>
      <protection hidden="1"/>
    </xf>
    <xf numFmtId="0" fontId="33" fillId="42" borderId="20" xfId="52" applyFont="1" applyFill="1" applyBorder="1" applyAlignment="1" applyProtection="1">
      <alignment horizontal="center"/>
      <protection hidden="1"/>
    </xf>
    <xf numFmtId="0" fontId="31" fillId="0" borderId="0" xfId="52" applyFont="1" applyProtection="1"/>
    <xf numFmtId="0" fontId="33" fillId="0" borderId="0" xfId="52" applyFont="1" applyProtection="1">
      <protection hidden="1"/>
    </xf>
    <xf numFmtId="0" fontId="33" fillId="0" borderId="0" xfId="52" applyFont="1" applyAlignment="1" applyProtection="1">
      <alignment horizontal="right"/>
      <protection hidden="1"/>
    </xf>
    <xf numFmtId="0" fontId="33" fillId="0" borderId="0" xfId="52" applyFont="1"/>
    <xf numFmtId="0" fontId="26" fillId="0" borderId="21" xfId="52" applyFont="1" applyFill="1" applyBorder="1" applyAlignment="1" applyProtection="1">
      <alignment horizontal="center" vertical="center"/>
      <protection hidden="1"/>
    </xf>
    <xf numFmtId="0" fontId="26" fillId="0" borderId="22" xfId="52" applyFont="1" applyFill="1" applyBorder="1" applyAlignment="1" applyProtection="1">
      <alignment horizontal="right" vertical="center"/>
      <protection hidden="1"/>
    </xf>
    <xf numFmtId="49" fontId="33" fillId="0" borderId="23" xfId="52" applyNumberFormat="1" applyFont="1" applyFill="1" applyBorder="1" applyAlignment="1" applyProtection="1">
      <alignment horizontal="center" vertical="center" wrapText="1"/>
      <protection hidden="1"/>
    </xf>
    <xf numFmtId="49" fontId="33" fillId="0" borderId="24" xfId="52" applyNumberFormat="1" applyFont="1" applyFill="1" applyBorder="1" applyAlignment="1" applyProtection="1">
      <alignment horizontal="center" vertical="center" wrapText="1"/>
      <protection hidden="1"/>
    </xf>
    <xf numFmtId="49" fontId="33" fillId="0" borderId="16" xfId="52" applyNumberFormat="1" applyFont="1" applyFill="1" applyBorder="1" applyAlignment="1" applyProtection="1">
      <alignment horizontal="center" vertical="center" wrapText="1"/>
      <protection hidden="1"/>
    </xf>
    <xf numFmtId="166" fontId="35" fillId="0" borderId="25" xfId="1" applyNumberFormat="1" applyFont="1" applyBorder="1" applyAlignment="1" applyProtection="1">
      <alignment horizontal="center" vertical="center" wrapText="1"/>
      <protection hidden="1"/>
    </xf>
    <xf numFmtId="0" fontId="36" fillId="43" borderId="26" xfId="52" quotePrefix="1" applyFont="1" applyFill="1" applyBorder="1" applyProtection="1">
      <protection locked="0"/>
    </xf>
    <xf numFmtId="0" fontId="36" fillId="43" borderId="22" xfId="52" applyFont="1" applyFill="1" applyBorder="1" applyAlignment="1" applyProtection="1">
      <alignment horizontal="right" readingOrder="2"/>
      <protection hidden="1"/>
    </xf>
    <xf numFmtId="0" fontId="31" fillId="0" borderId="0" xfId="52" applyFont="1" applyAlignment="1" applyProtection="1">
      <alignment horizontal="right" readingOrder="2"/>
      <protection hidden="1"/>
    </xf>
    <xf numFmtId="0" fontId="31" fillId="0" borderId="0" xfId="52" applyNumberFormat="1" applyFont="1" applyProtection="1">
      <protection hidden="1"/>
    </xf>
    <xf numFmtId="0" fontId="31" fillId="0" borderId="27" xfId="50" applyFont="1" applyFill="1" applyBorder="1" applyProtection="1">
      <protection hidden="1"/>
    </xf>
    <xf numFmtId="169" fontId="33" fillId="0" borderId="28" xfId="47" applyNumberFormat="1" applyFont="1" applyFill="1" applyBorder="1" applyAlignment="1" applyProtection="1">
      <alignment horizontal="right"/>
      <protection hidden="1"/>
    </xf>
    <xf numFmtId="0" fontId="33" fillId="0" borderId="29" xfId="50" applyFont="1" applyFill="1" applyBorder="1" applyAlignment="1" applyProtection="1">
      <alignment horizontal="center"/>
      <protection hidden="1"/>
    </xf>
    <xf numFmtId="169" fontId="33" fillId="0" borderId="29" xfId="46" applyNumberFormat="1" applyFont="1" applyFill="1" applyBorder="1" applyAlignment="1" applyProtection="1">
      <alignment horizontal="center"/>
      <protection hidden="1"/>
    </xf>
    <xf numFmtId="169" fontId="33" fillId="0" borderId="29" xfId="47" applyNumberFormat="1" applyFont="1" applyFill="1" applyBorder="1" applyAlignment="1" applyProtection="1">
      <alignment horizontal="center"/>
      <protection hidden="1"/>
    </xf>
    <xf numFmtId="0" fontId="31" fillId="0" borderId="0" xfId="52" applyFont="1" applyFill="1"/>
    <xf numFmtId="0" fontId="31" fillId="0" borderId="0" xfId="52" applyFont="1" applyFill="1" applyProtection="1">
      <protection hidden="1"/>
    </xf>
    <xf numFmtId="0" fontId="31" fillId="0" borderId="0" xfId="52" applyFont="1" applyFill="1" applyAlignment="1">
      <alignment readingOrder="2"/>
    </xf>
    <xf numFmtId="0" fontId="32" fillId="0" borderId="0" xfId="52" applyNumberFormat="1" applyFont="1" applyProtection="1">
      <protection hidden="1"/>
    </xf>
    <xf numFmtId="0" fontId="32" fillId="0" borderId="0" xfId="52" applyFont="1" applyAlignment="1" applyProtection="1">
      <alignment horizontal="right" readingOrder="2"/>
      <protection hidden="1"/>
    </xf>
    <xf numFmtId="0" fontId="31" fillId="0" borderId="0" xfId="50" applyFont="1" applyProtection="1">
      <protection hidden="1"/>
    </xf>
    <xf numFmtId="169" fontId="31" fillId="0" borderId="0" xfId="52" applyNumberFormat="1" applyFont="1" applyProtection="1">
      <protection hidden="1"/>
    </xf>
    <xf numFmtId="0" fontId="27" fillId="0" borderId="0" xfId="0" applyFont="1" applyAlignment="1">
      <alignment horizontal="center"/>
    </xf>
    <xf numFmtId="0" fontId="37" fillId="0" borderId="0" xfId="52" applyFont="1" applyProtection="1">
      <protection hidden="1"/>
    </xf>
    <xf numFmtId="0" fontId="36" fillId="43" borderId="19" xfId="52" quotePrefix="1" applyFont="1" applyFill="1" applyBorder="1" applyProtection="1">
      <protection locked="0"/>
    </xf>
    <xf numFmtId="0" fontId="36" fillId="0" borderId="0" xfId="0" applyFont="1" applyAlignment="1">
      <alignment horizontal="center"/>
    </xf>
    <xf numFmtId="9" fontId="27" fillId="0" borderId="0" xfId="55" applyFont="1"/>
    <xf numFmtId="0" fontId="35" fillId="44" borderId="0" xfId="0" applyFont="1" applyFill="1" applyBorder="1" applyAlignment="1">
      <alignment horizontal="right" vertical="center" wrapText="1"/>
    </xf>
    <xf numFmtId="0" fontId="35" fillId="44" borderId="0" xfId="0" applyFont="1" applyFill="1" applyBorder="1" applyAlignment="1">
      <alignment horizontal="center" wrapText="1"/>
    </xf>
    <xf numFmtId="0" fontId="38" fillId="0" borderId="0" xfId="0" applyFont="1" applyAlignment="1">
      <alignment horizontal="right" readingOrder="2"/>
    </xf>
    <xf numFmtId="0" fontId="39" fillId="0" borderId="0" xfId="0" applyFont="1" applyAlignment="1">
      <alignment horizontal="right" readingOrder="2"/>
    </xf>
    <xf numFmtId="166" fontId="21" fillId="41" borderId="0" xfId="1" applyNumberFormat="1" applyFont="1" applyFill="1" applyAlignment="1">
      <alignment vertical="center"/>
    </xf>
    <xf numFmtId="0" fontId="26" fillId="0" borderId="0" xfId="0" applyFont="1" applyAlignment="1">
      <alignment horizontal="right" readingOrder="2"/>
    </xf>
    <xf numFmtId="166" fontId="35" fillId="43" borderId="0" xfId="1" applyNumberFormat="1" applyFont="1" applyFill="1" applyAlignment="1">
      <alignment vertical="center"/>
    </xf>
    <xf numFmtId="166" fontId="35" fillId="45" borderId="0" xfId="1" applyNumberFormat="1" applyFont="1" applyFill="1" applyAlignment="1">
      <alignment vertical="center"/>
    </xf>
    <xf numFmtId="166" fontId="35" fillId="46" borderId="0" xfId="1" applyNumberFormat="1" applyFont="1" applyFill="1" applyAlignment="1">
      <alignment vertical="center"/>
    </xf>
    <xf numFmtId="166" fontId="21" fillId="0" borderId="0" xfId="1" applyNumberFormat="1" applyFont="1" applyAlignment="1">
      <alignment vertical="center"/>
    </xf>
    <xf numFmtId="0" fontId="26" fillId="0" borderId="0" xfId="0" applyFont="1" applyAlignment="1">
      <alignment horizontal="right" vertical="center" readingOrder="2"/>
    </xf>
    <xf numFmtId="166" fontId="40" fillId="47" borderId="0" xfId="1" applyNumberFormat="1" applyFont="1" applyFill="1" applyAlignment="1">
      <alignment vertical="center"/>
    </xf>
    <xf numFmtId="0" fontId="27" fillId="0" borderId="0" xfId="0" applyFont="1" applyFill="1"/>
    <xf numFmtId="0" fontId="39" fillId="0" borderId="0" xfId="0" applyFont="1" applyFill="1" applyAlignment="1">
      <alignment horizontal="right" readingOrder="2"/>
    </xf>
    <xf numFmtId="0" fontId="0" fillId="0" borderId="11" xfId="0" applyFill="1" applyBorder="1"/>
    <xf numFmtId="0" fontId="41" fillId="0" borderId="11" xfId="0" applyFont="1" applyBorder="1"/>
    <xf numFmtId="0" fontId="41" fillId="0" borderId="11" xfId="0" applyFont="1" applyFill="1" applyBorder="1"/>
    <xf numFmtId="0" fontId="41" fillId="0" borderId="11" xfId="0" quotePrefix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166" fontId="43" fillId="0" borderId="0" xfId="1" applyNumberFormat="1" applyFont="1"/>
    <xf numFmtId="0" fontId="35" fillId="0" borderId="11" xfId="0" applyFont="1" applyBorder="1" applyAlignment="1">
      <alignment horizontal="right" wrapText="1"/>
    </xf>
    <xf numFmtId="4" fontId="35" fillId="0" borderId="11" xfId="0" applyNumberFormat="1" applyFont="1" applyBorder="1" applyAlignment="1">
      <alignment horizontal="right" wrapText="1"/>
    </xf>
    <xf numFmtId="4" fontId="35" fillId="40" borderId="11" xfId="0" applyNumberFormat="1" applyFont="1" applyFill="1" applyBorder="1" applyAlignment="1">
      <alignment horizontal="right" wrapText="1"/>
    </xf>
    <xf numFmtId="166" fontId="25" fillId="33" borderId="11" xfId="44" applyNumberFormat="1" applyFont="1" applyFill="1" applyBorder="1" applyAlignment="1">
      <alignment horizontal="right" wrapText="1"/>
    </xf>
    <xf numFmtId="166" fontId="35" fillId="0" borderId="11" xfId="1" applyNumberFormat="1" applyFont="1" applyBorder="1" applyAlignment="1">
      <alignment horizontal="right" wrapText="1"/>
    </xf>
    <xf numFmtId="0" fontId="35" fillId="0" borderId="0" xfId="0" applyFont="1" applyAlignment="1">
      <alignment horizontal="right" wrapText="1"/>
    </xf>
    <xf numFmtId="0" fontId="21" fillId="0" borderId="11" xfId="0" applyFont="1" applyBorder="1" applyAlignment="1">
      <alignment horizontal="right"/>
    </xf>
    <xf numFmtId="4" fontId="21" fillId="0" borderId="11" xfId="0" applyNumberFormat="1" applyFont="1" applyBorder="1"/>
    <xf numFmtId="166" fontId="21" fillId="0" borderId="11" xfId="1" applyNumberFormat="1" applyFont="1" applyBorder="1"/>
    <xf numFmtId="0" fontId="21" fillId="0" borderId="14" xfId="0" applyFont="1" applyBorder="1"/>
    <xf numFmtId="0" fontId="21" fillId="0" borderId="14" xfId="0" applyFont="1" applyBorder="1" applyAlignment="1">
      <alignment horizontal="right"/>
    </xf>
    <xf numFmtId="4" fontId="21" fillId="0" borderId="14" xfId="0" applyNumberFormat="1" applyFont="1" applyBorder="1"/>
    <xf numFmtId="0" fontId="35" fillId="38" borderId="15" xfId="0" applyFont="1" applyFill="1" applyBorder="1"/>
    <xf numFmtId="0" fontId="35" fillId="38" borderId="16" xfId="0" applyFont="1" applyFill="1" applyBorder="1"/>
    <xf numFmtId="0" fontId="35" fillId="38" borderId="16" xfId="0" applyFont="1" applyFill="1" applyBorder="1" applyAlignment="1">
      <alignment horizontal="right"/>
    </xf>
    <xf numFmtId="4" fontId="35" fillId="38" borderId="16" xfId="0" applyNumberFormat="1" applyFont="1" applyFill="1" applyBorder="1"/>
    <xf numFmtId="166" fontId="35" fillId="38" borderId="16" xfId="1" applyNumberFormat="1" applyFont="1" applyFill="1" applyBorder="1"/>
    <xf numFmtId="0" fontId="21" fillId="0" borderId="13" xfId="0" applyFont="1" applyBorder="1" applyAlignment="1">
      <alignment horizontal="right"/>
    </xf>
    <xf numFmtId="4" fontId="21" fillId="0" borderId="13" xfId="0" applyNumberFormat="1" applyFont="1" applyBorder="1"/>
    <xf numFmtId="166" fontId="21" fillId="0" borderId="13" xfId="1" applyNumberFormat="1" applyFont="1" applyBorder="1"/>
    <xf numFmtId="0" fontId="35" fillId="0" borderId="17" xfId="0" applyFont="1" applyBorder="1"/>
    <xf numFmtId="0" fontId="35" fillId="0" borderId="18" xfId="0" applyFont="1" applyBorder="1"/>
    <xf numFmtId="0" fontId="35" fillId="0" borderId="18" xfId="0" applyFont="1" applyBorder="1" applyAlignment="1">
      <alignment horizontal="right"/>
    </xf>
    <xf numFmtId="4" fontId="35" fillId="0" borderId="18" xfId="0" applyNumberFormat="1" applyFont="1" applyBorder="1"/>
    <xf numFmtId="166" fontId="35" fillId="0" borderId="18" xfId="1" applyNumberFormat="1" applyFont="1" applyBorder="1"/>
    <xf numFmtId="0" fontId="21" fillId="34" borderId="11" xfId="0" applyFont="1" applyFill="1" applyBorder="1"/>
    <xf numFmtId="0" fontId="21" fillId="0" borderId="17" xfId="0" applyFont="1" applyBorder="1"/>
    <xf numFmtId="0" fontId="21" fillId="0" borderId="18" xfId="0" applyFont="1" applyBorder="1"/>
    <xf numFmtId="0" fontId="21" fillId="0" borderId="18" xfId="0" applyFont="1" applyBorder="1" applyAlignment="1">
      <alignment horizontal="right"/>
    </xf>
    <xf numFmtId="4" fontId="21" fillId="0" borderId="18" xfId="0" applyNumberFormat="1" applyFont="1" applyBorder="1"/>
    <xf numFmtId="166" fontId="21" fillId="0" borderId="18" xfId="1" applyNumberFormat="1" applyFont="1" applyBorder="1"/>
    <xf numFmtId="0" fontId="35" fillId="0" borderId="15" xfId="0" applyFont="1" applyBorder="1"/>
    <xf numFmtId="0" fontId="35" fillId="0" borderId="16" xfId="0" applyFont="1" applyBorder="1"/>
    <xf numFmtId="0" fontId="35" fillId="0" borderId="16" xfId="0" applyFont="1" applyBorder="1" applyAlignment="1">
      <alignment horizontal="right"/>
    </xf>
    <xf numFmtId="4" fontId="35" fillId="0" borderId="16" xfId="0" applyNumberFormat="1" applyFont="1" applyBorder="1"/>
    <xf numFmtId="166" fontId="35" fillId="0" borderId="16" xfId="1" applyNumberFormat="1" applyFont="1" applyBorder="1"/>
    <xf numFmtId="166" fontId="21" fillId="34" borderId="11" xfId="1" applyNumberFormat="1" applyFont="1" applyFill="1" applyBorder="1"/>
    <xf numFmtId="166" fontId="21" fillId="0" borderId="11" xfId="1" applyNumberFormat="1" applyFont="1" applyFill="1" applyBorder="1"/>
    <xf numFmtId="0" fontId="35" fillId="39" borderId="0" xfId="0" applyFont="1" applyFill="1"/>
    <xf numFmtId="0" fontId="35" fillId="39" borderId="0" xfId="0" applyFont="1" applyFill="1" applyAlignment="1">
      <alignment horizontal="right"/>
    </xf>
    <xf numFmtId="166" fontId="35" fillId="39" borderId="0" xfId="1" applyNumberFormat="1" applyFont="1" applyFill="1"/>
    <xf numFmtId="166" fontId="21" fillId="0" borderId="0" xfId="1" applyNumberFormat="1" applyFont="1"/>
    <xf numFmtId="4" fontId="43" fillId="0" borderId="0" xfId="0" applyNumberFormat="1" applyFont="1"/>
    <xf numFmtId="4" fontId="35" fillId="0" borderId="11" xfId="0" applyNumberFormat="1" applyFont="1" applyFill="1" applyBorder="1" applyAlignment="1">
      <alignment horizontal="right" wrapText="1"/>
    </xf>
    <xf numFmtId="166" fontId="25" fillId="0" borderId="11" xfId="44" applyNumberFormat="1" applyFont="1" applyFill="1" applyBorder="1" applyAlignment="1">
      <alignment horizontal="right" wrapText="1"/>
    </xf>
    <xf numFmtId="4" fontId="35" fillId="0" borderId="11" xfId="1" applyNumberFormat="1" applyFont="1" applyBorder="1" applyAlignment="1">
      <alignment horizontal="right" wrapText="1"/>
    </xf>
    <xf numFmtId="43" fontId="35" fillId="0" borderId="11" xfId="1" applyFont="1" applyBorder="1" applyAlignment="1">
      <alignment horizontal="right" wrapText="1"/>
    </xf>
    <xf numFmtId="0" fontId="21" fillId="0" borderId="0" xfId="0" applyFont="1" applyAlignment="1">
      <alignment wrapText="1"/>
    </xf>
    <xf numFmtId="0" fontId="35" fillId="0" borderId="11" xfId="0" applyFont="1" applyBorder="1"/>
    <xf numFmtId="4" fontId="21" fillId="0" borderId="11" xfId="0" applyNumberFormat="1" applyFont="1" applyBorder="1" applyAlignment="1">
      <alignment horizontal="right" wrapText="1"/>
    </xf>
    <xf numFmtId="4" fontId="21" fillId="0" borderId="11" xfId="1" applyNumberFormat="1" applyFont="1" applyBorder="1"/>
    <xf numFmtId="43" fontId="21" fillId="0" borderId="11" xfId="1" applyFont="1" applyBorder="1"/>
    <xf numFmtId="0" fontId="21" fillId="41" borderId="11" xfId="0" applyFont="1" applyFill="1" applyBorder="1"/>
    <xf numFmtId="166" fontId="21" fillId="0" borderId="14" xfId="1" applyNumberFormat="1" applyFont="1" applyBorder="1"/>
    <xf numFmtId="43" fontId="21" fillId="0" borderId="14" xfId="1" applyFont="1" applyBorder="1"/>
    <xf numFmtId="43" fontId="35" fillId="0" borderId="16" xfId="1" applyFont="1" applyBorder="1"/>
    <xf numFmtId="43" fontId="21" fillId="0" borderId="13" xfId="1" applyFont="1" applyBorder="1"/>
    <xf numFmtId="43" fontId="35" fillId="38" borderId="16" xfId="1" applyFont="1" applyFill="1" applyBorder="1"/>
    <xf numFmtId="43" fontId="21" fillId="0" borderId="18" xfId="1" applyFont="1" applyBorder="1"/>
    <xf numFmtId="0" fontId="35" fillId="38" borderId="17" xfId="0" applyFont="1" applyFill="1" applyBorder="1"/>
    <xf numFmtId="0" fontId="35" fillId="38" borderId="18" xfId="0" applyFont="1" applyFill="1" applyBorder="1"/>
    <xf numFmtId="166" fontId="35" fillId="38" borderId="18" xfId="1" applyNumberFormat="1" applyFont="1" applyFill="1" applyBorder="1"/>
    <xf numFmtId="43" fontId="35" fillId="38" borderId="18" xfId="1" applyFont="1" applyFill="1" applyBorder="1"/>
    <xf numFmtId="43" fontId="21" fillId="0" borderId="11" xfId="1" applyFont="1" applyFill="1" applyBorder="1"/>
    <xf numFmtId="0" fontId="21" fillId="48" borderId="11" xfId="0" applyFont="1" applyFill="1" applyBorder="1"/>
    <xf numFmtId="166" fontId="21" fillId="48" borderId="11" xfId="1" applyNumberFormat="1" applyFont="1" applyFill="1" applyBorder="1"/>
    <xf numFmtId="43" fontId="21" fillId="48" borderId="11" xfId="1" applyFont="1" applyFill="1" applyBorder="1"/>
    <xf numFmtId="0" fontId="21" fillId="48" borderId="0" xfId="0" applyFont="1" applyFill="1"/>
    <xf numFmtId="0" fontId="35" fillId="0" borderId="13" xfId="0" applyFont="1" applyBorder="1"/>
    <xf numFmtId="43" fontId="35" fillId="0" borderId="18" xfId="1" applyFont="1" applyBorder="1"/>
    <xf numFmtId="43" fontId="35" fillId="39" borderId="0" xfId="1" applyFont="1" applyFill="1"/>
    <xf numFmtId="43" fontId="21" fillId="0" borderId="0" xfId="1" applyFont="1"/>
    <xf numFmtId="0" fontId="35" fillId="38" borderId="18" xfId="0" applyFont="1" applyFill="1" applyBorder="1" applyAlignment="1">
      <alignment horizontal="right"/>
    </xf>
    <xf numFmtId="0" fontId="21" fillId="48" borderId="11" xfId="0" applyFont="1" applyFill="1" applyBorder="1" applyAlignment="1">
      <alignment horizontal="right"/>
    </xf>
    <xf numFmtId="43" fontId="21" fillId="37" borderId="11" xfId="44" applyNumberFormat="1" applyFont="1" applyFill="1" applyBorder="1"/>
    <xf numFmtId="0" fontId="21" fillId="0" borderId="0" xfId="0" applyFont="1" applyAlignment="1"/>
    <xf numFmtId="4" fontId="35" fillId="0" borderId="11" xfId="0" applyNumberFormat="1" applyFont="1" applyBorder="1" applyAlignment="1">
      <alignment horizontal="right"/>
    </xf>
    <xf numFmtId="4" fontId="21" fillId="0" borderId="11" xfId="0" applyNumberFormat="1" applyFont="1" applyBorder="1" applyAlignment="1"/>
    <xf numFmtId="4" fontId="21" fillId="0" borderId="14" xfId="0" applyNumberFormat="1" applyFont="1" applyBorder="1" applyAlignment="1"/>
    <xf numFmtId="4" fontId="35" fillId="38" borderId="16" xfId="0" applyNumberFormat="1" applyFont="1" applyFill="1" applyBorder="1" applyAlignment="1"/>
    <xf numFmtId="4" fontId="35" fillId="0" borderId="13" xfId="0" applyNumberFormat="1" applyFont="1" applyBorder="1" applyAlignment="1"/>
    <xf numFmtId="4" fontId="21" fillId="0" borderId="13" xfId="0" applyNumberFormat="1" applyFont="1" applyBorder="1" applyAlignment="1"/>
    <xf numFmtId="4" fontId="21" fillId="0" borderId="11" xfId="0" applyNumberFormat="1" applyFont="1" applyFill="1" applyBorder="1" applyAlignment="1"/>
    <xf numFmtId="4" fontId="35" fillId="0" borderId="18" xfId="0" applyNumberFormat="1" applyFont="1" applyBorder="1" applyAlignment="1"/>
    <xf numFmtId="4" fontId="35" fillId="0" borderId="16" xfId="0" applyNumberFormat="1" applyFont="1" applyBorder="1" applyAlignment="1"/>
    <xf numFmtId="0" fontId="35" fillId="39" borderId="0" xfId="0" applyFont="1" applyFill="1" applyAlignment="1"/>
    <xf numFmtId="4" fontId="21" fillId="0" borderId="11" xfId="0" applyNumberFormat="1" applyFont="1" applyBorder="1" applyAlignment="1">
      <alignment horizontal="right"/>
    </xf>
    <xf numFmtId="4" fontId="21" fillId="0" borderId="18" xfId="0" applyNumberFormat="1" applyFont="1" applyFill="1" applyBorder="1" applyAlignment="1"/>
    <xf numFmtId="4" fontId="39" fillId="0" borderId="11" xfId="0" applyNumberFormat="1" applyFont="1" applyFill="1" applyBorder="1" applyAlignment="1"/>
    <xf numFmtId="4" fontId="39" fillId="0" borderId="11" xfId="0" applyNumberFormat="1" applyFont="1" applyFill="1" applyBorder="1"/>
    <xf numFmtId="166" fontId="39" fillId="0" borderId="11" xfId="1" applyNumberFormat="1" applyFont="1" applyFill="1" applyBorder="1"/>
    <xf numFmtId="0" fontId="21" fillId="0" borderId="18" xfId="0" applyFont="1" applyFill="1" applyBorder="1"/>
    <xf numFmtId="3" fontId="21" fillId="0" borderId="0" xfId="0" applyNumberFormat="1" applyFont="1"/>
    <xf numFmtId="166" fontId="35" fillId="0" borderId="12" xfId="1" applyNumberFormat="1" applyFont="1" applyBorder="1" applyAlignment="1">
      <alignment horizontal="right" wrapText="1"/>
    </xf>
    <xf numFmtId="166" fontId="21" fillId="0" borderId="12" xfId="1" applyNumberFormat="1" applyFont="1" applyBorder="1"/>
    <xf numFmtId="166" fontId="35" fillId="38" borderId="30" xfId="1" applyNumberFormat="1" applyFont="1" applyFill="1" applyBorder="1"/>
    <xf numFmtId="166" fontId="21" fillId="0" borderId="31" xfId="1" applyNumberFormat="1" applyFont="1" applyBorder="1"/>
    <xf numFmtId="166" fontId="35" fillId="0" borderId="32" xfId="1" applyNumberFormat="1" applyFont="1" applyBorder="1"/>
    <xf numFmtId="166" fontId="21" fillId="0" borderId="32" xfId="1" applyNumberFormat="1" applyFont="1" applyBorder="1"/>
    <xf numFmtId="166" fontId="35" fillId="0" borderId="30" xfId="1" applyNumberFormat="1" applyFont="1" applyBorder="1"/>
    <xf numFmtId="166" fontId="21" fillId="0" borderId="12" xfId="1" applyNumberFormat="1" applyFont="1" applyFill="1" applyBorder="1"/>
    <xf numFmtId="3" fontId="21" fillId="0" borderId="11" xfId="0" applyNumberFormat="1" applyFont="1" applyBorder="1"/>
    <xf numFmtId="4" fontId="21" fillId="0" borderId="18" xfId="0" applyNumberFormat="1" applyFont="1" applyBorder="1" applyAlignment="1"/>
    <xf numFmtId="3" fontId="21" fillId="0" borderId="32" xfId="0" applyNumberFormat="1" applyFont="1" applyBorder="1"/>
    <xf numFmtId="3" fontId="35" fillId="0" borderId="11" xfId="0" applyNumberFormat="1" applyFont="1" applyBorder="1" applyAlignment="1">
      <alignment horizontal="right" wrapText="1"/>
    </xf>
    <xf numFmtId="3" fontId="35" fillId="38" borderId="30" xfId="1" applyNumberFormat="1" applyFont="1" applyFill="1" applyBorder="1"/>
    <xf numFmtId="3" fontId="35" fillId="0" borderId="30" xfId="1" applyNumberFormat="1" applyFont="1" applyBorder="1"/>
    <xf numFmtId="0" fontId="2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</cellXfs>
  <cellStyles count="56">
    <cellStyle name="20% - הדגשה1" xfId="20" builtinId="30" customBuiltin="1"/>
    <cellStyle name="20% - הדגשה2" xfId="24" builtinId="34" customBuiltin="1"/>
    <cellStyle name="20% - הדגשה3" xfId="28" builtinId="38" customBuiltin="1"/>
    <cellStyle name="20% - הדגשה4" xfId="32" builtinId="42" customBuiltin="1"/>
    <cellStyle name="20% - הדגשה5" xfId="36" builtinId="46" customBuiltin="1"/>
    <cellStyle name="20% - הדגשה6" xfId="40" builtinId="50" customBuiltin="1"/>
    <cellStyle name="40% - הדגשה1" xfId="21" builtinId="31" customBuiltin="1"/>
    <cellStyle name="40% - הדגשה2" xfId="25" builtinId="35" customBuiltin="1"/>
    <cellStyle name="40% - הדגשה3" xfId="29" builtinId="39" customBuiltin="1"/>
    <cellStyle name="40% - הדגשה4" xfId="33" builtinId="43" customBuiltin="1"/>
    <cellStyle name="40% - הדגשה5" xfId="37" builtinId="47" customBuiltin="1"/>
    <cellStyle name="40% - הדגשה6" xfId="41" builtinId="51" customBuiltin="1"/>
    <cellStyle name="60% - הדגשה1" xfId="22" builtinId="32" customBuiltin="1"/>
    <cellStyle name="60% - הדגשה2" xfId="26" builtinId="36" customBuiltin="1"/>
    <cellStyle name="60% - הדגשה3" xfId="30" builtinId="40" customBuiltin="1"/>
    <cellStyle name="60% - הדגשה4" xfId="34" builtinId="44" customBuiltin="1"/>
    <cellStyle name="60% - הדגשה5" xfId="38" builtinId="48" customBuiltin="1"/>
    <cellStyle name="60% - הדגשה6" xfId="42" builtinId="52" customBuiltin="1"/>
    <cellStyle name="Comma" xfId="1" builtinId="3"/>
    <cellStyle name="Comma 2" xfId="45"/>
    <cellStyle name="Comma 2 2" xfId="46"/>
    <cellStyle name="Comma 3" xfId="44"/>
    <cellStyle name="Comma 4" xfId="47"/>
    <cellStyle name="Currency 2" xfId="48"/>
    <cellStyle name="Normal" xfId="0" builtinId="0"/>
    <cellStyle name="Normal 2" xfId="49"/>
    <cellStyle name="Normal 2 8" xfId="50"/>
    <cellStyle name="Normal 3" xfId="51"/>
    <cellStyle name="Normal 4" xfId="52"/>
    <cellStyle name="Normal_מרום הגליל תקציב 2009" xfId="43"/>
    <cellStyle name="Percent" xfId="55" builtinId="5"/>
    <cellStyle name="Percent 2" xfId="53"/>
    <cellStyle name="הדגשה1" xfId="19" builtinId="29" customBuiltin="1"/>
    <cellStyle name="הדגשה2" xfId="23" builtinId="33" customBuiltin="1"/>
    <cellStyle name="הדגשה3" xfId="27" builtinId="37" customBuiltin="1"/>
    <cellStyle name="הדגשה4" xfId="31" builtinId="41" customBuiltin="1"/>
    <cellStyle name="הדגשה5" xfId="35" builtinId="45" customBuiltin="1"/>
    <cellStyle name="הדגשה6" xfId="39" builtinId="49" customBuiltin="1"/>
    <cellStyle name="הערה" xfId="16" builtinId="10" customBuiltin="1"/>
    <cellStyle name="הערה 2" xfId="54"/>
    <cellStyle name="חישוב" xfId="12" builtinId="22" customBuiltin="1"/>
    <cellStyle name="טוב" xfId="7" builtinId="26" customBuiltin="1"/>
    <cellStyle name="טקסט אזהרה" xfId="15" builtinId="11" customBuiltin="1"/>
    <cellStyle name="טקסט הסברי" xfId="17" builtinId="53" customBuiltin="1"/>
    <cellStyle name="כותרת" xfId="2" builtinId="15" customBuiltin="1"/>
    <cellStyle name="כותרת 1" xfId="3" builtinId="16" customBuiltin="1"/>
    <cellStyle name="כותרת 2" xfId="4" builtinId="17" customBuiltin="1"/>
    <cellStyle name="כותרת 3" xfId="5" builtinId="18" customBuiltin="1"/>
    <cellStyle name="כותרת 4" xfId="6" builtinId="19" customBuiltin="1"/>
    <cellStyle name="ניטראלי" xfId="9" builtinId="28" customBuiltin="1"/>
    <cellStyle name="סה&quot;כ" xfId="18" builtinId="25" customBuiltin="1"/>
    <cellStyle name="פלט" xfId="11" builtinId="21" customBuiltin="1"/>
    <cellStyle name="קלט" xfId="10" builtinId="20" customBuiltin="1"/>
    <cellStyle name="רע" xfId="8" builtinId="27" customBuiltin="1"/>
    <cellStyle name="תא מסומן" xfId="14" builtinId="23" customBuiltin="1"/>
    <cellStyle name="תא מקושר" xfId="13" builtinId="24" customBuiltin="1"/>
  </cellStyles>
  <dxfs count="29">
    <dxf>
      <font>
        <b/>
        <i val="0"/>
        <u val="none"/>
      </font>
      <fill>
        <patternFill>
          <bgColor rgb="FFFFFFCC"/>
        </patternFill>
      </fill>
      <border>
        <bottom style="thin">
          <color auto="1"/>
        </bottom>
      </border>
    </dxf>
    <dxf>
      <fill>
        <patternFill>
          <bgColor rgb="FFFFFFCC"/>
        </patternFill>
      </fill>
    </dxf>
    <dxf>
      <font>
        <b/>
        <i val="0"/>
        <u val="none"/>
      </font>
      <fill>
        <patternFill>
          <bgColor rgb="FFFFFFCC"/>
        </patternFill>
      </fill>
      <border>
        <bottom style="thin">
          <color auto="1"/>
        </bottom>
      </border>
    </dxf>
    <dxf>
      <fill>
        <patternFill>
          <bgColor rgb="FFFFFFCC"/>
        </patternFill>
      </fill>
    </dxf>
    <dxf>
      <font>
        <b/>
        <i val="0"/>
        <u val="none"/>
      </font>
      <fill>
        <patternFill>
          <bgColor rgb="FFFFFFCC"/>
        </patternFill>
      </fill>
      <border>
        <bottom style="thin">
          <color auto="1"/>
        </bottom>
      </border>
    </dxf>
    <dxf>
      <font>
        <b/>
        <i val="0"/>
      </font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he-IL" sz="2800"/>
              <a:t>חלוקת הכנסות לפרקים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271579729860481E-2"/>
          <c:y val="8.9542352874626807E-2"/>
          <c:w val="0.75120744340282564"/>
          <c:h val="0.89055715273127956"/>
        </c:manualLayout>
      </c:layout>
      <c:pieChart>
        <c:varyColors val="1"/>
        <c:ser>
          <c:idx val="0"/>
          <c:order val="0"/>
          <c:explosion val="9"/>
          <c:dLbls>
            <c:dLbl>
              <c:idx val="3"/>
              <c:layout>
                <c:manualLayout>
                  <c:x val="2.1252372763271549E-2"/>
                  <c:y val="7.2079198929857466E-2"/>
                </c:manualLayout>
              </c:layout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('חלוקה לפי פרק'!$O$10,'חלוקה לפי פרק'!$O$18,'חלוקה לפי פרק'!$O$25,'חלוקה לפי פרק'!$O$30)</c:f>
              <c:strCache>
                <c:ptCount val="4"/>
                <c:pt idx="0">
                  <c:v> מיסים ומענק כללי</c:v>
                </c:pt>
                <c:pt idx="1">
                  <c:v> שירותים מקומיים</c:v>
                </c:pt>
                <c:pt idx="2">
                  <c:v> שירותים ממלכתיים</c:v>
                </c:pt>
                <c:pt idx="3">
                  <c:v> מפעלים</c:v>
                </c:pt>
              </c:strCache>
            </c:strRef>
          </c:cat>
          <c:val>
            <c:numRef>
              <c:f>('חלוקה לפי פרק'!$P$10,'חלוקה לפי פרק'!$P$18,'חלוקה לפי פרק'!$P$25,'חלוקה לפי פרק'!$P$30)</c:f>
              <c:numCache>
                <c:formatCode>_ * #,##0_ ;_ * \-#,##0_ ;_ * "-"??_ ;_ @_ </c:formatCode>
                <c:ptCount val="4"/>
                <c:pt idx="0">
                  <c:v>74128800</c:v>
                </c:pt>
                <c:pt idx="1">
                  <c:v>7306000</c:v>
                </c:pt>
                <c:pt idx="2">
                  <c:v>112515800</c:v>
                </c:pt>
                <c:pt idx="3">
                  <c:v>212000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txPr>
    <a:bodyPr/>
    <a:lstStyle/>
    <a:p>
      <a:pPr>
        <a:defRPr sz="1800" b="1">
          <a:latin typeface="David" panose="020E0502060401010101" pitchFamily="34" charset="-79"/>
          <a:cs typeface="David" pitchFamily="34" charset="-79"/>
        </a:defRPr>
      </a:pPr>
      <a:endParaRPr lang="he-IL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800"/>
            </a:pPr>
            <a:r>
              <a:rPr lang="he-IL" sz="2800"/>
              <a:t>חלוקת הוצאות לפרקים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explosion val="8"/>
          <c:dLbls>
            <c:dLbl>
              <c:idx val="3"/>
              <c:layout>
                <c:manualLayout>
                  <c:x val="2.1252372763271549E-2"/>
                  <c:y val="7.2079198929857466E-2"/>
                </c:manualLayout>
              </c:layout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('חלוקה לפי פרק'!$O$88,'חלוקה לפי פרק'!$O$98,'חלוקה לפי פרק'!$O$106,'חלוקה לפי פרק'!$O$110)</c:f>
              <c:strCache>
                <c:ptCount val="4"/>
                <c:pt idx="0">
                  <c:v> הנהלה וכלליות</c:v>
                </c:pt>
                <c:pt idx="1">
                  <c:v> שירותים מקומיים</c:v>
                </c:pt>
                <c:pt idx="2">
                  <c:v> שירותים ממלכתיים</c:v>
                </c:pt>
                <c:pt idx="3">
                  <c:v> מפעלים ותשלומים בלתי רגילים</c:v>
                </c:pt>
              </c:strCache>
            </c:strRef>
          </c:cat>
          <c:val>
            <c:numRef>
              <c:f>('חלוקה לפי פרק'!$P$88,'חלוקה לפי פרק'!$P$98,'חלוקה לפי פרק'!$P$106,'חלוקה לפי פרק'!$P$110)</c:f>
              <c:numCache>
                <c:formatCode>_ * #,##0_ ;_ * \-#,##0_ ;_ * "-"??_ ;_ @_ </c:formatCode>
                <c:ptCount val="4"/>
                <c:pt idx="0">
                  <c:v>18176800</c:v>
                </c:pt>
                <c:pt idx="1">
                  <c:v>23881800</c:v>
                </c:pt>
                <c:pt idx="2">
                  <c:v>130112000</c:v>
                </c:pt>
                <c:pt idx="3">
                  <c:v>21992000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txPr>
    <a:bodyPr/>
    <a:lstStyle/>
    <a:p>
      <a:pPr>
        <a:defRPr sz="1800" b="1">
          <a:latin typeface="David" pitchFamily="34" charset="-79"/>
          <a:cs typeface="David" pitchFamily="34" charset="-79"/>
        </a:defRPr>
      </a:pPr>
      <a:endParaRPr lang="he-IL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169676</xdr:colOff>
      <xdr:row>33</xdr:row>
      <xdr:rowOff>16699</xdr:rowOff>
    </xdr:from>
    <xdr:to>
      <xdr:col>7</xdr:col>
      <xdr:colOff>0</xdr:colOff>
      <xdr:row>77</xdr:row>
      <xdr:rowOff>105145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88447</xdr:colOff>
      <xdr:row>113</xdr:row>
      <xdr:rowOff>104773</xdr:rowOff>
    </xdr:from>
    <xdr:to>
      <xdr:col>7</xdr:col>
      <xdr:colOff>0</xdr:colOff>
      <xdr:row>157</xdr:row>
      <xdr:rowOff>163286</xdr:rowOff>
    </xdr:to>
    <xdr:graphicFrame macro="">
      <xdr:nvGraphicFramePr>
        <xdr:cNvPr id="3" name="תרשים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511;&#1510;&#1497;&#1489;&#1497;&#1501;/&#1514;&#1511;&#1510;&#1497;&#1489;&#1497;&#1501;%202015/&#1491;&#1488;&#1500;&#1497;&#1492;/&#1496;&#1497;&#1493;&#1496;&#1492;%201-%20&#1514;&#1511;&#1510;&#1497;&#1489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ias/Dropbox/&#1499;&#1508;&#1512;%20&#1499;&#1504;&#1488;/&#1514;&#1511;&#1510;&#1497;&#1489;/&#1514;&#1511;&#1510;&#1497;&#1489;%202017/&#1492;&#1510;&#1506;&#1514;%20&#1514;&#1511;&#1510;&#1497;&#1489;%202016%20+%20&#1489;&#1497;&#1510;&#1493;&#1506;%20&#1500;&#1502;&#1495;&#1500;&#1511;&#1493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כותרת"/>
      <sheetName val="ריכוז תקציב"/>
      <sheetName val="פירוט תקציב"/>
      <sheetName val="נתוני ביצוע"/>
      <sheetName val="שכר כללי"/>
      <sheetName val="שכר רווחה"/>
      <sheetName val="שכר חינוך"/>
      <sheetName val="לשכה ובניין מועצה"/>
      <sheetName val="גזברות"/>
      <sheetName val="גביה"/>
      <sheetName val="תברואה"/>
      <sheetName val="הנדסה ודרכים"/>
      <sheetName val="תרבות וספורט"/>
      <sheetName val="דת"/>
      <sheetName val="מים וביוב"/>
      <sheetName val="פעולות כלליות אחרות"/>
      <sheetName val="פעולות חינוך"/>
      <sheetName val="פעולות רווחה"/>
      <sheetName val="הוצאות מימון"/>
      <sheetName val="מלוות"/>
      <sheetName val="לא רגילים"/>
      <sheetName val="כספי"/>
    </sheetNames>
    <sheetDataSet>
      <sheetData sheetId="0"/>
      <sheetData sheetId="1"/>
      <sheetData sheetId="2">
        <row r="1">
          <cell r="J1">
            <v>0</v>
          </cell>
        </row>
      </sheetData>
      <sheetData sheetId="3"/>
      <sheetData sheetId="4">
        <row r="33">
          <cell r="G33">
            <v>0</v>
          </cell>
        </row>
      </sheetData>
      <sheetData sheetId="5">
        <row r="8">
          <cell r="I8">
            <v>0</v>
          </cell>
        </row>
      </sheetData>
      <sheetData sheetId="6">
        <row r="35">
          <cell r="I3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7">
          <cell r="H77">
            <v>0</v>
          </cell>
        </row>
      </sheetData>
      <sheetData sheetId="17">
        <row r="96">
          <cell r="I96">
            <v>8191451</v>
          </cell>
        </row>
      </sheetData>
      <sheetData sheetId="18">
        <row r="11">
          <cell r="G11">
            <v>2880000</v>
          </cell>
        </row>
      </sheetData>
      <sheetData sheetId="19">
        <row r="5">
          <cell r="G5">
            <v>1502000</v>
          </cell>
        </row>
      </sheetData>
      <sheetData sheetId="20">
        <row r="5">
          <cell r="G5">
            <v>0</v>
          </cell>
        </row>
      </sheetData>
      <sheetData sheetId="21">
        <row r="1">
          <cell r="A1" t="str">
            <v>חשבון</v>
          </cell>
          <cell r="B1" t="str">
            <v>שם חשבון</v>
          </cell>
          <cell r="C1" t="str">
            <v>תקציב יחסי</v>
          </cell>
          <cell r="D1" t="str">
            <v>ביצוע יחסי</v>
          </cell>
          <cell r="E1" t="str">
            <v>שריון יחסי</v>
          </cell>
          <cell r="F1" t="str">
            <v>ביצוע + שריון יחסי</v>
          </cell>
        </row>
        <row r="2">
          <cell r="A2">
            <v>1111100100</v>
          </cell>
          <cell r="B2" t="str">
            <v>ארנונה כללית למגורים</v>
          </cell>
          <cell r="C2">
            <v>-11500000</v>
          </cell>
          <cell r="D2">
            <v>-7512219.1900000004</v>
          </cell>
          <cell r="E2">
            <v>0</v>
          </cell>
          <cell r="F2">
            <v>-7512219.1900000004</v>
          </cell>
        </row>
        <row r="3">
          <cell r="A3">
            <v>1111110110</v>
          </cell>
          <cell r="B3" t="str">
            <v>יתרות ארנונה</v>
          </cell>
          <cell r="C3">
            <v>0</v>
          </cell>
          <cell r="D3">
            <v>-1217.1600000000001</v>
          </cell>
          <cell r="E3">
            <v>0</v>
          </cell>
          <cell r="F3">
            <v>-1217.1600000000001</v>
          </cell>
        </row>
        <row r="4">
          <cell r="A4">
            <v>1111120110</v>
          </cell>
          <cell r="B4" t="str">
            <v>יתרות מסים</v>
          </cell>
          <cell r="C4">
            <v>0</v>
          </cell>
          <cell r="D4">
            <v>-2500.9299999999998</v>
          </cell>
          <cell r="E4">
            <v>0</v>
          </cell>
          <cell r="F4">
            <v>-2500.9299999999998</v>
          </cell>
        </row>
        <row r="5">
          <cell r="A5">
            <v>1111200100</v>
          </cell>
          <cell r="B5" t="str">
            <v>ארנונה פיגורים</v>
          </cell>
          <cell r="C5">
            <v>-6000000</v>
          </cell>
          <cell r="D5">
            <v>-2352351.83</v>
          </cell>
          <cell r="E5">
            <v>0</v>
          </cell>
          <cell r="F5">
            <v>-2352351.83</v>
          </cell>
        </row>
        <row r="6">
          <cell r="A6">
            <v>1111210100</v>
          </cell>
          <cell r="B6" t="str">
            <v>יתרות ארנונה2005</v>
          </cell>
          <cell r="C6">
            <v>0</v>
          </cell>
          <cell r="D6">
            <v>-9665.56</v>
          </cell>
          <cell r="E6">
            <v>0</v>
          </cell>
          <cell r="F6">
            <v>-9665.56</v>
          </cell>
        </row>
        <row r="7">
          <cell r="A7">
            <v>1111310100</v>
          </cell>
          <cell r="B7" t="str">
            <v>יתרות ארנונה2006</v>
          </cell>
          <cell r="C7">
            <v>0</v>
          </cell>
          <cell r="D7">
            <v>-151672.57999999999</v>
          </cell>
          <cell r="E7">
            <v>0</v>
          </cell>
          <cell r="F7">
            <v>-151672.57999999999</v>
          </cell>
        </row>
        <row r="8">
          <cell r="A8">
            <v>1111410100</v>
          </cell>
          <cell r="B8" t="str">
            <v>יתרות ארנונה 2007</v>
          </cell>
          <cell r="C8">
            <v>0</v>
          </cell>
          <cell r="D8">
            <v>-18210.55</v>
          </cell>
          <cell r="E8">
            <v>0</v>
          </cell>
          <cell r="F8">
            <v>-18210.55</v>
          </cell>
        </row>
        <row r="9">
          <cell r="A9">
            <v>1111420100</v>
          </cell>
          <cell r="B9" t="str">
            <v>יתרות ארנונה 2008</v>
          </cell>
          <cell r="C9">
            <v>0</v>
          </cell>
          <cell r="D9">
            <v>-132743.01</v>
          </cell>
          <cell r="E9">
            <v>0</v>
          </cell>
          <cell r="F9">
            <v>-132743.01</v>
          </cell>
        </row>
        <row r="10">
          <cell r="A10">
            <v>1115000100</v>
          </cell>
          <cell r="B10" t="str">
            <v>הנחות ארנונה לזכאים</v>
          </cell>
          <cell r="C10">
            <v>-5880000</v>
          </cell>
          <cell r="D10">
            <v>-4046027.77</v>
          </cell>
          <cell r="E10">
            <v>0</v>
          </cell>
          <cell r="F10">
            <v>-4046027.77</v>
          </cell>
        </row>
        <row r="11">
          <cell r="A11">
            <v>1121000290</v>
          </cell>
          <cell r="B11" t="str">
            <v>תעודות ואישורים</v>
          </cell>
          <cell r="C11">
            <v>-1000</v>
          </cell>
          <cell r="D11">
            <v>-920</v>
          </cell>
          <cell r="E11">
            <v>0</v>
          </cell>
          <cell r="F11">
            <v>-920</v>
          </cell>
        </row>
        <row r="12">
          <cell r="A12">
            <v>1191000910</v>
          </cell>
          <cell r="B12" t="str">
            <v>מענקים כללים השתתפות מש</v>
          </cell>
          <cell r="C12">
            <v>-11170642</v>
          </cell>
          <cell r="D12">
            <v>-10183642.529999999</v>
          </cell>
          <cell r="E12">
            <v>0</v>
          </cell>
          <cell r="F12">
            <v>-10183642.529999999</v>
          </cell>
        </row>
        <row r="13">
          <cell r="A13">
            <v>1191000920</v>
          </cell>
          <cell r="B13" t="str">
            <v>מענק מותנה</v>
          </cell>
          <cell r="C13">
            <v>-1971000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1191100910</v>
          </cell>
          <cell r="B14" t="str">
            <v>פיצוי מיוחד</v>
          </cell>
          <cell r="C14">
            <v>-500000</v>
          </cell>
          <cell r="D14">
            <v>-242463</v>
          </cell>
          <cell r="E14">
            <v>0</v>
          </cell>
          <cell r="F14">
            <v>-242463</v>
          </cell>
        </row>
        <row r="15">
          <cell r="A15">
            <v>1196000910</v>
          </cell>
          <cell r="B15" t="str">
            <v>תקציב בחירות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1211000210</v>
          </cell>
          <cell r="B16" t="str">
            <v>רישוי עסקים</v>
          </cell>
          <cell r="C16">
            <v>-20000</v>
          </cell>
          <cell r="D16">
            <v>-8386</v>
          </cell>
          <cell r="E16">
            <v>0</v>
          </cell>
          <cell r="F16">
            <v>-8386</v>
          </cell>
        </row>
        <row r="17">
          <cell r="A17">
            <v>1212300690</v>
          </cell>
          <cell r="B17" t="str">
            <v>הכנסה מכירות</v>
          </cell>
          <cell r="C17">
            <v>-9000</v>
          </cell>
          <cell r="D17">
            <v>-600</v>
          </cell>
          <cell r="E17">
            <v>0</v>
          </cell>
          <cell r="F17">
            <v>-600</v>
          </cell>
        </row>
        <row r="18">
          <cell r="A18">
            <v>1213300290</v>
          </cell>
          <cell r="B18" t="str">
            <v>שילוט</v>
          </cell>
          <cell r="C18">
            <v>-200000</v>
          </cell>
          <cell r="D18">
            <v>47.6</v>
          </cell>
          <cell r="E18">
            <v>0</v>
          </cell>
          <cell r="F18">
            <v>47.6</v>
          </cell>
        </row>
        <row r="19">
          <cell r="A19">
            <v>1214200210</v>
          </cell>
          <cell r="B19" t="str">
            <v>פיקוח וטרינרי/אגרות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1214300220</v>
          </cell>
          <cell r="B20" t="str">
            <v>מלחמה בכלבת/אגרת בגין</v>
          </cell>
          <cell r="C20">
            <v>-17500</v>
          </cell>
          <cell r="D20">
            <v>-24560</v>
          </cell>
          <cell r="E20">
            <v>0</v>
          </cell>
          <cell r="F20">
            <v>-24560</v>
          </cell>
        </row>
        <row r="21">
          <cell r="A21">
            <v>1220000970</v>
          </cell>
          <cell r="B21" t="str">
            <v>הכנסות משרד הבטחון</v>
          </cell>
          <cell r="C21">
            <v>-45000</v>
          </cell>
          <cell r="D21">
            <v>-25000</v>
          </cell>
          <cell r="E21">
            <v>0</v>
          </cell>
          <cell r="F21">
            <v>-25000</v>
          </cell>
        </row>
        <row r="22">
          <cell r="A22">
            <v>1220000990</v>
          </cell>
          <cell r="B22" t="str">
            <v>הכנסות ממינהל מקרקעי ישראל</v>
          </cell>
          <cell r="C22">
            <v>-5000</v>
          </cell>
          <cell r="D22">
            <v>-26174</v>
          </cell>
          <cell r="E22">
            <v>0</v>
          </cell>
          <cell r="F22">
            <v>-26174</v>
          </cell>
        </row>
        <row r="23">
          <cell r="A23">
            <v>1233100710</v>
          </cell>
          <cell r="B23" t="str">
            <v>עמ.גביה-החזר לחב' גביה</v>
          </cell>
          <cell r="C23">
            <v>-10000</v>
          </cell>
          <cell r="D23">
            <v>-309.16000000000003</v>
          </cell>
          <cell r="E23">
            <v>0</v>
          </cell>
          <cell r="F23">
            <v>-309.16000000000003</v>
          </cell>
        </row>
        <row r="24">
          <cell r="A24">
            <v>1233110290</v>
          </cell>
          <cell r="B24" t="str">
            <v>עמ.גביה-החזר לעיריה</v>
          </cell>
          <cell r="C24">
            <v>-150000</v>
          </cell>
          <cell r="D24">
            <v>-107017.82</v>
          </cell>
          <cell r="E24">
            <v>0</v>
          </cell>
          <cell r="F24">
            <v>-107017.82</v>
          </cell>
        </row>
        <row r="25">
          <cell r="A25">
            <v>1233400310</v>
          </cell>
          <cell r="B25" t="str">
            <v>היטל השבחה</v>
          </cell>
          <cell r="C25">
            <v>-1400000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1233500310</v>
          </cell>
          <cell r="B26" t="str">
            <v>אגרות בנייה</v>
          </cell>
          <cell r="C26">
            <v>-900000</v>
          </cell>
          <cell r="D26">
            <v>-379446</v>
          </cell>
          <cell r="E26">
            <v>0</v>
          </cell>
          <cell r="F26">
            <v>-379446</v>
          </cell>
        </row>
        <row r="27">
          <cell r="A27">
            <v>1247000990</v>
          </cell>
          <cell r="B27" t="str">
            <v>הכנסות שונות</v>
          </cell>
          <cell r="C27">
            <v>-25000</v>
          </cell>
          <cell r="D27">
            <v>0</v>
          </cell>
          <cell r="E27">
            <v>0</v>
          </cell>
          <cell r="F27">
            <v>0</v>
          </cell>
        </row>
        <row r="28">
          <cell r="A28">
            <v>1269000650</v>
          </cell>
          <cell r="B28" t="str">
            <v>הכנסות מהחזר הוצ' סלקום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1269000690</v>
          </cell>
          <cell r="B29" t="str">
            <v>הכנסות שונות</v>
          </cell>
          <cell r="C29">
            <v>0</v>
          </cell>
          <cell r="D29">
            <v>-12018.25</v>
          </cell>
          <cell r="E29">
            <v>0</v>
          </cell>
          <cell r="F29">
            <v>-12018.25</v>
          </cell>
        </row>
        <row r="30">
          <cell r="A30">
            <v>1269000790</v>
          </cell>
          <cell r="B30" t="str">
            <v>מכרזים</v>
          </cell>
          <cell r="C30">
            <v>-30000</v>
          </cell>
          <cell r="D30">
            <v>-40700</v>
          </cell>
          <cell r="E30">
            <v>0</v>
          </cell>
          <cell r="F30">
            <v>-40700</v>
          </cell>
        </row>
        <row r="31">
          <cell r="A31">
            <v>1269100690</v>
          </cell>
          <cell r="B31" t="str">
            <v>הכנסות אחרות</v>
          </cell>
          <cell r="C31">
            <v>-50000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1311200920</v>
          </cell>
          <cell r="B32" t="str">
            <v>חינוך שיפוצים/בטיחות</v>
          </cell>
          <cell r="C32">
            <v>-93000</v>
          </cell>
          <cell r="D32">
            <v>-91908</v>
          </cell>
          <cell r="E32">
            <v>0</v>
          </cell>
          <cell r="F32">
            <v>-91908</v>
          </cell>
        </row>
        <row r="33">
          <cell r="A33">
            <v>1312100920</v>
          </cell>
          <cell r="B33" t="str">
            <v>גנים-יוח"א</v>
          </cell>
          <cell r="C33">
            <v>-200858</v>
          </cell>
          <cell r="D33">
            <v>-142785.87</v>
          </cell>
          <cell r="E33">
            <v>0</v>
          </cell>
          <cell r="F33">
            <v>-142785.87</v>
          </cell>
        </row>
        <row r="34">
          <cell r="A34">
            <v>1312200920</v>
          </cell>
          <cell r="B34" t="str">
            <v>עוזרות לגננות</v>
          </cell>
          <cell r="C34">
            <v>-1307800</v>
          </cell>
          <cell r="D34">
            <v>-1310586.42</v>
          </cell>
          <cell r="E34">
            <v>0</v>
          </cell>
          <cell r="F34">
            <v>-1310586.42</v>
          </cell>
        </row>
        <row r="35">
          <cell r="A35">
            <v>1312210920</v>
          </cell>
          <cell r="B35" t="str">
            <v>ה.נלוות -ח"מ גני דרוזי</v>
          </cell>
          <cell r="C35">
            <v>-5000</v>
          </cell>
          <cell r="D35">
            <v>-4991</v>
          </cell>
          <cell r="E35">
            <v>0</v>
          </cell>
          <cell r="F35">
            <v>-4991</v>
          </cell>
        </row>
        <row r="36">
          <cell r="A36">
            <v>1312300410</v>
          </cell>
          <cell r="B36" t="str">
            <v>שכ"ל גנ"י ט.חובה בהשתתפות</v>
          </cell>
          <cell r="C36">
            <v>-320000</v>
          </cell>
          <cell r="D36">
            <v>-39794</v>
          </cell>
          <cell r="E36">
            <v>0</v>
          </cell>
          <cell r="F36">
            <v>-39794</v>
          </cell>
        </row>
        <row r="37">
          <cell r="A37">
            <v>1312300490</v>
          </cell>
          <cell r="B37" t="str">
            <v>גנ"י ט"ח</v>
          </cell>
          <cell r="C37">
            <v>0</v>
          </cell>
          <cell r="D37">
            <v>-872.3</v>
          </cell>
          <cell r="E37">
            <v>0</v>
          </cell>
          <cell r="F37">
            <v>-872.3</v>
          </cell>
        </row>
        <row r="38">
          <cell r="A38">
            <v>1312300920</v>
          </cell>
          <cell r="B38" t="str">
            <v>שכ"ל גני ט"ח</v>
          </cell>
          <cell r="C38">
            <v>-4151500</v>
          </cell>
          <cell r="D38">
            <v>-3686862.96</v>
          </cell>
          <cell r="E38">
            <v>0</v>
          </cell>
          <cell r="F38">
            <v>-3686862.96</v>
          </cell>
        </row>
        <row r="39">
          <cell r="A39">
            <v>1312310920</v>
          </cell>
          <cell r="B39" t="str">
            <v>עוזרות-יוח"א ומיל"ת</v>
          </cell>
          <cell r="C39">
            <v>0</v>
          </cell>
          <cell r="D39">
            <v>-23566.14</v>
          </cell>
          <cell r="E39">
            <v>0</v>
          </cell>
          <cell r="F39">
            <v>-23566.14</v>
          </cell>
        </row>
        <row r="40">
          <cell r="A40">
            <v>1312400920</v>
          </cell>
          <cell r="B40" t="str">
            <v>ציוד ראשוני-יוח"א</v>
          </cell>
          <cell r="C40">
            <v>-31000</v>
          </cell>
          <cell r="D40">
            <v>-34025</v>
          </cell>
          <cell r="E40">
            <v>0</v>
          </cell>
          <cell r="F40">
            <v>-34025</v>
          </cell>
        </row>
        <row r="41">
          <cell r="A41">
            <v>1312500410</v>
          </cell>
          <cell r="B41" t="str">
            <v>פנימיות יום מיל"ת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1313001920</v>
          </cell>
          <cell r="B42" t="str">
            <v>סיוע ניהול עצמי</v>
          </cell>
          <cell r="C42">
            <v>-1207000</v>
          </cell>
          <cell r="D42">
            <v>-1205381.6399999999</v>
          </cell>
          <cell r="E42">
            <v>0</v>
          </cell>
          <cell r="F42">
            <v>-1205381.6399999999</v>
          </cell>
        </row>
        <row r="43">
          <cell r="A43">
            <v>1313003920</v>
          </cell>
          <cell r="B43" t="str">
            <v>עובד סיוע משופר</v>
          </cell>
          <cell r="C43">
            <v>-211000</v>
          </cell>
          <cell r="D43">
            <v>-202174.01</v>
          </cell>
          <cell r="E43">
            <v>0</v>
          </cell>
          <cell r="F43">
            <v>-202174.01</v>
          </cell>
        </row>
        <row r="44">
          <cell r="A44">
            <v>1313004920</v>
          </cell>
          <cell r="B44" t="str">
            <v>תוספת דפנציאלי ניהול עצמי</v>
          </cell>
          <cell r="C44">
            <v>-227000</v>
          </cell>
          <cell r="D44">
            <v>-260609.12</v>
          </cell>
          <cell r="E44">
            <v>0</v>
          </cell>
          <cell r="F44">
            <v>-260609.12</v>
          </cell>
        </row>
        <row r="45">
          <cell r="A45">
            <v>1313200920</v>
          </cell>
          <cell r="B45" t="str">
            <v>שרתים</v>
          </cell>
          <cell r="C45">
            <v>-160000</v>
          </cell>
          <cell r="D45">
            <v>-153351.29</v>
          </cell>
          <cell r="E45">
            <v>0</v>
          </cell>
          <cell r="F45">
            <v>-153351.29</v>
          </cell>
        </row>
        <row r="46">
          <cell r="A46">
            <v>1313200921</v>
          </cell>
          <cell r="B46" t="str">
            <v>שירותים חש.ליום השישי</v>
          </cell>
          <cell r="C46">
            <v>-25000</v>
          </cell>
          <cell r="D46">
            <v>51958.02</v>
          </cell>
          <cell r="E46">
            <v>0</v>
          </cell>
          <cell r="F46">
            <v>51958.02</v>
          </cell>
        </row>
        <row r="47">
          <cell r="A47">
            <v>1313201920</v>
          </cell>
          <cell r="B47" t="str">
            <v>שרתים יוח"א</v>
          </cell>
          <cell r="C47">
            <v>-123000</v>
          </cell>
          <cell r="D47">
            <v>-113728.13</v>
          </cell>
          <cell r="E47">
            <v>0</v>
          </cell>
          <cell r="F47">
            <v>-113728.13</v>
          </cell>
        </row>
        <row r="48">
          <cell r="A48">
            <v>1313202920</v>
          </cell>
          <cell r="B48" t="str">
            <v>מתי"א-שרתים</v>
          </cell>
          <cell r="C48">
            <v>-20000</v>
          </cell>
          <cell r="D48">
            <v>-18574.91</v>
          </cell>
          <cell r="E48">
            <v>0</v>
          </cell>
          <cell r="F48">
            <v>-18574.91</v>
          </cell>
        </row>
        <row r="49">
          <cell r="A49">
            <v>1313205920</v>
          </cell>
          <cell r="B49" t="str">
            <v>מוביל ב"ס מניעת סמים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1313206410</v>
          </cell>
          <cell r="B50" t="str">
            <v>הזנת תלמידים</v>
          </cell>
          <cell r="C50">
            <v>0</v>
          </cell>
          <cell r="D50">
            <v>14240.5</v>
          </cell>
          <cell r="E50">
            <v>0</v>
          </cell>
          <cell r="F50">
            <v>14240.5</v>
          </cell>
        </row>
        <row r="51">
          <cell r="A51">
            <v>1313210920</v>
          </cell>
          <cell r="B51" t="str">
            <v>מזכירים</v>
          </cell>
          <cell r="C51">
            <v>-52312</v>
          </cell>
          <cell r="D51">
            <v>-11672.4</v>
          </cell>
          <cell r="E51">
            <v>0</v>
          </cell>
          <cell r="F51">
            <v>-11672.4</v>
          </cell>
        </row>
        <row r="52">
          <cell r="A52">
            <v>1313210921</v>
          </cell>
          <cell r="B52" t="str">
            <v>מנב"ס-מזכירים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1313211920</v>
          </cell>
          <cell r="B53" t="str">
            <v>מזכירים יוח"א</v>
          </cell>
          <cell r="C53">
            <v>-45270</v>
          </cell>
          <cell r="D53">
            <v>-39533.879999999997</v>
          </cell>
          <cell r="E53">
            <v>0</v>
          </cell>
          <cell r="F53">
            <v>-39533.879999999997</v>
          </cell>
        </row>
        <row r="54">
          <cell r="A54">
            <v>1313211921</v>
          </cell>
          <cell r="B54" t="str">
            <v>מזכיר תש.ליום השישי</v>
          </cell>
          <cell r="C54">
            <v>-16500</v>
          </cell>
          <cell r="D54">
            <v>33588.800000000003</v>
          </cell>
          <cell r="E54">
            <v>0</v>
          </cell>
          <cell r="F54">
            <v>33588.800000000003</v>
          </cell>
        </row>
        <row r="55">
          <cell r="A55">
            <v>1313212920</v>
          </cell>
          <cell r="B55" t="str">
            <v>מתי"א-מזכירים</v>
          </cell>
          <cell r="C55">
            <v>-6000</v>
          </cell>
          <cell r="D55">
            <v>-43112.68</v>
          </cell>
          <cell r="E55">
            <v>0</v>
          </cell>
          <cell r="F55">
            <v>-43112.68</v>
          </cell>
        </row>
        <row r="56">
          <cell r="A56">
            <v>1313213970</v>
          </cell>
          <cell r="B56" t="str">
            <v>הכנסות שמירה  ממשטרת ישראל</v>
          </cell>
          <cell r="C56">
            <v>-306203</v>
          </cell>
          <cell r="D56">
            <v>-285969.73</v>
          </cell>
          <cell r="E56">
            <v>0</v>
          </cell>
          <cell r="F56">
            <v>-285969.73</v>
          </cell>
        </row>
        <row r="57">
          <cell r="A57">
            <v>1313214920</v>
          </cell>
          <cell r="B57" t="str">
            <v>ביטוח תלמידים</v>
          </cell>
          <cell r="C57">
            <v>0</v>
          </cell>
          <cell r="D57">
            <v>-90750.8</v>
          </cell>
          <cell r="E57">
            <v>0</v>
          </cell>
          <cell r="F57">
            <v>-90750.8</v>
          </cell>
        </row>
        <row r="58">
          <cell r="A58">
            <v>1313220920</v>
          </cell>
          <cell r="B58" t="str">
            <v>אגרות שכפול</v>
          </cell>
          <cell r="C58">
            <v>-15400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1313221920</v>
          </cell>
          <cell r="B59" t="str">
            <v>אגרת שכפול יסודי</v>
          </cell>
          <cell r="C59">
            <v>-1600</v>
          </cell>
          <cell r="D59">
            <v>-1811.2</v>
          </cell>
          <cell r="E59">
            <v>0</v>
          </cell>
          <cell r="F59">
            <v>-1811.2</v>
          </cell>
        </row>
        <row r="60">
          <cell r="A60">
            <v>1313280920</v>
          </cell>
          <cell r="B60" t="str">
            <v>אגרת שכפול יסודי</v>
          </cell>
          <cell r="C60">
            <v>0</v>
          </cell>
          <cell r="D60">
            <v>-226</v>
          </cell>
          <cell r="E60">
            <v>0</v>
          </cell>
          <cell r="F60">
            <v>-226</v>
          </cell>
        </row>
        <row r="61">
          <cell r="A61">
            <v>1313290920</v>
          </cell>
          <cell r="B61" t="str">
            <v>אגרת שכפול פר תלמיד</v>
          </cell>
          <cell r="C61">
            <v>-13000</v>
          </cell>
          <cell r="D61">
            <v>-13502.92</v>
          </cell>
          <cell r="E61">
            <v>0</v>
          </cell>
          <cell r="F61">
            <v>-13502.92</v>
          </cell>
        </row>
        <row r="62">
          <cell r="A62">
            <v>1313310920</v>
          </cell>
          <cell r="B62" t="str">
            <v>סייעות כיתיות</v>
          </cell>
          <cell r="C62">
            <v>-390000</v>
          </cell>
          <cell r="D62">
            <v>-386271.47</v>
          </cell>
          <cell r="E62">
            <v>0</v>
          </cell>
          <cell r="F62">
            <v>-386271.47</v>
          </cell>
        </row>
        <row r="63">
          <cell r="A63">
            <v>1313312920</v>
          </cell>
          <cell r="B63" t="str">
            <v>סייעות כ. ב"ס חריגות</v>
          </cell>
          <cell r="C63">
            <v>-82492</v>
          </cell>
          <cell r="D63">
            <v>-121333.5</v>
          </cell>
          <cell r="E63">
            <v>0</v>
          </cell>
          <cell r="F63">
            <v>-121333.5</v>
          </cell>
        </row>
        <row r="64">
          <cell r="A64">
            <v>1313313920</v>
          </cell>
          <cell r="B64" t="str">
            <v>חוק שילוב סייעות</v>
          </cell>
          <cell r="C64">
            <v>-353000</v>
          </cell>
          <cell r="D64">
            <v>-333735.59999999998</v>
          </cell>
          <cell r="E64">
            <v>0</v>
          </cell>
          <cell r="F64">
            <v>-333735.59999999998</v>
          </cell>
        </row>
        <row r="65">
          <cell r="A65">
            <v>1313800920</v>
          </cell>
          <cell r="B65" t="str">
            <v>פרוייקטים חינוכיים</v>
          </cell>
          <cell r="C65">
            <v>-100000</v>
          </cell>
          <cell r="D65">
            <v>-12698.86</v>
          </cell>
          <cell r="E65">
            <v>0</v>
          </cell>
          <cell r="F65">
            <v>-12698.86</v>
          </cell>
        </row>
        <row r="66">
          <cell r="A66">
            <v>1314100920</v>
          </cell>
          <cell r="B66" t="str">
            <v>אגרת שכפול</v>
          </cell>
          <cell r="C66">
            <v>0</v>
          </cell>
          <cell r="D66">
            <v>-12096</v>
          </cell>
          <cell r="E66">
            <v>0</v>
          </cell>
          <cell r="F66">
            <v>-12096</v>
          </cell>
        </row>
        <row r="67">
          <cell r="A67">
            <v>1315700920</v>
          </cell>
          <cell r="B67" t="str">
            <v>דמי שתיה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1317100920</v>
          </cell>
          <cell r="B68" t="str">
            <v>קבטי"ם + קבס"ים</v>
          </cell>
          <cell r="C68">
            <v>-40500</v>
          </cell>
          <cell r="D68">
            <v>-40607.160000000003</v>
          </cell>
          <cell r="E68">
            <v>0</v>
          </cell>
          <cell r="F68">
            <v>-40607.160000000003</v>
          </cell>
        </row>
        <row r="69">
          <cell r="A69">
            <v>1317300920</v>
          </cell>
          <cell r="B69" t="str">
            <v>פסיכולוגים חינוכיים</v>
          </cell>
          <cell r="C69">
            <v>-700000</v>
          </cell>
          <cell r="D69">
            <v>-639079.65</v>
          </cell>
          <cell r="E69">
            <v>0</v>
          </cell>
          <cell r="F69">
            <v>-639079.65</v>
          </cell>
        </row>
        <row r="70">
          <cell r="A70">
            <v>1317310690</v>
          </cell>
          <cell r="B70" t="str">
            <v>שפ"י-הכנסות אחרות</v>
          </cell>
          <cell r="C70">
            <v>-2000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1317310920</v>
          </cell>
          <cell r="B71" t="str">
            <v>שפ"י -שעות הדרכה</v>
          </cell>
          <cell r="C71">
            <v>-33200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1317430920</v>
          </cell>
          <cell r="B72" t="str">
            <v>חוק שילוב-סייעות</v>
          </cell>
          <cell r="C72">
            <v>-55330</v>
          </cell>
          <cell r="D72">
            <v>-34436.49</v>
          </cell>
          <cell r="E72">
            <v>0</v>
          </cell>
          <cell r="F72">
            <v>-34436.49</v>
          </cell>
        </row>
        <row r="73">
          <cell r="A73">
            <v>1317440920</v>
          </cell>
          <cell r="B73" t="str">
            <v>שגרירי מפתח הל"ב</v>
          </cell>
          <cell r="C73">
            <v>0</v>
          </cell>
          <cell r="D73">
            <v>-2100</v>
          </cell>
          <cell r="E73">
            <v>0</v>
          </cell>
          <cell r="F73">
            <v>-2100</v>
          </cell>
        </row>
        <row r="74">
          <cell r="A74">
            <v>1317500410</v>
          </cell>
          <cell r="B74" t="str">
            <v>ביטוח תלמידים</v>
          </cell>
          <cell r="C74">
            <v>-200000</v>
          </cell>
          <cell r="D74">
            <v>-39057</v>
          </cell>
          <cell r="E74">
            <v>0</v>
          </cell>
          <cell r="F74">
            <v>-39057</v>
          </cell>
        </row>
        <row r="75">
          <cell r="A75">
            <v>1317500920</v>
          </cell>
          <cell r="B75" t="str">
            <v>טיפול בפרט רווחה חינוכית ק.קור</v>
          </cell>
          <cell r="C75">
            <v>-90000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1317600920</v>
          </cell>
          <cell r="B76" t="str">
            <v>מועדוניות</v>
          </cell>
          <cell r="C76">
            <v>-125000</v>
          </cell>
          <cell r="D76">
            <v>-108183.44</v>
          </cell>
          <cell r="E76">
            <v>0</v>
          </cell>
          <cell r="F76">
            <v>-108183.44</v>
          </cell>
        </row>
        <row r="77">
          <cell r="A77">
            <v>1317602920</v>
          </cell>
          <cell r="B77" t="str">
            <v>רווחה חינוכית</v>
          </cell>
          <cell r="C77">
            <v>-207641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1317620920</v>
          </cell>
          <cell r="B78" t="str">
            <v>תוכנית ראשית- שכר</v>
          </cell>
          <cell r="C78">
            <v>-125020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1317621920</v>
          </cell>
          <cell r="B79" t="str">
            <v>מועדונית ביתית גיל רך- שכר</v>
          </cell>
          <cell r="C79">
            <v>-60000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1317622920</v>
          </cell>
          <cell r="B80" t="str">
            <v>מדריך בינתחומי- מרכז גיל רך</v>
          </cell>
          <cell r="C80">
            <v>-45000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1317623920</v>
          </cell>
          <cell r="B81" t="str">
            <v>מרז נוער- שכר פעילות הצטיידות</v>
          </cell>
          <cell r="C81">
            <v>-334060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1317624920</v>
          </cell>
          <cell r="B82" t="str">
            <v>תוכנית אור- שכר והצטיידות</v>
          </cell>
          <cell r="C82">
            <v>-125020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1317625920</v>
          </cell>
          <cell r="B83" t="str">
            <v>קול קורא לאגדים- שכר ופעילות</v>
          </cell>
          <cell r="C83">
            <v>-150000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1317626920</v>
          </cell>
          <cell r="B84" t="str">
            <v>נתיבים להורות שכר</v>
          </cell>
          <cell r="C84">
            <v>-173520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1317700920</v>
          </cell>
          <cell r="B85" t="str">
            <v>קבסי"ם</v>
          </cell>
          <cell r="C85">
            <v>-195000</v>
          </cell>
          <cell r="D85">
            <v>-184633.23</v>
          </cell>
          <cell r="E85">
            <v>0</v>
          </cell>
          <cell r="F85">
            <v>-184633.23</v>
          </cell>
        </row>
        <row r="86">
          <cell r="A86">
            <v>1317800920</v>
          </cell>
          <cell r="B86" t="str">
            <v>הסעות</v>
          </cell>
          <cell r="C86">
            <v>-2200000</v>
          </cell>
          <cell r="D86">
            <v>-1868056.34</v>
          </cell>
          <cell r="E86">
            <v>0</v>
          </cell>
          <cell r="F86">
            <v>-1868056.34</v>
          </cell>
        </row>
        <row r="87">
          <cell r="A87">
            <v>1317810920</v>
          </cell>
          <cell r="B87" t="str">
            <v>הסעות ח.מיוחד</v>
          </cell>
          <cell r="C87">
            <v>-1250000</v>
          </cell>
          <cell r="D87">
            <v>-996067.86</v>
          </cell>
          <cell r="E87">
            <v>0</v>
          </cell>
          <cell r="F87">
            <v>-996067.86</v>
          </cell>
        </row>
        <row r="88">
          <cell r="A88">
            <v>1317811920</v>
          </cell>
          <cell r="B88" t="str">
            <v>ל. הסעות ח"מ - חיפה</v>
          </cell>
          <cell r="C88">
            <v>-326950</v>
          </cell>
          <cell r="D88">
            <v>-184627.92</v>
          </cell>
          <cell r="E88">
            <v>0</v>
          </cell>
          <cell r="F88">
            <v>-184627.92</v>
          </cell>
        </row>
        <row r="89">
          <cell r="A89">
            <v>1317812920</v>
          </cell>
          <cell r="B89" t="str">
            <v>הש. בעלויול טיולים</v>
          </cell>
          <cell r="C89">
            <v>-120000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1317820920</v>
          </cell>
          <cell r="B90" t="str">
            <v>שכר דירה</v>
          </cell>
          <cell r="C90">
            <v>-95000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1317840920</v>
          </cell>
          <cell r="B91" t="str">
            <v>הסעות חיפה</v>
          </cell>
          <cell r="C91">
            <v>0</v>
          </cell>
          <cell r="D91">
            <v>473.06</v>
          </cell>
          <cell r="E91">
            <v>0</v>
          </cell>
          <cell r="F91">
            <v>473.06</v>
          </cell>
        </row>
        <row r="92">
          <cell r="A92">
            <v>1317900920</v>
          </cell>
          <cell r="B92" t="str">
            <v>תשלומי הורים חומרים</v>
          </cell>
          <cell r="C92">
            <v>-50300</v>
          </cell>
          <cell r="D92">
            <v>-46039.6</v>
          </cell>
          <cell r="E92">
            <v>0</v>
          </cell>
          <cell r="F92">
            <v>-46039.6</v>
          </cell>
        </row>
        <row r="93">
          <cell r="A93">
            <v>1317901920</v>
          </cell>
          <cell r="B93" t="str">
            <v>אחזקת ילדי צד"ל</v>
          </cell>
          <cell r="C93">
            <v>-5000</v>
          </cell>
          <cell r="D93">
            <v>-4533</v>
          </cell>
          <cell r="E93">
            <v>0</v>
          </cell>
          <cell r="F93">
            <v>-4533</v>
          </cell>
        </row>
        <row r="94">
          <cell r="A94">
            <v>1317943920</v>
          </cell>
          <cell r="B94" t="str">
            <v>הכנסות אורט</v>
          </cell>
          <cell r="C94">
            <v>-80000</v>
          </cell>
          <cell r="D94">
            <v>-291593.26</v>
          </cell>
          <cell r="E94">
            <v>0</v>
          </cell>
          <cell r="F94">
            <v>-291593.26</v>
          </cell>
        </row>
        <row r="95">
          <cell r="A95">
            <v>1317950920</v>
          </cell>
          <cell r="B95" t="str">
            <v>קידום נוער</v>
          </cell>
          <cell r="C95">
            <v>-165000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1318000920</v>
          </cell>
          <cell r="B96" t="str">
            <v>מניעת נשירה</v>
          </cell>
          <cell r="C96">
            <v>-15000</v>
          </cell>
          <cell r="D96">
            <v>-22544.19</v>
          </cell>
          <cell r="E96">
            <v>0</v>
          </cell>
          <cell r="F96">
            <v>-22544.19</v>
          </cell>
        </row>
        <row r="97">
          <cell r="A97">
            <v>1319000920</v>
          </cell>
          <cell r="B97" t="str">
            <v>פרויקט מ.החינוך בחופש הגדול</v>
          </cell>
          <cell r="C97">
            <v>-1100000</v>
          </cell>
          <cell r="D97">
            <v>-995410.4</v>
          </cell>
          <cell r="E97">
            <v>0</v>
          </cell>
          <cell r="F97">
            <v>-995410.4</v>
          </cell>
        </row>
        <row r="98">
          <cell r="A98">
            <v>1322000940</v>
          </cell>
          <cell r="B98" t="str">
            <v>פעולות תרבות</v>
          </cell>
          <cell r="C98">
            <v>-435000</v>
          </cell>
          <cell r="D98">
            <v>-88260.4</v>
          </cell>
          <cell r="E98">
            <v>0</v>
          </cell>
          <cell r="F98">
            <v>-88260.4</v>
          </cell>
        </row>
        <row r="99">
          <cell r="A99">
            <v>1325000420</v>
          </cell>
          <cell r="B99" t="str">
            <v>השתתפות הורים מרכז הגיל הרך</v>
          </cell>
          <cell r="C99">
            <v>-100000</v>
          </cell>
          <cell r="D99">
            <v>-126452</v>
          </cell>
          <cell r="E99">
            <v>0</v>
          </cell>
          <cell r="F99">
            <v>-126452</v>
          </cell>
        </row>
        <row r="100">
          <cell r="A100">
            <v>1326400420</v>
          </cell>
          <cell r="B100" t="str">
            <v>תקבולים פעילות קהילתית</v>
          </cell>
          <cell r="C100">
            <v>-200000</v>
          </cell>
          <cell r="D100">
            <v>-283395</v>
          </cell>
          <cell r="E100">
            <v>0</v>
          </cell>
          <cell r="F100">
            <v>-283395</v>
          </cell>
        </row>
        <row r="101">
          <cell r="A101">
            <v>1328210920</v>
          </cell>
          <cell r="B101" t="str">
            <v>שכר מחלקת נוער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1328300420</v>
          </cell>
          <cell r="B102" t="str">
            <v>חוגי נוער-תרבות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>
            <v>1328400420</v>
          </cell>
          <cell r="B103" t="str">
            <v>קייטנות-השתתפות תושבים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1328504990</v>
          </cell>
          <cell r="B104" t="str">
            <v>עיר ללא אלימות</v>
          </cell>
          <cell r="C104">
            <v>-315288</v>
          </cell>
          <cell r="D104">
            <v>-120051</v>
          </cell>
          <cell r="E104">
            <v>0</v>
          </cell>
          <cell r="F104">
            <v>-120051</v>
          </cell>
        </row>
        <row r="105">
          <cell r="A105">
            <v>1341000420</v>
          </cell>
          <cell r="B105" t="str">
            <v>רווחה השתתפות</v>
          </cell>
          <cell r="C105">
            <v>-6000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>
            <v>1341000930</v>
          </cell>
          <cell r="B106" t="str">
            <v>מינהל הרווחה</v>
          </cell>
          <cell r="C106">
            <v>-1042000</v>
          </cell>
          <cell r="D106">
            <v>-838132</v>
          </cell>
          <cell r="E106">
            <v>0</v>
          </cell>
          <cell r="F106">
            <v>-838132</v>
          </cell>
        </row>
        <row r="107">
          <cell r="A107">
            <v>1341001930</v>
          </cell>
          <cell r="B107" t="str">
            <v>כ"א לחינוך מיוחד</v>
          </cell>
          <cell r="C107">
            <v>-25000</v>
          </cell>
          <cell r="D107">
            <v>-4544</v>
          </cell>
          <cell r="E107">
            <v>0</v>
          </cell>
          <cell r="F107">
            <v>-4544</v>
          </cell>
        </row>
        <row r="108">
          <cell r="A108">
            <v>1341003930</v>
          </cell>
          <cell r="B108" t="str">
            <v>פעולות ארגוניות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</row>
        <row r="109">
          <cell r="A109">
            <v>1341200930</v>
          </cell>
          <cell r="B109" t="str">
            <v>בטחון לעובדים</v>
          </cell>
          <cell r="C109">
            <v>-8440</v>
          </cell>
          <cell r="D109">
            <v>-1379</v>
          </cell>
          <cell r="E109">
            <v>0</v>
          </cell>
          <cell r="F109">
            <v>-1379</v>
          </cell>
        </row>
        <row r="110">
          <cell r="A110">
            <v>1342201930</v>
          </cell>
          <cell r="B110" t="str">
            <v>מקלטים לנשים מוכות</v>
          </cell>
          <cell r="C110">
            <v>-10000</v>
          </cell>
          <cell r="D110">
            <v>0</v>
          </cell>
          <cell r="E110">
            <v>0</v>
          </cell>
          <cell r="F110">
            <v>0</v>
          </cell>
        </row>
        <row r="111">
          <cell r="A111">
            <v>1342210930</v>
          </cell>
          <cell r="B111" t="str">
            <v>משפחות במצוקה</v>
          </cell>
          <cell r="C111">
            <v>-30600</v>
          </cell>
          <cell r="D111">
            <v>-37230</v>
          </cell>
          <cell r="E111">
            <v>0</v>
          </cell>
          <cell r="F111">
            <v>-37230</v>
          </cell>
        </row>
        <row r="112">
          <cell r="A112">
            <v>1342212930</v>
          </cell>
          <cell r="B112" t="str">
            <v>סיוע חד פעמי לחימום</v>
          </cell>
          <cell r="C112">
            <v>-3000</v>
          </cell>
          <cell r="D112">
            <v>-5000</v>
          </cell>
          <cell r="E112">
            <v>0</v>
          </cell>
          <cell r="F112">
            <v>-5000</v>
          </cell>
        </row>
        <row r="113">
          <cell r="A113">
            <v>1342230930</v>
          </cell>
          <cell r="B113" t="str">
            <v>סיוע למשפחות עם ילד</v>
          </cell>
          <cell r="C113">
            <v>-31500</v>
          </cell>
          <cell r="D113">
            <v>-49518</v>
          </cell>
          <cell r="E113">
            <v>0</v>
          </cell>
          <cell r="F113">
            <v>-49518</v>
          </cell>
        </row>
        <row r="114">
          <cell r="A114">
            <v>1342401930</v>
          </cell>
          <cell r="B114" t="str">
            <v>תחנות לטיפול במשפחה</v>
          </cell>
          <cell r="C114">
            <v>0</v>
          </cell>
          <cell r="D114">
            <v>585</v>
          </cell>
          <cell r="E114">
            <v>0</v>
          </cell>
          <cell r="F114">
            <v>585</v>
          </cell>
        </row>
        <row r="115">
          <cell r="A115">
            <v>1342410930</v>
          </cell>
          <cell r="B115" t="str">
            <v>מרכזי טיפול באלימות</v>
          </cell>
          <cell r="C115">
            <v>-79000</v>
          </cell>
          <cell r="D115">
            <v>-73316</v>
          </cell>
          <cell r="E115">
            <v>0</v>
          </cell>
          <cell r="F115">
            <v>-73316</v>
          </cell>
        </row>
        <row r="116">
          <cell r="A116">
            <v>1343500930</v>
          </cell>
          <cell r="B116" t="str">
            <v>ת. לאומית ילד ונוער</v>
          </cell>
          <cell r="C116">
            <v>-303664</v>
          </cell>
          <cell r="D116">
            <v>-187886</v>
          </cell>
          <cell r="E116">
            <v>0</v>
          </cell>
          <cell r="F116">
            <v>-187886</v>
          </cell>
        </row>
        <row r="117">
          <cell r="A117">
            <v>1343520930</v>
          </cell>
          <cell r="B117" t="str">
            <v>טיפול בילד בקהילה</v>
          </cell>
          <cell r="C117">
            <v>-210900</v>
          </cell>
          <cell r="D117">
            <v>-239245</v>
          </cell>
          <cell r="E117">
            <v>0</v>
          </cell>
          <cell r="F117">
            <v>-239245</v>
          </cell>
        </row>
        <row r="118">
          <cell r="A118">
            <v>1343530930</v>
          </cell>
          <cell r="B118" t="str">
            <v>מועדוניות מש</v>
          </cell>
          <cell r="C118">
            <v>-79000</v>
          </cell>
          <cell r="D118">
            <v>-85457</v>
          </cell>
          <cell r="E118">
            <v>0</v>
          </cell>
          <cell r="F118">
            <v>-85457</v>
          </cell>
        </row>
        <row r="119">
          <cell r="A119">
            <v>1343550930</v>
          </cell>
          <cell r="B119" t="str">
            <v>יצירת קשר הורים</v>
          </cell>
          <cell r="C119">
            <v>0</v>
          </cell>
          <cell r="D119">
            <v>-38402</v>
          </cell>
          <cell r="E119">
            <v>0</v>
          </cell>
          <cell r="F119">
            <v>-38402</v>
          </cell>
        </row>
        <row r="120">
          <cell r="A120">
            <v>1343800930</v>
          </cell>
          <cell r="B120" t="str">
            <v>אחזקת ילדים בפנימיות</v>
          </cell>
          <cell r="C120">
            <v>-367248</v>
          </cell>
          <cell r="D120">
            <v>-115787</v>
          </cell>
          <cell r="E120">
            <v>0</v>
          </cell>
          <cell r="F120">
            <v>-115787</v>
          </cell>
        </row>
        <row r="121">
          <cell r="A121">
            <v>1343810930</v>
          </cell>
          <cell r="B121" t="str">
            <v>תכנית עם הפנים לקהילה</v>
          </cell>
          <cell r="C121">
            <v>-86468</v>
          </cell>
          <cell r="D121">
            <v>-32119</v>
          </cell>
          <cell r="E121">
            <v>0</v>
          </cell>
          <cell r="F121">
            <v>-32119</v>
          </cell>
        </row>
        <row r="122">
          <cell r="A122">
            <v>1343900930</v>
          </cell>
          <cell r="B122" t="str">
            <v>ילדים במעונות יום</v>
          </cell>
          <cell r="C122">
            <v>-524496</v>
          </cell>
          <cell r="D122">
            <v>-503356</v>
          </cell>
          <cell r="E122">
            <v>0</v>
          </cell>
          <cell r="F122">
            <v>-503356</v>
          </cell>
        </row>
        <row r="123">
          <cell r="A123">
            <v>1343902930</v>
          </cell>
          <cell r="B123" t="str">
            <v>תכנית לאומית-ילדים בסיכון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1344300930</v>
          </cell>
          <cell r="B124" t="str">
            <v>אחזקת זקנים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1344400930</v>
          </cell>
          <cell r="B125" t="str">
            <v>מועדונים לזקנים</v>
          </cell>
          <cell r="C125">
            <v>-10000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1344401930</v>
          </cell>
          <cell r="B126" t="str">
            <v>שכונה תומכת</v>
          </cell>
          <cell r="C126">
            <v>-22700</v>
          </cell>
          <cell r="D126">
            <v>-29986</v>
          </cell>
          <cell r="E126">
            <v>0</v>
          </cell>
          <cell r="F126">
            <v>-29986</v>
          </cell>
        </row>
        <row r="127">
          <cell r="A127">
            <v>1344410930</v>
          </cell>
          <cell r="B127" t="str">
            <v>טיפול בזקן בקהילה</v>
          </cell>
          <cell r="C127">
            <v>-20700</v>
          </cell>
          <cell r="D127">
            <v>-18982</v>
          </cell>
          <cell r="E127">
            <v>0</v>
          </cell>
          <cell r="F127">
            <v>-18982</v>
          </cell>
        </row>
        <row r="128">
          <cell r="A128">
            <v>1344440930</v>
          </cell>
          <cell r="B128" t="str">
            <v>מרכזי ועדות חוק סעוד</v>
          </cell>
          <cell r="C128">
            <v>-37000</v>
          </cell>
          <cell r="D128">
            <v>-33876</v>
          </cell>
          <cell r="E128">
            <v>0</v>
          </cell>
          <cell r="F128">
            <v>-33876</v>
          </cell>
        </row>
        <row r="129">
          <cell r="A129">
            <v>1344500930</v>
          </cell>
          <cell r="B129" t="str">
            <v>מסגרות יומיות לזקן</v>
          </cell>
          <cell r="C129">
            <v>-156800</v>
          </cell>
          <cell r="D129">
            <v>-249982</v>
          </cell>
          <cell r="E129">
            <v>0</v>
          </cell>
          <cell r="F129">
            <v>-249982</v>
          </cell>
        </row>
        <row r="130">
          <cell r="A130">
            <v>1345100930</v>
          </cell>
          <cell r="B130" t="str">
            <v>סידור מפגרים במוסדות</v>
          </cell>
          <cell r="C130">
            <v>-2622960</v>
          </cell>
          <cell r="D130">
            <v>-2638726</v>
          </cell>
          <cell r="E130">
            <v>0</v>
          </cell>
          <cell r="F130">
            <v>-2638726</v>
          </cell>
        </row>
        <row r="131">
          <cell r="A131">
            <v>1345110930</v>
          </cell>
          <cell r="B131" t="str">
            <v>מועדונים לילדים</v>
          </cell>
          <cell r="C131">
            <v>-117000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1345120930</v>
          </cell>
          <cell r="B132" t="str">
            <v>מפגרים במוסד ממשלתי</v>
          </cell>
          <cell r="C132">
            <v>0</v>
          </cell>
          <cell r="D132">
            <v>-99750</v>
          </cell>
          <cell r="E132">
            <v>0</v>
          </cell>
          <cell r="F132">
            <v>-99750</v>
          </cell>
        </row>
        <row r="133">
          <cell r="A133">
            <v>1345130930</v>
          </cell>
          <cell r="B133" t="str">
            <v>טיפול בהורים ובילדיה</v>
          </cell>
          <cell r="C133">
            <v>-6750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1345140930</v>
          </cell>
          <cell r="B134" t="str">
            <v>החזקת אוטיסטים במסגרת</v>
          </cell>
          <cell r="C134">
            <v>-288024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1345200930</v>
          </cell>
          <cell r="B135" t="str">
            <v>מפגרים במעון טיפולי</v>
          </cell>
          <cell r="C135">
            <v>-204960</v>
          </cell>
          <cell r="D135">
            <v>-160975</v>
          </cell>
          <cell r="E135">
            <v>0</v>
          </cell>
          <cell r="F135">
            <v>-160975</v>
          </cell>
        </row>
        <row r="136">
          <cell r="A136">
            <v>1345240930</v>
          </cell>
          <cell r="B136" t="str">
            <v>מעש"ים</v>
          </cell>
          <cell r="C136">
            <v>-197856</v>
          </cell>
          <cell r="D136">
            <v>-212588</v>
          </cell>
          <cell r="E136">
            <v>0</v>
          </cell>
          <cell r="F136">
            <v>-212588</v>
          </cell>
        </row>
        <row r="137">
          <cell r="A137">
            <v>1345300930</v>
          </cell>
          <cell r="B137" t="str">
            <v>שירותים תומכים למפגר</v>
          </cell>
          <cell r="C137">
            <v>-7500</v>
          </cell>
          <cell r="D137">
            <v>-6954</v>
          </cell>
          <cell r="E137">
            <v>0</v>
          </cell>
          <cell r="F137">
            <v>-6954</v>
          </cell>
        </row>
        <row r="138">
          <cell r="A138">
            <v>1345301930</v>
          </cell>
          <cell r="B138" t="str">
            <v>הסעות למעון מפגרים</v>
          </cell>
          <cell r="C138">
            <v>0</v>
          </cell>
          <cell r="D138">
            <v>-19068</v>
          </cell>
          <cell r="E138">
            <v>0</v>
          </cell>
          <cell r="F138">
            <v>-19068</v>
          </cell>
        </row>
        <row r="139">
          <cell r="A139">
            <v>1345305930</v>
          </cell>
          <cell r="B139" t="str">
            <v>מועדונים חברת למפגר</v>
          </cell>
          <cell r="C139">
            <v>-15000</v>
          </cell>
          <cell r="D139">
            <v>-2664</v>
          </cell>
          <cell r="E139">
            <v>0</v>
          </cell>
          <cell r="F139">
            <v>-2664</v>
          </cell>
        </row>
        <row r="140">
          <cell r="A140">
            <v>1345310930</v>
          </cell>
          <cell r="B140" t="str">
            <v>נופשונים למפגר</v>
          </cell>
          <cell r="C140">
            <v>-13464</v>
          </cell>
          <cell r="D140">
            <v>-11115</v>
          </cell>
          <cell r="E140">
            <v>0</v>
          </cell>
          <cell r="F140">
            <v>-11115</v>
          </cell>
        </row>
        <row r="141">
          <cell r="A141">
            <v>1345311930</v>
          </cell>
          <cell r="B141" t="str">
            <v>הסעות למ.יום למפגר</v>
          </cell>
          <cell r="C141">
            <v>-57900</v>
          </cell>
          <cell r="D141">
            <v>-90195</v>
          </cell>
          <cell r="E141">
            <v>0</v>
          </cell>
          <cell r="F141">
            <v>-90195</v>
          </cell>
        </row>
        <row r="142">
          <cell r="A142">
            <v>1346320930</v>
          </cell>
          <cell r="B142" t="str">
            <v>הדרכת עיוור ובני ביתו</v>
          </cell>
          <cell r="C142">
            <v>-24427</v>
          </cell>
          <cell r="D142">
            <v>-24518</v>
          </cell>
          <cell r="E142">
            <v>0</v>
          </cell>
          <cell r="F142">
            <v>-24518</v>
          </cell>
        </row>
        <row r="143">
          <cell r="A143">
            <v>1346400930</v>
          </cell>
          <cell r="B143" t="str">
            <v>מפעלי שיקון לעוור</v>
          </cell>
          <cell r="C143">
            <v>-41500</v>
          </cell>
          <cell r="D143">
            <v>-28278</v>
          </cell>
          <cell r="E143">
            <v>0</v>
          </cell>
          <cell r="F143">
            <v>-28278</v>
          </cell>
        </row>
        <row r="144">
          <cell r="A144">
            <v>1346510930</v>
          </cell>
          <cell r="B144" t="str">
            <v>מועדונים לעוור</v>
          </cell>
          <cell r="C144">
            <v>0</v>
          </cell>
          <cell r="D144">
            <v>-6273</v>
          </cell>
          <cell r="E144">
            <v>0</v>
          </cell>
          <cell r="F144">
            <v>-6273</v>
          </cell>
        </row>
        <row r="145">
          <cell r="A145">
            <v>1346600930</v>
          </cell>
          <cell r="B145" t="str">
            <v>תעסוקה מוגנת למוגבל</v>
          </cell>
          <cell r="C145">
            <v>-5000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1346610930</v>
          </cell>
          <cell r="B146" t="str">
            <v>תוכניות מעבר</v>
          </cell>
          <cell r="C146">
            <v>-4500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1346700930</v>
          </cell>
          <cell r="B147" t="str">
            <v>מ.יום שיקומי לנכים</v>
          </cell>
          <cell r="C147">
            <v>-33576</v>
          </cell>
          <cell r="D147">
            <v>-7638</v>
          </cell>
          <cell r="E147">
            <v>0</v>
          </cell>
          <cell r="F147">
            <v>-7638</v>
          </cell>
        </row>
        <row r="148">
          <cell r="A148">
            <v>1346709930</v>
          </cell>
          <cell r="B148" t="str">
            <v>ליווי למ.יום שיקומי</v>
          </cell>
          <cell r="C148">
            <v>-30000</v>
          </cell>
          <cell r="D148">
            <v>-6984</v>
          </cell>
          <cell r="E148">
            <v>0</v>
          </cell>
          <cell r="F148">
            <v>-6984</v>
          </cell>
        </row>
        <row r="149">
          <cell r="A149">
            <v>1346710930</v>
          </cell>
          <cell r="B149" t="str">
            <v>הסעות למ.יום שיקומי לנכים</v>
          </cell>
          <cell r="C149">
            <v>-75000</v>
          </cell>
          <cell r="D149">
            <v>-5221</v>
          </cell>
          <cell r="E149">
            <v>0</v>
          </cell>
          <cell r="F149">
            <v>-5221</v>
          </cell>
        </row>
        <row r="150">
          <cell r="A150">
            <v>1346720930</v>
          </cell>
          <cell r="B150" t="str">
            <v>מועדון חברתי לבוגרים</v>
          </cell>
          <cell r="C150">
            <v>-27000</v>
          </cell>
          <cell r="D150">
            <v>-24287</v>
          </cell>
          <cell r="E150">
            <v>0</v>
          </cell>
          <cell r="F150">
            <v>-24287</v>
          </cell>
        </row>
        <row r="151">
          <cell r="A151">
            <v>1346750930</v>
          </cell>
          <cell r="B151" t="str">
            <v>תעסוקה נתמכת לנכים</v>
          </cell>
          <cell r="C151">
            <v>-5000</v>
          </cell>
          <cell r="D151">
            <v>-7226</v>
          </cell>
          <cell r="E151">
            <v>0</v>
          </cell>
          <cell r="F151">
            <v>-7226</v>
          </cell>
        </row>
        <row r="152">
          <cell r="A152">
            <v>1346760930</v>
          </cell>
          <cell r="B152" t="str">
            <v>תוכנית מעבר</v>
          </cell>
          <cell r="C152">
            <v>0</v>
          </cell>
          <cell r="D152">
            <v>-4127</v>
          </cell>
          <cell r="E152">
            <v>0</v>
          </cell>
          <cell r="F152">
            <v>-4127</v>
          </cell>
        </row>
        <row r="153">
          <cell r="A153">
            <v>1346800930</v>
          </cell>
          <cell r="B153" t="str">
            <v>מרכזי איבחון ושיקום</v>
          </cell>
          <cell r="C153">
            <v>-21000</v>
          </cell>
          <cell r="D153">
            <v>-27648</v>
          </cell>
          <cell r="E153">
            <v>0</v>
          </cell>
          <cell r="F153">
            <v>-27648</v>
          </cell>
        </row>
        <row r="154">
          <cell r="A154">
            <v>1346820930</v>
          </cell>
          <cell r="B154" t="str">
            <v>שיקום נכים בקהילה</v>
          </cell>
          <cell r="C154">
            <v>-12500</v>
          </cell>
          <cell r="D154">
            <v>-6188</v>
          </cell>
          <cell r="E154">
            <v>0</v>
          </cell>
          <cell r="F154">
            <v>-6188</v>
          </cell>
        </row>
        <row r="155">
          <cell r="A155">
            <v>1346825930</v>
          </cell>
          <cell r="B155" t="str">
            <v>בוגרים עיוורים בקהילה</v>
          </cell>
          <cell r="C155">
            <v>-32000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>
            <v>1346830930</v>
          </cell>
          <cell r="B156" t="str">
            <v>ילדים עוורים בקהילה</v>
          </cell>
          <cell r="C156">
            <v>-31000</v>
          </cell>
          <cell r="D156">
            <v>-16603</v>
          </cell>
          <cell r="E156">
            <v>0</v>
          </cell>
          <cell r="F156">
            <v>-16603</v>
          </cell>
        </row>
        <row r="157">
          <cell r="A157">
            <v>1346840930</v>
          </cell>
          <cell r="B157" t="str">
            <v>נכים קשים בקהילה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1347120930</v>
          </cell>
          <cell r="B158" t="str">
            <v>טיפול בנוער וצעירים</v>
          </cell>
          <cell r="C158">
            <v>-8000</v>
          </cell>
          <cell r="D158">
            <v>802</v>
          </cell>
          <cell r="E158">
            <v>0</v>
          </cell>
          <cell r="F158">
            <v>802</v>
          </cell>
        </row>
        <row r="159">
          <cell r="A159">
            <v>1347130930</v>
          </cell>
          <cell r="B159" t="str">
            <v>שהות במקלטים לנערות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1347140930</v>
          </cell>
          <cell r="B160" t="str">
            <v>מועדון חברתי לבוגרים</v>
          </cell>
          <cell r="C160">
            <v>0</v>
          </cell>
          <cell r="D160">
            <v>-18009</v>
          </cell>
          <cell r="E160">
            <v>0</v>
          </cell>
          <cell r="F160">
            <v>-18009</v>
          </cell>
        </row>
        <row r="161">
          <cell r="A161">
            <v>1347200930</v>
          </cell>
          <cell r="B161" t="str">
            <v>טיפול בנערות במצוקה</v>
          </cell>
          <cell r="C161">
            <v>-9215</v>
          </cell>
          <cell r="D161">
            <v>-2395</v>
          </cell>
          <cell r="E161">
            <v>0</v>
          </cell>
          <cell r="F161">
            <v>-2395</v>
          </cell>
        </row>
        <row r="162">
          <cell r="A162">
            <v>1347300990</v>
          </cell>
          <cell r="B162" t="str">
            <v>טיפול בנוער מתמכר</v>
          </cell>
          <cell r="C162">
            <v>-9000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1347305930</v>
          </cell>
          <cell r="B163" t="str">
            <v>התמכרויות מבוגרים</v>
          </cell>
          <cell r="C163">
            <v>-20000</v>
          </cell>
          <cell r="D163">
            <v>-43551</v>
          </cell>
          <cell r="E163">
            <v>0</v>
          </cell>
          <cell r="F163">
            <v>-43551</v>
          </cell>
        </row>
        <row r="164">
          <cell r="A164">
            <v>1347310930</v>
          </cell>
          <cell r="B164" t="str">
            <v>טפול באלכוהוליסטים</v>
          </cell>
          <cell r="C164">
            <v>0</v>
          </cell>
          <cell r="D164">
            <v>-1680</v>
          </cell>
          <cell r="E164">
            <v>0</v>
          </cell>
          <cell r="F164">
            <v>-1680</v>
          </cell>
        </row>
        <row r="165">
          <cell r="A165">
            <v>1347330930</v>
          </cell>
          <cell r="B165" t="str">
            <v>מ.יום לנוער -סמים</v>
          </cell>
          <cell r="C165">
            <v>0</v>
          </cell>
          <cell r="D165">
            <v>-2997</v>
          </cell>
          <cell r="E165">
            <v>0</v>
          </cell>
          <cell r="F165">
            <v>-2997</v>
          </cell>
        </row>
        <row r="166">
          <cell r="A166">
            <v>1347400930</v>
          </cell>
          <cell r="B166" t="str">
            <v>מית"ר</v>
          </cell>
          <cell r="C166">
            <v>-741504</v>
          </cell>
          <cell r="D166">
            <v>-511911</v>
          </cell>
          <cell r="E166">
            <v>0</v>
          </cell>
          <cell r="F166">
            <v>-511911</v>
          </cell>
        </row>
        <row r="167">
          <cell r="A167">
            <v>1347410930</v>
          </cell>
          <cell r="B167" t="str">
            <v>מניעת אלימות במפתנים</v>
          </cell>
          <cell r="C167">
            <v>0</v>
          </cell>
          <cell r="D167">
            <v>-3000</v>
          </cell>
          <cell r="E167">
            <v>0</v>
          </cell>
          <cell r="F167">
            <v>-3000</v>
          </cell>
        </row>
        <row r="168">
          <cell r="A168">
            <v>1348300930</v>
          </cell>
          <cell r="B168" t="str">
            <v>פעולות התנדבות</v>
          </cell>
          <cell r="C168">
            <v>-1000</v>
          </cell>
          <cell r="D168">
            <v>-8404</v>
          </cell>
          <cell r="E168">
            <v>0</v>
          </cell>
          <cell r="F168">
            <v>-8404</v>
          </cell>
        </row>
        <row r="169">
          <cell r="A169">
            <v>1413100210</v>
          </cell>
          <cell r="B169" t="str">
            <v>מים שוטף</v>
          </cell>
          <cell r="C169">
            <v>-5000000</v>
          </cell>
          <cell r="D169">
            <v>-2858831.42</v>
          </cell>
          <cell r="E169">
            <v>0</v>
          </cell>
          <cell r="F169">
            <v>-2858831.42</v>
          </cell>
        </row>
        <row r="170">
          <cell r="A170">
            <v>1413109210</v>
          </cell>
          <cell r="B170" t="str">
            <v>היטל צריכה עודפת</v>
          </cell>
          <cell r="C170">
            <v>0</v>
          </cell>
          <cell r="D170">
            <v>-138.86000000000001</v>
          </cell>
          <cell r="E170">
            <v>0</v>
          </cell>
          <cell r="F170">
            <v>-138.86000000000001</v>
          </cell>
        </row>
        <row r="171">
          <cell r="A171">
            <v>1413110210</v>
          </cell>
          <cell r="B171" t="str">
            <v>מים פיגורים</v>
          </cell>
          <cell r="C171">
            <v>-3000000</v>
          </cell>
          <cell r="D171">
            <v>-2017698.47</v>
          </cell>
          <cell r="E171">
            <v>0</v>
          </cell>
          <cell r="F171">
            <v>-2017698.47</v>
          </cell>
        </row>
        <row r="172">
          <cell r="A172">
            <v>1413111210</v>
          </cell>
          <cell r="B172" t="str">
            <v>יתרות מים 2005</v>
          </cell>
          <cell r="C172">
            <v>0</v>
          </cell>
          <cell r="D172">
            <v>-135441.60000000001</v>
          </cell>
          <cell r="E172">
            <v>0</v>
          </cell>
          <cell r="F172">
            <v>-135441.60000000001</v>
          </cell>
        </row>
        <row r="173">
          <cell r="A173">
            <v>1413112210</v>
          </cell>
          <cell r="B173" t="str">
            <v>יתרות מים 2006</v>
          </cell>
          <cell r="C173">
            <v>0</v>
          </cell>
          <cell r="D173">
            <v>-2823.66</v>
          </cell>
          <cell r="E173">
            <v>0</v>
          </cell>
          <cell r="F173">
            <v>-2823.66</v>
          </cell>
        </row>
        <row r="174">
          <cell r="A174">
            <v>1413113210</v>
          </cell>
          <cell r="B174" t="str">
            <v>יתרות מים 2007</v>
          </cell>
          <cell r="C174">
            <v>0</v>
          </cell>
          <cell r="D174">
            <v>-56742.21</v>
          </cell>
          <cell r="E174">
            <v>0</v>
          </cell>
          <cell r="F174">
            <v>-56742.21</v>
          </cell>
        </row>
        <row r="175">
          <cell r="A175">
            <v>1413200410</v>
          </cell>
          <cell r="B175" t="str">
            <v>הכנסות מים (הסדר 23) עצמיות</v>
          </cell>
          <cell r="C175">
            <v>0</v>
          </cell>
          <cell r="D175">
            <v>-153245.70000000001</v>
          </cell>
          <cell r="E175">
            <v>0</v>
          </cell>
          <cell r="F175">
            <v>-153245.70000000001</v>
          </cell>
        </row>
        <row r="176">
          <cell r="A176">
            <v>1413300810</v>
          </cell>
          <cell r="B176" t="str">
            <v>א.צנרת דליה</v>
          </cell>
          <cell r="C176">
            <v>-340000</v>
          </cell>
          <cell r="D176">
            <v>-249971.13</v>
          </cell>
          <cell r="E176">
            <v>0</v>
          </cell>
          <cell r="F176">
            <v>-249971.13</v>
          </cell>
        </row>
        <row r="177">
          <cell r="A177">
            <v>1472000210</v>
          </cell>
          <cell r="B177" t="str">
            <v>י.אב ביוב</v>
          </cell>
          <cell r="C177">
            <v>0</v>
          </cell>
          <cell r="D177">
            <v>-91219.17</v>
          </cell>
          <cell r="E177">
            <v>0</v>
          </cell>
          <cell r="F177">
            <v>-91219.17</v>
          </cell>
        </row>
        <row r="178">
          <cell r="A178">
            <v>1472000310</v>
          </cell>
          <cell r="B178" t="str">
            <v>היטל ביוב</v>
          </cell>
          <cell r="C178">
            <v>0</v>
          </cell>
          <cell r="D178">
            <v>-12261.18</v>
          </cell>
          <cell r="E178">
            <v>0</v>
          </cell>
          <cell r="F178">
            <v>-12261.18</v>
          </cell>
        </row>
        <row r="179">
          <cell r="A179">
            <v>1472000810</v>
          </cell>
          <cell r="B179" t="str">
            <v>אגרת ביוב</v>
          </cell>
          <cell r="C179">
            <v>-300000</v>
          </cell>
          <cell r="D179">
            <v>-153873.84</v>
          </cell>
          <cell r="E179">
            <v>0</v>
          </cell>
          <cell r="F179">
            <v>-153873.84</v>
          </cell>
        </row>
        <row r="180">
          <cell r="A180">
            <v>1472100310</v>
          </cell>
          <cell r="B180" t="str">
            <v>ביוב  2005</v>
          </cell>
          <cell r="C180">
            <v>0</v>
          </cell>
          <cell r="D180">
            <v>-13979.64</v>
          </cell>
          <cell r="E180">
            <v>0</v>
          </cell>
          <cell r="F180">
            <v>-13979.64</v>
          </cell>
        </row>
        <row r="181">
          <cell r="A181">
            <v>1472200310</v>
          </cell>
          <cell r="B181" t="str">
            <v>ביוב 2007</v>
          </cell>
          <cell r="C181">
            <v>0</v>
          </cell>
          <cell r="D181">
            <v>-1869.37</v>
          </cell>
          <cell r="E181">
            <v>0</v>
          </cell>
          <cell r="F181">
            <v>-1869.37</v>
          </cell>
        </row>
        <row r="182">
          <cell r="A182">
            <v>1472300310</v>
          </cell>
          <cell r="B182" t="str">
            <v>ביוב פיגורים</v>
          </cell>
          <cell r="C182">
            <v>-250000</v>
          </cell>
          <cell r="D182">
            <v>-182120.13</v>
          </cell>
          <cell r="E182">
            <v>0</v>
          </cell>
          <cell r="F182">
            <v>-182120.13</v>
          </cell>
        </row>
        <row r="183">
          <cell r="A183">
            <v>1511000660</v>
          </cell>
          <cell r="B183" t="str">
            <v>ריבית</v>
          </cell>
          <cell r="C183">
            <v>0</v>
          </cell>
          <cell r="D183">
            <v>-40955.410000000003</v>
          </cell>
          <cell r="E183">
            <v>0</v>
          </cell>
          <cell r="F183">
            <v>-40955.410000000003</v>
          </cell>
        </row>
        <row r="184">
          <cell r="A184">
            <v>1511000900</v>
          </cell>
          <cell r="B184" t="str">
            <v>מבוטל - עבר 1511000660</v>
          </cell>
          <cell r="C184">
            <v>0</v>
          </cell>
          <cell r="D184">
            <v>-80.44</v>
          </cell>
          <cell r="E184">
            <v>0</v>
          </cell>
          <cell r="F184">
            <v>-80.44</v>
          </cell>
        </row>
        <row r="185">
          <cell r="A185">
            <v>1513000510</v>
          </cell>
          <cell r="B185" t="str">
            <v>החזר הוצאות משנים קודמות</v>
          </cell>
          <cell r="C185">
            <v>0</v>
          </cell>
          <cell r="D185">
            <v>-30977.22</v>
          </cell>
          <cell r="E185">
            <v>0</v>
          </cell>
          <cell r="F185">
            <v>-30977.22</v>
          </cell>
        </row>
        <row r="186">
          <cell r="A186">
            <v>1513100900</v>
          </cell>
          <cell r="B186" t="str">
            <v>הכנסות שנים קודמות</v>
          </cell>
          <cell r="C186">
            <v>0</v>
          </cell>
          <cell r="D186">
            <v>-143424.88</v>
          </cell>
          <cell r="E186">
            <v>0</v>
          </cell>
          <cell r="F186">
            <v>-143424.88</v>
          </cell>
        </row>
        <row r="187">
          <cell r="A187">
            <v>1599100590</v>
          </cell>
          <cell r="B187" t="str">
            <v>הכנסות מהסכמי פשרה</v>
          </cell>
          <cell r="C187">
            <v>-4000000</v>
          </cell>
          <cell r="D187">
            <v>-1637652.08</v>
          </cell>
          <cell r="E187">
            <v>0</v>
          </cell>
          <cell r="F187">
            <v>-1637652.08</v>
          </cell>
        </row>
        <row r="188">
          <cell r="A188">
            <v>1599100910</v>
          </cell>
          <cell r="B188" t="str">
            <v>מענק כסוי גרעון</v>
          </cell>
          <cell r="C188">
            <v>-2000000</v>
          </cell>
          <cell r="D188">
            <v>-6218000</v>
          </cell>
          <cell r="E188">
            <v>0</v>
          </cell>
          <cell r="F188">
            <v>-6218000</v>
          </cell>
        </row>
        <row r="189">
          <cell r="A189">
            <v>1599100980</v>
          </cell>
          <cell r="B189" t="str">
            <v>הכנסהמותנת ביקורת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1611000450</v>
          </cell>
          <cell r="B190" t="str">
            <v>ריהוט וציוד הנהלה</v>
          </cell>
          <cell r="C190">
            <v>8000</v>
          </cell>
          <cell r="D190">
            <v>9099.99</v>
          </cell>
          <cell r="E190">
            <v>3834</v>
          </cell>
          <cell r="F190">
            <v>12933.99</v>
          </cell>
        </row>
        <row r="191">
          <cell r="A191">
            <v>1611000470</v>
          </cell>
          <cell r="B191" t="str">
            <v>ציוד משרדי הנהלה</v>
          </cell>
          <cell r="C191">
            <v>5000</v>
          </cell>
          <cell r="D191">
            <v>5545.83</v>
          </cell>
          <cell r="E191">
            <v>0</v>
          </cell>
          <cell r="F191">
            <v>5545.83</v>
          </cell>
        </row>
        <row r="192">
          <cell r="A192">
            <v>1611000480</v>
          </cell>
          <cell r="B192" t="str">
            <v>עתון</v>
          </cell>
          <cell r="C192">
            <v>4000</v>
          </cell>
          <cell r="D192">
            <v>9404.89</v>
          </cell>
          <cell r="E192">
            <v>0</v>
          </cell>
          <cell r="F192">
            <v>9404.89</v>
          </cell>
        </row>
        <row r="193">
          <cell r="A193">
            <v>1611000514</v>
          </cell>
          <cell r="B193" t="str">
            <v>מתנות הנהלה</v>
          </cell>
          <cell r="C193">
            <v>9600</v>
          </cell>
          <cell r="D193">
            <v>7859.6</v>
          </cell>
          <cell r="E193">
            <v>0</v>
          </cell>
          <cell r="F193">
            <v>7859.6</v>
          </cell>
        </row>
        <row r="194">
          <cell r="A194">
            <v>1611000530</v>
          </cell>
          <cell r="B194" t="str">
            <v>רכב מנהלי - דלק</v>
          </cell>
          <cell r="C194">
            <v>24000</v>
          </cell>
          <cell r="D194">
            <v>28141.279999999999</v>
          </cell>
          <cell r="E194">
            <v>0</v>
          </cell>
          <cell r="F194">
            <v>28141.279999999999</v>
          </cell>
        </row>
        <row r="195">
          <cell r="A195">
            <v>1611000535</v>
          </cell>
          <cell r="B195" t="str">
            <v>שכירות רכב הנהלה</v>
          </cell>
          <cell r="C195">
            <v>52000</v>
          </cell>
          <cell r="D195">
            <v>34349.339999999997</v>
          </cell>
          <cell r="E195">
            <v>0</v>
          </cell>
          <cell r="F195">
            <v>34349.339999999997</v>
          </cell>
        </row>
        <row r="196">
          <cell r="A196">
            <v>1611000550</v>
          </cell>
          <cell r="B196" t="str">
            <v>פרסום</v>
          </cell>
          <cell r="C196">
            <v>10000</v>
          </cell>
          <cell r="D196">
            <v>600</v>
          </cell>
          <cell r="E196">
            <v>9400</v>
          </cell>
          <cell r="F196">
            <v>10000</v>
          </cell>
        </row>
        <row r="197">
          <cell r="A197">
            <v>1611000735</v>
          </cell>
          <cell r="B197" t="str">
            <v>שכירות רכב-הנהלה</v>
          </cell>
          <cell r="C197">
            <v>0</v>
          </cell>
          <cell r="D197">
            <v>53</v>
          </cell>
          <cell r="E197">
            <v>0</v>
          </cell>
          <cell r="F197">
            <v>53</v>
          </cell>
        </row>
        <row r="198">
          <cell r="A198">
            <v>1611000780</v>
          </cell>
          <cell r="B198" t="str">
            <v>שונות</v>
          </cell>
          <cell r="C198">
            <v>7000</v>
          </cell>
          <cell r="D198">
            <v>5973</v>
          </cell>
          <cell r="E198">
            <v>1027</v>
          </cell>
          <cell r="F198">
            <v>7000</v>
          </cell>
        </row>
        <row r="199">
          <cell r="A199">
            <v>1611100110</v>
          </cell>
          <cell r="B199" t="str">
            <v>שכר ראש העיר</v>
          </cell>
          <cell r="C199">
            <v>636000</v>
          </cell>
          <cell r="D199">
            <v>757091.16</v>
          </cell>
          <cell r="E199">
            <v>0</v>
          </cell>
          <cell r="F199">
            <v>757091.16</v>
          </cell>
        </row>
        <row r="200">
          <cell r="A200">
            <v>1611100510</v>
          </cell>
          <cell r="B200" t="str">
            <v>אשל וכיבוד</v>
          </cell>
          <cell r="C200">
            <v>5100</v>
          </cell>
          <cell r="D200">
            <v>3450</v>
          </cell>
          <cell r="E200">
            <v>900</v>
          </cell>
          <cell r="F200">
            <v>4350</v>
          </cell>
        </row>
        <row r="201">
          <cell r="A201">
            <v>1611100523</v>
          </cell>
          <cell r="B201" t="str">
            <v>דמי חבר</v>
          </cell>
          <cell r="C201">
            <v>3000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1611100541</v>
          </cell>
          <cell r="B202" t="str">
            <v>יו"ר עיריה-סלקום</v>
          </cell>
          <cell r="C202">
            <v>0</v>
          </cell>
          <cell r="D202">
            <v>287.73</v>
          </cell>
          <cell r="E202">
            <v>0</v>
          </cell>
          <cell r="F202">
            <v>287.73</v>
          </cell>
        </row>
        <row r="203">
          <cell r="A203">
            <v>1611110110</v>
          </cell>
          <cell r="B203" t="str">
            <v>שכר סגן יו"ר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1611200110</v>
          </cell>
          <cell r="B204" t="str">
            <v>שכר עובדי לשכה</v>
          </cell>
          <cell r="C204">
            <v>344055</v>
          </cell>
          <cell r="D204">
            <v>40368.79</v>
          </cell>
          <cell r="E204">
            <v>0</v>
          </cell>
          <cell r="F204">
            <v>40368.79</v>
          </cell>
        </row>
        <row r="205">
          <cell r="A205">
            <v>1611200541</v>
          </cell>
          <cell r="B205" t="str">
            <v>מועצת הרשות-סלקום</v>
          </cell>
          <cell r="C205">
            <v>0</v>
          </cell>
          <cell r="D205">
            <v>1302.28</v>
          </cell>
          <cell r="E205">
            <v>0</v>
          </cell>
          <cell r="F205">
            <v>1302.28</v>
          </cell>
        </row>
        <row r="206">
          <cell r="A206">
            <v>1612000110</v>
          </cell>
          <cell r="B206" t="str">
            <v>שכר מבקר</v>
          </cell>
          <cell r="C206">
            <v>414395</v>
          </cell>
          <cell r="D206">
            <v>587182.97</v>
          </cell>
          <cell r="E206">
            <v>0</v>
          </cell>
          <cell r="F206">
            <v>587182.97</v>
          </cell>
        </row>
        <row r="207">
          <cell r="A207">
            <v>1612000470</v>
          </cell>
          <cell r="B207" t="str">
            <v>ציוד משרדי-מבקר</v>
          </cell>
          <cell r="C207">
            <v>2400</v>
          </cell>
          <cell r="D207">
            <v>0</v>
          </cell>
          <cell r="E207">
            <v>1740.5</v>
          </cell>
          <cell r="F207">
            <v>1740.5</v>
          </cell>
        </row>
        <row r="208">
          <cell r="A208">
            <v>1612000780</v>
          </cell>
          <cell r="B208" t="str">
            <v>הוצאות שונות-מבקר</v>
          </cell>
          <cell r="C208">
            <v>3000</v>
          </cell>
          <cell r="D208">
            <v>2939.41</v>
          </cell>
          <cell r="E208">
            <v>850</v>
          </cell>
          <cell r="F208">
            <v>3789.41</v>
          </cell>
        </row>
        <row r="209">
          <cell r="A209">
            <v>1613000110</v>
          </cell>
          <cell r="B209" t="str">
            <v>שכר מזכירות</v>
          </cell>
          <cell r="C209">
            <v>1321000</v>
          </cell>
          <cell r="D209">
            <v>1417709.96</v>
          </cell>
          <cell r="E209">
            <v>0</v>
          </cell>
          <cell r="F209">
            <v>1417709.96</v>
          </cell>
        </row>
        <row r="210">
          <cell r="A210">
            <v>1613000420</v>
          </cell>
          <cell r="B210" t="str">
            <v>תחזוקת מבנים</v>
          </cell>
          <cell r="C210">
            <v>15000</v>
          </cell>
          <cell r="D210">
            <v>4480</v>
          </cell>
          <cell r="E210">
            <v>0</v>
          </cell>
          <cell r="F210">
            <v>4480</v>
          </cell>
        </row>
        <row r="211">
          <cell r="A211">
            <v>1613000430</v>
          </cell>
          <cell r="B211" t="str">
            <v>מים</v>
          </cell>
          <cell r="C211">
            <v>100000</v>
          </cell>
          <cell r="D211">
            <v>60599.4</v>
          </cell>
          <cell r="E211">
            <v>0</v>
          </cell>
          <cell r="F211">
            <v>60599.4</v>
          </cell>
        </row>
        <row r="212">
          <cell r="A212">
            <v>1613000431</v>
          </cell>
          <cell r="B212" t="str">
            <v>חשמל בניין ראשי</v>
          </cell>
          <cell r="C212">
            <v>32000</v>
          </cell>
          <cell r="D212">
            <v>17623.96</v>
          </cell>
          <cell r="E212">
            <v>0</v>
          </cell>
          <cell r="F212">
            <v>17623.96</v>
          </cell>
        </row>
        <row r="213">
          <cell r="A213">
            <v>1613000450</v>
          </cell>
          <cell r="B213" t="str">
            <v>ריהוט ואחזקתו</v>
          </cell>
          <cell r="C213">
            <v>10000</v>
          </cell>
          <cell r="D213">
            <v>9743.7199999999993</v>
          </cell>
          <cell r="E213">
            <v>900</v>
          </cell>
          <cell r="F213">
            <v>10643.72</v>
          </cell>
        </row>
        <row r="214">
          <cell r="A214">
            <v>1613000470</v>
          </cell>
          <cell r="B214" t="str">
            <v>ציוד משרדי</v>
          </cell>
          <cell r="C214">
            <v>30000</v>
          </cell>
          <cell r="D214">
            <v>27395.01</v>
          </cell>
          <cell r="E214">
            <v>245.82</v>
          </cell>
          <cell r="F214">
            <v>27640.83</v>
          </cell>
        </row>
        <row r="215">
          <cell r="A215">
            <v>1613000475</v>
          </cell>
          <cell r="B215" t="str">
            <v>השכרת מכונות צילום</v>
          </cell>
          <cell r="C215">
            <v>40000</v>
          </cell>
          <cell r="D215">
            <v>46221.32</v>
          </cell>
          <cell r="E215">
            <v>0</v>
          </cell>
          <cell r="F215">
            <v>46221.32</v>
          </cell>
        </row>
        <row r="216">
          <cell r="A216">
            <v>1613000510</v>
          </cell>
          <cell r="B216" t="str">
            <v>אשל וכיבודים</v>
          </cell>
          <cell r="C216">
            <v>3500</v>
          </cell>
          <cell r="D216">
            <v>3050</v>
          </cell>
          <cell r="E216">
            <v>0</v>
          </cell>
          <cell r="F216">
            <v>3050</v>
          </cell>
        </row>
        <row r="217">
          <cell r="A217">
            <v>1613000521</v>
          </cell>
          <cell r="B217" t="str">
            <v>השתלמויות ותוכניות ארגוניות</v>
          </cell>
          <cell r="C217">
            <v>20000</v>
          </cell>
          <cell r="D217">
            <v>6000</v>
          </cell>
          <cell r="E217">
            <v>12661.4</v>
          </cell>
          <cell r="F217">
            <v>18661.400000000001</v>
          </cell>
        </row>
        <row r="218">
          <cell r="A218">
            <v>1613000523</v>
          </cell>
          <cell r="B218" t="str">
            <v>דמי חבר וכנסים</v>
          </cell>
          <cell r="C218">
            <v>10000</v>
          </cell>
          <cell r="D218">
            <v>1250</v>
          </cell>
          <cell r="E218">
            <v>2081.52</v>
          </cell>
          <cell r="F218">
            <v>3331.52</v>
          </cell>
        </row>
        <row r="219">
          <cell r="A219">
            <v>1613000525</v>
          </cell>
          <cell r="B219" t="str">
            <v>עמותת לקידום חברתי</v>
          </cell>
          <cell r="C219">
            <v>92000</v>
          </cell>
          <cell r="D219">
            <v>82327.86</v>
          </cell>
          <cell r="E219">
            <v>0</v>
          </cell>
          <cell r="F219">
            <v>82327.86</v>
          </cell>
        </row>
        <row r="220">
          <cell r="A220">
            <v>1613000540</v>
          </cell>
          <cell r="B220" t="str">
            <v>הוצאות תקשורת</v>
          </cell>
          <cell r="C220">
            <v>90000</v>
          </cell>
          <cell r="D220">
            <v>92867.55</v>
          </cell>
          <cell r="E220">
            <v>1478.15</v>
          </cell>
          <cell r="F220">
            <v>94345.7</v>
          </cell>
        </row>
        <row r="221">
          <cell r="A221">
            <v>1613000541</v>
          </cell>
          <cell r="B221" t="str">
            <v>סלקום</v>
          </cell>
          <cell r="C221">
            <v>6000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1613000542</v>
          </cell>
          <cell r="B222" t="str">
            <v>שירותי מחשבים</v>
          </cell>
          <cell r="C222">
            <v>77500</v>
          </cell>
          <cell r="D222">
            <v>8584</v>
          </cell>
          <cell r="E222">
            <v>22373.759999999998</v>
          </cell>
          <cell r="F222">
            <v>30957.759999999998</v>
          </cell>
        </row>
        <row r="223">
          <cell r="A223">
            <v>1613000543</v>
          </cell>
          <cell r="B223" t="str">
            <v>הוצאות דואר וביול</v>
          </cell>
          <cell r="C223">
            <v>110000</v>
          </cell>
          <cell r="D223">
            <v>79982.94</v>
          </cell>
          <cell r="E223">
            <v>3350.8</v>
          </cell>
          <cell r="F223">
            <v>83333.740000000005</v>
          </cell>
        </row>
        <row r="224">
          <cell r="A224">
            <v>1613000544</v>
          </cell>
          <cell r="B224" t="str">
            <v>אינטרנט ושעוני נוכחות</v>
          </cell>
          <cell r="C224">
            <v>27000</v>
          </cell>
          <cell r="D224">
            <v>16053.9</v>
          </cell>
          <cell r="E224">
            <v>12955</v>
          </cell>
          <cell r="F224">
            <v>29008.9</v>
          </cell>
        </row>
        <row r="225">
          <cell r="A225">
            <v>1613000550</v>
          </cell>
          <cell r="B225" t="str">
            <v>פרסום מכרזים</v>
          </cell>
          <cell r="C225">
            <v>20000</v>
          </cell>
          <cell r="D225">
            <v>19432.349999999999</v>
          </cell>
          <cell r="E225">
            <v>2852</v>
          </cell>
          <cell r="F225">
            <v>22284.35</v>
          </cell>
        </row>
        <row r="226">
          <cell r="A226">
            <v>1613000560</v>
          </cell>
          <cell r="B226" t="str">
            <v>משרדיות</v>
          </cell>
          <cell r="C226">
            <v>1400</v>
          </cell>
          <cell r="D226">
            <v>0</v>
          </cell>
          <cell r="E226">
            <v>1085.5999999999999</v>
          </cell>
          <cell r="F226">
            <v>1085.5999999999999</v>
          </cell>
        </row>
        <row r="227">
          <cell r="A227">
            <v>1613000570</v>
          </cell>
          <cell r="B227" t="str">
            <v>מיכון אוטומציה</v>
          </cell>
          <cell r="C227">
            <v>300000</v>
          </cell>
          <cell r="D227">
            <v>194822.38</v>
          </cell>
          <cell r="E227">
            <v>1486.8</v>
          </cell>
          <cell r="F227">
            <v>196309.18</v>
          </cell>
        </row>
        <row r="228">
          <cell r="A228">
            <v>1613000720</v>
          </cell>
          <cell r="B228" t="str">
            <v>חומרים</v>
          </cell>
          <cell r="C228">
            <v>8000</v>
          </cell>
          <cell r="D228">
            <v>7774.2</v>
          </cell>
          <cell r="E228">
            <v>651</v>
          </cell>
          <cell r="F228">
            <v>8425.2000000000007</v>
          </cell>
        </row>
        <row r="229">
          <cell r="A229">
            <v>1613000760</v>
          </cell>
          <cell r="B229" t="str">
            <v>השתתפות בתקציב ועד עובדים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A230">
            <v>1613000770</v>
          </cell>
          <cell r="B230" t="str">
            <v>טקסים ואירועים</v>
          </cell>
          <cell r="C230">
            <v>20000</v>
          </cell>
          <cell r="D230">
            <v>10779.14</v>
          </cell>
          <cell r="E230">
            <v>9125</v>
          </cell>
          <cell r="F230">
            <v>19904.14</v>
          </cell>
        </row>
        <row r="231">
          <cell r="A231">
            <v>1613001523</v>
          </cell>
          <cell r="B231" t="str">
            <v>דמי חבר -קידום מקצועי וחברתי</v>
          </cell>
          <cell r="C231">
            <v>0</v>
          </cell>
          <cell r="D231">
            <v>12013.5</v>
          </cell>
          <cell r="E231">
            <v>0</v>
          </cell>
          <cell r="F231">
            <v>12013.5</v>
          </cell>
        </row>
        <row r="232">
          <cell r="A232">
            <v>1613001541</v>
          </cell>
          <cell r="B232" t="str">
            <v>סלקום - עובדים</v>
          </cell>
          <cell r="C232">
            <v>0</v>
          </cell>
          <cell r="D232">
            <v>26886.880000000001</v>
          </cell>
          <cell r="E232">
            <v>0</v>
          </cell>
          <cell r="F232">
            <v>26886.880000000001</v>
          </cell>
        </row>
        <row r="233">
          <cell r="A233">
            <v>1613002523</v>
          </cell>
          <cell r="B233" t="str">
            <v>דמי חבר-קרן רווחת עובדי הרשות</v>
          </cell>
          <cell r="C233">
            <v>0</v>
          </cell>
          <cell r="D233">
            <v>9628</v>
          </cell>
          <cell r="E233">
            <v>0</v>
          </cell>
          <cell r="F233">
            <v>9628</v>
          </cell>
        </row>
        <row r="234">
          <cell r="A234">
            <v>1614000410</v>
          </cell>
          <cell r="B234" t="str">
            <v>שכירות שירותים ציבוריים</v>
          </cell>
          <cell r="C234">
            <v>18000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1614000435</v>
          </cell>
          <cell r="B235" t="str">
            <v>צריכת מים שירותים ציבוריים</v>
          </cell>
          <cell r="C235">
            <v>7800</v>
          </cell>
          <cell r="D235">
            <v>7450.3</v>
          </cell>
          <cell r="E235">
            <v>0</v>
          </cell>
          <cell r="F235">
            <v>7450.3</v>
          </cell>
        </row>
        <row r="236">
          <cell r="A236">
            <v>1614000720</v>
          </cell>
          <cell r="B236" t="str">
            <v>חומרי לשירותים ציבוריים</v>
          </cell>
          <cell r="C236">
            <v>3000</v>
          </cell>
          <cell r="D236">
            <v>0</v>
          </cell>
          <cell r="E236">
            <v>500</v>
          </cell>
          <cell r="F236">
            <v>500</v>
          </cell>
        </row>
        <row r="237">
          <cell r="A237">
            <v>1617000581</v>
          </cell>
          <cell r="B237" t="str">
            <v>הוצאות משפטיות-אגרות</v>
          </cell>
          <cell r="C237">
            <v>20000</v>
          </cell>
          <cell r="D237">
            <v>6584</v>
          </cell>
          <cell r="E237">
            <v>0</v>
          </cell>
          <cell r="F237">
            <v>6584</v>
          </cell>
        </row>
        <row r="238">
          <cell r="A238">
            <v>1617000750</v>
          </cell>
          <cell r="B238" t="str">
            <v>משפטיות</v>
          </cell>
          <cell r="C238">
            <v>350000</v>
          </cell>
          <cell r="D238">
            <v>406787.59</v>
          </cell>
          <cell r="E238">
            <v>0</v>
          </cell>
          <cell r="F238">
            <v>406787.59</v>
          </cell>
        </row>
        <row r="239">
          <cell r="A239">
            <v>1617000751</v>
          </cell>
          <cell r="B239" t="str">
            <v>הוצאות משפטיות</v>
          </cell>
          <cell r="C239">
            <v>0</v>
          </cell>
          <cell r="D239">
            <v>38923</v>
          </cell>
          <cell r="E239">
            <v>0</v>
          </cell>
          <cell r="F239">
            <v>38923</v>
          </cell>
        </row>
        <row r="240">
          <cell r="A240">
            <v>1617100750</v>
          </cell>
          <cell r="B240" t="str">
            <v>משפטיות כ"א</v>
          </cell>
          <cell r="C240">
            <v>0</v>
          </cell>
          <cell r="D240">
            <v>5100</v>
          </cell>
          <cell r="E240">
            <v>0</v>
          </cell>
          <cell r="F240">
            <v>5100</v>
          </cell>
        </row>
        <row r="241">
          <cell r="A241">
            <v>1619000780</v>
          </cell>
          <cell r="B241" t="str">
            <v>בחירות-שכר ופרסומים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1621000110</v>
          </cell>
          <cell r="B242" t="str">
            <v>שכר גזברות</v>
          </cell>
          <cell r="C242">
            <v>1164000</v>
          </cell>
          <cell r="D242">
            <v>1277525.5900000001</v>
          </cell>
          <cell r="E242">
            <v>0</v>
          </cell>
          <cell r="F242">
            <v>1277525.5900000001</v>
          </cell>
        </row>
        <row r="243">
          <cell r="A243">
            <v>1621000450</v>
          </cell>
          <cell r="B243" t="str">
            <v>גזברות ריהוט ואחזקתו</v>
          </cell>
          <cell r="C243">
            <v>3000</v>
          </cell>
          <cell r="D243">
            <v>0</v>
          </cell>
          <cell r="E243">
            <v>280</v>
          </cell>
          <cell r="F243">
            <v>280</v>
          </cell>
        </row>
        <row r="244">
          <cell r="A244">
            <v>1621000470</v>
          </cell>
          <cell r="B244" t="str">
            <v>גזברות-ציוד משרדי</v>
          </cell>
          <cell r="C244">
            <v>3000</v>
          </cell>
          <cell r="D244">
            <v>477.2</v>
          </cell>
          <cell r="E244">
            <v>2348.65</v>
          </cell>
          <cell r="F244">
            <v>2825.85</v>
          </cell>
        </row>
        <row r="245">
          <cell r="A245">
            <v>1621000510</v>
          </cell>
          <cell r="B245" t="str">
            <v>כיבודים</v>
          </cell>
          <cell r="C245">
            <v>3000</v>
          </cell>
          <cell r="D245">
            <v>2719.96</v>
          </cell>
          <cell r="E245">
            <v>300</v>
          </cell>
          <cell r="F245">
            <v>3019.96</v>
          </cell>
        </row>
        <row r="246">
          <cell r="A246">
            <v>1621000521</v>
          </cell>
          <cell r="B246" t="str">
            <v>השתלמויות</v>
          </cell>
          <cell r="C246">
            <v>10000</v>
          </cell>
          <cell r="D246">
            <v>15463.5</v>
          </cell>
          <cell r="E246">
            <v>0</v>
          </cell>
          <cell r="F246">
            <v>15463.5</v>
          </cell>
        </row>
        <row r="247">
          <cell r="A247">
            <v>1621000523</v>
          </cell>
          <cell r="B247" t="str">
            <v>דמי חבר</v>
          </cell>
          <cell r="C247">
            <v>5000</v>
          </cell>
          <cell r="D247">
            <v>3000</v>
          </cell>
          <cell r="E247">
            <v>0</v>
          </cell>
          <cell r="F247">
            <v>3000</v>
          </cell>
        </row>
        <row r="248">
          <cell r="A248">
            <v>1621000750</v>
          </cell>
          <cell r="B248" t="str">
            <v>קבלניות</v>
          </cell>
          <cell r="C248">
            <v>260000</v>
          </cell>
          <cell r="D248">
            <v>108981</v>
          </cell>
          <cell r="E248">
            <v>52392</v>
          </cell>
          <cell r="F248">
            <v>161373</v>
          </cell>
        </row>
        <row r="249">
          <cell r="A249">
            <v>1623000110</v>
          </cell>
          <cell r="B249" t="str">
            <v>שכר גבייה</v>
          </cell>
          <cell r="C249">
            <v>629000</v>
          </cell>
          <cell r="D249">
            <v>563343.25</v>
          </cell>
          <cell r="E249">
            <v>0</v>
          </cell>
          <cell r="F249">
            <v>563343.25</v>
          </cell>
        </row>
        <row r="250">
          <cell r="A250">
            <v>1623000410</v>
          </cell>
          <cell r="B250" t="str">
            <v>גביה שכר דירה</v>
          </cell>
          <cell r="C250">
            <v>66000</v>
          </cell>
          <cell r="D250">
            <v>66000</v>
          </cell>
          <cell r="E250">
            <v>0</v>
          </cell>
          <cell r="F250">
            <v>66000</v>
          </cell>
        </row>
        <row r="251">
          <cell r="A251">
            <v>1623000430</v>
          </cell>
          <cell r="B251" t="str">
            <v>גביה חשמל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1623000470</v>
          </cell>
          <cell r="B252" t="str">
            <v>גביה-ציוד משרדי</v>
          </cell>
          <cell r="C252">
            <v>5000</v>
          </cell>
          <cell r="D252">
            <v>6134.06</v>
          </cell>
          <cell r="E252">
            <v>4071</v>
          </cell>
          <cell r="F252">
            <v>10205.06</v>
          </cell>
        </row>
        <row r="253">
          <cell r="A253">
            <v>1623000540</v>
          </cell>
          <cell r="B253" t="str">
            <v>גביה תקשורת</v>
          </cell>
          <cell r="C253">
            <v>5000</v>
          </cell>
          <cell r="D253">
            <v>6684.69</v>
          </cell>
          <cell r="E253">
            <v>0</v>
          </cell>
          <cell r="F253">
            <v>6684.69</v>
          </cell>
        </row>
        <row r="254">
          <cell r="A254">
            <v>1623000720</v>
          </cell>
          <cell r="B254" t="str">
            <v>חומרים - גבייה</v>
          </cell>
          <cell r="C254">
            <v>4000</v>
          </cell>
          <cell r="D254">
            <v>0</v>
          </cell>
          <cell r="E254">
            <v>3421.19</v>
          </cell>
          <cell r="F254">
            <v>3421.19</v>
          </cell>
        </row>
        <row r="255">
          <cell r="A255">
            <v>1623000750</v>
          </cell>
          <cell r="B255" t="str">
            <v>גביה קבלניות</v>
          </cell>
          <cell r="C255">
            <v>500000</v>
          </cell>
          <cell r="D255">
            <v>445964.95</v>
          </cell>
          <cell r="E255">
            <v>9682.3700000000008</v>
          </cell>
          <cell r="F255">
            <v>455647.32</v>
          </cell>
        </row>
        <row r="256">
          <cell r="A256">
            <v>1623000780</v>
          </cell>
          <cell r="B256" t="str">
            <v>גביה הוצ' שונות</v>
          </cell>
          <cell r="C256">
            <v>0</v>
          </cell>
          <cell r="D256">
            <v>195.45</v>
          </cell>
          <cell r="E256">
            <v>0</v>
          </cell>
          <cell r="F256">
            <v>195.45</v>
          </cell>
        </row>
        <row r="257">
          <cell r="A257">
            <v>1631000610</v>
          </cell>
          <cell r="B257" t="str">
            <v>עמלות</v>
          </cell>
          <cell r="C257">
            <v>350000</v>
          </cell>
          <cell r="D257">
            <v>377061.77</v>
          </cell>
          <cell r="E257">
            <v>0</v>
          </cell>
          <cell r="F257">
            <v>377061.77</v>
          </cell>
        </row>
        <row r="258">
          <cell r="A258">
            <v>1631000611</v>
          </cell>
          <cell r="B258" t="str">
            <v>מע"מ עמלות בנק דואר</v>
          </cell>
          <cell r="C258">
            <v>0</v>
          </cell>
          <cell r="D258">
            <v>271.16000000000003</v>
          </cell>
          <cell r="E258">
            <v>0</v>
          </cell>
          <cell r="F258">
            <v>271.16000000000003</v>
          </cell>
        </row>
        <row r="259">
          <cell r="A259">
            <v>1631000650</v>
          </cell>
          <cell r="B259" t="str">
            <v>רבית הו"צ מימון-ספקים</v>
          </cell>
          <cell r="C259">
            <v>2340000</v>
          </cell>
          <cell r="D259">
            <v>3694367.1</v>
          </cell>
          <cell r="E259">
            <v>0</v>
          </cell>
          <cell r="F259">
            <v>3694367.1</v>
          </cell>
        </row>
        <row r="260">
          <cell r="A260">
            <v>1631100610</v>
          </cell>
          <cell r="B260" t="str">
            <v>עמלות עיקולים</v>
          </cell>
          <cell r="C260">
            <v>40000</v>
          </cell>
          <cell r="D260">
            <v>19911.259999999998</v>
          </cell>
          <cell r="E260">
            <v>0</v>
          </cell>
          <cell r="F260">
            <v>19911.259999999998</v>
          </cell>
        </row>
        <row r="261">
          <cell r="A261">
            <v>1632000610</v>
          </cell>
          <cell r="B261" t="str">
            <v>ריבית חובה עו"ש</v>
          </cell>
          <cell r="C261">
            <v>30000</v>
          </cell>
          <cell r="D261">
            <v>95912.639999999999</v>
          </cell>
          <cell r="E261">
            <v>0</v>
          </cell>
          <cell r="F261">
            <v>95912.639999999999</v>
          </cell>
        </row>
        <row r="262">
          <cell r="A262">
            <v>1632000620</v>
          </cell>
          <cell r="B262" t="str">
            <v>רבית משיכת יתר-בנקים</v>
          </cell>
          <cell r="C262">
            <v>120000</v>
          </cell>
          <cell r="D262">
            <v>128272.87</v>
          </cell>
          <cell r="E262">
            <v>0</v>
          </cell>
          <cell r="F262">
            <v>128272.87</v>
          </cell>
        </row>
        <row r="263">
          <cell r="A263">
            <v>1649100691</v>
          </cell>
          <cell r="B263" t="str">
            <v>מלוות קרן</v>
          </cell>
          <cell r="C263">
            <v>1502000</v>
          </cell>
          <cell r="D263">
            <v>1598296.53</v>
          </cell>
          <cell r="E263">
            <v>0</v>
          </cell>
          <cell r="F263">
            <v>1598296.53</v>
          </cell>
        </row>
        <row r="264">
          <cell r="A264">
            <v>1649100692</v>
          </cell>
          <cell r="B264" t="str">
            <v>מלוות ריבית</v>
          </cell>
          <cell r="C264">
            <v>630000</v>
          </cell>
          <cell r="D264">
            <v>689339.75</v>
          </cell>
          <cell r="E264">
            <v>0</v>
          </cell>
          <cell r="F264">
            <v>689339.75</v>
          </cell>
        </row>
        <row r="265">
          <cell r="A265">
            <v>1649100693</v>
          </cell>
          <cell r="B265" t="str">
            <v>מלוות הצמדה</v>
          </cell>
          <cell r="C265">
            <v>195000</v>
          </cell>
          <cell r="D265">
            <v>177837.98</v>
          </cell>
          <cell r="E265">
            <v>0</v>
          </cell>
          <cell r="F265">
            <v>177837.98</v>
          </cell>
        </row>
        <row r="266">
          <cell r="A266">
            <v>1711000735</v>
          </cell>
          <cell r="B266" t="str">
            <v>תברואה-שכירות רכב</v>
          </cell>
          <cell r="C266">
            <v>65000</v>
          </cell>
          <cell r="D266">
            <v>58331.96</v>
          </cell>
          <cell r="E266">
            <v>0</v>
          </cell>
          <cell r="F266">
            <v>58331.96</v>
          </cell>
        </row>
        <row r="267">
          <cell r="A267">
            <v>1711100110</v>
          </cell>
          <cell r="B267" t="str">
            <v>שכר תברואה</v>
          </cell>
          <cell r="C267">
            <v>210000</v>
          </cell>
          <cell r="D267">
            <v>403122</v>
          </cell>
          <cell r="E267">
            <v>0</v>
          </cell>
          <cell r="F267">
            <v>403122</v>
          </cell>
        </row>
        <row r="268">
          <cell r="A268">
            <v>1712200730</v>
          </cell>
          <cell r="B268" t="str">
            <v>אחזקה ודלק</v>
          </cell>
          <cell r="C268">
            <v>36000</v>
          </cell>
          <cell r="D268">
            <v>24504.39</v>
          </cell>
          <cell r="E268">
            <v>0</v>
          </cell>
          <cell r="F268">
            <v>24504.39</v>
          </cell>
        </row>
        <row r="269">
          <cell r="A269">
            <v>1712200750</v>
          </cell>
          <cell r="B269" t="str">
            <v>ניקוי רחובות</v>
          </cell>
          <cell r="C269">
            <v>49413</v>
          </cell>
          <cell r="D269">
            <v>44809.21</v>
          </cell>
          <cell r="E269">
            <v>0</v>
          </cell>
          <cell r="F269">
            <v>44809.21</v>
          </cell>
        </row>
        <row r="270">
          <cell r="A270">
            <v>1712300720</v>
          </cell>
          <cell r="B270" t="str">
            <v>חומרים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1712300750</v>
          </cell>
          <cell r="B271" t="str">
            <v>קבלניות אשפה</v>
          </cell>
          <cell r="C271">
            <v>4760000</v>
          </cell>
          <cell r="D271">
            <v>4413456.21</v>
          </cell>
          <cell r="E271">
            <v>184150.8</v>
          </cell>
          <cell r="F271">
            <v>4597607.01</v>
          </cell>
        </row>
        <row r="272">
          <cell r="A272">
            <v>1712300930</v>
          </cell>
          <cell r="B272" t="str">
            <v>כלי אצירה</v>
          </cell>
          <cell r="C272">
            <v>50000</v>
          </cell>
          <cell r="D272">
            <v>0</v>
          </cell>
          <cell r="E272">
            <v>32190.400000000001</v>
          </cell>
          <cell r="F272">
            <v>32190.400000000001</v>
          </cell>
        </row>
        <row r="273">
          <cell r="A273">
            <v>1713000410</v>
          </cell>
          <cell r="B273" t="str">
            <v>דמי חכירה- קרקע תחנת מעבר</v>
          </cell>
          <cell r="C273">
            <v>60500</v>
          </cell>
          <cell r="D273">
            <v>64900</v>
          </cell>
          <cell r="E273">
            <v>0</v>
          </cell>
          <cell r="F273">
            <v>64900</v>
          </cell>
        </row>
        <row r="274">
          <cell r="A274">
            <v>1713300750</v>
          </cell>
          <cell r="B274" t="str">
            <v>רישוי עסקים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1714300720</v>
          </cell>
          <cell r="B275" t="str">
            <v>מלחמה בכלבת</v>
          </cell>
          <cell r="C275">
            <v>5000</v>
          </cell>
          <cell r="D275">
            <v>6728</v>
          </cell>
          <cell r="E275">
            <v>0</v>
          </cell>
          <cell r="F275">
            <v>6728</v>
          </cell>
        </row>
        <row r="276">
          <cell r="A276">
            <v>1714300721</v>
          </cell>
          <cell r="B276" t="str">
            <v>קבלניות וטרינר</v>
          </cell>
          <cell r="C276">
            <v>100000</v>
          </cell>
          <cell r="D276">
            <v>54604.4</v>
          </cell>
          <cell r="E276">
            <v>35650.58</v>
          </cell>
          <cell r="F276">
            <v>90254.98</v>
          </cell>
        </row>
        <row r="277">
          <cell r="A277">
            <v>1715300750</v>
          </cell>
          <cell r="B277" t="str">
            <v>קבלניות הדברה</v>
          </cell>
          <cell r="C277">
            <v>50000</v>
          </cell>
          <cell r="D277">
            <v>28894</v>
          </cell>
          <cell r="E277">
            <v>15340</v>
          </cell>
          <cell r="F277">
            <v>44234</v>
          </cell>
        </row>
        <row r="278">
          <cell r="A278">
            <v>1720000410</v>
          </cell>
          <cell r="B278" t="str">
            <v>שכירות מרכז צעירים</v>
          </cell>
          <cell r="C278">
            <v>36000</v>
          </cell>
          <cell r="D278">
            <v>44500</v>
          </cell>
          <cell r="E278">
            <v>0</v>
          </cell>
          <cell r="F278">
            <v>44500</v>
          </cell>
        </row>
        <row r="279">
          <cell r="A279">
            <v>1720000431</v>
          </cell>
          <cell r="B279" t="str">
            <v>חשמל ומים מרכז צעירים</v>
          </cell>
          <cell r="C279">
            <v>5000</v>
          </cell>
          <cell r="D279">
            <v>238.39</v>
          </cell>
          <cell r="E279">
            <v>0</v>
          </cell>
          <cell r="F279">
            <v>238.39</v>
          </cell>
        </row>
        <row r="280">
          <cell r="A280">
            <v>1721000110</v>
          </cell>
          <cell r="B280" t="str">
            <v>שכר שמירה וביטחון</v>
          </cell>
          <cell r="C280">
            <v>220000</v>
          </cell>
          <cell r="D280">
            <v>232178.78</v>
          </cell>
          <cell r="E280">
            <v>0</v>
          </cell>
          <cell r="F280">
            <v>232178.78</v>
          </cell>
        </row>
        <row r="281">
          <cell r="A281">
            <v>1721000470</v>
          </cell>
          <cell r="B281" t="str">
            <v>ציוד משרדי</v>
          </cell>
          <cell r="C281">
            <v>1000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1721000540</v>
          </cell>
          <cell r="B282" t="str">
            <v>משמר אזרחי-תקשורת</v>
          </cell>
          <cell r="C282">
            <v>4000</v>
          </cell>
          <cell r="D282">
            <v>9273.57</v>
          </cell>
          <cell r="E282">
            <v>0</v>
          </cell>
          <cell r="F282">
            <v>9273.57</v>
          </cell>
        </row>
        <row r="283">
          <cell r="A283">
            <v>1721000541</v>
          </cell>
          <cell r="B283" t="str">
            <v>מח' שמירה ובטחון-סלקום</v>
          </cell>
          <cell r="C283">
            <v>11000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1721000730</v>
          </cell>
          <cell r="B284" t="str">
            <v>תחזוקת קטנוע</v>
          </cell>
          <cell r="C284">
            <v>8000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1721000731</v>
          </cell>
          <cell r="B285" t="str">
            <v>דלק רכב - קב"ט</v>
          </cell>
          <cell r="C285">
            <v>14400</v>
          </cell>
          <cell r="D285">
            <v>14219.44</v>
          </cell>
          <cell r="E285">
            <v>0</v>
          </cell>
          <cell r="F285">
            <v>14219.44</v>
          </cell>
        </row>
        <row r="286">
          <cell r="A286">
            <v>1721000735</v>
          </cell>
          <cell r="B286" t="str">
            <v>שכירות רכב קב"ט</v>
          </cell>
          <cell r="C286">
            <v>30000</v>
          </cell>
          <cell r="D286">
            <v>26840</v>
          </cell>
          <cell r="E286">
            <v>0</v>
          </cell>
          <cell r="F286">
            <v>26840</v>
          </cell>
        </row>
        <row r="287">
          <cell r="A287">
            <v>1721000750</v>
          </cell>
          <cell r="B287" t="str">
            <v>שמירה עמדה דרומית</v>
          </cell>
          <cell r="C287">
            <v>0</v>
          </cell>
          <cell r="D287">
            <v>1087.52</v>
          </cell>
          <cell r="E287">
            <v>0</v>
          </cell>
          <cell r="F287">
            <v>1087.52</v>
          </cell>
        </row>
        <row r="288">
          <cell r="A288">
            <v>1721000780</v>
          </cell>
          <cell r="B288" t="str">
            <v>חומרים</v>
          </cell>
          <cell r="C288">
            <v>1000</v>
          </cell>
          <cell r="D288">
            <v>0</v>
          </cell>
          <cell r="E288">
            <v>250</v>
          </cell>
          <cell r="F288">
            <v>250</v>
          </cell>
        </row>
        <row r="289">
          <cell r="A289">
            <v>1723000523</v>
          </cell>
          <cell r="B289" t="str">
            <v>דמי חבר קב"ט</v>
          </cell>
          <cell r="C289">
            <v>0</v>
          </cell>
          <cell r="D289">
            <v>495</v>
          </cell>
          <cell r="E289">
            <v>0</v>
          </cell>
          <cell r="F289">
            <v>495</v>
          </cell>
        </row>
        <row r="290">
          <cell r="A290">
            <v>1723000541</v>
          </cell>
          <cell r="B290" t="str">
            <v>מירס -הג"א</v>
          </cell>
          <cell r="C290">
            <v>0</v>
          </cell>
          <cell r="D290">
            <v>10384.48</v>
          </cell>
          <cell r="E290">
            <v>0</v>
          </cell>
          <cell r="F290">
            <v>10384.48</v>
          </cell>
        </row>
        <row r="291">
          <cell r="A291">
            <v>1723000735</v>
          </cell>
          <cell r="B291" t="str">
            <v>שכירות רכב קב"ט</v>
          </cell>
          <cell r="C291">
            <v>0</v>
          </cell>
          <cell r="D291">
            <v>2542</v>
          </cell>
          <cell r="E291">
            <v>0</v>
          </cell>
          <cell r="F291">
            <v>2542</v>
          </cell>
        </row>
        <row r="292">
          <cell r="A292">
            <v>1723000830</v>
          </cell>
          <cell r="B292" t="str">
            <v>הג"א שעת חירום</v>
          </cell>
          <cell r="C292">
            <v>56969</v>
          </cell>
          <cell r="D292">
            <v>28875.56</v>
          </cell>
          <cell r="E292">
            <v>25189.3</v>
          </cell>
          <cell r="F292">
            <v>54064.86</v>
          </cell>
        </row>
        <row r="293">
          <cell r="A293">
            <v>1723100830</v>
          </cell>
          <cell r="B293" t="str">
            <v>הג"א כלל ארצי</v>
          </cell>
          <cell r="C293">
            <v>95936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1724000830</v>
          </cell>
          <cell r="B294" t="str">
            <v>כיבוי אש השתתפויות</v>
          </cell>
          <cell r="C294">
            <v>297319</v>
          </cell>
          <cell r="D294">
            <v>320444</v>
          </cell>
          <cell r="E294">
            <v>0</v>
          </cell>
          <cell r="F294">
            <v>320444</v>
          </cell>
        </row>
        <row r="295">
          <cell r="A295">
            <v>1726200810</v>
          </cell>
          <cell r="B295" t="str">
            <v>הוצאות בטחון שונות</v>
          </cell>
          <cell r="C295">
            <v>4000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1731000110</v>
          </cell>
          <cell r="B296" t="str">
            <v>שכר הנדסה</v>
          </cell>
          <cell r="C296">
            <v>1052000</v>
          </cell>
          <cell r="D296">
            <v>861088.29</v>
          </cell>
          <cell r="E296">
            <v>0</v>
          </cell>
          <cell r="F296">
            <v>861088.29</v>
          </cell>
        </row>
        <row r="297">
          <cell r="A297">
            <v>1731000410</v>
          </cell>
          <cell r="B297" t="str">
            <v>שכ"ד מחלקת הנדסה</v>
          </cell>
          <cell r="C297">
            <v>26400</v>
          </cell>
          <cell r="D297">
            <v>16800</v>
          </cell>
          <cell r="E297">
            <v>0</v>
          </cell>
          <cell r="F297">
            <v>16800</v>
          </cell>
        </row>
        <row r="298">
          <cell r="A298">
            <v>1731000541</v>
          </cell>
          <cell r="B298" t="str">
            <v>הנדסה - השתלמיות ומשרדיות</v>
          </cell>
          <cell r="C298">
            <v>11000</v>
          </cell>
          <cell r="D298">
            <v>13855.64</v>
          </cell>
          <cell r="E298">
            <v>0</v>
          </cell>
          <cell r="F298">
            <v>13855.64</v>
          </cell>
        </row>
        <row r="299">
          <cell r="A299">
            <v>1731000750</v>
          </cell>
          <cell r="B299" t="str">
            <v>קבלניות-תכנון פרוייקטים</v>
          </cell>
          <cell r="C299">
            <v>26000</v>
          </cell>
          <cell r="D299">
            <v>9466.42</v>
          </cell>
          <cell r="E299">
            <v>795</v>
          </cell>
          <cell r="F299">
            <v>10261.42</v>
          </cell>
        </row>
        <row r="300">
          <cell r="A300">
            <v>1733100830</v>
          </cell>
          <cell r="B300" t="str">
            <v>רכס הכרמל -פעולות כלליות</v>
          </cell>
          <cell r="C300">
            <v>2879000</v>
          </cell>
          <cell r="D300">
            <v>1684334</v>
          </cell>
          <cell r="E300">
            <v>0</v>
          </cell>
          <cell r="F300">
            <v>1684334</v>
          </cell>
        </row>
        <row r="301">
          <cell r="A301">
            <v>1742000780</v>
          </cell>
          <cell r="B301" t="str">
            <v>הוצאות בלתי צפויות</v>
          </cell>
          <cell r="C301">
            <v>104987</v>
          </cell>
          <cell r="D301">
            <v>81833</v>
          </cell>
          <cell r="E301">
            <v>14160</v>
          </cell>
          <cell r="F301">
            <v>95993</v>
          </cell>
        </row>
        <row r="302">
          <cell r="A302">
            <v>1742200110</v>
          </cell>
          <cell r="B302" t="str">
            <v>שכר מח' אחזקת נכסים</v>
          </cell>
          <cell r="C302">
            <v>480500</v>
          </cell>
          <cell r="D302">
            <v>516796.44</v>
          </cell>
          <cell r="E302">
            <v>0</v>
          </cell>
          <cell r="F302">
            <v>516796.44</v>
          </cell>
        </row>
        <row r="303">
          <cell r="A303">
            <v>1742200720</v>
          </cell>
          <cell r="B303" t="str">
            <v>כבישים חמרים</v>
          </cell>
          <cell r="C303">
            <v>10000</v>
          </cell>
          <cell r="D303">
            <v>10000</v>
          </cell>
          <cell r="E303">
            <v>0</v>
          </cell>
          <cell r="F303">
            <v>10000</v>
          </cell>
        </row>
        <row r="304">
          <cell r="A304">
            <v>1742200750</v>
          </cell>
          <cell r="B304" t="str">
            <v>כבישים קבלניות</v>
          </cell>
          <cell r="C304">
            <v>262575</v>
          </cell>
          <cell r="D304">
            <v>87843.49</v>
          </cell>
          <cell r="E304">
            <v>170309.41</v>
          </cell>
          <cell r="F304">
            <v>258152.9</v>
          </cell>
        </row>
        <row r="305">
          <cell r="A305">
            <v>1742200780</v>
          </cell>
          <cell r="B305" t="str">
            <v>כבישים שונות</v>
          </cell>
          <cell r="C305">
            <v>800</v>
          </cell>
          <cell r="D305">
            <v>800</v>
          </cell>
          <cell r="E305">
            <v>0</v>
          </cell>
          <cell r="F305">
            <v>800</v>
          </cell>
        </row>
        <row r="306">
          <cell r="A306">
            <v>1743000432</v>
          </cell>
          <cell r="B306" t="str">
            <v>מים לגנים</v>
          </cell>
          <cell r="C306">
            <v>115000</v>
          </cell>
          <cell r="D306">
            <v>87597.9</v>
          </cell>
          <cell r="E306">
            <v>0</v>
          </cell>
          <cell r="F306">
            <v>87597.9</v>
          </cell>
        </row>
        <row r="307">
          <cell r="A307">
            <v>1743000770</v>
          </cell>
          <cell r="B307" t="str">
            <v>תאורת רחובות</v>
          </cell>
          <cell r="C307">
            <v>650000</v>
          </cell>
          <cell r="D307">
            <v>994811.11</v>
          </cell>
          <cell r="E307">
            <v>0</v>
          </cell>
          <cell r="F307">
            <v>994811.11</v>
          </cell>
        </row>
        <row r="308">
          <cell r="A308">
            <v>1743100750</v>
          </cell>
          <cell r="B308" t="str">
            <v>קבלניות ואחזקת חשמל</v>
          </cell>
          <cell r="C308">
            <v>120000</v>
          </cell>
          <cell r="D308">
            <v>75556.399999999994</v>
          </cell>
          <cell r="E308">
            <v>2832</v>
          </cell>
          <cell r="F308">
            <v>78388.399999999994</v>
          </cell>
        </row>
        <row r="309">
          <cell r="A309">
            <v>1744000720</v>
          </cell>
          <cell r="B309" t="str">
            <v>בטיחות בדרכים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1745000810</v>
          </cell>
          <cell r="B310" t="str">
            <v>רשות ניקוז-השתתפות</v>
          </cell>
          <cell r="C310">
            <v>124000</v>
          </cell>
          <cell r="D310">
            <v>124000</v>
          </cell>
          <cell r="E310">
            <v>0</v>
          </cell>
          <cell r="F310">
            <v>124000</v>
          </cell>
        </row>
        <row r="311">
          <cell r="A311">
            <v>1746000750</v>
          </cell>
          <cell r="B311" t="str">
            <v>קבלניות - שדרה ראשית ושצ"פ</v>
          </cell>
          <cell r="C311">
            <v>16000</v>
          </cell>
          <cell r="D311">
            <v>12489</v>
          </cell>
          <cell r="E311">
            <v>1098</v>
          </cell>
          <cell r="F311">
            <v>13587</v>
          </cell>
        </row>
        <row r="312">
          <cell r="A312">
            <v>1748000430</v>
          </cell>
          <cell r="B312" t="str">
            <v>בתי קברות חשמל ומים</v>
          </cell>
          <cell r="C312">
            <v>0</v>
          </cell>
          <cell r="D312">
            <v>335.14</v>
          </cell>
          <cell r="E312">
            <v>0</v>
          </cell>
          <cell r="F312">
            <v>335.14</v>
          </cell>
        </row>
        <row r="313">
          <cell r="A313">
            <v>1748000432</v>
          </cell>
          <cell r="B313" t="str">
            <v>בתי קברות מים</v>
          </cell>
          <cell r="C313">
            <v>8600</v>
          </cell>
          <cell r="D313">
            <v>9443.9</v>
          </cell>
          <cell r="E313">
            <v>0</v>
          </cell>
          <cell r="F313">
            <v>9443.9</v>
          </cell>
        </row>
        <row r="314">
          <cell r="A314">
            <v>1748000720</v>
          </cell>
          <cell r="B314" t="str">
            <v>בית קברות חומרים</v>
          </cell>
          <cell r="C314">
            <v>2000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1767000440</v>
          </cell>
          <cell r="B315" t="str">
            <v>ביטוחים</v>
          </cell>
          <cell r="C315">
            <v>670000</v>
          </cell>
          <cell r="D315">
            <v>916210</v>
          </cell>
          <cell r="E315">
            <v>2950</v>
          </cell>
          <cell r="F315">
            <v>919160</v>
          </cell>
        </row>
        <row r="316">
          <cell r="A316">
            <v>1769000110</v>
          </cell>
          <cell r="B316" t="str">
            <v>רכז הכוונת חיילים משוחררים</v>
          </cell>
          <cell r="C316">
            <v>45000</v>
          </cell>
          <cell r="D316">
            <v>3159.83</v>
          </cell>
          <cell r="E316">
            <v>0</v>
          </cell>
          <cell r="F316">
            <v>3159.83</v>
          </cell>
        </row>
        <row r="317">
          <cell r="A317">
            <v>1781000110</v>
          </cell>
          <cell r="B317" t="str">
            <v>פקחי רישוי-שכר</v>
          </cell>
          <cell r="C317">
            <v>0</v>
          </cell>
          <cell r="D317">
            <v>24437.8</v>
          </cell>
          <cell r="E317">
            <v>0</v>
          </cell>
          <cell r="F317">
            <v>24437.8</v>
          </cell>
        </row>
        <row r="318">
          <cell r="A318">
            <v>1811000410</v>
          </cell>
          <cell r="B318" t="str">
            <v>חינוך שכ"ד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1811000430</v>
          </cell>
          <cell r="B319" t="str">
            <v>חינוך-שכירות החזר חשמל-מים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1811000470</v>
          </cell>
          <cell r="B320" t="str">
            <v>חינוך-ציוד משרדי</v>
          </cell>
          <cell r="C320">
            <v>3000</v>
          </cell>
          <cell r="D320">
            <v>2250.2800000000002</v>
          </cell>
          <cell r="E320">
            <v>365</v>
          </cell>
          <cell r="F320">
            <v>2615.2800000000002</v>
          </cell>
        </row>
        <row r="321">
          <cell r="A321">
            <v>1811000510</v>
          </cell>
          <cell r="B321" t="str">
            <v>כיבוד מחלקת חינוך</v>
          </cell>
          <cell r="C321">
            <v>6000</v>
          </cell>
          <cell r="D321">
            <v>2350</v>
          </cell>
          <cell r="E321">
            <v>150</v>
          </cell>
          <cell r="F321">
            <v>2500</v>
          </cell>
        </row>
        <row r="322">
          <cell r="A322">
            <v>1811000523</v>
          </cell>
          <cell r="B322" t="str">
            <v>דמי חבר</v>
          </cell>
          <cell r="C322">
            <v>2000</v>
          </cell>
          <cell r="D322">
            <v>11000</v>
          </cell>
          <cell r="E322">
            <v>0</v>
          </cell>
          <cell r="F322">
            <v>11000</v>
          </cell>
        </row>
        <row r="323">
          <cell r="A323">
            <v>1811000540</v>
          </cell>
          <cell r="B323" t="str">
            <v>חינוך-תקשורת</v>
          </cell>
          <cell r="C323">
            <v>7200</v>
          </cell>
          <cell r="D323">
            <v>15075.26</v>
          </cell>
          <cell r="E323">
            <v>0</v>
          </cell>
          <cell r="F323">
            <v>15075.26</v>
          </cell>
        </row>
        <row r="324">
          <cell r="A324">
            <v>1811000750</v>
          </cell>
          <cell r="B324" t="str">
            <v>הטמעת ניהול עצמי</v>
          </cell>
          <cell r="C324">
            <v>0</v>
          </cell>
          <cell r="D324">
            <v>11800</v>
          </cell>
          <cell r="E324">
            <v>0</v>
          </cell>
          <cell r="F324">
            <v>11800</v>
          </cell>
        </row>
        <row r="325">
          <cell r="A325">
            <v>1811100110</v>
          </cell>
          <cell r="B325" t="str">
            <v>שכר חינוך</v>
          </cell>
          <cell r="C325">
            <v>873000</v>
          </cell>
          <cell r="D325">
            <v>1015606.61</v>
          </cell>
          <cell r="E325">
            <v>0</v>
          </cell>
          <cell r="F325">
            <v>1015606.61</v>
          </cell>
        </row>
        <row r="326">
          <cell r="A326">
            <v>1812200110</v>
          </cell>
          <cell r="B326" t="str">
            <v>שכר גני ילדים עוזרות</v>
          </cell>
          <cell r="C326">
            <v>2457000</v>
          </cell>
          <cell r="D326">
            <v>2635554.29</v>
          </cell>
          <cell r="E326">
            <v>0</v>
          </cell>
          <cell r="F326">
            <v>2635554.29</v>
          </cell>
        </row>
        <row r="327">
          <cell r="A327">
            <v>1812200431</v>
          </cell>
          <cell r="B327" t="str">
            <v>חשמל גני ילדים</v>
          </cell>
          <cell r="C327">
            <v>70000</v>
          </cell>
          <cell r="D327">
            <v>52190.59</v>
          </cell>
          <cell r="E327">
            <v>0</v>
          </cell>
          <cell r="F327">
            <v>52190.59</v>
          </cell>
        </row>
        <row r="328">
          <cell r="A328">
            <v>1812200432</v>
          </cell>
          <cell r="B328" t="str">
            <v>מים גני ילדים</v>
          </cell>
          <cell r="C328">
            <v>60000</v>
          </cell>
          <cell r="D328">
            <v>64063.1</v>
          </cell>
          <cell r="E328">
            <v>0</v>
          </cell>
          <cell r="F328">
            <v>64063.1</v>
          </cell>
        </row>
        <row r="329">
          <cell r="A329">
            <v>1812200720</v>
          </cell>
          <cell r="B329" t="str">
            <v>גנ"י חומרים</v>
          </cell>
          <cell r="C329">
            <v>20000</v>
          </cell>
          <cell r="D329">
            <v>13173</v>
          </cell>
          <cell r="E329">
            <v>1460.3</v>
          </cell>
          <cell r="F329">
            <v>14633.3</v>
          </cell>
        </row>
        <row r="330">
          <cell r="A330">
            <v>1812200750</v>
          </cell>
          <cell r="B330" t="str">
            <v>גני ילדים-קבלניות</v>
          </cell>
          <cell r="C330">
            <v>20000</v>
          </cell>
          <cell r="D330">
            <v>12380.4</v>
          </cell>
          <cell r="E330">
            <v>3609.56</v>
          </cell>
          <cell r="F330">
            <v>15989.96</v>
          </cell>
        </row>
        <row r="331">
          <cell r="A331">
            <v>1812300110</v>
          </cell>
          <cell r="B331" t="str">
            <v>שכר עוזרות ט.חובה</v>
          </cell>
          <cell r="C331">
            <v>107500</v>
          </cell>
          <cell r="D331">
            <v>13497.47</v>
          </cell>
          <cell r="E331">
            <v>0</v>
          </cell>
          <cell r="F331">
            <v>13497.47</v>
          </cell>
        </row>
        <row r="332">
          <cell r="A332">
            <v>1812300410</v>
          </cell>
          <cell r="B332" t="str">
            <v>גנ"י טרום חובה שכ"ד</v>
          </cell>
          <cell r="C332">
            <v>312000</v>
          </cell>
          <cell r="D332">
            <v>308800</v>
          </cell>
          <cell r="E332">
            <v>0</v>
          </cell>
          <cell r="F332">
            <v>308800</v>
          </cell>
        </row>
        <row r="333">
          <cell r="A333">
            <v>1812300430</v>
          </cell>
          <cell r="B333" t="str">
            <v>מבוטל - גני ילדים חשמל ומים</v>
          </cell>
          <cell r="C333">
            <v>0</v>
          </cell>
          <cell r="D333">
            <v>10166.540000000001</v>
          </cell>
          <cell r="E333">
            <v>0</v>
          </cell>
          <cell r="F333">
            <v>10166.540000000001</v>
          </cell>
        </row>
        <row r="334">
          <cell r="A334">
            <v>1812300470</v>
          </cell>
          <cell r="B334" t="str">
            <v>ציוד משרדי</v>
          </cell>
          <cell r="C334">
            <v>3000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1812300540</v>
          </cell>
          <cell r="B335" t="str">
            <v>גני ילדים ט.חובה-תקשורת</v>
          </cell>
          <cell r="C335">
            <v>15000</v>
          </cell>
          <cell r="D335">
            <v>24125.86</v>
          </cell>
          <cell r="E335">
            <v>0</v>
          </cell>
          <cell r="F335">
            <v>24125.86</v>
          </cell>
        </row>
        <row r="336">
          <cell r="A336">
            <v>1812300720</v>
          </cell>
          <cell r="B336" t="str">
            <v>גנ"י טרום חומרים</v>
          </cell>
          <cell r="C336">
            <v>6000</v>
          </cell>
          <cell r="D336">
            <v>2120</v>
          </cell>
          <cell r="E336">
            <v>3197.2</v>
          </cell>
          <cell r="F336">
            <v>5317.2</v>
          </cell>
        </row>
        <row r="337">
          <cell r="A337">
            <v>1812300750</v>
          </cell>
          <cell r="B337" t="str">
            <v>גנ"י טרום-עב' קבלניות</v>
          </cell>
          <cell r="C337">
            <v>5000</v>
          </cell>
          <cell r="D337">
            <v>3411.8</v>
          </cell>
          <cell r="E337">
            <v>0</v>
          </cell>
          <cell r="F337">
            <v>3411.8</v>
          </cell>
        </row>
        <row r="338">
          <cell r="A338">
            <v>1812300760</v>
          </cell>
          <cell r="B338" t="str">
            <v>קיזוז הזנת גני ילדים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1812300820</v>
          </cell>
          <cell r="B339" t="str">
            <v>השתתפות בתקציב הגנים</v>
          </cell>
          <cell r="C339">
            <v>210000</v>
          </cell>
          <cell r="D339">
            <v>162000</v>
          </cell>
          <cell r="E339">
            <v>0</v>
          </cell>
          <cell r="F339">
            <v>162000</v>
          </cell>
        </row>
        <row r="340">
          <cell r="A340">
            <v>1812300930</v>
          </cell>
          <cell r="B340" t="str">
            <v>ציוד יסודי</v>
          </cell>
          <cell r="C340">
            <v>51000</v>
          </cell>
          <cell r="D340">
            <v>26829.599999999999</v>
          </cell>
          <cell r="E340">
            <v>22457</v>
          </cell>
          <cell r="F340">
            <v>49286.6</v>
          </cell>
        </row>
        <row r="341">
          <cell r="A341">
            <v>1812310414</v>
          </cell>
          <cell r="B341" t="str">
            <v>ג.ע.מדינה</v>
          </cell>
          <cell r="C341">
            <v>2342000</v>
          </cell>
          <cell r="D341">
            <v>2154239.81</v>
          </cell>
          <cell r="E341">
            <v>0</v>
          </cell>
          <cell r="F341">
            <v>2154239.81</v>
          </cell>
        </row>
        <row r="342">
          <cell r="A342">
            <v>1812500110</v>
          </cell>
          <cell r="B342" t="str">
            <v>שכר גני יוח"א-צהרונים</v>
          </cell>
          <cell r="C342">
            <v>310000</v>
          </cell>
          <cell r="D342">
            <v>406979.83</v>
          </cell>
          <cell r="E342">
            <v>0</v>
          </cell>
          <cell r="F342">
            <v>406979.83</v>
          </cell>
        </row>
        <row r="343">
          <cell r="A343">
            <v>1812500760</v>
          </cell>
          <cell r="B343" t="str">
            <v>פנימיות יום מיל"ת</v>
          </cell>
          <cell r="C343">
            <v>260000</v>
          </cell>
          <cell r="D343">
            <v>0</v>
          </cell>
          <cell r="E343">
            <v>0</v>
          </cell>
          <cell r="F343">
            <v>0</v>
          </cell>
        </row>
        <row r="344">
          <cell r="A344">
            <v>1812501110</v>
          </cell>
          <cell r="B344" t="str">
            <v>שכר פנימיות יום</v>
          </cell>
          <cell r="C344">
            <v>10000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1812502110</v>
          </cell>
          <cell r="B345" t="str">
            <v>מבוטל-שכר צהרונים-חונכות</v>
          </cell>
          <cell r="C345">
            <v>0</v>
          </cell>
          <cell r="D345">
            <v>3875.42</v>
          </cell>
          <cell r="E345">
            <v>0</v>
          </cell>
          <cell r="F345">
            <v>3875.42</v>
          </cell>
        </row>
        <row r="346">
          <cell r="A346">
            <v>1812504110</v>
          </cell>
          <cell r="B346" t="str">
            <v>שכר חונכות</v>
          </cell>
          <cell r="C346">
            <v>0</v>
          </cell>
          <cell r="D346">
            <v>59124.9</v>
          </cell>
          <cell r="E346">
            <v>0</v>
          </cell>
          <cell r="F346">
            <v>59124.9</v>
          </cell>
        </row>
        <row r="347">
          <cell r="A347">
            <v>1812800110</v>
          </cell>
          <cell r="B347" t="str">
            <v>משכורת</v>
          </cell>
          <cell r="C347">
            <v>262000</v>
          </cell>
          <cell r="D347">
            <v>321983.03000000003</v>
          </cell>
          <cell r="E347">
            <v>0</v>
          </cell>
          <cell r="F347">
            <v>321983.03000000003</v>
          </cell>
        </row>
        <row r="348">
          <cell r="A348">
            <v>1812801110</v>
          </cell>
          <cell r="B348" t="str">
            <v>ספורט-שכר</v>
          </cell>
          <cell r="C348">
            <v>72000</v>
          </cell>
          <cell r="D348">
            <v>57503.27</v>
          </cell>
          <cell r="E348">
            <v>0</v>
          </cell>
          <cell r="F348">
            <v>57503.27</v>
          </cell>
        </row>
        <row r="349">
          <cell r="A349">
            <v>1813200110</v>
          </cell>
          <cell r="B349" t="str">
            <v>שכר שרתים ביסודי</v>
          </cell>
          <cell r="C349">
            <v>1683000</v>
          </cell>
          <cell r="D349">
            <v>1599895.52</v>
          </cell>
          <cell r="E349">
            <v>0</v>
          </cell>
          <cell r="F349">
            <v>1599895.52</v>
          </cell>
        </row>
        <row r="350">
          <cell r="A350">
            <v>1813200410</v>
          </cell>
          <cell r="B350" t="str">
            <v>בי"ס יסודי אלאישראק</v>
          </cell>
          <cell r="C350">
            <v>10000</v>
          </cell>
          <cell r="D350">
            <v>10000</v>
          </cell>
          <cell r="E350">
            <v>0</v>
          </cell>
          <cell r="F350">
            <v>10000</v>
          </cell>
        </row>
        <row r="351">
          <cell r="A351">
            <v>1813200414</v>
          </cell>
          <cell r="B351" t="str">
            <v>חותם</v>
          </cell>
          <cell r="C351">
            <v>8000</v>
          </cell>
          <cell r="D351">
            <v>7319.48</v>
          </cell>
          <cell r="E351">
            <v>0</v>
          </cell>
          <cell r="F351">
            <v>7319.48</v>
          </cell>
        </row>
        <row r="352">
          <cell r="A352">
            <v>1813200430</v>
          </cell>
          <cell r="B352" t="str">
            <v>מבוטל-חשמל ומים-בתי"ס יסודיים</v>
          </cell>
          <cell r="C352">
            <v>0</v>
          </cell>
          <cell r="D352">
            <v>9741.57</v>
          </cell>
          <cell r="E352">
            <v>0</v>
          </cell>
          <cell r="F352">
            <v>9741.57</v>
          </cell>
        </row>
        <row r="353">
          <cell r="A353">
            <v>1813200760</v>
          </cell>
          <cell r="B353" t="str">
            <v>שירותי מנב"ס</v>
          </cell>
          <cell r="C353">
            <v>4000</v>
          </cell>
          <cell r="D353">
            <v>3991.02</v>
          </cell>
          <cell r="E353">
            <v>0</v>
          </cell>
          <cell r="F353">
            <v>3991.02</v>
          </cell>
        </row>
        <row r="354">
          <cell r="A354">
            <v>1813201750</v>
          </cell>
          <cell r="B354" t="str">
            <v>בתי"ס יסודיים עבודות קבלניות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1813206760</v>
          </cell>
          <cell r="B355" t="str">
            <v>הזנת תלמידים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1813210110</v>
          </cell>
          <cell r="B356" t="str">
            <v>שכר מזכירים יסודי</v>
          </cell>
          <cell r="C356">
            <v>524800</v>
          </cell>
          <cell r="D356">
            <v>585258.06999999995</v>
          </cell>
          <cell r="E356">
            <v>0</v>
          </cell>
          <cell r="F356">
            <v>585258.06999999995</v>
          </cell>
        </row>
        <row r="357">
          <cell r="A357">
            <v>1813210820</v>
          </cell>
          <cell r="B357" t="str">
            <v>השתתפות בתקציב ב"ס א'</v>
          </cell>
          <cell r="C357">
            <v>185310</v>
          </cell>
          <cell r="D357">
            <v>209907.37</v>
          </cell>
          <cell r="E357">
            <v>0</v>
          </cell>
          <cell r="F357">
            <v>209907.37</v>
          </cell>
        </row>
        <row r="358">
          <cell r="A358">
            <v>1813211110</v>
          </cell>
          <cell r="B358" t="str">
            <v>מבוטל-מחוננים</v>
          </cell>
          <cell r="C358">
            <v>24000</v>
          </cell>
          <cell r="D358">
            <v>30948.68</v>
          </cell>
          <cell r="E358">
            <v>0</v>
          </cell>
          <cell r="F358">
            <v>30948.68</v>
          </cell>
        </row>
        <row r="359">
          <cell r="A359">
            <v>1813211430</v>
          </cell>
          <cell r="B359" t="str">
            <v>חשמל ב"ס א'</v>
          </cell>
          <cell r="C359">
            <v>57000</v>
          </cell>
          <cell r="D359">
            <v>15025.37</v>
          </cell>
          <cell r="E359">
            <v>0</v>
          </cell>
          <cell r="F359">
            <v>15025.37</v>
          </cell>
        </row>
        <row r="360">
          <cell r="A360">
            <v>1813211432</v>
          </cell>
          <cell r="B360" t="str">
            <v>מים ב"ס א'</v>
          </cell>
          <cell r="C360">
            <v>10500</v>
          </cell>
          <cell r="D360">
            <v>11935.9</v>
          </cell>
          <cell r="E360">
            <v>0</v>
          </cell>
          <cell r="F360">
            <v>11935.9</v>
          </cell>
        </row>
        <row r="361">
          <cell r="A361">
            <v>1813220110</v>
          </cell>
          <cell r="B361" t="str">
            <v>שכר נקיון מוסדות חנוך</v>
          </cell>
          <cell r="C361">
            <v>0</v>
          </cell>
          <cell r="D361">
            <v>4840.2</v>
          </cell>
          <cell r="E361">
            <v>0</v>
          </cell>
          <cell r="F361">
            <v>4840.2</v>
          </cell>
        </row>
        <row r="362">
          <cell r="A362">
            <v>1813220820</v>
          </cell>
          <cell r="B362" t="str">
            <v>השתתפות בתקציב ב"ס ב'</v>
          </cell>
          <cell r="C362">
            <v>150378</v>
          </cell>
          <cell r="D362">
            <v>113013</v>
          </cell>
          <cell r="E362">
            <v>0</v>
          </cell>
          <cell r="F362">
            <v>113013</v>
          </cell>
        </row>
        <row r="363">
          <cell r="A363">
            <v>1813222430</v>
          </cell>
          <cell r="B363" t="str">
            <v>חשמל ב"ס ב'</v>
          </cell>
          <cell r="C363">
            <v>48000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1813222432</v>
          </cell>
          <cell r="B364" t="str">
            <v>מים ב"ס ב'</v>
          </cell>
          <cell r="C364">
            <v>8500</v>
          </cell>
          <cell r="D364">
            <v>6346.1</v>
          </cell>
          <cell r="E364">
            <v>0</v>
          </cell>
          <cell r="F364">
            <v>6346.1</v>
          </cell>
        </row>
        <row r="365">
          <cell r="A365">
            <v>1813230414</v>
          </cell>
          <cell r="B365" t="str">
            <v>מבוטל-אגרות תלמידי חוץ</v>
          </cell>
          <cell r="C365">
            <v>0</v>
          </cell>
          <cell r="D365">
            <v>172189</v>
          </cell>
          <cell r="E365">
            <v>0</v>
          </cell>
          <cell r="F365">
            <v>172189</v>
          </cell>
        </row>
        <row r="366">
          <cell r="A366">
            <v>1813230760</v>
          </cell>
          <cell r="B366" t="str">
            <v>אגרת תלמידי חוץ</v>
          </cell>
          <cell r="C366">
            <v>287000</v>
          </cell>
          <cell r="D366">
            <v>53662</v>
          </cell>
          <cell r="E366">
            <v>0</v>
          </cell>
          <cell r="F366">
            <v>53662</v>
          </cell>
        </row>
        <row r="367">
          <cell r="A367">
            <v>1813230820</v>
          </cell>
          <cell r="B367" t="str">
            <v>השתתפות בתקציב ב"ס ג'</v>
          </cell>
          <cell r="C367">
            <v>151230</v>
          </cell>
          <cell r="D367">
            <v>151943</v>
          </cell>
          <cell r="E367">
            <v>0</v>
          </cell>
          <cell r="F367">
            <v>151943</v>
          </cell>
        </row>
        <row r="368">
          <cell r="A368">
            <v>1813233430</v>
          </cell>
          <cell r="B368" t="str">
            <v>חשמל ב"ס ג'+ ב"ס א</v>
          </cell>
          <cell r="C368">
            <v>98000</v>
          </cell>
          <cell r="D368">
            <v>101350.85</v>
          </cell>
          <cell r="E368">
            <v>0</v>
          </cell>
          <cell r="F368">
            <v>101350.85</v>
          </cell>
        </row>
        <row r="369">
          <cell r="A369">
            <v>1813233432</v>
          </cell>
          <cell r="B369" t="str">
            <v>מים ב"ס ג'</v>
          </cell>
          <cell r="C369">
            <v>9000</v>
          </cell>
          <cell r="D369">
            <v>12538.1</v>
          </cell>
          <cell r="E369">
            <v>0</v>
          </cell>
          <cell r="F369">
            <v>12538.1</v>
          </cell>
        </row>
        <row r="370">
          <cell r="A370">
            <v>1813240820</v>
          </cell>
          <cell r="B370" t="str">
            <v>השתתפות בתקציב ב"ס חדשני</v>
          </cell>
          <cell r="C370">
            <v>154212</v>
          </cell>
          <cell r="D370">
            <v>144862.6</v>
          </cell>
          <cell r="E370">
            <v>0</v>
          </cell>
          <cell r="F370">
            <v>144862.6</v>
          </cell>
        </row>
        <row r="371">
          <cell r="A371">
            <v>1813244430</v>
          </cell>
          <cell r="B371" t="str">
            <v>חשמל ב"ס חדשני</v>
          </cell>
          <cell r="C371">
            <v>40000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1813244432</v>
          </cell>
          <cell r="B372" t="str">
            <v>מים ב"ס חדשני</v>
          </cell>
          <cell r="C372">
            <v>9000</v>
          </cell>
          <cell r="D372">
            <v>25870.799999999999</v>
          </cell>
          <cell r="E372">
            <v>0</v>
          </cell>
          <cell r="F372">
            <v>25870.799999999999</v>
          </cell>
        </row>
        <row r="373">
          <cell r="A373">
            <v>1813300540</v>
          </cell>
          <cell r="B373" t="str">
            <v>חינוך מיוחד-תקשורת</v>
          </cell>
          <cell r="C373">
            <v>4500</v>
          </cell>
          <cell r="D373">
            <v>6274.05</v>
          </cell>
          <cell r="E373">
            <v>0</v>
          </cell>
          <cell r="F373">
            <v>6274.05</v>
          </cell>
        </row>
        <row r="374">
          <cell r="A374">
            <v>1813300750</v>
          </cell>
          <cell r="B374" t="str">
            <v>קבלניות שיפוצים</v>
          </cell>
          <cell r="C374">
            <v>169333</v>
          </cell>
          <cell r="D374">
            <v>150995.71</v>
          </cell>
          <cell r="E374">
            <v>17000</v>
          </cell>
          <cell r="F374">
            <v>167995.71</v>
          </cell>
        </row>
        <row r="375">
          <cell r="A375">
            <v>1813310110</v>
          </cell>
          <cell r="B375" t="str">
            <v>שכר סייעות כיתתיות</v>
          </cell>
          <cell r="C375">
            <v>611000</v>
          </cell>
          <cell r="D375">
            <v>584642.24</v>
          </cell>
          <cell r="E375">
            <v>0</v>
          </cell>
          <cell r="F375">
            <v>584642.24</v>
          </cell>
        </row>
        <row r="376">
          <cell r="A376">
            <v>1813320110</v>
          </cell>
          <cell r="B376" t="str">
            <v>שכר סייעות לווי הסעות</v>
          </cell>
          <cell r="C376">
            <v>522000</v>
          </cell>
          <cell r="D376">
            <v>593347.94999999995</v>
          </cell>
          <cell r="E376">
            <v>0</v>
          </cell>
          <cell r="F376">
            <v>593347.94999999995</v>
          </cell>
        </row>
        <row r="377">
          <cell r="A377">
            <v>1813330110</v>
          </cell>
          <cell r="B377" t="str">
            <v>שכר סייעות צמודות</v>
          </cell>
          <cell r="C377">
            <v>695600</v>
          </cell>
          <cell r="D377">
            <v>915456.26</v>
          </cell>
          <cell r="E377">
            <v>0</v>
          </cell>
          <cell r="F377">
            <v>915456.26</v>
          </cell>
        </row>
        <row r="378">
          <cell r="A378">
            <v>1813600780</v>
          </cell>
          <cell r="B378" t="str">
            <v>מבוטל-הוצאות שונות</v>
          </cell>
          <cell r="C378">
            <v>0</v>
          </cell>
          <cell r="D378">
            <v>2485.1</v>
          </cell>
          <cell r="E378">
            <v>0</v>
          </cell>
          <cell r="F378">
            <v>2485.1</v>
          </cell>
        </row>
        <row r="379">
          <cell r="A379">
            <v>1813800750</v>
          </cell>
          <cell r="B379" t="str">
            <v>פרוייקטים חינוכיים</v>
          </cell>
          <cell r="C379">
            <v>25000</v>
          </cell>
          <cell r="D379">
            <v>15580.34</v>
          </cell>
          <cell r="E379">
            <v>4638.34</v>
          </cell>
          <cell r="F379">
            <v>20218.68</v>
          </cell>
        </row>
        <row r="380">
          <cell r="A380">
            <v>1813800930</v>
          </cell>
          <cell r="B380" t="str">
            <v>ציוד יסודי לבת"ס</v>
          </cell>
          <cell r="C380">
            <v>26000</v>
          </cell>
          <cell r="D380">
            <v>19470</v>
          </cell>
          <cell r="E380">
            <v>0</v>
          </cell>
          <cell r="F380">
            <v>19470</v>
          </cell>
        </row>
        <row r="381">
          <cell r="A381">
            <v>1814000430</v>
          </cell>
          <cell r="B381" t="str">
            <v>חשמל ומים</v>
          </cell>
          <cell r="C381">
            <v>0</v>
          </cell>
          <cell r="D381">
            <v>42192.15</v>
          </cell>
          <cell r="E381">
            <v>0</v>
          </cell>
          <cell r="F381">
            <v>42192.15</v>
          </cell>
        </row>
        <row r="382">
          <cell r="A382">
            <v>1814750840</v>
          </cell>
          <cell r="B382" t="str">
            <v>מניפה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1816600540</v>
          </cell>
          <cell r="B383" t="str">
            <v>מרכז הדרכה-תקשורת</v>
          </cell>
          <cell r="C383">
            <v>1500</v>
          </cell>
          <cell r="D383">
            <v>4212.3999999999996</v>
          </cell>
          <cell r="E383">
            <v>0</v>
          </cell>
          <cell r="F383">
            <v>4212.3999999999996</v>
          </cell>
        </row>
        <row r="384">
          <cell r="A384">
            <v>1817100110</v>
          </cell>
          <cell r="B384" t="str">
            <v>שכר קב"ט מוסדות חנוך</v>
          </cell>
          <cell r="C384">
            <v>24580</v>
          </cell>
          <cell r="D384">
            <v>45407.82</v>
          </cell>
          <cell r="E384">
            <v>0</v>
          </cell>
          <cell r="F384">
            <v>45407.82</v>
          </cell>
        </row>
        <row r="385">
          <cell r="A385">
            <v>1817100750</v>
          </cell>
          <cell r="B385" t="str">
            <v>אבטחת מוסדות</v>
          </cell>
          <cell r="C385">
            <v>420000</v>
          </cell>
          <cell r="D385">
            <v>358549.35</v>
          </cell>
          <cell r="E385">
            <v>0</v>
          </cell>
          <cell r="F385">
            <v>358549.35</v>
          </cell>
        </row>
        <row r="386">
          <cell r="A386">
            <v>1817110750</v>
          </cell>
          <cell r="B386" t="str">
            <v>מבדקי בטיחות מוסדות חינוך</v>
          </cell>
          <cell r="C386">
            <v>90000</v>
          </cell>
          <cell r="D386">
            <v>68989.8</v>
          </cell>
          <cell r="E386">
            <v>6938.4</v>
          </cell>
          <cell r="F386">
            <v>75928.2</v>
          </cell>
        </row>
        <row r="387">
          <cell r="A387">
            <v>1817300110</v>
          </cell>
          <cell r="B387" t="str">
            <v>שכר שפ"י</v>
          </cell>
          <cell r="C387">
            <v>740000</v>
          </cell>
          <cell r="D387">
            <v>652546.36</v>
          </cell>
          <cell r="E387">
            <v>0</v>
          </cell>
          <cell r="F387">
            <v>652546.36</v>
          </cell>
        </row>
        <row r="388">
          <cell r="A388">
            <v>1817300410</v>
          </cell>
          <cell r="B388" t="str">
            <v>שכ"ד שפ"י</v>
          </cell>
          <cell r="C388">
            <v>24000</v>
          </cell>
          <cell r="D388">
            <v>30000</v>
          </cell>
          <cell r="E388">
            <v>0</v>
          </cell>
          <cell r="F388">
            <v>30000</v>
          </cell>
        </row>
        <row r="389">
          <cell r="A389">
            <v>1817300450</v>
          </cell>
          <cell r="B389" t="str">
            <v>ריהוט ומחשב -שפ"ח</v>
          </cell>
          <cell r="C389">
            <v>5000</v>
          </cell>
          <cell r="D389">
            <v>0</v>
          </cell>
          <cell r="E389">
            <v>531.94000000000005</v>
          </cell>
          <cell r="F389">
            <v>531.94000000000005</v>
          </cell>
        </row>
        <row r="390">
          <cell r="A390">
            <v>1817300720</v>
          </cell>
          <cell r="B390" t="str">
            <v>שפ"י חמרים/ספרים</v>
          </cell>
          <cell r="C390">
            <v>3000</v>
          </cell>
          <cell r="D390">
            <v>3307.33</v>
          </cell>
          <cell r="E390">
            <v>440.2</v>
          </cell>
          <cell r="F390">
            <v>3747.53</v>
          </cell>
        </row>
        <row r="391">
          <cell r="A391">
            <v>1817300750</v>
          </cell>
          <cell r="B391" t="str">
            <v>שפ"י שעות הדרכה</v>
          </cell>
          <cell r="C391">
            <v>33000</v>
          </cell>
          <cell r="D391">
            <v>13821</v>
          </cell>
          <cell r="E391">
            <v>1240</v>
          </cell>
          <cell r="F391">
            <v>15061</v>
          </cell>
        </row>
        <row r="392">
          <cell r="A392">
            <v>1817500440</v>
          </cell>
          <cell r="B392" t="str">
            <v>ביטוח תלמידים</v>
          </cell>
          <cell r="C392">
            <v>200000</v>
          </cell>
          <cell r="D392">
            <v>211327</v>
          </cell>
          <cell r="E392">
            <v>0</v>
          </cell>
          <cell r="F392">
            <v>211327</v>
          </cell>
        </row>
        <row r="393">
          <cell r="A393">
            <v>1817600110</v>
          </cell>
          <cell r="B393" t="str">
            <v>מבוטל-שכר רווחה חינוכית</v>
          </cell>
          <cell r="C393">
            <v>0</v>
          </cell>
          <cell r="D393">
            <v>7384.4</v>
          </cell>
          <cell r="E393">
            <v>0</v>
          </cell>
          <cell r="F393">
            <v>7384.4</v>
          </cell>
        </row>
        <row r="394">
          <cell r="A394">
            <v>1817601110</v>
          </cell>
          <cell r="B394" t="str">
            <v>רווחה חנוכית</v>
          </cell>
          <cell r="C394">
            <v>378000</v>
          </cell>
          <cell r="D394">
            <v>304897.8</v>
          </cell>
          <cell r="E394">
            <v>0</v>
          </cell>
          <cell r="F394">
            <v>304897.8</v>
          </cell>
        </row>
        <row r="395">
          <cell r="A395">
            <v>1817602110</v>
          </cell>
          <cell r="B395" t="str">
            <v>שכר רווחה חינוכית</v>
          </cell>
          <cell r="C395">
            <v>84904</v>
          </cell>
          <cell r="D395">
            <v>12072.64</v>
          </cell>
          <cell r="E395">
            <v>0</v>
          </cell>
          <cell r="F395">
            <v>12072.64</v>
          </cell>
        </row>
        <row r="396">
          <cell r="A396">
            <v>1817602750</v>
          </cell>
          <cell r="B396" t="str">
            <v>פעילות רווחה חיהוכית</v>
          </cell>
          <cell r="C396">
            <v>174647</v>
          </cell>
          <cell r="D396">
            <v>159886</v>
          </cell>
          <cell r="E396">
            <v>13800</v>
          </cell>
          <cell r="F396">
            <v>173686</v>
          </cell>
        </row>
        <row r="397">
          <cell r="A397">
            <v>1817610110</v>
          </cell>
          <cell r="B397" t="str">
            <v>שכר רווחה חינוכית</v>
          </cell>
          <cell r="C397">
            <v>0</v>
          </cell>
          <cell r="D397">
            <v>18695.04</v>
          </cell>
          <cell r="E397">
            <v>0</v>
          </cell>
          <cell r="F397">
            <v>18695.04</v>
          </cell>
        </row>
        <row r="398">
          <cell r="A398">
            <v>1817620110</v>
          </cell>
          <cell r="B398" t="str">
            <v>תוכנית ראשית- שכר</v>
          </cell>
          <cell r="C398">
            <v>125620</v>
          </cell>
          <cell r="D398">
            <v>250169.38</v>
          </cell>
          <cell r="E398">
            <v>0</v>
          </cell>
          <cell r="F398">
            <v>250169.38</v>
          </cell>
        </row>
        <row r="399">
          <cell r="A399">
            <v>1817620750</v>
          </cell>
          <cell r="B399" t="str">
            <v>מעדונית גיל רך -פעילות</v>
          </cell>
          <cell r="C399">
            <v>0</v>
          </cell>
          <cell r="D399">
            <v>4000</v>
          </cell>
          <cell r="E399">
            <v>0</v>
          </cell>
          <cell r="F399">
            <v>4000</v>
          </cell>
        </row>
        <row r="400">
          <cell r="A400">
            <v>1817620780</v>
          </cell>
          <cell r="B400" t="str">
            <v>מעדונית גיל רך -מזון</v>
          </cell>
          <cell r="C400">
            <v>0</v>
          </cell>
          <cell r="D400">
            <v>2500</v>
          </cell>
          <cell r="E400">
            <v>0</v>
          </cell>
          <cell r="F400">
            <v>2500</v>
          </cell>
        </row>
        <row r="401">
          <cell r="A401">
            <v>1817621110</v>
          </cell>
          <cell r="B401" t="str">
            <v>מועדונית ביתית גיל רך</v>
          </cell>
          <cell r="C401">
            <v>60000</v>
          </cell>
          <cell r="D401">
            <v>133179.82999999999</v>
          </cell>
          <cell r="E401">
            <v>0</v>
          </cell>
          <cell r="F401">
            <v>133179.82999999999</v>
          </cell>
        </row>
        <row r="402">
          <cell r="A402">
            <v>1817621470</v>
          </cell>
          <cell r="B402" t="str">
            <v>מרכז נוער - הצטידות</v>
          </cell>
          <cell r="C402">
            <v>0</v>
          </cell>
          <cell r="D402">
            <v>1799.72</v>
          </cell>
          <cell r="E402">
            <v>4775.07</v>
          </cell>
          <cell r="F402">
            <v>6574.79</v>
          </cell>
        </row>
        <row r="403">
          <cell r="A403">
            <v>1817621750</v>
          </cell>
          <cell r="B403" t="str">
            <v>מרכזי נוער - פעילות</v>
          </cell>
          <cell r="C403">
            <v>54000</v>
          </cell>
          <cell r="D403">
            <v>30735</v>
          </cell>
          <cell r="E403">
            <v>8900</v>
          </cell>
          <cell r="F403">
            <v>39635</v>
          </cell>
        </row>
        <row r="404">
          <cell r="A404">
            <v>1817622110</v>
          </cell>
          <cell r="B404" t="str">
            <v>מדריך בינתחומי- מרכז גיל רך</v>
          </cell>
          <cell r="C404">
            <v>45000</v>
          </cell>
          <cell r="D404">
            <v>197028.03</v>
          </cell>
          <cell r="E404">
            <v>0</v>
          </cell>
          <cell r="F404">
            <v>197028.03</v>
          </cell>
        </row>
        <row r="405">
          <cell r="A405">
            <v>1817622750</v>
          </cell>
          <cell r="B405" t="str">
            <v>מועדונית שמיד-סגור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1817623110</v>
          </cell>
          <cell r="B406" t="str">
            <v>מרכז נוער - שכר</v>
          </cell>
          <cell r="C406">
            <v>250000</v>
          </cell>
          <cell r="D406">
            <v>70714.95</v>
          </cell>
          <cell r="E406">
            <v>0</v>
          </cell>
          <cell r="F406">
            <v>70714.95</v>
          </cell>
        </row>
        <row r="407">
          <cell r="A407">
            <v>1817623470</v>
          </cell>
          <cell r="B407" t="str">
            <v>מרכז נוער הצטיידות</v>
          </cell>
          <cell r="C407">
            <v>22800</v>
          </cell>
          <cell r="D407">
            <v>0</v>
          </cell>
          <cell r="E407">
            <v>21732.560000000001</v>
          </cell>
          <cell r="F407">
            <v>21732.560000000001</v>
          </cell>
        </row>
        <row r="408">
          <cell r="A408">
            <v>1817623750</v>
          </cell>
          <cell r="B408" t="str">
            <v>מרכזי נוער- פעילות</v>
          </cell>
          <cell r="C408">
            <v>160000</v>
          </cell>
          <cell r="D408">
            <v>18816</v>
          </cell>
          <cell r="E408">
            <v>141184</v>
          </cell>
          <cell r="F408">
            <v>160000</v>
          </cell>
        </row>
        <row r="409">
          <cell r="A409">
            <v>1817623751</v>
          </cell>
          <cell r="B409" t="str">
            <v>מוקד רואה- עיר ללא אלימות</v>
          </cell>
          <cell r="C409">
            <v>10000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1817624110</v>
          </cell>
          <cell r="B410" t="str">
            <v>תוכנית אור- שכר</v>
          </cell>
          <cell r="C410">
            <v>42020</v>
          </cell>
          <cell r="D410">
            <v>19615.349999999999</v>
          </cell>
          <cell r="E410">
            <v>0</v>
          </cell>
          <cell r="F410">
            <v>19615.349999999999</v>
          </cell>
        </row>
        <row r="411">
          <cell r="A411">
            <v>1817624470</v>
          </cell>
          <cell r="B411" t="str">
            <v>תוכנית אור הצטיידות</v>
          </cell>
          <cell r="C411">
            <v>3000</v>
          </cell>
          <cell r="D411">
            <v>941.77</v>
          </cell>
          <cell r="E411">
            <v>1950</v>
          </cell>
          <cell r="F411">
            <v>2891.77</v>
          </cell>
        </row>
        <row r="412">
          <cell r="A412">
            <v>1817624750</v>
          </cell>
          <cell r="B412" t="str">
            <v>תוכנית אור פעילות</v>
          </cell>
          <cell r="C412">
            <v>80000</v>
          </cell>
          <cell r="D412">
            <v>0</v>
          </cell>
          <cell r="E412">
            <v>79460</v>
          </cell>
          <cell r="F412">
            <v>79460</v>
          </cell>
        </row>
        <row r="413">
          <cell r="A413">
            <v>1817625110</v>
          </cell>
          <cell r="B413" t="str">
            <v>קול קורא לאגדים</v>
          </cell>
          <cell r="C413">
            <v>50000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1817625750</v>
          </cell>
          <cell r="B414" t="str">
            <v>קול קורא לאגדים- פעילות</v>
          </cell>
          <cell r="C414">
            <v>100000</v>
          </cell>
          <cell r="D414">
            <v>0</v>
          </cell>
          <cell r="E414">
            <v>99700</v>
          </cell>
          <cell r="F414">
            <v>99700</v>
          </cell>
        </row>
        <row r="415">
          <cell r="A415">
            <v>1817626110</v>
          </cell>
          <cell r="B415" t="str">
            <v>נתיבים להורות שכר</v>
          </cell>
          <cell r="C415">
            <v>173000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1817626750</v>
          </cell>
          <cell r="B416" t="str">
            <v>פעולות שמידט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1817700110</v>
          </cell>
          <cell r="B417" t="str">
            <v>שכר קב"ס</v>
          </cell>
          <cell r="C417">
            <v>199500</v>
          </cell>
          <cell r="D417">
            <v>251714.84</v>
          </cell>
          <cell r="E417">
            <v>0</v>
          </cell>
          <cell r="F417">
            <v>251714.84</v>
          </cell>
        </row>
        <row r="418">
          <cell r="A418">
            <v>1817700750</v>
          </cell>
          <cell r="B418" t="str">
            <v>פעולות מנ"ע</v>
          </cell>
          <cell r="C418">
            <v>22000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1817800710</v>
          </cell>
          <cell r="B419" t="str">
            <v>הסעות ח.מיוחד</v>
          </cell>
          <cell r="C419">
            <v>1250000</v>
          </cell>
          <cell r="D419">
            <v>870067.16</v>
          </cell>
          <cell r="E419">
            <v>0</v>
          </cell>
          <cell r="F419">
            <v>870067.16</v>
          </cell>
        </row>
        <row r="420">
          <cell r="A420">
            <v>1817810710</v>
          </cell>
          <cell r="B420" t="str">
            <v>הסעות חינוך רגיל</v>
          </cell>
          <cell r="C420">
            <v>2200000</v>
          </cell>
          <cell r="D420">
            <v>2316907</v>
          </cell>
          <cell r="E420">
            <v>0</v>
          </cell>
          <cell r="F420">
            <v>2316907</v>
          </cell>
        </row>
        <row r="421">
          <cell r="A421">
            <v>1817900750</v>
          </cell>
          <cell r="B421" t="str">
            <v>מזון ופעילות</v>
          </cell>
          <cell r="C421">
            <v>0</v>
          </cell>
          <cell r="D421">
            <v>0</v>
          </cell>
          <cell r="E421">
            <v>300</v>
          </cell>
          <cell r="F421">
            <v>300</v>
          </cell>
        </row>
        <row r="422">
          <cell r="A422">
            <v>1817900780</v>
          </cell>
          <cell r="B422" t="str">
            <v>מתי"א שונות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1817950780</v>
          </cell>
          <cell r="B423" t="str">
            <v>תכנית שיקום הצפון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1818000110</v>
          </cell>
          <cell r="B424" t="str">
            <v>שכר קידום נוער</v>
          </cell>
          <cell r="C424">
            <v>0</v>
          </cell>
          <cell r="D424">
            <v>-130</v>
          </cell>
          <cell r="E424">
            <v>0</v>
          </cell>
          <cell r="F424">
            <v>-130</v>
          </cell>
        </row>
        <row r="425">
          <cell r="A425">
            <v>1818000470</v>
          </cell>
          <cell r="B425" t="str">
            <v>קידום נוער - ריהוט וציוד</v>
          </cell>
          <cell r="C425">
            <v>6500</v>
          </cell>
          <cell r="D425">
            <v>6280</v>
          </cell>
          <cell r="E425">
            <v>0</v>
          </cell>
          <cell r="F425">
            <v>6280</v>
          </cell>
        </row>
        <row r="426">
          <cell r="A426">
            <v>1818000750</v>
          </cell>
          <cell r="B426" t="str">
            <v>פעילות קידום נוער</v>
          </cell>
          <cell r="C426">
            <v>21000</v>
          </cell>
          <cell r="D426">
            <v>2348.89</v>
          </cell>
          <cell r="E426">
            <v>6667</v>
          </cell>
          <cell r="F426">
            <v>9015.89</v>
          </cell>
        </row>
        <row r="427">
          <cell r="A427">
            <v>1818100110</v>
          </cell>
          <cell r="B427" t="str">
            <v>תג"ת-שכר</v>
          </cell>
          <cell r="C427">
            <v>38300</v>
          </cell>
          <cell r="D427">
            <v>12915.04</v>
          </cell>
          <cell r="E427">
            <v>0</v>
          </cell>
          <cell r="F427">
            <v>12915.04</v>
          </cell>
        </row>
        <row r="428">
          <cell r="A428">
            <v>1818200110</v>
          </cell>
          <cell r="B428" t="str">
            <v>שכר מחלקת נוער</v>
          </cell>
          <cell r="C428">
            <v>150000</v>
          </cell>
          <cell r="D428">
            <v>215666.53</v>
          </cell>
          <cell r="E428">
            <v>0</v>
          </cell>
          <cell r="F428">
            <v>215666.53</v>
          </cell>
        </row>
        <row r="429">
          <cell r="A429">
            <v>1818810110</v>
          </cell>
          <cell r="B429" t="str">
            <v>רכז פר"י ישובי</v>
          </cell>
          <cell r="C429">
            <v>3000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1818810810</v>
          </cell>
          <cell r="B430" t="str">
            <v>פר"ח השתתפות</v>
          </cell>
          <cell r="C430">
            <v>21000</v>
          </cell>
          <cell r="D430">
            <v>16550</v>
          </cell>
          <cell r="E430">
            <v>0</v>
          </cell>
          <cell r="F430">
            <v>16550</v>
          </cell>
        </row>
        <row r="431">
          <cell r="A431">
            <v>1819000750</v>
          </cell>
          <cell r="B431" t="str">
            <v>פרויקט מ.החינוך בי"ס בחופש הגד</v>
          </cell>
          <cell r="C431">
            <v>1100000</v>
          </cell>
          <cell r="D431">
            <v>992309.94</v>
          </cell>
          <cell r="E431">
            <v>9602.25</v>
          </cell>
          <cell r="F431">
            <v>1001912.19</v>
          </cell>
        </row>
        <row r="432">
          <cell r="A432">
            <v>1821000110</v>
          </cell>
          <cell r="B432" t="str">
            <v>שכר תרבות</v>
          </cell>
          <cell r="C432">
            <v>512300</v>
          </cell>
          <cell r="D432">
            <v>565811.56000000006</v>
          </cell>
          <cell r="E432">
            <v>0</v>
          </cell>
          <cell r="F432">
            <v>565811.56000000006</v>
          </cell>
        </row>
        <row r="433">
          <cell r="A433">
            <v>1821000750</v>
          </cell>
          <cell r="B433" t="str">
            <v>אחזקה קבלניות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1822000780</v>
          </cell>
          <cell r="B434" t="str">
            <v>פעולות תרבות-שונות</v>
          </cell>
          <cell r="C434">
            <v>385000</v>
          </cell>
          <cell r="D434">
            <v>267395.20000000001</v>
          </cell>
          <cell r="E434">
            <v>116656.5</v>
          </cell>
          <cell r="F434">
            <v>384051.7</v>
          </cell>
        </row>
        <row r="435">
          <cell r="A435">
            <v>1823000110</v>
          </cell>
          <cell r="B435" t="str">
            <v>שכר ספרית מקצועית</v>
          </cell>
          <cell r="C435">
            <v>127000</v>
          </cell>
          <cell r="D435">
            <v>132309.82999999999</v>
          </cell>
          <cell r="E435">
            <v>0</v>
          </cell>
          <cell r="F435">
            <v>132309.82999999999</v>
          </cell>
        </row>
        <row r="436">
          <cell r="A436">
            <v>1823000540</v>
          </cell>
          <cell r="B436" t="str">
            <v>ספריה עירונית-תקשורת</v>
          </cell>
          <cell r="C436">
            <v>8000</v>
          </cell>
          <cell r="D436">
            <v>4227.8900000000003</v>
          </cell>
          <cell r="E436">
            <v>0</v>
          </cell>
          <cell r="F436">
            <v>4227.8900000000003</v>
          </cell>
        </row>
        <row r="437">
          <cell r="A437">
            <v>1824000430</v>
          </cell>
          <cell r="B437" t="str">
            <v>חשמל-מתנ"ס</v>
          </cell>
          <cell r="C437">
            <v>70000</v>
          </cell>
          <cell r="D437">
            <v>76629.100000000006</v>
          </cell>
          <cell r="E437">
            <v>0</v>
          </cell>
          <cell r="F437">
            <v>76629.100000000006</v>
          </cell>
        </row>
        <row r="438">
          <cell r="A438">
            <v>1824000720</v>
          </cell>
          <cell r="B438" t="str">
            <v>אחזקה מ.תרבות קבלניות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1824000780</v>
          </cell>
          <cell r="B439" t="str">
            <v>אחזקה מ.תרבות קבלניות</v>
          </cell>
          <cell r="C439">
            <v>10000</v>
          </cell>
          <cell r="D439">
            <v>5079</v>
          </cell>
          <cell r="E439">
            <v>4668.88</v>
          </cell>
          <cell r="F439">
            <v>9747.8799999999992</v>
          </cell>
        </row>
        <row r="440">
          <cell r="A440">
            <v>1824100430</v>
          </cell>
          <cell r="B440" t="str">
            <v>מים מרכז תרבות</v>
          </cell>
          <cell r="C440">
            <v>20000</v>
          </cell>
          <cell r="D440">
            <v>8133.3</v>
          </cell>
          <cell r="E440">
            <v>0</v>
          </cell>
          <cell r="F440">
            <v>8133.3</v>
          </cell>
        </row>
        <row r="441">
          <cell r="A441">
            <v>1824140051</v>
          </cell>
          <cell r="B441" t="str">
            <v>כיבודים</v>
          </cell>
          <cell r="C441">
            <v>2000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1825000110</v>
          </cell>
          <cell r="B442" t="str">
            <v>שכר מדריכים מ. הגיל הרך</v>
          </cell>
          <cell r="C442">
            <v>30000</v>
          </cell>
          <cell r="D442">
            <v>29950.5</v>
          </cell>
          <cell r="E442">
            <v>0</v>
          </cell>
          <cell r="F442">
            <v>29950.5</v>
          </cell>
        </row>
        <row r="443">
          <cell r="A443">
            <v>1825000750</v>
          </cell>
          <cell r="B443" t="str">
            <v>פעולות שונות מ. הגיל הרך</v>
          </cell>
          <cell r="C443">
            <v>70000</v>
          </cell>
          <cell r="D443">
            <v>43239.49</v>
          </cell>
          <cell r="E443">
            <v>29068.1</v>
          </cell>
          <cell r="F443">
            <v>72307.59</v>
          </cell>
        </row>
        <row r="444">
          <cell r="A444">
            <v>1828200110</v>
          </cell>
          <cell r="B444" t="str">
            <v>מוקדי הפעלת נוער-שכר</v>
          </cell>
          <cell r="C444">
            <v>16000</v>
          </cell>
          <cell r="D444">
            <v>-15.58</v>
          </cell>
          <cell r="E444">
            <v>0</v>
          </cell>
          <cell r="F444">
            <v>-15.58</v>
          </cell>
        </row>
        <row r="445">
          <cell r="A445">
            <v>1828200720</v>
          </cell>
          <cell r="B445" t="str">
            <v>מעדונית משותפת -מזון</v>
          </cell>
          <cell r="C445">
            <v>30000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1828200750</v>
          </cell>
          <cell r="B446" t="str">
            <v>מצילה פעילות</v>
          </cell>
          <cell r="C446">
            <v>18000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1828210110</v>
          </cell>
          <cell r="B447" t="str">
            <v>מבוטל-שכר מחלקת נוער</v>
          </cell>
          <cell r="C447">
            <v>131200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1828400750</v>
          </cell>
          <cell r="B448" t="str">
            <v>פעילות קייטנה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1828410750</v>
          </cell>
          <cell r="B449" t="str">
            <v>פעילות קייטנת העמותה לתפנית בח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1828500750</v>
          </cell>
          <cell r="B450" t="str">
            <v>עיר ללא אלימות-רכש</v>
          </cell>
          <cell r="C450">
            <v>50000</v>
          </cell>
          <cell r="D450">
            <v>55243.56</v>
          </cell>
          <cell r="E450">
            <v>1200</v>
          </cell>
          <cell r="F450">
            <v>56443.56</v>
          </cell>
        </row>
        <row r="451">
          <cell r="A451">
            <v>1828501750</v>
          </cell>
          <cell r="B451" t="str">
            <v>עיר ללא אלימות-פעילות</v>
          </cell>
          <cell r="C451">
            <v>21090</v>
          </cell>
          <cell r="D451">
            <v>9992</v>
          </cell>
          <cell r="E451">
            <v>3713.18</v>
          </cell>
          <cell r="F451">
            <v>13705.18</v>
          </cell>
        </row>
        <row r="452">
          <cell r="A452">
            <v>1828504110</v>
          </cell>
          <cell r="B452" t="str">
            <v>עיר ללא אלימות-שכר א.אוכלוסיה</v>
          </cell>
          <cell r="C452">
            <v>323020</v>
          </cell>
          <cell r="D452">
            <v>386057.61</v>
          </cell>
          <cell r="E452">
            <v>0</v>
          </cell>
          <cell r="F452">
            <v>386057.61</v>
          </cell>
        </row>
        <row r="453">
          <cell r="A453">
            <v>1828506410</v>
          </cell>
          <cell r="B453" t="str">
            <v>שכר דירה מלחמה בסמים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1829200432</v>
          </cell>
          <cell r="B454" t="str">
            <v>מים וחשמל -איצטדיון כדורגל</v>
          </cell>
          <cell r="C454">
            <v>0</v>
          </cell>
          <cell r="D454">
            <v>111886.3</v>
          </cell>
          <cell r="E454">
            <v>0</v>
          </cell>
          <cell r="F454">
            <v>111886.3</v>
          </cell>
        </row>
        <row r="455">
          <cell r="A455">
            <v>1829200750</v>
          </cell>
          <cell r="B455" t="str">
            <v>ספורט קבלניות</v>
          </cell>
          <cell r="C455">
            <v>100000</v>
          </cell>
          <cell r="D455">
            <v>120527</v>
          </cell>
          <cell r="E455">
            <v>9284.99</v>
          </cell>
          <cell r="F455">
            <v>129811.99</v>
          </cell>
        </row>
        <row r="456">
          <cell r="A456">
            <v>1829200780</v>
          </cell>
          <cell r="B456" t="str">
            <v>הוצאות שונות -מגרש</v>
          </cell>
          <cell r="C456">
            <v>8000</v>
          </cell>
          <cell r="D456">
            <v>1065</v>
          </cell>
          <cell r="E456">
            <v>0</v>
          </cell>
          <cell r="F456">
            <v>1065</v>
          </cell>
        </row>
        <row r="457">
          <cell r="A457">
            <v>1829210750</v>
          </cell>
          <cell r="B457" t="str">
            <v>חוגים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1829230750</v>
          </cell>
          <cell r="B458" t="str">
            <v>צעדת הכרמל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1829240750</v>
          </cell>
          <cell r="B459" t="str">
            <v>פסטיבל דליה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1829250750</v>
          </cell>
          <cell r="B460" t="str">
            <v>במות ראשיות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1829260110</v>
          </cell>
          <cell r="B461" t="str">
            <v>שכר חוגי בלט</v>
          </cell>
          <cell r="C461">
            <v>49750</v>
          </cell>
          <cell r="D461">
            <v>62365.86</v>
          </cell>
          <cell r="E461">
            <v>0</v>
          </cell>
          <cell r="F461">
            <v>62365.86</v>
          </cell>
        </row>
        <row r="462">
          <cell r="A462">
            <v>1832000410</v>
          </cell>
          <cell r="B462" t="str">
            <v>מרפאה-שכירות</v>
          </cell>
          <cell r="C462">
            <v>44000</v>
          </cell>
          <cell r="D462">
            <v>35000</v>
          </cell>
          <cell r="E462">
            <v>0</v>
          </cell>
          <cell r="F462">
            <v>35000</v>
          </cell>
        </row>
        <row r="463">
          <cell r="A463">
            <v>1832000430</v>
          </cell>
          <cell r="B463" t="str">
            <v>מבוטל-מרפאות-חשמל ומים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1832000431</v>
          </cell>
          <cell r="B464" t="str">
            <v>מרפאות-חשמל</v>
          </cell>
          <cell r="C464">
            <v>30000</v>
          </cell>
          <cell r="D464">
            <v>24380.720000000001</v>
          </cell>
          <cell r="E464">
            <v>0</v>
          </cell>
          <cell r="F464">
            <v>24380.720000000001</v>
          </cell>
        </row>
        <row r="465">
          <cell r="A465">
            <v>1832000432</v>
          </cell>
          <cell r="B465" t="str">
            <v>מרפאות -מים</v>
          </cell>
          <cell r="C465">
            <v>3000</v>
          </cell>
          <cell r="D465">
            <v>1526.5</v>
          </cell>
          <cell r="E465">
            <v>0</v>
          </cell>
          <cell r="F465">
            <v>1526.5</v>
          </cell>
        </row>
        <row r="466">
          <cell r="A466">
            <v>1832000540</v>
          </cell>
          <cell r="B466" t="str">
            <v>מרפאות-תקשורת</v>
          </cell>
          <cell r="C466">
            <v>3000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1832000720</v>
          </cell>
          <cell r="B467" t="str">
            <v>חומרים</v>
          </cell>
          <cell r="C467">
            <v>3000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1832400110</v>
          </cell>
          <cell r="B468" t="str">
            <v>שכר תחנת אם-בריאות</v>
          </cell>
          <cell r="C468">
            <v>189866</v>
          </cell>
          <cell r="D468">
            <v>193360.48</v>
          </cell>
          <cell r="E468">
            <v>0</v>
          </cell>
          <cell r="F468">
            <v>193360.48</v>
          </cell>
        </row>
        <row r="469">
          <cell r="A469">
            <v>1832400410</v>
          </cell>
          <cell r="B469" t="str">
            <v>שכ"ד תחנת אם וילד</v>
          </cell>
          <cell r="C469">
            <v>0</v>
          </cell>
          <cell r="D469">
            <v>22500</v>
          </cell>
          <cell r="E469">
            <v>0</v>
          </cell>
          <cell r="F469">
            <v>22500</v>
          </cell>
        </row>
        <row r="470">
          <cell r="A470">
            <v>1841000110</v>
          </cell>
          <cell r="B470" t="str">
            <v>שכר לשכת רווחה</v>
          </cell>
          <cell r="C470">
            <v>1389333</v>
          </cell>
          <cell r="D470">
            <v>1648609.53</v>
          </cell>
          <cell r="E470">
            <v>0</v>
          </cell>
          <cell r="F470">
            <v>1648609.53</v>
          </cell>
        </row>
        <row r="471">
          <cell r="A471">
            <v>1841000410</v>
          </cell>
          <cell r="B471" t="str">
            <v>שכ"ד רווחה</v>
          </cell>
          <cell r="C471">
            <v>75000</v>
          </cell>
          <cell r="D471">
            <v>77750</v>
          </cell>
          <cell r="E471">
            <v>0</v>
          </cell>
          <cell r="F471">
            <v>77750</v>
          </cell>
        </row>
        <row r="472">
          <cell r="A472">
            <v>1841000430</v>
          </cell>
          <cell r="B472" t="str">
            <v>חשמל ומים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1841000431</v>
          </cell>
          <cell r="B473" t="str">
            <v>חשמל רווחה</v>
          </cell>
          <cell r="C473">
            <v>5000</v>
          </cell>
          <cell r="D473">
            <v>2896.98</v>
          </cell>
          <cell r="E473">
            <v>0</v>
          </cell>
          <cell r="F473">
            <v>2896.98</v>
          </cell>
        </row>
        <row r="474">
          <cell r="A474">
            <v>1841000432</v>
          </cell>
          <cell r="B474" t="str">
            <v>מים רווחה</v>
          </cell>
          <cell r="C474">
            <v>5000</v>
          </cell>
          <cell r="D474">
            <v>101.8</v>
          </cell>
          <cell r="E474">
            <v>0</v>
          </cell>
          <cell r="F474">
            <v>101.8</v>
          </cell>
        </row>
        <row r="475">
          <cell r="A475">
            <v>1841000470</v>
          </cell>
          <cell r="B475" t="str">
            <v>ציוד משרדי רווחה</v>
          </cell>
          <cell r="C475">
            <v>2000</v>
          </cell>
          <cell r="D475">
            <v>-2352</v>
          </cell>
          <cell r="E475">
            <v>2000</v>
          </cell>
          <cell r="F475">
            <v>-352</v>
          </cell>
        </row>
        <row r="476">
          <cell r="A476">
            <v>1841000510</v>
          </cell>
          <cell r="B476" t="str">
            <v>אשל וכיבודים</v>
          </cell>
          <cell r="C476">
            <v>3000</v>
          </cell>
          <cell r="D476">
            <v>700</v>
          </cell>
          <cell r="E476">
            <v>1100</v>
          </cell>
          <cell r="F476">
            <v>1800</v>
          </cell>
        </row>
        <row r="477">
          <cell r="A477">
            <v>1841000520</v>
          </cell>
          <cell r="B477" t="str">
            <v>מינהל רווחה השתלמויות</v>
          </cell>
          <cell r="C477">
            <v>3000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1841000540</v>
          </cell>
          <cell r="B478" t="str">
            <v>רווחה-תקשורת</v>
          </cell>
          <cell r="C478">
            <v>8000</v>
          </cell>
          <cell r="D478">
            <v>13635.12</v>
          </cell>
          <cell r="E478">
            <v>0</v>
          </cell>
          <cell r="F478">
            <v>13635.12</v>
          </cell>
        </row>
        <row r="479">
          <cell r="A479">
            <v>1841000560</v>
          </cell>
          <cell r="B479" t="str">
            <v>רווחה פעולות ארגוניות</v>
          </cell>
          <cell r="C479">
            <v>5000</v>
          </cell>
          <cell r="D479">
            <v>10345</v>
          </cell>
          <cell r="E479">
            <v>2699.94</v>
          </cell>
          <cell r="F479">
            <v>13044.94</v>
          </cell>
        </row>
        <row r="480">
          <cell r="A480">
            <v>1841000840</v>
          </cell>
          <cell r="B480" t="str">
            <v>בטחון עובדים ושמירה</v>
          </cell>
          <cell r="C480">
            <v>8440</v>
          </cell>
          <cell r="D480">
            <v>8445.07</v>
          </cell>
          <cell r="E480">
            <v>0</v>
          </cell>
          <cell r="F480">
            <v>8445.07</v>
          </cell>
        </row>
        <row r="481">
          <cell r="A481">
            <v>1841100440</v>
          </cell>
          <cell r="B481" t="str">
            <v>הוצאות מנהליות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1842200840</v>
          </cell>
          <cell r="B482" t="str">
            <v>סיוע למשפחה עם ילד</v>
          </cell>
          <cell r="C482">
            <v>42000</v>
          </cell>
          <cell r="D482">
            <v>115606</v>
          </cell>
          <cell r="E482">
            <v>0</v>
          </cell>
          <cell r="F482">
            <v>115606</v>
          </cell>
        </row>
        <row r="483">
          <cell r="A483">
            <v>1842201810</v>
          </cell>
          <cell r="B483" t="str">
            <v>מבוטל-מקלט לנשים מוכות</v>
          </cell>
          <cell r="C483">
            <v>0</v>
          </cell>
          <cell r="D483">
            <v>3194</v>
          </cell>
          <cell r="E483">
            <v>0</v>
          </cell>
          <cell r="F483">
            <v>3194</v>
          </cell>
        </row>
        <row r="484">
          <cell r="A484">
            <v>1842201840</v>
          </cell>
          <cell r="B484" t="str">
            <v>מקלטים לנשים מוכות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1842210840</v>
          </cell>
          <cell r="B485" t="str">
            <v>משפחות במצוקה</v>
          </cell>
          <cell r="C485">
            <v>40800</v>
          </cell>
          <cell r="D485">
            <v>41839</v>
          </cell>
          <cell r="E485">
            <v>0</v>
          </cell>
          <cell r="F485">
            <v>41839</v>
          </cell>
        </row>
        <row r="486">
          <cell r="A486">
            <v>1842212840</v>
          </cell>
          <cell r="B486" t="str">
            <v>סיוע חד פעמי לחימום</v>
          </cell>
          <cell r="C486">
            <v>3000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1842400410</v>
          </cell>
          <cell r="B487" t="str">
            <v>שכ"ד מועדון-מלביש</v>
          </cell>
          <cell r="C487">
            <v>27600</v>
          </cell>
          <cell r="D487">
            <v>29940</v>
          </cell>
          <cell r="E487">
            <v>0</v>
          </cell>
          <cell r="F487">
            <v>29940</v>
          </cell>
        </row>
        <row r="488">
          <cell r="A488">
            <v>1842400810</v>
          </cell>
          <cell r="B488" t="str">
            <v>סדנאות לטפול במשפ/קיטנות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1842400840</v>
          </cell>
          <cell r="B489" t="str">
            <v>מרכזי טיפול באלימות</v>
          </cell>
          <cell r="C489">
            <v>105333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1842410110</v>
          </cell>
          <cell r="B490" t="str">
            <v>מבוטל-נתיבים להורות-שמיד</v>
          </cell>
          <cell r="C490">
            <v>0</v>
          </cell>
          <cell r="D490">
            <v>35845.760000000002</v>
          </cell>
          <cell r="E490">
            <v>0</v>
          </cell>
          <cell r="F490">
            <v>35845.760000000002</v>
          </cell>
        </row>
        <row r="491">
          <cell r="A491">
            <v>1842410840</v>
          </cell>
          <cell r="B491" t="str">
            <v>סדנאות לטיפול במשפחה</v>
          </cell>
          <cell r="C491">
            <v>0</v>
          </cell>
          <cell r="D491">
            <v>1296</v>
          </cell>
          <cell r="E491">
            <v>0</v>
          </cell>
          <cell r="F491">
            <v>1296</v>
          </cell>
        </row>
        <row r="492">
          <cell r="A492">
            <v>1842500810</v>
          </cell>
          <cell r="B492" t="str">
            <v>תחנה לטיפול משפחתי</v>
          </cell>
          <cell r="C492">
            <v>0</v>
          </cell>
          <cell r="D492">
            <v>-780</v>
          </cell>
          <cell r="E492">
            <v>0</v>
          </cell>
          <cell r="F492">
            <v>-780</v>
          </cell>
        </row>
        <row r="493">
          <cell r="A493">
            <v>1843500110</v>
          </cell>
          <cell r="B493" t="str">
            <v>שכר נתיבים להורות</v>
          </cell>
          <cell r="C493">
            <v>24000</v>
          </cell>
          <cell r="D493">
            <v>47263.06</v>
          </cell>
          <cell r="E493">
            <v>0</v>
          </cell>
          <cell r="F493">
            <v>47263.06</v>
          </cell>
        </row>
        <row r="494">
          <cell r="A494">
            <v>1843500840</v>
          </cell>
          <cell r="B494" t="str">
            <v>טיפול במשפחות</v>
          </cell>
          <cell r="C494">
            <v>303664</v>
          </cell>
          <cell r="D494">
            <v>0</v>
          </cell>
          <cell r="E494">
            <v>3728.8</v>
          </cell>
          <cell r="F494">
            <v>3728.8</v>
          </cell>
        </row>
        <row r="495">
          <cell r="A495">
            <v>1843520840</v>
          </cell>
          <cell r="B495" t="str">
            <v>טיפול בילד בקהילה</v>
          </cell>
          <cell r="C495">
            <v>281200</v>
          </cell>
          <cell r="D495">
            <v>341119</v>
          </cell>
          <cell r="E495">
            <v>0</v>
          </cell>
          <cell r="F495">
            <v>341119</v>
          </cell>
        </row>
        <row r="496">
          <cell r="A496">
            <v>1843530840</v>
          </cell>
          <cell r="B496" t="str">
            <v>מועדוניות משותפות</v>
          </cell>
          <cell r="C496">
            <v>105333</v>
          </cell>
          <cell r="D496">
            <v>33012</v>
          </cell>
          <cell r="E496">
            <v>19759.29</v>
          </cell>
          <cell r="F496">
            <v>52771.29</v>
          </cell>
        </row>
        <row r="497">
          <cell r="A497">
            <v>1843600810</v>
          </cell>
          <cell r="B497" t="str">
            <v>יצירת קשר הורים</v>
          </cell>
          <cell r="C497">
            <v>39712</v>
          </cell>
          <cell r="D497">
            <v>5919</v>
          </cell>
          <cell r="E497">
            <v>0</v>
          </cell>
          <cell r="F497">
            <v>5919</v>
          </cell>
        </row>
        <row r="498">
          <cell r="A498">
            <v>1843800840</v>
          </cell>
          <cell r="B498" t="str">
            <v>אחזקת ילדים בפנימיות</v>
          </cell>
          <cell r="C498">
            <v>489664</v>
          </cell>
          <cell r="D498">
            <v>792221</v>
          </cell>
          <cell r="E498">
            <v>0</v>
          </cell>
          <cell r="F498">
            <v>792221</v>
          </cell>
        </row>
        <row r="499">
          <cell r="A499">
            <v>1843810840</v>
          </cell>
          <cell r="B499" t="str">
            <v>תוכנית עם הפנים לקהילה</v>
          </cell>
          <cell r="C499">
            <v>115291</v>
          </cell>
          <cell r="D499">
            <v>53641</v>
          </cell>
          <cell r="E499">
            <v>15001</v>
          </cell>
          <cell r="F499">
            <v>68642</v>
          </cell>
        </row>
        <row r="500">
          <cell r="A500">
            <v>1843900840</v>
          </cell>
          <cell r="B500" t="str">
            <v>ילדים במעונות יום</v>
          </cell>
          <cell r="C500">
            <v>699328</v>
          </cell>
          <cell r="D500">
            <v>671142</v>
          </cell>
          <cell r="E500">
            <v>0</v>
          </cell>
          <cell r="F500">
            <v>671142</v>
          </cell>
        </row>
        <row r="501">
          <cell r="A501">
            <v>1843901810</v>
          </cell>
          <cell r="B501" t="str">
            <v>טיפול בפגיעות מיניות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1843902810</v>
          </cell>
          <cell r="B502" t="str">
            <v>תכנית לאומית ילדים בסיכון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1844300840</v>
          </cell>
          <cell r="B503" t="str">
            <v>אחזקת זקנים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1844400410</v>
          </cell>
          <cell r="B504" t="str">
            <v>מועדון זקנים</v>
          </cell>
          <cell r="C504">
            <v>42000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1844400750</v>
          </cell>
          <cell r="B505" t="str">
            <v>פעולות מועדון זקנים</v>
          </cell>
          <cell r="C505">
            <v>13333</v>
          </cell>
          <cell r="D505">
            <v>4100</v>
          </cell>
          <cell r="E505">
            <v>6488.72</v>
          </cell>
          <cell r="F505">
            <v>10588.72</v>
          </cell>
        </row>
        <row r="506">
          <cell r="A506">
            <v>1844400840</v>
          </cell>
          <cell r="B506" t="str">
            <v>שכונה תומכת</v>
          </cell>
          <cell r="C506">
            <v>30267</v>
          </cell>
          <cell r="D506">
            <v>57878</v>
          </cell>
          <cell r="E506">
            <v>0</v>
          </cell>
          <cell r="F506">
            <v>57878</v>
          </cell>
        </row>
        <row r="507">
          <cell r="A507">
            <v>1844410410</v>
          </cell>
          <cell r="B507" t="str">
            <v>טיפול בזקן בקהילה</v>
          </cell>
          <cell r="C507">
            <v>27600</v>
          </cell>
          <cell r="D507">
            <v>42000</v>
          </cell>
          <cell r="E507">
            <v>0</v>
          </cell>
          <cell r="F507">
            <v>42000</v>
          </cell>
        </row>
        <row r="508">
          <cell r="A508">
            <v>1844410840</v>
          </cell>
          <cell r="B508" t="str">
            <v>טיפול בזקן בקהילה</v>
          </cell>
          <cell r="C508">
            <v>0</v>
          </cell>
          <cell r="D508">
            <v>53416</v>
          </cell>
          <cell r="E508">
            <v>0</v>
          </cell>
          <cell r="F508">
            <v>53416</v>
          </cell>
        </row>
        <row r="509">
          <cell r="A509">
            <v>1844430840</v>
          </cell>
          <cell r="B509" t="str">
            <v>מרכזי ועדות חוק סעוד</v>
          </cell>
          <cell r="C509">
            <v>37000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1844510840</v>
          </cell>
          <cell r="B510" t="str">
            <v>מסגרות יומיות לזקן</v>
          </cell>
          <cell r="C510">
            <v>209067</v>
          </cell>
          <cell r="D510">
            <v>469331</v>
          </cell>
          <cell r="E510">
            <v>0</v>
          </cell>
          <cell r="F510">
            <v>469331</v>
          </cell>
        </row>
        <row r="511">
          <cell r="A511">
            <v>1845100840</v>
          </cell>
          <cell r="B511" t="str">
            <v>סידור מפגרים במוסדות</v>
          </cell>
          <cell r="C511">
            <v>3497280</v>
          </cell>
          <cell r="D511">
            <v>2746213</v>
          </cell>
          <cell r="E511">
            <v>0</v>
          </cell>
          <cell r="F511">
            <v>2746213</v>
          </cell>
        </row>
        <row r="512">
          <cell r="A512">
            <v>1845120840</v>
          </cell>
          <cell r="B512" t="str">
            <v>מפגרים במוסד ממשלתי</v>
          </cell>
          <cell r="C512">
            <v>156000</v>
          </cell>
          <cell r="D512">
            <v>146318</v>
          </cell>
          <cell r="E512">
            <v>0</v>
          </cell>
          <cell r="F512">
            <v>146318</v>
          </cell>
        </row>
        <row r="513">
          <cell r="A513">
            <v>1845130840</v>
          </cell>
          <cell r="B513" t="str">
            <v>מועדונים לילדים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1845140840</v>
          </cell>
          <cell r="B514" t="str">
            <v>החזקת אוטיסטים במסגרת</v>
          </cell>
          <cell r="C514">
            <v>288024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1845200810</v>
          </cell>
          <cell r="B515" t="str">
            <v>מפגרים במעון טיפולי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1845200840</v>
          </cell>
          <cell r="B516" t="str">
            <v>מפגרים במעון טיפולי</v>
          </cell>
          <cell r="C516">
            <v>273280</v>
          </cell>
          <cell r="D516">
            <v>215830</v>
          </cell>
          <cell r="E516">
            <v>0</v>
          </cell>
          <cell r="F516">
            <v>215830</v>
          </cell>
        </row>
        <row r="517">
          <cell r="A517">
            <v>1845210840</v>
          </cell>
          <cell r="B517" t="str">
            <v>מפגרים במעון אמוני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1845240810</v>
          </cell>
          <cell r="B518" t="str">
            <v>מעשי"ם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1845240840</v>
          </cell>
          <cell r="B519" t="str">
            <v>מעשי"ם</v>
          </cell>
          <cell r="C519">
            <v>263808</v>
          </cell>
          <cell r="D519">
            <v>336635</v>
          </cell>
          <cell r="E519">
            <v>0</v>
          </cell>
          <cell r="F519">
            <v>336635</v>
          </cell>
        </row>
        <row r="520">
          <cell r="A520">
            <v>1845300840</v>
          </cell>
          <cell r="B520" t="str">
            <v>שירותים תומכים למפגר</v>
          </cell>
          <cell r="C520">
            <v>10000</v>
          </cell>
          <cell r="D520">
            <v>15825</v>
          </cell>
          <cell r="E520">
            <v>0</v>
          </cell>
          <cell r="F520">
            <v>15825</v>
          </cell>
        </row>
        <row r="521">
          <cell r="A521">
            <v>1845310840</v>
          </cell>
          <cell r="B521" t="str">
            <v>נופשונים למפגר</v>
          </cell>
          <cell r="C521">
            <v>17952</v>
          </cell>
          <cell r="D521">
            <v>16681</v>
          </cell>
          <cell r="E521">
            <v>0</v>
          </cell>
          <cell r="F521">
            <v>16681</v>
          </cell>
        </row>
        <row r="522">
          <cell r="A522">
            <v>1845311840</v>
          </cell>
          <cell r="B522" t="str">
            <v>הסעות למ.יום למפגר</v>
          </cell>
          <cell r="C522">
            <v>77200</v>
          </cell>
          <cell r="D522">
            <v>154149</v>
          </cell>
          <cell r="E522">
            <v>0</v>
          </cell>
          <cell r="F522">
            <v>154149</v>
          </cell>
        </row>
        <row r="523">
          <cell r="A523">
            <v>1845320840</v>
          </cell>
          <cell r="B523" t="str">
            <v>מועדון חברתי למפגרים</v>
          </cell>
          <cell r="C523">
            <v>20000</v>
          </cell>
          <cell r="D523">
            <v>13337</v>
          </cell>
          <cell r="E523">
            <v>0</v>
          </cell>
          <cell r="F523">
            <v>13337</v>
          </cell>
        </row>
        <row r="524">
          <cell r="A524">
            <v>1846290840</v>
          </cell>
          <cell r="B524" t="str">
            <v>שיקום העיוור בקהילה</v>
          </cell>
          <cell r="C524">
            <v>55333</v>
          </cell>
          <cell r="D524">
            <v>41166</v>
          </cell>
          <cell r="E524">
            <v>0</v>
          </cell>
          <cell r="F524">
            <v>41166</v>
          </cell>
        </row>
        <row r="525">
          <cell r="A525">
            <v>1846300840</v>
          </cell>
          <cell r="B525" t="str">
            <v>דמי ליווי לעוור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1846310840</v>
          </cell>
          <cell r="B526" t="str">
            <v>הדרכת עוור ובני ביתו</v>
          </cell>
          <cell r="C526">
            <v>32569</v>
          </cell>
          <cell r="D526">
            <v>37695</v>
          </cell>
          <cell r="E526">
            <v>0</v>
          </cell>
          <cell r="F526">
            <v>37695</v>
          </cell>
        </row>
        <row r="527">
          <cell r="A527">
            <v>1846600840</v>
          </cell>
          <cell r="B527" t="str">
            <v>תעסוקה מוגנת למוגבל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1846610810</v>
          </cell>
          <cell r="B528" t="str">
            <v>תוכנית לילד החריג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</row>
        <row r="529">
          <cell r="A529">
            <v>1846700840</v>
          </cell>
          <cell r="B529" t="str">
            <v>מ.יום שיקומי לנכים</v>
          </cell>
          <cell r="C529">
            <v>44768</v>
          </cell>
          <cell r="D529">
            <v>33171</v>
          </cell>
          <cell r="E529">
            <v>0</v>
          </cell>
          <cell r="F529">
            <v>33171</v>
          </cell>
        </row>
        <row r="530">
          <cell r="A530">
            <v>1846710840</v>
          </cell>
          <cell r="B530" t="str">
            <v>הסעות למ.יום שיקומי לנכים</v>
          </cell>
          <cell r="C530">
            <v>100000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1846720840</v>
          </cell>
          <cell r="B531" t="str">
            <v>ליווי למ.יום שיקומי</v>
          </cell>
          <cell r="C531">
            <v>40000</v>
          </cell>
          <cell r="D531">
            <v>23969</v>
          </cell>
          <cell r="E531">
            <v>0</v>
          </cell>
          <cell r="F531">
            <v>23969</v>
          </cell>
        </row>
        <row r="532">
          <cell r="A532">
            <v>1846740840</v>
          </cell>
          <cell r="B532" t="str">
            <v>מועדון חברתי לבוגרים</v>
          </cell>
          <cell r="C532">
            <v>36000</v>
          </cell>
          <cell r="D532">
            <v>60000</v>
          </cell>
          <cell r="E532">
            <v>0</v>
          </cell>
          <cell r="F532">
            <v>60000</v>
          </cell>
        </row>
        <row r="533">
          <cell r="A533">
            <v>1846750840</v>
          </cell>
          <cell r="B533" t="str">
            <v>תעסוקה נתמכת לנכים</v>
          </cell>
          <cell r="C533">
            <v>6667</v>
          </cell>
          <cell r="D533">
            <v>9622</v>
          </cell>
          <cell r="E533">
            <v>0</v>
          </cell>
          <cell r="F533">
            <v>9622</v>
          </cell>
        </row>
        <row r="534">
          <cell r="A534">
            <v>1846760840</v>
          </cell>
          <cell r="B534" t="str">
            <v>תוכנית מעבר</v>
          </cell>
          <cell r="C534">
            <v>6000</v>
          </cell>
          <cell r="D534">
            <v>5614</v>
          </cell>
          <cell r="E534">
            <v>0</v>
          </cell>
          <cell r="F534">
            <v>5614</v>
          </cell>
        </row>
        <row r="535">
          <cell r="A535">
            <v>1846800810</v>
          </cell>
          <cell r="B535" t="str">
            <v>דמי תקשורת לחירשים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1846800840</v>
          </cell>
          <cell r="B536" t="str">
            <v>מרכזי איבחון ושיקום</v>
          </cell>
          <cell r="C536">
            <v>28000</v>
          </cell>
          <cell r="D536">
            <v>27931</v>
          </cell>
          <cell r="E536">
            <v>0</v>
          </cell>
          <cell r="F536">
            <v>27931</v>
          </cell>
        </row>
        <row r="537">
          <cell r="A537">
            <v>1846805840</v>
          </cell>
          <cell r="B537" t="str">
            <v>מרכזי אבחון ושיקום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1846810840</v>
          </cell>
          <cell r="B538" t="str">
            <v>שיקום נכים</v>
          </cell>
          <cell r="C538">
            <v>16667</v>
          </cell>
          <cell r="D538">
            <v>7702</v>
          </cell>
          <cell r="E538">
            <v>0</v>
          </cell>
          <cell r="F538">
            <v>7702</v>
          </cell>
        </row>
        <row r="539">
          <cell r="A539">
            <v>1846820840</v>
          </cell>
          <cell r="B539" t="str">
            <v>נכים קשים בקהילה</v>
          </cell>
          <cell r="C539">
            <v>0</v>
          </cell>
          <cell r="D539">
            <v>1170</v>
          </cell>
          <cell r="E539">
            <v>0</v>
          </cell>
          <cell r="F539">
            <v>1170</v>
          </cell>
        </row>
        <row r="540">
          <cell r="A540">
            <v>1846825840</v>
          </cell>
          <cell r="B540" t="str">
            <v>בוגרים עוורים בקהילה</v>
          </cell>
          <cell r="C540">
            <v>42667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1846830840</v>
          </cell>
          <cell r="B541" t="str">
            <v>ילדים עוורים בקהילה</v>
          </cell>
          <cell r="C541">
            <v>41333</v>
          </cell>
          <cell r="D541">
            <v>38357</v>
          </cell>
          <cell r="E541">
            <v>0</v>
          </cell>
          <cell r="F541">
            <v>38357</v>
          </cell>
        </row>
        <row r="542">
          <cell r="A542">
            <v>1847100840</v>
          </cell>
          <cell r="B542" t="str">
            <v>טיפול בנוער ובצעירים</v>
          </cell>
          <cell r="C542">
            <v>10667</v>
          </cell>
          <cell r="D542">
            <v>0</v>
          </cell>
          <cell r="E542">
            <v>10473.68</v>
          </cell>
          <cell r="F542">
            <v>10473.68</v>
          </cell>
        </row>
        <row r="543">
          <cell r="A543">
            <v>1847110840</v>
          </cell>
          <cell r="B543" t="str">
            <v>טיפול בנערות במצוקה</v>
          </cell>
          <cell r="C543">
            <v>12287</v>
          </cell>
          <cell r="D543">
            <v>3600</v>
          </cell>
          <cell r="E543">
            <v>4000</v>
          </cell>
          <cell r="F543">
            <v>7600</v>
          </cell>
        </row>
        <row r="544">
          <cell r="A544">
            <v>1847130840</v>
          </cell>
          <cell r="B544" t="str">
            <v>טיפול בחבורות רחוב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1847140840</v>
          </cell>
          <cell r="B545" t="str">
            <v>פרויקט וינגיט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1847300750</v>
          </cell>
          <cell r="B546" t="str">
            <v>פעילות תוכנית סמים ואלכהוול</v>
          </cell>
          <cell r="C546">
            <v>16000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1847300840</v>
          </cell>
          <cell r="B547" t="str">
            <v>טיפול בנוער מתמכר</v>
          </cell>
          <cell r="C547">
            <v>12000</v>
          </cell>
          <cell r="D547">
            <v>133</v>
          </cell>
          <cell r="E547">
            <v>0</v>
          </cell>
          <cell r="F547">
            <v>133</v>
          </cell>
        </row>
        <row r="548">
          <cell r="A548">
            <v>1847310840</v>
          </cell>
          <cell r="B548" t="str">
            <v>מקלט לנערות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1847320840</v>
          </cell>
          <cell r="B549" t="str">
            <v>התמכרויות - מבוגרים</v>
          </cell>
          <cell r="C549">
            <v>26667</v>
          </cell>
          <cell r="D549">
            <v>30975</v>
          </cell>
          <cell r="E549">
            <v>0</v>
          </cell>
          <cell r="F549">
            <v>30975</v>
          </cell>
        </row>
        <row r="550">
          <cell r="A550">
            <v>1847330840</v>
          </cell>
          <cell r="B550" t="str">
            <v>מ.יום לנוער -סמים</v>
          </cell>
          <cell r="C550">
            <v>0</v>
          </cell>
          <cell r="D550">
            <v>2796</v>
          </cell>
          <cell r="E550">
            <v>0</v>
          </cell>
          <cell r="F550">
            <v>2796</v>
          </cell>
        </row>
        <row r="551">
          <cell r="A551">
            <v>1847400110</v>
          </cell>
          <cell r="B551" t="str">
            <v>שכר למפתן(מית"ר)</v>
          </cell>
          <cell r="C551">
            <v>593230</v>
          </cell>
          <cell r="D551">
            <v>562500.84</v>
          </cell>
          <cell r="E551">
            <v>0</v>
          </cell>
          <cell r="F551">
            <v>562500.84</v>
          </cell>
        </row>
        <row r="552">
          <cell r="A552">
            <v>1847400430</v>
          </cell>
          <cell r="B552" t="str">
            <v>מית"ר - חשמל</v>
          </cell>
          <cell r="C552">
            <v>25000</v>
          </cell>
          <cell r="D552">
            <v>2982.62</v>
          </cell>
          <cell r="E552">
            <v>0</v>
          </cell>
          <cell r="F552">
            <v>2982.62</v>
          </cell>
        </row>
        <row r="553">
          <cell r="A553">
            <v>1847400470</v>
          </cell>
          <cell r="B553" t="str">
            <v>מית"ר - ציוד משרדי</v>
          </cell>
          <cell r="C553">
            <v>6000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1847400541</v>
          </cell>
          <cell r="B554" t="str">
            <v>מית"ר טלפונים</v>
          </cell>
          <cell r="C554">
            <v>5400</v>
          </cell>
          <cell r="D554">
            <v>4017.9</v>
          </cell>
          <cell r="E554">
            <v>0</v>
          </cell>
          <cell r="F554">
            <v>4017.9</v>
          </cell>
        </row>
        <row r="555">
          <cell r="A555">
            <v>1847400720</v>
          </cell>
          <cell r="B555" t="str">
            <v>מית"ר חומרים וציוד</v>
          </cell>
          <cell r="C555">
            <v>54000</v>
          </cell>
          <cell r="D555">
            <v>14286.01</v>
          </cell>
          <cell r="E555">
            <v>13100.91</v>
          </cell>
          <cell r="F555">
            <v>27386.92</v>
          </cell>
        </row>
        <row r="556">
          <cell r="A556">
            <v>1847400750</v>
          </cell>
          <cell r="B556" t="str">
            <v>מית"ר - קבלניות</v>
          </cell>
          <cell r="C556">
            <v>128000</v>
          </cell>
          <cell r="D556">
            <v>36477</v>
          </cell>
          <cell r="E556">
            <v>42961.4</v>
          </cell>
          <cell r="F556">
            <v>79438.399999999994</v>
          </cell>
        </row>
        <row r="557">
          <cell r="A557">
            <v>1847400780</v>
          </cell>
          <cell r="B557" t="str">
            <v>מזון מית"ר</v>
          </cell>
          <cell r="C557">
            <v>48000</v>
          </cell>
          <cell r="D557">
            <v>36493</v>
          </cell>
          <cell r="E557">
            <v>10250</v>
          </cell>
          <cell r="F557">
            <v>46743</v>
          </cell>
        </row>
        <row r="558">
          <cell r="A558">
            <v>1847400930</v>
          </cell>
          <cell r="B558" t="str">
            <v>מפתן מקומי-מית"ר</v>
          </cell>
          <cell r="C558">
            <v>3250</v>
          </cell>
          <cell r="D558">
            <v>3450</v>
          </cell>
          <cell r="E558">
            <v>0</v>
          </cell>
          <cell r="F558">
            <v>3450</v>
          </cell>
        </row>
        <row r="559">
          <cell r="A559">
            <v>1847410750</v>
          </cell>
          <cell r="B559" t="str">
            <v>מית"ר הסעות</v>
          </cell>
          <cell r="C559">
            <v>48000</v>
          </cell>
          <cell r="D559">
            <v>9103.2199999999993</v>
          </cell>
          <cell r="E559">
            <v>15850</v>
          </cell>
          <cell r="F559">
            <v>24953.22</v>
          </cell>
        </row>
        <row r="560">
          <cell r="A560">
            <v>1847410840</v>
          </cell>
          <cell r="B560" t="str">
            <v>מניעת אלימות במפתנים</v>
          </cell>
          <cell r="C560">
            <v>16000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1847500540</v>
          </cell>
          <cell r="B561" t="str">
            <v>טלפון מית"ר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1848200840</v>
          </cell>
          <cell r="B562" t="str">
            <v>עבודה קהילתית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1848210840</v>
          </cell>
          <cell r="B563" t="str">
            <v>צח"י צפון ועוטף עז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1848300840</v>
          </cell>
          <cell r="B564" t="str">
            <v>פעולות התנדבות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1851000430</v>
          </cell>
          <cell r="B565" t="str">
            <v>מועצה דתית-חשמל ומים</v>
          </cell>
          <cell r="C565">
            <v>0</v>
          </cell>
          <cell r="D565">
            <v>7070.08</v>
          </cell>
          <cell r="E565">
            <v>0</v>
          </cell>
          <cell r="F565">
            <v>7070.08</v>
          </cell>
        </row>
        <row r="566">
          <cell r="A566">
            <v>1851000431</v>
          </cell>
          <cell r="B566" t="str">
            <v>מועצה דתית - חשמל</v>
          </cell>
          <cell r="C566">
            <v>6000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1851000432</v>
          </cell>
          <cell r="B567" t="str">
            <v>מועצה דתית - מים</v>
          </cell>
          <cell r="C567">
            <v>25000</v>
          </cell>
          <cell r="D567">
            <v>20354</v>
          </cell>
          <cell r="E567">
            <v>0</v>
          </cell>
          <cell r="F567">
            <v>20354</v>
          </cell>
        </row>
        <row r="568">
          <cell r="A568">
            <v>1851000810</v>
          </cell>
          <cell r="B568" t="str">
            <v>השתתפות בתקציב הדתות</v>
          </cell>
          <cell r="C568">
            <v>16000</v>
          </cell>
          <cell r="D568">
            <v>14000</v>
          </cell>
          <cell r="E568">
            <v>0</v>
          </cell>
          <cell r="F568">
            <v>14000</v>
          </cell>
        </row>
        <row r="569">
          <cell r="A569">
            <v>1879000780</v>
          </cell>
          <cell r="B569" t="str">
            <v>איכות הסביבה שונות</v>
          </cell>
          <cell r="C569">
            <v>85000</v>
          </cell>
          <cell r="D569">
            <v>16955.07</v>
          </cell>
          <cell r="E569">
            <v>25273.52</v>
          </cell>
          <cell r="F569">
            <v>42228.59</v>
          </cell>
        </row>
        <row r="570">
          <cell r="A570">
            <v>1913000110</v>
          </cell>
          <cell r="B570" t="str">
            <v>שכר משק המים וביוב</v>
          </cell>
          <cell r="C570">
            <v>316000</v>
          </cell>
          <cell r="D570">
            <v>274122.83</v>
          </cell>
          <cell r="E570">
            <v>0</v>
          </cell>
          <cell r="F570">
            <v>274122.83</v>
          </cell>
        </row>
        <row r="571">
          <cell r="A571">
            <v>1913000420</v>
          </cell>
          <cell r="B571" t="str">
            <v>מים-תיקונים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1913000431</v>
          </cell>
          <cell r="B572" t="str">
            <v>**מבוטל***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1913000719</v>
          </cell>
          <cell r="B573" t="str">
            <v>חומרים מחלקת מים</v>
          </cell>
          <cell r="C573">
            <v>48000</v>
          </cell>
          <cell r="D573">
            <v>17854.25</v>
          </cell>
          <cell r="E573">
            <v>4175</v>
          </cell>
          <cell r="F573">
            <v>22029.25</v>
          </cell>
        </row>
        <row r="574">
          <cell r="A574">
            <v>1913000730</v>
          </cell>
          <cell r="B574" t="str">
            <v>תחזוקת רכב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1913000731</v>
          </cell>
          <cell r="B575" t="str">
            <v>דלק וכביש 6 רכב מח' מים</v>
          </cell>
          <cell r="C575">
            <v>24000</v>
          </cell>
          <cell r="D575">
            <v>22610.45</v>
          </cell>
          <cell r="E575">
            <v>0</v>
          </cell>
          <cell r="F575">
            <v>22610.45</v>
          </cell>
        </row>
        <row r="576">
          <cell r="A576">
            <v>1913000732</v>
          </cell>
          <cell r="B576" t="str">
            <v>מים תיקונים</v>
          </cell>
          <cell r="C576">
            <v>98000</v>
          </cell>
          <cell r="D576">
            <v>96239.2</v>
          </cell>
          <cell r="E576">
            <v>106</v>
          </cell>
          <cell r="F576">
            <v>96345.2</v>
          </cell>
        </row>
        <row r="577">
          <cell r="A577">
            <v>1913000735</v>
          </cell>
          <cell r="B577" t="str">
            <v>שכירות רכב מח' מים</v>
          </cell>
          <cell r="C577">
            <v>54000</v>
          </cell>
          <cell r="D577">
            <v>42345.31</v>
          </cell>
          <cell r="E577">
            <v>0</v>
          </cell>
          <cell r="F577">
            <v>42345.31</v>
          </cell>
        </row>
        <row r="578">
          <cell r="A578">
            <v>1913000750</v>
          </cell>
          <cell r="B578" t="str">
            <v>קבלניות מח' מים</v>
          </cell>
          <cell r="C578">
            <v>250000</v>
          </cell>
          <cell r="D578">
            <v>227745.2</v>
          </cell>
          <cell r="E578">
            <v>19847.400000000001</v>
          </cell>
          <cell r="F578">
            <v>247592.6</v>
          </cell>
        </row>
        <row r="579">
          <cell r="A579">
            <v>1913000780</v>
          </cell>
          <cell r="B579" t="str">
            <v>מדי מים</v>
          </cell>
          <cell r="C579">
            <v>50000</v>
          </cell>
          <cell r="D579">
            <v>38037.5</v>
          </cell>
          <cell r="E579">
            <v>11320</v>
          </cell>
          <cell r="F579">
            <v>49357.5</v>
          </cell>
        </row>
        <row r="580">
          <cell r="A580">
            <v>1913100729</v>
          </cell>
          <cell r="B580" t="str">
            <v>קנית מים</v>
          </cell>
          <cell r="C580">
            <v>13300000</v>
          </cell>
          <cell r="D580">
            <v>11433191</v>
          </cell>
          <cell r="E580">
            <v>0</v>
          </cell>
          <cell r="F580">
            <v>11433191</v>
          </cell>
        </row>
        <row r="581">
          <cell r="A581">
            <v>1913200750</v>
          </cell>
          <cell r="B581" t="str">
            <v>בדיקות מים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</row>
        <row r="582">
          <cell r="A582">
            <v>1913200770</v>
          </cell>
          <cell r="B582" t="str">
            <v>חשמל-תחנת שאיבה</v>
          </cell>
          <cell r="C582">
            <v>20000</v>
          </cell>
          <cell r="D582">
            <v>8875.5</v>
          </cell>
          <cell r="E582">
            <v>0</v>
          </cell>
          <cell r="F582">
            <v>8875.5</v>
          </cell>
        </row>
        <row r="583">
          <cell r="A583">
            <v>1943100410</v>
          </cell>
          <cell r="B583" t="str">
            <v>שכירות -שירותים ציבוריים וחניה</v>
          </cell>
          <cell r="C583">
            <v>9000</v>
          </cell>
          <cell r="D583">
            <v>15000</v>
          </cell>
          <cell r="E583">
            <v>0</v>
          </cell>
          <cell r="F583">
            <v>15000</v>
          </cell>
        </row>
        <row r="584">
          <cell r="A584">
            <v>1944000970</v>
          </cell>
          <cell r="B584" t="str">
            <v>הוצ' עודפות מס הכנסה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1972000694</v>
          </cell>
          <cell r="B585" t="str">
            <v>ביוב קרן</v>
          </cell>
          <cell r="C585">
            <v>1630000</v>
          </cell>
          <cell r="D585">
            <v>1601089.52</v>
          </cell>
          <cell r="E585">
            <v>0</v>
          </cell>
          <cell r="F585">
            <v>1601089.52</v>
          </cell>
        </row>
        <row r="586">
          <cell r="A586">
            <v>1972000695</v>
          </cell>
          <cell r="B586" t="str">
            <v>ביוב ריבית</v>
          </cell>
          <cell r="C586">
            <v>1315000</v>
          </cell>
          <cell r="D586">
            <v>1309946</v>
          </cell>
          <cell r="E586">
            <v>0</v>
          </cell>
          <cell r="F586">
            <v>1309946</v>
          </cell>
        </row>
        <row r="587">
          <cell r="A587">
            <v>1972000696</v>
          </cell>
          <cell r="B587" t="str">
            <v>ביוב הצמדה</v>
          </cell>
          <cell r="C587">
            <v>212000</v>
          </cell>
          <cell r="D587">
            <v>202936.18</v>
          </cell>
          <cell r="E587">
            <v>0</v>
          </cell>
          <cell r="F587">
            <v>202936.18</v>
          </cell>
        </row>
        <row r="588">
          <cell r="A588">
            <v>1972000720</v>
          </cell>
          <cell r="B588" t="str">
            <v>ביוב עירוני</v>
          </cell>
          <cell r="C588">
            <v>2000</v>
          </cell>
          <cell r="D588">
            <v>1876.2</v>
          </cell>
          <cell r="E588">
            <v>0</v>
          </cell>
          <cell r="F588">
            <v>1876.2</v>
          </cell>
        </row>
        <row r="589">
          <cell r="A589">
            <v>1972000750</v>
          </cell>
          <cell r="B589" t="str">
            <v>אחזקת ביוב</v>
          </cell>
          <cell r="C589">
            <v>353000</v>
          </cell>
          <cell r="D589">
            <v>253574</v>
          </cell>
          <cell r="E589">
            <v>45276</v>
          </cell>
          <cell r="F589">
            <v>298850</v>
          </cell>
        </row>
        <row r="590">
          <cell r="A590">
            <v>1972000780</v>
          </cell>
          <cell r="B590" t="str">
            <v>ביוב-שונות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</row>
        <row r="591">
          <cell r="A591">
            <v>1973000770</v>
          </cell>
          <cell r="B591" t="str">
            <v>חשמל-מכון שפכים</v>
          </cell>
          <cell r="C591">
            <v>610000</v>
          </cell>
          <cell r="D591">
            <v>564178.78</v>
          </cell>
          <cell r="E591">
            <v>0</v>
          </cell>
          <cell r="F591">
            <v>564178.78</v>
          </cell>
        </row>
        <row r="592">
          <cell r="A592">
            <v>1973100750</v>
          </cell>
          <cell r="B592" t="str">
            <v>אגרת ביוב/חוף כרמל</v>
          </cell>
          <cell r="C592">
            <v>310000</v>
          </cell>
          <cell r="D592">
            <v>115008</v>
          </cell>
          <cell r="E592">
            <v>0</v>
          </cell>
          <cell r="F592">
            <v>115008</v>
          </cell>
        </row>
        <row r="593">
          <cell r="A593">
            <v>1973100770</v>
          </cell>
          <cell r="B593" t="str">
            <v>חשמל מכון שפכים דאליה</v>
          </cell>
          <cell r="C593">
            <v>0</v>
          </cell>
          <cell r="D593">
            <v>143.87</v>
          </cell>
          <cell r="E593">
            <v>0</v>
          </cell>
          <cell r="F593">
            <v>143.87</v>
          </cell>
        </row>
        <row r="594">
          <cell r="A594">
            <v>1993000780</v>
          </cell>
          <cell r="B594" t="str">
            <v>הוצ' בגין שנים קודמות</v>
          </cell>
          <cell r="C594">
            <v>500000</v>
          </cell>
          <cell r="D594">
            <v>177377.46</v>
          </cell>
          <cell r="E594">
            <v>0</v>
          </cell>
          <cell r="F594">
            <v>177377.46</v>
          </cell>
        </row>
        <row r="595">
          <cell r="A595">
            <v>1993000781</v>
          </cell>
          <cell r="B595" t="str">
            <v>הוצאות שכר שנים קודמות</v>
          </cell>
          <cell r="C595">
            <v>0</v>
          </cell>
          <cell r="D595">
            <v>27295</v>
          </cell>
          <cell r="E595">
            <v>0</v>
          </cell>
          <cell r="F595">
            <v>27295</v>
          </cell>
        </row>
        <row r="596">
          <cell r="A596">
            <v>1994000970</v>
          </cell>
          <cell r="B596" t="str">
            <v>עודפות מס הכנסה</v>
          </cell>
          <cell r="C596">
            <v>18000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1995000860</v>
          </cell>
          <cell r="B597" t="str">
            <v>הנחות ארנונה</v>
          </cell>
          <cell r="C597">
            <v>5880000</v>
          </cell>
          <cell r="D597">
            <v>4046027.77</v>
          </cell>
          <cell r="E597">
            <v>0</v>
          </cell>
          <cell r="F597">
            <v>4046027.77</v>
          </cell>
        </row>
        <row r="598">
          <cell r="A598">
            <v>1996000310</v>
          </cell>
          <cell r="B598" t="str">
            <v>משכורת פנסיונרים</v>
          </cell>
          <cell r="C598">
            <v>3140000</v>
          </cell>
          <cell r="D598">
            <v>3759141.63</v>
          </cell>
          <cell r="E598">
            <v>0</v>
          </cell>
          <cell r="F598">
            <v>3759141.63</v>
          </cell>
        </row>
        <row r="599">
          <cell r="A599">
            <v>1996001110</v>
          </cell>
          <cell r="B599" t="str">
            <v>שכר פנסיונרים נוספים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1998000310</v>
          </cell>
          <cell r="B600" t="str">
            <v>שכר פינסיונירם - התייעלות</v>
          </cell>
          <cell r="C600">
            <v>0</v>
          </cell>
          <cell r="D600">
            <v>-13103.02</v>
          </cell>
          <cell r="E600">
            <v>0</v>
          </cell>
          <cell r="F600">
            <v>-13103.02</v>
          </cell>
        </row>
        <row r="601">
          <cell r="A601">
            <v>1998001110</v>
          </cell>
          <cell r="B601" t="str">
            <v>התייעלות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</row>
        <row r="602">
          <cell r="A602">
            <v>1998001310</v>
          </cell>
          <cell r="B602" t="str">
            <v>שכר פנסיונירים-משפטיות</v>
          </cell>
          <cell r="C602">
            <v>0</v>
          </cell>
          <cell r="D602">
            <v>3248.35</v>
          </cell>
          <cell r="E602">
            <v>0</v>
          </cell>
          <cell r="F602">
            <v>3248.35</v>
          </cell>
        </row>
        <row r="603">
          <cell r="A603">
            <v>1999000980</v>
          </cell>
          <cell r="B603" t="str">
            <v>מענק כסוי גרעון</v>
          </cell>
          <cell r="C603">
            <v>2000000</v>
          </cell>
          <cell r="D603">
            <v>3737000</v>
          </cell>
          <cell r="E603">
            <v>0</v>
          </cell>
          <cell r="F603">
            <v>3737000</v>
          </cell>
        </row>
        <row r="604">
          <cell r="A604">
            <v>1999100590</v>
          </cell>
          <cell r="B604" t="str">
            <v>הוצאות מהסכמי פשרה</v>
          </cell>
          <cell r="C604">
            <v>4000000</v>
          </cell>
          <cell r="D604">
            <v>4118652.08</v>
          </cell>
          <cell r="E604">
            <v>0</v>
          </cell>
          <cell r="F604">
            <v>4118652.08</v>
          </cell>
        </row>
        <row r="605">
          <cell r="A605">
            <v>1999100980</v>
          </cell>
          <cell r="B605" t="str">
            <v>הוצאות מותנות בגביה</v>
          </cell>
          <cell r="C605">
            <v>1971000</v>
          </cell>
          <cell r="D605">
            <v>0</v>
          </cell>
          <cell r="E605">
            <v>0</v>
          </cell>
          <cell r="F60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פתיח"/>
      <sheetName val="ריכוז תקציב"/>
      <sheetName val="חלוקה לפי פרק"/>
      <sheetName val="הכ"/>
      <sheetName val="הכנסות"/>
      <sheetName val="הוצ"/>
      <sheetName val="הוצאות"/>
      <sheetName val="גיליון1"/>
      <sheetName val="כספי 31- הכנסות חינוך"/>
      <sheetName val="כספי -81- הוצאות חינוך"/>
      <sheetName val="בקשות 2015"/>
      <sheetName val=" התקציב הרגיל מ.מ.פנים"/>
      <sheetName val="אומדן התקבולים 2014"/>
      <sheetName val="אומדן התשלומים 2014"/>
      <sheetName val="2174-1"/>
      <sheetName val="2174-2"/>
      <sheetName val="תקבולים רווחה"/>
      <sheetName val="תשלומים-רווחה"/>
      <sheetName val="עיבוד הכ רווחה"/>
      <sheetName val="עיבוד הוצ רווחה"/>
      <sheetName val="ריכוז שינויים (עדכון מס'1)"/>
      <sheetName val="data1435405462979"/>
      <sheetName val="ריכוז"/>
      <sheetName val="עדכון הכנסות"/>
      <sheetName val="עדכון הוצאות"/>
      <sheetName val="שאר הגיליונות מוסתרים"/>
      <sheetName val="כספי"/>
      <sheetName val="בקרת שיריון"/>
      <sheetName val="data1437476515381(1)---21.07.20"/>
      <sheetName val="כספי011015 עד8"/>
      <sheetName val="עד 9"/>
      <sheetName val="עד 10"/>
      <sheetName val="עד 11"/>
      <sheetName val="עד 10-"/>
      <sheetName val="06.02.2016"/>
      <sheetName val="MG0850P0-KKN-1732358_wf5-profil"/>
      <sheetName val="66-2015"/>
      <sheetName val="66-01.16"/>
    </sheetNames>
    <sheetDataSet>
      <sheetData sheetId="0" refreshError="1"/>
      <sheetData sheetId="1">
        <row r="1">
          <cell r="A1" t="str">
            <v>מסגרת התקציב</v>
          </cell>
        </row>
        <row r="3">
          <cell r="B3" t="str">
            <v>הכנסות</v>
          </cell>
        </row>
        <row r="4">
          <cell r="A4" t="str">
            <v>קוד</v>
          </cell>
          <cell r="B4" t="str">
            <v>סעיף תקציבי</v>
          </cell>
        </row>
        <row r="5">
          <cell r="A5">
            <v>1</v>
          </cell>
          <cell r="B5" t="str">
            <v>ארנונה  כללית</v>
          </cell>
        </row>
        <row r="6">
          <cell r="A6">
            <v>13</v>
          </cell>
          <cell r="B6" t="str">
            <v>מפעל המים</v>
          </cell>
        </row>
        <row r="7">
          <cell r="A7">
            <v>10</v>
          </cell>
          <cell r="B7" t="str">
            <v xml:space="preserve"> עצמיות חינוך</v>
          </cell>
        </row>
        <row r="8">
          <cell r="A8">
            <v>11</v>
          </cell>
          <cell r="B8" t="str">
            <v xml:space="preserve"> עצמיות רווחה</v>
          </cell>
        </row>
        <row r="9">
          <cell r="A9">
            <v>3</v>
          </cell>
          <cell r="B9" t="str">
            <v xml:space="preserve"> עצמיות אחר</v>
          </cell>
        </row>
        <row r="10">
          <cell r="B10" t="str">
            <v>סה"כ הכנסות עצמיות</v>
          </cell>
        </row>
        <row r="11">
          <cell r="A11">
            <v>9</v>
          </cell>
          <cell r="B11" t="str">
            <v>משרד החינוך</v>
          </cell>
        </row>
        <row r="12">
          <cell r="A12">
            <v>12</v>
          </cell>
          <cell r="B12" t="str">
            <v>משרד הרווחה</v>
          </cell>
        </row>
        <row r="13">
          <cell r="A13">
            <v>8</v>
          </cell>
          <cell r="B13" t="str">
            <v xml:space="preserve"> תקבולים ממשלתיים אחרים</v>
          </cell>
        </row>
        <row r="14">
          <cell r="A14">
            <v>4</v>
          </cell>
          <cell r="B14" t="str">
            <v>מענק כללי לאיזון</v>
          </cell>
        </row>
        <row r="15">
          <cell r="A15">
            <v>6</v>
          </cell>
          <cell r="B15" t="str">
            <v>מענקים אחרים ממשרד הפנים</v>
          </cell>
        </row>
        <row r="16">
          <cell r="B16" t="str">
            <v>סה"כ תקבולי ממשלה</v>
          </cell>
        </row>
        <row r="17">
          <cell r="A17">
            <v>7</v>
          </cell>
          <cell r="B17" t="str">
            <v xml:space="preserve">תקבולים אחרים </v>
          </cell>
        </row>
        <row r="18">
          <cell r="B18" t="str">
            <v>הכנסות משנים קודמות</v>
          </cell>
        </row>
        <row r="19">
          <cell r="B19" t="str">
            <v>סה"כ הכנסות לפני הנחות בארנונה וכיסוי גרעון נצבר</v>
          </cell>
        </row>
        <row r="20">
          <cell r="A20">
            <v>2</v>
          </cell>
          <cell r="B20" t="str">
            <v>הנחות ארנונה</v>
          </cell>
        </row>
        <row r="21">
          <cell r="A21">
            <v>14</v>
          </cell>
          <cell r="B21" t="str">
            <v>הכנסה  לכיסוי גרעון נצבר</v>
          </cell>
        </row>
        <row r="22">
          <cell r="B22" t="str">
            <v>סה"כ הכנסות ללא מותנה</v>
          </cell>
        </row>
        <row r="23">
          <cell r="A23">
            <v>5</v>
          </cell>
          <cell r="B23" t="str">
            <v>הכנסות מותנות / מענק מותנה</v>
          </cell>
        </row>
        <row r="24">
          <cell r="B24" t="str">
            <v>סה"כ הכנסות כולל מותנה</v>
          </cell>
        </row>
        <row r="26">
          <cell r="B26" t="str">
            <v>הוצאות</v>
          </cell>
        </row>
        <row r="28">
          <cell r="A28" t="str">
            <v>קוד</v>
          </cell>
          <cell r="B28" t="str">
            <v>סעיף תקציבי</v>
          </cell>
        </row>
        <row r="29">
          <cell r="A29">
            <v>16</v>
          </cell>
          <cell r="B29" t="str">
            <v>שכר כללי</v>
          </cell>
        </row>
        <row r="30">
          <cell r="A30">
            <v>15</v>
          </cell>
          <cell r="B30" t="str">
            <v>פעולות כלליות</v>
          </cell>
        </row>
        <row r="31">
          <cell r="A31">
            <v>27</v>
          </cell>
          <cell r="B31" t="str">
            <v>מפעל המים</v>
          </cell>
        </row>
        <row r="32">
          <cell r="B32" t="str">
            <v>סה"כ הוצאות כלליות</v>
          </cell>
        </row>
        <row r="33">
          <cell r="A33">
            <v>20</v>
          </cell>
          <cell r="B33" t="str">
            <v xml:space="preserve">שכר חינוך </v>
          </cell>
        </row>
        <row r="34">
          <cell r="A34">
            <v>19</v>
          </cell>
          <cell r="B34" t="str">
            <v xml:space="preserve">פעולות חינוך </v>
          </cell>
        </row>
        <row r="35">
          <cell r="B35" t="str">
            <v>סה"כ חינוך</v>
          </cell>
        </row>
        <row r="36">
          <cell r="A36">
            <v>21</v>
          </cell>
          <cell r="B36" t="str">
            <v>שכר רווחה</v>
          </cell>
        </row>
        <row r="37">
          <cell r="A37">
            <v>22</v>
          </cell>
          <cell r="B37" t="str">
            <v>פעולות רווחה</v>
          </cell>
        </row>
        <row r="38">
          <cell r="B38" t="str">
            <v>סה"כ רווחה</v>
          </cell>
        </row>
        <row r="39">
          <cell r="A39">
            <v>23</v>
          </cell>
          <cell r="B39" t="str">
            <v>פרעון מילוות מים וביוב</v>
          </cell>
        </row>
        <row r="40">
          <cell r="A40">
            <v>18</v>
          </cell>
          <cell r="B40" t="str">
            <v>פרעון מילוות אחר</v>
          </cell>
        </row>
        <row r="41">
          <cell r="B41" t="str">
            <v>סה"כ פרעון מלוות</v>
          </cell>
        </row>
        <row r="42">
          <cell r="A42">
            <v>17</v>
          </cell>
          <cell r="B42" t="str">
            <v>הוצאות מימון</v>
          </cell>
        </row>
        <row r="43">
          <cell r="A43">
            <v>24</v>
          </cell>
          <cell r="B43" t="str">
            <v>הוצאה  שנים קודמות</v>
          </cell>
        </row>
        <row r="44">
          <cell r="B44" t="str">
            <v>סה"כ הוצאות לפני הנחות בארנונה וכיסוי גרעון נצבר</v>
          </cell>
        </row>
        <row r="45">
          <cell r="A45">
            <v>25</v>
          </cell>
          <cell r="B45" t="str">
            <v>הנחות ארנונה</v>
          </cell>
        </row>
        <row r="46">
          <cell r="A46">
            <v>26</v>
          </cell>
          <cell r="B46" t="str">
            <v>הוצאה לכיסוי גרעון נצבר</v>
          </cell>
        </row>
        <row r="47">
          <cell r="B47" t="str">
            <v>סה"כ הוצאות ללא מותנה</v>
          </cell>
        </row>
        <row r="48">
          <cell r="A48">
            <v>28</v>
          </cell>
          <cell r="B48" t="str">
            <v>הוצאה מותנת / מענק מותנה</v>
          </cell>
        </row>
        <row r="49">
          <cell r="B49" t="str">
            <v>סה"כ הוצאות כולל מותנה</v>
          </cell>
        </row>
        <row r="50">
          <cell r="B50" t="str">
            <v>עודף (גרעון)</v>
          </cell>
        </row>
      </sheetData>
      <sheetData sheetId="2">
        <row r="9">
          <cell r="AI9" t="str">
            <v xml:space="preserve"> מיסים ומענק כללי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07"/>
  <sheetViews>
    <sheetView rightToLeft="1" workbookViewId="0">
      <selection activeCell="F2" sqref="F2"/>
    </sheetView>
  </sheetViews>
  <sheetFormatPr defaultRowHeight="14.25" x14ac:dyDescent="0.2"/>
  <cols>
    <col min="1" max="1" width="10.875" bestFit="1" customWidth="1"/>
    <col min="2" max="2" width="27.125" bestFit="1" customWidth="1"/>
    <col min="3" max="3" width="10.375" bestFit="1" customWidth="1"/>
    <col min="4" max="4" width="13.125" bestFit="1" customWidth="1"/>
    <col min="5" max="5" width="9.875" bestFit="1" customWidth="1"/>
    <col min="6" max="6" width="13.625" bestFit="1" customWidth="1"/>
    <col min="7" max="7" width="13.375" bestFit="1" customWidth="1"/>
    <col min="10" max="10" width="13.125" bestFit="1" customWidth="1"/>
    <col min="11" max="11" width="9.875" bestFit="1" customWidth="1"/>
    <col min="12" max="12" width="14.125" bestFit="1" customWidth="1"/>
  </cols>
  <sheetData>
    <row r="1" spans="1:5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</row>
    <row r="2" spans="1:54" x14ac:dyDescent="0.2">
      <c r="A2">
        <v>1110000111</v>
      </c>
      <c r="B2" t="s">
        <v>54</v>
      </c>
      <c r="C2">
        <v>0</v>
      </c>
      <c r="D2" s="1">
        <v>-2230505.62</v>
      </c>
      <c r="E2">
        <v>0</v>
      </c>
      <c r="F2" s="1">
        <v>-2230505.62</v>
      </c>
      <c r="G2" s="1">
        <v>2230505.62</v>
      </c>
      <c r="H2">
        <v>0</v>
      </c>
      <c r="I2">
        <v>0</v>
      </c>
      <c r="J2" s="1">
        <v>-2230505.62</v>
      </c>
      <c r="K2">
        <v>0</v>
      </c>
      <c r="L2" s="1">
        <v>-2230505.62</v>
      </c>
      <c r="M2" s="1">
        <v>2230505.62</v>
      </c>
      <c r="N2">
        <v>0</v>
      </c>
      <c r="O2">
        <v>0</v>
      </c>
      <c r="P2">
        <v>0</v>
      </c>
      <c r="Q2">
        <v>0</v>
      </c>
      <c r="R2">
        <v>0</v>
      </c>
      <c r="S2" s="1">
        <v>2230505.62</v>
      </c>
      <c r="T2">
        <v>0</v>
      </c>
      <c r="U2" s="1">
        <v>2230505.62</v>
      </c>
      <c r="V2">
        <v>11</v>
      </c>
      <c r="W2" t="s">
        <v>55</v>
      </c>
      <c r="X2">
        <v>0</v>
      </c>
      <c r="Y2" t="str">
        <f>""</f>
        <v/>
      </c>
      <c r="Z2">
        <v>0</v>
      </c>
      <c r="AA2" t="str">
        <f>""</f>
        <v/>
      </c>
      <c r="AB2">
        <v>0</v>
      </c>
      <c r="AC2" t="str">
        <f>""</f>
        <v/>
      </c>
      <c r="AD2">
        <v>0</v>
      </c>
      <c r="AE2" t="str">
        <f>""</f>
        <v/>
      </c>
      <c r="AF2">
        <v>0</v>
      </c>
      <c r="AG2" t="str">
        <f>""</f>
        <v/>
      </c>
      <c r="AH2">
        <v>0</v>
      </c>
      <c r="AI2" t="str">
        <f>""</f>
        <v/>
      </c>
      <c r="AJ2">
        <v>0</v>
      </c>
      <c r="AK2" t="str">
        <f>""</f>
        <v/>
      </c>
      <c r="AL2">
        <v>0</v>
      </c>
      <c r="AM2" t="str">
        <f>""</f>
        <v/>
      </c>
      <c r="AN2">
        <v>0</v>
      </c>
      <c r="AO2" t="str">
        <f>""</f>
        <v/>
      </c>
      <c r="AP2">
        <v>0</v>
      </c>
      <c r="AQ2" t="str">
        <f>""</f>
        <v/>
      </c>
      <c r="AR2" t="s">
        <v>56</v>
      </c>
      <c r="AS2" t="s">
        <v>57</v>
      </c>
      <c r="AT2">
        <v>0</v>
      </c>
      <c r="AU2" t="str">
        <f>""</f>
        <v/>
      </c>
      <c r="AV2">
        <v>2015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</row>
    <row r="3" spans="1:54" x14ac:dyDescent="0.2">
      <c r="A3">
        <v>1111000111</v>
      </c>
      <c r="B3" t="s">
        <v>58</v>
      </c>
      <c r="C3">
        <v>0</v>
      </c>
      <c r="D3" s="1">
        <v>-172812.4</v>
      </c>
      <c r="E3">
        <v>0</v>
      </c>
      <c r="F3" s="1">
        <v>-172812.4</v>
      </c>
      <c r="G3" s="1">
        <v>172812.4</v>
      </c>
      <c r="H3">
        <v>0</v>
      </c>
      <c r="I3">
        <v>0</v>
      </c>
      <c r="J3" s="1">
        <v>-172812.4</v>
      </c>
      <c r="K3">
        <v>0</v>
      </c>
      <c r="L3" s="1">
        <v>-172812.4</v>
      </c>
      <c r="M3" s="1">
        <v>172812.4</v>
      </c>
      <c r="N3">
        <v>0</v>
      </c>
      <c r="O3">
        <v>0</v>
      </c>
      <c r="P3">
        <v>0</v>
      </c>
      <c r="Q3">
        <v>0</v>
      </c>
      <c r="R3">
        <v>0</v>
      </c>
      <c r="S3" s="1">
        <v>172812.4</v>
      </c>
      <c r="T3">
        <v>0</v>
      </c>
      <c r="U3" s="1">
        <v>172812.4</v>
      </c>
      <c r="V3">
        <v>0</v>
      </c>
      <c r="W3" t="str">
        <f>""</f>
        <v/>
      </c>
      <c r="X3">
        <v>0</v>
      </c>
      <c r="Y3" t="str">
        <f>""</f>
        <v/>
      </c>
      <c r="Z3">
        <v>0</v>
      </c>
      <c r="AA3" t="str">
        <f>""</f>
        <v/>
      </c>
      <c r="AB3">
        <v>0</v>
      </c>
      <c r="AC3" t="str">
        <f>""</f>
        <v/>
      </c>
      <c r="AD3">
        <v>0</v>
      </c>
      <c r="AE3" t="str">
        <f>""</f>
        <v/>
      </c>
      <c r="AF3">
        <v>0</v>
      </c>
      <c r="AG3" t="str">
        <f>""</f>
        <v/>
      </c>
      <c r="AH3">
        <v>0</v>
      </c>
      <c r="AI3" t="str">
        <f>""</f>
        <v/>
      </c>
      <c r="AJ3">
        <v>0</v>
      </c>
      <c r="AK3" t="str">
        <f>""</f>
        <v/>
      </c>
      <c r="AL3">
        <v>0</v>
      </c>
      <c r="AM3" t="str">
        <f>""</f>
        <v/>
      </c>
      <c r="AN3">
        <v>0</v>
      </c>
      <c r="AO3" t="str">
        <f>""</f>
        <v/>
      </c>
      <c r="AP3">
        <v>0</v>
      </c>
      <c r="AQ3" t="str">
        <f>""</f>
        <v/>
      </c>
      <c r="AR3" t="s">
        <v>56</v>
      </c>
      <c r="AS3" t="s">
        <v>57</v>
      </c>
      <c r="AT3">
        <v>0</v>
      </c>
      <c r="AU3" t="str">
        <f>""</f>
        <v/>
      </c>
      <c r="AV3">
        <v>2015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</row>
    <row r="4" spans="1:54" x14ac:dyDescent="0.2">
      <c r="A4">
        <v>1111100100</v>
      </c>
      <c r="B4" t="s">
        <v>59</v>
      </c>
      <c r="C4" s="2">
        <v>-21000000</v>
      </c>
      <c r="D4" s="1">
        <v>-20830925.600000001</v>
      </c>
      <c r="E4">
        <v>0</v>
      </c>
      <c r="F4" s="1">
        <v>-20830925.600000001</v>
      </c>
      <c r="G4" s="1">
        <v>-169074.4</v>
      </c>
      <c r="H4">
        <v>99.19</v>
      </c>
      <c r="I4" s="2">
        <v>-21000000</v>
      </c>
      <c r="J4" s="1">
        <v>-20830925.600000001</v>
      </c>
      <c r="K4">
        <v>0</v>
      </c>
      <c r="L4" s="1">
        <v>-20830925.600000001</v>
      </c>
      <c r="M4" s="1">
        <v>-169074.4</v>
      </c>
      <c r="N4">
        <v>99.19</v>
      </c>
      <c r="O4">
        <v>0</v>
      </c>
      <c r="P4">
        <v>0</v>
      </c>
      <c r="Q4">
        <v>0</v>
      </c>
      <c r="R4" s="2">
        <v>-21000000</v>
      </c>
      <c r="S4" s="1">
        <v>-169074.4</v>
      </c>
      <c r="T4" s="2">
        <v>-21000000</v>
      </c>
      <c r="U4" s="1">
        <v>-169074.4</v>
      </c>
      <c r="V4">
        <v>11</v>
      </c>
      <c r="W4" t="s">
        <v>55</v>
      </c>
      <c r="X4">
        <v>0</v>
      </c>
      <c r="Y4" t="str">
        <f>""</f>
        <v/>
      </c>
      <c r="Z4">
        <v>0</v>
      </c>
      <c r="AA4" t="str">
        <f>""</f>
        <v/>
      </c>
      <c r="AB4">
        <v>0</v>
      </c>
      <c r="AC4" t="str">
        <f>""</f>
        <v/>
      </c>
      <c r="AD4">
        <v>0</v>
      </c>
      <c r="AE4" t="str">
        <f>""</f>
        <v/>
      </c>
      <c r="AF4">
        <v>0</v>
      </c>
      <c r="AG4" t="str">
        <f>""</f>
        <v/>
      </c>
      <c r="AH4">
        <v>0</v>
      </c>
      <c r="AI4" t="str">
        <f>""</f>
        <v/>
      </c>
      <c r="AJ4">
        <v>0</v>
      </c>
      <c r="AK4" t="str">
        <f>""</f>
        <v/>
      </c>
      <c r="AL4">
        <v>0</v>
      </c>
      <c r="AM4" t="str">
        <f>""</f>
        <v/>
      </c>
      <c r="AN4">
        <v>0</v>
      </c>
      <c r="AO4" t="str">
        <f>""</f>
        <v/>
      </c>
      <c r="AP4">
        <v>0</v>
      </c>
      <c r="AQ4" t="str">
        <f>""</f>
        <v/>
      </c>
      <c r="AR4" t="s">
        <v>56</v>
      </c>
      <c r="AS4" t="s">
        <v>57</v>
      </c>
      <c r="AT4">
        <v>0</v>
      </c>
      <c r="AU4" t="str">
        <f>""</f>
        <v/>
      </c>
      <c r="AV4">
        <v>2015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</row>
    <row r="5" spans="1:54" x14ac:dyDescent="0.2">
      <c r="A5">
        <v>1111100101</v>
      </c>
      <c r="B5" t="s">
        <v>60</v>
      </c>
      <c r="C5" s="2">
        <v>-11000000</v>
      </c>
      <c r="D5" s="1">
        <v>-10013676.91</v>
      </c>
      <c r="E5">
        <v>0</v>
      </c>
      <c r="F5" s="1">
        <v>-10013676.91</v>
      </c>
      <c r="G5" s="1">
        <v>-986323.09</v>
      </c>
      <c r="H5">
        <v>91.03</v>
      </c>
      <c r="I5" s="2">
        <v>-11000000</v>
      </c>
      <c r="J5" s="1">
        <v>-10013676.91</v>
      </c>
      <c r="K5">
        <v>0</v>
      </c>
      <c r="L5" s="1">
        <v>-10013676.91</v>
      </c>
      <c r="M5" s="1">
        <v>-986323.09</v>
      </c>
      <c r="N5">
        <v>91.03</v>
      </c>
      <c r="O5">
        <v>0</v>
      </c>
      <c r="P5">
        <v>0</v>
      </c>
      <c r="Q5">
        <v>0</v>
      </c>
      <c r="R5" s="2">
        <v>-11000000</v>
      </c>
      <c r="S5" s="1">
        <v>-986323.09</v>
      </c>
      <c r="T5" s="2">
        <v>-11000000</v>
      </c>
      <c r="U5" s="1">
        <v>-986323.09</v>
      </c>
      <c r="V5">
        <v>11</v>
      </c>
      <c r="W5" t="s">
        <v>55</v>
      </c>
      <c r="X5">
        <v>0</v>
      </c>
      <c r="Y5" t="str">
        <f>""</f>
        <v/>
      </c>
      <c r="Z5">
        <v>0</v>
      </c>
      <c r="AA5" t="str">
        <f>""</f>
        <v/>
      </c>
      <c r="AB5">
        <v>0</v>
      </c>
      <c r="AC5" t="str">
        <f>""</f>
        <v/>
      </c>
      <c r="AD5">
        <v>0</v>
      </c>
      <c r="AE5" t="str">
        <f>""</f>
        <v/>
      </c>
      <c r="AF5">
        <v>0</v>
      </c>
      <c r="AG5" t="str">
        <f>""</f>
        <v/>
      </c>
      <c r="AH5">
        <v>0</v>
      </c>
      <c r="AI5" t="str">
        <f>""</f>
        <v/>
      </c>
      <c r="AJ5">
        <v>0</v>
      </c>
      <c r="AK5" t="str">
        <f>""</f>
        <v/>
      </c>
      <c r="AL5">
        <v>0</v>
      </c>
      <c r="AM5" t="str">
        <f>""</f>
        <v/>
      </c>
      <c r="AN5">
        <v>0</v>
      </c>
      <c r="AO5" t="str">
        <f>""</f>
        <v/>
      </c>
      <c r="AP5">
        <v>0</v>
      </c>
      <c r="AQ5" t="str">
        <f>""</f>
        <v/>
      </c>
      <c r="AR5" t="s">
        <v>56</v>
      </c>
      <c r="AS5" t="s">
        <v>57</v>
      </c>
      <c r="AT5">
        <v>0</v>
      </c>
      <c r="AU5" t="str">
        <f>""</f>
        <v/>
      </c>
      <c r="AV5">
        <v>2015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</row>
    <row r="6" spans="1:54" x14ac:dyDescent="0.2">
      <c r="A6">
        <v>1115000100</v>
      </c>
      <c r="B6" t="s">
        <v>61</v>
      </c>
      <c r="C6" s="2">
        <v>-10000000</v>
      </c>
      <c r="D6">
        <v>0</v>
      </c>
      <c r="E6">
        <v>0</v>
      </c>
      <c r="F6">
        <v>0</v>
      </c>
      <c r="G6" s="1">
        <v>-10000000</v>
      </c>
      <c r="H6">
        <v>0</v>
      </c>
      <c r="I6" s="2">
        <v>-10000000</v>
      </c>
      <c r="J6">
        <v>0</v>
      </c>
      <c r="K6">
        <v>0</v>
      </c>
      <c r="L6">
        <v>0</v>
      </c>
      <c r="M6" s="1">
        <v>-10000000</v>
      </c>
      <c r="N6">
        <v>0</v>
      </c>
      <c r="O6">
        <v>0</v>
      </c>
      <c r="P6">
        <v>0</v>
      </c>
      <c r="Q6">
        <v>0</v>
      </c>
      <c r="R6" s="2">
        <v>-10000000</v>
      </c>
      <c r="S6" s="1">
        <v>-10000000</v>
      </c>
      <c r="T6" s="2">
        <v>-10000000</v>
      </c>
      <c r="U6" s="1">
        <v>-10000000</v>
      </c>
      <c r="V6">
        <v>0</v>
      </c>
      <c r="W6" t="str">
        <f>""</f>
        <v/>
      </c>
      <c r="X6">
        <v>0</v>
      </c>
      <c r="Y6" t="str">
        <f>""</f>
        <v/>
      </c>
      <c r="Z6">
        <v>0</v>
      </c>
      <c r="AA6" t="str">
        <f>""</f>
        <v/>
      </c>
      <c r="AB6">
        <v>0</v>
      </c>
      <c r="AC6" t="str">
        <f>""</f>
        <v/>
      </c>
      <c r="AD6">
        <v>0</v>
      </c>
      <c r="AE6" t="str">
        <f>""</f>
        <v/>
      </c>
      <c r="AF6">
        <v>0</v>
      </c>
      <c r="AG6" t="str">
        <f>""</f>
        <v/>
      </c>
      <c r="AH6">
        <v>0</v>
      </c>
      <c r="AI6" t="str">
        <f>""</f>
        <v/>
      </c>
      <c r="AJ6">
        <v>0</v>
      </c>
      <c r="AK6" t="str">
        <f>""</f>
        <v/>
      </c>
      <c r="AL6">
        <v>0</v>
      </c>
      <c r="AM6" t="str">
        <f>""</f>
        <v/>
      </c>
      <c r="AN6">
        <v>0</v>
      </c>
      <c r="AO6" t="str">
        <f>""</f>
        <v/>
      </c>
      <c r="AP6">
        <v>0</v>
      </c>
      <c r="AQ6" t="str">
        <f>""</f>
        <v/>
      </c>
      <c r="AR6" t="s">
        <v>56</v>
      </c>
      <c r="AS6" t="s">
        <v>57</v>
      </c>
      <c r="AT6">
        <v>0</v>
      </c>
      <c r="AU6" t="str">
        <f>""</f>
        <v/>
      </c>
      <c r="AV6">
        <v>2015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</row>
    <row r="7" spans="1:54" x14ac:dyDescent="0.2">
      <c r="A7">
        <v>1116000100</v>
      </c>
      <c r="B7" t="s">
        <v>62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 t="str">
        <f>""</f>
        <v/>
      </c>
      <c r="X7">
        <v>0</v>
      </c>
      <c r="Y7" t="str">
        <f>""</f>
        <v/>
      </c>
      <c r="Z7">
        <v>0</v>
      </c>
      <c r="AA7" t="str">
        <f>""</f>
        <v/>
      </c>
      <c r="AB7">
        <v>0</v>
      </c>
      <c r="AC7" t="str">
        <f>""</f>
        <v/>
      </c>
      <c r="AD7">
        <v>0</v>
      </c>
      <c r="AE7" t="str">
        <f>""</f>
        <v/>
      </c>
      <c r="AF7">
        <v>0</v>
      </c>
      <c r="AG7" t="str">
        <f>""</f>
        <v/>
      </c>
      <c r="AH7">
        <v>0</v>
      </c>
      <c r="AI7" t="str">
        <f>""</f>
        <v/>
      </c>
      <c r="AJ7">
        <v>0</v>
      </c>
      <c r="AK7" t="str">
        <f>""</f>
        <v/>
      </c>
      <c r="AL7">
        <v>0</v>
      </c>
      <c r="AM7" t="str">
        <f>""</f>
        <v/>
      </c>
      <c r="AN7">
        <v>0</v>
      </c>
      <c r="AO7" t="str">
        <f>""</f>
        <v/>
      </c>
      <c r="AP7">
        <v>0</v>
      </c>
      <c r="AQ7" t="str">
        <f>""</f>
        <v/>
      </c>
      <c r="AR7" t="s">
        <v>56</v>
      </c>
      <c r="AS7" t="s">
        <v>57</v>
      </c>
      <c r="AT7">
        <v>0</v>
      </c>
      <c r="AU7" t="str">
        <f>""</f>
        <v/>
      </c>
      <c r="AV7">
        <v>2015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</row>
    <row r="8" spans="1:54" x14ac:dyDescent="0.2">
      <c r="A8">
        <v>1121000290</v>
      </c>
      <c r="B8" t="s">
        <v>63</v>
      </c>
      <c r="C8">
        <v>0</v>
      </c>
      <c r="D8" s="1">
        <v>-1150</v>
      </c>
      <c r="E8">
        <v>0</v>
      </c>
      <c r="F8" s="1">
        <v>-1150</v>
      </c>
      <c r="G8" s="1">
        <v>1150</v>
      </c>
      <c r="H8">
        <v>0</v>
      </c>
      <c r="I8">
        <v>0</v>
      </c>
      <c r="J8" s="1">
        <v>-1150</v>
      </c>
      <c r="K8">
        <v>0</v>
      </c>
      <c r="L8" s="1">
        <v>-1150</v>
      </c>
      <c r="M8" s="1">
        <v>1150</v>
      </c>
      <c r="N8">
        <v>0</v>
      </c>
      <c r="O8">
        <v>0</v>
      </c>
      <c r="P8">
        <v>0</v>
      </c>
      <c r="Q8">
        <v>0</v>
      </c>
      <c r="R8">
        <v>0</v>
      </c>
      <c r="S8" s="1">
        <v>1150</v>
      </c>
      <c r="T8">
        <v>0</v>
      </c>
      <c r="U8" s="1">
        <v>1150</v>
      </c>
      <c r="V8">
        <v>51</v>
      </c>
      <c r="W8" t="s">
        <v>64</v>
      </c>
      <c r="X8">
        <v>0</v>
      </c>
      <c r="Y8" t="str">
        <f>""</f>
        <v/>
      </c>
      <c r="Z8">
        <v>0</v>
      </c>
      <c r="AA8" t="str">
        <f>""</f>
        <v/>
      </c>
      <c r="AB8">
        <v>0</v>
      </c>
      <c r="AC8" t="str">
        <f>""</f>
        <v/>
      </c>
      <c r="AD8">
        <v>0</v>
      </c>
      <c r="AE8" t="str">
        <f>""</f>
        <v/>
      </c>
      <c r="AF8">
        <v>0</v>
      </c>
      <c r="AG8" t="str">
        <f>""</f>
        <v/>
      </c>
      <c r="AH8">
        <v>0</v>
      </c>
      <c r="AI8" t="str">
        <f>""</f>
        <v/>
      </c>
      <c r="AJ8">
        <v>0</v>
      </c>
      <c r="AK8" t="str">
        <f>""</f>
        <v/>
      </c>
      <c r="AL8">
        <v>0</v>
      </c>
      <c r="AM8" t="str">
        <f>""</f>
        <v/>
      </c>
      <c r="AN8">
        <v>0</v>
      </c>
      <c r="AO8" t="str">
        <f>""</f>
        <v/>
      </c>
      <c r="AP8">
        <v>0</v>
      </c>
      <c r="AQ8" t="str">
        <f>""</f>
        <v/>
      </c>
      <c r="AR8" t="s">
        <v>56</v>
      </c>
      <c r="AS8" t="s">
        <v>57</v>
      </c>
      <c r="AT8">
        <v>0</v>
      </c>
      <c r="AU8" t="str">
        <f>""</f>
        <v/>
      </c>
      <c r="AV8">
        <v>2015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</row>
    <row r="9" spans="1:54" x14ac:dyDescent="0.2">
      <c r="A9">
        <v>1130000800</v>
      </c>
      <c r="B9" t="s">
        <v>65</v>
      </c>
      <c r="C9" s="2">
        <v>-2500000</v>
      </c>
      <c r="D9" s="1">
        <v>-1026398.72</v>
      </c>
      <c r="E9">
        <v>0</v>
      </c>
      <c r="F9" s="1">
        <v>-1026398.72</v>
      </c>
      <c r="G9" s="1">
        <v>-1473601.28</v>
      </c>
      <c r="H9">
        <v>41.05</v>
      </c>
      <c r="I9" s="2">
        <v>-2500000</v>
      </c>
      <c r="J9" s="1">
        <v>-1026398.72</v>
      </c>
      <c r="K9">
        <v>0</v>
      </c>
      <c r="L9" s="1">
        <v>-1026398.72</v>
      </c>
      <c r="M9" s="1">
        <v>-1473601.28</v>
      </c>
      <c r="N9">
        <v>41.05</v>
      </c>
      <c r="O9">
        <v>0</v>
      </c>
      <c r="P9">
        <v>0</v>
      </c>
      <c r="Q9">
        <v>0</v>
      </c>
      <c r="R9" s="2">
        <v>-2500000</v>
      </c>
      <c r="S9" s="1">
        <v>-1473601.28</v>
      </c>
      <c r="T9" s="2">
        <v>-2500000</v>
      </c>
      <c r="U9" s="1">
        <v>-1473601.28</v>
      </c>
      <c r="V9">
        <v>61</v>
      </c>
      <c r="W9" t="s">
        <v>66</v>
      </c>
      <c r="X9">
        <v>0</v>
      </c>
      <c r="Y9" t="str">
        <f>""</f>
        <v/>
      </c>
      <c r="Z9">
        <v>0</v>
      </c>
      <c r="AA9" t="str">
        <f>""</f>
        <v/>
      </c>
      <c r="AB9">
        <v>0</v>
      </c>
      <c r="AC9" t="str">
        <f>""</f>
        <v/>
      </c>
      <c r="AD9">
        <v>0</v>
      </c>
      <c r="AE9" t="str">
        <f>""</f>
        <v/>
      </c>
      <c r="AF9">
        <v>0</v>
      </c>
      <c r="AG9" t="str">
        <f>""</f>
        <v/>
      </c>
      <c r="AH9">
        <v>0</v>
      </c>
      <c r="AI9" t="str">
        <f>""</f>
        <v/>
      </c>
      <c r="AJ9">
        <v>0</v>
      </c>
      <c r="AK9" t="str">
        <f>""</f>
        <v/>
      </c>
      <c r="AL9">
        <v>0</v>
      </c>
      <c r="AM9" t="str">
        <f>""</f>
        <v/>
      </c>
      <c r="AN9">
        <v>0</v>
      </c>
      <c r="AO9" t="str">
        <f>""</f>
        <v/>
      </c>
      <c r="AP9">
        <v>0</v>
      </c>
      <c r="AQ9" t="str">
        <f>""</f>
        <v/>
      </c>
      <c r="AR9" t="s">
        <v>56</v>
      </c>
      <c r="AS9" t="s">
        <v>57</v>
      </c>
      <c r="AT9">
        <v>0</v>
      </c>
      <c r="AU9" t="str">
        <f>""</f>
        <v/>
      </c>
      <c r="AV9">
        <v>2015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</row>
    <row r="10" spans="1:54" x14ac:dyDescent="0.2">
      <c r="A10">
        <v>1130001800</v>
      </c>
      <c r="B10" t="s">
        <v>67</v>
      </c>
      <c r="C10">
        <v>0</v>
      </c>
      <c r="D10" s="1">
        <v>-250000</v>
      </c>
      <c r="E10">
        <v>0</v>
      </c>
      <c r="F10" s="1">
        <v>-250000</v>
      </c>
      <c r="G10" s="1">
        <v>250000</v>
      </c>
      <c r="H10">
        <v>0</v>
      </c>
      <c r="I10">
        <v>0</v>
      </c>
      <c r="J10" s="1">
        <v>-250000</v>
      </c>
      <c r="K10">
        <v>0</v>
      </c>
      <c r="L10" s="1">
        <v>-250000</v>
      </c>
      <c r="M10" s="1">
        <v>250000</v>
      </c>
      <c r="N10">
        <v>0</v>
      </c>
      <c r="O10">
        <v>0</v>
      </c>
      <c r="P10">
        <v>0</v>
      </c>
      <c r="Q10">
        <v>0</v>
      </c>
      <c r="R10">
        <v>0</v>
      </c>
      <c r="S10" s="1">
        <v>250000</v>
      </c>
      <c r="T10">
        <v>0</v>
      </c>
      <c r="U10" s="1">
        <v>250000</v>
      </c>
      <c r="V10">
        <v>0</v>
      </c>
      <c r="W10" t="str">
        <f>""</f>
        <v/>
      </c>
      <c r="X10">
        <v>0</v>
      </c>
      <c r="Y10" t="str">
        <f>""</f>
        <v/>
      </c>
      <c r="Z10">
        <v>0</v>
      </c>
      <c r="AA10" t="str">
        <f>""</f>
        <v/>
      </c>
      <c r="AB10">
        <v>0</v>
      </c>
      <c r="AC10" t="str">
        <f>""</f>
        <v/>
      </c>
      <c r="AD10">
        <v>0</v>
      </c>
      <c r="AE10" t="str">
        <f>""</f>
        <v/>
      </c>
      <c r="AF10">
        <v>0</v>
      </c>
      <c r="AG10" t="str">
        <f>""</f>
        <v/>
      </c>
      <c r="AH10">
        <v>0</v>
      </c>
      <c r="AI10" t="str">
        <f>""</f>
        <v/>
      </c>
      <c r="AJ10">
        <v>0</v>
      </c>
      <c r="AK10" t="str">
        <f>""</f>
        <v/>
      </c>
      <c r="AL10">
        <v>0</v>
      </c>
      <c r="AM10" t="str">
        <f>""</f>
        <v/>
      </c>
      <c r="AN10">
        <v>0</v>
      </c>
      <c r="AO10" t="str">
        <f>""</f>
        <v/>
      </c>
      <c r="AP10">
        <v>0</v>
      </c>
      <c r="AQ10" t="str">
        <f>""</f>
        <v/>
      </c>
      <c r="AR10" t="s">
        <v>56</v>
      </c>
      <c r="AS10" t="s">
        <v>57</v>
      </c>
      <c r="AT10">
        <v>0</v>
      </c>
      <c r="AU10" t="str">
        <f>""</f>
        <v/>
      </c>
      <c r="AV10">
        <v>2015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</row>
    <row r="11" spans="1:54" x14ac:dyDescent="0.2">
      <c r="A11">
        <v>1191000910</v>
      </c>
      <c r="B11" t="s">
        <v>68</v>
      </c>
      <c r="C11" s="2">
        <v>-18728000</v>
      </c>
      <c r="D11" s="1">
        <v>-19264768.059999999</v>
      </c>
      <c r="E11">
        <v>0</v>
      </c>
      <c r="F11" s="1">
        <v>-19264768.059999999</v>
      </c>
      <c r="G11" s="1">
        <v>536768.06000000006</v>
      </c>
      <c r="H11">
        <v>102.86</v>
      </c>
      <c r="I11" s="2">
        <v>-18728000</v>
      </c>
      <c r="J11" s="1">
        <v>-19264768.059999999</v>
      </c>
      <c r="K11">
        <v>0</v>
      </c>
      <c r="L11" s="1">
        <v>-19264768.059999999</v>
      </c>
      <c r="M11" s="1">
        <v>536768.06000000006</v>
      </c>
      <c r="N11">
        <v>102.86</v>
      </c>
      <c r="O11">
        <v>0</v>
      </c>
      <c r="P11">
        <v>0</v>
      </c>
      <c r="Q11">
        <v>0</v>
      </c>
      <c r="R11" s="2">
        <v>-18728000</v>
      </c>
      <c r="S11" s="1">
        <v>536768.06000000006</v>
      </c>
      <c r="T11" s="2">
        <v>-18728000</v>
      </c>
      <c r="U11" s="1">
        <v>536768.06000000006</v>
      </c>
      <c r="V11">
        <v>101</v>
      </c>
      <c r="W11" t="s">
        <v>69</v>
      </c>
      <c r="X11">
        <v>0</v>
      </c>
      <c r="Y11" t="str">
        <f>""</f>
        <v/>
      </c>
      <c r="Z11">
        <v>0</v>
      </c>
      <c r="AA11" t="str">
        <f>""</f>
        <v/>
      </c>
      <c r="AB11">
        <v>0</v>
      </c>
      <c r="AC11" t="str">
        <f>""</f>
        <v/>
      </c>
      <c r="AD11">
        <v>0</v>
      </c>
      <c r="AE11" t="str">
        <f>""</f>
        <v/>
      </c>
      <c r="AF11">
        <v>0</v>
      </c>
      <c r="AG11" t="str">
        <f>""</f>
        <v/>
      </c>
      <c r="AH11">
        <v>0</v>
      </c>
      <c r="AI11" t="str">
        <f>""</f>
        <v/>
      </c>
      <c r="AJ11">
        <v>0</v>
      </c>
      <c r="AK11" t="str">
        <f>""</f>
        <v/>
      </c>
      <c r="AL11">
        <v>0</v>
      </c>
      <c r="AM11" t="str">
        <f>""</f>
        <v/>
      </c>
      <c r="AN11">
        <v>0</v>
      </c>
      <c r="AO11" t="str">
        <f>""</f>
        <v/>
      </c>
      <c r="AP11">
        <v>0</v>
      </c>
      <c r="AQ11" t="str">
        <f>""</f>
        <v/>
      </c>
      <c r="AR11" t="s">
        <v>56</v>
      </c>
      <c r="AS11" t="s">
        <v>57</v>
      </c>
      <c r="AT11">
        <v>0</v>
      </c>
      <c r="AU11" t="str">
        <f>""</f>
        <v/>
      </c>
      <c r="AV11">
        <v>2015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</row>
    <row r="12" spans="1:54" x14ac:dyDescent="0.2">
      <c r="A12">
        <v>1191001910</v>
      </c>
      <c r="B12" t="s">
        <v>70</v>
      </c>
      <c r="C12" s="2">
        <v>-3305000</v>
      </c>
      <c r="D12" s="1">
        <v>-1617137</v>
      </c>
      <c r="E12">
        <v>0</v>
      </c>
      <c r="F12" s="1">
        <v>-1617137</v>
      </c>
      <c r="G12" s="1">
        <v>-1687863</v>
      </c>
      <c r="H12">
        <v>48.93</v>
      </c>
      <c r="I12" s="2">
        <v>-3305000</v>
      </c>
      <c r="J12" s="1">
        <v>-1617137</v>
      </c>
      <c r="K12">
        <v>0</v>
      </c>
      <c r="L12" s="1">
        <v>-1617137</v>
      </c>
      <c r="M12" s="1">
        <v>-1687863</v>
      </c>
      <c r="N12">
        <v>48.93</v>
      </c>
      <c r="O12">
        <v>0</v>
      </c>
      <c r="P12">
        <v>0</v>
      </c>
      <c r="Q12">
        <v>0</v>
      </c>
      <c r="R12" s="2">
        <v>-3305000</v>
      </c>
      <c r="S12" s="1">
        <v>-1687863</v>
      </c>
      <c r="T12" s="2">
        <v>-3305000</v>
      </c>
      <c r="U12" s="1">
        <v>-1687863</v>
      </c>
      <c r="V12">
        <v>0</v>
      </c>
      <c r="W12" t="str">
        <f>""</f>
        <v/>
      </c>
      <c r="X12">
        <v>0</v>
      </c>
      <c r="Y12" t="str">
        <f>""</f>
        <v/>
      </c>
      <c r="Z12">
        <v>0</v>
      </c>
      <c r="AA12" t="str">
        <f>""</f>
        <v/>
      </c>
      <c r="AB12">
        <v>0</v>
      </c>
      <c r="AC12" t="str">
        <f>""</f>
        <v/>
      </c>
      <c r="AD12">
        <v>0</v>
      </c>
      <c r="AE12" t="str">
        <f>""</f>
        <v/>
      </c>
      <c r="AF12">
        <v>0</v>
      </c>
      <c r="AG12" t="str">
        <f>""</f>
        <v/>
      </c>
      <c r="AH12">
        <v>0</v>
      </c>
      <c r="AI12" t="str">
        <f>""</f>
        <v/>
      </c>
      <c r="AJ12">
        <v>0</v>
      </c>
      <c r="AK12" t="str">
        <f>""</f>
        <v/>
      </c>
      <c r="AL12">
        <v>0</v>
      </c>
      <c r="AM12" t="str">
        <f>""</f>
        <v/>
      </c>
      <c r="AN12">
        <v>0</v>
      </c>
      <c r="AO12" t="str">
        <f>""</f>
        <v/>
      </c>
      <c r="AP12">
        <v>0</v>
      </c>
      <c r="AQ12" t="str">
        <f>""</f>
        <v/>
      </c>
      <c r="AR12" t="s">
        <v>56</v>
      </c>
      <c r="AS12" t="s">
        <v>57</v>
      </c>
      <c r="AT12">
        <v>0</v>
      </c>
      <c r="AU12" t="str">
        <f>""</f>
        <v/>
      </c>
      <c r="AV12">
        <v>2015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</row>
    <row r="13" spans="1:54" x14ac:dyDescent="0.2">
      <c r="A13">
        <v>1192000910</v>
      </c>
      <c r="B13" t="s">
        <v>71</v>
      </c>
      <c r="C13">
        <v>0</v>
      </c>
      <c r="D13" s="1">
        <v>-3882241</v>
      </c>
      <c r="E13">
        <v>0</v>
      </c>
      <c r="F13" s="1">
        <v>-3882241</v>
      </c>
      <c r="G13" s="1">
        <v>3882241</v>
      </c>
      <c r="H13">
        <v>0</v>
      </c>
      <c r="I13">
        <v>0</v>
      </c>
      <c r="J13" s="1">
        <v>-3882241</v>
      </c>
      <c r="K13">
        <v>0</v>
      </c>
      <c r="L13" s="1">
        <v>-3882241</v>
      </c>
      <c r="M13" s="1">
        <v>3882241</v>
      </c>
      <c r="N13">
        <v>0</v>
      </c>
      <c r="O13">
        <v>0</v>
      </c>
      <c r="P13">
        <v>0</v>
      </c>
      <c r="Q13">
        <v>0</v>
      </c>
      <c r="R13">
        <v>0</v>
      </c>
      <c r="S13" s="1">
        <v>3882241</v>
      </c>
      <c r="T13">
        <v>0</v>
      </c>
      <c r="U13" s="1">
        <v>3882241</v>
      </c>
      <c r="V13">
        <v>101</v>
      </c>
      <c r="W13" t="s">
        <v>69</v>
      </c>
      <c r="X13">
        <v>0</v>
      </c>
      <c r="Y13" t="str">
        <f>""</f>
        <v/>
      </c>
      <c r="Z13">
        <v>0</v>
      </c>
      <c r="AA13" t="str">
        <f>""</f>
        <v/>
      </c>
      <c r="AB13">
        <v>0</v>
      </c>
      <c r="AC13" t="str">
        <f>""</f>
        <v/>
      </c>
      <c r="AD13">
        <v>0</v>
      </c>
      <c r="AE13" t="str">
        <f>""</f>
        <v/>
      </c>
      <c r="AF13">
        <v>0</v>
      </c>
      <c r="AG13" t="str">
        <f>""</f>
        <v/>
      </c>
      <c r="AH13">
        <v>0</v>
      </c>
      <c r="AI13" t="str">
        <f>""</f>
        <v/>
      </c>
      <c r="AJ13">
        <v>0</v>
      </c>
      <c r="AK13" t="str">
        <f>""</f>
        <v/>
      </c>
      <c r="AL13">
        <v>0</v>
      </c>
      <c r="AM13" t="str">
        <f>""</f>
        <v/>
      </c>
      <c r="AN13">
        <v>0</v>
      </c>
      <c r="AO13" t="str">
        <f>""</f>
        <v/>
      </c>
      <c r="AP13">
        <v>0</v>
      </c>
      <c r="AQ13" t="str">
        <f>""</f>
        <v/>
      </c>
      <c r="AR13" t="s">
        <v>56</v>
      </c>
      <c r="AS13" t="s">
        <v>57</v>
      </c>
      <c r="AT13">
        <v>0</v>
      </c>
      <c r="AU13" t="str">
        <f>""</f>
        <v/>
      </c>
      <c r="AV13">
        <v>2015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</row>
    <row r="14" spans="1:54" x14ac:dyDescent="0.2">
      <c r="A14">
        <v>1197000910</v>
      </c>
      <c r="B14" t="s">
        <v>72</v>
      </c>
      <c r="C14" s="2">
        <v>-4837000</v>
      </c>
      <c r="D14">
        <v>0</v>
      </c>
      <c r="E14">
        <v>0</v>
      </c>
      <c r="F14">
        <v>0</v>
      </c>
      <c r="G14" s="1">
        <v>-4837000</v>
      </c>
      <c r="H14">
        <v>0</v>
      </c>
      <c r="I14" s="2">
        <v>-4837000</v>
      </c>
      <c r="J14">
        <v>0</v>
      </c>
      <c r="K14">
        <v>0</v>
      </c>
      <c r="L14">
        <v>0</v>
      </c>
      <c r="M14" s="1">
        <v>-4837000</v>
      </c>
      <c r="N14">
        <v>0</v>
      </c>
      <c r="O14">
        <v>0</v>
      </c>
      <c r="P14">
        <v>0</v>
      </c>
      <c r="Q14">
        <v>0</v>
      </c>
      <c r="R14" s="2">
        <v>-4837000</v>
      </c>
      <c r="S14" s="1">
        <v>-4837000</v>
      </c>
      <c r="T14" s="2">
        <v>-4837000</v>
      </c>
      <c r="U14" s="1">
        <v>-4837000</v>
      </c>
      <c r="V14">
        <v>0</v>
      </c>
      <c r="W14" t="str">
        <f>""</f>
        <v/>
      </c>
      <c r="X14">
        <v>0</v>
      </c>
      <c r="Y14" t="str">
        <f>""</f>
        <v/>
      </c>
      <c r="Z14">
        <v>0</v>
      </c>
      <c r="AA14" t="str">
        <f>""</f>
        <v/>
      </c>
      <c r="AB14">
        <v>0</v>
      </c>
      <c r="AC14" t="str">
        <f>""</f>
        <v/>
      </c>
      <c r="AD14">
        <v>0</v>
      </c>
      <c r="AE14" t="str">
        <f>""</f>
        <v/>
      </c>
      <c r="AF14">
        <v>0</v>
      </c>
      <c r="AG14" t="str">
        <f>""</f>
        <v/>
      </c>
      <c r="AH14">
        <v>0</v>
      </c>
      <c r="AI14" t="str">
        <f>""</f>
        <v/>
      </c>
      <c r="AJ14">
        <v>0</v>
      </c>
      <c r="AK14" t="str">
        <f>""</f>
        <v/>
      </c>
      <c r="AL14">
        <v>0</v>
      </c>
      <c r="AM14" t="str">
        <f>""</f>
        <v/>
      </c>
      <c r="AN14">
        <v>0</v>
      </c>
      <c r="AO14" t="str">
        <f>""</f>
        <v/>
      </c>
      <c r="AP14">
        <v>0</v>
      </c>
      <c r="AQ14" t="str">
        <f>""</f>
        <v/>
      </c>
      <c r="AR14" t="s">
        <v>56</v>
      </c>
      <c r="AS14" t="s">
        <v>57</v>
      </c>
      <c r="AT14">
        <v>0</v>
      </c>
      <c r="AU14" t="str">
        <f>""</f>
        <v/>
      </c>
      <c r="AV14">
        <v>2015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</row>
    <row r="15" spans="1:54" x14ac:dyDescent="0.2">
      <c r="A15">
        <v>1213000220</v>
      </c>
      <c r="B15" t="s">
        <v>73</v>
      </c>
      <c r="C15" s="2">
        <v>-13000</v>
      </c>
      <c r="D15" s="1">
        <v>-11031</v>
      </c>
      <c r="E15">
        <v>0</v>
      </c>
      <c r="F15" s="1">
        <v>-11031</v>
      </c>
      <c r="G15" s="1">
        <v>-1969</v>
      </c>
      <c r="H15">
        <v>84.85</v>
      </c>
      <c r="I15" s="2">
        <v>-13000</v>
      </c>
      <c r="J15" s="1">
        <v>-11031</v>
      </c>
      <c r="K15">
        <v>0</v>
      </c>
      <c r="L15" s="1">
        <v>-11031</v>
      </c>
      <c r="M15" s="1">
        <v>-1969</v>
      </c>
      <c r="N15">
        <v>84.85</v>
      </c>
      <c r="O15">
        <v>0</v>
      </c>
      <c r="P15">
        <v>0</v>
      </c>
      <c r="Q15">
        <v>0</v>
      </c>
      <c r="R15" s="2">
        <v>-13000</v>
      </c>
      <c r="S15" s="1">
        <v>-1969</v>
      </c>
      <c r="T15" s="2">
        <v>-13000</v>
      </c>
      <c r="U15" s="1">
        <v>-1969</v>
      </c>
      <c r="V15">
        <v>0</v>
      </c>
      <c r="W15" t="str">
        <f>""</f>
        <v/>
      </c>
      <c r="X15">
        <v>0</v>
      </c>
      <c r="Y15" t="str">
        <f>""</f>
        <v/>
      </c>
      <c r="Z15">
        <v>0</v>
      </c>
      <c r="AA15" t="str">
        <f>""</f>
        <v/>
      </c>
      <c r="AB15">
        <v>0</v>
      </c>
      <c r="AC15" t="str">
        <f>""</f>
        <v/>
      </c>
      <c r="AD15">
        <v>0</v>
      </c>
      <c r="AE15" t="str">
        <f>""</f>
        <v/>
      </c>
      <c r="AF15">
        <v>0</v>
      </c>
      <c r="AG15" t="str">
        <f>""</f>
        <v/>
      </c>
      <c r="AH15">
        <v>0</v>
      </c>
      <c r="AI15" t="str">
        <f>""</f>
        <v/>
      </c>
      <c r="AJ15">
        <v>0</v>
      </c>
      <c r="AK15" t="str">
        <f>""</f>
        <v/>
      </c>
      <c r="AL15">
        <v>0</v>
      </c>
      <c r="AM15" t="str">
        <f>""</f>
        <v/>
      </c>
      <c r="AN15">
        <v>0</v>
      </c>
      <c r="AO15" t="str">
        <f>""</f>
        <v/>
      </c>
      <c r="AP15">
        <v>0</v>
      </c>
      <c r="AQ15" t="str">
        <f>""</f>
        <v/>
      </c>
      <c r="AR15" t="s">
        <v>56</v>
      </c>
      <c r="AS15" t="s">
        <v>57</v>
      </c>
      <c r="AT15">
        <v>0</v>
      </c>
      <c r="AU15" t="str">
        <f>""</f>
        <v/>
      </c>
      <c r="AV15">
        <v>2015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</row>
    <row r="16" spans="1:54" x14ac:dyDescent="0.2">
      <c r="A16">
        <v>1214200220</v>
      </c>
      <c r="B16" t="s">
        <v>74</v>
      </c>
      <c r="C16" s="2">
        <v>-212000</v>
      </c>
      <c r="D16" s="1">
        <v>-248000</v>
      </c>
      <c r="E16">
        <v>0</v>
      </c>
      <c r="F16" s="1">
        <v>-248000</v>
      </c>
      <c r="G16" s="1">
        <v>36000</v>
      </c>
      <c r="H16">
        <v>116.98</v>
      </c>
      <c r="I16" s="2">
        <v>-212000</v>
      </c>
      <c r="J16" s="1">
        <v>-248000</v>
      </c>
      <c r="K16">
        <v>0</v>
      </c>
      <c r="L16" s="1">
        <v>-248000</v>
      </c>
      <c r="M16" s="1">
        <v>36000</v>
      </c>
      <c r="N16">
        <v>116.98</v>
      </c>
      <c r="O16">
        <v>0</v>
      </c>
      <c r="P16">
        <v>0</v>
      </c>
      <c r="Q16">
        <v>0</v>
      </c>
      <c r="R16" s="2">
        <v>-212000</v>
      </c>
      <c r="S16" s="1">
        <v>36000</v>
      </c>
      <c r="T16" s="2">
        <v>-212000</v>
      </c>
      <c r="U16" s="1">
        <v>36000</v>
      </c>
      <c r="V16">
        <v>0</v>
      </c>
      <c r="W16" t="str">
        <f>""</f>
        <v/>
      </c>
      <c r="X16">
        <v>0</v>
      </c>
      <c r="Y16" t="str">
        <f>""</f>
        <v/>
      </c>
      <c r="Z16">
        <v>0</v>
      </c>
      <c r="AA16" t="str">
        <f>""</f>
        <v/>
      </c>
      <c r="AB16">
        <v>0</v>
      </c>
      <c r="AC16" t="str">
        <f>""</f>
        <v/>
      </c>
      <c r="AD16">
        <v>0</v>
      </c>
      <c r="AE16" t="str">
        <f>""</f>
        <v/>
      </c>
      <c r="AF16">
        <v>0</v>
      </c>
      <c r="AG16" t="str">
        <f>""</f>
        <v/>
      </c>
      <c r="AH16">
        <v>0</v>
      </c>
      <c r="AI16" t="str">
        <f>""</f>
        <v/>
      </c>
      <c r="AJ16">
        <v>0</v>
      </c>
      <c r="AK16" t="str">
        <f>""</f>
        <v/>
      </c>
      <c r="AL16">
        <v>0</v>
      </c>
      <c r="AM16" t="str">
        <f>""</f>
        <v/>
      </c>
      <c r="AN16">
        <v>0</v>
      </c>
      <c r="AO16" t="str">
        <f>""</f>
        <v/>
      </c>
      <c r="AP16">
        <v>0</v>
      </c>
      <c r="AQ16" t="str">
        <f>""</f>
        <v/>
      </c>
      <c r="AR16" t="s">
        <v>56</v>
      </c>
      <c r="AS16" t="s">
        <v>57</v>
      </c>
      <c r="AT16">
        <v>0</v>
      </c>
      <c r="AU16" t="str">
        <f>""</f>
        <v/>
      </c>
      <c r="AV16">
        <v>2015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</row>
    <row r="17" spans="1:54" x14ac:dyDescent="0.2">
      <c r="A17">
        <v>1214200221</v>
      </c>
      <c r="B17" t="s">
        <v>75</v>
      </c>
      <c r="C17" s="2">
        <v>-320000</v>
      </c>
      <c r="D17" s="1">
        <v>-320560</v>
      </c>
      <c r="E17">
        <v>0</v>
      </c>
      <c r="F17" s="1">
        <v>-320560</v>
      </c>
      <c r="G17">
        <v>560</v>
      </c>
      <c r="H17">
        <v>100.17</v>
      </c>
      <c r="I17" s="2">
        <v>-320000</v>
      </c>
      <c r="J17" s="1">
        <v>-320560</v>
      </c>
      <c r="K17">
        <v>0</v>
      </c>
      <c r="L17" s="1">
        <v>-320560</v>
      </c>
      <c r="M17">
        <v>560</v>
      </c>
      <c r="N17">
        <v>100.17</v>
      </c>
      <c r="O17">
        <v>0</v>
      </c>
      <c r="P17">
        <v>0</v>
      </c>
      <c r="Q17">
        <v>0</v>
      </c>
      <c r="R17" s="2">
        <v>-320000</v>
      </c>
      <c r="S17">
        <v>560</v>
      </c>
      <c r="T17" s="2">
        <v>-320000</v>
      </c>
      <c r="U17">
        <v>560</v>
      </c>
      <c r="V17">
        <v>0</v>
      </c>
      <c r="W17" t="str">
        <f>""</f>
        <v/>
      </c>
      <c r="X17">
        <v>0</v>
      </c>
      <c r="Y17" t="str">
        <f>""</f>
        <v/>
      </c>
      <c r="Z17">
        <v>0</v>
      </c>
      <c r="AA17" t="str">
        <f>""</f>
        <v/>
      </c>
      <c r="AB17">
        <v>0</v>
      </c>
      <c r="AC17" t="str">
        <f>""</f>
        <v/>
      </c>
      <c r="AD17">
        <v>0</v>
      </c>
      <c r="AE17" t="str">
        <f>""</f>
        <v/>
      </c>
      <c r="AF17">
        <v>0</v>
      </c>
      <c r="AG17" t="str">
        <f>""</f>
        <v/>
      </c>
      <c r="AH17">
        <v>0</v>
      </c>
      <c r="AI17" t="str">
        <f>""</f>
        <v/>
      </c>
      <c r="AJ17">
        <v>0</v>
      </c>
      <c r="AK17" t="str">
        <f>""</f>
        <v/>
      </c>
      <c r="AL17">
        <v>0</v>
      </c>
      <c r="AM17" t="str">
        <f>""</f>
        <v/>
      </c>
      <c r="AN17">
        <v>0</v>
      </c>
      <c r="AO17" t="str">
        <f>""</f>
        <v/>
      </c>
      <c r="AP17">
        <v>0</v>
      </c>
      <c r="AQ17" t="str">
        <f>""</f>
        <v/>
      </c>
      <c r="AR17" t="s">
        <v>56</v>
      </c>
      <c r="AS17" t="s">
        <v>57</v>
      </c>
      <c r="AT17">
        <v>0</v>
      </c>
      <c r="AU17" t="str">
        <f>""</f>
        <v/>
      </c>
      <c r="AV17">
        <v>2015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</row>
    <row r="18" spans="1:54" x14ac:dyDescent="0.2">
      <c r="A18">
        <v>1215100620</v>
      </c>
      <c r="B18" t="s">
        <v>76</v>
      </c>
      <c r="C18" s="2">
        <v>-23000</v>
      </c>
      <c r="D18" s="1">
        <v>-20400</v>
      </c>
      <c r="E18">
        <v>0</v>
      </c>
      <c r="F18" s="1">
        <v>-20400</v>
      </c>
      <c r="G18" s="1">
        <v>-2600</v>
      </c>
      <c r="H18">
        <v>88.69</v>
      </c>
      <c r="I18" s="2">
        <v>-23000</v>
      </c>
      <c r="J18" s="1">
        <v>-20400</v>
      </c>
      <c r="K18">
        <v>0</v>
      </c>
      <c r="L18" s="1">
        <v>-20400</v>
      </c>
      <c r="M18" s="1">
        <v>-2600</v>
      </c>
      <c r="N18">
        <v>88.69</v>
      </c>
      <c r="O18">
        <v>0</v>
      </c>
      <c r="P18">
        <v>0</v>
      </c>
      <c r="Q18">
        <v>0</v>
      </c>
      <c r="R18" s="2">
        <v>-23000</v>
      </c>
      <c r="S18" s="1">
        <v>-2600</v>
      </c>
      <c r="T18" s="2">
        <v>-23000</v>
      </c>
      <c r="U18" s="1">
        <v>-2600</v>
      </c>
      <c r="V18">
        <v>111</v>
      </c>
      <c r="W18" t="s">
        <v>77</v>
      </c>
      <c r="X18">
        <v>0</v>
      </c>
      <c r="Y18" t="str">
        <f>""</f>
        <v/>
      </c>
      <c r="Z18">
        <v>0</v>
      </c>
      <c r="AA18" t="str">
        <f>""</f>
        <v/>
      </c>
      <c r="AB18">
        <v>0</v>
      </c>
      <c r="AC18" t="str">
        <f>""</f>
        <v/>
      </c>
      <c r="AD18">
        <v>0</v>
      </c>
      <c r="AE18" t="str">
        <f>""</f>
        <v/>
      </c>
      <c r="AF18">
        <v>0</v>
      </c>
      <c r="AG18" t="str">
        <f>""</f>
        <v/>
      </c>
      <c r="AH18">
        <v>0</v>
      </c>
      <c r="AI18" t="str">
        <f>""</f>
        <v/>
      </c>
      <c r="AJ18">
        <v>0</v>
      </c>
      <c r="AK18" t="str">
        <f>""</f>
        <v/>
      </c>
      <c r="AL18">
        <v>0</v>
      </c>
      <c r="AM18" t="str">
        <f>""</f>
        <v/>
      </c>
      <c r="AN18">
        <v>0</v>
      </c>
      <c r="AO18" t="str">
        <f>""</f>
        <v/>
      </c>
      <c r="AP18">
        <v>0</v>
      </c>
      <c r="AQ18" t="str">
        <f>""</f>
        <v/>
      </c>
      <c r="AR18" t="s">
        <v>56</v>
      </c>
      <c r="AS18" t="s">
        <v>57</v>
      </c>
      <c r="AT18">
        <v>0</v>
      </c>
      <c r="AU18" t="str">
        <f>""</f>
        <v/>
      </c>
      <c r="AV18">
        <v>2015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</row>
    <row r="19" spans="1:54" x14ac:dyDescent="0.2">
      <c r="A19">
        <v>1221000970</v>
      </c>
      <c r="B19" t="s">
        <v>78</v>
      </c>
      <c r="C19" s="2">
        <v>-469800</v>
      </c>
      <c r="D19" s="1">
        <v>-412267</v>
      </c>
      <c r="E19">
        <v>0</v>
      </c>
      <c r="F19" s="1">
        <v>-412267</v>
      </c>
      <c r="G19" s="1">
        <v>-57533</v>
      </c>
      <c r="H19">
        <v>87.75</v>
      </c>
      <c r="I19" s="2">
        <v>-469800</v>
      </c>
      <c r="J19" s="1">
        <v>-412267</v>
      </c>
      <c r="K19">
        <v>0</v>
      </c>
      <c r="L19" s="1">
        <v>-412267</v>
      </c>
      <c r="M19" s="1">
        <v>-57533</v>
      </c>
      <c r="N19">
        <v>87.75</v>
      </c>
      <c r="O19">
        <v>0</v>
      </c>
      <c r="P19">
        <v>0</v>
      </c>
      <c r="Q19">
        <v>0</v>
      </c>
      <c r="R19" s="2">
        <v>-469800</v>
      </c>
      <c r="S19" s="1">
        <v>-57533</v>
      </c>
      <c r="T19" s="2">
        <v>-469800</v>
      </c>
      <c r="U19" s="1">
        <v>-57533</v>
      </c>
      <c r="V19">
        <v>0</v>
      </c>
      <c r="W19" t="str">
        <f>""</f>
        <v/>
      </c>
      <c r="X19">
        <v>0</v>
      </c>
      <c r="Y19" t="str">
        <f>""</f>
        <v/>
      </c>
      <c r="Z19">
        <v>0</v>
      </c>
      <c r="AA19" t="str">
        <f>""</f>
        <v/>
      </c>
      <c r="AB19">
        <v>0</v>
      </c>
      <c r="AC19" t="str">
        <f>""</f>
        <v/>
      </c>
      <c r="AD19">
        <v>0</v>
      </c>
      <c r="AE19" t="str">
        <f>""</f>
        <v/>
      </c>
      <c r="AF19">
        <v>0</v>
      </c>
      <c r="AG19" t="str">
        <f>""</f>
        <v/>
      </c>
      <c r="AH19">
        <v>0</v>
      </c>
      <c r="AI19" t="str">
        <f>""</f>
        <v/>
      </c>
      <c r="AJ19">
        <v>0</v>
      </c>
      <c r="AK19" t="str">
        <f>""</f>
        <v/>
      </c>
      <c r="AL19">
        <v>0</v>
      </c>
      <c r="AM19" t="str">
        <f>""</f>
        <v/>
      </c>
      <c r="AN19">
        <v>0</v>
      </c>
      <c r="AO19" t="str">
        <f>""</f>
        <v/>
      </c>
      <c r="AP19">
        <v>0</v>
      </c>
      <c r="AQ19" t="str">
        <f>""</f>
        <v/>
      </c>
      <c r="AR19" t="s">
        <v>56</v>
      </c>
      <c r="AS19" t="s">
        <v>57</v>
      </c>
      <c r="AT19">
        <v>0</v>
      </c>
      <c r="AU19" t="str">
        <f>""</f>
        <v/>
      </c>
      <c r="AV19">
        <v>2015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</row>
    <row r="20" spans="1:54" x14ac:dyDescent="0.2">
      <c r="A20">
        <v>1221001970</v>
      </c>
      <c r="B20" t="s">
        <v>79</v>
      </c>
      <c r="C20" s="2">
        <v>-661000</v>
      </c>
      <c r="D20" s="1">
        <v>-661177.62</v>
      </c>
      <c r="E20">
        <v>0</v>
      </c>
      <c r="F20" s="1">
        <v>-661177.62</v>
      </c>
      <c r="G20">
        <v>177.62</v>
      </c>
      <c r="H20">
        <v>100.02</v>
      </c>
      <c r="I20" s="2">
        <v>-661000</v>
      </c>
      <c r="J20" s="1">
        <v>-661177.62</v>
      </c>
      <c r="K20">
        <v>0</v>
      </c>
      <c r="L20" s="1">
        <v>-661177.62</v>
      </c>
      <c r="M20">
        <v>177.62</v>
      </c>
      <c r="N20">
        <v>100.02</v>
      </c>
      <c r="O20">
        <v>0</v>
      </c>
      <c r="P20">
        <v>0</v>
      </c>
      <c r="Q20">
        <v>0</v>
      </c>
      <c r="R20" s="2">
        <v>-661000</v>
      </c>
      <c r="S20">
        <v>177.62</v>
      </c>
      <c r="T20" s="2">
        <v>-661000</v>
      </c>
      <c r="U20">
        <v>177.62</v>
      </c>
      <c r="V20">
        <v>0</v>
      </c>
      <c r="W20" t="str">
        <f>""</f>
        <v/>
      </c>
      <c r="X20">
        <v>0</v>
      </c>
      <c r="Y20" t="str">
        <f>""</f>
        <v/>
      </c>
      <c r="Z20">
        <v>0</v>
      </c>
      <c r="AA20" t="str">
        <f>""</f>
        <v/>
      </c>
      <c r="AB20">
        <v>0</v>
      </c>
      <c r="AC20" t="str">
        <f>""</f>
        <v/>
      </c>
      <c r="AD20">
        <v>0</v>
      </c>
      <c r="AE20" t="str">
        <f>""</f>
        <v/>
      </c>
      <c r="AF20">
        <v>0</v>
      </c>
      <c r="AG20" t="str">
        <f>""</f>
        <v/>
      </c>
      <c r="AH20">
        <v>0</v>
      </c>
      <c r="AI20" t="str">
        <f>""</f>
        <v/>
      </c>
      <c r="AJ20">
        <v>0</v>
      </c>
      <c r="AK20" t="str">
        <f>""</f>
        <v/>
      </c>
      <c r="AL20">
        <v>0</v>
      </c>
      <c r="AM20" t="str">
        <f>""</f>
        <v/>
      </c>
      <c r="AN20">
        <v>0</v>
      </c>
      <c r="AO20" t="str">
        <f>""</f>
        <v/>
      </c>
      <c r="AP20">
        <v>0</v>
      </c>
      <c r="AQ20" t="str">
        <f>""</f>
        <v/>
      </c>
      <c r="AR20" t="s">
        <v>56</v>
      </c>
      <c r="AS20" t="s">
        <v>57</v>
      </c>
      <c r="AT20">
        <v>0</v>
      </c>
      <c r="AU20" t="str">
        <f>""</f>
        <v/>
      </c>
      <c r="AV20">
        <v>2015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</row>
    <row r="21" spans="1:54" x14ac:dyDescent="0.2">
      <c r="A21">
        <v>1221002970</v>
      </c>
      <c r="B21" t="s">
        <v>80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 t="str">
        <f>""</f>
        <v/>
      </c>
      <c r="X21">
        <v>0</v>
      </c>
      <c r="Y21" t="str">
        <f>""</f>
        <v/>
      </c>
      <c r="Z21">
        <v>0</v>
      </c>
      <c r="AA21" t="str">
        <f>""</f>
        <v/>
      </c>
      <c r="AB21">
        <v>0</v>
      </c>
      <c r="AC21" t="str">
        <f>""</f>
        <v/>
      </c>
      <c r="AD21">
        <v>0</v>
      </c>
      <c r="AE21" t="str">
        <f>""</f>
        <v/>
      </c>
      <c r="AF21">
        <v>0</v>
      </c>
      <c r="AG21" t="str">
        <f>""</f>
        <v/>
      </c>
      <c r="AH21">
        <v>0</v>
      </c>
      <c r="AI21" t="str">
        <f>""</f>
        <v/>
      </c>
      <c r="AJ21">
        <v>0</v>
      </c>
      <c r="AK21" t="str">
        <f>""</f>
        <v/>
      </c>
      <c r="AL21">
        <v>0</v>
      </c>
      <c r="AM21" t="str">
        <f>""</f>
        <v/>
      </c>
      <c r="AN21">
        <v>0</v>
      </c>
      <c r="AO21" t="str">
        <f>""</f>
        <v/>
      </c>
      <c r="AP21">
        <v>0</v>
      </c>
      <c r="AQ21" t="str">
        <f>""</f>
        <v/>
      </c>
      <c r="AR21" t="s">
        <v>56</v>
      </c>
      <c r="AS21" t="s">
        <v>57</v>
      </c>
      <c r="AT21">
        <v>0</v>
      </c>
      <c r="AU21" t="str">
        <f>""</f>
        <v/>
      </c>
      <c r="AV21">
        <v>2015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</row>
    <row r="22" spans="1:54" x14ac:dyDescent="0.2">
      <c r="A22">
        <v>1221003970</v>
      </c>
      <c r="B22" t="s">
        <v>81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 t="str">
        <f>""</f>
        <v/>
      </c>
      <c r="X22">
        <v>0</v>
      </c>
      <c r="Y22" t="str">
        <f>""</f>
        <v/>
      </c>
      <c r="Z22">
        <v>0</v>
      </c>
      <c r="AA22" t="str">
        <f>""</f>
        <v/>
      </c>
      <c r="AB22">
        <v>0</v>
      </c>
      <c r="AC22" t="str">
        <f>""</f>
        <v/>
      </c>
      <c r="AD22">
        <v>0</v>
      </c>
      <c r="AE22" t="str">
        <f>""</f>
        <v/>
      </c>
      <c r="AF22">
        <v>0</v>
      </c>
      <c r="AG22" t="str">
        <f>""</f>
        <v/>
      </c>
      <c r="AH22">
        <v>0</v>
      </c>
      <c r="AI22" t="str">
        <f>""</f>
        <v/>
      </c>
      <c r="AJ22">
        <v>0</v>
      </c>
      <c r="AK22" t="str">
        <f>""</f>
        <v/>
      </c>
      <c r="AL22">
        <v>0</v>
      </c>
      <c r="AM22" t="str">
        <f>""</f>
        <v/>
      </c>
      <c r="AN22">
        <v>0</v>
      </c>
      <c r="AO22" t="str">
        <f>""</f>
        <v/>
      </c>
      <c r="AP22">
        <v>0</v>
      </c>
      <c r="AQ22" t="str">
        <f>""</f>
        <v/>
      </c>
      <c r="AR22" t="s">
        <v>56</v>
      </c>
      <c r="AS22" t="s">
        <v>57</v>
      </c>
      <c r="AT22">
        <v>0</v>
      </c>
      <c r="AU22" t="str">
        <f>""</f>
        <v/>
      </c>
      <c r="AV22">
        <v>2015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</row>
    <row r="23" spans="1:54" x14ac:dyDescent="0.2">
      <c r="A23">
        <v>1244000990</v>
      </c>
      <c r="B23" t="s">
        <v>82</v>
      </c>
      <c r="C23" s="2">
        <v>-80000</v>
      </c>
      <c r="D23">
        <v>-528</v>
      </c>
      <c r="E23">
        <v>0</v>
      </c>
      <c r="F23">
        <v>-528</v>
      </c>
      <c r="G23" s="1">
        <v>-79472</v>
      </c>
      <c r="H23">
        <v>0.66</v>
      </c>
      <c r="I23" s="2">
        <v>-80000</v>
      </c>
      <c r="J23">
        <v>-528</v>
      </c>
      <c r="K23">
        <v>0</v>
      </c>
      <c r="L23">
        <v>-528</v>
      </c>
      <c r="M23" s="1">
        <v>-79472</v>
      </c>
      <c r="N23">
        <v>0.66</v>
      </c>
      <c r="O23">
        <v>0</v>
      </c>
      <c r="P23">
        <v>0</v>
      </c>
      <c r="Q23">
        <v>0</v>
      </c>
      <c r="R23" s="2">
        <v>-80000</v>
      </c>
      <c r="S23" s="1">
        <v>-79472</v>
      </c>
      <c r="T23" s="2">
        <v>-80000</v>
      </c>
      <c r="U23" s="1">
        <v>-79472</v>
      </c>
      <c r="V23">
        <v>141</v>
      </c>
      <c r="W23" t="s">
        <v>83</v>
      </c>
      <c r="X23">
        <v>0</v>
      </c>
      <c r="Y23" t="str">
        <f>""</f>
        <v/>
      </c>
      <c r="Z23">
        <v>0</v>
      </c>
      <c r="AA23" t="str">
        <f>""</f>
        <v/>
      </c>
      <c r="AB23">
        <v>0</v>
      </c>
      <c r="AC23" t="str">
        <f>""</f>
        <v/>
      </c>
      <c r="AD23">
        <v>0</v>
      </c>
      <c r="AE23" t="str">
        <f>""</f>
        <v/>
      </c>
      <c r="AF23">
        <v>0</v>
      </c>
      <c r="AG23" t="str">
        <f>""</f>
        <v/>
      </c>
      <c r="AH23">
        <v>0</v>
      </c>
      <c r="AI23" t="str">
        <f>""</f>
        <v/>
      </c>
      <c r="AJ23">
        <v>0</v>
      </c>
      <c r="AK23" t="str">
        <f>""</f>
        <v/>
      </c>
      <c r="AL23">
        <v>0</v>
      </c>
      <c r="AM23" t="str">
        <f>""</f>
        <v/>
      </c>
      <c r="AN23">
        <v>0</v>
      </c>
      <c r="AO23" t="str">
        <f>""</f>
        <v/>
      </c>
      <c r="AP23">
        <v>0</v>
      </c>
      <c r="AQ23" t="str">
        <f>""</f>
        <v/>
      </c>
      <c r="AR23" t="s">
        <v>56</v>
      </c>
      <c r="AS23" t="s">
        <v>57</v>
      </c>
      <c r="AT23">
        <v>0</v>
      </c>
      <c r="AU23" t="str">
        <f>""</f>
        <v/>
      </c>
      <c r="AV23">
        <v>2015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</row>
    <row r="24" spans="1:54" x14ac:dyDescent="0.2">
      <c r="A24">
        <v>1244400290</v>
      </c>
      <c r="B24" t="s">
        <v>84</v>
      </c>
      <c r="C24" s="2">
        <v>-250000</v>
      </c>
      <c r="D24" s="1">
        <v>-245565.33</v>
      </c>
      <c r="E24">
        <v>0</v>
      </c>
      <c r="F24" s="1">
        <v>-245565.33</v>
      </c>
      <c r="G24" s="1">
        <v>-4434.67</v>
      </c>
      <c r="H24">
        <v>98.22</v>
      </c>
      <c r="I24" s="2">
        <v>-250000</v>
      </c>
      <c r="J24" s="1">
        <v>-245565.33</v>
      </c>
      <c r="K24">
        <v>0</v>
      </c>
      <c r="L24" s="1">
        <v>-245565.33</v>
      </c>
      <c r="M24" s="1">
        <v>-4434.67</v>
      </c>
      <c r="N24">
        <v>98.22</v>
      </c>
      <c r="O24">
        <v>0</v>
      </c>
      <c r="P24">
        <v>0</v>
      </c>
      <c r="Q24">
        <v>0</v>
      </c>
      <c r="R24" s="2">
        <v>-250000</v>
      </c>
      <c r="S24" s="1">
        <v>-4434.67</v>
      </c>
      <c r="T24" s="2">
        <v>-250000</v>
      </c>
      <c r="U24" s="1">
        <v>-4434.67</v>
      </c>
      <c r="V24">
        <v>141</v>
      </c>
      <c r="W24" t="s">
        <v>83</v>
      </c>
      <c r="X24">
        <v>0</v>
      </c>
      <c r="Y24" t="str">
        <f>""</f>
        <v/>
      </c>
      <c r="Z24">
        <v>0</v>
      </c>
      <c r="AA24" t="str">
        <f>""</f>
        <v/>
      </c>
      <c r="AB24">
        <v>0</v>
      </c>
      <c r="AC24" t="str">
        <f>""</f>
        <v/>
      </c>
      <c r="AD24">
        <v>0</v>
      </c>
      <c r="AE24" t="str">
        <f>""</f>
        <v/>
      </c>
      <c r="AF24">
        <v>0</v>
      </c>
      <c r="AG24" t="str">
        <f>""</f>
        <v/>
      </c>
      <c r="AH24">
        <v>0</v>
      </c>
      <c r="AI24" t="str">
        <f>""</f>
        <v/>
      </c>
      <c r="AJ24">
        <v>0</v>
      </c>
      <c r="AK24" t="str">
        <f>""</f>
        <v/>
      </c>
      <c r="AL24">
        <v>0</v>
      </c>
      <c r="AM24" t="str">
        <f>""</f>
        <v/>
      </c>
      <c r="AN24">
        <v>0</v>
      </c>
      <c r="AO24" t="str">
        <f>""</f>
        <v/>
      </c>
      <c r="AP24">
        <v>0</v>
      </c>
      <c r="AQ24" t="str">
        <f>""</f>
        <v/>
      </c>
      <c r="AR24" t="s">
        <v>56</v>
      </c>
      <c r="AS24" t="s">
        <v>57</v>
      </c>
      <c r="AT24">
        <v>0</v>
      </c>
      <c r="AU24" t="str">
        <f>""</f>
        <v/>
      </c>
      <c r="AV24">
        <v>2015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</row>
    <row r="25" spans="1:54" x14ac:dyDescent="0.2">
      <c r="A25">
        <v>1262000210</v>
      </c>
      <c r="B25" t="s">
        <v>85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211</v>
      </c>
      <c r="W25" t="s">
        <v>86</v>
      </c>
      <c r="X25">
        <v>0</v>
      </c>
      <c r="Y25" t="str">
        <f>""</f>
        <v/>
      </c>
      <c r="Z25">
        <v>0</v>
      </c>
      <c r="AA25" t="str">
        <f>""</f>
        <v/>
      </c>
      <c r="AB25">
        <v>0</v>
      </c>
      <c r="AC25" t="str">
        <f>""</f>
        <v/>
      </c>
      <c r="AD25">
        <v>0</v>
      </c>
      <c r="AE25" t="str">
        <f>""</f>
        <v/>
      </c>
      <c r="AF25">
        <v>0</v>
      </c>
      <c r="AG25" t="str">
        <f>""</f>
        <v/>
      </c>
      <c r="AH25">
        <v>0</v>
      </c>
      <c r="AI25" t="str">
        <f>""</f>
        <v/>
      </c>
      <c r="AJ25">
        <v>0</v>
      </c>
      <c r="AK25" t="str">
        <f>""</f>
        <v/>
      </c>
      <c r="AL25">
        <v>0</v>
      </c>
      <c r="AM25" t="str">
        <f>""</f>
        <v/>
      </c>
      <c r="AN25">
        <v>0</v>
      </c>
      <c r="AO25" t="str">
        <f>""</f>
        <v/>
      </c>
      <c r="AP25">
        <v>0</v>
      </c>
      <c r="AQ25" t="str">
        <f>""</f>
        <v/>
      </c>
      <c r="AR25" t="s">
        <v>56</v>
      </c>
      <c r="AS25" t="s">
        <v>57</v>
      </c>
      <c r="AT25">
        <v>0</v>
      </c>
      <c r="AU25" t="str">
        <f>""</f>
        <v/>
      </c>
      <c r="AV25">
        <v>2015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</row>
    <row r="26" spans="1:54" x14ac:dyDescent="0.2">
      <c r="A26">
        <v>1262000290</v>
      </c>
      <c r="B26" t="s">
        <v>87</v>
      </c>
      <c r="C26">
        <v>0</v>
      </c>
      <c r="D26" s="1">
        <v>-169375</v>
      </c>
      <c r="E26">
        <v>0</v>
      </c>
      <c r="F26" s="1">
        <v>-169375</v>
      </c>
      <c r="G26" s="1">
        <v>169375</v>
      </c>
      <c r="H26">
        <v>0</v>
      </c>
      <c r="I26">
        <v>0</v>
      </c>
      <c r="J26" s="1">
        <v>-169375</v>
      </c>
      <c r="K26">
        <v>0</v>
      </c>
      <c r="L26" s="1">
        <v>-169375</v>
      </c>
      <c r="M26" s="1">
        <v>169375</v>
      </c>
      <c r="N26">
        <v>0</v>
      </c>
      <c r="O26">
        <v>0</v>
      </c>
      <c r="P26">
        <v>0</v>
      </c>
      <c r="Q26">
        <v>0</v>
      </c>
      <c r="R26">
        <v>0</v>
      </c>
      <c r="S26" s="1">
        <v>169375</v>
      </c>
      <c r="T26">
        <v>0</v>
      </c>
      <c r="U26" s="1">
        <v>169375</v>
      </c>
      <c r="V26">
        <v>211</v>
      </c>
      <c r="W26" t="s">
        <v>86</v>
      </c>
      <c r="X26">
        <v>0</v>
      </c>
      <c r="Y26" t="str">
        <f>""</f>
        <v/>
      </c>
      <c r="Z26">
        <v>0</v>
      </c>
      <c r="AA26" t="str">
        <f>""</f>
        <v/>
      </c>
      <c r="AB26">
        <v>0</v>
      </c>
      <c r="AC26" t="str">
        <f>""</f>
        <v/>
      </c>
      <c r="AD26">
        <v>0</v>
      </c>
      <c r="AE26" t="str">
        <f>""</f>
        <v/>
      </c>
      <c r="AF26">
        <v>0</v>
      </c>
      <c r="AG26" t="str">
        <f>""</f>
        <v/>
      </c>
      <c r="AH26">
        <v>0</v>
      </c>
      <c r="AI26" t="str">
        <f>""</f>
        <v/>
      </c>
      <c r="AJ26">
        <v>0</v>
      </c>
      <c r="AK26" t="str">
        <f>""</f>
        <v/>
      </c>
      <c r="AL26">
        <v>0</v>
      </c>
      <c r="AM26" t="str">
        <f>""</f>
        <v/>
      </c>
      <c r="AN26">
        <v>0</v>
      </c>
      <c r="AO26" t="str">
        <f>""</f>
        <v/>
      </c>
      <c r="AP26">
        <v>0</v>
      </c>
      <c r="AQ26" t="str">
        <f>""</f>
        <v/>
      </c>
      <c r="AR26" t="s">
        <v>56</v>
      </c>
      <c r="AS26" t="s">
        <v>57</v>
      </c>
      <c r="AT26">
        <v>0</v>
      </c>
      <c r="AU26" t="str">
        <f>""</f>
        <v/>
      </c>
      <c r="AV26">
        <v>2015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</row>
    <row r="27" spans="1:54" x14ac:dyDescent="0.2">
      <c r="A27">
        <v>1269000210</v>
      </c>
      <c r="B27" t="s">
        <v>88</v>
      </c>
      <c r="C27" s="2">
        <v>-470000</v>
      </c>
      <c r="D27" s="1">
        <v>-399788.48</v>
      </c>
      <c r="E27">
        <v>0</v>
      </c>
      <c r="F27" s="1">
        <v>-399788.48</v>
      </c>
      <c r="G27" s="1">
        <v>-70211.520000000004</v>
      </c>
      <c r="H27">
        <v>85.06</v>
      </c>
      <c r="I27" s="2">
        <v>-470000</v>
      </c>
      <c r="J27" s="1">
        <v>-399788.48</v>
      </c>
      <c r="K27">
        <v>0</v>
      </c>
      <c r="L27" s="1">
        <v>-399788.48</v>
      </c>
      <c r="M27" s="1">
        <v>-70211.520000000004</v>
      </c>
      <c r="N27">
        <v>85.06</v>
      </c>
      <c r="O27">
        <v>0</v>
      </c>
      <c r="P27">
        <v>0</v>
      </c>
      <c r="Q27">
        <v>0</v>
      </c>
      <c r="R27" s="2">
        <v>-470000</v>
      </c>
      <c r="S27" s="1">
        <v>-70211.520000000004</v>
      </c>
      <c r="T27" s="2">
        <v>-470000</v>
      </c>
      <c r="U27" s="1">
        <v>-70211.520000000004</v>
      </c>
      <c r="V27">
        <v>211</v>
      </c>
      <c r="W27" t="s">
        <v>86</v>
      </c>
      <c r="X27">
        <v>0</v>
      </c>
      <c r="Y27" t="str">
        <f>""</f>
        <v/>
      </c>
      <c r="Z27">
        <v>0</v>
      </c>
      <c r="AA27" t="str">
        <f>""</f>
        <v/>
      </c>
      <c r="AB27">
        <v>0</v>
      </c>
      <c r="AC27" t="str">
        <f>""</f>
        <v/>
      </c>
      <c r="AD27">
        <v>0</v>
      </c>
      <c r="AE27" t="str">
        <f>""</f>
        <v/>
      </c>
      <c r="AF27">
        <v>0</v>
      </c>
      <c r="AG27" t="str">
        <f>""</f>
        <v/>
      </c>
      <c r="AH27">
        <v>0</v>
      </c>
      <c r="AI27" t="str">
        <f>""</f>
        <v/>
      </c>
      <c r="AJ27">
        <v>0</v>
      </c>
      <c r="AK27" t="str">
        <f>""</f>
        <v/>
      </c>
      <c r="AL27">
        <v>0</v>
      </c>
      <c r="AM27" t="str">
        <f>""</f>
        <v/>
      </c>
      <c r="AN27">
        <v>0</v>
      </c>
      <c r="AO27" t="str">
        <f>""</f>
        <v/>
      </c>
      <c r="AP27">
        <v>0</v>
      </c>
      <c r="AQ27" t="str">
        <f>""</f>
        <v/>
      </c>
      <c r="AR27" t="s">
        <v>56</v>
      </c>
      <c r="AS27" t="s">
        <v>57</v>
      </c>
      <c r="AT27">
        <v>0</v>
      </c>
      <c r="AU27" t="str">
        <f>""</f>
        <v/>
      </c>
      <c r="AV27">
        <v>2015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</row>
    <row r="28" spans="1:54" x14ac:dyDescent="0.2">
      <c r="A28">
        <v>1269000662</v>
      </c>
      <c r="B28" t="s">
        <v>89</v>
      </c>
      <c r="C28">
        <v>0</v>
      </c>
      <c r="D28">
        <v>-42.72</v>
      </c>
      <c r="E28">
        <v>0</v>
      </c>
      <c r="F28">
        <v>-42.72</v>
      </c>
      <c r="G28">
        <v>42.72</v>
      </c>
      <c r="H28">
        <v>0</v>
      </c>
      <c r="I28">
        <v>0</v>
      </c>
      <c r="J28">
        <v>-42.72</v>
      </c>
      <c r="K28">
        <v>0</v>
      </c>
      <c r="L28">
        <v>-42.72</v>
      </c>
      <c r="M28">
        <v>42.72</v>
      </c>
      <c r="N28">
        <v>0</v>
      </c>
      <c r="O28">
        <v>0</v>
      </c>
      <c r="P28">
        <v>0</v>
      </c>
      <c r="Q28">
        <v>0</v>
      </c>
      <c r="R28">
        <v>0</v>
      </c>
      <c r="S28">
        <v>42.72</v>
      </c>
      <c r="T28">
        <v>0</v>
      </c>
      <c r="U28">
        <v>42.72</v>
      </c>
      <c r="V28">
        <v>211</v>
      </c>
      <c r="W28" t="s">
        <v>86</v>
      </c>
      <c r="X28">
        <v>0</v>
      </c>
      <c r="Y28" t="str">
        <f>""</f>
        <v/>
      </c>
      <c r="Z28">
        <v>0</v>
      </c>
      <c r="AA28" t="str">
        <f>""</f>
        <v/>
      </c>
      <c r="AB28">
        <v>0</v>
      </c>
      <c r="AC28" t="str">
        <f>""</f>
        <v/>
      </c>
      <c r="AD28">
        <v>0</v>
      </c>
      <c r="AE28" t="str">
        <f>""</f>
        <v/>
      </c>
      <c r="AF28">
        <v>0</v>
      </c>
      <c r="AG28" t="str">
        <f>""</f>
        <v/>
      </c>
      <c r="AH28">
        <v>0</v>
      </c>
      <c r="AI28" t="str">
        <f>""</f>
        <v/>
      </c>
      <c r="AJ28">
        <v>0</v>
      </c>
      <c r="AK28" t="str">
        <f>""</f>
        <v/>
      </c>
      <c r="AL28">
        <v>0</v>
      </c>
      <c r="AM28" t="str">
        <f>""</f>
        <v/>
      </c>
      <c r="AN28">
        <v>0</v>
      </c>
      <c r="AO28" t="str">
        <f>""</f>
        <v/>
      </c>
      <c r="AP28">
        <v>0</v>
      </c>
      <c r="AQ28" t="str">
        <f>""</f>
        <v/>
      </c>
      <c r="AR28" t="s">
        <v>56</v>
      </c>
      <c r="AS28" t="s">
        <v>57</v>
      </c>
      <c r="AT28">
        <v>0</v>
      </c>
      <c r="AU28" t="str">
        <f>""</f>
        <v/>
      </c>
      <c r="AV28">
        <v>2015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</row>
    <row r="29" spans="1:54" x14ac:dyDescent="0.2">
      <c r="A29">
        <v>1269000790</v>
      </c>
      <c r="B29" t="s">
        <v>90</v>
      </c>
      <c r="C29" s="2">
        <v>-250000</v>
      </c>
      <c r="D29" s="1">
        <v>-308122.59000000003</v>
      </c>
      <c r="E29">
        <v>0</v>
      </c>
      <c r="F29" s="1">
        <v>-308122.59000000003</v>
      </c>
      <c r="G29" s="1">
        <v>58122.59</v>
      </c>
      <c r="H29">
        <v>123.24</v>
      </c>
      <c r="I29" s="2">
        <v>-250000</v>
      </c>
      <c r="J29" s="1">
        <v>-308122.59000000003</v>
      </c>
      <c r="K29">
        <v>0</v>
      </c>
      <c r="L29" s="1">
        <v>-308122.59000000003</v>
      </c>
      <c r="M29" s="1">
        <v>58122.59</v>
      </c>
      <c r="N29">
        <v>123.24</v>
      </c>
      <c r="O29">
        <v>0</v>
      </c>
      <c r="P29">
        <v>0</v>
      </c>
      <c r="Q29">
        <v>0</v>
      </c>
      <c r="R29" s="2">
        <v>-250000</v>
      </c>
      <c r="S29" s="1">
        <v>58122.59</v>
      </c>
      <c r="T29" s="2">
        <v>-250000</v>
      </c>
      <c r="U29" s="1">
        <v>58122.59</v>
      </c>
      <c r="V29">
        <v>211</v>
      </c>
      <c r="W29" t="s">
        <v>86</v>
      </c>
      <c r="X29">
        <v>0</v>
      </c>
      <c r="Y29" t="str">
        <f>""</f>
        <v/>
      </c>
      <c r="Z29">
        <v>0</v>
      </c>
      <c r="AA29" t="str">
        <f>""</f>
        <v/>
      </c>
      <c r="AB29">
        <v>0</v>
      </c>
      <c r="AC29" t="str">
        <f>""</f>
        <v/>
      </c>
      <c r="AD29">
        <v>0</v>
      </c>
      <c r="AE29" t="str">
        <f>""</f>
        <v/>
      </c>
      <c r="AF29">
        <v>0</v>
      </c>
      <c r="AG29" t="str">
        <f>""</f>
        <v/>
      </c>
      <c r="AH29">
        <v>0</v>
      </c>
      <c r="AI29" t="str">
        <f>""</f>
        <v/>
      </c>
      <c r="AJ29">
        <v>0</v>
      </c>
      <c r="AK29" t="str">
        <f>""</f>
        <v/>
      </c>
      <c r="AL29">
        <v>0</v>
      </c>
      <c r="AM29" t="str">
        <f>""</f>
        <v/>
      </c>
      <c r="AN29">
        <v>0</v>
      </c>
      <c r="AO29" t="str">
        <f>""</f>
        <v/>
      </c>
      <c r="AP29">
        <v>0</v>
      </c>
      <c r="AQ29" t="str">
        <f>""</f>
        <v/>
      </c>
      <c r="AR29" t="s">
        <v>56</v>
      </c>
      <c r="AS29" t="s">
        <v>57</v>
      </c>
      <c r="AT29">
        <v>0</v>
      </c>
      <c r="AU29" t="str">
        <f>""</f>
        <v/>
      </c>
      <c r="AV29">
        <v>2015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</row>
    <row r="30" spans="1:54" x14ac:dyDescent="0.2">
      <c r="A30">
        <v>1282000690</v>
      </c>
      <c r="B30" t="s">
        <v>91</v>
      </c>
      <c r="C30" s="2">
        <v>-6000</v>
      </c>
      <c r="D30" s="1">
        <v>-4127.28</v>
      </c>
      <c r="E30">
        <v>0</v>
      </c>
      <c r="F30" s="1">
        <v>-4127.28</v>
      </c>
      <c r="G30" s="1">
        <v>-1872.72</v>
      </c>
      <c r="H30">
        <v>68.78</v>
      </c>
      <c r="I30" s="2">
        <v>-6000</v>
      </c>
      <c r="J30" s="1">
        <v>-4127.28</v>
      </c>
      <c r="K30">
        <v>0</v>
      </c>
      <c r="L30" s="1">
        <v>-4127.28</v>
      </c>
      <c r="M30" s="1">
        <v>-1872.72</v>
      </c>
      <c r="N30">
        <v>68.78</v>
      </c>
      <c r="O30">
        <v>0</v>
      </c>
      <c r="P30">
        <v>0</v>
      </c>
      <c r="Q30">
        <v>0</v>
      </c>
      <c r="R30" s="2">
        <v>-6000</v>
      </c>
      <c r="S30" s="1">
        <v>-1872.72</v>
      </c>
      <c r="T30" s="2">
        <v>-6000</v>
      </c>
      <c r="U30" s="1">
        <v>-1872.72</v>
      </c>
      <c r="V30">
        <v>231</v>
      </c>
      <c r="W30" t="s">
        <v>92</v>
      </c>
      <c r="X30">
        <v>0</v>
      </c>
      <c r="Y30" t="str">
        <f>""</f>
        <v/>
      </c>
      <c r="Z30">
        <v>0</v>
      </c>
      <c r="AA30" t="str">
        <f>""</f>
        <v/>
      </c>
      <c r="AB30">
        <v>0</v>
      </c>
      <c r="AC30" t="str">
        <f>""</f>
        <v/>
      </c>
      <c r="AD30">
        <v>0</v>
      </c>
      <c r="AE30" t="str">
        <f>""</f>
        <v/>
      </c>
      <c r="AF30">
        <v>0</v>
      </c>
      <c r="AG30" t="str">
        <f>""</f>
        <v/>
      </c>
      <c r="AH30">
        <v>0</v>
      </c>
      <c r="AI30" t="str">
        <f>""</f>
        <v/>
      </c>
      <c r="AJ30">
        <v>0</v>
      </c>
      <c r="AK30" t="str">
        <f>""</f>
        <v/>
      </c>
      <c r="AL30">
        <v>0</v>
      </c>
      <c r="AM30" t="str">
        <f>""</f>
        <v/>
      </c>
      <c r="AN30">
        <v>0</v>
      </c>
      <c r="AO30" t="str">
        <f>""</f>
        <v/>
      </c>
      <c r="AP30">
        <v>0</v>
      </c>
      <c r="AQ30" t="str">
        <f>""</f>
        <v/>
      </c>
      <c r="AR30" t="s">
        <v>56</v>
      </c>
      <c r="AS30" t="s">
        <v>57</v>
      </c>
      <c r="AT30">
        <v>0</v>
      </c>
      <c r="AU30" t="str">
        <f>""</f>
        <v/>
      </c>
      <c r="AV30">
        <v>2015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</row>
    <row r="31" spans="1:54" x14ac:dyDescent="0.2">
      <c r="A31">
        <v>1282000691</v>
      </c>
      <c r="B31" t="s">
        <v>93</v>
      </c>
      <c r="C31">
        <v>0</v>
      </c>
      <c r="D31">
        <v>-346</v>
      </c>
      <c r="E31">
        <v>0</v>
      </c>
      <c r="F31">
        <v>-346</v>
      </c>
      <c r="G31">
        <v>346</v>
      </c>
      <c r="H31">
        <v>0</v>
      </c>
      <c r="I31">
        <v>0</v>
      </c>
      <c r="J31">
        <v>-346</v>
      </c>
      <c r="K31">
        <v>0</v>
      </c>
      <c r="L31">
        <v>-346</v>
      </c>
      <c r="M31">
        <v>346</v>
      </c>
      <c r="N31">
        <v>0</v>
      </c>
      <c r="O31">
        <v>0</v>
      </c>
      <c r="P31">
        <v>0</v>
      </c>
      <c r="Q31">
        <v>0</v>
      </c>
      <c r="R31">
        <v>0</v>
      </c>
      <c r="S31">
        <v>346</v>
      </c>
      <c r="T31">
        <v>0</v>
      </c>
      <c r="U31">
        <v>346</v>
      </c>
      <c r="V31">
        <v>231</v>
      </c>
      <c r="W31" t="s">
        <v>92</v>
      </c>
      <c r="X31">
        <v>0</v>
      </c>
      <c r="Y31" t="str">
        <f>""</f>
        <v/>
      </c>
      <c r="Z31">
        <v>0</v>
      </c>
      <c r="AA31" t="str">
        <f>""</f>
        <v/>
      </c>
      <c r="AB31">
        <v>0</v>
      </c>
      <c r="AC31" t="str">
        <f>""</f>
        <v/>
      </c>
      <c r="AD31">
        <v>0</v>
      </c>
      <c r="AE31" t="str">
        <f>""</f>
        <v/>
      </c>
      <c r="AF31">
        <v>0</v>
      </c>
      <c r="AG31" t="str">
        <f>""</f>
        <v/>
      </c>
      <c r="AH31">
        <v>0</v>
      </c>
      <c r="AI31" t="str">
        <f>""</f>
        <v/>
      </c>
      <c r="AJ31">
        <v>0</v>
      </c>
      <c r="AK31" t="str">
        <f>""</f>
        <v/>
      </c>
      <c r="AL31">
        <v>0</v>
      </c>
      <c r="AM31" t="str">
        <f>""</f>
        <v/>
      </c>
      <c r="AN31">
        <v>0</v>
      </c>
      <c r="AO31" t="str">
        <f>""</f>
        <v/>
      </c>
      <c r="AP31">
        <v>0</v>
      </c>
      <c r="AQ31" t="str">
        <f>""</f>
        <v/>
      </c>
      <c r="AR31" t="s">
        <v>56</v>
      </c>
      <c r="AS31" t="s">
        <v>57</v>
      </c>
      <c r="AT31">
        <v>0</v>
      </c>
      <c r="AU31" t="str">
        <f>""</f>
        <v/>
      </c>
      <c r="AV31">
        <v>2015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</row>
    <row r="32" spans="1:54" x14ac:dyDescent="0.2">
      <c r="A32">
        <v>1312003920</v>
      </c>
      <c r="B32" t="s">
        <v>94</v>
      </c>
      <c r="C32" s="2">
        <v>-6000000</v>
      </c>
      <c r="D32" s="1">
        <v>-6270307.4800000004</v>
      </c>
      <c r="E32">
        <v>0</v>
      </c>
      <c r="F32" s="1">
        <v>-6270307.4800000004</v>
      </c>
      <c r="G32" s="1">
        <v>270307.48</v>
      </c>
      <c r="H32">
        <v>104.5</v>
      </c>
      <c r="I32" s="2">
        <v>-6000000</v>
      </c>
      <c r="J32" s="1">
        <v>-6270307.4800000004</v>
      </c>
      <c r="K32">
        <v>0</v>
      </c>
      <c r="L32" s="1">
        <v>-6270307.4800000004</v>
      </c>
      <c r="M32" s="1">
        <v>270307.48</v>
      </c>
      <c r="N32">
        <v>104.5</v>
      </c>
      <c r="O32">
        <v>0</v>
      </c>
      <c r="P32">
        <v>0</v>
      </c>
      <c r="Q32">
        <v>0</v>
      </c>
      <c r="R32" s="2">
        <v>-6000000</v>
      </c>
      <c r="S32" s="1">
        <v>270307.48</v>
      </c>
      <c r="T32" s="2">
        <v>-6000000</v>
      </c>
      <c r="U32" s="1">
        <v>270307.48</v>
      </c>
      <c r="V32">
        <v>0</v>
      </c>
      <c r="W32" t="str">
        <f>""</f>
        <v/>
      </c>
      <c r="X32">
        <v>0</v>
      </c>
      <c r="Y32" t="str">
        <f>""</f>
        <v/>
      </c>
      <c r="Z32">
        <v>0</v>
      </c>
      <c r="AA32" t="str">
        <f>""</f>
        <v/>
      </c>
      <c r="AB32">
        <v>0</v>
      </c>
      <c r="AC32" t="str">
        <f>""</f>
        <v/>
      </c>
      <c r="AD32">
        <v>0</v>
      </c>
      <c r="AE32" t="str">
        <f>""</f>
        <v/>
      </c>
      <c r="AF32">
        <v>0</v>
      </c>
      <c r="AG32" t="str">
        <f>""</f>
        <v/>
      </c>
      <c r="AH32">
        <v>0</v>
      </c>
      <c r="AI32" t="str">
        <f>""</f>
        <v/>
      </c>
      <c r="AJ32">
        <v>0</v>
      </c>
      <c r="AK32" t="str">
        <f>""</f>
        <v/>
      </c>
      <c r="AL32">
        <v>0</v>
      </c>
      <c r="AM32" t="str">
        <f>""</f>
        <v/>
      </c>
      <c r="AN32">
        <v>0</v>
      </c>
      <c r="AO32" t="str">
        <f>""</f>
        <v/>
      </c>
      <c r="AP32">
        <v>0</v>
      </c>
      <c r="AQ32" t="str">
        <f>""</f>
        <v/>
      </c>
      <c r="AR32" t="s">
        <v>56</v>
      </c>
      <c r="AS32" t="s">
        <v>57</v>
      </c>
      <c r="AT32">
        <v>0</v>
      </c>
      <c r="AU32" t="str">
        <f>""</f>
        <v/>
      </c>
      <c r="AV32">
        <v>2015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</row>
    <row r="33" spans="1:54" x14ac:dyDescent="0.2">
      <c r="A33">
        <v>1312004920</v>
      </c>
      <c r="B33" t="s">
        <v>95</v>
      </c>
      <c r="C33" s="2">
        <v>-320000</v>
      </c>
      <c r="D33" s="1">
        <v>-215615</v>
      </c>
      <c r="E33">
        <v>0</v>
      </c>
      <c r="F33" s="1">
        <v>-215615</v>
      </c>
      <c r="G33" s="1">
        <v>-104385</v>
      </c>
      <c r="H33">
        <v>67.37</v>
      </c>
      <c r="I33" s="2">
        <v>-320000</v>
      </c>
      <c r="J33" s="1">
        <v>-215615</v>
      </c>
      <c r="K33">
        <v>0</v>
      </c>
      <c r="L33" s="1">
        <v>-215615</v>
      </c>
      <c r="M33" s="1">
        <v>-104385</v>
      </c>
      <c r="N33">
        <v>67.37</v>
      </c>
      <c r="O33">
        <v>0</v>
      </c>
      <c r="P33">
        <v>0</v>
      </c>
      <c r="Q33">
        <v>0</v>
      </c>
      <c r="R33" s="2">
        <v>-320000</v>
      </c>
      <c r="S33" s="1">
        <v>-104385</v>
      </c>
      <c r="T33" s="2">
        <v>-320000</v>
      </c>
      <c r="U33" s="1">
        <v>-104385</v>
      </c>
      <c r="V33">
        <v>0</v>
      </c>
      <c r="W33" t="str">
        <f>""</f>
        <v/>
      </c>
      <c r="X33">
        <v>0</v>
      </c>
      <c r="Y33" t="str">
        <f>""</f>
        <v/>
      </c>
      <c r="Z33">
        <v>0</v>
      </c>
      <c r="AA33" t="str">
        <f>""</f>
        <v/>
      </c>
      <c r="AB33">
        <v>0</v>
      </c>
      <c r="AC33" t="str">
        <f>""</f>
        <v/>
      </c>
      <c r="AD33">
        <v>0</v>
      </c>
      <c r="AE33" t="str">
        <f>""</f>
        <v/>
      </c>
      <c r="AF33">
        <v>0</v>
      </c>
      <c r="AG33" t="str">
        <f>""</f>
        <v/>
      </c>
      <c r="AH33">
        <v>0</v>
      </c>
      <c r="AI33" t="str">
        <f>""</f>
        <v/>
      </c>
      <c r="AJ33">
        <v>0</v>
      </c>
      <c r="AK33" t="str">
        <f>""</f>
        <v/>
      </c>
      <c r="AL33">
        <v>0</v>
      </c>
      <c r="AM33" t="str">
        <f>""</f>
        <v/>
      </c>
      <c r="AN33">
        <v>0</v>
      </c>
      <c r="AO33" t="str">
        <f>""</f>
        <v/>
      </c>
      <c r="AP33">
        <v>0</v>
      </c>
      <c r="AQ33" t="str">
        <f>""</f>
        <v/>
      </c>
      <c r="AR33" t="s">
        <v>56</v>
      </c>
      <c r="AS33" t="s">
        <v>57</v>
      </c>
      <c r="AT33">
        <v>0</v>
      </c>
      <c r="AU33" t="str">
        <f>""</f>
        <v/>
      </c>
      <c r="AV33">
        <v>2015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</row>
    <row r="34" spans="1:54" x14ac:dyDescent="0.2">
      <c r="A34">
        <v>1312019920</v>
      </c>
      <c r="B34" t="s">
        <v>96</v>
      </c>
      <c r="C34" s="2">
        <v>-2640000</v>
      </c>
      <c r="D34" s="1">
        <v>-2576900.39</v>
      </c>
      <c r="E34">
        <v>0</v>
      </c>
      <c r="F34" s="1">
        <v>-2576900.39</v>
      </c>
      <c r="G34" s="1">
        <v>-63099.61</v>
      </c>
      <c r="H34">
        <v>97.6</v>
      </c>
      <c r="I34" s="2">
        <v>-2640000</v>
      </c>
      <c r="J34" s="1">
        <v>-2576900.39</v>
      </c>
      <c r="K34">
        <v>0</v>
      </c>
      <c r="L34" s="1">
        <v>-2576900.39</v>
      </c>
      <c r="M34" s="1">
        <v>-63099.61</v>
      </c>
      <c r="N34">
        <v>97.6</v>
      </c>
      <c r="O34">
        <v>0</v>
      </c>
      <c r="P34">
        <v>0</v>
      </c>
      <c r="Q34">
        <v>0</v>
      </c>
      <c r="R34" s="2">
        <v>-2640000</v>
      </c>
      <c r="S34" s="1">
        <v>-63099.61</v>
      </c>
      <c r="T34" s="2">
        <v>-2640000</v>
      </c>
      <c r="U34" s="1">
        <v>-63099.61</v>
      </c>
      <c r="V34">
        <v>0</v>
      </c>
      <c r="W34" t="str">
        <f>""</f>
        <v/>
      </c>
      <c r="X34">
        <v>0</v>
      </c>
      <c r="Y34" t="str">
        <f>""</f>
        <v/>
      </c>
      <c r="Z34">
        <v>0</v>
      </c>
      <c r="AA34" t="str">
        <f>""</f>
        <v/>
      </c>
      <c r="AB34">
        <v>0</v>
      </c>
      <c r="AC34" t="str">
        <f>""</f>
        <v/>
      </c>
      <c r="AD34">
        <v>0</v>
      </c>
      <c r="AE34" t="str">
        <f>""</f>
        <v/>
      </c>
      <c r="AF34">
        <v>0</v>
      </c>
      <c r="AG34" t="str">
        <f>""</f>
        <v/>
      </c>
      <c r="AH34">
        <v>0</v>
      </c>
      <c r="AI34" t="str">
        <f>""</f>
        <v/>
      </c>
      <c r="AJ34">
        <v>0</v>
      </c>
      <c r="AK34" t="str">
        <f>""</f>
        <v/>
      </c>
      <c r="AL34">
        <v>0</v>
      </c>
      <c r="AM34" t="str">
        <f>""</f>
        <v/>
      </c>
      <c r="AN34">
        <v>0</v>
      </c>
      <c r="AO34" t="str">
        <f>""</f>
        <v/>
      </c>
      <c r="AP34">
        <v>0</v>
      </c>
      <c r="AQ34" t="str">
        <f>""</f>
        <v/>
      </c>
      <c r="AR34" t="s">
        <v>56</v>
      </c>
      <c r="AS34" t="s">
        <v>57</v>
      </c>
      <c r="AT34">
        <v>0</v>
      </c>
      <c r="AU34" t="str">
        <f>""</f>
        <v/>
      </c>
      <c r="AV34">
        <v>2015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</row>
    <row r="35" spans="1:54" x14ac:dyDescent="0.2">
      <c r="A35">
        <v>1312033920</v>
      </c>
      <c r="B35" t="s">
        <v>97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 t="str">
        <f>""</f>
        <v/>
      </c>
      <c r="X35">
        <v>0</v>
      </c>
      <c r="Y35" t="str">
        <f>""</f>
        <v/>
      </c>
      <c r="Z35">
        <v>0</v>
      </c>
      <c r="AA35" t="str">
        <f>""</f>
        <v/>
      </c>
      <c r="AB35">
        <v>0</v>
      </c>
      <c r="AC35" t="str">
        <f>""</f>
        <v/>
      </c>
      <c r="AD35">
        <v>0</v>
      </c>
      <c r="AE35" t="str">
        <f>""</f>
        <v/>
      </c>
      <c r="AF35">
        <v>0</v>
      </c>
      <c r="AG35" t="str">
        <f>""</f>
        <v/>
      </c>
      <c r="AH35">
        <v>0</v>
      </c>
      <c r="AI35" t="str">
        <f>""</f>
        <v/>
      </c>
      <c r="AJ35">
        <v>0</v>
      </c>
      <c r="AK35" t="str">
        <f>""</f>
        <v/>
      </c>
      <c r="AL35">
        <v>0</v>
      </c>
      <c r="AM35" t="str">
        <f>""</f>
        <v/>
      </c>
      <c r="AN35">
        <v>0</v>
      </c>
      <c r="AO35" t="str">
        <f>""</f>
        <v/>
      </c>
      <c r="AP35">
        <v>0</v>
      </c>
      <c r="AQ35" t="str">
        <f>""</f>
        <v/>
      </c>
      <c r="AR35" t="s">
        <v>56</v>
      </c>
      <c r="AS35" t="s">
        <v>57</v>
      </c>
      <c r="AT35">
        <v>0</v>
      </c>
      <c r="AU35" t="str">
        <f>""</f>
        <v/>
      </c>
      <c r="AV35">
        <v>2015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</row>
    <row r="36" spans="1:54" x14ac:dyDescent="0.2">
      <c r="A36">
        <v>1312157920</v>
      </c>
      <c r="B36" t="s">
        <v>98</v>
      </c>
      <c r="C36" s="2">
        <v>-60000</v>
      </c>
      <c r="D36" s="1">
        <v>-60525</v>
      </c>
      <c r="E36">
        <v>0</v>
      </c>
      <c r="F36" s="1">
        <v>-60525</v>
      </c>
      <c r="G36">
        <v>525</v>
      </c>
      <c r="H36">
        <v>100.87</v>
      </c>
      <c r="I36" s="2">
        <v>-60000</v>
      </c>
      <c r="J36" s="1">
        <v>-60525</v>
      </c>
      <c r="K36">
        <v>0</v>
      </c>
      <c r="L36" s="1">
        <v>-60525</v>
      </c>
      <c r="M36">
        <v>525</v>
      </c>
      <c r="N36">
        <v>100.87</v>
      </c>
      <c r="O36">
        <v>0</v>
      </c>
      <c r="P36">
        <v>0</v>
      </c>
      <c r="Q36">
        <v>0</v>
      </c>
      <c r="R36" s="2">
        <v>-60000</v>
      </c>
      <c r="S36">
        <v>525</v>
      </c>
      <c r="T36" s="2">
        <v>-60000</v>
      </c>
      <c r="U36">
        <v>525</v>
      </c>
      <c r="V36">
        <v>0</v>
      </c>
      <c r="W36" t="str">
        <f>""</f>
        <v/>
      </c>
      <c r="X36">
        <v>0</v>
      </c>
      <c r="Y36" t="str">
        <f>""</f>
        <v/>
      </c>
      <c r="Z36">
        <v>0</v>
      </c>
      <c r="AA36" t="str">
        <f>""</f>
        <v/>
      </c>
      <c r="AB36">
        <v>0</v>
      </c>
      <c r="AC36" t="str">
        <f>""</f>
        <v/>
      </c>
      <c r="AD36">
        <v>0</v>
      </c>
      <c r="AE36" t="str">
        <f>""</f>
        <v/>
      </c>
      <c r="AF36">
        <v>0</v>
      </c>
      <c r="AG36" t="str">
        <f>""</f>
        <v/>
      </c>
      <c r="AH36">
        <v>0</v>
      </c>
      <c r="AI36" t="str">
        <f>""</f>
        <v/>
      </c>
      <c r="AJ36">
        <v>0</v>
      </c>
      <c r="AK36" t="str">
        <f>""</f>
        <v/>
      </c>
      <c r="AL36">
        <v>0</v>
      </c>
      <c r="AM36" t="str">
        <f>""</f>
        <v/>
      </c>
      <c r="AN36">
        <v>0</v>
      </c>
      <c r="AO36" t="str">
        <f>""</f>
        <v/>
      </c>
      <c r="AP36">
        <v>0</v>
      </c>
      <c r="AQ36" t="str">
        <f>""</f>
        <v/>
      </c>
      <c r="AR36" t="s">
        <v>56</v>
      </c>
      <c r="AS36" t="s">
        <v>57</v>
      </c>
      <c r="AT36">
        <v>0</v>
      </c>
      <c r="AU36" t="str">
        <f>""</f>
        <v/>
      </c>
      <c r="AV36">
        <v>2015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</row>
    <row r="37" spans="1:54" x14ac:dyDescent="0.2">
      <c r="A37">
        <v>1312158920</v>
      </c>
      <c r="B37" t="s">
        <v>99</v>
      </c>
      <c r="C37" s="2">
        <v>-250000</v>
      </c>
      <c r="D37" s="1">
        <v>-422663.15</v>
      </c>
      <c r="E37">
        <v>0</v>
      </c>
      <c r="F37" s="1">
        <v>-422663.15</v>
      </c>
      <c r="G37" s="1">
        <v>172663.15</v>
      </c>
      <c r="H37">
        <v>169.06</v>
      </c>
      <c r="I37" s="2">
        <v>-250000</v>
      </c>
      <c r="J37" s="1">
        <v>-422663.15</v>
      </c>
      <c r="K37">
        <v>0</v>
      </c>
      <c r="L37" s="1">
        <v>-422663.15</v>
      </c>
      <c r="M37" s="1">
        <v>172663.15</v>
      </c>
      <c r="N37">
        <v>169.06</v>
      </c>
      <c r="O37">
        <v>0</v>
      </c>
      <c r="P37">
        <v>0</v>
      </c>
      <c r="Q37">
        <v>0</v>
      </c>
      <c r="R37" s="2">
        <v>-250000</v>
      </c>
      <c r="S37" s="1">
        <v>172663.15</v>
      </c>
      <c r="T37" s="2">
        <v>-250000</v>
      </c>
      <c r="U37" s="1">
        <v>172663.15</v>
      </c>
      <c r="V37">
        <v>0</v>
      </c>
      <c r="W37" t="str">
        <f>""</f>
        <v/>
      </c>
      <c r="X37">
        <v>0</v>
      </c>
      <c r="Y37" t="str">
        <f>""</f>
        <v/>
      </c>
      <c r="Z37">
        <v>0</v>
      </c>
      <c r="AA37" t="str">
        <f>""</f>
        <v/>
      </c>
      <c r="AB37">
        <v>0</v>
      </c>
      <c r="AC37" t="str">
        <f>""</f>
        <v/>
      </c>
      <c r="AD37">
        <v>0</v>
      </c>
      <c r="AE37" t="str">
        <f>""</f>
        <v/>
      </c>
      <c r="AF37">
        <v>0</v>
      </c>
      <c r="AG37" t="str">
        <f>""</f>
        <v/>
      </c>
      <c r="AH37">
        <v>0</v>
      </c>
      <c r="AI37" t="str">
        <f>""</f>
        <v/>
      </c>
      <c r="AJ37">
        <v>0</v>
      </c>
      <c r="AK37" t="str">
        <f>""</f>
        <v/>
      </c>
      <c r="AL37">
        <v>0</v>
      </c>
      <c r="AM37" t="str">
        <f>""</f>
        <v/>
      </c>
      <c r="AN37">
        <v>0</v>
      </c>
      <c r="AO37" t="str">
        <f>""</f>
        <v/>
      </c>
      <c r="AP37">
        <v>0</v>
      </c>
      <c r="AQ37" t="str">
        <f>""</f>
        <v/>
      </c>
      <c r="AR37" t="s">
        <v>56</v>
      </c>
      <c r="AS37" t="s">
        <v>57</v>
      </c>
      <c r="AT37">
        <v>0</v>
      </c>
      <c r="AU37" t="str">
        <f>""</f>
        <v/>
      </c>
      <c r="AV37">
        <v>2015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</row>
    <row r="38" spans="1:54" x14ac:dyDescent="0.2">
      <c r="A38">
        <v>1312160920</v>
      </c>
      <c r="B38" t="s">
        <v>100</v>
      </c>
      <c r="C38" s="2">
        <v>-144000</v>
      </c>
      <c r="D38" s="1">
        <v>-133559.82999999999</v>
      </c>
      <c r="E38">
        <v>0</v>
      </c>
      <c r="F38" s="1">
        <v>-133559.82999999999</v>
      </c>
      <c r="G38" s="1">
        <v>-10440.17</v>
      </c>
      <c r="H38">
        <v>92.74</v>
      </c>
      <c r="I38" s="2">
        <v>-144000</v>
      </c>
      <c r="J38" s="1">
        <v>-133559.82999999999</v>
      </c>
      <c r="K38">
        <v>0</v>
      </c>
      <c r="L38" s="1">
        <v>-133559.82999999999</v>
      </c>
      <c r="M38" s="1">
        <v>-10440.17</v>
      </c>
      <c r="N38">
        <v>92.74</v>
      </c>
      <c r="O38">
        <v>0</v>
      </c>
      <c r="P38">
        <v>0</v>
      </c>
      <c r="Q38">
        <v>0</v>
      </c>
      <c r="R38" s="2">
        <v>-144000</v>
      </c>
      <c r="S38" s="1">
        <v>-10440.17</v>
      </c>
      <c r="T38" s="2">
        <v>-144000</v>
      </c>
      <c r="U38" s="1">
        <v>-10440.17</v>
      </c>
      <c r="V38">
        <v>0</v>
      </c>
      <c r="W38" t="str">
        <f>""</f>
        <v/>
      </c>
      <c r="X38">
        <v>0</v>
      </c>
      <c r="Y38" t="str">
        <f>""</f>
        <v/>
      </c>
      <c r="Z38">
        <v>0</v>
      </c>
      <c r="AA38" t="str">
        <f>""</f>
        <v/>
      </c>
      <c r="AB38">
        <v>0</v>
      </c>
      <c r="AC38" t="str">
        <f>""</f>
        <v/>
      </c>
      <c r="AD38">
        <v>0</v>
      </c>
      <c r="AE38" t="str">
        <f>""</f>
        <v/>
      </c>
      <c r="AF38">
        <v>0</v>
      </c>
      <c r="AG38" t="str">
        <f>""</f>
        <v/>
      </c>
      <c r="AH38">
        <v>0</v>
      </c>
      <c r="AI38" t="str">
        <f>""</f>
        <v/>
      </c>
      <c r="AJ38">
        <v>0</v>
      </c>
      <c r="AK38" t="str">
        <f>""</f>
        <v/>
      </c>
      <c r="AL38">
        <v>0</v>
      </c>
      <c r="AM38" t="str">
        <f>""</f>
        <v/>
      </c>
      <c r="AN38">
        <v>0</v>
      </c>
      <c r="AO38" t="str">
        <f>""</f>
        <v/>
      </c>
      <c r="AP38">
        <v>0</v>
      </c>
      <c r="AQ38" t="str">
        <f>""</f>
        <v/>
      </c>
      <c r="AR38" t="s">
        <v>56</v>
      </c>
      <c r="AS38" t="s">
        <v>57</v>
      </c>
      <c r="AT38">
        <v>0</v>
      </c>
      <c r="AU38" t="str">
        <f>""</f>
        <v/>
      </c>
      <c r="AV38">
        <v>2015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</row>
    <row r="39" spans="1:54" x14ac:dyDescent="0.2">
      <c r="A39">
        <v>1312200410</v>
      </c>
      <c r="B39" t="s">
        <v>101</v>
      </c>
      <c r="C39">
        <v>0</v>
      </c>
      <c r="D39" s="1">
        <v>-2040</v>
      </c>
      <c r="E39">
        <v>0</v>
      </c>
      <c r="F39" s="1">
        <v>-2040</v>
      </c>
      <c r="G39" s="1">
        <v>2040</v>
      </c>
      <c r="H39">
        <v>0</v>
      </c>
      <c r="I39">
        <v>0</v>
      </c>
      <c r="J39" s="1">
        <v>-2040</v>
      </c>
      <c r="K39">
        <v>0</v>
      </c>
      <c r="L39" s="1">
        <v>-2040</v>
      </c>
      <c r="M39" s="1">
        <v>2040</v>
      </c>
      <c r="N39">
        <v>0</v>
      </c>
      <c r="O39">
        <v>0</v>
      </c>
      <c r="P39">
        <v>0</v>
      </c>
      <c r="Q39">
        <v>0</v>
      </c>
      <c r="R39">
        <v>0</v>
      </c>
      <c r="S39" s="1">
        <v>2040</v>
      </c>
      <c r="T39">
        <v>0</v>
      </c>
      <c r="U39" s="1">
        <v>2040</v>
      </c>
      <c r="V39">
        <v>0</v>
      </c>
      <c r="W39" t="str">
        <f>""</f>
        <v/>
      </c>
      <c r="X39">
        <v>0</v>
      </c>
      <c r="Y39" t="str">
        <f>""</f>
        <v/>
      </c>
      <c r="Z39">
        <v>0</v>
      </c>
      <c r="AA39" t="str">
        <f>""</f>
        <v/>
      </c>
      <c r="AB39">
        <v>0</v>
      </c>
      <c r="AC39" t="str">
        <f>""</f>
        <v/>
      </c>
      <c r="AD39">
        <v>0</v>
      </c>
      <c r="AE39" t="str">
        <f>""</f>
        <v/>
      </c>
      <c r="AF39">
        <v>0</v>
      </c>
      <c r="AG39" t="str">
        <f>""</f>
        <v/>
      </c>
      <c r="AH39">
        <v>0</v>
      </c>
      <c r="AI39" t="str">
        <f>""</f>
        <v/>
      </c>
      <c r="AJ39">
        <v>0</v>
      </c>
      <c r="AK39" t="str">
        <f>""</f>
        <v/>
      </c>
      <c r="AL39">
        <v>0</v>
      </c>
      <c r="AM39" t="str">
        <f>""</f>
        <v/>
      </c>
      <c r="AN39">
        <v>0</v>
      </c>
      <c r="AO39" t="str">
        <f>""</f>
        <v/>
      </c>
      <c r="AP39">
        <v>0</v>
      </c>
      <c r="AQ39" t="str">
        <f>""</f>
        <v/>
      </c>
      <c r="AR39" t="s">
        <v>56</v>
      </c>
      <c r="AS39" t="s">
        <v>57</v>
      </c>
      <c r="AT39">
        <v>0</v>
      </c>
      <c r="AU39" t="str">
        <f>""</f>
        <v/>
      </c>
      <c r="AV39">
        <v>2015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</row>
    <row r="40" spans="1:54" x14ac:dyDescent="0.2">
      <c r="A40">
        <v>1312200920</v>
      </c>
      <c r="B40" t="s">
        <v>102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251</v>
      </c>
      <c r="W40" t="s">
        <v>103</v>
      </c>
      <c r="X40">
        <v>0</v>
      </c>
      <c r="Y40" t="str">
        <f>""</f>
        <v/>
      </c>
      <c r="Z40">
        <v>0</v>
      </c>
      <c r="AA40" t="str">
        <f>""</f>
        <v/>
      </c>
      <c r="AB40">
        <v>0</v>
      </c>
      <c r="AC40" t="str">
        <f>""</f>
        <v/>
      </c>
      <c r="AD40">
        <v>0</v>
      </c>
      <c r="AE40" t="str">
        <f>""</f>
        <v/>
      </c>
      <c r="AF40">
        <v>0</v>
      </c>
      <c r="AG40" t="str">
        <f>""</f>
        <v/>
      </c>
      <c r="AH40">
        <v>0</v>
      </c>
      <c r="AI40" t="str">
        <f>""</f>
        <v/>
      </c>
      <c r="AJ40">
        <v>0</v>
      </c>
      <c r="AK40" t="str">
        <f>""</f>
        <v/>
      </c>
      <c r="AL40">
        <v>0</v>
      </c>
      <c r="AM40" t="str">
        <f>""</f>
        <v/>
      </c>
      <c r="AN40">
        <v>0</v>
      </c>
      <c r="AO40" t="str">
        <f>""</f>
        <v/>
      </c>
      <c r="AP40">
        <v>0</v>
      </c>
      <c r="AQ40" t="str">
        <f>""</f>
        <v/>
      </c>
      <c r="AR40" t="s">
        <v>56</v>
      </c>
      <c r="AS40" t="s">
        <v>57</v>
      </c>
      <c r="AT40">
        <v>0</v>
      </c>
      <c r="AU40" t="str">
        <f>""</f>
        <v/>
      </c>
      <c r="AV40">
        <v>2015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</row>
    <row r="41" spans="1:54" x14ac:dyDescent="0.2">
      <c r="A41">
        <v>1312300410</v>
      </c>
      <c r="B41" t="s">
        <v>104</v>
      </c>
      <c r="C41" s="2">
        <v>-250000</v>
      </c>
      <c r="D41" s="1">
        <v>-224875</v>
      </c>
      <c r="E41">
        <v>0</v>
      </c>
      <c r="F41" s="1">
        <v>-224875</v>
      </c>
      <c r="G41" s="1">
        <v>-25125</v>
      </c>
      <c r="H41">
        <v>89.95</v>
      </c>
      <c r="I41" s="2">
        <v>-250000</v>
      </c>
      <c r="J41" s="1">
        <v>-224875</v>
      </c>
      <c r="K41">
        <v>0</v>
      </c>
      <c r="L41" s="1">
        <v>-224875</v>
      </c>
      <c r="M41" s="1">
        <v>-25125</v>
      </c>
      <c r="N41">
        <v>89.95</v>
      </c>
      <c r="O41">
        <v>0</v>
      </c>
      <c r="P41">
        <v>0</v>
      </c>
      <c r="Q41">
        <v>0</v>
      </c>
      <c r="R41" s="2">
        <v>-250000</v>
      </c>
      <c r="S41" s="1">
        <v>-25125</v>
      </c>
      <c r="T41" s="2">
        <v>-250000</v>
      </c>
      <c r="U41" s="1">
        <v>-25125</v>
      </c>
      <c r="V41">
        <v>251</v>
      </c>
      <c r="W41" t="s">
        <v>103</v>
      </c>
      <c r="X41">
        <v>0</v>
      </c>
      <c r="Y41" t="str">
        <f>""</f>
        <v/>
      </c>
      <c r="Z41">
        <v>0</v>
      </c>
      <c r="AA41" t="str">
        <f>""</f>
        <v/>
      </c>
      <c r="AB41">
        <v>0</v>
      </c>
      <c r="AC41" t="str">
        <f>""</f>
        <v/>
      </c>
      <c r="AD41">
        <v>0</v>
      </c>
      <c r="AE41" t="str">
        <f>""</f>
        <v/>
      </c>
      <c r="AF41">
        <v>0</v>
      </c>
      <c r="AG41" t="str">
        <f>""</f>
        <v/>
      </c>
      <c r="AH41">
        <v>0</v>
      </c>
      <c r="AI41" t="str">
        <f>""</f>
        <v/>
      </c>
      <c r="AJ41">
        <v>0</v>
      </c>
      <c r="AK41" t="str">
        <f>""</f>
        <v/>
      </c>
      <c r="AL41">
        <v>0</v>
      </c>
      <c r="AM41" t="str">
        <f>""</f>
        <v/>
      </c>
      <c r="AN41">
        <v>0</v>
      </c>
      <c r="AO41" t="str">
        <f>""</f>
        <v/>
      </c>
      <c r="AP41">
        <v>0</v>
      </c>
      <c r="AQ41" t="str">
        <f>""</f>
        <v/>
      </c>
      <c r="AR41" t="s">
        <v>56</v>
      </c>
      <c r="AS41" t="s">
        <v>57</v>
      </c>
      <c r="AT41">
        <v>0</v>
      </c>
      <c r="AU41" t="str">
        <f>""</f>
        <v/>
      </c>
      <c r="AV41">
        <v>2015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</row>
    <row r="42" spans="1:54" x14ac:dyDescent="0.2">
      <c r="A42">
        <v>1312300920</v>
      </c>
      <c r="B42" t="s">
        <v>105</v>
      </c>
      <c r="C42" s="2">
        <v>-2000</v>
      </c>
      <c r="D42" s="1">
        <v>-1250</v>
      </c>
      <c r="E42">
        <v>0</v>
      </c>
      <c r="F42" s="1">
        <v>-1250</v>
      </c>
      <c r="G42">
        <v>-750</v>
      </c>
      <c r="H42">
        <v>62.5</v>
      </c>
      <c r="I42" s="2">
        <v>-2000</v>
      </c>
      <c r="J42" s="1">
        <v>-1250</v>
      </c>
      <c r="K42">
        <v>0</v>
      </c>
      <c r="L42" s="1">
        <v>-1250</v>
      </c>
      <c r="M42">
        <v>-750</v>
      </c>
      <c r="N42">
        <v>62.5</v>
      </c>
      <c r="O42">
        <v>0</v>
      </c>
      <c r="P42">
        <v>0</v>
      </c>
      <c r="Q42">
        <v>0</v>
      </c>
      <c r="R42" s="2">
        <v>-2000</v>
      </c>
      <c r="S42">
        <v>-750</v>
      </c>
      <c r="T42" s="2">
        <v>-2000</v>
      </c>
      <c r="U42">
        <v>-750</v>
      </c>
      <c r="V42">
        <v>251</v>
      </c>
      <c r="W42" t="s">
        <v>103</v>
      </c>
      <c r="X42">
        <v>0</v>
      </c>
      <c r="Y42" t="str">
        <f>""</f>
        <v/>
      </c>
      <c r="Z42">
        <v>0</v>
      </c>
      <c r="AA42" t="str">
        <f>""</f>
        <v/>
      </c>
      <c r="AB42">
        <v>0</v>
      </c>
      <c r="AC42" t="str">
        <f>""</f>
        <v/>
      </c>
      <c r="AD42">
        <v>0</v>
      </c>
      <c r="AE42" t="str">
        <f>""</f>
        <v/>
      </c>
      <c r="AF42">
        <v>0</v>
      </c>
      <c r="AG42" t="str">
        <f>""</f>
        <v/>
      </c>
      <c r="AH42">
        <v>0</v>
      </c>
      <c r="AI42" t="str">
        <f>""</f>
        <v/>
      </c>
      <c r="AJ42">
        <v>0</v>
      </c>
      <c r="AK42" t="str">
        <f>""</f>
        <v/>
      </c>
      <c r="AL42">
        <v>0</v>
      </c>
      <c r="AM42" t="str">
        <f>""</f>
        <v/>
      </c>
      <c r="AN42">
        <v>0</v>
      </c>
      <c r="AO42" t="str">
        <f>""</f>
        <v/>
      </c>
      <c r="AP42">
        <v>0</v>
      </c>
      <c r="AQ42" t="str">
        <f>""</f>
        <v/>
      </c>
      <c r="AR42" t="s">
        <v>56</v>
      </c>
      <c r="AS42" t="s">
        <v>57</v>
      </c>
      <c r="AT42">
        <v>0</v>
      </c>
      <c r="AU42" t="str">
        <f>""</f>
        <v/>
      </c>
      <c r="AV42">
        <v>2015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</row>
    <row r="43" spans="1:54" x14ac:dyDescent="0.2">
      <c r="A43">
        <v>1312301410</v>
      </c>
      <c r="B43" t="s">
        <v>106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t="str">
        <f>""</f>
        <v/>
      </c>
      <c r="X43">
        <v>0</v>
      </c>
      <c r="Y43" t="str">
        <f>""</f>
        <v/>
      </c>
      <c r="Z43">
        <v>0</v>
      </c>
      <c r="AA43" t="str">
        <f>""</f>
        <v/>
      </c>
      <c r="AB43">
        <v>0</v>
      </c>
      <c r="AC43" t="str">
        <f>""</f>
        <v/>
      </c>
      <c r="AD43">
        <v>0</v>
      </c>
      <c r="AE43" t="str">
        <f>""</f>
        <v/>
      </c>
      <c r="AF43">
        <v>0</v>
      </c>
      <c r="AG43" t="str">
        <f>""</f>
        <v/>
      </c>
      <c r="AH43">
        <v>0</v>
      </c>
      <c r="AI43" t="str">
        <f>""</f>
        <v/>
      </c>
      <c r="AJ43">
        <v>0</v>
      </c>
      <c r="AK43" t="str">
        <f>""</f>
        <v/>
      </c>
      <c r="AL43">
        <v>0</v>
      </c>
      <c r="AM43" t="str">
        <f>""</f>
        <v/>
      </c>
      <c r="AN43">
        <v>0</v>
      </c>
      <c r="AO43" t="str">
        <f>""</f>
        <v/>
      </c>
      <c r="AP43">
        <v>0</v>
      </c>
      <c r="AQ43" t="str">
        <f>""</f>
        <v/>
      </c>
      <c r="AR43" t="s">
        <v>56</v>
      </c>
      <c r="AS43" t="s">
        <v>57</v>
      </c>
      <c r="AT43">
        <v>0</v>
      </c>
      <c r="AU43" t="str">
        <f>""</f>
        <v/>
      </c>
      <c r="AV43">
        <v>2015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</row>
    <row r="44" spans="1:54" x14ac:dyDescent="0.2">
      <c r="A44">
        <v>1313002920</v>
      </c>
      <c r="B44" t="s">
        <v>107</v>
      </c>
      <c r="C44" s="2">
        <v>-470000</v>
      </c>
      <c r="D44" s="1">
        <v>-470631.38</v>
      </c>
      <c r="E44">
        <v>0</v>
      </c>
      <c r="F44" s="1">
        <v>-470631.38</v>
      </c>
      <c r="G44">
        <v>631.38</v>
      </c>
      <c r="H44">
        <v>100.13</v>
      </c>
      <c r="I44" s="2">
        <v>-470000</v>
      </c>
      <c r="J44" s="1">
        <v>-470631.38</v>
      </c>
      <c r="K44">
        <v>0</v>
      </c>
      <c r="L44" s="1">
        <v>-470631.38</v>
      </c>
      <c r="M44">
        <v>631.38</v>
      </c>
      <c r="N44">
        <v>100.13</v>
      </c>
      <c r="O44">
        <v>0</v>
      </c>
      <c r="P44">
        <v>0</v>
      </c>
      <c r="Q44">
        <v>0</v>
      </c>
      <c r="R44" s="2">
        <v>-470000</v>
      </c>
      <c r="S44">
        <v>631.38</v>
      </c>
      <c r="T44" s="2">
        <v>-470000</v>
      </c>
      <c r="U44">
        <v>631.38</v>
      </c>
      <c r="V44">
        <v>0</v>
      </c>
      <c r="W44" t="str">
        <f>""</f>
        <v/>
      </c>
      <c r="X44">
        <v>0</v>
      </c>
      <c r="Y44" t="str">
        <f>""</f>
        <v/>
      </c>
      <c r="Z44">
        <v>0</v>
      </c>
      <c r="AA44" t="str">
        <f>""</f>
        <v/>
      </c>
      <c r="AB44">
        <v>0</v>
      </c>
      <c r="AC44" t="str">
        <f>""</f>
        <v/>
      </c>
      <c r="AD44">
        <v>0</v>
      </c>
      <c r="AE44" t="str">
        <f>""</f>
        <v/>
      </c>
      <c r="AF44">
        <v>0</v>
      </c>
      <c r="AG44" t="str">
        <f>""</f>
        <v/>
      </c>
      <c r="AH44">
        <v>0</v>
      </c>
      <c r="AI44" t="str">
        <f>""</f>
        <v/>
      </c>
      <c r="AJ44">
        <v>0</v>
      </c>
      <c r="AK44" t="str">
        <f>""</f>
        <v/>
      </c>
      <c r="AL44">
        <v>0</v>
      </c>
      <c r="AM44" t="str">
        <f>""</f>
        <v/>
      </c>
      <c r="AN44">
        <v>0</v>
      </c>
      <c r="AO44" t="str">
        <f>""</f>
        <v/>
      </c>
      <c r="AP44">
        <v>0</v>
      </c>
      <c r="AQ44" t="str">
        <f>""</f>
        <v/>
      </c>
      <c r="AR44" t="s">
        <v>56</v>
      </c>
      <c r="AS44" t="s">
        <v>57</v>
      </c>
      <c r="AT44">
        <v>0</v>
      </c>
      <c r="AU44" t="str">
        <f>""</f>
        <v/>
      </c>
      <c r="AV44">
        <v>2015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</row>
    <row r="45" spans="1:54" x14ac:dyDescent="0.2">
      <c r="A45">
        <v>1313042920</v>
      </c>
      <c r="B45" t="s">
        <v>108</v>
      </c>
      <c r="C45" s="2">
        <v>-334000</v>
      </c>
      <c r="D45" s="1">
        <v>-321775.99</v>
      </c>
      <c r="E45">
        <v>0</v>
      </c>
      <c r="F45" s="1">
        <v>-321775.99</v>
      </c>
      <c r="G45" s="1">
        <v>-12224.01</v>
      </c>
      <c r="H45">
        <v>96.34</v>
      </c>
      <c r="I45" s="2">
        <v>-334000</v>
      </c>
      <c r="J45" s="1">
        <v>-321775.99</v>
      </c>
      <c r="K45">
        <v>0</v>
      </c>
      <c r="L45" s="1">
        <v>-321775.99</v>
      </c>
      <c r="M45" s="1">
        <v>-12224.01</v>
      </c>
      <c r="N45">
        <v>96.34</v>
      </c>
      <c r="O45">
        <v>0</v>
      </c>
      <c r="P45">
        <v>0</v>
      </c>
      <c r="Q45">
        <v>0</v>
      </c>
      <c r="R45" s="2">
        <v>-334000</v>
      </c>
      <c r="S45" s="1">
        <v>-12224.01</v>
      </c>
      <c r="T45" s="2">
        <v>-334000</v>
      </c>
      <c r="U45" s="1">
        <v>-12224.01</v>
      </c>
      <c r="V45">
        <v>0</v>
      </c>
      <c r="W45" t="str">
        <f>""</f>
        <v/>
      </c>
      <c r="X45">
        <v>0</v>
      </c>
      <c r="Y45" t="str">
        <f>""</f>
        <v/>
      </c>
      <c r="Z45">
        <v>0</v>
      </c>
      <c r="AA45" t="str">
        <f>""</f>
        <v/>
      </c>
      <c r="AB45">
        <v>0</v>
      </c>
      <c r="AC45" t="str">
        <f>""</f>
        <v/>
      </c>
      <c r="AD45">
        <v>0</v>
      </c>
      <c r="AE45" t="str">
        <f>""</f>
        <v/>
      </c>
      <c r="AF45">
        <v>0</v>
      </c>
      <c r="AG45" t="str">
        <f>""</f>
        <v/>
      </c>
      <c r="AH45">
        <v>0</v>
      </c>
      <c r="AI45" t="str">
        <f>""</f>
        <v/>
      </c>
      <c r="AJ45">
        <v>0</v>
      </c>
      <c r="AK45" t="str">
        <f>""</f>
        <v/>
      </c>
      <c r="AL45">
        <v>0</v>
      </c>
      <c r="AM45" t="str">
        <f>""</f>
        <v/>
      </c>
      <c r="AN45">
        <v>0</v>
      </c>
      <c r="AO45" t="str">
        <f>""</f>
        <v/>
      </c>
      <c r="AP45">
        <v>0</v>
      </c>
      <c r="AQ45" t="str">
        <f>""</f>
        <v/>
      </c>
      <c r="AR45" t="s">
        <v>56</v>
      </c>
      <c r="AS45" t="s">
        <v>57</v>
      </c>
      <c r="AT45">
        <v>0</v>
      </c>
      <c r="AU45" t="str">
        <f>""</f>
        <v/>
      </c>
      <c r="AV45">
        <v>2015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</row>
    <row r="46" spans="1:54" x14ac:dyDescent="0.2">
      <c r="A46">
        <v>1313043920</v>
      </c>
      <c r="B46" t="s">
        <v>109</v>
      </c>
      <c r="C46" s="2">
        <v>-116000</v>
      </c>
      <c r="D46" s="1">
        <v>-111869.24</v>
      </c>
      <c r="E46">
        <v>0</v>
      </c>
      <c r="F46" s="1">
        <v>-111869.24</v>
      </c>
      <c r="G46" s="1">
        <v>-4130.76</v>
      </c>
      <c r="H46">
        <v>96.43</v>
      </c>
      <c r="I46" s="2">
        <v>-116000</v>
      </c>
      <c r="J46" s="1">
        <v>-111869.24</v>
      </c>
      <c r="K46">
        <v>0</v>
      </c>
      <c r="L46" s="1">
        <v>-111869.24</v>
      </c>
      <c r="M46" s="1">
        <v>-4130.76</v>
      </c>
      <c r="N46">
        <v>96.43</v>
      </c>
      <c r="O46">
        <v>0</v>
      </c>
      <c r="P46">
        <v>0</v>
      </c>
      <c r="Q46">
        <v>0</v>
      </c>
      <c r="R46" s="2">
        <v>-116000</v>
      </c>
      <c r="S46" s="1">
        <v>-4130.76</v>
      </c>
      <c r="T46" s="2">
        <v>-116000</v>
      </c>
      <c r="U46" s="1">
        <v>-4130.76</v>
      </c>
      <c r="V46">
        <v>0</v>
      </c>
      <c r="W46" t="str">
        <f>""</f>
        <v/>
      </c>
      <c r="X46">
        <v>0</v>
      </c>
      <c r="Y46" t="str">
        <f>""</f>
        <v/>
      </c>
      <c r="Z46">
        <v>0</v>
      </c>
      <c r="AA46" t="str">
        <f>""</f>
        <v/>
      </c>
      <c r="AB46">
        <v>0</v>
      </c>
      <c r="AC46" t="str">
        <f>""</f>
        <v/>
      </c>
      <c r="AD46">
        <v>0</v>
      </c>
      <c r="AE46" t="str">
        <f>""</f>
        <v/>
      </c>
      <c r="AF46">
        <v>0</v>
      </c>
      <c r="AG46" t="str">
        <f>""</f>
        <v/>
      </c>
      <c r="AH46">
        <v>0</v>
      </c>
      <c r="AI46" t="str">
        <f>""</f>
        <v/>
      </c>
      <c r="AJ46">
        <v>0</v>
      </c>
      <c r="AK46" t="str">
        <f>""</f>
        <v/>
      </c>
      <c r="AL46">
        <v>0</v>
      </c>
      <c r="AM46" t="str">
        <f>""</f>
        <v/>
      </c>
      <c r="AN46">
        <v>0</v>
      </c>
      <c r="AO46" t="str">
        <f>""</f>
        <v/>
      </c>
      <c r="AP46">
        <v>0</v>
      </c>
      <c r="AQ46" t="str">
        <f>""</f>
        <v/>
      </c>
      <c r="AR46" t="s">
        <v>56</v>
      </c>
      <c r="AS46" t="s">
        <v>57</v>
      </c>
      <c r="AT46">
        <v>0</v>
      </c>
      <c r="AU46" t="str">
        <f>""</f>
        <v/>
      </c>
      <c r="AV46">
        <v>2015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</row>
    <row r="47" spans="1:54" x14ac:dyDescent="0.2">
      <c r="A47">
        <v>1313044920</v>
      </c>
      <c r="B47" t="s">
        <v>110</v>
      </c>
      <c r="C47" s="2">
        <v>-32000</v>
      </c>
      <c r="D47" s="1">
        <v>-31584</v>
      </c>
      <c r="E47">
        <v>0</v>
      </c>
      <c r="F47" s="1">
        <v>-31584</v>
      </c>
      <c r="G47">
        <v>-416</v>
      </c>
      <c r="H47">
        <v>98.7</v>
      </c>
      <c r="I47" s="2">
        <v>-32000</v>
      </c>
      <c r="J47" s="1">
        <v>-31584</v>
      </c>
      <c r="K47">
        <v>0</v>
      </c>
      <c r="L47" s="1">
        <v>-31584</v>
      </c>
      <c r="M47">
        <v>-416</v>
      </c>
      <c r="N47">
        <v>98.7</v>
      </c>
      <c r="O47">
        <v>0</v>
      </c>
      <c r="P47">
        <v>0</v>
      </c>
      <c r="Q47">
        <v>0</v>
      </c>
      <c r="R47" s="2">
        <v>-32000</v>
      </c>
      <c r="S47">
        <v>-416</v>
      </c>
      <c r="T47" s="2">
        <v>-32000</v>
      </c>
      <c r="U47">
        <v>-416</v>
      </c>
      <c r="V47">
        <v>0</v>
      </c>
      <c r="W47" t="str">
        <f>""</f>
        <v/>
      </c>
      <c r="X47">
        <v>0</v>
      </c>
      <c r="Y47" t="str">
        <f>""</f>
        <v/>
      </c>
      <c r="Z47">
        <v>0</v>
      </c>
      <c r="AA47" t="str">
        <f>""</f>
        <v/>
      </c>
      <c r="AB47">
        <v>0</v>
      </c>
      <c r="AC47" t="str">
        <f>""</f>
        <v/>
      </c>
      <c r="AD47">
        <v>0</v>
      </c>
      <c r="AE47" t="str">
        <f>""</f>
        <v/>
      </c>
      <c r="AF47">
        <v>0</v>
      </c>
      <c r="AG47" t="str">
        <f>""</f>
        <v/>
      </c>
      <c r="AH47">
        <v>0</v>
      </c>
      <c r="AI47" t="str">
        <f>""</f>
        <v/>
      </c>
      <c r="AJ47">
        <v>0</v>
      </c>
      <c r="AK47" t="str">
        <f>""</f>
        <v/>
      </c>
      <c r="AL47">
        <v>0</v>
      </c>
      <c r="AM47" t="str">
        <f>""</f>
        <v/>
      </c>
      <c r="AN47">
        <v>0</v>
      </c>
      <c r="AO47" t="str">
        <f>""</f>
        <v/>
      </c>
      <c r="AP47">
        <v>0</v>
      </c>
      <c r="AQ47" t="str">
        <f>""</f>
        <v/>
      </c>
      <c r="AR47" t="s">
        <v>56</v>
      </c>
      <c r="AS47" t="s">
        <v>57</v>
      </c>
      <c r="AT47">
        <v>0</v>
      </c>
      <c r="AU47" t="str">
        <f>""</f>
        <v/>
      </c>
      <c r="AV47">
        <v>2015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</row>
    <row r="48" spans="1:54" x14ac:dyDescent="0.2">
      <c r="A48">
        <v>1313170920</v>
      </c>
      <c r="B48" t="s">
        <v>111</v>
      </c>
      <c r="C48" s="2">
        <v>-130000</v>
      </c>
      <c r="D48" s="1">
        <v>-147145.76</v>
      </c>
      <c r="E48">
        <v>0</v>
      </c>
      <c r="F48" s="1">
        <v>-147145.76</v>
      </c>
      <c r="G48" s="1">
        <v>17145.759999999998</v>
      </c>
      <c r="H48">
        <v>113.18</v>
      </c>
      <c r="I48" s="2">
        <v>-130000</v>
      </c>
      <c r="J48" s="1">
        <v>-147145.76</v>
      </c>
      <c r="K48">
        <v>0</v>
      </c>
      <c r="L48" s="1">
        <v>-147145.76</v>
      </c>
      <c r="M48" s="1">
        <v>17145.759999999998</v>
      </c>
      <c r="N48">
        <v>113.18</v>
      </c>
      <c r="O48">
        <v>0</v>
      </c>
      <c r="P48">
        <v>0</v>
      </c>
      <c r="Q48">
        <v>0</v>
      </c>
      <c r="R48" s="2">
        <v>-130000</v>
      </c>
      <c r="S48" s="1">
        <v>17145.759999999998</v>
      </c>
      <c r="T48" s="2">
        <v>-130000</v>
      </c>
      <c r="U48" s="1">
        <v>17145.759999999998</v>
      </c>
      <c r="V48">
        <v>0</v>
      </c>
      <c r="W48" t="str">
        <f>""</f>
        <v/>
      </c>
      <c r="X48">
        <v>0</v>
      </c>
      <c r="Y48" t="str">
        <f>""</f>
        <v/>
      </c>
      <c r="Z48">
        <v>0</v>
      </c>
      <c r="AA48" t="str">
        <f>""</f>
        <v/>
      </c>
      <c r="AB48">
        <v>0</v>
      </c>
      <c r="AC48" t="str">
        <f>""</f>
        <v/>
      </c>
      <c r="AD48">
        <v>0</v>
      </c>
      <c r="AE48" t="str">
        <f>""</f>
        <v/>
      </c>
      <c r="AF48">
        <v>0</v>
      </c>
      <c r="AG48" t="str">
        <f>""</f>
        <v/>
      </c>
      <c r="AH48">
        <v>0</v>
      </c>
      <c r="AI48" t="str">
        <f>""</f>
        <v/>
      </c>
      <c r="AJ48">
        <v>0</v>
      </c>
      <c r="AK48" t="str">
        <f>""</f>
        <v/>
      </c>
      <c r="AL48">
        <v>0</v>
      </c>
      <c r="AM48" t="str">
        <f>""</f>
        <v/>
      </c>
      <c r="AN48">
        <v>0</v>
      </c>
      <c r="AO48" t="str">
        <f>""</f>
        <v/>
      </c>
      <c r="AP48">
        <v>0</v>
      </c>
      <c r="AQ48" t="str">
        <f>""</f>
        <v/>
      </c>
      <c r="AR48" t="s">
        <v>56</v>
      </c>
      <c r="AS48" t="s">
        <v>57</v>
      </c>
      <c r="AT48">
        <v>0</v>
      </c>
      <c r="AU48" t="str">
        <f>""</f>
        <v/>
      </c>
      <c r="AV48">
        <v>2015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</row>
    <row r="49" spans="1:54" x14ac:dyDescent="0.2">
      <c r="A49">
        <v>1313171920</v>
      </c>
      <c r="B49" t="s">
        <v>112</v>
      </c>
      <c r="C49" s="2">
        <v>-1260000</v>
      </c>
      <c r="D49" s="1">
        <v>-1259269.99</v>
      </c>
      <c r="E49">
        <v>0</v>
      </c>
      <c r="F49" s="1">
        <v>-1259269.99</v>
      </c>
      <c r="G49">
        <v>-730.01</v>
      </c>
      <c r="H49">
        <v>99.94</v>
      </c>
      <c r="I49" s="2">
        <v>-1260000</v>
      </c>
      <c r="J49" s="1">
        <v>-1259269.99</v>
      </c>
      <c r="K49">
        <v>0</v>
      </c>
      <c r="L49" s="1">
        <v>-1259269.99</v>
      </c>
      <c r="M49">
        <v>-730.01</v>
      </c>
      <c r="N49">
        <v>99.94</v>
      </c>
      <c r="O49">
        <v>0</v>
      </c>
      <c r="P49">
        <v>0</v>
      </c>
      <c r="Q49">
        <v>0</v>
      </c>
      <c r="R49" s="2">
        <v>-1260000</v>
      </c>
      <c r="S49">
        <v>-730.01</v>
      </c>
      <c r="T49" s="2">
        <v>-1260000</v>
      </c>
      <c r="U49">
        <v>-730.01</v>
      </c>
      <c r="V49">
        <v>0</v>
      </c>
      <c r="W49" t="str">
        <f>""</f>
        <v/>
      </c>
      <c r="X49">
        <v>0</v>
      </c>
      <c r="Y49" t="str">
        <f>""</f>
        <v/>
      </c>
      <c r="Z49">
        <v>0</v>
      </c>
      <c r="AA49" t="str">
        <f>""</f>
        <v/>
      </c>
      <c r="AB49">
        <v>0</v>
      </c>
      <c r="AC49" t="str">
        <f>""</f>
        <v/>
      </c>
      <c r="AD49">
        <v>0</v>
      </c>
      <c r="AE49" t="str">
        <f>""</f>
        <v/>
      </c>
      <c r="AF49">
        <v>0</v>
      </c>
      <c r="AG49" t="str">
        <f>""</f>
        <v/>
      </c>
      <c r="AH49">
        <v>0</v>
      </c>
      <c r="AI49" t="str">
        <f>""</f>
        <v/>
      </c>
      <c r="AJ49">
        <v>0</v>
      </c>
      <c r="AK49" t="str">
        <f>""</f>
        <v/>
      </c>
      <c r="AL49">
        <v>0</v>
      </c>
      <c r="AM49" t="str">
        <f>""</f>
        <v/>
      </c>
      <c r="AN49">
        <v>0</v>
      </c>
      <c r="AO49" t="str">
        <f>""</f>
        <v/>
      </c>
      <c r="AP49">
        <v>0</v>
      </c>
      <c r="AQ49" t="str">
        <f>""</f>
        <v/>
      </c>
      <c r="AR49" t="s">
        <v>56</v>
      </c>
      <c r="AS49" t="s">
        <v>57</v>
      </c>
      <c r="AT49">
        <v>0</v>
      </c>
      <c r="AU49" t="str">
        <f>""</f>
        <v/>
      </c>
      <c r="AV49">
        <v>2015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</row>
    <row r="50" spans="1:54" x14ac:dyDescent="0.2">
      <c r="A50">
        <v>1313185920</v>
      </c>
      <c r="B50" t="s">
        <v>113</v>
      </c>
      <c r="C50" s="2">
        <v>-450000</v>
      </c>
      <c r="D50" s="1">
        <v>-405412.8</v>
      </c>
      <c r="E50">
        <v>0</v>
      </c>
      <c r="F50" s="1">
        <v>-405412.8</v>
      </c>
      <c r="G50" s="1">
        <v>-44587.199999999997</v>
      </c>
      <c r="H50">
        <v>90.09</v>
      </c>
      <c r="I50" s="2">
        <v>-450000</v>
      </c>
      <c r="J50" s="1">
        <v>-405412.8</v>
      </c>
      <c r="K50">
        <v>0</v>
      </c>
      <c r="L50" s="1">
        <v>-405412.8</v>
      </c>
      <c r="M50" s="1">
        <v>-44587.199999999997</v>
      </c>
      <c r="N50">
        <v>90.09</v>
      </c>
      <c r="O50">
        <v>0</v>
      </c>
      <c r="P50">
        <v>0</v>
      </c>
      <c r="Q50">
        <v>0</v>
      </c>
      <c r="R50" s="2">
        <v>-450000</v>
      </c>
      <c r="S50" s="1">
        <v>-44587.199999999997</v>
      </c>
      <c r="T50" s="2">
        <v>-450000</v>
      </c>
      <c r="U50" s="1">
        <v>-44587.199999999997</v>
      </c>
      <c r="V50">
        <v>0</v>
      </c>
      <c r="W50" t="str">
        <f>""</f>
        <v/>
      </c>
      <c r="X50">
        <v>0</v>
      </c>
      <c r="Y50" t="str">
        <f>""</f>
        <v/>
      </c>
      <c r="Z50">
        <v>0</v>
      </c>
      <c r="AA50" t="str">
        <f>""</f>
        <v/>
      </c>
      <c r="AB50">
        <v>0</v>
      </c>
      <c r="AC50" t="str">
        <f>""</f>
        <v/>
      </c>
      <c r="AD50">
        <v>0</v>
      </c>
      <c r="AE50" t="str">
        <f>""</f>
        <v/>
      </c>
      <c r="AF50">
        <v>0</v>
      </c>
      <c r="AG50" t="str">
        <f>""</f>
        <v/>
      </c>
      <c r="AH50">
        <v>0</v>
      </c>
      <c r="AI50" t="str">
        <f>""</f>
        <v/>
      </c>
      <c r="AJ50">
        <v>0</v>
      </c>
      <c r="AK50" t="str">
        <f>""</f>
        <v/>
      </c>
      <c r="AL50">
        <v>0</v>
      </c>
      <c r="AM50" t="str">
        <f>""</f>
        <v/>
      </c>
      <c r="AN50">
        <v>0</v>
      </c>
      <c r="AO50" t="str">
        <f>""</f>
        <v/>
      </c>
      <c r="AP50">
        <v>0</v>
      </c>
      <c r="AQ50" t="str">
        <f>""</f>
        <v/>
      </c>
      <c r="AR50" t="s">
        <v>56</v>
      </c>
      <c r="AS50" t="s">
        <v>57</v>
      </c>
      <c r="AT50">
        <v>0</v>
      </c>
      <c r="AU50" t="str">
        <f>""</f>
        <v/>
      </c>
      <c r="AV50">
        <v>2015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</row>
    <row r="51" spans="1:54" x14ac:dyDescent="0.2">
      <c r="A51">
        <v>1313200420</v>
      </c>
      <c r="B51" t="s">
        <v>114</v>
      </c>
      <c r="C51" s="2">
        <v>-350000</v>
      </c>
      <c r="D51" s="1">
        <v>-240208</v>
      </c>
      <c r="E51">
        <v>0</v>
      </c>
      <c r="F51" s="1">
        <v>-240208</v>
      </c>
      <c r="G51" s="1">
        <v>-109792</v>
      </c>
      <c r="H51">
        <v>68.63</v>
      </c>
      <c r="I51" s="2">
        <v>-350000</v>
      </c>
      <c r="J51" s="1">
        <v>-240208</v>
      </c>
      <c r="K51">
        <v>0</v>
      </c>
      <c r="L51" s="1">
        <v>-240208</v>
      </c>
      <c r="M51" s="1">
        <v>-109792</v>
      </c>
      <c r="N51">
        <v>68.63</v>
      </c>
      <c r="O51">
        <v>0</v>
      </c>
      <c r="P51">
        <v>0</v>
      </c>
      <c r="Q51">
        <v>0</v>
      </c>
      <c r="R51" s="2">
        <v>-350000</v>
      </c>
      <c r="S51" s="1">
        <v>-109792</v>
      </c>
      <c r="T51" s="2">
        <v>-350000</v>
      </c>
      <c r="U51" s="1">
        <v>-109792</v>
      </c>
      <c r="V51">
        <v>261</v>
      </c>
      <c r="W51" t="s">
        <v>115</v>
      </c>
      <c r="X51">
        <v>0</v>
      </c>
      <c r="Y51" t="str">
        <f>""</f>
        <v/>
      </c>
      <c r="Z51">
        <v>0</v>
      </c>
      <c r="AA51" t="str">
        <f>""</f>
        <v/>
      </c>
      <c r="AB51">
        <v>0</v>
      </c>
      <c r="AC51" t="str">
        <f>""</f>
        <v/>
      </c>
      <c r="AD51">
        <v>0</v>
      </c>
      <c r="AE51" t="str">
        <f>""</f>
        <v/>
      </c>
      <c r="AF51">
        <v>0</v>
      </c>
      <c r="AG51" t="str">
        <f>""</f>
        <v/>
      </c>
      <c r="AH51">
        <v>0</v>
      </c>
      <c r="AI51" t="str">
        <f>""</f>
        <v/>
      </c>
      <c r="AJ51">
        <v>0</v>
      </c>
      <c r="AK51" t="str">
        <f>""</f>
        <v/>
      </c>
      <c r="AL51">
        <v>0</v>
      </c>
      <c r="AM51" t="str">
        <f>""</f>
        <v/>
      </c>
      <c r="AN51">
        <v>0</v>
      </c>
      <c r="AO51" t="str">
        <f>""</f>
        <v/>
      </c>
      <c r="AP51">
        <v>0</v>
      </c>
      <c r="AQ51" t="str">
        <f>""</f>
        <v/>
      </c>
      <c r="AR51" t="s">
        <v>56</v>
      </c>
      <c r="AS51" t="s">
        <v>57</v>
      </c>
      <c r="AT51">
        <v>0</v>
      </c>
      <c r="AU51" t="str">
        <f>""</f>
        <v/>
      </c>
      <c r="AV51">
        <v>2015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</row>
    <row r="52" spans="1:54" x14ac:dyDescent="0.2">
      <c r="A52">
        <v>1313200920</v>
      </c>
      <c r="B52" t="s">
        <v>116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261</v>
      </c>
      <c r="W52" t="s">
        <v>115</v>
      </c>
      <c r="X52">
        <v>0</v>
      </c>
      <c r="Y52" t="str">
        <f>""</f>
        <v/>
      </c>
      <c r="Z52">
        <v>0</v>
      </c>
      <c r="AA52" t="str">
        <f>""</f>
        <v/>
      </c>
      <c r="AB52">
        <v>0</v>
      </c>
      <c r="AC52" t="str">
        <f>""</f>
        <v/>
      </c>
      <c r="AD52">
        <v>0</v>
      </c>
      <c r="AE52" t="str">
        <f>""</f>
        <v/>
      </c>
      <c r="AF52">
        <v>0</v>
      </c>
      <c r="AG52" t="str">
        <f>""</f>
        <v/>
      </c>
      <c r="AH52">
        <v>0</v>
      </c>
      <c r="AI52" t="str">
        <f>""</f>
        <v/>
      </c>
      <c r="AJ52">
        <v>0</v>
      </c>
      <c r="AK52" t="str">
        <f>""</f>
        <v/>
      </c>
      <c r="AL52">
        <v>0</v>
      </c>
      <c r="AM52" t="str">
        <f>""</f>
        <v/>
      </c>
      <c r="AN52">
        <v>0</v>
      </c>
      <c r="AO52" t="str">
        <f>""</f>
        <v/>
      </c>
      <c r="AP52">
        <v>0</v>
      </c>
      <c r="AQ52" t="str">
        <f>""</f>
        <v/>
      </c>
      <c r="AR52" t="s">
        <v>56</v>
      </c>
      <c r="AS52" t="s">
        <v>57</v>
      </c>
      <c r="AT52">
        <v>0</v>
      </c>
      <c r="AU52" t="str">
        <f>""</f>
        <v/>
      </c>
      <c r="AV52">
        <v>2015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</row>
    <row r="53" spans="1:54" x14ac:dyDescent="0.2">
      <c r="A53">
        <v>1313200921</v>
      </c>
      <c r="B53" t="s">
        <v>117</v>
      </c>
      <c r="C53" s="2">
        <v>-565000</v>
      </c>
      <c r="D53" s="1">
        <v>-547737.68000000005</v>
      </c>
      <c r="E53">
        <v>0</v>
      </c>
      <c r="F53" s="1">
        <v>-547737.68000000005</v>
      </c>
      <c r="G53" s="1">
        <v>-17262.32</v>
      </c>
      <c r="H53">
        <v>96.94</v>
      </c>
      <c r="I53" s="2">
        <v>-565000</v>
      </c>
      <c r="J53" s="1">
        <v>-547737.68000000005</v>
      </c>
      <c r="K53">
        <v>0</v>
      </c>
      <c r="L53" s="1">
        <v>-547737.68000000005</v>
      </c>
      <c r="M53" s="1">
        <v>-17262.32</v>
      </c>
      <c r="N53">
        <v>96.94</v>
      </c>
      <c r="O53">
        <v>0</v>
      </c>
      <c r="P53">
        <v>0</v>
      </c>
      <c r="Q53">
        <v>0</v>
      </c>
      <c r="R53" s="2">
        <v>-565000</v>
      </c>
      <c r="S53" s="1">
        <v>-17262.32</v>
      </c>
      <c r="T53" s="2">
        <v>-565000</v>
      </c>
      <c r="U53" s="1">
        <v>-17262.32</v>
      </c>
      <c r="V53">
        <v>0</v>
      </c>
      <c r="W53" t="str">
        <f>""</f>
        <v/>
      </c>
      <c r="X53">
        <v>0</v>
      </c>
      <c r="Y53" t="str">
        <f>""</f>
        <v/>
      </c>
      <c r="Z53">
        <v>0</v>
      </c>
      <c r="AA53" t="str">
        <f>""</f>
        <v/>
      </c>
      <c r="AB53">
        <v>0</v>
      </c>
      <c r="AC53" t="str">
        <f>""</f>
        <v/>
      </c>
      <c r="AD53">
        <v>0</v>
      </c>
      <c r="AE53" t="str">
        <f>""</f>
        <v/>
      </c>
      <c r="AF53">
        <v>0</v>
      </c>
      <c r="AG53" t="str">
        <f>""</f>
        <v/>
      </c>
      <c r="AH53">
        <v>0</v>
      </c>
      <c r="AI53" t="str">
        <f>""</f>
        <v/>
      </c>
      <c r="AJ53">
        <v>0</v>
      </c>
      <c r="AK53" t="str">
        <f>""</f>
        <v/>
      </c>
      <c r="AL53">
        <v>0</v>
      </c>
      <c r="AM53" t="str">
        <f>""</f>
        <v/>
      </c>
      <c r="AN53">
        <v>0</v>
      </c>
      <c r="AO53" t="str">
        <f>""</f>
        <v/>
      </c>
      <c r="AP53">
        <v>0</v>
      </c>
      <c r="AQ53" t="str">
        <f>""</f>
        <v/>
      </c>
      <c r="AR53" t="s">
        <v>56</v>
      </c>
      <c r="AS53" t="s">
        <v>57</v>
      </c>
      <c r="AT53">
        <v>0</v>
      </c>
      <c r="AU53" t="str">
        <f>""</f>
        <v/>
      </c>
      <c r="AV53">
        <v>2015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</row>
    <row r="54" spans="1:54" x14ac:dyDescent="0.2">
      <c r="A54">
        <v>1313200922</v>
      </c>
      <c r="B54" t="s">
        <v>118</v>
      </c>
      <c r="C54" s="2">
        <v>-640000</v>
      </c>
      <c r="D54" s="1">
        <v>-622784.24</v>
      </c>
      <c r="E54">
        <v>0</v>
      </c>
      <c r="F54" s="1">
        <v>-622784.24</v>
      </c>
      <c r="G54" s="1">
        <v>-17215.759999999998</v>
      </c>
      <c r="H54">
        <v>97.31</v>
      </c>
      <c r="I54" s="2">
        <v>-640000</v>
      </c>
      <c r="J54" s="1">
        <v>-622784.24</v>
      </c>
      <c r="K54">
        <v>0</v>
      </c>
      <c r="L54" s="1">
        <v>-622784.24</v>
      </c>
      <c r="M54" s="1">
        <v>-17215.759999999998</v>
      </c>
      <c r="N54">
        <v>97.31</v>
      </c>
      <c r="O54">
        <v>0</v>
      </c>
      <c r="P54">
        <v>0</v>
      </c>
      <c r="Q54">
        <v>0</v>
      </c>
      <c r="R54" s="2">
        <v>-640000</v>
      </c>
      <c r="S54" s="1">
        <v>-17215.759999999998</v>
      </c>
      <c r="T54" s="2">
        <v>-640000</v>
      </c>
      <c r="U54" s="1">
        <v>-17215.759999999998</v>
      </c>
      <c r="V54">
        <v>0</v>
      </c>
      <c r="W54" t="str">
        <f>""</f>
        <v/>
      </c>
      <c r="X54">
        <v>0</v>
      </c>
      <c r="Y54" t="str">
        <f>""</f>
        <v/>
      </c>
      <c r="Z54">
        <v>0</v>
      </c>
      <c r="AA54" t="str">
        <f>""</f>
        <v/>
      </c>
      <c r="AB54">
        <v>0</v>
      </c>
      <c r="AC54" t="str">
        <f>""</f>
        <v/>
      </c>
      <c r="AD54">
        <v>0</v>
      </c>
      <c r="AE54" t="str">
        <f>""</f>
        <v/>
      </c>
      <c r="AF54">
        <v>0</v>
      </c>
      <c r="AG54" t="str">
        <f>""</f>
        <v/>
      </c>
      <c r="AH54">
        <v>0</v>
      </c>
      <c r="AI54" t="str">
        <f>""</f>
        <v/>
      </c>
      <c r="AJ54">
        <v>0</v>
      </c>
      <c r="AK54" t="str">
        <f>""</f>
        <v/>
      </c>
      <c r="AL54">
        <v>0</v>
      </c>
      <c r="AM54" t="str">
        <f>""</f>
        <v/>
      </c>
      <c r="AN54">
        <v>0</v>
      </c>
      <c r="AO54" t="str">
        <f>""</f>
        <v/>
      </c>
      <c r="AP54">
        <v>0</v>
      </c>
      <c r="AQ54" t="str">
        <f>""</f>
        <v/>
      </c>
      <c r="AR54" t="s">
        <v>56</v>
      </c>
      <c r="AS54" t="s">
        <v>57</v>
      </c>
      <c r="AT54">
        <v>0</v>
      </c>
      <c r="AU54" t="str">
        <f>""</f>
        <v/>
      </c>
      <c r="AV54">
        <v>2015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</row>
    <row r="55" spans="1:54" x14ac:dyDescent="0.2">
      <c r="A55">
        <v>1313200923</v>
      </c>
      <c r="B55" t="s">
        <v>119</v>
      </c>
      <c r="C55" s="2">
        <v>-753000</v>
      </c>
      <c r="D55" s="1">
        <v>-734376.61</v>
      </c>
      <c r="E55">
        <v>0</v>
      </c>
      <c r="F55" s="1">
        <v>-734376.61</v>
      </c>
      <c r="G55" s="1">
        <v>-18623.39</v>
      </c>
      <c r="H55">
        <v>97.52</v>
      </c>
      <c r="I55" s="2">
        <v>-753000</v>
      </c>
      <c r="J55" s="1">
        <v>-734376.61</v>
      </c>
      <c r="K55">
        <v>0</v>
      </c>
      <c r="L55" s="1">
        <v>-734376.61</v>
      </c>
      <c r="M55" s="1">
        <v>-18623.39</v>
      </c>
      <c r="N55">
        <v>97.52</v>
      </c>
      <c r="O55">
        <v>0</v>
      </c>
      <c r="P55">
        <v>0</v>
      </c>
      <c r="Q55">
        <v>0</v>
      </c>
      <c r="R55" s="2">
        <v>-753000</v>
      </c>
      <c r="S55" s="1">
        <v>-18623.39</v>
      </c>
      <c r="T55" s="2">
        <v>-753000</v>
      </c>
      <c r="U55" s="1">
        <v>-18623.39</v>
      </c>
      <c r="V55">
        <v>0</v>
      </c>
      <c r="W55" t="str">
        <f>""</f>
        <v/>
      </c>
      <c r="X55">
        <v>0</v>
      </c>
      <c r="Y55" t="str">
        <f>""</f>
        <v/>
      </c>
      <c r="Z55">
        <v>0</v>
      </c>
      <c r="AA55" t="str">
        <f>""</f>
        <v/>
      </c>
      <c r="AB55">
        <v>0</v>
      </c>
      <c r="AC55" t="str">
        <f>""</f>
        <v/>
      </c>
      <c r="AD55">
        <v>0</v>
      </c>
      <c r="AE55" t="str">
        <f>""</f>
        <v/>
      </c>
      <c r="AF55">
        <v>0</v>
      </c>
      <c r="AG55" t="str">
        <f>""</f>
        <v/>
      </c>
      <c r="AH55">
        <v>0</v>
      </c>
      <c r="AI55" t="str">
        <f>""</f>
        <v/>
      </c>
      <c r="AJ55">
        <v>0</v>
      </c>
      <c r="AK55" t="str">
        <f>""</f>
        <v/>
      </c>
      <c r="AL55">
        <v>0</v>
      </c>
      <c r="AM55" t="str">
        <f>""</f>
        <v/>
      </c>
      <c r="AN55">
        <v>0</v>
      </c>
      <c r="AO55" t="str">
        <f>""</f>
        <v/>
      </c>
      <c r="AP55">
        <v>0</v>
      </c>
      <c r="AQ55" t="str">
        <f>""</f>
        <v/>
      </c>
      <c r="AR55" t="s">
        <v>56</v>
      </c>
      <c r="AS55" t="s">
        <v>57</v>
      </c>
      <c r="AT55">
        <v>0</v>
      </c>
      <c r="AU55" t="str">
        <f>""</f>
        <v/>
      </c>
      <c r="AV55">
        <v>2015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</row>
    <row r="56" spans="1:54" x14ac:dyDescent="0.2">
      <c r="A56">
        <v>1313200924</v>
      </c>
      <c r="B56" t="s">
        <v>120</v>
      </c>
      <c r="C56" s="2">
        <v>-468000</v>
      </c>
      <c r="D56" s="1">
        <v>-453237.84</v>
      </c>
      <c r="E56">
        <v>0</v>
      </c>
      <c r="F56" s="1">
        <v>-453237.84</v>
      </c>
      <c r="G56" s="1">
        <v>-14762.16</v>
      </c>
      <c r="H56">
        <v>96.84</v>
      </c>
      <c r="I56" s="2">
        <v>-468000</v>
      </c>
      <c r="J56" s="1">
        <v>-453237.84</v>
      </c>
      <c r="K56">
        <v>0</v>
      </c>
      <c r="L56" s="1">
        <v>-453237.84</v>
      </c>
      <c r="M56" s="1">
        <v>-14762.16</v>
      </c>
      <c r="N56">
        <v>96.84</v>
      </c>
      <c r="O56">
        <v>0</v>
      </c>
      <c r="P56">
        <v>0</v>
      </c>
      <c r="Q56">
        <v>0</v>
      </c>
      <c r="R56" s="2">
        <v>-468000</v>
      </c>
      <c r="S56" s="1">
        <v>-14762.16</v>
      </c>
      <c r="T56" s="2">
        <v>-468000</v>
      </c>
      <c r="U56" s="1">
        <v>-14762.16</v>
      </c>
      <c r="V56">
        <v>0</v>
      </c>
      <c r="W56" t="str">
        <f>""</f>
        <v/>
      </c>
      <c r="X56">
        <v>0</v>
      </c>
      <c r="Y56" t="str">
        <f>""</f>
        <v/>
      </c>
      <c r="Z56">
        <v>0</v>
      </c>
      <c r="AA56" t="str">
        <f>""</f>
        <v/>
      </c>
      <c r="AB56">
        <v>0</v>
      </c>
      <c r="AC56" t="str">
        <f>""</f>
        <v/>
      </c>
      <c r="AD56">
        <v>0</v>
      </c>
      <c r="AE56" t="str">
        <f>""</f>
        <v/>
      </c>
      <c r="AF56">
        <v>0</v>
      </c>
      <c r="AG56" t="str">
        <f>""</f>
        <v/>
      </c>
      <c r="AH56">
        <v>0</v>
      </c>
      <c r="AI56" t="str">
        <f>""</f>
        <v/>
      </c>
      <c r="AJ56">
        <v>0</v>
      </c>
      <c r="AK56" t="str">
        <f>""</f>
        <v/>
      </c>
      <c r="AL56">
        <v>0</v>
      </c>
      <c r="AM56" t="str">
        <f>""</f>
        <v/>
      </c>
      <c r="AN56">
        <v>0</v>
      </c>
      <c r="AO56" t="str">
        <f>""</f>
        <v/>
      </c>
      <c r="AP56">
        <v>0</v>
      </c>
      <c r="AQ56" t="str">
        <f>""</f>
        <v/>
      </c>
      <c r="AR56" t="s">
        <v>56</v>
      </c>
      <c r="AS56" t="s">
        <v>57</v>
      </c>
      <c r="AT56">
        <v>0</v>
      </c>
      <c r="AU56" t="str">
        <f>""</f>
        <v/>
      </c>
      <c r="AV56">
        <v>2015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</row>
    <row r="57" spans="1:54" x14ac:dyDescent="0.2">
      <c r="A57">
        <v>1313200925</v>
      </c>
      <c r="B57" t="s">
        <v>121</v>
      </c>
      <c r="C57" s="2">
        <v>-492000</v>
      </c>
      <c r="D57" s="1">
        <v>-471604.54</v>
      </c>
      <c r="E57">
        <v>0</v>
      </c>
      <c r="F57" s="1">
        <v>-471604.54</v>
      </c>
      <c r="G57" s="1">
        <v>-20395.46</v>
      </c>
      <c r="H57">
        <v>95.85</v>
      </c>
      <c r="I57" s="2">
        <v>-492000</v>
      </c>
      <c r="J57" s="1">
        <v>-471604.54</v>
      </c>
      <c r="K57">
        <v>0</v>
      </c>
      <c r="L57" s="1">
        <v>-471604.54</v>
      </c>
      <c r="M57" s="1">
        <v>-20395.46</v>
      </c>
      <c r="N57">
        <v>95.85</v>
      </c>
      <c r="O57">
        <v>0</v>
      </c>
      <c r="P57">
        <v>0</v>
      </c>
      <c r="Q57">
        <v>0</v>
      </c>
      <c r="R57" s="2">
        <v>-492000</v>
      </c>
      <c r="S57" s="1">
        <v>-20395.46</v>
      </c>
      <c r="T57" s="2">
        <v>-492000</v>
      </c>
      <c r="U57" s="1">
        <v>-20395.46</v>
      </c>
      <c r="V57">
        <v>0</v>
      </c>
      <c r="W57" t="str">
        <f>""</f>
        <v/>
      </c>
      <c r="X57">
        <v>0</v>
      </c>
      <c r="Y57" t="str">
        <f>""</f>
        <v/>
      </c>
      <c r="Z57">
        <v>0</v>
      </c>
      <c r="AA57" t="str">
        <f>""</f>
        <v/>
      </c>
      <c r="AB57">
        <v>0</v>
      </c>
      <c r="AC57" t="str">
        <f>""</f>
        <v/>
      </c>
      <c r="AD57">
        <v>0</v>
      </c>
      <c r="AE57" t="str">
        <f>""</f>
        <v/>
      </c>
      <c r="AF57">
        <v>0</v>
      </c>
      <c r="AG57" t="str">
        <f>""</f>
        <v/>
      </c>
      <c r="AH57">
        <v>0</v>
      </c>
      <c r="AI57" t="str">
        <f>""</f>
        <v/>
      </c>
      <c r="AJ57">
        <v>0</v>
      </c>
      <c r="AK57" t="str">
        <f>""</f>
        <v/>
      </c>
      <c r="AL57">
        <v>0</v>
      </c>
      <c r="AM57" t="str">
        <f>""</f>
        <v/>
      </c>
      <c r="AN57">
        <v>0</v>
      </c>
      <c r="AO57" t="str">
        <f>""</f>
        <v/>
      </c>
      <c r="AP57">
        <v>0</v>
      </c>
      <c r="AQ57" t="str">
        <f>""</f>
        <v/>
      </c>
      <c r="AR57" t="s">
        <v>56</v>
      </c>
      <c r="AS57" t="s">
        <v>57</v>
      </c>
      <c r="AT57">
        <v>0</v>
      </c>
      <c r="AU57" t="str">
        <f>""</f>
        <v/>
      </c>
      <c r="AV57">
        <v>2015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</row>
    <row r="58" spans="1:54" x14ac:dyDescent="0.2">
      <c r="A58">
        <v>1313200926</v>
      </c>
      <c r="B58" t="s">
        <v>122</v>
      </c>
      <c r="C58" s="2">
        <v>-373000</v>
      </c>
      <c r="D58" s="1">
        <v>-358134.78</v>
      </c>
      <c r="E58">
        <v>0</v>
      </c>
      <c r="F58" s="1">
        <v>-358134.78</v>
      </c>
      <c r="G58" s="1">
        <v>-14865.22</v>
      </c>
      <c r="H58">
        <v>96.01</v>
      </c>
      <c r="I58" s="2">
        <v>-373000</v>
      </c>
      <c r="J58" s="1">
        <v>-358134.78</v>
      </c>
      <c r="K58">
        <v>0</v>
      </c>
      <c r="L58" s="1">
        <v>-358134.78</v>
      </c>
      <c r="M58" s="1">
        <v>-14865.22</v>
      </c>
      <c r="N58">
        <v>96.01</v>
      </c>
      <c r="O58">
        <v>0</v>
      </c>
      <c r="P58">
        <v>0</v>
      </c>
      <c r="Q58">
        <v>0</v>
      </c>
      <c r="R58" s="2">
        <v>-373000</v>
      </c>
      <c r="S58" s="1">
        <v>-14865.22</v>
      </c>
      <c r="T58" s="2">
        <v>-373000</v>
      </c>
      <c r="U58" s="1">
        <v>-14865.22</v>
      </c>
      <c r="V58">
        <v>0</v>
      </c>
      <c r="W58" t="str">
        <f>""</f>
        <v/>
      </c>
      <c r="X58">
        <v>0</v>
      </c>
      <c r="Y58" t="str">
        <f>""</f>
        <v/>
      </c>
      <c r="Z58">
        <v>0</v>
      </c>
      <c r="AA58" t="str">
        <f>""</f>
        <v/>
      </c>
      <c r="AB58">
        <v>0</v>
      </c>
      <c r="AC58" t="str">
        <f>""</f>
        <v/>
      </c>
      <c r="AD58">
        <v>0</v>
      </c>
      <c r="AE58" t="str">
        <f>""</f>
        <v/>
      </c>
      <c r="AF58">
        <v>0</v>
      </c>
      <c r="AG58" t="str">
        <f>""</f>
        <v/>
      </c>
      <c r="AH58">
        <v>0</v>
      </c>
      <c r="AI58" t="str">
        <f>""</f>
        <v/>
      </c>
      <c r="AJ58">
        <v>0</v>
      </c>
      <c r="AK58" t="str">
        <f>""</f>
        <v/>
      </c>
      <c r="AL58">
        <v>0</v>
      </c>
      <c r="AM58" t="str">
        <f>""</f>
        <v/>
      </c>
      <c r="AN58">
        <v>0</v>
      </c>
      <c r="AO58" t="str">
        <f>""</f>
        <v/>
      </c>
      <c r="AP58">
        <v>0</v>
      </c>
      <c r="AQ58" t="str">
        <f>""</f>
        <v/>
      </c>
      <c r="AR58" t="s">
        <v>56</v>
      </c>
      <c r="AS58" t="s">
        <v>57</v>
      </c>
      <c r="AT58">
        <v>0</v>
      </c>
      <c r="AU58" t="str">
        <f>""</f>
        <v/>
      </c>
      <c r="AV58">
        <v>2015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</row>
    <row r="59" spans="1:54" x14ac:dyDescent="0.2">
      <c r="A59">
        <v>1313200927</v>
      </c>
      <c r="B59" t="s">
        <v>123</v>
      </c>
      <c r="C59" s="2">
        <v>-498000</v>
      </c>
      <c r="D59" s="1">
        <v>-481037.75</v>
      </c>
      <c r="E59">
        <v>0</v>
      </c>
      <c r="F59" s="1">
        <v>-481037.75</v>
      </c>
      <c r="G59" s="1">
        <v>-16962.25</v>
      </c>
      <c r="H59">
        <v>96.59</v>
      </c>
      <c r="I59" s="2">
        <v>-498000</v>
      </c>
      <c r="J59" s="1">
        <v>-481037.75</v>
      </c>
      <c r="K59">
        <v>0</v>
      </c>
      <c r="L59" s="1">
        <v>-481037.75</v>
      </c>
      <c r="M59" s="1">
        <v>-16962.25</v>
      </c>
      <c r="N59">
        <v>96.59</v>
      </c>
      <c r="O59">
        <v>0</v>
      </c>
      <c r="P59">
        <v>0</v>
      </c>
      <c r="Q59">
        <v>0</v>
      </c>
      <c r="R59" s="2">
        <v>-498000</v>
      </c>
      <c r="S59" s="1">
        <v>-16962.25</v>
      </c>
      <c r="T59" s="2">
        <v>-498000</v>
      </c>
      <c r="U59" s="1">
        <v>-16962.25</v>
      </c>
      <c r="V59">
        <v>0</v>
      </c>
      <c r="W59" t="str">
        <f>""</f>
        <v/>
      </c>
      <c r="X59">
        <v>0</v>
      </c>
      <c r="Y59" t="str">
        <f>""</f>
        <v/>
      </c>
      <c r="Z59">
        <v>0</v>
      </c>
      <c r="AA59" t="str">
        <f>""</f>
        <v/>
      </c>
      <c r="AB59">
        <v>0</v>
      </c>
      <c r="AC59" t="str">
        <f>""</f>
        <v/>
      </c>
      <c r="AD59">
        <v>0</v>
      </c>
      <c r="AE59" t="str">
        <f>""</f>
        <v/>
      </c>
      <c r="AF59">
        <v>0</v>
      </c>
      <c r="AG59" t="str">
        <f>""</f>
        <v/>
      </c>
      <c r="AH59">
        <v>0</v>
      </c>
      <c r="AI59" t="str">
        <f>""</f>
        <v/>
      </c>
      <c r="AJ59">
        <v>0</v>
      </c>
      <c r="AK59" t="str">
        <f>""</f>
        <v/>
      </c>
      <c r="AL59">
        <v>0</v>
      </c>
      <c r="AM59" t="str">
        <f>""</f>
        <v/>
      </c>
      <c r="AN59">
        <v>0</v>
      </c>
      <c r="AO59" t="str">
        <f>""</f>
        <v/>
      </c>
      <c r="AP59">
        <v>0</v>
      </c>
      <c r="AQ59" t="str">
        <f>""</f>
        <v/>
      </c>
      <c r="AR59" t="s">
        <v>56</v>
      </c>
      <c r="AS59" t="s">
        <v>57</v>
      </c>
      <c r="AT59">
        <v>0</v>
      </c>
      <c r="AU59" t="str">
        <f>""</f>
        <v/>
      </c>
      <c r="AV59">
        <v>2015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</row>
    <row r="60" spans="1:54" x14ac:dyDescent="0.2">
      <c r="A60">
        <v>1313200928</v>
      </c>
      <c r="B60" t="s">
        <v>124</v>
      </c>
      <c r="C60" s="2">
        <v>-692000</v>
      </c>
      <c r="D60" s="1">
        <v>-673077.82</v>
      </c>
      <c r="E60">
        <v>0</v>
      </c>
      <c r="F60" s="1">
        <v>-673077.82</v>
      </c>
      <c r="G60" s="1">
        <v>-18922.18</v>
      </c>
      <c r="H60">
        <v>97.26</v>
      </c>
      <c r="I60" s="2">
        <v>-692000</v>
      </c>
      <c r="J60" s="1">
        <v>-673077.82</v>
      </c>
      <c r="K60">
        <v>0</v>
      </c>
      <c r="L60" s="1">
        <v>-673077.82</v>
      </c>
      <c r="M60" s="1">
        <v>-18922.18</v>
      </c>
      <c r="N60">
        <v>97.26</v>
      </c>
      <c r="O60">
        <v>0</v>
      </c>
      <c r="P60">
        <v>0</v>
      </c>
      <c r="Q60">
        <v>0</v>
      </c>
      <c r="R60" s="2">
        <v>-692000</v>
      </c>
      <c r="S60" s="1">
        <v>-18922.18</v>
      </c>
      <c r="T60" s="2">
        <v>-692000</v>
      </c>
      <c r="U60" s="1">
        <v>-18922.18</v>
      </c>
      <c r="V60">
        <v>0</v>
      </c>
      <c r="W60" t="str">
        <f>""</f>
        <v/>
      </c>
      <c r="X60">
        <v>0</v>
      </c>
      <c r="Y60" t="str">
        <f>""</f>
        <v/>
      </c>
      <c r="Z60">
        <v>0</v>
      </c>
      <c r="AA60" t="str">
        <f>""</f>
        <v/>
      </c>
      <c r="AB60">
        <v>0</v>
      </c>
      <c r="AC60" t="str">
        <f>""</f>
        <v/>
      </c>
      <c r="AD60">
        <v>0</v>
      </c>
      <c r="AE60" t="str">
        <f>""</f>
        <v/>
      </c>
      <c r="AF60">
        <v>0</v>
      </c>
      <c r="AG60" t="str">
        <f>""</f>
        <v/>
      </c>
      <c r="AH60">
        <v>0</v>
      </c>
      <c r="AI60" t="str">
        <f>""</f>
        <v/>
      </c>
      <c r="AJ60">
        <v>0</v>
      </c>
      <c r="AK60" t="str">
        <f>""</f>
        <v/>
      </c>
      <c r="AL60">
        <v>0</v>
      </c>
      <c r="AM60" t="str">
        <f>""</f>
        <v/>
      </c>
      <c r="AN60">
        <v>0</v>
      </c>
      <c r="AO60" t="str">
        <f>""</f>
        <v/>
      </c>
      <c r="AP60">
        <v>0</v>
      </c>
      <c r="AQ60" t="str">
        <f>""</f>
        <v/>
      </c>
      <c r="AR60" t="s">
        <v>56</v>
      </c>
      <c r="AS60" t="s">
        <v>57</v>
      </c>
      <c r="AT60">
        <v>0</v>
      </c>
      <c r="AU60" t="str">
        <f>""</f>
        <v/>
      </c>
      <c r="AV60">
        <v>2015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</row>
    <row r="61" spans="1:54" x14ac:dyDescent="0.2">
      <c r="A61">
        <v>1313200929</v>
      </c>
      <c r="B61" t="s">
        <v>125</v>
      </c>
      <c r="C61" s="2">
        <v>-545000</v>
      </c>
      <c r="D61" s="1">
        <v>-525667.41</v>
      </c>
      <c r="E61">
        <v>0</v>
      </c>
      <c r="F61" s="1">
        <v>-525667.41</v>
      </c>
      <c r="G61" s="1">
        <v>-19332.59</v>
      </c>
      <c r="H61">
        <v>96.45</v>
      </c>
      <c r="I61" s="2">
        <v>-545000</v>
      </c>
      <c r="J61" s="1">
        <v>-525667.41</v>
      </c>
      <c r="K61">
        <v>0</v>
      </c>
      <c r="L61" s="1">
        <v>-525667.41</v>
      </c>
      <c r="M61" s="1">
        <v>-19332.59</v>
      </c>
      <c r="N61">
        <v>96.45</v>
      </c>
      <c r="O61">
        <v>0</v>
      </c>
      <c r="P61">
        <v>0</v>
      </c>
      <c r="Q61">
        <v>0</v>
      </c>
      <c r="R61" s="2">
        <v>-545000</v>
      </c>
      <c r="S61" s="1">
        <v>-19332.59</v>
      </c>
      <c r="T61" s="2">
        <v>-545000</v>
      </c>
      <c r="U61" s="1">
        <v>-19332.59</v>
      </c>
      <c r="V61">
        <v>0</v>
      </c>
      <c r="W61" t="str">
        <f>""</f>
        <v/>
      </c>
      <c r="X61">
        <v>0</v>
      </c>
      <c r="Y61" t="str">
        <f>""</f>
        <v/>
      </c>
      <c r="Z61">
        <v>0</v>
      </c>
      <c r="AA61" t="str">
        <f>""</f>
        <v/>
      </c>
      <c r="AB61">
        <v>0</v>
      </c>
      <c r="AC61" t="str">
        <f>""</f>
        <v/>
      </c>
      <c r="AD61">
        <v>0</v>
      </c>
      <c r="AE61" t="str">
        <f>""</f>
        <v/>
      </c>
      <c r="AF61">
        <v>0</v>
      </c>
      <c r="AG61" t="str">
        <f>""</f>
        <v/>
      </c>
      <c r="AH61">
        <v>0</v>
      </c>
      <c r="AI61" t="str">
        <f>""</f>
        <v/>
      </c>
      <c r="AJ61">
        <v>0</v>
      </c>
      <c r="AK61" t="str">
        <f>""</f>
        <v/>
      </c>
      <c r="AL61">
        <v>0</v>
      </c>
      <c r="AM61" t="str">
        <f>""</f>
        <v/>
      </c>
      <c r="AN61">
        <v>0</v>
      </c>
      <c r="AO61" t="str">
        <f>""</f>
        <v/>
      </c>
      <c r="AP61">
        <v>0</v>
      </c>
      <c r="AQ61" t="str">
        <f>""</f>
        <v/>
      </c>
      <c r="AR61" t="s">
        <v>56</v>
      </c>
      <c r="AS61" t="s">
        <v>57</v>
      </c>
      <c r="AT61">
        <v>0</v>
      </c>
      <c r="AU61" t="str">
        <f>""</f>
        <v/>
      </c>
      <c r="AV61">
        <v>2015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</row>
    <row r="62" spans="1:54" x14ac:dyDescent="0.2">
      <c r="A62">
        <v>1313232920</v>
      </c>
      <c r="B62" t="s">
        <v>126</v>
      </c>
      <c r="C62" s="2">
        <v>-22000</v>
      </c>
      <c r="D62" s="1">
        <v>-15300</v>
      </c>
      <c r="E62">
        <v>0</v>
      </c>
      <c r="F62" s="1">
        <v>-15300</v>
      </c>
      <c r="G62" s="1">
        <v>-6700</v>
      </c>
      <c r="H62">
        <v>69.540000000000006</v>
      </c>
      <c r="I62" s="2">
        <v>-22000</v>
      </c>
      <c r="J62" s="1">
        <v>-15300</v>
      </c>
      <c r="K62">
        <v>0</v>
      </c>
      <c r="L62" s="1">
        <v>-15300</v>
      </c>
      <c r="M62" s="1">
        <v>-6700</v>
      </c>
      <c r="N62">
        <v>69.540000000000006</v>
      </c>
      <c r="O62">
        <v>0</v>
      </c>
      <c r="P62">
        <v>0</v>
      </c>
      <c r="Q62">
        <v>0</v>
      </c>
      <c r="R62" s="2">
        <v>-22000</v>
      </c>
      <c r="S62" s="1">
        <v>-6700</v>
      </c>
      <c r="T62" s="2">
        <v>-22000</v>
      </c>
      <c r="U62" s="1">
        <v>-6700</v>
      </c>
      <c r="V62">
        <v>0</v>
      </c>
      <c r="W62" t="str">
        <f>""</f>
        <v/>
      </c>
      <c r="X62">
        <v>0</v>
      </c>
      <c r="Y62" t="str">
        <f>""</f>
        <v/>
      </c>
      <c r="Z62">
        <v>0</v>
      </c>
      <c r="AA62" t="str">
        <f>""</f>
        <v/>
      </c>
      <c r="AB62">
        <v>0</v>
      </c>
      <c r="AC62" t="str">
        <f>""</f>
        <v/>
      </c>
      <c r="AD62">
        <v>0</v>
      </c>
      <c r="AE62" t="str">
        <f>""</f>
        <v/>
      </c>
      <c r="AF62">
        <v>0</v>
      </c>
      <c r="AG62" t="str">
        <f>""</f>
        <v/>
      </c>
      <c r="AH62">
        <v>0</v>
      </c>
      <c r="AI62" t="str">
        <f>""</f>
        <v/>
      </c>
      <c r="AJ62">
        <v>0</v>
      </c>
      <c r="AK62" t="str">
        <f>""</f>
        <v/>
      </c>
      <c r="AL62">
        <v>0</v>
      </c>
      <c r="AM62" t="str">
        <f>""</f>
        <v/>
      </c>
      <c r="AN62">
        <v>0</v>
      </c>
      <c r="AO62" t="str">
        <f>""</f>
        <v/>
      </c>
      <c r="AP62">
        <v>0</v>
      </c>
      <c r="AQ62" t="str">
        <f>""</f>
        <v/>
      </c>
      <c r="AR62" t="s">
        <v>56</v>
      </c>
      <c r="AS62" t="s">
        <v>57</v>
      </c>
      <c r="AT62">
        <v>0</v>
      </c>
      <c r="AU62" t="str">
        <f>""</f>
        <v/>
      </c>
      <c r="AV62">
        <v>2015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</row>
    <row r="63" spans="1:54" x14ac:dyDescent="0.2">
      <c r="A63">
        <v>1313233920</v>
      </c>
      <c r="B63" t="s">
        <v>127</v>
      </c>
      <c r="C63" s="2">
        <v>-147000</v>
      </c>
      <c r="D63" s="1">
        <v>-146152</v>
      </c>
      <c r="E63">
        <v>0</v>
      </c>
      <c r="F63" s="1">
        <v>-146152</v>
      </c>
      <c r="G63">
        <v>-848</v>
      </c>
      <c r="H63">
        <v>99.42</v>
      </c>
      <c r="I63" s="2">
        <v>-147000</v>
      </c>
      <c r="J63" s="1">
        <v>-146152</v>
      </c>
      <c r="K63">
        <v>0</v>
      </c>
      <c r="L63" s="1">
        <v>-146152</v>
      </c>
      <c r="M63">
        <v>-848</v>
      </c>
      <c r="N63">
        <v>99.42</v>
      </c>
      <c r="O63">
        <v>0</v>
      </c>
      <c r="P63">
        <v>0</v>
      </c>
      <c r="Q63">
        <v>0</v>
      </c>
      <c r="R63" s="2">
        <v>-147000</v>
      </c>
      <c r="S63">
        <v>-848</v>
      </c>
      <c r="T63" s="2">
        <v>-147000</v>
      </c>
      <c r="U63">
        <v>-848</v>
      </c>
      <c r="V63">
        <v>0</v>
      </c>
      <c r="W63" t="str">
        <f>""</f>
        <v/>
      </c>
      <c r="X63">
        <v>0</v>
      </c>
      <c r="Y63" t="str">
        <f>""</f>
        <v/>
      </c>
      <c r="Z63">
        <v>0</v>
      </c>
      <c r="AA63" t="str">
        <f>""</f>
        <v/>
      </c>
      <c r="AB63">
        <v>0</v>
      </c>
      <c r="AC63" t="str">
        <f>""</f>
        <v/>
      </c>
      <c r="AD63">
        <v>0</v>
      </c>
      <c r="AE63" t="str">
        <f>""</f>
        <v/>
      </c>
      <c r="AF63">
        <v>0</v>
      </c>
      <c r="AG63" t="str">
        <f>""</f>
        <v/>
      </c>
      <c r="AH63">
        <v>0</v>
      </c>
      <c r="AI63" t="str">
        <f>""</f>
        <v/>
      </c>
      <c r="AJ63">
        <v>0</v>
      </c>
      <c r="AK63" t="str">
        <f>""</f>
        <v/>
      </c>
      <c r="AL63">
        <v>0</v>
      </c>
      <c r="AM63" t="str">
        <f>""</f>
        <v/>
      </c>
      <c r="AN63">
        <v>0</v>
      </c>
      <c r="AO63" t="str">
        <f>""</f>
        <v/>
      </c>
      <c r="AP63">
        <v>0</v>
      </c>
      <c r="AQ63" t="str">
        <f>""</f>
        <v/>
      </c>
      <c r="AR63" t="s">
        <v>56</v>
      </c>
      <c r="AS63" t="s">
        <v>57</v>
      </c>
      <c r="AT63">
        <v>0</v>
      </c>
      <c r="AU63" t="str">
        <f>""</f>
        <v/>
      </c>
      <c r="AV63">
        <v>2015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</row>
    <row r="64" spans="1:54" x14ac:dyDescent="0.2">
      <c r="A64">
        <v>1313242920</v>
      </c>
      <c r="B64" t="s">
        <v>128</v>
      </c>
      <c r="C64" s="2">
        <v>-220000</v>
      </c>
      <c r="D64" s="1">
        <v>-257447.16</v>
      </c>
      <c r="E64">
        <v>0</v>
      </c>
      <c r="F64" s="1">
        <v>-257447.16</v>
      </c>
      <c r="G64" s="1">
        <v>37447.160000000003</v>
      </c>
      <c r="H64">
        <v>117.02</v>
      </c>
      <c r="I64" s="2">
        <v>-220000</v>
      </c>
      <c r="J64" s="1">
        <v>-257447.16</v>
      </c>
      <c r="K64">
        <v>0</v>
      </c>
      <c r="L64" s="1">
        <v>-257447.16</v>
      </c>
      <c r="M64" s="1">
        <v>37447.160000000003</v>
      </c>
      <c r="N64">
        <v>117.02</v>
      </c>
      <c r="O64">
        <v>0</v>
      </c>
      <c r="P64">
        <v>0</v>
      </c>
      <c r="Q64">
        <v>0</v>
      </c>
      <c r="R64" s="2">
        <v>-220000</v>
      </c>
      <c r="S64" s="1">
        <v>37447.160000000003</v>
      </c>
      <c r="T64" s="2">
        <v>-220000</v>
      </c>
      <c r="U64" s="1">
        <v>37447.160000000003</v>
      </c>
      <c r="V64">
        <v>0</v>
      </c>
      <c r="W64" t="str">
        <f>""</f>
        <v/>
      </c>
      <c r="X64">
        <v>0</v>
      </c>
      <c r="Y64" t="str">
        <f>""</f>
        <v/>
      </c>
      <c r="Z64">
        <v>0</v>
      </c>
      <c r="AA64" t="str">
        <f>""</f>
        <v/>
      </c>
      <c r="AB64">
        <v>0</v>
      </c>
      <c r="AC64" t="str">
        <f>""</f>
        <v/>
      </c>
      <c r="AD64">
        <v>0</v>
      </c>
      <c r="AE64" t="str">
        <f>""</f>
        <v/>
      </c>
      <c r="AF64">
        <v>0</v>
      </c>
      <c r="AG64" t="str">
        <f>""</f>
        <v/>
      </c>
      <c r="AH64">
        <v>0</v>
      </c>
      <c r="AI64" t="str">
        <f>""</f>
        <v/>
      </c>
      <c r="AJ64">
        <v>0</v>
      </c>
      <c r="AK64" t="str">
        <f>""</f>
        <v/>
      </c>
      <c r="AL64">
        <v>0</v>
      </c>
      <c r="AM64" t="str">
        <f>""</f>
        <v/>
      </c>
      <c r="AN64">
        <v>0</v>
      </c>
      <c r="AO64" t="str">
        <f>""</f>
        <v/>
      </c>
      <c r="AP64">
        <v>0</v>
      </c>
      <c r="AQ64" t="str">
        <f>""</f>
        <v/>
      </c>
      <c r="AR64" t="s">
        <v>56</v>
      </c>
      <c r="AS64" t="s">
        <v>57</v>
      </c>
      <c r="AT64">
        <v>0</v>
      </c>
      <c r="AU64" t="str">
        <f>""</f>
        <v/>
      </c>
      <c r="AV64">
        <v>2015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</row>
    <row r="65" spans="1:54" x14ac:dyDescent="0.2">
      <c r="A65">
        <v>1313300920</v>
      </c>
      <c r="B65" t="s">
        <v>129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261</v>
      </c>
      <c r="W65" t="s">
        <v>115</v>
      </c>
      <c r="X65">
        <v>0</v>
      </c>
      <c r="Y65" t="str">
        <f>""</f>
        <v/>
      </c>
      <c r="Z65">
        <v>0</v>
      </c>
      <c r="AA65" t="str">
        <f>""</f>
        <v/>
      </c>
      <c r="AB65">
        <v>0</v>
      </c>
      <c r="AC65" t="str">
        <f>""</f>
        <v/>
      </c>
      <c r="AD65">
        <v>0</v>
      </c>
      <c r="AE65" t="str">
        <f>""</f>
        <v/>
      </c>
      <c r="AF65">
        <v>0</v>
      </c>
      <c r="AG65" t="str">
        <f>""</f>
        <v/>
      </c>
      <c r="AH65">
        <v>0</v>
      </c>
      <c r="AI65" t="str">
        <f>""</f>
        <v/>
      </c>
      <c r="AJ65">
        <v>0</v>
      </c>
      <c r="AK65" t="str">
        <f>""</f>
        <v/>
      </c>
      <c r="AL65">
        <v>0</v>
      </c>
      <c r="AM65" t="str">
        <f>""</f>
        <v/>
      </c>
      <c r="AN65">
        <v>0</v>
      </c>
      <c r="AO65" t="str">
        <f>""</f>
        <v/>
      </c>
      <c r="AP65">
        <v>0</v>
      </c>
      <c r="AQ65" t="str">
        <f>""</f>
        <v/>
      </c>
      <c r="AR65" t="s">
        <v>56</v>
      </c>
      <c r="AS65" t="s">
        <v>57</v>
      </c>
      <c r="AT65">
        <v>0</v>
      </c>
      <c r="AU65" t="str">
        <f>""</f>
        <v/>
      </c>
      <c r="AV65">
        <v>2015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</row>
    <row r="66" spans="1:54" x14ac:dyDescent="0.2">
      <c r="A66">
        <v>1313345920</v>
      </c>
      <c r="B66" t="s">
        <v>130</v>
      </c>
      <c r="C66" s="2">
        <v>-820000</v>
      </c>
      <c r="D66" s="1">
        <v>-834811.11</v>
      </c>
      <c r="E66">
        <v>0</v>
      </c>
      <c r="F66" s="1">
        <v>-834811.11</v>
      </c>
      <c r="G66" s="1">
        <v>14811.11</v>
      </c>
      <c r="H66">
        <v>101.8</v>
      </c>
      <c r="I66" s="2">
        <v>-820000</v>
      </c>
      <c r="J66" s="1">
        <v>-834811.11</v>
      </c>
      <c r="K66">
        <v>0</v>
      </c>
      <c r="L66" s="1">
        <v>-834811.11</v>
      </c>
      <c r="M66" s="1">
        <v>14811.11</v>
      </c>
      <c r="N66">
        <v>101.8</v>
      </c>
      <c r="O66">
        <v>0</v>
      </c>
      <c r="P66">
        <v>0</v>
      </c>
      <c r="Q66">
        <v>0</v>
      </c>
      <c r="R66" s="2">
        <v>-820000</v>
      </c>
      <c r="S66" s="1">
        <v>14811.11</v>
      </c>
      <c r="T66" s="2">
        <v>-820000</v>
      </c>
      <c r="U66" s="1">
        <v>14811.11</v>
      </c>
      <c r="V66">
        <v>0</v>
      </c>
      <c r="W66" t="str">
        <f>""</f>
        <v/>
      </c>
      <c r="X66">
        <v>0</v>
      </c>
      <c r="Y66" t="str">
        <f>""</f>
        <v/>
      </c>
      <c r="Z66">
        <v>0</v>
      </c>
      <c r="AA66" t="str">
        <f>""</f>
        <v/>
      </c>
      <c r="AB66">
        <v>0</v>
      </c>
      <c r="AC66" t="str">
        <f>""</f>
        <v/>
      </c>
      <c r="AD66">
        <v>0</v>
      </c>
      <c r="AE66" t="str">
        <f>""</f>
        <v/>
      </c>
      <c r="AF66">
        <v>0</v>
      </c>
      <c r="AG66" t="str">
        <f>""</f>
        <v/>
      </c>
      <c r="AH66">
        <v>0</v>
      </c>
      <c r="AI66" t="str">
        <f>""</f>
        <v/>
      </c>
      <c r="AJ66">
        <v>0</v>
      </c>
      <c r="AK66" t="str">
        <f>""</f>
        <v/>
      </c>
      <c r="AL66">
        <v>0</v>
      </c>
      <c r="AM66" t="str">
        <f>""</f>
        <v/>
      </c>
      <c r="AN66">
        <v>0</v>
      </c>
      <c r="AO66" t="str">
        <f>""</f>
        <v/>
      </c>
      <c r="AP66">
        <v>0</v>
      </c>
      <c r="AQ66" t="str">
        <f>""</f>
        <v/>
      </c>
      <c r="AR66" t="s">
        <v>56</v>
      </c>
      <c r="AS66" t="s">
        <v>57</v>
      </c>
      <c r="AT66">
        <v>0</v>
      </c>
      <c r="AU66" t="str">
        <f>""</f>
        <v/>
      </c>
      <c r="AV66">
        <v>2015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</row>
    <row r="67" spans="1:54" x14ac:dyDescent="0.2">
      <c r="A67">
        <v>1313400420</v>
      </c>
      <c r="B67" t="s">
        <v>131</v>
      </c>
      <c r="C67" s="2">
        <v>-300000</v>
      </c>
      <c r="D67" s="1">
        <v>-433603.3</v>
      </c>
      <c r="E67">
        <v>0</v>
      </c>
      <c r="F67" s="1">
        <v>-433603.3</v>
      </c>
      <c r="G67" s="1">
        <v>133603.29999999999</v>
      </c>
      <c r="H67">
        <v>144.53</v>
      </c>
      <c r="I67" s="2">
        <v>-300000</v>
      </c>
      <c r="J67" s="1">
        <v>-433603.3</v>
      </c>
      <c r="K67">
        <v>0</v>
      </c>
      <c r="L67" s="1">
        <v>-433603.3</v>
      </c>
      <c r="M67" s="1">
        <v>133603.29999999999</v>
      </c>
      <c r="N67">
        <v>144.53</v>
      </c>
      <c r="O67">
        <v>0</v>
      </c>
      <c r="P67">
        <v>0</v>
      </c>
      <c r="Q67">
        <v>0</v>
      </c>
      <c r="R67" s="2">
        <v>-300000</v>
      </c>
      <c r="S67" s="1">
        <v>133603.29999999999</v>
      </c>
      <c r="T67" s="2">
        <v>-300000</v>
      </c>
      <c r="U67" s="1">
        <v>133603.29999999999</v>
      </c>
      <c r="V67">
        <v>261</v>
      </c>
      <c r="W67" t="s">
        <v>115</v>
      </c>
      <c r="X67">
        <v>0</v>
      </c>
      <c r="Y67" t="str">
        <f>""</f>
        <v/>
      </c>
      <c r="Z67">
        <v>0</v>
      </c>
      <c r="AA67" t="str">
        <f>""</f>
        <v/>
      </c>
      <c r="AB67">
        <v>0</v>
      </c>
      <c r="AC67" t="str">
        <f>""</f>
        <v/>
      </c>
      <c r="AD67">
        <v>0</v>
      </c>
      <c r="AE67" t="str">
        <f>""</f>
        <v/>
      </c>
      <c r="AF67">
        <v>0</v>
      </c>
      <c r="AG67" t="str">
        <f>""</f>
        <v/>
      </c>
      <c r="AH67">
        <v>0</v>
      </c>
      <c r="AI67" t="str">
        <f>""</f>
        <v/>
      </c>
      <c r="AJ67">
        <v>0</v>
      </c>
      <c r="AK67" t="str">
        <f>""</f>
        <v/>
      </c>
      <c r="AL67">
        <v>0</v>
      </c>
      <c r="AM67" t="str">
        <f>""</f>
        <v/>
      </c>
      <c r="AN67">
        <v>0</v>
      </c>
      <c r="AO67" t="str">
        <f>""</f>
        <v/>
      </c>
      <c r="AP67">
        <v>0</v>
      </c>
      <c r="AQ67" t="str">
        <f>""</f>
        <v/>
      </c>
      <c r="AR67" t="s">
        <v>56</v>
      </c>
      <c r="AS67" t="s">
        <v>57</v>
      </c>
      <c r="AT67">
        <v>0</v>
      </c>
      <c r="AU67" t="str">
        <f>""</f>
        <v/>
      </c>
      <c r="AV67">
        <v>2015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</row>
    <row r="68" spans="1:54" x14ac:dyDescent="0.2">
      <c r="A68">
        <v>1313400920</v>
      </c>
      <c r="B68" t="s">
        <v>132</v>
      </c>
      <c r="C68" s="2">
        <v>-3000</v>
      </c>
      <c r="D68" s="1">
        <v>-1810.04</v>
      </c>
      <c r="E68">
        <v>0</v>
      </c>
      <c r="F68" s="1">
        <v>-1810.04</v>
      </c>
      <c r="G68" s="1">
        <v>-1189.96</v>
      </c>
      <c r="H68">
        <v>60.33</v>
      </c>
      <c r="I68" s="2">
        <v>-3000</v>
      </c>
      <c r="J68" s="1">
        <v>-1810.04</v>
      </c>
      <c r="K68">
        <v>0</v>
      </c>
      <c r="L68" s="1">
        <v>-1810.04</v>
      </c>
      <c r="M68" s="1">
        <v>-1189.96</v>
      </c>
      <c r="N68">
        <v>60.33</v>
      </c>
      <c r="O68">
        <v>0</v>
      </c>
      <c r="P68">
        <v>0</v>
      </c>
      <c r="Q68">
        <v>0</v>
      </c>
      <c r="R68" s="2">
        <v>-3000</v>
      </c>
      <c r="S68" s="1">
        <v>-1189.96</v>
      </c>
      <c r="T68" s="2">
        <v>-3000</v>
      </c>
      <c r="U68" s="1">
        <v>-1189.96</v>
      </c>
      <c r="V68">
        <v>261</v>
      </c>
      <c r="W68" t="s">
        <v>115</v>
      </c>
      <c r="X68">
        <v>0</v>
      </c>
      <c r="Y68" t="str">
        <f>""</f>
        <v/>
      </c>
      <c r="Z68">
        <v>0</v>
      </c>
      <c r="AA68" t="str">
        <f>""</f>
        <v/>
      </c>
      <c r="AB68">
        <v>0</v>
      </c>
      <c r="AC68" t="str">
        <f>""</f>
        <v/>
      </c>
      <c r="AD68">
        <v>0</v>
      </c>
      <c r="AE68" t="str">
        <f>""</f>
        <v/>
      </c>
      <c r="AF68">
        <v>0</v>
      </c>
      <c r="AG68" t="str">
        <f>""</f>
        <v/>
      </c>
      <c r="AH68">
        <v>0</v>
      </c>
      <c r="AI68" t="str">
        <f>""</f>
        <v/>
      </c>
      <c r="AJ68">
        <v>0</v>
      </c>
      <c r="AK68" t="str">
        <f>""</f>
        <v/>
      </c>
      <c r="AL68">
        <v>0</v>
      </c>
      <c r="AM68" t="str">
        <f>""</f>
        <v/>
      </c>
      <c r="AN68">
        <v>0</v>
      </c>
      <c r="AO68" t="str">
        <f>""</f>
        <v/>
      </c>
      <c r="AP68">
        <v>0</v>
      </c>
      <c r="AQ68" t="str">
        <f>""</f>
        <v/>
      </c>
      <c r="AR68" t="s">
        <v>56</v>
      </c>
      <c r="AS68" t="s">
        <v>57</v>
      </c>
      <c r="AT68">
        <v>0</v>
      </c>
      <c r="AU68" t="str">
        <f>""</f>
        <v/>
      </c>
      <c r="AV68">
        <v>2015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</row>
    <row r="69" spans="1:54" x14ac:dyDescent="0.2">
      <c r="A69">
        <v>1313502920</v>
      </c>
      <c r="B69" t="s">
        <v>133</v>
      </c>
      <c r="C69" s="2">
        <v>-198000</v>
      </c>
      <c r="D69" s="1">
        <v>-173187.04</v>
      </c>
      <c r="E69">
        <v>0</v>
      </c>
      <c r="F69" s="1">
        <v>-173187.04</v>
      </c>
      <c r="G69" s="1">
        <v>-24812.959999999999</v>
      </c>
      <c r="H69">
        <v>87.46</v>
      </c>
      <c r="I69" s="2">
        <v>-198000</v>
      </c>
      <c r="J69" s="1">
        <v>-173187.04</v>
      </c>
      <c r="K69">
        <v>0</v>
      </c>
      <c r="L69" s="1">
        <v>-173187.04</v>
      </c>
      <c r="M69" s="1">
        <v>-24812.959999999999</v>
      </c>
      <c r="N69">
        <v>87.46</v>
      </c>
      <c r="O69">
        <v>0</v>
      </c>
      <c r="P69">
        <v>0</v>
      </c>
      <c r="Q69">
        <v>0</v>
      </c>
      <c r="R69" s="2">
        <v>-198000</v>
      </c>
      <c r="S69" s="1">
        <v>-24812.959999999999</v>
      </c>
      <c r="T69" s="2">
        <v>-198000</v>
      </c>
      <c r="U69" s="1">
        <v>-24812.959999999999</v>
      </c>
      <c r="V69">
        <v>0</v>
      </c>
      <c r="W69" t="str">
        <f>""</f>
        <v/>
      </c>
      <c r="X69">
        <v>0</v>
      </c>
      <c r="Y69" t="str">
        <f>""</f>
        <v/>
      </c>
      <c r="Z69">
        <v>0</v>
      </c>
      <c r="AA69" t="str">
        <f>""</f>
        <v/>
      </c>
      <c r="AB69">
        <v>0</v>
      </c>
      <c r="AC69" t="str">
        <f>""</f>
        <v/>
      </c>
      <c r="AD69">
        <v>0</v>
      </c>
      <c r="AE69" t="str">
        <f>""</f>
        <v/>
      </c>
      <c r="AF69">
        <v>0</v>
      </c>
      <c r="AG69" t="str">
        <f>""</f>
        <v/>
      </c>
      <c r="AH69">
        <v>0</v>
      </c>
      <c r="AI69" t="str">
        <f>""</f>
        <v/>
      </c>
      <c r="AJ69">
        <v>0</v>
      </c>
      <c r="AK69" t="str">
        <f>""</f>
        <v/>
      </c>
      <c r="AL69">
        <v>0</v>
      </c>
      <c r="AM69" t="str">
        <f>""</f>
        <v/>
      </c>
      <c r="AN69">
        <v>0</v>
      </c>
      <c r="AO69" t="str">
        <f>""</f>
        <v/>
      </c>
      <c r="AP69">
        <v>0</v>
      </c>
      <c r="AQ69" t="str">
        <f>""</f>
        <v/>
      </c>
      <c r="AR69" t="s">
        <v>56</v>
      </c>
      <c r="AS69" t="s">
        <v>57</v>
      </c>
      <c r="AT69">
        <v>0</v>
      </c>
      <c r="AU69" t="str">
        <f>""</f>
        <v/>
      </c>
      <c r="AV69">
        <v>2015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</row>
    <row r="70" spans="1:54" x14ac:dyDescent="0.2">
      <c r="A70">
        <v>1313536920</v>
      </c>
      <c r="B70" t="s">
        <v>134</v>
      </c>
      <c r="C70" s="2">
        <v>-73000</v>
      </c>
      <c r="D70" s="1">
        <v>2295.58</v>
      </c>
      <c r="E70">
        <v>0</v>
      </c>
      <c r="F70" s="1">
        <v>2295.58</v>
      </c>
      <c r="G70" s="1">
        <v>-75295.58</v>
      </c>
      <c r="H70">
        <v>-3.14</v>
      </c>
      <c r="I70" s="2">
        <v>-73000</v>
      </c>
      <c r="J70" s="1">
        <v>2295.58</v>
      </c>
      <c r="K70">
        <v>0</v>
      </c>
      <c r="L70" s="1">
        <v>2295.58</v>
      </c>
      <c r="M70" s="1">
        <v>-75295.58</v>
      </c>
      <c r="N70">
        <v>-3.14</v>
      </c>
      <c r="O70">
        <v>0</v>
      </c>
      <c r="P70">
        <v>0</v>
      </c>
      <c r="Q70">
        <v>0</v>
      </c>
      <c r="R70" s="2">
        <v>-73000</v>
      </c>
      <c r="S70" s="1">
        <v>-75295.58</v>
      </c>
      <c r="T70" s="2">
        <v>-73000</v>
      </c>
      <c r="U70" s="1">
        <v>-75295.58</v>
      </c>
      <c r="V70">
        <v>0</v>
      </c>
      <c r="W70" t="str">
        <f>""</f>
        <v/>
      </c>
      <c r="X70">
        <v>0</v>
      </c>
      <c r="Y70" t="str">
        <f>""</f>
        <v/>
      </c>
      <c r="Z70">
        <v>0</v>
      </c>
      <c r="AA70" t="str">
        <f>""</f>
        <v/>
      </c>
      <c r="AB70">
        <v>0</v>
      </c>
      <c r="AC70" t="str">
        <f>""</f>
        <v/>
      </c>
      <c r="AD70">
        <v>0</v>
      </c>
      <c r="AE70" t="str">
        <f>""</f>
        <v/>
      </c>
      <c r="AF70">
        <v>0</v>
      </c>
      <c r="AG70" t="str">
        <f>""</f>
        <v/>
      </c>
      <c r="AH70">
        <v>0</v>
      </c>
      <c r="AI70" t="str">
        <f>""</f>
        <v/>
      </c>
      <c r="AJ70">
        <v>0</v>
      </c>
      <c r="AK70" t="str">
        <f>""</f>
        <v/>
      </c>
      <c r="AL70">
        <v>0</v>
      </c>
      <c r="AM70" t="str">
        <f>""</f>
        <v/>
      </c>
      <c r="AN70">
        <v>0</v>
      </c>
      <c r="AO70" t="str">
        <f>""</f>
        <v/>
      </c>
      <c r="AP70">
        <v>0</v>
      </c>
      <c r="AQ70" t="str">
        <f>""</f>
        <v/>
      </c>
      <c r="AR70" t="s">
        <v>56</v>
      </c>
      <c r="AS70" t="s">
        <v>57</v>
      </c>
      <c r="AT70">
        <v>0</v>
      </c>
      <c r="AU70" t="str">
        <f>""</f>
        <v/>
      </c>
      <c r="AV70">
        <v>2015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</row>
    <row r="71" spans="1:54" x14ac:dyDescent="0.2">
      <c r="A71">
        <v>1313700920</v>
      </c>
      <c r="B71" t="s">
        <v>135</v>
      </c>
      <c r="C71" s="2">
        <v>-30000</v>
      </c>
      <c r="D71" s="1">
        <v>-19999.7</v>
      </c>
      <c r="E71">
        <v>0</v>
      </c>
      <c r="F71" s="1">
        <v>-19999.7</v>
      </c>
      <c r="G71" s="1">
        <v>-10000.299999999999</v>
      </c>
      <c r="H71">
        <v>66.66</v>
      </c>
      <c r="I71" s="2">
        <v>-30000</v>
      </c>
      <c r="J71" s="1">
        <v>-19999.7</v>
      </c>
      <c r="K71">
        <v>0</v>
      </c>
      <c r="L71" s="1">
        <v>-19999.7</v>
      </c>
      <c r="M71" s="1">
        <v>-10000.299999999999</v>
      </c>
      <c r="N71">
        <v>66.66</v>
      </c>
      <c r="O71">
        <v>0</v>
      </c>
      <c r="P71">
        <v>0</v>
      </c>
      <c r="Q71">
        <v>0</v>
      </c>
      <c r="R71" s="2">
        <v>-30000</v>
      </c>
      <c r="S71" s="1">
        <v>-10000.299999999999</v>
      </c>
      <c r="T71" s="2">
        <v>-30000</v>
      </c>
      <c r="U71" s="1">
        <v>-10000.299999999999</v>
      </c>
      <c r="V71">
        <v>0</v>
      </c>
      <c r="W71" t="str">
        <f>""</f>
        <v/>
      </c>
      <c r="X71">
        <v>0</v>
      </c>
      <c r="Y71" t="str">
        <f>""</f>
        <v/>
      </c>
      <c r="Z71">
        <v>0</v>
      </c>
      <c r="AA71" t="str">
        <f>""</f>
        <v/>
      </c>
      <c r="AB71">
        <v>0</v>
      </c>
      <c r="AC71" t="str">
        <f>""</f>
        <v/>
      </c>
      <c r="AD71">
        <v>0</v>
      </c>
      <c r="AE71" t="str">
        <f>""</f>
        <v/>
      </c>
      <c r="AF71">
        <v>0</v>
      </c>
      <c r="AG71" t="str">
        <f>""</f>
        <v/>
      </c>
      <c r="AH71">
        <v>0</v>
      </c>
      <c r="AI71" t="str">
        <f>""</f>
        <v/>
      </c>
      <c r="AJ71">
        <v>0</v>
      </c>
      <c r="AK71" t="str">
        <f>""</f>
        <v/>
      </c>
      <c r="AL71">
        <v>0</v>
      </c>
      <c r="AM71" t="str">
        <f>""</f>
        <v/>
      </c>
      <c r="AN71">
        <v>0</v>
      </c>
      <c r="AO71" t="str">
        <f>""</f>
        <v/>
      </c>
      <c r="AP71">
        <v>0</v>
      </c>
      <c r="AQ71" t="str">
        <f>""</f>
        <v/>
      </c>
      <c r="AR71" t="s">
        <v>56</v>
      </c>
      <c r="AS71" t="s">
        <v>57</v>
      </c>
      <c r="AT71">
        <v>0</v>
      </c>
      <c r="AU71" t="str">
        <f>""</f>
        <v/>
      </c>
      <c r="AV71">
        <v>2015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</row>
    <row r="72" spans="1:54" x14ac:dyDescent="0.2">
      <c r="A72">
        <v>1313800920</v>
      </c>
      <c r="B72" t="s">
        <v>136</v>
      </c>
      <c r="C72" s="2">
        <v>-850000</v>
      </c>
      <c r="D72" s="1">
        <v>-849267</v>
      </c>
      <c r="E72">
        <v>0</v>
      </c>
      <c r="F72" s="1">
        <v>-849267</v>
      </c>
      <c r="G72">
        <v>-733</v>
      </c>
      <c r="H72">
        <v>99.91</v>
      </c>
      <c r="I72" s="2">
        <v>-850000</v>
      </c>
      <c r="J72" s="1">
        <v>-849267</v>
      </c>
      <c r="K72">
        <v>0</v>
      </c>
      <c r="L72" s="1">
        <v>-849267</v>
      </c>
      <c r="M72">
        <v>-733</v>
      </c>
      <c r="N72">
        <v>99.91</v>
      </c>
      <c r="O72">
        <v>0</v>
      </c>
      <c r="P72">
        <v>0</v>
      </c>
      <c r="Q72">
        <v>0</v>
      </c>
      <c r="R72" s="2">
        <v>-850000</v>
      </c>
      <c r="S72">
        <v>-733</v>
      </c>
      <c r="T72" s="2">
        <v>-850000</v>
      </c>
      <c r="U72">
        <v>-733</v>
      </c>
      <c r="V72">
        <v>0</v>
      </c>
      <c r="W72" t="str">
        <f>""</f>
        <v/>
      </c>
      <c r="X72">
        <v>0</v>
      </c>
      <c r="Y72" t="str">
        <f>""</f>
        <v/>
      </c>
      <c r="Z72">
        <v>0</v>
      </c>
      <c r="AA72" t="str">
        <f>""</f>
        <v/>
      </c>
      <c r="AB72">
        <v>0</v>
      </c>
      <c r="AC72" t="str">
        <f>""</f>
        <v/>
      </c>
      <c r="AD72">
        <v>0</v>
      </c>
      <c r="AE72" t="str">
        <f>""</f>
        <v/>
      </c>
      <c r="AF72">
        <v>0</v>
      </c>
      <c r="AG72" t="str">
        <f>""</f>
        <v/>
      </c>
      <c r="AH72">
        <v>0</v>
      </c>
      <c r="AI72" t="str">
        <f>""</f>
        <v/>
      </c>
      <c r="AJ72">
        <v>0</v>
      </c>
      <c r="AK72" t="str">
        <f>""</f>
        <v/>
      </c>
      <c r="AL72">
        <v>0</v>
      </c>
      <c r="AM72" t="str">
        <f>""</f>
        <v/>
      </c>
      <c r="AN72">
        <v>0</v>
      </c>
      <c r="AO72" t="str">
        <f>""</f>
        <v/>
      </c>
      <c r="AP72">
        <v>0</v>
      </c>
      <c r="AQ72" t="str">
        <f>""</f>
        <v/>
      </c>
      <c r="AR72" t="s">
        <v>56</v>
      </c>
      <c r="AS72" t="s">
        <v>57</v>
      </c>
      <c r="AT72">
        <v>0</v>
      </c>
      <c r="AU72" t="str">
        <f>""</f>
        <v/>
      </c>
      <c r="AV72">
        <v>2015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</row>
    <row r="73" spans="1:54" x14ac:dyDescent="0.2">
      <c r="A73">
        <v>1314000920</v>
      </c>
      <c r="B73" t="s">
        <v>137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271</v>
      </c>
      <c r="W73" t="s">
        <v>138</v>
      </c>
      <c r="X73">
        <v>0</v>
      </c>
      <c r="Y73" t="str">
        <f>""</f>
        <v/>
      </c>
      <c r="Z73">
        <v>0</v>
      </c>
      <c r="AA73" t="str">
        <f>""</f>
        <v/>
      </c>
      <c r="AB73">
        <v>0</v>
      </c>
      <c r="AC73" t="str">
        <f>""</f>
        <v/>
      </c>
      <c r="AD73">
        <v>0</v>
      </c>
      <c r="AE73" t="str">
        <f>""</f>
        <v/>
      </c>
      <c r="AF73">
        <v>0</v>
      </c>
      <c r="AG73" t="str">
        <f>""</f>
        <v/>
      </c>
      <c r="AH73">
        <v>0</v>
      </c>
      <c r="AI73" t="str">
        <f>""</f>
        <v/>
      </c>
      <c r="AJ73">
        <v>0</v>
      </c>
      <c r="AK73" t="str">
        <f>""</f>
        <v/>
      </c>
      <c r="AL73">
        <v>0</v>
      </c>
      <c r="AM73" t="str">
        <f>""</f>
        <v/>
      </c>
      <c r="AN73">
        <v>0</v>
      </c>
      <c r="AO73" t="str">
        <f>""</f>
        <v/>
      </c>
      <c r="AP73">
        <v>0</v>
      </c>
      <c r="AQ73" t="str">
        <f>""</f>
        <v/>
      </c>
      <c r="AR73" t="s">
        <v>56</v>
      </c>
      <c r="AS73" t="s">
        <v>57</v>
      </c>
      <c r="AT73">
        <v>0</v>
      </c>
      <c r="AU73" t="str">
        <f>""</f>
        <v/>
      </c>
      <c r="AV73">
        <v>2015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</row>
    <row r="74" spans="1:54" x14ac:dyDescent="0.2">
      <c r="A74">
        <v>1314001920</v>
      </c>
      <c r="B74" t="s">
        <v>139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t="str">
        <f>""</f>
        <v/>
      </c>
      <c r="X74">
        <v>0</v>
      </c>
      <c r="Y74" t="str">
        <f>""</f>
        <v/>
      </c>
      <c r="Z74">
        <v>0</v>
      </c>
      <c r="AA74" t="str">
        <f>""</f>
        <v/>
      </c>
      <c r="AB74">
        <v>0</v>
      </c>
      <c r="AC74" t="str">
        <f>""</f>
        <v/>
      </c>
      <c r="AD74">
        <v>0</v>
      </c>
      <c r="AE74" t="str">
        <f>""</f>
        <v/>
      </c>
      <c r="AF74">
        <v>0</v>
      </c>
      <c r="AG74" t="str">
        <f>""</f>
        <v/>
      </c>
      <c r="AH74">
        <v>0</v>
      </c>
      <c r="AI74" t="str">
        <f>""</f>
        <v/>
      </c>
      <c r="AJ74">
        <v>0</v>
      </c>
      <c r="AK74" t="str">
        <f>""</f>
        <v/>
      </c>
      <c r="AL74">
        <v>0</v>
      </c>
      <c r="AM74" t="str">
        <f>""</f>
        <v/>
      </c>
      <c r="AN74">
        <v>0</v>
      </c>
      <c r="AO74" t="str">
        <f>""</f>
        <v/>
      </c>
      <c r="AP74">
        <v>0</v>
      </c>
      <c r="AQ74" t="str">
        <f>""</f>
        <v/>
      </c>
      <c r="AR74" t="s">
        <v>56</v>
      </c>
      <c r="AS74" t="s">
        <v>57</v>
      </c>
      <c r="AT74">
        <v>0</v>
      </c>
      <c r="AU74" t="str">
        <f>""</f>
        <v/>
      </c>
      <c r="AV74">
        <v>2015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</row>
    <row r="75" spans="1:54" x14ac:dyDescent="0.2">
      <c r="A75">
        <v>1314002920</v>
      </c>
      <c r="B75" t="s">
        <v>140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t="str">
        <f>""</f>
        <v/>
      </c>
      <c r="X75">
        <v>0</v>
      </c>
      <c r="Y75" t="str">
        <f>""</f>
        <v/>
      </c>
      <c r="Z75">
        <v>0</v>
      </c>
      <c r="AA75" t="str">
        <f>""</f>
        <v/>
      </c>
      <c r="AB75">
        <v>0</v>
      </c>
      <c r="AC75" t="str">
        <f>""</f>
        <v/>
      </c>
      <c r="AD75">
        <v>0</v>
      </c>
      <c r="AE75" t="str">
        <f>""</f>
        <v/>
      </c>
      <c r="AF75">
        <v>0</v>
      </c>
      <c r="AG75" t="str">
        <f>""</f>
        <v/>
      </c>
      <c r="AH75">
        <v>0</v>
      </c>
      <c r="AI75" t="str">
        <f>""</f>
        <v/>
      </c>
      <c r="AJ75">
        <v>0</v>
      </c>
      <c r="AK75" t="str">
        <f>""</f>
        <v/>
      </c>
      <c r="AL75">
        <v>0</v>
      </c>
      <c r="AM75" t="str">
        <f>""</f>
        <v/>
      </c>
      <c r="AN75">
        <v>0</v>
      </c>
      <c r="AO75" t="str">
        <f>""</f>
        <v/>
      </c>
      <c r="AP75">
        <v>0</v>
      </c>
      <c r="AQ75" t="str">
        <f>""</f>
        <v/>
      </c>
      <c r="AR75" t="s">
        <v>56</v>
      </c>
      <c r="AS75" t="s">
        <v>57</v>
      </c>
      <c r="AT75">
        <v>0</v>
      </c>
      <c r="AU75" t="str">
        <f>""</f>
        <v/>
      </c>
      <c r="AV75">
        <v>2015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</row>
    <row r="76" spans="1:54" x14ac:dyDescent="0.2">
      <c r="A76">
        <v>1314085920</v>
      </c>
      <c r="B76" t="s">
        <v>141</v>
      </c>
      <c r="C76" s="2">
        <v>-196000</v>
      </c>
      <c r="D76" s="1">
        <v>-190185.9</v>
      </c>
      <c r="E76">
        <v>0</v>
      </c>
      <c r="F76" s="1">
        <v>-190185.9</v>
      </c>
      <c r="G76" s="1">
        <v>-5814.1</v>
      </c>
      <c r="H76">
        <v>97.03</v>
      </c>
      <c r="I76" s="2">
        <v>-196000</v>
      </c>
      <c r="J76" s="1">
        <v>-190185.9</v>
      </c>
      <c r="K76">
        <v>0</v>
      </c>
      <c r="L76" s="1">
        <v>-190185.9</v>
      </c>
      <c r="M76" s="1">
        <v>-5814.1</v>
      </c>
      <c r="N76">
        <v>97.03</v>
      </c>
      <c r="O76">
        <v>0</v>
      </c>
      <c r="P76">
        <v>0</v>
      </c>
      <c r="Q76">
        <v>0</v>
      </c>
      <c r="R76" s="2">
        <v>-196000</v>
      </c>
      <c r="S76" s="1">
        <v>-5814.1</v>
      </c>
      <c r="T76" s="2">
        <v>-196000</v>
      </c>
      <c r="U76" s="1">
        <v>-5814.1</v>
      </c>
      <c r="V76">
        <v>0</v>
      </c>
      <c r="W76" t="str">
        <f>""</f>
        <v/>
      </c>
      <c r="X76">
        <v>0</v>
      </c>
      <c r="Y76" t="str">
        <f>""</f>
        <v/>
      </c>
      <c r="Z76">
        <v>0</v>
      </c>
      <c r="AA76" t="str">
        <f>""</f>
        <v/>
      </c>
      <c r="AB76">
        <v>0</v>
      </c>
      <c r="AC76" t="str">
        <f>""</f>
        <v/>
      </c>
      <c r="AD76">
        <v>0</v>
      </c>
      <c r="AE76" t="str">
        <f>""</f>
        <v/>
      </c>
      <c r="AF76">
        <v>0</v>
      </c>
      <c r="AG76" t="str">
        <f>""</f>
        <v/>
      </c>
      <c r="AH76">
        <v>0</v>
      </c>
      <c r="AI76" t="str">
        <f>""</f>
        <v/>
      </c>
      <c r="AJ76">
        <v>0</v>
      </c>
      <c r="AK76" t="str">
        <f>""</f>
        <v/>
      </c>
      <c r="AL76">
        <v>0</v>
      </c>
      <c r="AM76" t="str">
        <f>""</f>
        <v/>
      </c>
      <c r="AN76">
        <v>0</v>
      </c>
      <c r="AO76" t="str">
        <f>""</f>
        <v/>
      </c>
      <c r="AP76">
        <v>0</v>
      </c>
      <c r="AQ76" t="str">
        <f>""</f>
        <v/>
      </c>
      <c r="AR76" t="s">
        <v>56</v>
      </c>
      <c r="AS76" t="s">
        <v>57</v>
      </c>
      <c r="AT76">
        <v>0</v>
      </c>
      <c r="AU76" t="str">
        <f>""</f>
        <v/>
      </c>
      <c r="AV76">
        <v>2015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</row>
    <row r="77" spans="1:54" x14ac:dyDescent="0.2">
      <c r="A77">
        <v>1314086920</v>
      </c>
      <c r="B77" t="s">
        <v>142</v>
      </c>
      <c r="C77" s="2">
        <v>-186000</v>
      </c>
      <c r="D77" s="1">
        <v>-180322.5</v>
      </c>
      <c r="E77">
        <v>0</v>
      </c>
      <c r="F77" s="1">
        <v>-180322.5</v>
      </c>
      <c r="G77" s="1">
        <v>-5677.5</v>
      </c>
      <c r="H77">
        <v>96.94</v>
      </c>
      <c r="I77" s="2">
        <v>-186000</v>
      </c>
      <c r="J77" s="1">
        <v>-180322.5</v>
      </c>
      <c r="K77">
        <v>0</v>
      </c>
      <c r="L77" s="1">
        <v>-180322.5</v>
      </c>
      <c r="M77" s="1">
        <v>-5677.5</v>
      </c>
      <c r="N77">
        <v>96.94</v>
      </c>
      <c r="O77">
        <v>0</v>
      </c>
      <c r="P77">
        <v>0</v>
      </c>
      <c r="Q77">
        <v>0</v>
      </c>
      <c r="R77" s="2">
        <v>-186000</v>
      </c>
      <c r="S77" s="1">
        <v>-5677.5</v>
      </c>
      <c r="T77" s="2">
        <v>-186000</v>
      </c>
      <c r="U77" s="1">
        <v>-5677.5</v>
      </c>
      <c r="V77">
        <v>0</v>
      </c>
      <c r="W77" t="str">
        <f>""</f>
        <v/>
      </c>
      <c r="X77">
        <v>0</v>
      </c>
      <c r="Y77" t="str">
        <f>""</f>
        <v/>
      </c>
      <c r="Z77">
        <v>0</v>
      </c>
      <c r="AA77" t="str">
        <f>""</f>
        <v/>
      </c>
      <c r="AB77">
        <v>0</v>
      </c>
      <c r="AC77" t="str">
        <f>""</f>
        <v/>
      </c>
      <c r="AD77">
        <v>0</v>
      </c>
      <c r="AE77" t="str">
        <f>""</f>
        <v/>
      </c>
      <c r="AF77">
        <v>0</v>
      </c>
      <c r="AG77" t="str">
        <f>""</f>
        <v/>
      </c>
      <c r="AH77">
        <v>0</v>
      </c>
      <c r="AI77" t="str">
        <f>""</f>
        <v/>
      </c>
      <c r="AJ77">
        <v>0</v>
      </c>
      <c r="AK77" t="str">
        <f>""</f>
        <v/>
      </c>
      <c r="AL77">
        <v>0</v>
      </c>
      <c r="AM77" t="str">
        <f>""</f>
        <v/>
      </c>
      <c r="AN77">
        <v>0</v>
      </c>
      <c r="AO77" t="str">
        <f>""</f>
        <v/>
      </c>
      <c r="AP77">
        <v>0</v>
      </c>
      <c r="AQ77" t="str">
        <f>""</f>
        <v/>
      </c>
      <c r="AR77" t="s">
        <v>56</v>
      </c>
      <c r="AS77" t="s">
        <v>57</v>
      </c>
      <c r="AT77">
        <v>0</v>
      </c>
      <c r="AU77" t="str">
        <f>""</f>
        <v/>
      </c>
      <c r="AV77">
        <v>2015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</row>
    <row r="78" spans="1:54" x14ac:dyDescent="0.2">
      <c r="A78">
        <v>1314087920</v>
      </c>
      <c r="B78" t="s">
        <v>143</v>
      </c>
      <c r="C78" s="2">
        <v>-47000</v>
      </c>
      <c r="D78" s="1">
        <v>-45302.6</v>
      </c>
      <c r="E78">
        <v>0</v>
      </c>
      <c r="F78" s="1">
        <v>-45302.6</v>
      </c>
      <c r="G78" s="1">
        <v>-1697.4</v>
      </c>
      <c r="H78">
        <v>96.38</v>
      </c>
      <c r="I78" s="2">
        <v>-47000</v>
      </c>
      <c r="J78" s="1">
        <v>-45302.6</v>
      </c>
      <c r="K78">
        <v>0</v>
      </c>
      <c r="L78" s="1">
        <v>-45302.6</v>
      </c>
      <c r="M78" s="1">
        <v>-1697.4</v>
      </c>
      <c r="N78">
        <v>96.38</v>
      </c>
      <c r="O78">
        <v>0</v>
      </c>
      <c r="P78">
        <v>0</v>
      </c>
      <c r="Q78">
        <v>0</v>
      </c>
      <c r="R78" s="2">
        <v>-47000</v>
      </c>
      <c r="S78" s="1">
        <v>-1697.4</v>
      </c>
      <c r="T78" s="2">
        <v>-47000</v>
      </c>
      <c r="U78" s="1">
        <v>-1697.4</v>
      </c>
      <c r="V78">
        <v>0</v>
      </c>
      <c r="W78" t="str">
        <f>""</f>
        <v/>
      </c>
      <c r="X78">
        <v>0</v>
      </c>
      <c r="Y78" t="str">
        <f>""</f>
        <v/>
      </c>
      <c r="Z78">
        <v>0</v>
      </c>
      <c r="AA78" t="str">
        <f>""</f>
        <v/>
      </c>
      <c r="AB78">
        <v>0</v>
      </c>
      <c r="AC78" t="str">
        <f>""</f>
        <v/>
      </c>
      <c r="AD78">
        <v>0</v>
      </c>
      <c r="AE78" t="str">
        <f>""</f>
        <v/>
      </c>
      <c r="AF78">
        <v>0</v>
      </c>
      <c r="AG78" t="str">
        <f>""</f>
        <v/>
      </c>
      <c r="AH78">
        <v>0</v>
      </c>
      <c r="AI78" t="str">
        <f>""</f>
        <v/>
      </c>
      <c r="AJ78">
        <v>0</v>
      </c>
      <c r="AK78" t="str">
        <f>""</f>
        <v/>
      </c>
      <c r="AL78">
        <v>0</v>
      </c>
      <c r="AM78" t="str">
        <f>""</f>
        <v/>
      </c>
      <c r="AN78">
        <v>0</v>
      </c>
      <c r="AO78" t="str">
        <f>""</f>
        <v/>
      </c>
      <c r="AP78">
        <v>0</v>
      </c>
      <c r="AQ78" t="str">
        <f>""</f>
        <v/>
      </c>
      <c r="AR78" t="s">
        <v>56</v>
      </c>
      <c r="AS78" t="s">
        <v>57</v>
      </c>
      <c r="AT78">
        <v>0</v>
      </c>
      <c r="AU78" t="str">
        <f>""</f>
        <v/>
      </c>
      <c r="AV78">
        <v>2015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</row>
    <row r="79" spans="1:54" x14ac:dyDescent="0.2">
      <c r="A79">
        <v>1314214920</v>
      </c>
      <c r="B79" t="s">
        <v>144</v>
      </c>
      <c r="C79" s="2">
        <v>-4985000</v>
      </c>
      <c r="D79" s="1">
        <v>-4825547.32</v>
      </c>
      <c r="E79">
        <v>0</v>
      </c>
      <c r="F79" s="1">
        <v>-4825547.32</v>
      </c>
      <c r="G79" s="1">
        <v>-159452.68</v>
      </c>
      <c r="H79">
        <v>96.8</v>
      </c>
      <c r="I79" s="2">
        <v>-4985000</v>
      </c>
      <c r="J79" s="1">
        <v>-4825547.32</v>
      </c>
      <c r="K79">
        <v>0</v>
      </c>
      <c r="L79" s="1">
        <v>-4825547.32</v>
      </c>
      <c r="M79" s="1">
        <v>-159452.68</v>
      </c>
      <c r="N79">
        <v>96.8</v>
      </c>
      <c r="O79">
        <v>0</v>
      </c>
      <c r="P79">
        <v>0</v>
      </c>
      <c r="Q79">
        <v>0</v>
      </c>
      <c r="R79" s="2">
        <v>-4985000</v>
      </c>
      <c r="S79" s="1">
        <v>-159452.68</v>
      </c>
      <c r="T79" s="2">
        <v>-4985000</v>
      </c>
      <c r="U79" s="1">
        <v>-159452.68</v>
      </c>
      <c r="V79">
        <v>0</v>
      </c>
      <c r="W79" t="str">
        <f>""</f>
        <v/>
      </c>
      <c r="X79">
        <v>0</v>
      </c>
      <c r="Y79" t="str">
        <f>""</f>
        <v/>
      </c>
      <c r="Z79">
        <v>0</v>
      </c>
      <c r="AA79" t="str">
        <f>""</f>
        <v/>
      </c>
      <c r="AB79">
        <v>0</v>
      </c>
      <c r="AC79" t="str">
        <f>""</f>
        <v/>
      </c>
      <c r="AD79">
        <v>0</v>
      </c>
      <c r="AE79" t="str">
        <f>""</f>
        <v/>
      </c>
      <c r="AF79">
        <v>0</v>
      </c>
      <c r="AG79" t="str">
        <f>""</f>
        <v/>
      </c>
      <c r="AH79">
        <v>0</v>
      </c>
      <c r="AI79" t="str">
        <f>""</f>
        <v/>
      </c>
      <c r="AJ79">
        <v>0</v>
      </c>
      <c r="AK79" t="str">
        <f>""</f>
        <v/>
      </c>
      <c r="AL79">
        <v>0</v>
      </c>
      <c r="AM79" t="str">
        <f>""</f>
        <v/>
      </c>
      <c r="AN79">
        <v>0</v>
      </c>
      <c r="AO79" t="str">
        <f>""</f>
        <v/>
      </c>
      <c r="AP79">
        <v>0</v>
      </c>
      <c r="AQ79" t="str">
        <f>""</f>
        <v/>
      </c>
      <c r="AR79" t="s">
        <v>56</v>
      </c>
      <c r="AS79" t="s">
        <v>57</v>
      </c>
      <c r="AT79">
        <v>0</v>
      </c>
      <c r="AU79" t="str">
        <f>""</f>
        <v/>
      </c>
      <c r="AV79">
        <v>2015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</row>
    <row r="80" spans="1:54" x14ac:dyDescent="0.2">
      <c r="A80">
        <v>1315001920</v>
      </c>
      <c r="B80" t="s">
        <v>145</v>
      </c>
      <c r="C80" s="2">
        <v>-22100000</v>
      </c>
      <c r="D80" s="1">
        <v>-24013250.140000001</v>
      </c>
      <c r="E80">
        <v>0</v>
      </c>
      <c r="F80" s="1">
        <v>-24013250.140000001</v>
      </c>
      <c r="G80" s="1">
        <v>1913250.14</v>
      </c>
      <c r="H80">
        <v>108.65</v>
      </c>
      <c r="I80" s="2">
        <v>-22100000</v>
      </c>
      <c r="J80" s="1">
        <v>-24013250.140000001</v>
      </c>
      <c r="K80">
        <v>0</v>
      </c>
      <c r="L80" s="1">
        <v>-24013250.140000001</v>
      </c>
      <c r="M80" s="1">
        <v>1913250.14</v>
      </c>
      <c r="N80">
        <v>108.65</v>
      </c>
      <c r="O80">
        <v>0</v>
      </c>
      <c r="P80">
        <v>0</v>
      </c>
      <c r="Q80">
        <v>0</v>
      </c>
      <c r="R80" s="2">
        <v>-22100000</v>
      </c>
      <c r="S80" s="1">
        <v>1913250.14</v>
      </c>
      <c r="T80" s="2">
        <v>-22100000</v>
      </c>
      <c r="U80" s="1">
        <v>1913250.14</v>
      </c>
      <c r="V80">
        <v>0</v>
      </c>
      <c r="W80" t="str">
        <f>""</f>
        <v/>
      </c>
      <c r="X80">
        <v>0</v>
      </c>
      <c r="Y80" t="str">
        <f>""</f>
        <v/>
      </c>
      <c r="Z80">
        <v>0</v>
      </c>
      <c r="AA80" t="str">
        <f>""</f>
        <v/>
      </c>
      <c r="AB80">
        <v>0</v>
      </c>
      <c r="AC80" t="str">
        <f>""</f>
        <v/>
      </c>
      <c r="AD80">
        <v>0</v>
      </c>
      <c r="AE80" t="str">
        <f>""</f>
        <v/>
      </c>
      <c r="AF80">
        <v>0</v>
      </c>
      <c r="AG80" t="str">
        <f>""</f>
        <v/>
      </c>
      <c r="AH80">
        <v>0</v>
      </c>
      <c r="AI80" t="str">
        <f>""</f>
        <v/>
      </c>
      <c r="AJ80">
        <v>0</v>
      </c>
      <c r="AK80" t="str">
        <f>""</f>
        <v/>
      </c>
      <c r="AL80">
        <v>0</v>
      </c>
      <c r="AM80" t="str">
        <f>""</f>
        <v/>
      </c>
      <c r="AN80">
        <v>0</v>
      </c>
      <c r="AO80" t="str">
        <f>""</f>
        <v/>
      </c>
      <c r="AP80">
        <v>0</v>
      </c>
      <c r="AQ80" t="str">
        <f>""</f>
        <v/>
      </c>
      <c r="AR80" t="s">
        <v>56</v>
      </c>
      <c r="AS80" t="s">
        <v>57</v>
      </c>
      <c r="AT80">
        <v>0</v>
      </c>
      <c r="AU80" t="str">
        <f>""</f>
        <v/>
      </c>
      <c r="AV80">
        <v>2015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</row>
    <row r="81" spans="1:54" x14ac:dyDescent="0.2">
      <c r="A81">
        <v>1315035920</v>
      </c>
      <c r="B81" t="s">
        <v>146</v>
      </c>
      <c r="C81" s="2">
        <v>-1746000</v>
      </c>
      <c r="D81" s="1">
        <v>-1740716.33</v>
      </c>
      <c r="E81">
        <v>0</v>
      </c>
      <c r="F81" s="1">
        <v>-1740716.33</v>
      </c>
      <c r="G81" s="1">
        <v>-5283.67</v>
      </c>
      <c r="H81">
        <v>99.69</v>
      </c>
      <c r="I81" s="2">
        <v>-1746000</v>
      </c>
      <c r="J81" s="1">
        <v>-1740716.33</v>
      </c>
      <c r="K81">
        <v>0</v>
      </c>
      <c r="L81" s="1">
        <v>-1740716.33</v>
      </c>
      <c r="M81" s="1">
        <v>-5283.67</v>
      </c>
      <c r="N81">
        <v>99.69</v>
      </c>
      <c r="O81">
        <v>0</v>
      </c>
      <c r="P81">
        <v>0</v>
      </c>
      <c r="Q81">
        <v>0</v>
      </c>
      <c r="R81" s="2">
        <v>-1746000</v>
      </c>
      <c r="S81" s="1">
        <v>-5283.67</v>
      </c>
      <c r="T81" s="2">
        <v>-1746000</v>
      </c>
      <c r="U81" s="1">
        <v>-5283.67</v>
      </c>
      <c r="V81">
        <v>0</v>
      </c>
      <c r="W81" t="str">
        <f>""</f>
        <v/>
      </c>
      <c r="X81">
        <v>0</v>
      </c>
      <c r="Y81" t="str">
        <f>""</f>
        <v/>
      </c>
      <c r="Z81">
        <v>0</v>
      </c>
      <c r="AA81" t="str">
        <f>""</f>
        <v/>
      </c>
      <c r="AB81">
        <v>0</v>
      </c>
      <c r="AC81" t="str">
        <f>""</f>
        <v/>
      </c>
      <c r="AD81">
        <v>0</v>
      </c>
      <c r="AE81" t="str">
        <f>""</f>
        <v/>
      </c>
      <c r="AF81">
        <v>0</v>
      </c>
      <c r="AG81" t="str">
        <f>""</f>
        <v/>
      </c>
      <c r="AH81">
        <v>0</v>
      </c>
      <c r="AI81" t="str">
        <f>""</f>
        <v/>
      </c>
      <c r="AJ81">
        <v>0</v>
      </c>
      <c r="AK81" t="str">
        <f>""</f>
        <v/>
      </c>
      <c r="AL81">
        <v>0</v>
      </c>
      <c r="AM81" t="str">
        <f>""</f>
        <v/>
      </c>
      <c r="AN81">
        <v>0</v>
      </c>
      <c r="AO81" t="str">
        <f>""</f>
        <v/>
      </c>
      <c r="AP81">
        <v>0</v>
      </c>
      <c r="AQ81" t="str">
        <f>""</f>
        <v/>
      </c>
      <c r="AR81" t="s">
        <v>56</v>
      </c>
      <c r="AS81" t="s">
        <v>57</v>
      </c>
      <c r="AT81">
        <v>0</v>
      </c>
      <c r="AU81" t="str">
        <f>""</f>
        <v/>
      </c>
      <c r="AV81">
        <v>2015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</row>
    <row r="82" spans="1:54" x14ac:dyDescent="0.2">
      <c r="A82">
        <v>1315037920</v>
      </c>
      <c r="B82" t="s">
        <v>147</v>
      </c>
      <c r="C82" s="2">
        <v>-70000</v>
      </c>
      <c r="D82" s="1">
        <v>-61468.14</v>
      </c>
      <c r="E82">
        <v>0</v>
      </c>
      <c r="F82" s="1">
        <v>-61468.14</v>
      </c>
      <c r="G82" s="1">
        <v>-8531.86</v>
      </c>
      <c r="H82">
        <v>87.81</v>
      </c>
      <c r="I82" s="2">
        <v>-70000</v>
      </c>
      <c r="J82" s="1">
        <v>-61468.14</v>
      </c>
      <c r="K82">
        <v>0</v>
      </c>
      <c r="L82" s="1">
        <v>-61468.14</v>
      </c>
      <c r="M82" s="1">
        <v>-8531.86</v>
      </c>
      <c r="N82">
        <v>87.81</v>
      </c>
      <c r="O82">
        <v>0</v>
      </c>
      <c r="P82">
        <v>0</v>
      </c>
      <c r="Q82">
        <v>0</v>
      </c>
      <c r="R82" s="2">
        <v>-70000</v>
      </c>
      <c r="S82" s="1">
        <v>-8531.86</v>
      </c>
      <c r="T82" s="2">
        <v>-70000</v>
      </c>
      <c r="U82" s="1">
        <v>-8531.86</v>
      </c>
      <c r="V82">
        <v>0</v>
      </c>
      <c r="W82" t="str">
        <f>""</f>
        <v/>
      </c>
      <c r="X82">
        <v>0</v>
      </c>
      <c r="Y82" t="str">
        <f>""</f>
        <v/>
      </c>
      <c r="Z82">
        <v>0</v>
      </c>
      <c r="AA82" t="str">
        <f>""</f>
        <v/>
      </c>
      <c r="AB82">
        <v>0</v>
      </c>
      <c r="AC82" t="str">
        <f>""</f>
        <v/>
      </c>
      <c r="AD82">
        <v>0</v>
      </c>
      <c r="AE82" t="str">
        <f>""</f>
        <v/>
      </c>
      <c r="AF82">
        <v>0</v>
      </c>
      <c r="AG82" t="str">
        <f>""</f>
        <v/>
      </c>
      <c r="AH82">
        <v>0</v>
      </c>
      <c r="AI82" t="str">
        <f>""</f>
        <v/>
      </c>
      <c r="AJ82">
        <v>0</v>
      </c>
      <c r="AK82" t="str">
        <f>""</f>
        <v/>
      </c>
      <c r="AL82">
        <v>0</v>
      </c>
      <c r="AM82" t="str">
        <f>""</f>
        <v/>
      </c>
      <c r="AN82">
        <v>0</v>
      </c>
      <c r="AO82" t="str">
        <f>""</f>
        <v/>
      </c>
      <c r="AP82">
        <v>0</v>
      </c>
      <c r="AQ82" t="str">
        <f>""</f>
        <v/>
      </c>
      <c r="AR82" t="s">
        <v>56</v>
      </c>
      <c r="AS82" t="s">
        <v>57</v>
      </c>
      <c r="AT82">
        <v>0</v>
      </c>
      <c r="AU82" t="str">
        <f>""</f>
        <v/>
      </c>
      <c r="AV82">
        <v>2015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</row>
    <row r="83" spans="1:54" x14ac:dyDescent="0.2">
      <c r="A83">
        <v>1315088920</v>
      </c>
      <c r="B83" t="s">
        <v>148</v>
      </c>
      <c r="C83" s="2">
        <v>-18000</v>
      </c>
      <c r="D83" s="1">
        <v>-19693.8</v>
      </c>
      <c r="E83">
        <v>0</v>
      </c>
      <c r="F83" s="1">
        <v>-19693.8</v>
      </c>
      <c r="G83" s="1">
        <v>1693.8</v>
      </c>
      <c r="H83">
        <v>109.41</v>
      </c>
      <c r="I83" s="2">
        <v>-18000</v>
      </c>
      <c r="J83" s="1">
        <v>-19693.8</v>
      </c>
      <c r="K83">
        <v>0</v>
      </c>
      <c r="L83" s="1">
        <v>-19693.8</v>
      </c>
      <c r="M83" s="1">
        <v>1693.8</v>
      </c>
      <c r="N83">
        <v>109.41</v>
      </c>
      <c r="O83">
        <v>0</v>
      </c>
      <c r="P83">
        <v>0</v>
      </c>
      <c r="Q83">
        <v>0</v>
      </c>
      <c r="R83" s="2">
        <v>-18000</v>
      </c>
      <c r="S83" s="1">
        <v>1693.8</v>
      </c>
      <c r="T83" s="2">
        <v>-18000</v>
      </c>
      <c r="U83" s="1">
        <v>1693.8</v>
      </c>
      <c r="V83">
        <v>0</v>
      </c>
      <c r="W83" t="str">
        <f>""</f>
        <v/>
      </c>
      <c r="X83">
        <v>0</v>
      </c>
      <c r="Y83" t="str">
        <f>""</f>
        <v/>
      </c>
      <c r="Z83">
        <v>0</v>
      </c>
      <c r="AA83" t="str">
        <f>""</f>
        <v/>
      </c>
      <c r="AB83">
        <v>0</v>
      </c>
      <c r="AC83" t="str">
        <f>""</f>
        <v/>
      </c>
      <c r="AD83">
        <v>0</v>
      </c>
      <c r="AE83" t="str">
        <f>""</f>
        <v/>
      </c>
      <c r="AF83">
        <v>0</v>
      </c>
      <c r="AG83" t="str">
        <f>""</f>
        <v/>
      </c>
      <c r="AH83">
        <v>0</v>
      </c>
      <c r="AI83" t="str">
        <f>""</f>
        <v/>
      </c>
      <c r="AJ83">
        <v>0</v>
      </c>
      <c r="AK83" t="str">
        <f>""</f>
        <v/>
      </c>
      <c r="AL83">
        <v>0</v>
      </c>
      <c r="AM83" t="str">
        <f>""</f>
        <v/>
      </c>
      <c r="AN83">
        <v>0</v>
      </c>
      <c r="AO83" t="str">
        <f>""</f>
        <v/>
      </c>
      <c r="AP83">
        <v>0</v>
      </c>
      <c r="AQ83" t="str">
        <f>""</f>
        <v/>
      </c>
      <c r="AR83" t="s">
        <v>56</v>
      </c>
      <c r="AS83" t="s">
        <v>57</v>
      </c>
      <c r="AT83">
        <v>0</v>
      </c>
      <c r="AU83" t="str">
        <f>""</f>
        <v/>
      </c>
      <c r="AV83">
        <v>2015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</row>
    <row r="84" spans="1:54" x14ac:dyDescent="0.2">
      <c r="A84">
        <v>1315092920</v>
      </c>
      <c r="B84" t="s">
        <v>149</v>
      </c>
      <c r="C84" s="2">
        <v>-40000</v>
      </c>
      <c r="D84" s="1">
        <v>-40034.9</v>
      </c>
      <c r="E84">
        <v>0</v>
      </c>
      <c r="F84" s="1">
        <v>-40034.9</v>
      </c>
      <c r="G84">
        <v>34.9</v>
      </c>
      <c r="H84">
        <v>100.08</v>
      </c>
      <c r="I84" s="2">
        <v>-40000</v>
      </c>
      <c r="J84" s="1">
        <v>-40034.9</v>
      </c>
      <c r="K84">
        <v>0</v>
      </c>
      <c r="L84" s="1">
        <v>-40034.9</v>
      </c>
      <c r="M84">
        <v>34.9</v>
      </c>
      <c r="N84">
        <v>100.08</v>
      </c>
      <c r="O84">
        <v>0</v>
      </c>
      <c r="P84">
        <v>0</v>
      </c>
      <c r="Q84">
        <v>0</v>
      </c>
      <c r="R84" s="2">
        <v>-40000</v>
      </c>
      <c r="S84">
        <v>34.9</v>
      </c>
      <c r="T84" s="2">
        <v>-40000</v>
      </c>
      <c r="U84">
        <v>34.9</v>
      </c>
      <c r="V84">
        <v>0</v>
      </c>
      <c r="W84" t="str">
        <f>""</f>
        <v/>
      </c>
      <c r="X84">
        <v>0</v>
      </c>
      <c r="Y84" t="str">
        <f>""</f>
        <v/>
      </c>
      <c r="Z84">
        <v>0</v>
      </c>
      <c r="AA84" t="str">
        <f>""</f>
        <v/>
      </c>
      <c r="AB84">
        <v>0</v>
      </c>
      <c r="AC84" t="str">
        <f>""</f>
        <v/>
      </c>
      <c r="AD84">
        <v>0</v>
      </c>
      <c r="AE84" t="str">
        <f>""</f>
        <v/>
      </c>
      <c r="AF84">
        <v>0</v>
      </c>
      <c r="AG84" t="str">
        <f>""</f>
        <v/>
      </c>
      <c r="AH84">
        <v>0</v>
      </c>
      <c r="AI84" t="str">
        <f>""</f>
        <v/>
      </c>
      <c r="AJ84">
        <v>0</v>
      </c>
      <c r="AK84" t="str">
        <f>""</f>
        <v/>
      </c>
      <c r="AL84">
        <v>0</v>
      </c>
      <c r="AM84" t="str">
        <f>""</f>
        <v/>
      </c>
      <c r="AN84">
        <v>0</v>
      </c>
      <c r="AO84" t="str">
        <f>""</f>
        <v/>
      </c>
      <c r="AP84">
        <v>0</v>
      </c>
      <c r="AQ84" t="str">
        <f>""</f>
        <v/>
      </c>
      <c r="AR84" t="s">
        <v>56</v>
      </c>
      <c r="AS84" t="s">
        <v>57</v>
      </c>
      <c r="AT84">
        <v>0</v>
      </c>
      <c r="AU84" t="str">
        <f>""</f>
        <v/>
      </c>
      <c r="AV84">
        <v>2015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</row>
    <row r="85" spans="1:54" x14ac:dyDescent="0.2">
      <c r="A85">
        <v>1315100540</v>
      </c>
      <c r="B85" t="s">
        <v>150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281</v>
      </c>
      <c r="W85" t="s">
        <v>151</v>
      </c>
      <c r="X85">
        <v>0</v>
      </c>
      <c r="Y85" t="str">
        <f>""</f>
        <v/>
      </c>
      <c r="Z85">
        <v>0</v>
      </c>
      <c r="AA85" t="str">
        <f>""</f>
        <v/>
      </c>
      <c r="AB85">
        <v>0</v>
      </c>
      <c r="AC85" t="str">
        <f>""</f>
        <v/>
      </c>
      <c r="AD85">
        <v>0</v>
      </c>
      <c r="AE85" t="str">
        <f>""</f>
        <v/>
      </c>
      <c r="AF85">
        <v>0</v>
      </c>
      <c r="AG85" t="str">
        <f>""</f>
        <v/>
      </c>
      <c r="AH85">
        <v>0</v>
      </c>
      <c r="AI85" t="str">
        <f>""</f>
        <v/>
      </c>
      <c r="AJ85">
        <v>0</v>
      </c>
      <c r="AK85" t="str">
        <f>""</f>
        <v/>
      </c>
      <c r="AL85">
        <v>0</v>
      </c>
      <c r="AM85" t="str">
        <f>""</f>
        <v/>
      </c>
      <c r="AN85">
        <v>0</v>
      </c>
      <c r="AO85" t="str">
        <f>""</f>
        <v/>
      </c>
      <c r="AP85">
        <v>0</v>
      </c>
      <c r="AQ85" t="str">
        <f>""</f>
        <v/>
      </c>
      <c r="AR85" t="s">
        <v>56</v>
      </c>
      <c r="AS85" t="s">
        <v>57</v>
      </c>
      <c r="AT85">
        <v>0</v>
      </c>
      <c r="AU85" t="str">
        <f>""</f>
        <v/>
      </c>
      <c r="AV85">
        <v>2015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</row>
    <row r="86" spans="1:54" x14ac:dyDescent="0.2">
      <c r="A86">
        <v>1315101920</v>
      </c>
      <c r="B86" t="s">
        <v>152</v>
      </c>
      <c r="C86" s="2">
        <v>-16000</v>
      </c>
      <c r="D86" s="1">
        <v>-16249.8</v>
      </c>
      <c r="E86">
        <v>0</v>
      </c>
      <c r="F86" s="1">
        <v>-16249.8</v>
      </c>
      <c r="G86">
        <v>249.8</v>
      </c>
      <c r="H86">
        <v>101.56</v>
      </c>
      <c r="I86" s="2">
        <v>-16000</v>
      </c>
      <c r="J86" s="1">
        <v>-16249.8</v>
      </c>
      <c r="K86">
        <v>0</v>
      </c>
      <c r="L86" s="1">
        <v>-16249.8</v>
      </c>
      <c r="M86">
        <v>249.8</v>
      </c>
      <c r="N86">
        <v>101.56</v>
      </c>
      <c r="O86">
        <v>0</v>
      </c>
      <c r="P86">
        <v>0</v>
      </c>
      <c r="Q86">
        <v>0</v>
      </c>
      <c r="R86" s="2">
        <v>-16000</v>
      </c>
      <c r="S86">
        <v>249.8</v>
      </c>
      <c r="T86" s="2">
        <v>-16000</v>
      </c>
      <c r="U86">
        <v>249.8</v>
      </c>
      <c r="V86">
        <v>0</v>
      </c>
      <c r="W86" t="str">
        <f>""</f>
        <v/>
      </c>
      <c r="X86">
        <v>0</v>
      </c>
      <c r="Y86" t="str">
        <f>""</f>
        <v/>
      </c>
      <c r="Z86">
        <v>0</v>
      </c>
      <c r="AA86" t="str">
        <f>""</f>
        <v/>
      </c>
      <c r="AB86">
        <v>0</v>
      </c>
      <c r="AC86" t="str">
        <f>""</f>
        <v/>
      </c>
      <c r="AD86">
        <v>0</v>
      </c>
      <c r="AE86" t="str">
        <f>""</f>
        <v/>
      </c>
      <c r="AF86">
        <v>0</v>
      </c>
      <c r="AG86" t="str">
        <f>""</f>
        <v/>
      </c>
      <c r="AH86">
        <v>0</v>
      </c>
      <c r="AI86" t="str">
        <f>""</f>
        <v/>
      </c>
      <c r="AJ86">
        <v>0</v>
      </c>
      <c r="AK86" t="str">
        <f>""</f>
        <v/>
      </c>
      <c r="AL86">
        <v>0</v>
      </c>
      <c r="AM86" t="str">
        <f>""</f>
        <v/>
      </c>
      <c r="AN86">
        <v>0</v>
      </c>
      <c r="AO86" t="str">
        <f>""</f>
        <v/>
      </c>
      <c r="AP86">
        <v>0</v>
      </c>
      <c r="AQ86" t="str">
        <f>""</f>
        <v/>
      </c>
      <c r="AR86" t="s">
        <v>56</v>
      </c>
      <c r="AS86" t="s">
        <v>57</v>
      </c>
      <c r="AT86">
        <v>0</v>
      </c>
      <c r="AU86" t="str">
        <f>""</f>
        <v/>
      </c>
      <c r="AV86">
        <v>2015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</row>
    <row r="87" spans="1:54" x14ac:dyDescent="0.2">
      <c r="A87">
        <v>1315114920</v>
      </c>
      <c r="B87" t="s">
        <v>153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 t="str">
        <f>""</f>
        <v/>
      </c>
      <c r="X87">
        <v>0</v>
      </c>
      <c r="Y87" t="str">
        <f>""</f>
        <v/>
      </c>
      <c r="Z87">
        <v>0</v>
      </c>
      <c r="AA87" t="str">
        <f>""</f>
        <v/>
      </c>
      <c r="AB87">
        <v>0</v>
      </c>
      <c r="AC87" t="str">
        <f>""</f>
        <v/>
      </c>
      <c r="AD87">
        <v>0</v>
      </c>
      <c r="AE87" t="str">
        <f>""</f>
        <v/>
      </c>
      <c r="AF87">
        <v>0</v>
      </c>
      <c r="AG87" t="str">
        <f>""</f>
        <v/>
      </c>
      <c r="AH87">
        <v>0</v>
      </c>
      <c r="AI87" t="str">
        <f>""</f>
        <v/>
      </c>
      <c r="AJ87">
        <v>0</v>
      </c>
      <c r="AK87" t="str">
        <f>""</f>
        <v/>
      </c>
      <c r="AL87">
        <v>0</v>
      </c>
      <c r="AM87" t="str">
        <f>""</f>
        <v/>
      </c>
      <c r="AN87">
        <v>0</v>
      </c>
      <c r="AO87" t="str">
        <f>""</f>
        <v/>
      </c>
      <c r="AP87">
        <v>0</v>
      </c>
      <c r="AQ87" t="str">
        <f>""</f>
        <v/>
      </c>
      <c r="AR87" t="s">
        <v>56</v>
      </c>
      <c r="AS87" t="s">
        <v>57</v>
      </c>
      <c r="AT87">
        <v>0</v>
      </c>
      <c r="AU87" t="str">
        <f>""</f>
        <v/>
      </c>
      <c r="AV87">
        <v>2015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</row>
    <row r="88" spans="1:54" x14ac:dyDescent="0.2">
      <c r="A88">
        <v>1315152920</v>
      </c>
      <c r="B88" t="s">
        <v>154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 t="str">
        <f>""</f>
        <v/>
      </c>
      <c r="X88">
        <v>0</v>
      </c>
      <c r="Y88" t="str">
        <f>""</f>
        <v/>
      </c>
      <c r="Z88">
        <v>0</v>
      </c>
      <c r="AA88" t="str">
        <f>""</f>
        <v/>
      </c>
      <c r="AB88">
        <v>0</v>
      </c>
      <c r="AC88" t="str">
        <f>""</f>
        <v/>
      </c>
      <c r="AD88">
        <v>0</v>
      </c>
      <c r="AE88" t="str">
        <f>""</f>
        <v/>
      </c>
      <c r="AF88">
        <v>0</v>
      </c>
      <c r="AG88" t="str">
        <f>""</f>
        <v/>
      </c>
      <c r="AH88">
        <v>0</v>
      </c>
      <c r="AI88" t="str">
        <f>""</f>
        <v/>
      </c>
      <c r="AJ88">
        <v>0</v>
      </c>
      <c r="AK88" t="str">
        <f>""</f>
        <v/>
      </c>
      <c r="AL88">
        <v>0</v>
      </c>
      <c r="AM88" t="str">
        <f>""</f>
        <v/>
      </c>
      <c r="AN88">
        <v>0</v>
      </c>
      <c r="AO88" t="str">
        <f>""</f>
        <v/>
      </c>
      <c r="AP88">
        <v>0</v>
      </c>
      <c r="AQ88" t="str">
        <f>""</f>
        <v/>
      </c>
      <c r="AR88" t="s">
        <v>56</v>
      </c>
      <c r="AS88" t="s">
        <v>57</v>
      </c>
      <c r="AT88">
        <v>0</v>
      </c>
      <c r="AU88" t="str">
        <f>""</f>
        <v/>
      </c>
      <c r="AV88">
        <v>2015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</row>
    <row r="89" spans="1:54" x14ac:dyDescent="0.2">
      <c r="A89">
        <v>1315173920</v>
      </c>
      <c r="B89" t="s">
        <v>155</v>
      </c>
      <c r="C89" s="2">
        <v>-720000</v>
      </c>
      <c r="D89" s="1">
        <v>-720521</v>
      </c>
      <c r="E89">
        <v>0</v>
      </c>
      <c r="F89" s="1">
        <v>-720521</v>
      </c>
      <c r="G89">
        <v>521</v>
      </c>
      <c r="H89">
        <v>100.07</v>
      </c>
      <c r="I89" s="2">
        <v>-720000</v>
      </c>
      <c r="J89" s="1">
        <v>-720521</v>
      </c>
      <c r="K89">
        <v>0</v>
      </c>
      <c r="L89" s="1">
        <v>-720521</v>
      </c>
      <c r="M89">
        <v>521</v>
      </c>
      <c r="N89">
        <v>100.07</v>
      </c>
      <c r="O89">
        <v>0</v>
      </c>
      <c r="P89">
        <v>0</v>
      </c>
      <c r="Q89">
        <v>0</v>
      </c>
      <c r="R89" s="2">
        <v>-720000</v>
      </c>
      <c r="S89">
        <v>521</v>
      </c>
      <c r="T89" s="2">
        <v>-720000</v>
      </c>
      <c r="U89">
        <v>521</v>
      </c>
      <c r="V89">
        <v>0</v>
      </c>
      <c r="W89" t="str">
        <f>""</f>
        <v/>
      </c>
      <c r="X89">
        <v>0</v>
      </c>
      <c r="Y89" t="str">
        <f>""</f>
        <v/>
      </c>
      <c r="Z89">
        <v>0</v>
      </c>
      <c r="AA89" t="str">
        <f>""</f>
        <v/>
      </c>
      <c r="AB89">
        <v>0</v>
      </c>
      <c r="AC89" t="str">
        <f>""</f>
        <v/>
      </c>
      <c r="AD89">
        <v>0</v>
      </c>
      <c r="AE89" t="str">
        <f>""</f>
        <v/>
      </c>
      <c r="AF89">
        <v>0</v>
      </c>
      <c r="AG89" t="str">
        <f>""</f>
        <v/>
      </c>
      <c r="AH89">
        <v>0</v>
      </c>
      <c r="AI89" t="str">
        <f>""</f>
        <v/>
      </c>
      <c r="AJ89">
        <v>0</v>
      </c>
      <c r="AK89" t="str">
        <f>""</f>
        <v/>
      </c>
      <c r="AL89">
        <v>0</v>
      </c>
      <c r="AM89" t="str">
        <f>""</f>
        <v/>
      </c>
      <c r="AN89">
        <v>0</v>
      </c>
      <c r="AO89" t="str">
        <f>""</f>
        <v/>
      </c>
      <c r="AP89">
        <v>0</v>
      </c>
      <c r="AQ89" t="str">
        <f>""</f>
        <v/>
      </c>
      <c r="AR89" t="s">
        <v>56</v>
      </c>
      <c r="AS89" t="s">
        <v>57</v>
      </c>
      <c r="AT89">
        <v>0</v>
      </c>
      <c r="AU89" t="str">
        <f>""</f>
        <v/>
      </c>
      <c r="AV89">
        <v>2015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</row>
    <row r="90" spans="1:54" x14ac:dyDescent="0.2">
      <c r="A90">
        <v>1315177920</v>
      </c>
      <c r="B90" t="s">
        <v>156</v>
      </c>
      <c r="C90" s="2">
        <v>-481000</v>
      </c>
      <c r="D90" s="1">
        <v>-493032.74</v>
      </c>
      <c r="E90">
        <v>0</v>
      </c>
      <c r="F90" s="1">
        <v>-493032.74</v>
      </c>
      <c r="G90" s="1">
        <v>12032.74</v>
      </c>
      <c r="H90">
        <v>102.5</v>
      </c>
      <c r="I90" s="2">
        <v>-481000</v>
      </c>
      <c r="J90" s="1">
        <v>-493032.74</v>
      </c>
      <c r="K90">
        <v>0</v>
      </c>
      <c r="L90" s="1">
        <v>-493032.74</v>
      </c>
      <c r="M90" s="1">
        <v>12032.74</v>
      </c>
      <c r="N90">
        <v>102.5</v>
      </c>
      <c r="O90">
        <v>0</v>
      </c>
      <c r="P90">
        <v>0</v>
      </c>
      <c r="Q90">
        <v>0</v>
      </c>
      <c r="R90" s="2">
        <v>-481000</v>
      </c>
      <c r="S90" s="1">
        <v>12032.74</v>
      </c>
      <c r="T90" s="2">
        <v>-481000</v>
      </c>
      <c r="U90" s="1">
        <v>12032.74</v>
      </c>
      <c r="V90">
        <v>0</v>
      </c>
      <c r="W90" t="str">
        <f>""</f>
        <v/>
      </c>
      <c r="X90">
        <v>0</v>
      </c>
      <c r="Y90" t="str">
        <f>""</f>
        <v/>
      </c>
      <c r="Z90">
        <v>0</v>
      </c>
      <c r="AA90" t="str">
        <f>""</f>
        <v/>
      </c>
      <c r="AB90">
        <v>0</v>
      </c>
      <c r="AC90" t="str">
        <f>""</f>
        <v/>
      </c>
      <c r="AD90">
        <v>0</v>
      </c>
      <c r="AE90" t="str">
        <f>""</f>
        <v/>
      </c>
      <c r="AF90">
        <v>0</v>
      </c>
      <c r="AG90" t="str">
        <f>""</f>
        <v/>
      </c>
      <c r="AH90">
        <v>0</v>
      </c>
      <c r="AI90" t="str">
        <f>""</f>
        <v/>
      </c>
      <c r="AJ90">
        <v>0</v>
      </c>
      <c r="AK90" t="str">
        <f>""</f>
        <v/>
      </c>
      <c r="AL90">
        <v>0</v>
      </c>
      <c r="AM90" t="str">
        <f>""</f>
        <v/>
      </c>
      <c r="AN90">
        <v>0</v>
      </c>
      <c r="AO90" t="str">
        <f>""</f>
        <v/>
      </c>
      <c r="AP90">
        <v>0</v>
      </c>
      <c r="AQ90" t="str">
        <f>""</f>
        <v/>
      </c>
      <c r="AR90" t="s">
        <v>56</v>
      </c>
      <c r="AS90" t="s">
        <v>57</v>
      </c>
      <c r="AT90">
        <v>0</v>
      </c>
      <c r="AU90" t="str">
        <f>""</f>
        <v/>
      </c>
      <c r="AV90">
        <v>2015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</row>
    <row r="91" spans="1:54" x14ac:dyDescent="0.2">
      <c r="A91">
        <v>1315200420</v>
      </c>
      <c r="B91" t="s">
        <v>157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281</v>
      </c>
      <c r="W91" t="s">
        <v>151</v>
      </c>
      <c r="X91">
        <v>0</v>
      </c>
      <c r="Y91" t="str">
        <f>""</f>
        <v/>
      </c>
      <c r="Z91">
        <v>0</v>
      </c>
      <c r="AA91" t="str">
        <f>""</f>
        <v/>
      </c>
      <c r="AB91">
        <v>0</v>
      </c>
      <c r="AC91" t="str">
        <f>""</f>
        <v/>
      </c>
      <c r="AD91">
        <v>0</v>
      </c>
      <c r="AE91" t="str">
        <f>""</f>
        <v/>
      </c>
      <c r="AF91">
        <v>0</v>
      </c>
      <c r="AG91" t="str">
        <f>""</f>
        <v/>
      </c>
      <c r="AH91">
        <v>0</v>
      </c>
      <c r="AI91" t="str">
        <f>""</f>
        <v/>
      </c>
      <c r="AJ91">
        <v>0</v>
      </c>
      <c r="AK91" t="str">
        <f>""</f>
        <v/>
      </c>
      <c r="AL91">
        <v>0</v>
      </c>
      <c r="AM91" t="str">
        <f>""</f>
        <v/>
      </c>
      <c r="AN91">
        <v>0</v>
      </c>
      <c r="AO91" t="str">
        <f>""</f>
        <v/>
      </c>
      <c r="AP91">
        <v>0</v>
      </c>
      <c r="AQ91" t="str">
        <f>""</f>
        <v/>
      </c>
      <c r="AR91" t="s">
        <v>56</v>
      </c>
      <c r="AS91" t="s">
        <v>57</v>
      </c>
      <c r="AT91">
        <v>0</v>
      </c>
      <c r="AU91" t="str">
        <f>""</f>
        <v/>
      </c>
      <c r="AV91">
        <v>2015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</row>
    <row r="92" spans="1:54" x14ac:dyDescent="0.2">
      <c r="A92">
        <v>1315200920</v>
      </c>
      <c r="B92" t="s">
        <v>158</v>
      </c>
      <c r="C92" s="2">
        <v>-80000</v>
      </c>
      <c r="D92" s="1">
        <v>-71925.37</v>
      </c>
      <c r="E92">
        <v>0</v>
      </c>
      <c r="F92" s="1">
        <v>-71925.37</v>
      </c>
      <c r="G92" s="1">
        <v>-8074.63</v>
      </c>
      <c r="H92">
        <v>89.9</v>
      </c>
      <c r="I92" s="2">
        <v>-80000</v>
      </c>
      <c r="J92" s="1">
        <v>-71925.37</v>
      </c>
      <c r="K92">
        <v>0</v>
      </c>
      <c r="L92" s="1">
        <v>-71925.37</v>
      </c>
      <c r="M92" s="1">
        <v>-8074.63</v>
      </c>
      <c r="N92">
        <v>89.9</v>
      </c>
      <c r="O92">
        <v>0</v>
      </c>
      <c r="P92">
        <v>0</v>
      </c>
      <c r="Q92">
        <v>0</v>
      </c>
      <c r="R92" s="2">
        <v>-80000</v>
      </c>
      <c r="S92" s="1">
        <v>-8074.63</v>
      </c>
      <c r="T92" s="2">
        <v>-80000</v>
      </c>
      <c r="U92" s="1">
        <v>-8074.63</v>
      </c>
      <c r="V92">
        <v>281</v>
      </c>
      <c r="W92" t="s">
        <v>151</v>
      </c>
      <c r="X92">
        <v>0</v>
      </c>
      <c r="Y92" t="str">
        <f>""</f>
        <v/>
      </c>
      <c r="Z92">
        <v>0</v>
      </c>
      <c r="AA92" t="str">
        <f>""</f>
        <v/>
      </c>
      <c r="AB92">
        <v>0</v>
      </c>
      <c r="AC92" t="str">
        <f>""</f>
        <v/>
      </c>
      <c r="AD92">
        <v>0</v>
      </c>
      <c r="AE92" t="str">
        <f>""</f>
        <v/>
      </c>
      <c r="AF92">
        <v>0</v>
      </c>
      <c r="AG92" t="str">
        <f>""</f>
        <v/>
      </c>
      <c r="AH92">
        <v>0</v>
      </c>
      <c r="AI92" t="str">
        <f>""</f>
        <v/>
      </c>
      <c r="AJ92">
        <v>0</v>
      </c>
      <c r="AK92" t="str">
        <f>""</f>
        <v/>
      </c>
      <c r="AL92">
        <v>0</v>
      </c>
      <c r="AM92" t="str">
        <f>""</f>
        <v/>
      </c>
      <c r="AN92">
        <v>0</v>
      </c>
      <c r="AO92" t="str">
        <f>""</f>
        <v/>
      </c>
      <c r="AP92">
        <v>0</v>
      </c>
      <c r="AQ92" t="str">
        <f>""</f>
        <v/>
      </c>
      <c r="AR92" t="s">
        <v>56</v>
      </c>
      <c r="AS92" t="s">
        <v>57</v>
      </c>
      <c r="AT92">
        <v>0</v>
      </c>
      <c r="AU92" t="str">
        <f>""</f>
        <v/>
      </c>
      <c r="AV92">
        <v>2015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</row>
    <row r="93" spans="1:54" x14ac:dyDescent="0.2">
      <c r="A93">
        <v>1315234920</v>
      </c>
      <c r="B93" t="s">
        <v>159</v>
      </c>
      <c r="C93" s="2">
        <v>-40000</v>
      </c>
      <c r="D93" s="1">
        <v>-40684</v>
      </c>
      <c r="E93">
        <v>0</v>
      </c>
      <c r="F93" s="1">
        <v>-40684</v>
      </c>
      <c r="G93">
        <v>684</v>
      </c>
      <c r="H93">
        <v>101.71</v>
      </c>
      <c r="I93" s="2">
        <v>-40000</v>
      </c>
      <c r="J93" s="1">
        <v>-40684</v>
      </c>
      <c r="K93">
        <v>0</v>
      </c>
      <c r="L93" s="1">
        <v>-40684</v>
      </c>
      <c r="M93">
        <v>684</v>
      </c>
      <c r="N93">
        <v>101.71</v>
      </c>
      <c r="O93">
        <v>0</v>
      </c>
      <c r="P93">
        <v>0</v>
      </c>
      <c r="Q93">
        <v>0</v>
      </c>
      <c r="R93" s="2">
        <v>-40000</v>
      </c>
      <c r="S93">
        <v>684</v>
      </c>
      <c r="T93" s="2">
        <v>-40000</v>
      </c>
      <c r="U93">
        <v>684</v>
      </c>
      <c r="V93">
        <v>0</v>
      </c>
      <c r="W93" t="str">
        <f>""</f>
        <v/>
      </c>
      <c r="X93">
        <v>0</v>
      </c>
      <c r="Y93" t="str">
        <f>""</f>
        <v/>
      </c>
      <c r="Z93">
        <v>0</v>
      </c>
      <c r="AA93" t="str">
        <f>""</f>
        <v/>
      </c>
      <c r="AB93">
        <v>0</v>
      </c>
      <c r="AC93" t="str">
        <f>""</f>
        <v/>
      </c>
      <c r="AD93">
        <v>0</v>
      </c>
      <c r="AE93" t="str">
        <f>""</f>
        <v/>
      </c>
      <c r="AF93">
        <v>0</v>
      </c>
      <c r="AG93" t="str">
        <f>""</f>
        <v/>
      </c>
      <c r="AH93">
        <v>0</v>
      </c>
      <c r="AI93" t="str">
        <f>""</f>
        <v/>
      </c>
      <c r="AJ93">
        <v>0</v>
      </c>
      <c r="AK93" t="str">
        <f>""</f>
        <v/>
      </c>
      <c r="AL93">
        <v>0</v>
      </c>
      <c r="AM93" t="str">
        <f>""</f>
        <v/>
      </c>
      <c r="AN93">
        <v>0</v>
      </c>
      <c r="AO93" t="str">
        <f>""</f>
        <v/>
      </c>
      <c r="AP93">
        <v>0</v>
      </c>
      <c r="AQ93" t="str">
        <f>""</f>
        <v/>
      </c>
      <c r="AR93" t="s">
        <v>56</v>
      </c>
      <c r="AS93" t="s">
        <v>57</v>
      </c>
      <c r="AT93">
        <v>0</v>
      </c>
      <c r="AU93" t="str">
        <f>""</f>
        <v/>
      </c>
      <c r="AV93">
        <v>2015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</row>
    <row r="94" spans="1:54" x14ac:dyDescent="0.2">
      <c r="A94">
        <v>1315240920</v>
      </c>
      <c r="B94" t="s">
        <v>160</v>
      </c>
      <c r="C94" s="2">
        <v>-280000</v>
      </c>
      <c r="D94" s="1">
        <v>-246666.28</v>
      </c>
      <c r="E94">
        <v>0</v>
      </c>
      <c r="F94" s="1">
        <v>-246666.28</v>
      </c>
      <c r="G94" s="1">
        <v>-33333.72</v>
      </c>
      <c r="H94">
        <v>88.09</v>
      </c>
      <c r="I94" s="2">
        <v>-280000</v>
      </c>
      <c r="J94" s="1">
        <v>-246666.28</v>
      </c>
      <c r="K94">
        <v>0</v>
      </c>
      <c r="L94" s="1">
        <v>-246666.28</v>
      </c>
      <c r="M94" s="1">
        <v>-33333.72</v>
      </c>
      <c r="N94">
        <v>88.09</v>
      </c>
      <c r="O94">
        <v>0</v>
      </c>
      <c r="P94">
        <v>0</v>
      </c>
      <c r="Q94">
        <v>0</v>
      </c>
      <c r="R94" s="2">
        <v>-280000</v>
      </c>
      <c r="S94" s="1">
        <v>-33333.72</v>
      </c>
      <c r="T94" s="2">
        <v>-280000</v>
      </c>
      <c r="U94" s="1">
        <v>-33333.72</v>
      </c>
      <c r="V94">
        <v>0</v>
      </c>
      <c r="W94" t="str">
        <f>""</f>
        <v/>
      </c>
      <c r="X94">
        <v>0</v>
      </c>
      <c r="Y94" t="str">
        <f>""</f>
        <v/>
      </c>
      <c r="Z94">
        <v>0</v>
      </c>
      <c r="AA94" t="str">
        <f>""</f>
        <v/>
      </c>
      <c r="AB94">
        <v>0</v>
      </c>
      <c r="AC94" t="str">
        <f>""</f>
        <v/>
      </c>
      <c r="AD94">
        <v>0</v>
      </c>
      <c r="AE94" t="str">
        <f>""</f>
        <v/>
      </c>
      <c r="AF94">
        <v>0</v>
      </c>
      <c r="AG94" t="str">
        <f>""</f>
        <v/>
      </c>
      <c r="AH94">
        <v>0</v>
      </c>
      <c r="AI94" t="str">
        <f>""</f>
        <v/>
      </c>
      <c r="AJ94">
        <v>0</v>
      </c>
      <c r="AK94" t="str">
        <f>""</f>
        <v/>
      </c>
      <c r="AL94">
        <v>0</v>
      </c>
      <c r="AM94" t="str">
        <f>""</f>
        <v/>
      </c>
      <c r="AN94">
        <v>0</v>
      </c>
      <c r="AO94" t="str">
        <f>""</f>
        <v/>
      </c>
      <c r="AP94">
        <v>0</v>
      </c>
      <c r="AQ94" t="str">
        <f>""</f>
        <v/>
      </c>
      <c r="AR94" t="s">
        <v>56</v>
      </c>
      <c r="AS94" t="s">
        <v>57</v>
      </c>
      <c r="AT94">
        <v>0</v>
      </c>
      <c r="AU94" t="str">
        <f>""</f>
        <v/>
      </c>
      <c r="AV94">
        <v>2015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</row>
    <row r="95" spans="1:54" x14ac:dyDescent="0.2">
      <c r="A95">
        <v>1315316920</v>
      </c>
      <c r="B95" t="s">
        <v>161</v>
      </c>
      <c r="C95" s="2">
        <v>-82000</v>
      </c>
      <c r="D95" s="1">
        <v>-118626.29</v>
      </c>
      <c r="E95">
        <v>0</v>
      </c>
      <c r="F95" s="1">
        <v>-118626.29</v>
      </c>
      <c r="G95" s="1">
        <v>36626.29</v>
      </c>
      <c r="H95">
        <v>144.66</v>
      </c>
      <c r="I95" s="2">
        <v>-82000</v>
      </c>
      <c r="J95" s="1">
        <v>-118626.29</v>
      </c>
      <c r="K95">
        <v>0</v>
      </c>
      <c r="L95" s="1">
        <v>-118626.29</v>
      </c>
      <c r="M95" s="1">
        <v>36626.29</v>
      </c>
      <c r="N95">
        <v>144.66</v>
      </c>
      <c r="O95">
        <v>0</v>
      </c>
      <c r="P95">
        <v>0</v>
      </c>
      <c r="Q95">
        <v>0</v>
      </c>
      <c r="R95" s="2">
        <v>-82000</v>
      </c>
      <c r="S95" s="1">
        <v>36626.29</v>
      </c>
      <c r="T95" s="2">
        <v>-82000</v>
      </c>
      <c r="U95" s="1">
        <v>36626.29</v>
      </c>
      <c r="V95">
        <v>0</v>
      </c>
      <c r="W95" t="str">
        <f>""</f>
        <v/>
      </c>
      <c r="X95">
        <v>0</v>
      </c>
      <c r="Y95" t="str">
        <f>""</f>
        <v/>
      </c>
      <c r="Z95">
        <v>0</v>
      </c>
      <c r="AA95" t="str">
        <f>""</f>
        <v/>
      </c>
      <c r="AB95">
        <v>0</v>
      </c>
      <c r="AC95" t="str">
        <f>""</f>
        <v/>
      </c>
      <c r="AD95">
        <v>0</v>
      </c>
      <c r="AE95" t="str">
        <f>""</f>
        <v/>
      </c>
      <c r="AF95">
        <v>0</v>
      </c>
      <c r="AG95" t="str">
        <f>""</f>
        <v/>
      </c>
      <c r="AH95">
        <v>0</v>
      </c>
      <c r="AI95" t="str">
        <f>""</f>
        <v/>
      </c>
      <c r="AJ95">
        <v>0</v>
      </c>
      <c r="AK95" t="str">
        <f>""</f>
        <v/>
      </c>
      <c r="AL95">
        <v>0</v>
      </c>
      <c r="AM95" t="str">
        <f>""</f>
        <v/>
      </c>
      <c r="AN95">
        <v>0</v>
      </c>
      <c r="AO95" t="str">
        <f>""</f>
        <v/>
      </c>
      <c r="AP95">
        <v>0</v>
      </c>
      <c r="AQ95" t="str">
        <f>""</f>
        <v/>
      </c>
      <c r="AR95" t="s">
        <v>56</v>
      </c>
      <c r="AS95" t="s">
        <v>57</v>
      </c>
      <c r="AT95">
        <v>0</v>
      </c>
      <c r="AU95" t="str">
        <f>""</f>
        <v/>
      </c>
      <c r="AV95">
        <v>2015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</row>
    <row r="96" spans="1:54" x14ac:dyDescent="0.2">
      <c r="A96">
        <v>1315446920</v>
      </c>
      <c r="B96" t="s">
        <v>162</v>
      </c>
      <c r="C96" s="2">
        <v>-2542000</v>
      </c>
      <c r="D96" s="1">
        <v>-2625658.4500000002</v>
      </c>
      <c r="E96">
        <v>0</v>
      </c>
      <c r="F96" s="1">
        <v>-2625658.4500000002</v>
      </c>
      <c r="G96" s="1">
        <v>83658.45</v>
      </c>
      <c r="H96">
        <v>103.29</v>
      </c>
      <c r="I96" s="2">
        <v>-2542000</v>
      </c>
      <c r="J96" s="1">
        <v>-2625658.4500000002</v>
      </c>
      <c r="K96">
        <v>0</v>
      </c>
      <c r="L96" s="1">
        <v>-2625658.4500000002</v>
      </c>
      <c r="M96" s="1">
        <v>83658.45</v>
      </c>
      <c r="N96">
        <v>103.29</v>
      </c>
      <c r="O96">
        <v>0</v>
      </c>
      <c r="P96">
        <v>0</v>
      </c>
      <c r="Q96">
        <v>0</v>
      </c>
      <c r="R96" s="2">
        <v>-2542000</v>
      </c>
      <c r="S96" s="1">
        <v>83658.45</v>
      </c>
      <c r="T96" s="2">
        <v>-2542000</v>
      </c>
      <c r="U96" s="1">
        <v>83658.45</v>
      </c>
      <c r="V96">
        <v>0</v>
      </c>
      <c r="W96" t="str">
        <f>""</f>
        <v/>
      </c>
      <c r="X96">
        <v>0</v>
      </c>
      <c r="Y96" t="str">
        <f>""</f>
        <v/>
      </c>
      <c r="Z96">
        <v>0</v>
      </c>
      <c r="AA96" t="str">
        <f>""</f>
        <v/>
      </c>
      <c r="AB96">
        <v>0</v>
      </c>
      <c r="AC96" t="str">
        <f>""</f>
        <v/>
      </c>
      <c r="AD96">
        <v>0</v>
      </c>
      <c r="AE96" t="str">
        <f>""</f>
        <v/>
      </c>
      <c r="AF96">
        <v>0</v>
      </c>
      <c r="AG96" t="str">
        <f>""</f>
        <v/>
      </c>
      <c r="AH96">
        <v>0</v>
      </c>
      <c r="AI96" t="str">
        <f>""</f>
        <v/>
      </c>
      <c r="AJ96">
        <v>0</v>
      </c>
      <c r="AK96" t="str">
        <f>""</f>
        <v/>
      </c>
      <c r="AL96">
        <v>0</v>
      </c>
      <c r="AM96" t="str">
        <f>""</f>
        <v/>
      </c>
      <c r="AN96">
        <v>0</v>
      </c>
      <c r="AO96" t="str">
        <f>""</f>
        <v/>
      </c>
      <c r="AP96">
        <v>0</v>
      </c>
      <c r="AQ96" t="str">
        <f>""</f>
        <v/>
      </c>
      <c r="AR96" t="s">
        <v>56</v>
      </c>
      <c r="AS96" t="s">
        <v>57</v>
      </c>
      <c r="AT96">
        <v>0</v>
      </c>
      <c r="AU96" t="str">
        <f>""</f>
        <v/>
      </c>
      <c r="AV96">
        <v>2015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</row>
    <row r="97" spans="1:54" x14ac:dyDescent="0.2">
      <c r="A97">
        <v>1315456920</v>
      </c>
      <c r="B97" t="s">
        <v>163</v>
      </c>
      <c r="C97" s="2">
        <v>-39000</v>
      </c>
      <c r="D97" s="1">
        <v>-32069.919999999998</v>
      </c>
      <c r="E97">
        <v>0</v>
      </c>
      <c r="F97" s="1">
        <v>-32069.919999999998</v>
      </c>
      <c r="G97" s="1">
        <v>-6930.08</v>
      </c>
      <c r="H97">
        <v>82.23</v>
      </c>
      <c r="I97" s="2">
        <v>-39000</v>
      </c>
      <c r="J97" s="1">
        <v>-32069.919999999998</v>
      </c>
      <c r="K97">
        <v>0</v>
      </c>
      <c r="L97" s="1">
        <v>-32069.919999999998</v>
      </c>
      <c r="M97" s="1">
        <v>-6930.08</v>
      </c>
      <c r="N97">
        <v>82.23</v>
      </c>
      <c r="O97">
        <v>0</v>
      </c>
      <c r="P97">
        <v>0</v>
      </c>
      <c r="Q97">
        <v>0</v>
      </c>
      <c r="R97" s="2">
        <v>-39000</v>
      </c>
      <c r="S97" s="1">
        <v>-6930.08</v>
      </c>
      <c r="T97" s="2">
        <v>-39000</v>
      </c>
      <c r="U97" s="1">
        <v>-6930.08</v>
      </c>
      <c r="V97">
        <v>0</v>
      </c>
      <c r="W97" t="str">
        <f>""</f>
        <v/>
      </c>
      <c r="X97">
        <v>0</v>
      </c>
      <c r="Y97" t="str">
        <f>""</f>
        <v/>
      </c>
      <c r="Z97">
        <v>0</v>
      </c>
      <c r="AA97" t="str">
        <f>""</f>
        <v/>
      </c>
      <c r="AB97">
        <v>0</v>
      </c>
      <c r="AC97" t="str">
        <f>""</f>
        <v/>
      </c>
      <c r="AD97">
        <v>0</v>
      </c>
      <c r="AE97" t="str">
        <f>""</f>
        <v/>
      </c>
      <c r="AF97">
        <v>0</v>
      </c>
      <c r="AG97" t="str">
        <f>""</f>
        <v/>
      </c>
      <c r="AH97">
        <v>0</v>
      </c>
      <c r="AI97" t="str">
        <f>""</f>
        <v/>
      </c>
      <c r="AJ97">
        <v>0</v>
      </c>
      <c r="AK97" t="str">
        <f>""</f>
        <v/>
      </c>
      <c r="AL97">
        <v>0</v>
      </c>
      <c r="AM97" t="str">
        <f>""</f>
        <v/>
      </c>
      <c r="AN97">
        <v>0</v>
      </c>
      <c r="AO97" t="str">
        <f>""</f>
        <v/>
      </c>
      <c r="AP97">
        <v>0</v>
      </c>
      <c r="AQ97" t="str">
        <f>""</f>
        <v/>
      </c>
      <c r="AR97" t="s">
        <v>56</v>
      </c>
      <c r="AS97" t="s">
        <v>57</v>
      </c>
      <c r="AT97">
        <v>0</v>
      </c>
      <c r="AU97" t="str">
        <f>""</f>
        <v/>
      </c>
      <c r="AV97">
        <v>2015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</row>
    <row r="98" spans="1:54" x14ac:dyDescent="0.2">
      <c r="A98">
        <v>1315470920</v>
      </c>
      <c r="B98" t="s">
        <v>164</v>
      </c>
      <c r="C98" s="2">
        <v>-22000</v>
      </c>
      <c r="D98" s="1">
        <v>-22159</v>
      </c>
      <c r="E98">
        <v>0</v>
      </c>
      <c r="F98" s="1">
        <v>-22159</v>
      </c>
      <c r="G98">
        <v>159</v>
      </c>
      <c r="H98">
        <v>100.72</v>
      </c>
      <c r="I98" s="2">
        <v>-22000</v>
      </c>
      <c r="J98" s="1">
        <v>-22159</v>
      </c>
      <c r="K98">
        <v>0</v>
      </c>
      <c r="L98" s="1">
        <v>-22159</v>
      </c>
      <c r="M98">
        <v>159</v>
      </c>
      <c r="N98">
        <v>100.72</v>
      </c>
      <c r="O98">
        <v>0</v>
      </c>
      <c r="P98">
        <v>0</v>
      </c>
      <c r="Q98">
        <v>0</v>
      </c>
      <c r="R98" s="2">
        <v>-22000</v>
      </c>
      <c r="S98">
        <v>159</v>
      </c>
      <c r="T98" s="2">
        <v>-22000</v>
      </c>
      <c r="U98">
        <v>159</v>
      </c>
      <c r="V98">
        <v>0</v>
      </c>
      <c r="W98" t="str">
        <f>""</f>
        <v/>
      </c>
      <c r="X98">
        <v>0</v>
      </c>
      <c r="Y98" t="str">
        <f>""</f>
        <v/>
      </c>
      <c r="Z98">
        <v>0</v>
      </c>
      <c r="AA98" t="str">
        <f>""</f>
        <v/>
      </c>
      <c r="AB98">
        <v>0</v>
      </c>
      <c r="AC98" t="str">
        <f>""</f>
        <v/>
      </c>
      <c r="AD98">
        <v>0</v>
      </c>
      <c r="AE98" t="str">
        <f>""</f>
        <v/>
      </c>
      <c r="AF98">
        <v>0</v>
      </c>
      <c r="AG98" t="str">
        <f>""</f>
        <v/>
      </c>
      <c r="AH98">
        <v>0</v>
      </c>
      <c r="AI98" t="str">
        <f>""</f>
        <v/>
      </c>
      <c r="AJ98">
        <v>0</v>
      </c>
      <c r="AK98" t="str">
        <f>""</f>
        <v/>
      </c>
      <c r="AL98">
        <v>0</v>
      </c>
      <c r="AM98" t="str">
        <f>""</f>
        <v/>
      </c>
      <c r="AN98">
        <v>0</v>
      </c>
      <c r="AO98" t="str">
        <f>""</f>
        <v/>
      </c>
      <c r="AP98">
        <v>0</v>
      </c>
      <c r="AQ98" t="str">
        <f>""</f>
        <v/>
      </c>
      <c r="AR98" t="s">
        <v>56</v>
      </c>
      <c r="AS98" t="s">
        <v>57</v>
      </c>
      <c r="AT98">
        <v>0</v>
      </c>
      <c r="AU98" t="str">
        <f>""</f>
        <v/>
      </c>
      <c r="AV98">
        <v>2015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</row>
    <row r="99" spans="1:54" x14ac:dyDescent="0.2">
      <c r="A99">
        <v>1315478920</v>
      </c>
      <c r="B99" t="s">
        <v>165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t="str">
        <f>""</f>
        <v/>
      </c>
      <c r="X99">
        <v>0</v>
      </c>
      <c r="Y99" t="str">
        <f>""</f>
        <v/>
      </c>
      <c r="Z99">
        <v>0</v>
      </c>
      <c r="AA99" t="str">
        <f>""</f>
        <v/>
      </c>
      <c r="AB99">
        <v>0</v>
      </c>
      <c r="AC99" t="str">
        <f>""</f>
        <v/>
      </c>
      <c r="AD99">
        <v>0</v>
      </c>
      <c r="AE99" t="str">
        <f>""</f>
        <v/>
      </c>
      <c r="AF99">
        <v>0</v>
      </c>
      <c r="AG99" t="str">
        <f>""</f>
        <v/>
      </c>
      <c r="AH99">
        <v>0</v>
      </c>
      <c r="AI99" t="str">
        <f>""</f>
        <v/>
      </c>
      <c r="AJ99">
        <v>0</v>
      </c>
      <c r="AK99" t="str">
        <f>""</f>
        <v/>
      </c>
      <c r="AL99">
        <v>0</v>
      </c>
      <c r="AM99" t="str">
        <f>""</f>
        <v/>
      </c>
      <c r="AN99">
        <v>0</v>
      </c>
      <c r="AO99" t="str">
        <f>""</f>
        <v/>
      </c>
      <c r="AP99">
        <v>0</v>
      </c>
      <c r="AQ99" t="str">
        <f>""</f>
        <v/>
      </c>
      <c r="AR99" t="s">
        <v>56</v>
      </c>
      <c r="AS99" t="s">
        <v>57</v>
      </c>
      <c r="AT99">
        <v>0</v>
      </c>
      <c r="AU99" t="str">
        <f>""</f>
        <v/>
      </c>
      <c r="AV99">
        <v>2015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</row>
    <row r="100" spans="1:54" x14ac:dyDescent="0.2">
      <c r="A100">
        <v>1315504920</v>
      </c>
      <c r="B100" t="s">
        <v>166</v>
      </c>
      <c r="C100" s="2">
        <v>-65000</v>
      </c>
      <c r="D100" s="1">
        <v>-58736.83</v>
      </c>
      <c r="E100">
        <v>0</v>
      </c>
      <c r="F100" s="1">
        <v>-58736.83</v>
      </c>
      <c r="G100" s="1">
        <v>-6263.17</v>
      </c>
      <c r="H100">
        <v>90.36</v>
      </c>
      <c r="I100" s="2">
        <v>-65000</v>
      </c>
      <c r="J100" s="1">
        <v>-58736.83</v>
      </c>
      <c r="K100">
        <v>0</v>
      </c>
      <c r="L100" s="1">
        <v>-58736.83</v>
      </c>
      <c r="M100" s="1">
        <v>-6263.17</v>
      </c>
      <c r="N100">
        <v>90.36</v>
      </c>
      <c r="O100">
        <v>0</v>
      </c>
      <c r="P100">
        <v>0</v>
      </c>
      <c r="Q100">
        <v>0</v>
      </c>
      <c r="R100" s="2">
        <v>-65000</v>
      </c>
      <c r="S100" s="1">
        <v>-6263.17</v>
      </c>
      <c r="T100" s="2">
        <v>-65000</v>
      </c>
      <c r="U100" s="1">
        <v>-6263.17</v>
      </c>
      <c r="V100">
        <v>0</v>
      </c>
      <c r="W100" t="str">
        <f>""</f>
        <v/>
      </c>
      <c r="X100">
        <v>0</v>
      </c>
      <c r="Y100" t="str">
        <f>""</f>
        <v/>
      </c>
      <c r="Z100">
        <v>0</v>
      </c>
      <c r="AA100" t="str">
        <f>""</f>
        <v/>
      </c>
      <c r="AB100">
        <v>0</v>
      </c>
      <c r="AC100" t="str">
        <f>""</f>
        <v/>
      </c>
      <c r="AD100">
        <v>0</v>
      </c>
      <c r="AE100" t="str">
        <f>""</f>
        <v/>
      </c>
      <c r="AF100">
        <v>0</v>
      </c>
      <c r="AG100" t="str">
        <f>""</f>
        <v/>
      </c>
      <c r="AH100">
        <v>0</v>
      </c>
      <c r="AI100" t="str">
        <f>""</f>
        <v/>
      </c>
      <c r="AJ100">
        <v>0</v>
      </c>
      <c r="AK100" t="str">
        <f>""</f>
        <v/>
      </c>
      <c r="AL100">
        <v>0</v>
      </c>
      <c r="AM100" t="str">
        <f>""</f>
        <v/>
      </c>
      <c r="AN100">
        <v>0</v>
      </c>
      <c r="AO100" t="str">
        <f>""</f>
        <v/>
      </c>
      <c r="AP100">
        <v>0</v>
      </c>
      <c r="AQ100" t="str">
        <f>""</f>
        <v/>
      </c>
      <c r="AR100" t="s">
        <v>56</v>
      </c>
      <c r="AS100" t="s">
        <v>57</v>
      </c>
      <c r="AT100">
        <v>0</v>
      </c>
      <c r="AU100" t="str">
        <f>""</f>
        <v/>
      </c>
      <c r="AV100">
        <v>2015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</row>
    <row r="101" spans="1:54" x14ac:dyDescent="0.2">
      <c r="A101">
        <v>1315531920</v>
      </c>
      <c r="B101" t="s">
        <v>167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t="str">
        <f>""</f>
        <v/>
      </c>
      <c r="X101">
        <v>0</v>
      </c>
      <c r="Y101" t="str">
        <f>""</f>
        <v/>
      </c>
      <c r="Z101">
        <v>0</v>
      </c>
      <c r="AA101" t="str">
        <f>""</f>
        <v/>
      </c>
      <c r="AB101">
        <v>0</v>
      </c>
      <c r="AC101" t="str">
        <f>""</f>
        <v/>
      </c>
      <c r="AD101">
        <v>0</v>
      </c>
      <c r="AE101" t="str">
        <f>""</f>
        <v/>
      </c>
      <c r="AF101">
        <v>0</v>
      </c>
      <c r="AG101" t="str">
        <f>""</f>
        <v/>
      </c>
      <c r="AH101">
        <v>0</v>
      </c>
      <c r="AI101" t="str">
        <f>""</f>
        <v/>
      </c>
      <c r="AJ101">
        <v>0</v>
      </c>
      <c r="AK101" t="str">
        <f>""</f>
        <v/>
      </c>
      <c r="AL101">
        <v>0</v>
      </c>
      <c r="AM101" t="str">
        <f>""</f>
        <v/>
      </c>
      <c r="AN101">
        <v>0</v>
      </c>
      <c r="AO101" t="str">
        <f>""</f>
        <v/>
      </c>
      <c r="AP101">
        <v>0</v>
      </c>
      <c r="AQ101" t="str">
        <f>""</f>
        <v/>
      </c>
      <c r="AR101" t="s">
        <v>56</v>
      </c>
      <c r="AS101" t="s">
        <v>57</v>
      </c>
      <c r="AT101">
        <v>0</v>
      </c>
      <c r="AU101" t="str">
        <f>""</f>
        <v/>
      </c>
      <c r="AV101">
        <v>2015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</row>
    <row r="102" spans="1:54" x14ac:dyDescent="0.2">
      <c r="A102">
        <v>1315553920</v>
      </c>
      <c r="B102" t="s">
        <v>168</v>
      </c>
      <c r="C102" s="2">
        <v>-76000</v>
      </c>
      <c r="D102" s="1">
        <v>-75271.7</v>
      </c>
      <c r="E102">
        <v>0</v>
      </c>
      <c r="F102" s="1">
        <v>-75271.7</v>
      </c>
      <c r="G102">
        <v>-728.3</v>
      </c>
      <c r="H102">
        <v>99.04</v>
      </c>
      <c r="I102" s="2">
        <v>-76000</v>
      </c>
      <c r="J102" s="1">
        <v>-75271.7</v>
      </c>
      <c r="K102">
        <v>0</v>
      </c>
      <c r="L102" s="1">
        <v>-75271.7</v>
      </c>
      <c r="M102">
        <v>-728.3</v>
      </c>
      <c r="N102">
        <v>99.04</v>
      </c>
      <c r="O102">
        <v>0</v>
      </c>
      <c r="P102">
        <v>0</v>
      </c>
      <c r="Q102">
        <v>0</v>
      </c>
      <c r="R102" s="2">
        <v>-76000</v>
      </c>
      <c r="S102">
        <v>-728.3</v>
      </c>
      <c r="T102" s="2">
        <v>-76000</v>
      </c>
      <c r="U102">
        <v>-728.3</v>
      </c>
      <c r="V102">
        <v>0</v>
      </c>
      <c r="W102" t="str">
        <f>""</f>
        <v/>
      </c>
      <c r="X102">
        <v>0</v>
      </c>
      <c r="Y102" t="str">
        <f>""</f>
        <v/>
      </c>
      <c r="Z102">
        <v>0</v>
      </c>
      <c r="AA102" t="str">
        <f>""</f>
        <v/>
      </c>
      <c r="AB102">
        <v>0</v>
      </c>
      <c r="AC102" t="str">
        <f>""</f>
        <v/>
      </c>
      <c r="AD102">
        <v>0</v>
      </c>
      <c r="AE102" t="str">
        <f>""</f>
        <v/>
      </c>
      <c r="AF102">
        <v>0</v>
      </c>
      <c r="AG102" t="str">
        <f>""</f>
        <v/>
      </c>
      <c r="AH102">
        <v>0</v>
      </c>
      <c r="AI102" t="str">
        <f>""</f>
        <v/>
      </c>
      <c r="AJ102">
        <v>0</v>
      </c>
      <c r="AK102" t="str">
        <f>""</f>
        <v/>
      </c>
      <c r="AL102">
        <v>0</v>
      </c>
      <c r="AM102" t="str">
        <f>""</f>
        <v/>
      </c>
      <c r="AN102">
        <v>0</v>
      </c>
      <c r="AO102" t="str">
        <f>""</f>
        <v/>
      </c>
      <c r="AP102">
        <v>0</v>
      </c>
      <c r="AQ102" t="str">
        <f>""</f>
        <v/>
      </c>
      <c r="AR102" t="s">
        <v>56</v>
      </c>
      <c r="AS102" t="s">
        <v>57</v>
      </c>
      <c r="AT102">
        <v>0</v>
      </c>
      <c r="AU102" t="str">
        <f>""</f>
        <v/>
      </c>
      <c r="AV102">
        <v>2015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</row>
    <row r="103" spans="1:54" x14ac:dyDescent="0.2">
      <c r="A103">
        <v>1315556920</v>
      </c>
      <c r="B103" t="s">
        <v>169</v>
      </c>
      <c r="C103" s="2">
        <v>-3444000</v>
      </c>
      <c r="D103" s="1">
        <v>-3531543.65</v>
      </c>
      <c r="E103">
        <v>0</v>
      </c>
      <c r="F103" s="1">
        <v>-3531543.65</v>
      </c>
      <c r="G103" s="1">
        <v>87543.65</v>
      </c>
      <c r="H103">
        <v>102.54</v>
      </c>
      <c r="I103" s="2">
        <v>-3444000</v>
      </c>
      <c r="J103" s="1">
        <v>-3531543.65</v>
      </c>
      <c r="K103">
        <v>0</v>
      </c>
      <c r="L103" s="1">
        <v>-3531543.65</v>
      </c>
      <c r="M103" s="1">
        <v>87543.65</v>
      </c>
      <c r="N103">
        <v>102.54</v>
      </c>
      <c r="O103">
        <v>0</v>
      </c>
      <c r="P103">
        <v>0</v>
      </c>
      <c r="Q103">
        <v>0</v>
      </c>
      <c r="R103" s="2">
        <v>-3444000</v>
      </c>
      <c r="S103" s="1">
        <v>87543.65</v>
      </c>
      <c r="T103" s="2">
        <v>-3444000</v>
      </c>
      <c r="U103" s="1">
        <v>87543.65</v>
      </c>
      <c r="V103">
        <v>0</v>
      </c>
      <c r="W103" t="str">
        <f>""</f>
        <v/>
      </c>
      <c r="X103">
        <v>0</v>
      </c>
      <c r="Y103" t="str">
        <f>""</f>
        <v/>
      </c>
      <c r="Z103">
        <v>0</v>
      </c>
      <c r="AA103" t="str">
        <f>""</f>
        <v/>
      </c>
      <c r="AB103">
        <v>0</v>
      </c>
      <c r="AC103" t="str">
        <f>""</f>
        <v/>
      </c>
      <c r="AD103">
        <v>0</v>
      </c>
      <c r="AE103" t="str">
        <f>""</f>
        <v/>
      </c>
      <c r="AF103">
        <v>0</v>
      </c>
      <c r="AG103" t="str">
        <f>""</f>
        <v/>
      </c>
      <c r="AH103">
        <v>0</v>
      </c>
      <c r="AI103" t="str">
        <f>""</f>
        <v/>
      </c>
      <c r="AJ103">
        <v>0</v>
      </c>
      <c r="AK103" t="str">
        <f>""</f>
        <v/>
      </c>
      <c r="AL103">
        <v>0</v>
      </c>
      <c r="AM103" t="str">
        <f>""</f>
        <v/>
      </c>
      <c r="AN103">
        <v>0</v>
      </c>
      <c r="AO103" t="str">
        <f>""</f>
        <v/>
      </c>
      <c r="AP103">
        <v>0</v>
      </c>
      <c r="AQ103" t="str">
        <f>""</f>
        <v/>
      </c>
      <c r="AR103" t="s">
        <v>56</v>
      </c>
      <c r="AS103" t="s">
        <v>57</v>
      </c>
      <c r="AT103">
        <v>0</v>
      </c>
      <c r="AU103" t="str">
        <f>""</f>
        <v/>
      </c>
      <c r="AV103">
        <v>2015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</row>
    <row r="104" spans="1:54" x14ac:dyDescent="0.2">
      <c r="A104">
        <v>1315557920</v>
      </c>
      <c r="B104" t="s">
        <v>170</v>
      </c>
      <c r="C104" s="2">
        <v>-5740000</v>
      </c>
      <c r="D104" s="1">
        <v>-5885941.7300000004</v>
      </c>
      <c r="E104">
        <v>0</v>
      </c>
      <c r="F104" s="1">
        <v>-5885941.7300000004</v>
      </c>
      <c r="G104" s="1">
        <v>145941.73000000001</v>
      </c>
      <c r="H104">
        <v>102.54</v>
      </c>
      <c r="I104" s="2">
        <v>-5740000</v>
      </c>
      <c r="J104" s="1">
        <v>-5885941.7300000004</v>
      </c>
      <c r="K104">
        <v>0</v>
      </c>
      <c r="L104" s="1">
        <v>-5885941.7300000004</v>
      </c>
      <c r="M104" s="1">
        <v>145941.73000000001</v>
      </c>
      <c r="N104">
        <v>102.54</v>
      </c>
      <c r="O104">
        <v>0</v>
      </c>
      <c r="P104">
        <v>0</v>
      </c>
      <c r="Q104">
        <v>0</v>
      </c>
      <c r="R104" s="2">
        <v>-5740000</v>
      </c>
      <c r="S104" s="1">
        <v>145941.73000000001</v>
      </c>
      <c r="T104" s="2">
        <v>-5740000</v>
      </c>
      <c r="U104" s="1">
        <v>145941.73000000001</v>
      </c>
      <c r="V104">
        <v>0</v>
      </c>
      <c r="W104" t="str">
        <f>""</f>
        <v/>
      </c>
      <c r="X104">
        <v>0</v>
      </c>
      <c r="Y104" t="str">
        <f>""</f>
        <v/>
      </c>
      <c r="Z104">
        <v>0</v>
      </c>
      <c r="AA104" t="str">
        <f>""</f>
        <v/>
      </c>
      <c r="AB104">
        <v>0</v>
      </c>
      <c r="AC104" t="str">
        <f>""</f>
        <v/>
      </c>
      <c r="AD104">
        <v>0</v>
      </c>
      <c r="AE104" t="str">
        <f>""</f>
        <v/>
      </c>
      <c r="AF104">
        <v>0</v>
      </c>
      <c r="AG104" t="str">
        <f>""</f>
        <v/>
      </c>
      <c r="AH104">
        <v>0</v>
      </c>
      <c r="AI104" t="str">
        <f>""</f>
        <v/>
      </c>
      <c r="AJ104">
        <v>0</v>
      </c>
      <c r="AK104" t="str">
        <f>""</f>
        <v/>
      </c>
      <c r="AL104">
        <v>0</v>
      </c>
      <c r="AM104" t="str">
        <f>""</f>
        <v/>
      </c>
      <c r="AN104">
        <v>0</v>
      </c>
      <c r="AO104" t="str">
        <f>""</f>
        <v/>
      </c>
      <c r="AP104">
        <v>0</v>
      </c>
      <c r="AQ104" t="str">
        <f>""</f>
        <v/>
      </c>
      <c r="AR104" t="s">
        <v>56</v>
      </c>
      <c r="AS104" t="s">
        <v>57</v>
      </c>
      <c r="AT104">
        <v>0</v>
      </c>
      <c r="AU104" t="str">
        <f>""</f>
        <v/>
      </c>
      <c r="AV104">
        <v>2015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</row>
    <row r="105" spans="1:54" x14ac:dyDescent="0.2">
      <c r="A105">
        <v>1315558920</v>
      </c>
      <c r="B105" t="s">
        <v>171</v>
      </c>
      <c r="C105" s="2">
        <v>-1027000</v>
      </c>
      <c r="D105" s="1">
        <v>-1012097.24</v>
      </c>
      <c r="E105">
        <v>0</v>
      </c>
      <c r="F105" s="1">
        <v>-1012097.24</v>
      </c>
      <c r="G105" s="1">
        <v>-14902.76</v>
      </c>
      <c r="H105">
        <v>98.54</v>
      </c>
      <c r="I105" s="2">
        <v>-1027000</v>
      </c>
      <c r="J105" s="1">
        <v>-1012097.24</v>
      </c>
      <c r="K105">
        <v>0</v>
      </c>
      <c r="L105" s="1">
        <v>-1012097.24</v>
      </c>
      <c r="M105" s="1">
        <v>-14902.76</v>
      </c>
      <c r="N105">
        <v>98.54</v>
      </c>
      <c r="O105">
        <v>0</v>
      </c>
      <c r="P105">
        <v>0</v>
      </c>
      <c r="Q105">
        <v>0</v>
      </c>
      <c r="R105" s="2">
        <v>-1027000</v>
      </c>
      <c r="S105" s="1">
        <v>-14902.76</v>
      </c>
      <c r="T105" s="2">
        <v>-1027000</v>
      </c>
      <c r="U105" s="1">
        <v>-14902.76</v>
      </c>
      <c r="V105">
        <v>0</v>
      </c>
      <c r="W105" t="str">
        <f>""</f>
        <v/>
      </c>
      <c r="X105">
        <v>0</v>
      </c>
      <c r="Y105" t="str">
        <f>""</f>
        <v/>
      </c>
      <c r="Z105">
        <v>0</v>
      </c>
      <c r="AA105" t="str">
        <f>""</f>
        <v/>
      </c>
      <c r="AB105">
        <v>0</v>
      </c>
      <c r="AC105" t="str">
        <f>""</f>
        <v/>
      </c>
      <c r="AD105">
        <v>0</v>
      </c>
      <c r="AE105" t="str">
        <f>""</f>
        <v/>
      </c>
      <c r="AF105">
        <v>0</v>
      </c>
      <c r="AG105" t="str">
        <f>""</f>
        <v/>
      </c>
      <c r="AH105">
        <v>0</v>
      </c>
      <c r="AI105" t="str">
        <f>""</f>
        <v/>
      </c>
      <c r="AJ105">
        <v>0</v>
      </c>
      <c r="AK105" t="str">
        <f>""</f>
        <v/>
      </c>
      <c r="AL105">
        <v>0</v>
      </c>
      <c r="AM105" t="str">
        <f>""</f>
        <v/>
      </c>
      <c r="AN105">
        <v>0</v>
      </c>
      <c r="AO105" t="str">
        <f>""</f>
        <v/>
      </c>
      <c r="AP105">
        <v>0</v>
      </c>
      <c r="AQ105" t="str">
        <f>""</f>
        <v/>
      </c>
      <c r="AR105" t="s">
        <v>56</v>
      </c>
      <c r="AS105" t="s">
        <v>57</v>
      </c>
      <c r="AT105">
        <v>0</v>
      </c>
      <c r="AU105" t="str">
        <f>""</f>
        <v/>
      </c>
      <c r="AV105">
        <v>2015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</row>
    <row r="106" spans="1:54" x14ac:dyDescent="0.2">
      <c r="A106">
        <v>1315559920</v>
      </c>
      <c r="B106" t="s">
        <v>172</v>
      </c>
      <c r="C106" s="2">
        <v>-291000</v>
      </c>
      <c r="D106" s="1">
        <v>-291261.14</v>
      </c>
      <c r="E106">
        <v>0</v>
      </c>
      <c r="F106" s="1">
        <v>-291261.14</v>
      </c>
      <c r="G106">
        <v>261.14</v>
      </c>
      <c r="H106">
        <v>100.08</v>
      </c>
      <c r="I106" s="2">
        <v>-291000</v>
      </c>
      <c r="J106" s="1">
        <v>-291261.14</v>
      </c>
      <c r="K106">
        <v>0</v>
      </c>
      <c r="L106" s="1">
        <v>-291261.14</v>
      </c>
      <c r="M106">
        <v>261.14</v>
      </c>
      <c r="N106">
        <v>100.08</v>
      </c>
      <c r="O106">
        <v>0</v>
      </c>
      <c r="P106">
        <v>0</v>
      </c>
      <c r="Q106">
        <v>0</v>
      </c>
      <c r="R106" s="2">
        <v>-291000</v>
      </c>
      <c r="S106">
        <v>261.14</v>
      </c>
      <c r="T106" s="2">
        <v>-291000</v>
      </c>
      <c r="U106">
        <v>261.14</v>
      </c>
      <c r="V106">
        <v>0</v>
      </c>
      <c r="W106" t="str">
        <f>""</f>
        <v/>
      </c>
      <c r="X106">
        <v>0</v>
      </c>
      <c r="Y106" t="str">
        <f>""</f>
        <v/>
      </c>
      <c r="Z106">
        <v>0</v>
      </c>
      <c r="AA106" t="str">
        <f>""</f>
        <v/>
      </c>
      <c r="AB106">
        <v>0</v>
      </c>
      <c r="AC106" t="str">
        <f>""</f>
        <v/>
      </c>
      <c r="AD106">
        <v>0</v>
      </c>
      <c r="AE106" t="str">
        <f>""</f>
        <v/>
      </c>
      <c r="AF106">
        <v>0</v>
      </c>
      <c r="AG106" t="str">
        <f>""</f>
        <v/>
      </c>
      <c r="AH106">
        <v>0</v>
      </c>
      <c r="AI106" t="str">
        <f>""</f>
        <v/>
      </c>
      <c r="AJ106">
        <v>0</v>
      </c>
      <c r="AK106" t="str">
        <f>""</f>
        <v/>
      </c>
      <c r="AL106">
        <v>0</v>
      </c>
      <c r="AM106" t="str">
        <f>""</f>
        <v/>
      </c>
      <c r="AN106">
        <v>0</v>
      </c>
      <c r="AO106" t="str">
        <f>""</f>
        <v/>
      </c>
      <c r="AP106">
        <v>0</v>
      </c>
      <c r="AQ106" t="str">
        <f>""</f>
        <v/>
      </c>
      <c r="AR106" t="s">
        <v>56</v>
      </c>
      <c r="AS106" t="s">
        <v>57</v>
      </c>
      <c r="AT106">
        <v>0</v>
      </c>
      <c r="AU106" t="str">
        <f>""</f>
        <v/>
      </c>
      <c r="AV106">
        <v>2015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</row>
    <row r="107" spans="1:54" x14ac:dyDescent="0.2">
      <c r="A107">
        <v>1315561920</v>
      </c>
      <c r="B107" t="s">
        <v>173</v>
      </c>
      <c r="C107" s="2">
        <v>-24000</v>
      </c>
      <c r="D107" s="1">
        <v>-26740.080000000002</v>
      </c>
      <c r="E107">
        <v>0</v>
      </c>
      <c r="F107" s="1">
        <v>-26740.080000000002</v>
      </c>
      <c r="G107" s="1">
        <v>2740.08</v>
      </c>
      <c r="H107">
        <v>111.41</v>
      </c>
      <c r="I107" s="2">
        <v>-24000</v>
      </c>
      <c r="J107" s="1">
        <v>-26740.080000000002</v>
      </c>
      <c r="K107">
        <v>0</v>
      </c>
      <c r="L107" s="1">
        <v>-26740.080000000002</v>
      </c>
      <c r="M107" s="1">
        <v>2740.08</v>
      </c>
      <c r="N107">
        <v>111.41</v>
      </c>
      <c r="O107">
        <v>0</v>
      </c>
      <c r="P107">
        <v>0</v>
      </c>
      <c r="Q107">
        <v>0</v>
      </c>
      <c r="R107" s="2">
        <v>-24000</v>
      </c>
      <c r="S107" s="1">
        <v>2740.08</v>
      </c>
      <c r="T107" s="2">
        <v>-24000</v>
      </c>
      <c r="U107" s="1">
        <v>2740.08</v>
      </c>
      <c r="V107">
        <v>0</v>
      </c>
      <c r="W107" t="str">
        <f>""</f>
        <v/>
      </c>
      <c r="X107">
        <v>0</v>
      </c>
      <c r="Y107" t="str">
        <f>""</f>
        <v/>
      </c>
      <c r="Z107">
        <v>0</v>
      </c>
      <c r="AA107" t="str">
        <f>""</f>
        <v/>
      </c>
      <c r="AB107">
        <v>0</v>
      </c>
      <c r="AC107" t="str">
        <f>""</f>
        <v/>
      </c>
      <c r="AD107">
        <v>0</v>
      </c>
      <c r="AE107" t="str">
        <f>""</f>
        <v/>
      </c>
      <c r="AF107">
        <v>0</v>
      </c>
      <c r="AG107" t="str">
        <f>""</f>
        <v/>
      </c>
      <c r="AH107">
        <v>0</v>
      </c>
      <c r="AI107" t="str">
        <f>""</f>
        <v/>
      </c>
      <c r="AJ107">
        <v>0</v>
      </c>
      <c r="AK107" t="str">
        <f>""</f>
        <v/>
      </c>
      <c r="AL107">
        <v>0</v>
      </c>
      <c r="AM107" t="str">
        <f>""</f>
        <v/>
      </c>
      <c r="AN107">
        <v>0</v>
      </c>
      <c r="AO107" t="str">
        <f>""</f>
        <v/>
      </c>
      <c r="AP107">
        <v>0</v>
      </c>
      <c r="AQ107" t="str">
        <f>""</f>
        <v/>
      </c>
      <c r="AR107" t="s">
        <v>56</v>
      </c>
      <c r="AS107" t="s">
        <v>57</v>
      </c>
      <c r="AT107">
        <v>0</v>
      </c>
      <c r="AU107" t="str">
        <f>""</f>
        <v/>
      </c>
      <c r="AV107">
        <v>2015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</row>
    <row r="108" spans="1:54" x14ac:dyDescent="0.2">
      <c r="A108">
        <v>1315567920</v>
      </c>
      <c r="B108" t="s">
        <v>174</v>
      </c>
      <c r="C108" s="2">
        <v>-150000</v>
      </c>
      <c r="D108" s="1">
        <v>-163468.91</v>
      </c>
      <c r="E108">
        <v>0</v>
      </c>
      <c r="F108" s="1">
        <v>-163468.91</v>
      </c>
      <c r="G108" s="1">
        <v>13468.91</v>
      </c>
      <c r="H108">
        <v>108.97</v>
      </c>
      <c r="I108" s="2">
        <v>-150000</v>
      </c>
      <c r="J108" s="1">
        <v>-163468.91</v>
      </c>
      <c r="K108">
        <v>0</v>
      </c>
      <c r="L108" s="1">
        <v>-163468.91</v>
      </c>
      <c r="M108" s="1">
        <v>13468.91</v>
      </c>
      <c r="N108">
        <v>108.97</v>
      </c>
      <c r="O108">
        <v>0</v>
      </c>
      <c r="P108">
        <v>0</v>
      </c>
      <c r="Q108">
        <v>0</v>
      </c>
      <c r="R108" s="2">
        <v>-150000</v>
      </c>
      <c r="S108" s="1">
        <v>13468.91</v>
      </c>
      <c r="T108" s="2">
        <v>-150000</v>
      </c>
      <c r="U108" s="1">
        <v>13468.91</v>
      </c>
      <c r="V108">
        <v>0</v>
      </c>
      <c r="W108" t="str">
        <f>""</f>
        <v/>
      </c>
      <c r="X108">
        <v>0</v>
      </c>
      <c r="Y108" t="str">
        <f>""</f>
        <v/>
      </c>
      <c r="Z108">
        <v>0</v>
      </c>
      <c r="AA108" t="str">
        <f>""</f>
        <v/>
      </c>
      <c r="AB108">
        <v>0</v>
      </c>
      <c r="AC108" t="str">
        <f>""</f>
        <v/>
      </c>
      <c r="AD108">
        <v>0</v>
      </c>
      <c r="AE108" t="str">
        <f>""</f>
        <v/>
      </c>
      <c r="AF108">
        <v>0</v>
      </c>
      <c r="AG108" t="str">
        <f>""</f>
        <v/>
      </c>
      <c r="AH108">
        <v>0</v>
      </c>
      <c r="AI108" t="str">
        <f>""</f>
        <v/>
      </c>
      <c r="AJ108">
        <v>0</v>
      </c>
      <c r="AK108" t="str">
        <f>""</f>
        <v/>
      </c>
      <c r="AL108">
        <v>0</v>
      </c>
      <c r="AM108" t="str">
        <f>""</f>
        <v/>
      </c>
      <c r="AN108">
        <v>0</v>
      </c>
      <c r="AO108" t="str">
        <f>""</f>
        <v/>
      </c>
      <c r="AP108">
        <v>0</v>
      </c>
      <c r="AQ108" t="str">
        <f>""</f>
        <v/>
      </c>
      <c r="AR108" t="s">
        <v>56</v>
      </c>
      <c r="AS108" t="s">
        <v>57</v>
      </c>
      <c r="AT108">
        <v>0</v>
      </c>
      <c r="AU108" t="str">
        <f>""</f>
        <v/>
      </c>
      <c r="AV108">
        <v>2015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</row>
    <row r="109" spans="1:54" x14ac:dyDescent="0.2">
      <c r="A109">
        <v>1315568920</v>
      </c>
      <c r="B109" t="s">
        <v>175</v>
      </c>
      <c r="C109" s="2">
        <v>-250000</v>
      </c>
      <c r="D109" s="1">
        <v>-272391.88</v>
      </c>
      <c r="E109">
        <v>0</v>
      </c>
      <c r="F109" s="1">
        <v>-272391.88</v>
      </c>
      <c r="G109" s="1">
        <v>22391.88</v>
      </c>
      <c r="H109">
        <v>108.95</v>
      </c>
      <c r="I109" s="2">
        <v>-250000</v>
      </c>
      <c r="J109" s="1">
        <v>-272391.88</v>
      </c>
      <c r="K109">
        <v>0</v>
      </c>
      <c r="L109" s="1">
        <v>-272391.88</v>
      </c>
      <c r="M109" s="1">
        <v>22391.88</v>
      </c>
      <c r="N109">
        <v>108.95</v>
      </c>
      <c r="O109">
        <v>0</v>
      </c>
      <c r="P109">
        <v>0</v>
      </c>
      <c r="Q109">
        <v>0</v>
      </c>
      <c r="R109" s="2">
        <v>-250000</v>
      </c>
      <c r="S109" s="1">
        <v>22391.88</v>
      </c>
      <c r="T109" s="2">
        <v>-250000</v>
      </c>
      <c r="U109" s="1">
        <v>22391.88</v>
      </c>
      <c r="V109">
        <v>0</v>
      </c>
      <c r="W109" t="str">
        <f>""</f>
        <v/>
      </c>
      <c r="X109">
        <v>0</v>
      </c>
      <c r="Y109" t="str">
        <f>""</f>
        <v/>
      </c>
      <c r="Z109">
        <v>0</v>
      </c>
      <c r="AA109" t="str">
        <f>""</f>
        <v/>
      </c>
      <c r="AB109">
        <v>0</v>
      </c>
      <c r="AC109" t="str">
        <f>""</f>
        <v/>
      </c>
      <c r="AD109">
        <v>0</v>
      </c>
      <c r="AE109" t="str">
        <f>""</f>
        <v/>
      </c>
      <c r="AF109">
        <v>0</v>
      </c>
      <c r="AG109" t="str">
        <f>""</f>
        <v/>
      </c>
      <c r="AH109">
        <v>0</v>
      </c>
      <c r="AI109" t="str">
        <f>""</f>
        <v/>
      </c>
      <c r="AJ109">
        <v>0</v>
      </c>
      <c r="AK109" t="str">
        <f>""</f>
        <v/>
      </c>
      <c r="AL109">
        <v>0</v>
      </c>
      <c r="AM109" t="str">
        <f>""</f>
        <v/>
      </c>
      <c r="AN109">
        <v>0</v>
      </c>
      <c r="AO109" t="str">
        <f>""</f>
        <v/>
      </c>
      <c r="AP109">
        <v>0</v>
      </c>
      <c r="AQ109" t="str">
        <f>""</f>
        <v/>
      </c>
      <c r="AR109" t="s">
        <v>56</v>
      </c>
      <c r="AS109" t="s">
        <v>57</v>
      </c>
      <c r="AT109">
        <v>0</v>
      </c>
      <c r="AU109" t="str">
        <f>""</f>
        <v/>
      </c>
      <c r="AV109">
        <v>2015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</row>
    <row r="110" spans="1:54" x14ac:dyDescent="0.2">
      <c r="A110">
        <v>1315575920</v>
      </c>
      <c r="B110" t="s">
        <v>176</v>
      </c>
      <c r="C110" s="2">
        <v>-1266000</v>
      </c>
      <c r="D110" s="1">
        <v>-1277646.08</v>
      </c>
      <c r="E110">
        <v>0</v>
      </c>
      <c r="F110" s="1">
        <v>-1277646.08</v>
      </c>
      <c r="G110" s="1">
        <v>11646.08</v>
      </c>
      <c r="H110">
        <v>100.91</v>
      </c>
      <c r="I110" s="2">
        <v>-1266000</v>
      </c>
      <c r="J110" s="1">
        <v>-1277646.08</v>
      </c>
      <c r="K110">
        <v>0</v>
      </c>
      <c r="L110" s="1">
        <v>-1277646.08</v>
      </c>
      <c r="M110" s="1">
        <v>11646.08</v>
      </c>
      <c r="N110">
        <v>100.91</v>
      </c>
      <c r="O110">
        <v>0</v>
      </c>
      <c r="P110">
        <v>0</v>
      </c>
      <c r="Q110">
        <v>0</v>
      </c>
      <c r="R110" s="2">
        <v>-1266000</v>
      </c>
      <c r="S110" s="1">
        <v>11646.08</v>
      </c>
      <c r="T110" s="2">
        <v>-1266000</v>
      </c>
      <c r="U110" s="1">
        <v>11646.08</v>
      </c>
      <c r="V110">
        <v>0</v>
      </c>
      <c r="W110" t="str">
        <f>""</f>
        <v/>
      </c>
      <c r="X110">
        <v>0</v>
      </c>
      <c r="Y110" t="str">
        <f>""</f>
        <v/>
      </c>
      <c r="Z110">
        <v>0</v>
      </c>
      <c r="AA110" t="str">
        <f>""</f>
        <v/>
      </c>
      <c r="AB110">
        <v>0</v>
      </c>
      <c r="AC110" t="str">
        <f>""</f>
        <v/>
      </c>
      <c r="AD110">
        <v>0</v>
      </c>
      <c r="AE110" t="str">
        <f>""</f>
        <v/>
      </c>
      <c r="AF110">
        <v>0</v>
      </c>
      <c r="AG110" t="str">
        <f>""</f>
        <v/>
      </c>
      <c r="AH110">
        <v>0</v>
      </c>
      <c r="AI110" t="str">
        <f>""</f>
        <v/>
      </c>
      <c r="AJ110">
        <v>0</v>
      </c>
      <c r="AK110" t="str">
        <f>""</f>
        <v/>
      </c>
      <c r="AL110">
        <v>0</v>
      </c>
      <c r="AM110" t="str">
        <f>""</f>
        <v/>
      </c>
      <c r="AN110">
        <v>0</v>
      </c>
      <c r="AO110" t="str">
        <f>""</f>
        <v/>
      </c>
      <c r="AP110">
        <v>0</v>
      </c>
      <c r="AQ110" t="str">
        <f>""</f>
        <v/>
      </c>
      <c r="AR110" t="s">
        <v>56</v>
      </c>
      <c r="AS110" t="s">
        <v>57</v>
      </c>
      <c r="AT110">
        <v>0</v>
      </c>
      <c r="AU110" t="str">
        <f>""</f>
        <v/>
      </c>
      <c r="AV110">
        <v>2015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</row>
    <row r="111" spans="1:54" x14ac:dyDescent="0.2">
      <c r="A111">
        <v>1317045920</v>
      </c>
      <c r="B111" t="s">
        <v>177</v>
      </c>
      <c r="C111" s="2">
        <v>-500000</v>
      </c>
      <c r="D111" s="1">
        <v>-496229.88</v>
      </c>
      <c r="E111">
        <v>0</v>
      </c>
      <c r="F111" s="1">
        <v>-496229.88</v>
      </c>
      <c r="G111" s="1">
        <v>-3770.12</v>
      </c>
      <c r="H111">
        <v>99.24</v>
      </c>
      <c r="I111" s="2">
        <v>-500000</v>
      </c>
      <c r="J111" s="1">
        <v>-496229.88</v>
      </c>
      <c r="K111">
        <v>0</v>
      </c>
      <c r="L111" s="1">
        <v>-496229.88</v>
      </c>
      <c r="M111" s="1">
        <v>-3770.12</v>
      </c>
      <c r="N111">
        <v>99.24</v>
      </c>
      <c r="O111">
        <v>0</v>
      </c>
      <c r="P111">
        <v>0</v>
      </c>
      <c r="Q111">
        <v>0</v>
      </c>
      <c r="R111" s="2">
        <v>-500000</v>
      </c>
      <c r="S111" s="1">
        <v>-3770.12</v>
      </c>
      <c r="T111" s="2">
        <v>-500000</v>
      </c>
      <c r="U111" s="1">
        <v>-3770.12</v>
      </c>
      <c r="V111">
        <v>0</v>
      </c>
      <c r="W111" t="str">
        <f>""</f>
        <v/>
      </c>
      <c r="X111">
        <v>0</v>
      </c>
      <c r="Y111" t="str">
        <f>""</f>
        <v/>
      </c>
      <c r="Z111">
        <v>0</v>
      </c>
      <c r="AA111" t="str">
        <f>""</f>
        <v/>
      </c>
      <c r="AB111">
        <v>0</v>
      </c>
      <c r="AC111" t="str">
        <f>""</f>
        <v/>
      </c>
      <c r="AD111">
        <v>0</v>
      </c>
      <c r="AE111" t="str">
        <f>""</f>
        <v/>
      </c>
      <c r="AF111">
        <v>0</v>
      </c>
      <c r="AG111" t="str">
        <f>""</f>
        <v/>
      </c>
      <c r="AH111">
        <v>0</v>
      </c>
      <c r="AI111" t="str">
        <f>""</f>
        <v/>
      </c>
      <c r="AJ111">
        <v>0</v>
      </c>
      <c r="AK111" t="str">
        <f>""</f>
        <v/>
      </c>
      <c r="AL111">
        <v>0</v>
      </c>
      <c r="AM111" t="str">
        <f>""</f>
        <v/>
      </c>
      <c r="AN111">
        <v>0</v>
      </c>
      <c r="AO111" t="str">
        <f>""</f>
        <v/>
      </c>
      <c r="AP111">
        <v>0</v>
      </c>
      <c r="AQ111" t="str">
        <f>""</f>
        <v/>
      </c>
      <c r="AR111" t="s">
        <v>56</v>
      </c>
      <c r="AS111" t="s">
        <v>57</v>
      </c>
      <c r="AT111">
        <v>0</v>
      </c>
      <c r="AU111" t="str">
        <f>""</f>
        <v/>
      </c>
      <c r="AV111">
        <v>2015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</row>
    <row r="112" spans="1:54" x14ac:dyDescent="0.2">
      <c r="A112">
        <v>1317046920</v>
      </c>
      <c r="B112" t="s">
        <v>178</v>
      </c>
      <c r="C112" s="2">
        <v>-101000</v>
      </c>
      <c r="D112" s="1">
        <v>-97916.81</v>
      </c>
      <c r="E112">
        <v>0</v>
      </c>
      <c r="F112" s="1">
        <v>-97916.81</v>
      </c>
      <c r="G112" s="1">
        <v>-3083.19</v>
      </c>
      <c r="H112">
        <v>96.94</v>
      </c>
      <c r="I112" s="2">
        <v>-101000</v>
      </c>
      <c r="J112" s="1">
        <v>-97916.81</v>
      </c>
      <c r="K112">
        <v>0</v>
      </c>
      <c r="L112" s="1">
        <v>-97916.81</v>
      </c>
      <c r="M112" s="1">
        <v>-3083.19</v>
      </c>
      <c r="N112">
        <v>96.94</v>
      </c>
      <c r="O112">
        <v>0</v>
      </c>
      <c r="P112">
        <v>0</v>
      </c>
      <c r="Q112">
        <v>0</v>
      </c>
      <c r="R112" s="2">
        <v>-101000</v>
      </c>
      <c r="S112" s="1">
        <v>-3083.19</v>
      </c>
      <c r="T112" s="2">
        <v>-101000</v>
      </c>
      <c r="U112" s="1">
        <v>-3083.19</v>
      </c>
      <c r="V112">
        <v>0</v>
      </c>
      <c r="W112" t="str">
        <f>""</f>
        <v/>
      </c>
      <c r="X112">
        <v>0</v>
      </c>
      <c r="Y112" t="str">
        <f>""</f>
        <v/>
      </c>
      <c r="Z112">
        <v>0</v>
      </c>
      <c r="AA112" t="str">
        <f>""</f>
        <v/>
      </c>
      <c r="AB112">
        <v>0</v>
      </c>
      <c r="AC112" t="str">
        <f>""</f>
        <v/>
      </c>
      <c r="AD112">
        <v>0</v>
      </c>
      <c r="AE112" t="str">
        <f>""</f>
        <v/>
      </c>
      <c r="AF112">
        <v>0</v>
      </c>
      <c r="AG112" t="str">
        <f>""</f>
        <v/>
      </c>
      <c r="AH112">
        <v>0</v>
      </c>
      <c r="AI112" t="str">
        <f>""</f>
        <v/>
      </c>
      <c r="AJ112">
        <v>0</v>
      </c>
      <c r="AK112" t="str">
        <f>""</f>
        <v/>
      </c>
      <c r="AL112">
        <v>0</v>
      </c>
      <c r="AM112" t="str">
        <f>""</f>
        <v/>
      </c>
      <c r="AN112">
        <v>0</v>
      </c>
      <c r="AO112" t="str">
        <f>""</f>
        <v/>
      </c>
      <c r="AP112">
        <v>0</v>
      </c>
      <c r="AQ112" t="str">
        <f>""</f>
        <v/>
      </c>
      <c r="AR112" t="s">
        <v>56</v>
      </c>
      <c r="AS112" t="s">
        <v>57</v>
      </c>
      <c r="AT112">
        <v>0</v>
      </c>
      <c r="AU112" t="str">
        <f>""</f>
        <v/>
      </c>
      <c r="AV112">
        <v>2015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</row>
    <row r="113" spans="1:54" x14ac:dyDescent="0.2">
      <c r="A113">
        <v>1317047920</v>
      </c>
      <c r="B113" t="s">
        <v>179</v>
      </c>
      <c r="C113" s="2">
        <v>-1575000</v>
      </c>
      <c r="D113" s="1">
        <v>-1519754.94</v>
      </c>
      <c r="E113">
        <v>0</v>
      </c>
      <c r="F113" s="1">
        <v>-1519754.94</v>
      </c>
      <c r="G113" s="1">
        <v>-55245.06</v>
      </c>
      <c r="H113">
        <v>96.49</v>
      </c>
      <c r="I113" s="2">
        <v>-1575000</v>
      </c>
      <c r="J113" s="1">
        <v>-1519754.94</v>
      </c>
      <c r="K113">
        <v>0</v>
      </c>
      <c r="L113" s="1">
        <v>-1519754.94</v>
      </c>
      <c r="M113" s="1">
        <v>-55245.06</v>
      </c>
      <c r="N113">
        <v>96.49</v>
      </c>
      <c r="O113">
        <v>0</v>
      </c>
      <c r="P113">
        <v>0</v>
      </c>
      <c r="Q113">
        <v>0</v>
      </c>
      <c r="R113" s="2">
        <v>-1575000</v>
      </c>
      <c r="S113" s="1">
        <v>-55245.06</v>
      </c>
      <c r="T113" s="2">
        <v>-1575000</v>
      </c>
      <c r="U113" s="1">
        <v>-55245.06</v>
      </c>
      <c r="V113">
        <v>0</v>
      </c>
      <c r="W113" t="str">
        <f>""</f>
        <v/>
      </c>
      <c r="X113">
        <v>0</v>
      </c>
      <c r="Y113" t="str">
        <f>""</f>
        <v/>
      </c>
      <c r="Z113">
        <v>0</v>
      </c>
      <c r="AA113" t="str">
        <f>""</f>
        <v/>
      </c>
      <c r="AB113">
        <v>0</v>
      </c>
      <c r="AC113" t="str">
        <f>""</f>
        <v/>
      </c>
      <c r="AD113">
        <v>0</v>
      </c>
      <c r="AE113" t="str">
        <f>""</f>
        <v/>
      </c>
      <c r="AF113">
        <v>0</v>
      </c>
      <c r="AG113" t="str">
        <f>""</f>
        <v/>
      </c>
      <c r="AH113">
        <v>0</v>
      </c>
      <c r="AI113" t="str">
        <f>""</f>
        <v/>
      </c>
      <c r="AJ113">
        <v>0</v>
      </c>
      <c r="AK113" t="str">
        <f>""</f>
        <v/>
      </c>
      <c r="AL113">
        <v>0</v>
      </c>
      <c r="AM113" t="str">
        <f>""</f>
        <v/>
      </c>
      <c r="AN113">
        <v>0</v>
      </c>
      <c r="AO113" t="str">
        <f>""</f>
        <v/>
      </c>
      <c r="AP113">
        <v>0</v>
      </c>
      <c r="AQ113" t="str">
        <f>""</f>
        <v/>
      </c>
      <c r="AR113" t="s">
        <v>56</v>
      </c>
      <c r="AS113" t="s">
        <v>57</v>
      </c>
      <c r="AT113">
        <v>0</v>
      </c>
      <c r="AU113" t="str">
        <f>""</f>
        <v/>
      </c>
      <c r="AV113">
        <v>2015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</row>
    <row r="114" spans="1:54" x14ac:dyDescent="0.2">
      <c r="A114">
        <v>1317095920</v>
      </c>
      <c r="B114" t="s">
        <v>180</v>
      </c>
      <c r="C114" s="2">
        <v>-49000</v>
      </c>
      <c r="D114" s="1">
        <v>-49380.480000000003</v>
      </c>
      <c r="E114">
        <v>0</v>
      </c>
      <c r="F114" s="1">
        <v>-49380.480000000003</v>
      </c>
      <c r="G114">
        <v>380.48</v>
      </c>
      <c r="H114">
        <v>100.77</v>
      </c>
      <c r="I114" s="2">
        <v>-49000</v>
      </c>
      <c r="J114" s="1">
        <v>-49380.480000000003</v>
      </c>
      <c r="K114">
        <v>0</v>
      </c>
      <c r="L114" s="1">
        <v>-49380.480000000003</v>
      </c>
      <c r="M114">
        <v>380.48</v>
      </c>
      <c r="N114">
        <v>100.77</v>
      </c>
      <c r="O114">
        <v>0</v>
      </c>
      <c r="P114">
        <v>0</v>
      </c>
      <c r="Q114">
        <v>0</v>
      </c>
      <c r="R114" s="2">
        <v>-49000</v>
      </c>
      <c r="S114">
        <v>380.48</v>
      </c>
      <c r="T114" s="2">
        <v>-49000</v>
      </c>
      <c r="U114">
        <v>380.48</v>
      </c>
      <c r="V114">
        <v>0</v>
      </c>
      <c r="W114" t="str">
        <f>""</f>
        <v/>
      </c>
      <c r="X114">
        <v>0</v>
      </c>
      <c r="Y114" t="str">
        <f>""</f>
        <v/>
      </c>
      <c r="Z114">
        <v>0</v>
      </c>
      <c r="AA114" t="str">
        <f>""</f>
        <v/>
      </c>
      <c r="AB114">
        <v>0</v>
      </c>
      <c r="AC114" t="str">
        <f>""</f>
        <v/>
      </c>
      <c r="AD114">
        <v>0</v>
      </c>
      <c r="AE114" t="str">
        <f>""</f>
        <v/>
      </c>
      <c r="AF114">
        <v>0</v>
      </c>
      <c r="AG114" t="str">
        <f>""</f>
        <v/>
      </c>
      <c r="AH114">
        <v>0</v>
      </c>
      <c r="AI114" t="str">
        <f>""</f>
        <v/>
      </c>
      <c r="AJ114">
        <v>0</v>
      </c>
      <c r="AK114" t="str">
        <f>""</f>
        <v/>
      </c>
      <c r="AL114">
        <v>0</v>
      </c>
      <c r="AM114" t="str">
        <f>""</f>
        <v/>
      </c>
      <c r="AN114">
        <v>0</v>
      </c>
      <c r="AO114" t="str">
        <f>""</f>
        <v/>
      </c>
      <c r="AP114">
        <v>0</v>
      </c>
      <c r="AQ114" t="str">
        <f>""</f>
        <v/>
      </c>
      <c r="AR114" t="s">
        <v>56</v>
      </c>
      <c r="AS114" t="s">
        <v>57</v>
      </c>
      <c r="AT114">
        <v>0</v>
      </c>
      <c r="AU114" t="str">
        <f>""</f>
        <v/>
      </c>
      <c r="AV114">
        <v>2015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</row>
    <row r="115" spans="1:54" x14ac:dyDescent="0.2">
      <c r="A115">
        <v>1317105920</v>
      </c>
      <c r="B115" t="s">
        <v>135</v>
      </c>
      <c r="C115" s="2">
        <v>-209000</v>
      </c>
      <c r="D115" s="1">
        <v>-209429.48</v>
      </c>
      <c r="E115">
        <v>0</v>
      </c>
      <c r="F115" s="1">
        <v>-209429.48</v>
      </c>
      <c r="G115">
        <v>429.48</v>
      </c>
      <c r="H115">
        <v>100.2</v>
      </c>
      <c r="I115" s="2">
        <v>-209000</v>
      </c>
      <c r="J115" s="1">
        <v>-209429.48</v>
      </c>
      <c r="K115">
        <v>0</v>
      </c>
      <c r="L115" s="1">
        <v>-209429.48</v>
      </c>
      <c r="M115">
        <v>429.48</v>
      </c>
      <c r="N115">
        <v>100.2</v>
      </c>
      <c r="O115">
        <v>0</v>
      </c>
      <c r="P115">
        <v>0</v>
      </c>
      <c r="Q115">
        <v>0</v>
      </c>
      <c r="R115" s="2">
        <v>-209000</v>
      </c>
      <c r="S115">
        <v>429.48</v>
      </c>
      <c r="T115" s="2">
        <v>-209000</v>
      </c>
      <c r="U115">
        <v>429.48</v>
      </c>
      <c r="V115">
        <v>0</v>
      </c>
      <c r="W115" t="str">
        <f>""</f>
        <v/>
      </c>
      <c r="X115">
        <v>0</v>
      </c>
      <c r="Y115" t="str">
        <f>""</f>
        <v/>
      </c>
      <c r="Z115">
        <v>0</v>
      </c>
      <c r="AA115" t="str">
        <f>""</f>
        <v/>
      </c>
      <c r="AB115">
        <v>0</v>
      </c>
      <c r="AC115" t="str">
        <f>""</f>
        <v/>
      </c>
      <c r="AD115">
        <v>0</v>
      </c>
      <c r="AE115" t="str">
        <f>""</f>
        <v/>
      </c>
      <c r="AF115">
        <v>0</v>
      </c>
      <c r="AG115" t="str">
        <f>""</f>
        <v/>
      </c>
      <c r="AH115">
        <v>0</v>
      </c>
      <c r="AI115" t="str">
        <f>""</f>
        <v/>
      </c>
      <c r="AJ115">
        <v>0</v>
      </c>
      <c r="AK115" t="str">
        <f>""</f>
        <v/>
      </c>
      <c r="AL115">
        <v>0</v>
      </c>
      <c r="AM115" t="str">
        <f>""</f>
        <v/>
      </c>
      <c r="AN115">
        <v>0</v>
      </c>
      <c r="AO115" t="str">
        <f>""</f>
        <v/>
      </c>
      <c r="AP115">
        <v>0</v>
      </c>
      <c r="AQ115" t="str">
        <f>""</f>
        <v/>
      </c>
      <c r="AR115" t="s">
        <v>56</v>
      </c>
      <c r="AS115" t="s">
        <v>57</v>
      </c>
      <c r="AT115">
        <v>0</v>
      </c>
      <c r="AU115" t="str">
        <f>""</f>
        <v/>
      </c>
      <c r="AV115">
        <v>2015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</row>
    <row r="116" spans="1:54" x14ac:dyDescent="0.2">
      <c r="A116">
        <v>1317107920</v>
      </c>
      <c r="B116" t="s">
        <v>181</v>
      </c>
      <c r="C116" s="2">
        <v>-172000</v>
      </c>
      <c r="D116" s="1">
        <v>-154075.54999999999</v>
      </c>
      <c r="E116">
        <v>0</v>
      </c>
      <c r="F116" s="1">
        <v>-154075.54999999999</v>
      </c>
      <c r="G116" s="1">
        <v>-17924.45</v>
      </c>
      <c r="H116">
        <v>89.57</v>
      </c>
      <c r="I116" s="2">
        <v>-172000</v>
      </c>
      <c r="J116" s="1">
        <v>-154075.54999999999</v>
      </c>
      <c r="K116">
        <v>0</v>
      </c>
      <c r="L116" s="1">
        <v>-154075.54999999999</v>
      </c>
      <c r="M116" s="1">
        <v>-17924.45</v>
      </c>
      <c r="N116">
        <v>89.57</v>
      </c>
      <c r="O116">
        <v>0</v>
      </c>
      <c r="P116">
        <v>0</v>
      </c>
      <c r="Q116">
        <v>0</v>
      </c>
      <c r="R116" s="2">
        <v>-172000</v>
      </c>
      <c r="S116" s="1">
        <v>-17924.45</v>
      </c>
      <c r="T116" s="2">
        <v>-172000</v>
      </c>
      <c r="U116" s="1">
        <v>-17924.45</v>
      </c>
      <c r="V116">
        <v>0</v>
      </c>
      <c r="W116" t="str">
        <f>""</f>
        <v/>
      </c>
      <c r="X116">
        <v>0</v>
      </c>
      <c r="Y116" t="str">
        <f>""</f>
        <v/>
      </c>
      <c r="Z116">
        <v>0</v>
      </c>
      <c r="AA116" t="str">
        <f>""</f>
        <v/>
      </c>
      <c r="AB116">
        <v>0</v>
      </c>
      <c r="AC116" t="str">
        <f>""</f>
        <v/>
      </c>
      <c r="AD116">
        <v>0</v>
      </c>
      <c r="AE116" t="str">
        <f>""</f>
        <v/>
      </c>
      <c r="AF116">
        <v>0</v>
      </c>
      <c r="AG116" t="str">
        <f>""</f>
        <v/>
      </c>
      <c r="AH116">
        <v>0</v>
      </c>
      <c r="AI116" t="str">
        <f>""</f>
        <v/>
      </c>
      <c r="AJ116">
        <v>0</v>
      </c>
      <c r="AK116" t="str">
        <f>""</f>
        <v/>
      </c>
      <c r="AL116">
        <v>0</v>
      </c>
      <c r="AM116" t="str">
        <f>""</f>
        <v/>
      </c>
      <c r="AN116">
        <v>0</v>
      </c>
      <c r="AO116" t="str">
        <f>""</f>
        <v/>
      </c>
      <c r="AP116">
        <v>0</v>
      </c>
      <c r="AQ116" t="str">
        <f>""</f>
        <v/>
      </c>
      <c r="AR116" t="s">
        <v>56</v>
      </c>
      <c r="AS116" t="s">
        <v>57</v>
      </c>
      <c r="AT116">
        <v>0</v>
      </c>
      <c r="AU116" t="str">
        <f>""</f>
        <v/>
      </c>
      <c r="AV116">
        <v>2015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</row>
    <row r="117" spans="1:54" x14ac:dyDescent="0.2">
      <c r="A117">
        <v>1317109920</v>
      </c>
      <c r="B117" t="s">
        <v>182</v>
      </c>
      <c r="C117" s="2">
        <v>-49000</v>
      </c>
      <c r="D117" s="1">
        <v>-36008.639999999999</v>
      </c>
      <c r="E117">
        <v>0</v>
      </c>
      <c r="F117" s="1">
        <v>-36008.639999999999</v>
      </c>
      <c r="G117" s="1">
        <v>-12991.36</v>
      </c>
      <c r="H117">
        <v>73.48</v>
      </c>
      <c r="I117" s="2">
        <v>-49000</v>
      </c>
      <c r="J117" s="1">
        <v>-36008.639999999999</v>
      </c>
      <c r="K117">
        <v>0</v>
      </c>
      <c r="L117" s="1">
        <v>-36008.639999999999</v>
      </c>
      <c r="M117" s="1">
        <v>-12991.36</v>
      </c>
      <c r="N117">
        <v>73.48</v>
      </c>
      <c r="O117">
        <v>0</v>
      </c>
      <c r="P117">
        <v>0</v>
      </c>
      <c r="Q117">
        <v>0</v>
      </c>
      <c r="R117" s="2">
        <v>-49000</v>
      </c>
      <c r="S117" s="1">
        <v>-12991.36</v>
      </c>
      <c r="T117" s="2">
        <v>-49000</v>
      </c>
      <c r="U117" s="1">
        <v>-12991.36</v>
      </c>
      <c r="V117">
        <v>0</v>
      </c>
      <c r="W117" t="str">
        <f>""</f>
        <v/>
      </c>
      <c r="X117">
        <v>0</v>
      </c>
      <c r="Y117" t="str">
        <f>""</f>
        <v/>
      </c>
      <c r="Z117">
        <v>0</v>
      </c>
      <c r="AA117" t="str">
        <f>""</f>
        <v/>
      </c>
      <c r="AB117">
        <v>0</v>
      </c>
      <c r="AC117" t="str">
        <f>""</f>
        <v/>
      </c>
      <c r="AD117">
        <v>0</v>
      </c>
      <c r="AE117" t="str">
        <f>""</f>
        <v/>
      </c>
      <c r="AF117">
        <v>0</v>
      </c>
      <c r="AG117" t="str">
        <f>""</f>
        <v/>
      </c>
      <c r="AH117">
        <v>0</v>
      </c>
      <c r="AI117" t="str">
        <f>""</f>
        <v/>
      </c>
      <c r="AJ117">
        <v>0</v>
      </c>
      <c r="AK117" t="str">
        <f>""</f>
        <v/>
      </c>
      <c r="AL117">
        <v>0</v>
      </c>
      <c r="AM117" t="str">
        <f>""</f>
        <v/>
      </c>
      <c r="AN117">
        <v>0</v>
      </c>
      <c r="AO117" t="str">
        <f>""</f>
        <v/>
      </c>
      <c r="AP117">
        <v>0</v>
      </c>
      <c r="AQ117" t="str">
        <f>""</f>
        <v/>
      </c>
      <c r="AR117" t="s">
        <v>56</v>
      </c>
      <c r="AS117" t="s">
        <v>57</v>
      </c>
      <c r="AT117">
        <v>0</v>
      </c>
      <c r="AU117" t="str">
        <f>""</f>
        <v/>
      </c>
      <c r="AV117">
        <v>2015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</row>
    <row r="118" spans="1:54" x14ac:dyDescent="0.2">
      <c r="A118">
        <v>1317141920</v>
      </c>
      <c r="B118" t="s">
        <v>183</v>
      </c>
      <c r="C118" s="2">
        <v>-2138000</v>
      </c>
      <c r="D118" s="1">
        <v>-1995731.97</v>
      </c>
      <c r="E118">
        <v>0</v>
      </c>
      <c r="F118" s="1">
        <v>-1995731.97</v>
      </c>
      <c r="G118" s="1">
        <v>-142268.03</v>
      </c>
      <c r="H118">
        <v>93.34</v>
      </c>
      <c r="I118" s="2">
        <v>-2138000</v>
      </c>
      <c r="J118" s="1">
        <v>-1995731.97</v>
      </c>
      <c r="K118">
        <v>0</v>
      </c>
      <c r="L118" s="1">
        <v>-1995731.97</v>
      </c>
      <c r="M118" s="1">
        <v>-142268.03</v>
      </c>
      <c r="N118">
        <v>93.34</v>
      </c>
      <c r="O118">
        <v>0</v>
      </c>
      <c r="P118">
        <v>0</v>
      </c>
      <c r="Q118">
        <v>0</v>
      </c>
      <c r="R118" s="2">
        <v>-2138000</v>
      </c>
      <c r="S118" s="1">
        <v>-142268.03</v>
      </c>
      <c r="T118" s="2">
        <v>-2138000</v>
      </c>
      <c r="U118" s="1">
        <v>-142268.03</v>
      </c>
      <c r="V118">
        <v>0</v>
      </c>
      <c r="W118" t="str">
        <f>""</f>
        <v/>
      </c>
      <c r="X118">
        <v>0</v>
      </c>
      <c r="Y118" t="str">
        <f>""</f>
        <v/>
      </c>
      <c r="Z118">
        <v>0</v>
      </c>
      <c r="AA118" t="str">
        <f>""</f>
        <v/>
      </c>
      <c r="AB118">
        <v>0</v>
      </c>
      <c r="AC118" t="str">
        <f>""</f>
        <v/>
      </c>
      <c r="AD118">
        <v>0</v>
      </c>
      <c r="AE118" t="str">
        <f>""</f>
        <v/>
      </c>
      <c r="AF118">
        <v>0</v>
      </c>
      <c r="AG118" t="str">
        <f>""</f>
        <v/>
      </c>
      <c r="AH118">
        <v>0</v>
      </c>
      <c r="AI118" t="str">
        <f>""</f>
        <v/>
      </c>
      <c r="AJ118">
        <v>0</v>
      </c>
      <c r="AK118" t="str">
        <f>""</f>
        <v/>
      </c>
      <c r="AL118">
        <v>0</v>
      </c>
      <c r="AM118" t="str">
        <f>""</f>
        <v/>
      </c>
      <c r="AN118">
        <v>0</v>
      </c>
      <c r="AO118" t="str">
        <f>""</f>
        <v/>
      </c>
      <c r="AP118">
        <v>0</v>
      </c>
      <c r="AQ118" t="str">
        <f>""</f>
        <v/>
      </c>
      <c r="AR118" t="s">
        <v>56</v>
      </c>
      <c r="AS118" t="s">
        <v>57</v>
      </c>
      <c r="AT118">
        <v>0</v>
      </c>
      <c r="AU118" t="str">
        <f>""</f>
        <v/>
      </c>
      <c r="AV118">
        <v>2015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</row>
    <row r="119" spans="1:54" x14ac:dyDescent="0.2">
      <c r="A119">
        <v>1317259920</v>
      </c>
      <c r="B119" t="s">
        <v>184</v>
      </c>
      <c r="C119" s="2">
        <v>-521000</v>
      </c>
      <c r="D119" s="1">
        <v>-550368</v>
      </c>
      <c r="E119">
        <v>0</v>
      </c>
      <c r="F119" s="1">
        <v>-550368</v>
      </c>
      <c r="G119" s="1">
        <v>29368</v>
      </c>
      <c r="H119">
        <v>105.63</v>
      </c>
      <c r="I119" s="2">
        <v>-521000</v>
      </c>
      <c r="J119" s="1">
        <v>-550368</v>
      </c>
      <c r="K119">
        <v>0</v>
      </c>
      <c r="L119" s="1">
        <v>-550368</v>
      </c>
      <c r="M119" s="1">
        <v>29368</v>
      </c>
      <c r="N119">
        <v>105.63</v>
      </c>
      <c r="O119">
        <v>0</v>
      </c>
      <c r="P119">
        <v>0</v>
      </c>
      <c r="Q119">
        <v>0</v>
      </c>
      <c r="R119" s="2">
        <v>-521000</v>
      </c>
      <c r="S119" s="1">
        <v>29368</v>
      </c>
      <c r="T119" s="2">
        <v>-521000</v>
      </c>
      <c r="U119" s="1">
        <v>29368</v>
      </c>
      <c r="V119">
        <v>0</v>
      </c>
      <c r="W119" t="str">
        <f>""</f>
        <v/>
      </c>
      <c r="X119">
        <v>0</v>
      </c>
      <c r="Y119" t="str">
        <f>""</f>
        <v/>
      </c>
      <c r="Z119">
        <v>0</v>
      </c>
      <c r="AA119" t="str">
        <f>""</f>
        <v/>
      </c>
      <c r="AB119">
        <v>0</v>
      </c>
      <c r="AC119" t="str">
        <f>""</f>
        <v/>
      </c>
      <c r="AD119">
        <v>0</v>
      </c>
      <c r="AE119" t="str">
        <f>""</f>
        <v/>
      </c>
      <c r="AF119">
        <v>0</v>
      </c>
      <c r="AG119" t="str">
        <f>""</f>
        <v/>
      </c>
      <c r="AH119">
        <v>0</v>
      </c>
      <c r="AI119" t="str">
        <f>""</f>
        <v/>
      </c>
      <c r="AJ119">
        <v>0</v>
      </c>
      <c r="AK119" t="str">
        <f>""</f>
        <v/>
      </c>
      <c r="AL119">
        <v>0</v>
      </c>
      <c r="AM119" t="str">
        <f>""</f>
        <v/>
      </c>
      <c r="AN119">
        <v>0</v>
      </c>
      <c r="AO119" t="str">
        <f>""</f>
        <v/>
      </c>
      <c r="AP119">
        <v>0</v>
      </c>
      <c r="AQ119" t="str">
        <f>""</f>
        <v/>
      </c>
      <c r="AR119" t="s">
        <v>56</v>
      </c>
      <c r="AS119" t="s">
        <v>57</v>
      </c>
      <c r="AT119">
        <v>0</v>
      </c>
      <c r="AU119" t="str">
        <f>""</f>
        <v/>
      </c>
      <c r="AV119">
        <v>2015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</row>
    <row r="120" spans="1:54" x14ac:dyDescent="0.2">
      <c r="A120">
        <v>1317300920</v>
      </c>
      <c r="B120" t="s">
        <v>185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301</v>
      </c>
      <c r="W120" t="s">
        <v>186</v>
      </c>
      <c r="X120">
        <v>0</v>
      </c>
      <c r="Y120" t="str">
        <f>""</f>
        <v/>
      </c>
      <c r="Z120">
        <v>0</v>
      </c>
      <c r="AA120" t="str">
        <f>""</f>
        <v/>
      </c>
      <c r="AB120">
        <v>0</v>
      </c>
      <c r="AC120" t="str">
        <f>""</f>
        <v/>
      </c>
      <c r="AD120">
        <v>0</v>
      </c>
      <c r="AE120" t="str">
        <f>""</f>
        <v/>
      </c>
      <c r="AF120">
        <v>0</v>
      </c>
      <c r="AG120" t="str">
        <f>""</f>
        <v/>
      </c>
      <c r="AH120">
        <v>0</v>
      </c>
      <c r="AI120" t="str">
        <f>""</f>
        <v/>
      </c>
      <c r="AJ120">
        <v>0</v>
      </c>
      <c r="AK120" t="str">
        <f>""</f>
        <v/>
      </c>
      <c r="AL120">
        <v>0</v>
      </c>
      <c r="AM120" t="str">
        <f>""</f>
        <v/>
      </c>
      <c r="AN120">
        <v>0</v>
      </c>
      <c r="AO120" t="str">
        <f>""</f>
        <v/>
      </c>
      <c r="AP120">
        <v>0</v>
      </c>
      <c r="AQ120" t="str">
        <f>""</f>
        <v/>
      </c>
      <c r="AR120" t="s">
        <v>56</v>
      </c>
      <c r="AS120" t="s">
        <v>57</v>
      </c>
      <c r="AT120">
        <v>0</v>
      </c>
      <c r="AU120" t="str">
        <f>""</f>
        <v/>
      </c>
      <c r="AV120">
        <v>2015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</row>
    <row r="121" spans="1:54" x14ac:dyDescent="0.2">
      <c r="A121">
        <v>1317473920</v>
      </c>
      <c r="B121" t="s">
        <v>187</v>
      </c>
      <c r="C121" s="2">
        <v>-1190000</v>
      </c>
      <c r="D121" s="1">
        <v>-1208493.6100000001</v>
      </c>
      <c r="E121">
        <v>0</v>
      </c>
      <c r="F121" s="1">
        <v>-1208493.6100000001</v>
      </c>
      <c r="G121" s="1">
        <v>18493.61</v>
      </c>
      <c r="H121">
        <v>101.55</v>
      </c>
      <c r="I121" s="2">
        <v>-1190000</v>
      </c>
      <c r="J121" s="1">
        <v>-1208493.6100000001</v>
      </c>
      <c r="K121">
        <v>0</v>
      </c>
      <c r="L121" s="1">
        <v>-1208493.6100000001</v>
      </c>
      <c r="M121" s="1">
        <v>18493.61</v>
      </c>
      <c r="N121">
        <v>101.55</v>
      </c>
      <c r="O121">
        <v>0</v>
      </c>
      <c r="P121">
        <v>0</v>
      </c>
      <c r="Q121">
        <v>0</v>
      </c>
      <c r="R121" s="2">
        <v>-1190000</v>
      </c>
      <c r="S121" s="1">
        <v>18493.61</v>
      </c>
      <c r="T121" s="2">
        <v>-1190000</v>
      </c>
      <c r="U121" s="1">
        <v>18493.61</v>
      </c>
      <c r="V121">
        <v>0</v>
      </c>
      <c r="W121" t="str">
        <f>""</f>
        <v/>
      </c>
      <c r="X121">
        <v>0</v>
      </c>
      <c r="Y121" t="str">
        <f>""</f>
        <v/>
      </c>
      <c r="Z121">
        <v>0</v>
      </c>
      <c r="AA121" t="str">
        <f>""</f>
        <v/>
      </c>
      <c r="AB121">
        <v>0</v>
      </c>
      <c r="AC121" t="str">
        <f>""</f>
        <v/>
      </c>
      <c r="AD121">
        <v>0</v>
      </c>
      <c r="AE121" t="str">
        <f>""</f>
        <v/>
      </c>
      <c r="AF121">
        <v>0</v>
      </c>
      <c r="AG121" t="str">
        <f>""</f>
        <v/>
      </c>
      <c r="AH121">
        <v>0</v>
      </c>
      <c r="AI121" t="str">
        <f>""</f>
        <v/>
      </c>
      <c r="AJ121">
        <v>0</v>
      </c>
      <c r="AK121" t="str">
        <f>""</f>
        <v/>
      </c>
      <c r="AL121">
        <v>0</v>
      </c>
      <c r="AM121" t="str">
        <f>""</f>
        <v/>
      </c>
      <c r="AN121">
        <v>0</v>
      </c>
      <c r="AO121" t="str">
        <f>""</f>
        <v/>
      </c>
      <c r="AP121">
        <v>0</v>
      </c>
      <c r="AQ121" t="str">
        <f>""</f>
        <v/>
      </c>
      <c r="AR121" t="s">
        <v>56</v>
      </c>
      <c r="AS121" t="s">
        <v>57</v>
      </c>
      <c r="AT121">
        <v>0</v>
      </c>
      <c r="AU121" t="str">
        <f>""</f>
        <v/>
      </c>
      <c r="AV121">
        <v>2015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</row>
    <row r="122" spans="1:54" x14ac:dyDescent="0.2">
      <c r="A122">
        <v>1317500420</v>
      </c>
      <c r="B122" t="s">
        <v>188</v>
      </c>
      <c r="C122" s="2">
        <v>-33000</v>
      </c>
      <c r="D122" s="1">
        <v>-271860</v>
      </c>
      <c r="E122">
        <v>0</v>
      </c>
      <c r="F122" s="1">
        <v>-271860</v>
      </c>
      <c r="G122" s="1">
        <v>238860</v>
      </c>
      <c r="H122">
        <v>823.81</v>
      </c>
      <c r="I122" s="2">
        <v>-33000</v>
      </c>
      <c r="J122" s="1">
        <v>-271860</v>
      </c>
      <c r="K122">
        <v>0</v>
      </c>
      <c r="L122" s="1">
        <v>-271860</v>
      </c>
      <c r="M122" s="1">
        <v>238860</v>
      </c>
      <c r="N122">
        <v>823.81</v>
      </c>
      <c r="O122">
        <v>0</v>
      </c>
      <c r="P122">
        <v>0</v>
      </c>
      <c r="Q122">
        <v>0</v>
      </c>
      <c r="R122" s="2">
        <v>-33000</v>
      </c>
      <c r="S122" s="1">
        <v>238860</v>
      </c>
      <c r="T122" s="2">
        <v>-33000</v>
      </c>
      <c r="U122" s="1">
        <v>238860</v>
      </c>
      <c r="V122">
        <v>301</v>
      </c>
      <c r="W122" t="s">
        <v>186</v>
      </c>
      <c r="X122">
        <v>0</v>
      </c>
      <c r="Y122" t="str">
        <f>""</f>
        <v/>
      </c>
      <c r="Z122">
        <v>0</v>
      </c>
      <c r="AA122" t="str">
        <f>""</f>
        <v/>
      </c>
      <c r="AB122">
        <v>0</v>
      </c>
      <c r="AC122" t="str">
        <f>""</f>
        <v/>
      </c>
      <c r="AD122">
        <v>0</v>
      </c>
      <c r="AE122" t="str">
        <f>""</f>
        <v/>
      </c>
      <c r="AF122">
        <v>0</v>
      </c>
      <c r="AG122" t="str">
        <f>""</f>
        <v/>
      </c>
      <c r="AH122">
        <v>0</v>
      </c>
      <c r="AI122" t="str">
        <f>""</f>
        <v/>
      </c>
      <c r="AJ122">
        <v>0</v>
      </c>
      <c r="AK122" t="str">
        <f>""</f>
        <v/>
      </c>
      <c r="AL122">
        <v>0</v>
      </c>
      <c r="AM122" t="str">
        <f>""</f>
        <v/>
      </c>
      <c r="AN122">
        <v>0</v>
      </c>
      <c r="AO122" t="str">
        <f>""</f>
        <v/>
      </c>
      <c r="AP122">
        <v>0</v>
      </c>
      <c r="AQ122" t="str">
        <f>""</f>
        <v/>
      </c>
      <c r="AR122" t="s">
        <v>56</v>
      </c>
      <c r="AS122" t="s">
        <v>57</v>
      </c>
      <c r="AT122">
        <v>0</v>
      </c>
      <c r="AU122" t="str">
        <f>""</f>
        <v/>
      </c>
      <c r="AV122">
        <v>2015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</row>
    <row r="123" spans="1:54" x14ac:dyDescent="0.2">
      <c r="A123">
        <v>1317600920</v>
      </c>
      <c r="B123" t="s">
        <v>189</v>
      </c>
      <c r="C123" s="2">
        <v>-19000</v>
      </c>
      <c r="D123" s="1">
        <v>-90303</v>
      </c>
      <c r="E123">
        <v>0</v>
      </c>
      <c r="F123" s="1">
        <v>-90303</v>
      </c>
      <c r="G123" s="1">
        <v>71303</v>
      </c>
      <c r="H123">
        <v>475.27</v>
      </c>
      <c r="I123" s="2">
        <v>-19000</v>
      </c>
      <c r="J123" s="1">
        <v>-90303</v>
      </c>
      <c r="K123">
        <v>0</v>
      </c>
      <c r="L123" s="1">
        <v>-90303</v>
      </c>
      <c r="M123" s="1">
        <v>71303</v>
      </c>
      <c r="N123">
        <v>475.27</v>
      </c>
      <c r="O123">
        <v>0</v>
      </c>
      <c r="P123">
        <v>0</v>
      </c>
      <c r="Q123">
        <v>0</v>
      </c>
      <c r="R123" s="2">
        <v>-19000</v>
      </c>
      <c r="S123" s="1">
        <v>71303</v>
      </c>
      <c r="T123" s="2">
        <v>-19000</v>
      </c>
      <c r="U123" s="1">
        <v>71303</v>
      </c>
      <c r="V123">
        <v>301</v>
      </c>
      <c r="W123" t="s">
        <v>186</v>
      </c>
      <c r="X123">
        <v>0</v>
      </c>
      <c r="Y123" t="str">
        <f>""</f>
        <v/>
      </c>
      <c r="Z123">
        <v>0</v>
      </c>
      <c r="AA123" t="str">
        <f>""</f>
        <v/>
      </c>
      <c r="AB123">
        <v>0</v>
      </c>
      <c r="AC123" t="str">
        <f>""</f>
        <v/>
      </c>
      <c r="AD123">
        <v>0</v>
      </c>
      <c r="AE123" t="str">
        <f>""</f>
        <v/>
      </c>
      <c r="AF123">
        <v>0</v>
      </c>
      <c r="AG123" t="str">
        <f>""</f>
        <v/>
      </c>
      <c r="AH123">
        <v>0</v>
      </c>
      <c r="AI123" t="str">
        <f>""</f>
        <v/>
      </c>
      <c r="AJ123">
        <v>0</v>
      </c>
      <c r="AK123" t="str">
        <f>""</f>
        <v/>
      </c>
      <c r="AL123">
        <v>0</v>
      </c>
      <c r="AM123" t="str">
        <f>""</f>
        <v/>
      </c>
      <c r="AN123">
        <v>0</v>
      </c>
      <c r="AO123" t="str">
        <f>""</f>
        <v/>
      </c>
      <c r="AP123">
        <v>0</v>
      </c>
      <c r="AQ123" t="str">
        <f>""</f>
        <v/>
      </c>
      <c r="AR123" t="s">
        <v>56</v>
      </c>
      <c r="AS123" t="s">
        <v>57</v>
      </c>
      <c r="AT123">
        <v>0</v>
      </c>
      <c r="AU123" t="str">
        <f>""</f>
        <v/>
      </c>
      <c r="AV123">
        <v>2015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</row>
    <row r="124" spans="1:54" x14ac:dyDescent="0.2">
      <c r="A124">
        <v>1317700920</v>
      </c>
      <c r="B124" t="s">
        <v>190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301</v>
      </c>
      <c r="W124" t="s">
        <v>186</v>
      </c>
      <c r="X124">
        <v>0</v>
      </c>
      <c r="Y124" t="str">
        <f>""</f>
        <v/>
      </c>
      <c r="Z124">
        <v>0</v>
      </c>
      <c r="AA124" t="str">
        <f>""</f>
        <v/>
      </c>
      <c r="AB124">
        <v>0</v>
      </c>
      <c r="AC124" t="str">
        <f>""</f>
        <v/>
      </c>
      <c r="AD124">
        <v>0</v>
      </c>
      <c r="AE124" t="str">
        <f>""</f>
        <v/>
      </c>
      <c r="AF124">
        <v>0</v>
      </c>
      <c r="AG124" t="str">
        <f>""</f>
        <v/>
      </c>
      <c r="AH124">
        <v>0</v>
      </c>
      <c r="AI124" t="str">
        <f>""</f>
        <v/>
      </c>
      <c r="AJ124">
        <v>0</v>
      </c>
      <c r="AK124" t="str">
        <f>""</f>
        <v/>
      </c>
      <c r="AL124">
        <v>0</v>
      </c>
      <c r="AM124" t="str">
        <f>""</f>
        <v/>
      </c>
      <c r="AN124">
        <v>0</v>
      </c>
      <c r="AO124" t="str">
        <f>""</f>
        <v/>
      </c>
      <c r="AP124">
        <v>0</v>
      </c>
      <c r="AQ124" t="str">
        <f>""</f>
        <v/>
      </c>
      <c r="AR124" t="s">
        <v>56</v>
      </c>
      <c r="AS124" t="s">
        <v>57</v>
      </c>
      <c r="AT124">
        <v>0</v>
      </c>
      <c r="AU124" t="str">
        <f>""</f>
        <v/>
      </c>
      <c r="AV124">
        <v>2015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</row>
    <row r="125" spans="1:54" x14ac:dyDescent="0.2">
      <c r="A125">
        <v>1317701920</v>
      </c>
      <c r="B125" t="s">
        <v>191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 t="str">
        <f>""</f>
        <v/>
      </c>
      <c r="X125">
        <v>0</v>
      </c>
      <c r="Y125" t="str">
        <f>""</f>
        <v/>
      </c>
      <c r="Z125">
        <v>0</v>
      </c>
      <c r="AA125" t="str">
        <f>""</f>
        <v/>
      </c>
      <c r="AB125">
        <v>0</v>
      </c>
      <c r="AC125" t="str">
        <f>""</f>
        <v/>
      </c>
      <c r="AD125">
        <v>0</v>
      </c>
      <c r="AE125" t="str">
        <f>""</f>
        <v/>
      </c>
      <c r="AF125">
        <v>0</v>
      </c>
      <c r="AG125" t="str">
        <f>""</f>
        <v/>
      </c>
      <c r="AH125">
        <v>0</v>
      </c>
      <c r="AI125" t="str">
        <f>""</f>
        <v/>
      </c>
      <c r="AJ125">
        <v>0</v>
      </c>
      <c r="AK125" t="str">
        <f>""</f>
        <v/>
      </c>
      <c r="AL125">
        <v>0</v>
      </c>
      <c r="AM125" t="str">
        <f>""</f>
        <v/>
      </c>
      <c r="AN125">
        <v>0</v>
      </c>
      <c r="AO125" t="str">
        <f>""</f>
        <v/>
      </c>
      <c r="AP125">
        <v>0</v>
      </c>
      <c r="AQ125" t="str">
        <f>""</f>
        <v/>
      </c>
      <c r="AR125" t="s">
        <v>56</v>
      </c>
      <c r="AS125" t="s">
        <v>57</v>
      </c>
      <c r="AT125">
        <v>0</v>
      </c>
      <c r="AU125" t="str">
        <f>""</f>
        <v/>
      </c>
      <c r="AV125">
        <v>2015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</row>
    <row r="126" spans="1:54" x14ac:dyDescent="0.2">
      <c r="A126">
        <v>1317800420</v>
      </c>
      <c r="B126" t="s">
        <v>192</v>
      </c>
      <c r="C126" s="2">
        <v>-200000</v>
      </c>
      <c r="D126" s="1">
        <v>-244336.67</v>
      </c>
      <c r="E126">
        <v>0</v>
      </c>
      <c r="F126" s="1">
        <v>-244336.67</v>
      </c>
      <c r="G126" s="1">
        <v>44336.67</v>
      </c>
      <c r="H126">
        <v>122.16</v>
      </c>
      <c r="I126" s="2">
        <v>-200000</v>
      </c>
      <c r="J126" s="1">
        <v>-244336.67</v>
      </c>
      <c r="K126">
        <v>0</v>
      </c>
      <c r="L126" s="1">
        <v>-244336.67</v>
      </c>
      <c r="M126" s="1">
        <v>44336.67</v>
      </c>
      <c r="N126">
        <v>122.16</v>
      </c>
      <c r="O126">
        <v>0</v>
      </c>
      <c r="P126">
        <v>0</v>
      </c>
      <c r="Q126">
        <v>0</v>
      </c>
      <c r="R126" s="2">
        <v>-200000</v>
      </c>
      <c r="S126" s="1">
        <v>44336.67</v>
      </c>
      <c r="T126" s="2">
        <v>-200000</v>
      </c>
      <c r="U126" s="1">
        <v>44336.67</v>
      </c>
      <c r="V126">
        <v>301</v>
      </c>
      <c r="W126" t="s">
        <v>186</v>
      </c>
      <c r="X126">
        <v>0</v>
      </c>
      <c r="Y126" t="str">
        <f>""</f>
        <v/>
      </c>
      <c r="Z126">
        <v>0</v>
      </c>
      <c r="AA126" t="str">
        <f>""</f>
        <v/>
      </c>
      <c r="AB126">
        <v>0</v>
      </c>
      <c r="AC126" t="str">
        <f>""</f>
        <v/>
      </c>
      <c r="AD126">
        <v>0</v>
      </c>
      <c r="AE126" t="str">
        <f>""</f>
        <v/>
      </c>
      <c r="AF126">
        <v>0</v>
      </c>
      <c r="AG126" t="str">
        <f>""</f>
        <v/>
      </c>
      <c r="AH126">
        <v>0</v>
      </c>
      <c r="AI126" t="str">
        <f>""</f>
        <v/>
      </c>
      <c r="AJ126">
        <v>0</v>
      </c>
      <c r="AK126" t="str">
        <f>""</f>
        <v/>
      </c>
      <c r="AL126">
        <v>0</v>
      </c>
      <c r="AM126" t="str">
        <f>""</f>
        <v/>
      </c>
      <c r="AN126">
        <v>0</v>
      </c>
      <c r="AO126" t="str">
        <f>""</f>
        <v/>
      </c>
      <c r="AP126">
        <v>0</v>
      </c>
      <c r="AQ126" t="str">
        <f>""</f>
        <v/>
      </c>
      <c r="AR126" t="s">
        <v>56</v>
      </c>
      <c r="AS126" t="s">
        <v>57</v>
      </c>
      <c r="AT126">
        <v>0</v>
      </c>
      <c r="AU126" t="str">
        <f>""</f>
        <v/>
      </c>
      <c r="AV126">
        <v>2015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</row>
    <row r="127" spans="1:54" x14ac:dyDescent="0.2">
      <c r="A127">
        <v>1317800920</v>
      </c>
      <c r="B127" t="s">
        <v>193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301</v>
      </c>
      <c r="W127" t="s">
        <v>186</v>
      </c>
      <c r="X127">
        <v>0</v>
      </c>
      <c r="Y127" t="str">
        <f>""</f>
        <v/>
      </c>
      <c r="Z127">
        <v>0</v>
      </c>
      <c r="AA127" t="str">
        <f>""</f>
        <v/>
      </c>
      <c r="AB127">
        <v>0</v>
      </c>
      <c r="AC127" t="str">
        <f>""</f>
        <v/>
      </c>
      <c r="AD127">
        <v>0</v>
      </c>
      <c r="AE127" t="str">
        <f>""</f>
        <v/>
      </c>
      <c r="AF127">
        <v>0</v>
      </c>
      <c r="AG127" t="str">
        <f>""</f>
        <v/>
      </c>
      <c r="AH127">
        <v>0</v>
      </c>
      <c r="AI127" t="str">
        <f>""</f>
        <v/>
      </c>
      <c r="AJ127">
        <v>0</v>
      </c>
      <c r="AK127" t="str">
        <f>""</f>
        <v/>
      </c>
      <c r="AL127">
        <v>0</v>
      </c>
      <c r="AM127" t="str">
        <f>""</f>
        <v/>
      </c>
      <c r="AN127">
        <v>0</v>
      </c>
      <c r="AO127" t="str">
        <f>""</f>
        <v/>
      </c>
      <c r="AP127">
        <v>0</v>
      </c>
      <c r="AQ127" t="str">
        <f>""</f>
        <v/>
      </c>
      <c r="AR127" t="s">
        <v>56</v>
      </c>
      <c r="AS127" t="s">
        <v>57</v>
      </c>
      <c r="AT127">
        <v>0</v>
      </c>
      <c r="AU127" t="str">
        <f>""</f>
        <v/>
      </c>
      <c r="AV127">
        <v>2015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</row>
    <row r="128" spans="1:54" x14ac:dyDescent="0.2">
      <c r="A128">
        <v>1317900420</v>
      </c>
      <c r="B128" t="s">
        <v>194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t="str">
        <f>""</f>
        <v/>
      </c>
      <c r="X128">
        <v>0</v>
      </c>
      <c r="Y128" t="str">
        <f>""</f>
        <v/>
      </c>
      <c r="Z128">
        <v>0</v>
      </c>
      <c r="AA128" t="str">
        <f>""</f>
        <v/>
      </c>
      <c r="AB128">
        <v>0</v>
      </c>
      <c r="AC128" t="str">
        <f>""</f>
        <v/>
      </c>
      <c r="AD128">
        <v>0</v>
      </c>
      <c r="AE128" t="str">
        <f>""</f>
        <v/>
      </c>
      <c r="AF128">
        <v>0</v>
      </c>
      <c r="AG128" t="str">
        <f>""</f>
        <v/>
      </c>
      <c r="AH128">
        <v>0</v>
      </c>
      <c r="AI128" t="str">
        <f>""</f>
        <v/>
      </c>
      <c r="AJ128">
        <v>0</v>
      </c>
      <c r="AK128" t="str">
        <f>""</f>
        <v/>
      </c>
      <c r="AL128">
        <v>0</v>
      </c>
      <c r="AM128" t="str">
        <f>""</f>
        <v/>
      </c>
      <c r="AN128">
        <v>0</v>
      </c>
      <c r="AO128" t="str">
        <f>""</f>
        <v/>
      </c>
      <c r="AP128">
        <v>0</v>
      </c>
      <c r="AQ128" t="str">
        <f>""</f>
        <v/>
      </c>
      <c r="AR128" t="s">
        <v>56</v>
      </c>
      <c r="AS128" t="s">
        <v>57</v>
      </c>
      <c r="AT128">
        <v>0</v>
      </c>
      <c r="AU128" t="str">
        <f>""</f>
        <v/>
      </c>
      <c r="AV128">
        <v>2015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</row>
    <row r="129" spans="1:54" x14ac:dyDescent="0.2">
      <c r="A129">
        <v>1317900920</v>
      </c>
      <c r="B129" t="s">
        <v>195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301</v>
      </c>
      <c r="W129" t="s">
        <v>186</v>
      </c>
      <c r="X129">
        <v>0</v>
      </c>
      <c r="Y129" t="str">
        <f>""</f>
        <v/>
      </c>
      <c r="Z129">
        <v>0</v>
      </c>
      <c r="AA129" t="str">
        <f>""</f>
        <v/>
      </c>
      <c r="AB129">
        <v>0</v>
      </c>
      <c r="AC129" t="str">
        <f>""</f>
        <v/>
      </c>
      <c r="AD129">
        <v>0</v>
      </c>
      <c r="AE129" t="str">
        <f>""</f>
        <v/>
      </c>
      <c r="AF129">
        <v>0</v>
      </c>
      <c r="AG129" t="str">
        <f>""</f>
        <v/>
      </c>
      <c r="AH129">
        <v>0</v>
      </c>
      <c r="AI129" t="str">
        <f>""</f>
        <v/>
      </c>
      <c r="AJ129">
        <v>0</v>
      </c>
      <c r="AK129" t="str">
        <f>""</f>
        <v/>
      </c>
      <c r="AL129">
        <v>0</v>
      </c>
      <c r="AM129" t="str">
        <f>""</f>
        <v/>
      </c>
      <c r="AN129">
        <v>0</v>
      </c>
      <c r="AO129" t="str">
        <f>""</f>
        <v/>
      </c>
      <c r="AP129">
        <v>0</v>
      </c>
      <c r="AQ129" t="str">
        <f>""</f>
        <v/>
      </c>
      <c r="AR129" t="s">
        <v>56</v>
      </c>
      <c r="AS129" t="s">
        <v>57</v>
      </c>
      <c r="AT129">
        <v>0</v>
      </c>
      <c r="AU129" t="str">
        <f>""</f>
        <v/>
      </c>
      <c r="AV129">
        <v>2015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</row>
    <row r="130" spans="1:54" x14ac:dyDescent="0.2">
      <c r="A130">
        <v>1317901920</v>
      </c>
      <c r="B130" t="s">
        <v>196</v>
      </c>
      <c r="C130">
        <v>0</v>
      </c>
      <c r="D130" s="1">
        <v>-15395.04</v>
      </c>
      <c r="E130">
        <v>0</v>
      </c>
      <c r="F130" s="1">
        <v>-15395.04</v>
      </c>
      <c r="G130" s="1">
        <v>15395.04</v>
      </c>
      <c r="H130">
        <v>0</v>
      </c>
      <c r="I130">
        <v>0</v>
      </c>
      <c r="J130" s="1">
        <v>-15395.04</v>
      </c>
      <c r="K130">
        <v>0</v>
      </c>
      <c r="L130" s="1">
        <v>-15395.04</v>
      </c>
      <c r="M130" s="1">
        <v>15395.04</v>
      </c>
      <c r="N130">
        <v>0</v>
      </c>
      <c r="O130">
        <v>0</v>
      </c>
      <c r="P130">
        <v>0</v>
      </c>
      <c r="Q130">
        <v>0</v>
      </c>
      <c r="R130">
        <v>0</v>
      </c>
      <c r="S130" s="1">
        <v>15395.04</v>
      </c>
      <c r="T130">
        <v>0</v>
      </c>
      <c r="U130" s="1">
        <v>15395.04</v>
      </c>
      <c r="V130">
        <v>0</v>
      </c>
      <c r="W130" t="str">
        <f>""</f>
        <v/>
      </c>
      <c r="X130">
        <v>0</v>
      </c>
      <c r="Y130" t="str">
        <f>""</f>
        <v/>
      </c>
      <c r="Z130">
        <v>0</v>
      </c>
      <c r="AA130" t="str">
        <f>""</f>
        <v/>
      </c>
      <c r="AB130">
        <v>0</v>
      </c>
      <c r="AC130" t="str">
        <f>""</f>
        <v/>
      </c>
      <c r="AD130">
        <v>0</v>
      </c>
      <c r="AE130" t="str">
        <f>""</f>
        <v/>
      </c>
      <c r="AF130">
        <v>0</v>
      </c>
      <c r="AG130" t="str">
        <f>""</f>
        <v/>
      </c>
      <c r="AH130">
        <v>0</v>
      </c>
      <c r="AI130" t="str">
        <f>""</f>
        <v/>
      </c>
      <c r="AJ130">
        <v>0</v>
      </c>
      <c r="AK130" t="str">
        <f>""</f>
        <v/>
      </c>
      <c r="AL130">
        <v>0</v>
      </c>
      <c r="AM130" t="str">
        <f>""</f>
        <v/>
      </c>
      <c r="AN130">
        <v>0</v>
      </c>
      <c r="AO130" t="str">
        <f>""</f>
        <v/>
      </c>
      <c r="AP130">
        <v>0</v>
      </c>
      <c r="AQ130" t="str">
        <f>""</f>
        <v/>
      </c>
      <c r="AR130" t="s">
        <v>56</v>
      </c>
      <c r="AS130" t="s">
        <v>57</v>
      </c>
      <c r="AT130">
        <v>0</v>
      </c>
      <c r="AU130" t="str">
        <f>""</f>
        <v/>
      </c>
      <c r="AV130">
        <v>2015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</row>
    <row r="131" spans="1:54" x14ac:dyDescent="0.2">
      <c r="A131">
        <v>1317910920</v>
      </c>
      <c r="B131" t="s">
        <v>197</v>
      </c>
      <c r="C131" s="2">
        <v>-280000</v>
      </c>
      <c r="D131" s="1">
        <v>-1492099.49</v>
      </c>
      <c r="E131">
        <v>0</v>
      </c>
      <c r="F131" s="1">
        <v>-1492099.49</v>
      </c>
      <c r="G131" s="1">
        <v>1212099.49</v>
      </c>
      <c r="H131">
        <v>532.89</v>
      </c>
      <c r="I131" s="2">
        <v>-280000</v>
      </c>
      <c r="J131" s="1">
        <v>-1492099.49</v>
      </c>
      <c r="K131">
        <v>0</v>
      </c>
      <c r="L131" s="1">
        <v>-1492099.49</v>
      </c>
      <c r="M131" s="1">
        <v>1212099.49</v>
      </c>
      <c r="N131">
        <v>532.89</v>
      </c>
      <c r="O131">
        <v>0</v>
      </c>
      <c r="P131">
        <v>0</v>
      </c>
      <c r="Q131">
        <v>0</v>
      </c>
      <c r="R131" s="2">
        <v>-280000</v>
      </c>
      <c r="S131" s="1">
        <v>1212099.49</v>
      </c>
      <c r="T131" s="2">
        <v>-280000</v>
      </c>
      <c r="U131" s="1">
        <v>1212099.49</v>
      </c>
      <c r="V131">
        <v>0</v>
      </c>
      <c r="W131" t="str">
        <f>""</f>
        <v/>
      </c>
      <c r="X131">
        <v>0</v>
      </c>
      <c r="Y131" t="str">
        <f>""</f>
        <v/>
      </c>
      <c r="Z131">
        <v>0</v>
      </c>
      <c r="AA131" t="str">
        <f>""</f>
        <v/>
      </c>
      <c r="AB131">
        <v>0</v>
      </c>
      <c r="AC131" t="str">
        <f>""</f>
        <v/>
      </c>
      <c r="AD131">
        <v>0</v>
      </c>
      <c r="AE131" t="str">
        <f>""</f>
        <v/>
      </c>
      <c r="AF131">
        <v>0</v>
      </c>
      <c r="AG131" t="str">
        <f>""</f>
        <v/>
      </c>
      <c r="AH131">
        <v>0</v>
      </c>
      <c r="AI131" t="str">
        <f>""</f>
        <v/>
      </c>
      <c r="AJ131">
        <v>0</v>
      </c>
      <c r="AK131" t="str">
        <f>""</f>
        <v/>
      </c>
      <c r="AL131">
        <v>0</v>
      </c>
      <c r="AM131" t="str">
        <f>""</f>
        <v/>
      </c>
      <c r="AN131">
        <v>0</v>
      </c>
      <c r="AO131" t="str">
        <f>""</f>
        <v/>
      </c>
      <c r="AP131">
        <v>0</v>
      </c>
      <c r="AQ131" t="str">
        <f>""</f>
        <v/>
      </c>
      <c r="AR131" t="s">
        <v>56</v>
      </c>
      <c r="AS131" t="s">
        <v>57</v>
      </c>
      <c r="AT131">
        <v>0</v>
      </c>
      <c r="AU131" t="str">
        <f>""</f>
        <v/>
      </c>
      <c r="AV131">
        <v>2015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</row>
    <row r="132" spans="1:54" x14ac:dyDescent="0.2">
      <c r="A132">
        <v>1317912920</v>
      </c>
      <c r="B132" t="s">
        <v>198</v>
      </c>
      <c r="C132" s="2">
        <v>-600000</v>
      </c>
      <c r="D132">
        <v>0</v>
      </c>
      <c r="E132">
        <v>0</v>
      </c>
      <c r="F132">
        <v>0</v>
      </c>
      <c r="G132" s="1">
        <v>-600000</v>
      </c>
      <c r="H132">
        <v>0</v>
      </c>
      <c r="I132" s="2">
        <v>-600000</v>
      </c>
      <c r="J132">
        <v>0</v>
      </c>
      <c r="K132">
        <v>0</v>
      </c>
      <c r="L132">
        <v>0</v>
      </c>
      <c r="M132" s="1">
        <v>-600000</v>
      </c>
      <c r="N132">
        <v>0</v>
      </c>
      <c r="O132">
        <v>0</v>
      </c>
      <c r="P132">
        <v>0</v>
      </c>
      <c r="Q132">
        <v>0</v>
      </c>
      <c r="R132" s="2">
        <v>-600000</v>
      </c>
      <c r="S132" s="1">
        <v>-600000</v>
      </c>
      <c r="T132" s="2">
        <v>-600000</v>
      </c>
      <c r="U132" s="1">
        <v>-600000</v>
      </c>
      <c r="V132">
        <v>0</v>
      </c>
      <c r="W132" t="str">
        <f>""</f>
        <v/>
      </c>
      <c r="X132">
        <v>0</v>
      </c>
      <c r="Y132" t="str">
        <f>""</f>
        <v/>
      </c>
      <c r="Z132">
        <v>0</v>
      </c>
      <c r="AA132" t="str">
        <f>""</f>
        <v/>
      </c>
      <c r="AB132">
        <v>0</v>
      </c>
      <c r="AC132" t="str">
        <f>""</f>
        <v/>
      </c>
      <c r="AD132">
        <v>0</v>
      </c>
      <c r="AE132" t="str">
        <f>""</f>
        <v/>
      </c>
      <c r="AF132">
        <v>0</v>
      </c>
      <c r="AG132" t="str">
        <f>""</f>
        <v/>
      </c>
      <c r="AH132">
        <v>0</v>
      </c>
      <c r="AI132" t="str">
        <f>""</f>
        <v/>
      </c>
      <c r="AJ132">
        <v>0</v>
      </c>
      <c r="AK132" t="str">
        <f>""</f>
        <v/>
      </c>
      <c r="AL132">
        <v>0</v>
      </c>
      <c r="AM132" t="str">
        <f>""</f>
        <v/>
      </c>
      <c r="AN132">
        <v>0</v>
      </c>
      <c r="AO132" t="str">
        <f>""</f>
        <v/>
      </c>
      <c r="AP132">
        <v>0</v>
      </c>
      <c r="AQ132" t="str">
        <f>""</f>
        <v/>
      </c>
      <c r="AR132" t="s">
        <v>56</v>
      </c>
      <c r="AS132" t="s">
        <v>57</v>
      </c>
      <c r="AT132">
        <v>0</v>
      </c>
      <c r="AU132" t="str">
        <f>""</f>
        <v/>
      </c>
      <c r="AV132">
        <v>2015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</row>
    <row r="133" spans="1:54" x14ac:dyDescent="0.2">
      <c r="A133">
        <v>1317925920</v>
      </c>
      <c r="B133" t="s">
        <v>199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t="str">
        <f>""</f>
        <v/>
      </c>
      <c r="X133">
        <v>0</v>
      </c>
      <c r="Y133" t="str">
        <f>""</f>
        <v/>
      </c>
      <c r="Z133">
        <v>0</v>
      </c>
      <c r="AA133" t="str">
        <f>""</f>
        <v/>
      </c>
      <c r="AB133">
        <v>0</v>
      </c>
      <c r="AC133" t="str">
        <f>""</f>
        <v/>
      </c>
      <c r="AD133">
        <v>0</v>
      </c>
      <c r="AE133" t="str">
        <f>""</f>
        <v/>
      </c>
      <c r="AF133">
        <v>0</v>
      </c>
      <c r="AG133" t="str">
        <f>""</f>
        <v/>
      </c>
      <c r="AH133">
        <v>0</v>
      </c>
      <c r="AI133" t="str">
        <f>""</f>
        <v/>
      </c>
      <c r="AJ133">
        <v>0</v>
      </c>
      <c r="AK133" t="str">
        <f>""</f>
        <v/>
      </c>
      <c r="AL133">
        <v>0</v>
      </c>
      <c r="AM133" t="str">
        <f>""</f>
        <v/>
      </c>
      <c r="AN133">
        <v>0</v>
      </c>
      <c r="AO133" t="str">
        <f>""</f>
        <v/>
      </c>
      <c r="AP133">
        <v>0</v>
      </c>
      <c r="AQ133" t="str">
        <f>""</f>
        <v/>
      </c>
      <c r="AR133" t="s">
        <v>56</v>
      </c>
      <c r="AS133" t="s">
        <v>57</v>
      </c>
      <c r="AT133">
        <v>0</v>
      </c>
      <c r="AU133" t="str">
        <f>""</f>
        <v/>
      </c>
      <c r="AV133">
        <v>2015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</row>
    <row r="134" spans="1:54" x14ac:dyDescent="0.2">
      <c r="A134">
        <v>1318000920</v>
      </c>
      <c r="B134" t="s">
        <v>200</v>
      </c>
      <c r="C134" s="2">
        <v>-82000</v>
      </c>
      <c r="D134" s="1">
        <v>-81675</v>
      </c>
      <c r="E134">
        <v>0</v>
      </c>
      <c r="F134" s="1">
        <v>-81675</v>
      </c>
      <c r="G134">
        <v>-325</v>
      </c>
      <c r="H134">
        <v>99.6</v>
      </c>
      <c r="I134" s="2">
        <v>-82000</v>
      </c>
      <c r="J134" s="1">
        <v>-81675</v>
      </c>
      <c r="K134">
        <v>0</v>
      </c>
      <c r="L134" s="1">
        <v>-81675</v>
      </c>
      <c r="M134">
        <v>-325</v>
      </c>
      <c r="N134">
        <v>99.6</v>
      </c>
      <c r="O134">
        <v>0</v>
      </c>
      <c r="P134">
        <v>0</v>
      </c>
      <c r="Q134">
        <v>0</v>
      </c>
      <c r="R134" s="2">
        <v>-82000</v>
      </c>
      <c r="S134">
        <v>-325</v>
      </c>
      <c r="T134" s="2">
        <v>-82000</v>
      </c>
      <c r="U134">
        <v>-325</v>
      </c>
      <c r="V134">
        <v>311</v>
      </c>
      <c r="W134" t="s">
        <v>201</v>
      </c>
      <c r="X134">
        <v>0</v>
      </c>
      <c r="Y134" t="str">
        <f>""</f>
        <v/>
      </c>
      <c r="Z134">
        <v>0</v>
      </c>
      <c r="AA134" t="str">
        <f>""</f>
        <v/>
      </c>
      <c r="AB134">
        <v>0</v>
      </c>
      <c r="AC134" t="str">
        <f>""</f>
        <v/>
      </c>
      <c r="AD134">
        <v>0</v>
      </c>
      <c r="AE134" t="str">
        <f>""</f>
        <v/>
      </c>
      <c r="AF134">
        <v>0</v>
      </c>
      <c r="AG134" t="str">
        <f>""</f>
        <v/>
      </c>
      <c r="AH134">
        <v>0</v>
      </c>
      <c r="AI134" t="str">
        <f>""</f>
        <v/>
      </c>
      <c r="AJ134">
        <v>0</v>
      </c>
      <c r="AK134" t="str">
        <f>""</f>
        <v/>
      </c>
      <c r="AL134">
        <v>0</v>
      </c>
      <c r="AM134" t="str">
        <f>""</f>
        <v/>
      </c>
      <c r="AN134">
        <v>0</v>
      </c>
      <c r="AO134" t="str">
        <f>""</f>
        <v/>
      </c>
      <c r="AP134">
        <v>0</v>
      </c>
      <c r="AQ134" t="str">
        <f>""</f>
        <v/>
      </c>
      <c r="AR134" t="s">
        <v>56</v>
      </c>
      <c r="AS134" t="s">
        <v>57</v>
      </c>
      <c r="AT134">
        <v>0</v>
      </c>
      <c r="AU134" t="str">
        <f>""</f>
        <v/>
      </c>
      <c r="AV134">
        <v>2015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</row>
    <row r="135" spans="1:54" x14ac:dyDescent="0.2">
      <c r="A135">
        <v>1326400920</v>
      </c>
      <c r="B135" t="s">
        <v>202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321</v>
      </c>
      <c r="W135" t="s">
        <v>203</v>
      </c>
      <c r="X135">
        <v>0</v>
      </c>
      <c r="Y135" t="str">
        <f>""</f>
        <v/>
      </c>
      <c r="Z135">
        <v>0</v>
      </c>
      <c r="AA135" t="str">
        <f>""</f>
        <v/>
      </c>
      <c r="AB135">
        <v>0</v>
      </c>
      <c r="AC135" t="str">
        <f>""</f>
        <v/>
      </c>
      <c r="AD135">
        <v>0</v>
      </c>
      <c r="AE135" t="str">
        <f>""</f>
        <v/>
      </c>
      <c r="AF135">
        <v>0</v>
      </c>
      <c r="AG135" t="str">
        <f>""</f>
        <v/>
      </c>
      <c r="AH135">
        <v>0</v>
      </c>
      <c r="AI135" t="str">
        <f>""</f>
        <v/>
      </c>
      <c r="AJ135">
        <v>0</v>
      </c>
      <c r="AK135" t="str">
        <f>""</f>
        <v/>
      </c>
      <c r="AL135">
        <v>0</v>
      </c>
      <c r="AM135" t="str">
        <f>""</f>
        <v/>
      </c>
      <c r="AN135">
        <v>0</v>
      </c>
      <c r="AO135" t="str">
        <f>""</f>
        <v/>
      </c>
      <c r="AP135">
        <v>0</v>
      </c>
      <c r="AQ135" t="str">
        <f>""</f>
        <v/>
      </c>
      <c r="AR135" t="s">
        <v>56</v>
      </c>
      <c r="AS135" t="s">
        <v>57</v>
      </c>
      <c r="AT135">
        <v>0</v>
      </c>
      <c r="AU135" t="str">
        <f>""</f>
        <v/>
      </c>
      <c r="AV135">
        <v>2015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</row>
    <row r="136" spans="1:54" x14ac:dyDescent="0.2">
      <c r="A136">
        <v>1328200920</v>
      </c>
      <c r="B136" t="s">
        <v>204</v>
      </c>
      <c r="C136">
        <v>0</v>
      </c>
      <c r="D136" s="1">
        <v>-245395</v>
      </c>
      <c r="E136">
        <v>0</v>
      </c>
      <c r="F136" s="1">
        <v>-245395</v>
      </c>
      <c r="G136" s="1">
        <v>245395</v>
      </c>
      <c r="H136">
        <v>0</v>
      </c>
      <c r="I136">
        <v>0</v>
      </c>
      <c r="J136" s="1">
        <v>-245395</v>
      </c>
      <c r="K136">
        <v>0</v>
      </c>
      <c r="L136" s="1">
        <v>-245395</v>
      </c>
      <c r="M136" s="1">
        <v>245395</v>
      </c>
      <c r="N136">
        <v>0</v>
      </c>
      <c r="O136">
        <v>0</v>
      </c>
      <c r="P136">
        <v>0</v>
      </c>
      <c r="Q136">
        <v>0</v>
      </c>
      <c r="R136">
        <v>0</v>
      </c>
      <c r="S136" s="1">
        <v>245395</v>
      </c>
      <c r="T136">
        <v>0</v>
      </c>
      <c r="U136" s="1">
        <v>245395</v>
      </c>
      <c r="V136">
        <v>331</v>
      </c>
      <c r="W136" t="s">
        <v>205</v>
      </c>
      <c r="X136">
        <v>0</v>
      </c>
      <c r="Y136" t="str">
        <f>""</f>
        <v/>
      </c>
      <c r="Z136">
        <v>0</v>
      </c>
      <c r="AA136" t="str">
        <f>""</f>
        <v/>
      </c>
      <c r="AB136">
        <v>0</v>
      </c>
      <c r="AC136" t="str">
        <f>""</f>
        <v/>
      </c>
      <c r="AD136">
        <v>0</v>
      </c>
      <c r="AE136" t="str">
        <f>""</f>
        <v/>
      </c>
      <c r="AF136">
        <v>0</v>
      </c>
      <c r="AG136" t="str">
        <f>""</f>
        <v/>
      </c>
      <c r="AH136">
        <v>0</v>
      </c>
      <c r="AI136" t="str">
        <f>""</f>
        <v/>
      </c>
      <c r="AJ136">
        <v>0</v>
      </c>
      <c r="AK136" t="str">
        <f>""</f>
        <v/>
      </c>
      <c r="AL136">
        <v>0</v>
      </c>
      <c r="AM136" t="str">
        <f>""</f>
        <v/>
      </c>
      <c r="AN136">
        <v>0</v>
      </c>
      <c r="AO136" t="str">
        <f>""</f>
        <v/>
      </c>
      <c r="AP136">
        <v>0</v>
      </c>
      <c r="AQ136" t="str">
        <f>""</f>
        <v/>
      </c>
      <c r="AR136" t="s">
        <v>56</v>
      </c>
      <c r="AS136" t="s">
        <v>57</v>
      </c>
      <c r="AT136">
        <v>0</v>
      </c>
      <c r="AU136" t="str">
        <f>""</f>
        <v/>
      </c>
      <c r="AV136">
        <v>2015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</row>
    <row r="137" spans="1:54" x14ac:dyDescent="0.2">
      <c r="A137">
        <v>1328300920</v>
      </c>
      <c r="B137" t="s">
        <v>206</v>
      </c>
      <c r="C137" s="2">
        <v>-304000</v>
      </c>
      <c r="D137" s="1">
        <v>-200594</v>
      </c>
      <c r="E137">
        <v>0</v>
      </c>
      <c r="F137" s="1">
        <v>-200594</v>
      </c>
      <c r="G137" s="1">
        <v>-103406</v>
      </c>
      <c r="H137">
        <v>65.98</v>
      </c>
      <c r="I137" s="2">
        <v>-304000</v>
      </c>
      <c r="J137" s="1">
        <v>-200594</v>
      </c>
      <c r="K137">
        <v>0</v>
      </c>
      <c r="L137" s="1">
        <v>-200594</v>
      </c>
      <c r="M137" s="1">
        <v>-103406</v>
      </c>
      <c r="N137">
        <v>65.98</v>
      </c>
      <c r="O137">
        <v>0</v>
      </c>
      <c r="P137">
        <v>0</v>
      </c>
      <c r="Q137">
        <v>0</v>
      </c>
      <c r="R137" s="2">
        <v>-304000</v>
      </c>
      <c r="S137" s="1">
        <v>-103406</v>
      </c>
      <c r="T137" s="2">
        <v>-304000</v>
      </c>
      <c r="U137" s="1">
        <v>-103406</v>
      </c>
      <c r="V137">
        <v>331</v>
      </c>
      <c r="W137" t="s">
        <v>205</v>
      </c>
      <c r="X137">
        <v>0</v>
      </c>
      <c r="Y137" t="str">
        <f>""</f>
        <v/>
      </c>
      <c r="Z137">
        <v>0</v>
      </c>
      <c r="AA137" t="str">
        <f>""</f>
        <v/>
      </c>
      <c r="AB137">
        <v>0</v>
      </c>
      <c r="AC137" t="str">
        <f>""</f>
        <v/>
      </c>
      <c r="AD137">
        <v>0</v>
      </c>
      <c r="AE137" t="str">
        <f>""</f>
        <v/>
      </c>
      <c r="AF137">
        <v>0</v>
      </c>
      <c r="AG137" t="str">
        <f>""</f>
        <v/>
      </c>
      <c r="AH137">
        <v>0</v>
      </c>
      <c r="AI137" t="str">
        <f>""</f>
        <v/>
      </c>
      <c r="AJ137">
        <v>0</v>
      </c>
      <c r="AK137" t="str">
        <f>""</f>
        <v/>
      </c>
      <c r="AL137">
        <v>0</v>
      </c>
      <c r="AM137" t="str">
        <f>""</f>
        <v/>
      </c>
      <c r="AN137">
        <v>0</v>
      </c>
      <c r="AO137" t="str">
        <f>""</f>
        <v/>
      </c>
      <c r="AP137">
        <v>0</v>
      </c>
      <c r="AQ137" t="str">
        <f>""</f>
        <v/>
      </c>
      <c r="AR137" t="s">
        <v>56</v>
      </c>
      <c r="AS137" t="s">
        <v>57</v>
      </c>
      <c r="AT137">
        <v>0</v>
      </c>
      <c r="AU137" t="str">
        <f>""</f>
        <v/>
      </c>
      <c r="AV137">
        <v>2015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</row>
    <row r="138" spans="1:54" x14ac:dyDescent="0.2">
      <c r="A138">
        <v>1329300290</v>
      </c>
      <c r="B138" t="s">
        <v>207</v>
      </c>
      <c r="C138" s="2">
        <v>-150000</v>
      </c>
      <c r="D138" s="1">
        <v>-191509</v>
      </c>
      <c r="E138">
        <v>0</v>
      </c>
      <c r="F138" s="1">
        <v>-191509</v>
      </c>
      <c r="G138" s="1">
        <v>41509</v>
      </c>
      <c r="H138">
        <v>127.67</v>
      </c>
      <c r="I138" s="2">
        <v>-150000</v>
      </c>
      <c r="J138" s="1">
        <v>-191509</v>
      </c>
      <c r="K138">
        <v>0</v>
      </c>
      <c r="L138" s="1">
        <v>-191509</v>
      </c>
      <c r="M138" s="1">
        <v>41509</v>
      </c>
      <c r="N138">
        <v>127.67</v>
      </c>
      <c r="O138">
        <v>0</v>
      </c>
      <c r="P138">
        <v>0</v>
      </c>
      <c r="Q138">
        <v>0</v>
      </c>
      <c r="R138" s="2">
        <v>-150000</v>
      </c>
      <c r="S138" s="1">
        <v>41509</v>
      </c>
      <c r="T138" s="2">
        <v>-150000</v>
      </c>
      <c r="U138" s="1">
        <v>41509</v>
      </c>
      <c r="V138">
        <v>341</v>
      </c>
      <c r="W138" t="s">
        <v>208</v>
      </c>
      <c r="X138">
        <v>0</v>
      </c>
      <c r="Y138" t="str">
        <f>""</f>
        <v/>
      </c>
      <c r="Z138">
        <v>0</v>
      </c>
      <c r="AA138" t="str">
        <f>""</f>
        <v/>
      </c>
      <c r="AB138">
        <v>0</v>
      </c>
      <c r="AC138" t="str">
        <f>""</f>
        <v/>
      </c>
      <c r="AD138">
        <v>0</v>
      </c>
      <c r="AE138" t="str">
        <f>""</f>
        <v/>
      </c>
      <c r="AF138">
        <v>0</v>
      </c>
      <c r="AG138" t="str">
        <f>""</f>
        <v/>
      </c>
      <c r="AH138">
        <v>0</v>
      </c>
      <c r="AI138" t="str">
        <f>""</f>
        <v/>
      </c>
      <c r="AJ138">
        <v>0</v>
      </c>
      <c r="AK138" t="str">
        <f>""</f>
        <v/>
      </c>
      <c r="AL138">
        <v>0</v>
      </c>
      <c r="AM138" t="str">
        <f>""</f>
        <v/>
      </c>
      <c r="AN138">
        <v>0</v>
      </c>
      <c r="AO138" t="str">
        <f>""</f>
        <v/>
      </c>
      <c r="AP138">
        <v>0</v>
      </c>
      <c r="AQ138" t="str">
        <f>""</f>
        <v/>
      </c>
      <c r="AR138" t="s">
        <v>56</v>
      </c>
      <c r="AS138" t="s">
        <v>57</v>
      </c>
      <c r="AT138">
        <v>0</v>
      </c>
      <c r="AU138" t="str">
        <f>""</f>
        <v/>
      </c>
      <c r="AV138">
        <v>2015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</row>
    <row r="139" spans="1:54" x14ac:dyDescent="0.2">
      <c r="A139">
        <v>1329300920</v>
      </c>
      <c r="B139" t="s">
        <v>209</v>
      </c>
      <c r="C139" s="2">
        <v>-150000</v>
      </c>
      <c r="D139" s="1">
        <v>-214962</v>
      </c>
      <c r="E139">
        <v>0</v>
      </c>
      <c r="F139" s="1">
        <v>-214962</v>
      </c>
      <c r="G139" s="1">
        <v>64962</v>
      </c>
      <c r="H139">
        <v>143.30000000000001</v>
      </c>
      <c r="I139" s="2">
        <v>-150000</v>
      </c>
      <c r="J139" s="1">
        <v>-214962</v>
      </c>
      <c r="K139">
        <v>0</v>
      </c>
      <c r="L139" s="1">
        <v>-214962</v>
      </c>
      <c r="M139" s="1">
        <v>64962</v>
      </c>
      <c r="N139">
        <v>143.30000000000001</v>
      </c>
      <c r="O139">
        <v>0</v>
      </c>
      <c r="P139">
        <v>0</v>
      </c>
      <c r="Q139">
        <v>0</v>
      </c>
      <c r="R139" s="2">
        <v>-150000</v>
      </c>
      <c r="S139" s="1">
        <v>64962</v>
      </c>
      <c r="T139" s="2">
        <v>-150000</v>
      </c>
      <c r="U139" s="1">
        <v>64962</v>
      </c>
      <c r="V139">
        <v>341</v>
      </c>
      <c r="W139" t="s">
        <v>208</v>
      </c>
      <c r="X139">
        <v>0</v>
      </c>
      <c r="Y139" t="str">
        <f>""</f>
        <v/>
      </c>
      <c r="Z139">
        <v>0</v>
      </c>
      <c r="AA139" t="str">
        <f>""</f>
        <v/>
      </c>
      <c r="AB139">
        <v>0</v>
      </c>
      <c r="AC139" t="str">
        <f>""</f>
        <v/>
      </c>
      <c r="AD139">
        <v>0</v>
      </c>
      <c r="AE139" t="str">
        <f>""</f>
        <v/>
      </c>
      <c r="AF139">
        <v>0</v>
      </c>
      <c r="AG139" t="str">
        <f>""</f>
        <v/>
      </c>
      <c r="AH139">
        <v>0</v>
      </c>
      <c r="AI139" t="str">
        <f>""</f>
        <v/>
      </c>
      <c r="AJ139">
        <v>0</v>
      </c>
      <c r="AK139" t="str">
        <f>""</f>
        <v/>
      </c>
      <c r="AL139">
        <v>0</v>
      </c>
      <c r="AM139" t="str">
        <f>""</f>
        <v/>
      </c>
      <c r="AN139">
        <v>0</v>
      </c>
      <c r="AO139" t="str">
        <f>""</f>
        <v/>
      </c>
      <c r="AP139">
        <v>0</v>
      </c>
      <c r="AQ139" t="str">
        <f>""</f>
        <v/>
      </c>
      <c r="AR139" t="s">
        <v>56</v>
      </c>
      <c r="AS139" t="s">
        <v>57</v>
      </c>
      <c r="AT139">
        <v>0</v>
      </c>
      <c r="AU139" t="str">
        <f>""</f>
        <v/>
      </c>
      <c r="AV139">
        <v>2015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</row>
    <row r="140" spans="1:54" x14ac:dyDescent="0.2">
      <c r="A140">
        <v>1329310920</v>
      </c>
      <c r="B140" t="s">
        <v>210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t="str">
        <f>""</f>
        <v/>
      </c>
      <c r="X140">
        <v>0</v>
      </c>
      <c r="Y140" t="str">
        <f>""</f>
        <v/>
      </c>
      <c r="Z140">
        <v>0</v>
      </c>
      <c r="AA140" t="str">
        <f>""</f>
        <v/>
      </c>
      <c r="AB140">
        <v>0</v>
      </c>
      <c r="AC140" t="str">
        <f>""</f>
        <v/>
      </c>
      <c r="AD140">
        <v>0</v>
      </c>
      <c r="AE140" t="str">
        <f>""</f>
        <v/>
      </c>
      <c r="AF140">
        <v>0</v>
      </c>
      <c r="AG140" t="str">
        <f>""</f>
        <v/>
      </c>
      <c r="AH140">
        <v>0</v>
      </c>
      <c r="AI140" t="str">
        <f>""</f>
        <v/>
      </c>
      <c r="AJ140">
        <v>0</v>
      </c>
      <c r="AK140" t="str">
        <f>""</f>
        <v/>
      </c>
      <c r="AL140">
        <v>0</v>
      </c>
      <c r="AM140" t="str">
        <f>""</f>
        <v/>
      </c>
      <c r="AN140">
        <v>0</v>
      </c>
      <c r="AO140" t="str">
        <f>""</f>
        <v/>
      </c>
      <c r="AP140">
        <v>0</v>
      </c>
      <c r="AQ140" t="str">
        <f>""</f>
        <v/>
      </c>
      <c r="AR140" t="s">
        <v>56</v>
      </c>
      <c r="AS140" t="s">
        <v>57</v>
      </c>
      <c r="AT140">
        <v>0</v>
      </c>
      <c r="AU140" t="str">
        <f>""</f>
        <v/>
      </c>
      <c r="AV140">
        <v>2015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</row>
    <row r="141" spans="1:54" x14ac:dyDescent="0.2">
      <c r="A141">
        <v>1330000990</v>
      </c>
      <c r="B141" t="s">
        <v>211</v>
      </c>
      <c r="C141" s="2">
        <v>-76000</v>
      </c>
      <c r="D141" s="1">
        <v>-76360</v>
      </c>
      <c r="E141">
        <v>0</v>
      </c>
      <c r="F141" s="1">
        <v>-76360</v>
      </c>
      <c r="G141">
        <v>360</v>
      </c>
      <c r="H141">
        <v>100.47</v>
      </c>
      <c r="I141" s="2">
        <v>-76000</v>
      </c>
      <c r="J141" s="1">
        <v>-76360</v>
      </c>
      <c r="K141">
        <v>0</v>
      </c>
      <c r="L141" s="1">
        <v>-76360</v>
      </c>
      <c r="M141">
        <v>360</v>
      </c>
      <c r="N141">
        <v>100.47</v>
      </c>
      <c r="O141">
        <v>0</v>
      </c>
      <c r="P141">
        <v>0</v>
      </c>
      <c r="Q141">
        <v>0</v>
      </c>
      <c r="R141" s="2">
        <v>-76000</v>
      </c>
      <c r="S141">
        <v>360</v>
      </c>
      <c r="T141" s="2">
        <v>-76000</v>
      </c>
      <c r="U141">
        <v>360</v>
      </c>
      <c r="V141">
        <v>0</v>
      </c>
      <c r="W141" t="str">
        <f>""</f>
        <v/>
      </c>
      <c r="X141">
        <v>0</v>
      </c>
      <c r="Y141" t="str">
        <f>""</f>
        <v/>
      </c>
      <c r="Z141">
        <v>0</v>
      </c>
      <c r="AA141" t="str">
        <f>""</f>
        <v/>
      </c>
      <c r="AB141">
        <v>0</v>
      </c>
      <c r="AC141" t="str">
        <f>""</f>
        <v/>
      </c>
      <c r="AD141">
        <v>0</v>
      </c>
      <c r="AE141" t="str">
        <f>""</f>
        <v/>
      </c>
      <c r="AF141">
        <v>0</v>
      </c>
      <c r="AG141" t="str">
        <f>""</f>
        <v/>
      </c>
      <c r="AH141">
        <v>0</v>
      </c>
      <c r="AI141" t="str">
        <f>""</f>
        <v/>
      </c>
      <c r="AJ141">
        <v>0</v>
      </c>
      <c r="AK141" t="str">
        <f>""</f>
        <v/>
      </c>
      <c r="AL141">
        <v>0</v>
      </c>
      <c r="AM141" t="str">
        <f>""</f>
        <v/>
      </c>
      <c r="AN141">
        <v>0</v>
      </c>
      <c r="AO141" t="str">
        <f>""</f>
        <v/>
      </c>
      <c r="AP141">
        <v>0</v>
      </c>
      <c r="AQ141" t="str">
        <f>""</f>
        <v/>
      </c>
      <c r="AR141" t="s">
        <v>56</v>
      </c>
      <c r="AS141" t="s">
        <v>57</v>
      </c>
      <c r="AT141">
        <v>0</v>
      </c>
      <c r="AU141" t="str">
        <f>""</f>
        <v/>
      </c>
      <c r="AV141">
        <v>2015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</row>
    <row r="142" spans="1:54" x14ac:dyDescent="0.2">
      <c r="A142">
        <v>1334000940</v>
      </c>
      <c r="B142" t="s">
        <v>212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t="str">
        <f>""</f>
        <v/>
      </c>
      <c r="X142">
        <v>0</v>
      </c>
      <c r="Y142" t="str">
        <f>""</f>
        <v/>
      </c>
      <c r="Z142">
        <v>0</v>
      </c>
      <c r="AA142" t="str">
        <f>""</f>
        <v/>
      </c>
      <c r="AB142">
        <v>0</v>
      </c>
      <c r="AC142" t="str">
        <f>""</f>
        <v/>
      </c>
      <c r="AD142">
        <v>0</v>
      </c>
      <c r="AE142" t="str">
        <f>""</f>
        <v/>
      </c>
      <c r="AF142">
        <v>0</v>
      </c>
      <c r="AG142" t="str">
        <f>""</f>
        <v/>
      </c>
      <c r="AH142">
        <v>0</v>
      </c>
      <c r="AI142" t="str">
        <f>""</f>
        <v/>
      </c>
      <c r="AJ142">
        <v>0</v>
      </c>
      <c r="AK142" t="str">
        <f>""</f>
        <v/>
      </c>
      <c r="AL142">
        <v>0</v>
      </c>
      <c r="AM142" t="str">
        <f>""</f>
        <v/>
      </c>
      <c r="AN142">
        <v>0</v>
      </c>
      <c r="AO142" t="str">
        <f>""</f>
        <v/>
      </c>
      <c r="AP142">
        <v>0</v>
      </c>
      <c r="AQ142" t="str">
        <f>""</f>
        <v/>
      </c>
      <c r="AR142" t="s">
        <v>56</v>
      </c>
      <c r="AS142" t="s">
        <v>57</v>
      </c>
      <c r="AT142">
        <v>0</v>
      </c>
      <c r="AU142" t="str">
        <f>""</f>
        <v/>
      </c>
      <c r="AV142">
        <v>2015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</row>
    <row r="143" spans="1:54" x14ac:dyDescent="0.2">
      <c r="A143">
        <v>1334000990</v>
      </c>
      <c r="B143" t="s">
        <v>213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t="str">
        <f>""</f>
        <v/>
      </c>
      <c r="X143">
        <v>0</v>
      </c>
      <c r="Y143" t="str">
        <f>""</f>
        <v/>
      </c>
      <c r="Z143">
        <v>0</v>
      </c>
      <c r="AA143" t="str">
        <f>""</f>
        <v/>
      </c>
      <c r="AB143">
        <v>0</v>
      </c>
      <c r="AC143" t="str">
        <f>""</f>
        <v/>
      </c>
      <c r="AD143">
        <v>0</v>
      </c>
      <c r="AE143" t="str">
        <f>""</f>
        <v/>
      </c>
      <c r="AF143">
        <v>0</v>
      </c>
      <c r="AG143" t="str">
        <f>""</f>
        <v/>
      </c>
      <c r="AH143">
        <v>0</v>
      </c>
      <c r="AI143" t="str">
        <f>""</f>
        <v/>
      </c>
      <c r="AJ143">
        <v>0</v>
      </c>
      <c r="AK143" t="str">
        <f>""</f>
        <v/>
      </c>
      <c r="AL143">
        <v>0</v>
      </c>
      <c r="AM143" t="str">
        <f>""</f>
        <v/>
      </c>
      <c r="AN143">
        <v>0</v>
      </c>
      <c r="AO143" t="str">
        <f>""</f>
        <v/>
      </c>
      <c r="AP143">
        <v>0</v>
      </c>
      <c r="AQ143" t="str">
        <f>""</f>
        <v/>
      </c>
      <c r="AR143" t="s">
        <v>56</v>
      </c>
      <c r="AS143" t="s">
        <v>57</v>
      </c>
      <c r="AT143">
        <v>0</v>
      </c>
      <c r="AU143" t="str">
        <f>""</f>
        <v/>
      </c>
      <c r="AV143">
        <v>2015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</row>
    <row r="144" spans="1:54" x14ac:dyDescent="0.2">
      <c r="A144">
        <v>1341000930</v>
      </c>
      <c r="B144" t="s">
        <v>214</v>
      </c>
      <c r="C144" s="2">
        <v>-2400000</v>
      </c>
      <c r="D144" s="1">
        <v>-2262055</v>
      </c>
      <c r="E144">
        <v>0</v>
      </c>
      <c r="F144" s="1">
        <v>-2262055</v>
      </c>
      <c r="G144" s="1">
        <v>-137945</v>
      </c>
      <c r="H144">
        <v>94.25</v>
      </c>
      <c r="I144" s="2">
        <v>-2400000</v>
      </c>
      <c r="J144" s="1">
        <v>-2262055</v>
      </c>
      <c r="K144">
        <v>0</v>
      </c>
      <c r="L144" s="1">
        <v>-2262055</v>
      </c>
      <c r="M144" s="1">
        <v>-137945</v>
      </c>
      <c r="N144">
        <v>94.25</v>
      </c>
      <c r="O144">
        <v>0</v>
      </c>
      <c r="P144">
        <v>0</v>
      </c>
      <c r="Q144">
        <v>0</v>
      </c>
      <c r="R144" s="2">
        <v>-2400000</v>
      </c>
      <c r="S144" s="1">
        <v>-137945</v>
      </c>
      <c r="T144" s="2">
        <v>-2400000</v>
      </c>
      <c r="U144" s="1">
        <v>-137945</v>
      </c>
      <c r="V144">
        <v>421</v>
      </c>
      <c r="W144" t="s">
        <v>215</v>
      </c>
      <c r="X144">
        <v>0</v>
      </c>
      <c r="Y144" t="str">
        <f>""</f>
        <v/>
      </c>
      <c r="Z144">
        <v>0</v>
      </c>
      <c r="AA144" t="str">
        <f>""</f>
        <v/>
      </c>
      <c r="AB144">
        <v>0</v>
      </c>
      <c r="AC144" t="str">
        <f>""</f>
        <v/>
      </c>
      <c r="AD144">
        <v>0</v>
      </c>
      <c r="AE144" t="str">
        <f>""</f>
        <v/>
      </c>
      <c r="AF144">
        <v>0</v>
      </c>
      <c r="AG144" t="str">
        <f>""</f>
        <v/>
      </c>
      <c r="AH144">
        <v>0</v>
      </c>
      <c r="AI144" t="str">
        <f>""</f>
        <v/>
      </c>
      <c r="AJ144">
        <v>0</v>
      </c>
      <c r="AK144" t="str">
        <f>""</f>
        <v/>
      </c>
      <c r="AL144">
        <v>0</v>
      </c>
      <c r="AM144" t="str">
        <f>""</f>
        <v/>
      </c>
      <c r="AN144">
        <v>0</v>
      </c>
      <c r="AO144" t="str">
        <f>""</f>
        <v/>
      </c>
      <c r="AP144">
        <v>0</v>
      </c>
      <c r="AQ144" t="str">
        <f>""</f>
        <v/>
      </c>
      <c r="AR144" t="s">
        <v>56</v>
      </c>
      <c r="AS144" t="s">
        <v>57</v>
      </c>
      <c r="AT144">
        <v>0</v>
      </c>
      <c r="AU144" t="str">
        <f>""</f>
        <v/>
      </c>
      <c r="AV144">
        <v>2015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</row>
    <row r="145" spans="1:54" x14ac:dyDescent="0.2">
      <c r="A145">
        <v>1341001930</v>
      </c>
      <c r="B145" t="s">
        <v>216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t="str">
        <f>""</f>
        <v/>
      </c>
      <c r="X145">
        <v>0</v>
      </c>
      <c r="Y145" t="str">
        <f>""</f>
        <v/>
      </c>
      <c r="Z145">
        <v>0</v>
      </c>
      <c r="AA145" t="str">
        <f>""</f>
        <v/>
      </c>
      <c r="AB145">
        <v>0</v>
      </c>
      <c r="AC145" t="str">
        <f>""</f>
        <v/>
      </c>
      <c r="AD145">
        <v>0</v>
      </c>
      <c r="AE145" t="str">
        <f>""</f>
        <v/>
      </c>
      <c r="AF145">
        <v>0</v>
      </c>
      <c r="AG145" t="str">
        <f>""</f>
        <v/>
      </c>
      <c r="AH145">
        <v>0</v>
      </c>
      <c r="AI145" t="str">
        <f>""</f>
        <v/>
      </c>
      <c r="AJ145">
        <v>0</v>
      </c>
      <c r="AK145" t="str">
        <f>""</f>
        <v/>
      </c>
      <c r="AL145">
        <v>0</v>
      </c>
      <c r="AM145" t="str">
        <f>""</f>
        <v/>
      </c>
      <c r="AN145">
        <v>0</v>
      </c>
      <c r="AO145" t="str">
        <f>""</f>
        <v/>
      </c>
      <c r="AP145">
        <v>0</v>
      </c>
      <c r="AQ145" t="str">
        <f>""</f>
        <v/>
      </c>
      <c r="AR145" t="s">
        <v>56</v>
      </c>
      <c r="AS145" t="s">
        <v>57</v>
      </c>
      <c r="AT145">
        <v>0</v>
      </c>
      <c r="AU145" t="str">
        <f>""</f>
        <v/>
      </c>
      <c r="AV145">
        <v>2015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</row>
    <row r="146" spans="1:54" x14ac:dyDescent="0.2">
      <c r="A146">
        <v>1342200220</v>
      </c>
      <c r="B146" t="s">
        <v>217</v>
      </c>
      <c r="C146" s="2">
        <v>-13000</v>
      </c>
      <c r="D146" s="1">
        <v>-8875</v>
      </c>
      <c r="E146">
        <v>0</v>
      </c>
      <c r="F146" s="1">
        <v>-8875</v>
      </c>
      <c r="G146" s="1">
        <v>-4125</v>
      </c>
      <c r="H146">
        <v>68.260000000000005</v>
      </c>
      <c r="I146" s="2">
        <v>-13000</v>
      </c>
      <c r="J146" s="1">
        <v>-8875</v>
      </c>
      <c r="K146">
        <v>0</v>
      </c>
      <c r="L146" s="1">
        <v>-8875</v>
      </c>
      <c r="M146" s="1">
        <v>-4125</v>
      </c>
      <c r="N146">
        <v>68.260000000000005</v>
      </c>
      <c r="O146">
        <v>0</v>
      </c>
      <c r="P146">
        <v>0</v>
      </c>
      <c r="Q146">
        <v>0</v>
      </c>
      <c r="R146" s="2">
        <v>-13000</v>
      </c>
      <c r="S146" s="1">
        <v>-4125</v>
      </c>
      <c r="T146" s="2">
        <v>-13000</v>
      </c>
      <c r="U146" s="1">
        <v>-4125</v>
      </c>
      <c r="V146">
        <v>0</v>
      </c>
      <c r="W146" t="str">
        <f>""</f>
        <v/>
      </c>
      <c r="X146">
        <v>0</v>
      </c>
      <c r="Y146" t="str">
        <f>""</f>
        <v/>
      </c>
      <c r="Z146">
        <v>0</v>
      </c>
      <c r="AA146" t="str">
        <f>""</f>
        <v/>
      </c>
      <c r="AB146">
        <v>0</v>
      </c>
      <c r="AC146" t="str">
        <f>""</f>
        <v/>
      </c>
      <c r="AD146">
        <v>0</v>
      </c>
      <c r="AE146" t="str">
        <f>""</f>
        <v/>
      </c>
      <c r="AF146">
        <v>0</v>
      </c>
      <c r="AG146" t="str">
        <f>""</f>
        <v/>
      </c>
      <c r="AH146">
        <v>0</v>
      </c>
      <c r="AI146" t="str">
        <f>""</f>
        <v/>
      </c>
      <c r="AJ146">
        <v>0</v>
      </c>
      <c r="AK146" t="str">
        <f>""</f>
        <v/>
      </c>
      <c r="AL146">
        <v>0</v>
      </c>
      <c r="AM146" t="str">
        <f>""</f>
        <v/>
      </c>
      <c r="AN146">
        <v>0</v>
      </c>
      <c r="AO146" t="str">
        <f>""</f>
        <v/>
      </c>
      <c r="AP146">
        <v>0</v>
      </c>
      <c r="AQ146" t="str">
        <f>""</f>
        <v/>
      </c>
      <c r="AR146" t="s">
        <v>56</v>
      </c>
      <c r="AS146" t="s">
        <v>57</v>
      </c>
      <c r="AT146">
        <v>0</v>
      </c>
      <c r="AU146" t="str">
        <f>""</f>
        <v/>
      </c>
      <c r="AV146">
        <v>2015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</row>
    <row r="147" spans="1:54" x14ac:dyDescent="0.2">
      <c r="A147">
        <v>1342200930</v>
      </c>
      <c r="B147" t="s">
        <v>218</v>
      </c>
      <c r="C147" s="2">
        <v>-125000</v>
      </c>
      <c r="D147" s="1">
        <v>-460987</v>
      </c>
      <c r="E147">
        <v>0</v>
      </c>
      <c r="F147" s="1">
        <v>-460987</v>
      </c>
      <c r="G147" s="1">
        <v>335987</v>
      </c>
      <c r="H147">
        <v>368.78</v>
      </c>
      <c r="I147" s="2">
        <v>-125000</v>
      </c>
      <c r="J147" s="1">
        <v>-460987</v>
      </c>
      <c r="K147">
        <v>0</v>
      </c>
      <c r="L147" s="1">
        <v>-460987</v>
      </c>
      <c r="M147" s="1">
        <v>335987</v>
      </c>
      <c r="N147">
        <v>368.78</v>
      </c>
      <c r="O147">
        <v>0</v>
      </c>
      <c r="P147">
        <v>0</v>
      </c>
      <c r="Q147">
        <v>0</v>
      </c>
      <c r="R147" s="2">
        <v>-125000</v>
      </c>
      <c r="S147" s="1">
        <v>335987</v>
      </c>
      <c r="T147" s="2">
        <v>-125000</v>
      </c>
      <c r="U147" s="1">
        <v>335987</v>
      </c>
      <c r="V147">
        <v>421</v>
      </c>
      <c r="W147" t="s">
        <v>215</v>
      </c>
      <c r="X147">
        <v>0</v>
      </c>
      <c r="Y147" t="str">
        <f>""</f>
        <v/>
      </c>
      <c r="Z147">
        <v>0</v>
      </c>
      <c r="AA147" t="str">
        <f>""</f>
        <v/>
      </c>
      <c r="AB147">
        <v>0</v>
      </c>
      <c r="AC147" t="str">
        <f>""</f>
        <v/>
      </c>
      <c r="AD147">
        <v>0</v>
      </c>
      <c r="AE147" t="str">
        <f>""</f>
        <v/>
      </c>
      <c r="AF147">
        <v>0</v>
      </c>
      <c r="AG147" t="str">
        <f>""</f>
        <v/>
      </c>
      <c r="AH147">
        <v>0</v>
      </c>
      <c r="AI147" t="str">
        <f>""</f>
        <v/>
      </c>
      <c r="AJ147">
        <v>0</v>
      </c>
      <c r="AK147" t="str">
        <f>""</f>
        <v/>
      </c>
      <c r="AL147">
        <v>0</v>
      </c>
      <c r="AM147" t="str">
        <f>""</f>
        <v/>
      </c>
      <c r="AN147">
        <v>0</v>
      </c>
      <c r="AO147" t="str">
        <f>""</f>
        <v/>
      </c>
      <c r="AP147">
        <v>0</v>
      </c>
      <c r="AQ147" t="str">
        <f>""</f>
        <v/>
      </c>
      <c r="AR147" t="s">
        <v>56</v>
      </c>
      <c r="AS147" t="s">
        <v>57</v>
      </c>
      <c r="AT147">
        <v>0</v>
      </c>
      <c r="AU147" t="str">
        <f>""</f>
        <v/>
      </c>
      <c r="AV147">
        <v>2015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</row>
    <row r="148" spans="1:54" x14ac:dyDescent="0.2">
      <c r="A148">
        <v>1342300220</v>
      </c>
      <c r="B148" t="s">
        <v>219</v>
      </c>
      <c r="C148">
        <v>0</v>
      </c>
      <c r="D148" s="1">
        <v>-3660</v>
      </c>
      <c r="E148">
        <v>0</v>
      </c>
      <c r="F148" s="1">
        <v>-3660</v>
      </c>
      <c r="G148" s="1">
        <v>3660</v>
      </c>
      <c r="H148">
        <v>0</v>
      </c>
      <c r="I148">
        <v>0</v>
      </c>
      <c r="J148" s="1">
        <v>-3660</v>
      </c>
      <c r="K148">
        <v>0</v>
      </c>
      <c r="L148" s="1">
        <v>-3660</v>
      </c>
      <c r="M148" s="1">
        <v>3660</v>
      </c>
      <c r="N148">
        <v>0</v>
      </c>
      <c r="O148">
        <v>0</v>
      </c>
      <c r="P148">
        <v>0</v>
      </c>
      <c r="Q148">
        <v>0</v>
      </c>
      <c r="R148">
        <v>0</v>
      </c>
      <c r="S148" s="1">
        <v>3660</v>
      </c>
      <c r="T148">
        <v>0</v>
      </c>
      <c r="U148" s="1">
        <v>3660</v>
      </c>
      <c r="V148">
        <v>421</v>
      </c>
      <c r="W148" t="s">
        <v>215</v>
      </c>
      <c r="X148">
        <v>0</v>
      </c>
      <c r="Y148" t="str">
        <f>""</f>
        <v/>
      </c>
      <c r="Z148">
        <v>0</v>
      </c>
      <c r="AA148" t="str">
        <f>""</f>
        <v/>
      </c>
      <c r="AB148">
        <v>0</v>
      </c>
      <c r="AC148" t="str">
        <f>""</f>
        <v/>
      </c>
      <c r="AD148">
        <v>0</v>
      </c>
      <c r="AE148" t="str">
        <f>""</f>
        <v/>
      </c>
      <c r="AF148">
        <v>0</v>
      </c>
      <c r="AG148" t="str">
        <f>""</f>
        <v/>
      </c>
      <c r="AH148">
        <v>0</v>
      </c>
      <c r="AI148" t="str">
        <f>""</f>
        <v/>
      </c>
      <c r="AJ148">
        <v>0</v>
      </c>
      <c r="AK148" t="str">
        <f>""</f>
        <v/>
      </c>
      <c r="AL148">
        <v>0</v>
      </c>
      <c r="AM148" t="str">
        <f>""</f>
        <v/>
      </c>
      <c r="AN148">
        <v>0</v>
      </c>
      <c r="AO148" t="str">
        <f>""</f>
        <v/>
      </c>
      <c r="AP148">
        <v>0</v>
      </c>
      <c r="AQ148" t="str">
        <f>""</f>
        <v/>
      </c>
      <c r="AR148" t="s">
        <v>56</v>
      </c>
      <c r="AS148" t="s">
        <v>57</v>
      </c>
      <c r="AT148">
        <v>0</v>
      </c>
      <c r="AU148" t="str">
        <f>""</f>
        <v/>
      </c>
      <c r="AV148">
        <v>2015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</row>
    <row r="149" spans="1:54" x14ac:dyDescent="0.2">
      <c r="A149">
        <v>1342400930</v>
      </c>
      <c r="B149" t="s">
        <v>220</v>
      </c>
      <c r="C149" s="2">
        <v>-39000</v>
      </c>
      <c r="D149" s="1">
        <v>-54503</v>
      </c>
      <c r="E149">
        <v>0</v>
      </c>
      <c r="F149" s="1">
        <v>-54503</v>
      </c>
      <c r="G149" s="1">
        <v>15503</v>
      </c>
      <c r="H149">
        <v>139.75</v>
      </c>
      <c r="I149" s="2">
        <v>-39000</v>
      </c>
      <c r="J149" s="1">
        <v>-54503</v>
      </c>
      <c r="K149">
        <v>0</v>
      </c>
      <c r="L149" s="1">
        <v>-54503</v>
      </c>
      <c r="M149" s="1">
        <v>15503</v>
      </c>
      <c r="N149">
        <v>139.75</v>
      </c>
      <c r="O149">
        <v>0</v>
      </c>
      <c r="P149">
        <v>0</v>
      </c>
      <c r="Q149">
        <v>0</v>
      </c>
      <c r="R149" s="2">
        <v>-39000</v>
      </c>
      <c r="S149" s="1">
        <v>15503</v>
      </c>
      <c r="T149" s="2">
        <v>-39000</v>
      </c>
      <c r="U149" s="1">
        <v>15503</v>
      </c>
      <c r="V149">
        <v>421</v>
      </c>
      <c r="W149" t="s">
        <v>215</v>
      </c>
      <c r="X149">
        <v>0</v>
      </c>
      <c r="Y149" t="str">
        <f>""</f>
        <v/>
      </c>
      <c r="Z149">
        <v>0</v>
      </c>
      <c r="AA149" t="str">
        <f>""</f>
        <v/>
      </c>
      <c r="AB149">
        <v>0</v>
      </c>
      <c r="AC149" t="str">
        <f>""</f>
        <v/>
      </c>
      <c r="AD149">
        <v>0</v>
      </c>
      <c r="AE149" t="str">
        <f>""</f>
        <v/>
      </c>
      <c r="AF149">
        <v>0</v>
      </c>
      <c r="AG149" t="str">
        <f>""</f>
        <v/>
      </c>
      <c r="AH149">
        <v>0</v>
      </c>
      <c r="AI149" t="str">
        <f>""</f>
        <v/>
      </c>
      <c r="AJ149">
        <v>0</v>
      </c>
      <c r="AK149" t="str">
        <f>""</f>
        <v/>
      </c>
      <c r="AL149">
        <v>0</v>
      </c>
      <c r="AM149" t="str">
        <f>""</f>
        <v/>
      </c>
      <c r="AN149">
        <v>0</v>
      </c>
      <c r="AO149" t="str">
        <f>""</f>
        <v/>
      </c>
      <c r="AP149">
        <v>0</v>
      </c>
      <c r="AQ149" t="str">
        <f>""</f>
        <v/>
      </c>
      <c r="AR149" t="s">
        <v>56</v>
      </c>
      <c r="AS149" t="s">
        <v>57</v>
      </c>
      <c r="AT149">
        <v>0</v>
      </c>
      <c r="AU149" t="str">
        <f>""</f>
        <v/>
      </c>
      <c r="AV149">
        <v>2015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</row>
    <row r="150" spans="1:54" x14ac:dyDescent="0.2">
      <c r="A150">
        <v>1343500420</v>
      </c>
      <c r="B150" t="s">
        <v>221</v>
      </c>
      <c r="C150" s="2">
        <v>-10000</v>
      </c>
      <c r="D150" s="1">
        <v>-8374</v>
      </c>
      <c r="E150">
        <v>0</v>
      </c>
      <c r="F150" s="1">
        <v>-8374</v>
      </c>
      <c r="G150" s="1">
        <v>-1626</v>
      </c>
      <c r="H150">
        <v>83.74</v>
      </c>
      <c r="I150" s="2">
        <v>-10000</v>
      </c>
      <c r="J150" s="1">
        <v>-8374</v>
      </c>
      <c r="K150">
        <v>0</v>
      </c>
      <c r="L150" s="1">
        <v>-8374</v>
      </c>
      <c r="M150" s="1">
        <v>-1626</v>
      </c>
      <c r="N150">
        <v>83.74</v>
      </c>
      <c r="O150">
        <v>0</v>
      </c>
      <c r="P150">
        <v>0</v>
      </c>
      <c r="Q150">
        <v>0</v>
      </c>
      <c r="R150" s="2">
        <v>-10000</v>
      </c>
      <c r="S150" s="1">
        <v>-1626</v>
      </c>
      <c r="T150" s="2">
        <v>-10000</v>
      </c>
      <c r="U150" s="1">
        <v>-1626</v>
      </c>
      <c r="V150">
        <v>421</v>
      </c>
      <c r="W150" t="s">
        <v>215</v>
      </c>
      <c r="X150">
        <v>0</v>
      </c>
      <c r="Y150" t="str">
        <f>""</f>
        <v/>
      </c>
      <c r="Z150">
        <v>0</v>
      </c>
      <c r="AA150" t="str">
        <f>""</f>
        <v/>
      </c>
      <c r="AB150">
        <v>0</v>
      </c>
      <c r="AC150" t="str">
        <f>""</f>
        <v/>
      </c>
      <c r="AD150">
        <v>0</v>
      </c>
      <c r="AE150" t="str">
        <f>""</f>
        <v/>
      </c>
      <c r="AF150">
        <v>0</v>
      </c>
      <c r="AG150" t="str">
        <f>""</f>
        <v/>
      </c>
      <c r="AH150">
        <v>0</v>
      </c>
      <c r="AI150" t="str">
        <f>""</f>
        <v/>
      </c>
      <c r="AJ150">
        <v>0</v>
      </c>
      <c r="AK150" t="str">
        <f>""</f>
        <v/>
      </c>
      <c r="AL150">
        <v>0</v>
      </c>
      <c r="AM150" t="str">
        <f>""</f>
        <v/>
      </c>
      <c r="AN150">
        <v>0</v>
      </c>
      <c r="AO150" t="str">
        <f>""</f>
        <v/>
      </c>
      <c r="AP150">
        <v>0</v>
      </c>
      <c r="AQ150" t="str">
        <f>""</f>
        <v/>
      </c>
      <c r="AR150" t="s">
        <v>56</v>
      </c>
      <c r="AS150" t="s">
        <v>57</v>
      </c>
      <c r="AT150">
        <v>0</v>
      </c>
      <c r="AU150" t="str">
        <f>""</f>
        <v/>
      </c>
      <c r="AV150">
        <v>2015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</row>
    <row r="151" spans="1:54" x14ac:dyDescent="0.2">
      <c r="A151">
        <v>1343500930</v>
      </c>
      <c r="B151" t="s">
        <v>222</v>
      </c>
      <c r="C151" s="2">
        <v>-900000</v>
      </c>
      <c r="D151" s="1">
        <v>-961151</v>
      </c>
      <c r="E151">
        <v>0</v>
      </c>
      <c r="F151" s="1">
        <v>-961151</v>
      </c>
      <c r="G151" s="1">
        <v>61151</v>
      </c>
      <c r="H151">
        <v>106.79</v>
      </c>
      <c r="I151" s="2">
        <v>-900000</v>
      </c>
      <c r="J151" s="1">
        <v>-961151</v>
      </c>
      <c r="K151">
        <v>0</v>
      </c>
      <c r="L151" s="1">
        <v>-961151</v>
      </c>
      <c r="M151" s="1">
        <v>61151</v>
      </c>
      <c r="N151">
        <v>106.79</v>
      </c>
      <c r="O151">
        <v>0</v>
      </c>
      <c r="P151">
        <v>0</v>
      </c>
      <c r="Q151">
        <v>0</v>
      </c>
      <c r="R151" s="2">
        <v>-900000</v>
      </c>
      <c r="S151" s="1">
        <v>61151</v>
      </c>
      <c r="T151" s="2">
        <v>-900000</v>
      </c>
      <c r="U151" s="1">
        <v>61151</v>
      </c>
      <c r="V151">
        <v>421</v>
      </c>
      <c r="W151" t="s">
        <v>215</v>
      </c>
      <c r="X151">
        <v>0</v>
      </c>
      <c r="Y151" t="str">
        <f>""</f>
        <v/>
      </c>
      <c r="Z151">
        <v>0</v>
      </c>
      <c r="AA151" t="str">
        <f>""</f>
        <v/>
      </c>
      <c r="AB151">
        <v>0</v>
      </c>
      <c r="AC151" t="str">
        <f>""</f>
        <v/>
      </c>
      <c r="AD151">
        <v>0</v>
      </c>
      <c r="AE151" t="str">
        <f>""</f>
        <v/>
      </c>
      <c r="AF151">
        <v>0</v>
      </c>
      <c r="AG151" t="str">
        <f>""</f>
        <v/>
      </c>
      <c r="AH151">
        <v>0</v>
      </c>
      <c r="AI151" t="str">
        <f>""</f>
        <v/>
      </c>
      <c r="AJ151">
        <v>0</v>
      </c>
      <c r="AK151" t="str">
        <f>""</f>
        <v/>
      </c>
      <c r="AL151">
        <v>0</v>
      </c>
      <c r="AM151" t="str">
        <f>""</f>
        <v/>
      </c>
      <c r="AN151">
        <v>0</v>
      </c>
      <c r="AO151" t="str">
        <f>""</f>
        <v/>
      </c>
      <c r="AP151">
        <v>0</v>
      </c>
      <c r="AQ151" t="str">
        <f>""</f>
        <v/>
      </c>
      <c r="AR151" t="s">
        <v>56</v>
      </c>
      <c r="AS151" t="s">
        <v>57</v>
      </c>
      <c r="AT151">
        <v>0</v>
      </c>
      <c r="AU151" t="str">
        <f>""</f>
        <v/>
      </c>
      <c r="AV151">
        <v>2015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</row>
    <row r="152" spans="1:54" x14ac:dyDescent="0.2">
      <c r="A152">
        <v>1343800930</v>
      </c>
      <c r="B152" t="s">
        <v>223</v>
      </c>
      <c r="C152" s="2">
        <v>-1800000</v>
      </c>
      <c r="D152" s="1">
        <v>-1650612</v>
      </c>
      <c r="E152">
        <v>0</v>
      </c>
      <c r="F152" s="1">
        <v>-1650612</v>
      </c>
      <c r="G152" s="1">
        <v>-149388</v>
      </c>
      <c r="H152">
        <v>91.7</v>
      </c>
      <c r="I152" s="2">
        <v>-1800000</v>
      </c>
      <c r="J152" s="1">
        <v>-1650612</v>
      </c>
      <c r="K152">
        <v>0</v>
      </c>
      <c r="L152" s="1">
        <v>-1650612</v>
      </c>
      <c r="M152" s="1">
        <v>-149388</v>
      </c>
      <c r="N152">
        <v>91.7</v>
      </c>
      <c r="O152">
        <v>0</v>
      </c>
      <c r="P152">
        <v>0</v>
      </c>
      <c r="Q152">
        <v>0</v>
      </c>
      <c r="R152" s="2">
        <v>-1800000</v>
      </c>
      <c r="S152" s="1">
        <v>-149388</v>
      </c>
      <c r="T152" s="2">
        <v>-1800000</v>
      </c>
      <c r="U152" s="1">
        <v>-149388</v>
      </c>
      <c r="V152">
        <v>421</v>
      </c>
      <c r="W152" t="s">
        <v>215</v>
      </c>
      <c r="X152">
        <v>0</v>
      </c>
      <c r="Y152" t="str">
        <f>""</f>
        <v/>
      </c>
      <c r="Z152">
        <v>0</v>
      </c>
      <c r="AA152" t="str">
        <f>""</f>
        <v/>
      </c>
      <c r="AB152">
        <v>0</v>
      </c>
      <c r="AC152" t="str">
        <f>""</f>
        <v/>
      </c>
      <c r="AD152">
        <v>0</v>
      </c>
      <c r="AE152" t="str">
        <f>""</f>
        <v/>
      </c>
      <c r="AF152">
        <v>0</v>
      </c>
      <c r="AG152" t="str">
        <f>""</f>
        <v/>
      </c>
      <c r="AH152">
        <v>0</v>
      </c>
      <c r="AI152" t="str">
        <f>""</f>
        <v/>
      </c>
      <c r="AJ152">
        <v>0</v>
      </c>
      <c r="AK152" t="str">
        <f>""</f>
        <v/>
      </c>
      <c r="AL152">
        <v>0</v>
      </c>
      <c r="AM152" t="str">
        <f>""</f>
        <v/>
      </c>
      <c r="AN152">
        <v>0</v>
      </c>
      <c r="AO152" t="str">
        <f>""</f>
        <v/>
      </c>
      <c r="AP152">
        <v>0</v>
      </c>
      <c r="AQ152" t="str">
        <f>""</f>
        <v/>
      </c>
      <c r="AR152" t="s">
        <v>56</v>
      </c>
      <c r="AS152" t="s">
        <v>57</v>
      </c>
      <c r="AT152">
        <v>0</v>
      </c>
      <c r="AU152" t="str">
        <f>""</f>
        <v/>
      </c>
      <c r="AV152">
        <v>2015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</row>
    <row r="153" spans="1:54" x14ac:dyDescent="0.2">
      <c r="A153">
        <v>1343801930</v>
      </c>
      <c r="B153" t="s">
        <v>224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t="str">
        <f>""</f>
        <v/>
      </c>
      <c r="X153">
        <v>0</v>
      </c>
      <c r="Y153" t="str">
        <f>""</f>
        <v/>
      </c>
      <c r="Z153">
        <v>0</v>
      </c>
      <c r="AA153" t="str">
        <f>""</f>
        <v/>
      </c>
      <c r="AB153">
        <v>0</v>
      </c>
      <c r="AC153" t="str">
        <f>""</f>
        <v/>
      </c>
      <c r="AD153">
        <v>0</v>
      </c>
      <c r="AE153" t="str">
        <f>""</f>
        <v/>
      </c>
      <c r="AF153">
        <v>0</v>
      </c>
      <c r="AG153" t="str">
        <f>""</f>
        <v/>
      </c>
      <c r="AH153">
        <v>0</v>
      </c>
      <c r="AI153" t="str">
        <f>""</f>
        <v/>
      </c>
      <c r="AJ153">
        <v>0</v>
      </c>
      <c r="AK153" t="str">
        <f>""</f>
        <v/>
      </c>
      <c r="AL153">
        <v>0</v>
      </c>
      <c r="AM153" t="str">
        <f>""</f>
        <v/>
      </c>
      <c r="AN153">
        <v>0</v>
      </c>
      <c r="AO153" t="str">
        <f>""</f>
        <v/>
      </c>
      <c r="AP153">
        <v>0</v>
      </c>
      <c r="AQ153" t="str">
        <f>""</f>
        <v/>
      </c>
      <c r="AR153" t="s">
        <v>56</v>
      </c>
      <c r="AS153" t="s">
        <v>57</v>
      </c>
      <c r="AT153">
        <v>0</v>
      </c>
      <c r="AU153" t="str">
        <f>""</f>
        <v/>
      </c>
      <c r="AV153">
        <v>2015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</row>
    <row r="154" spans="1:54" x14ac:dyDescent="0.2">
      <c r="A154">
        <v>1343900930</v>
      </c>
      <c r="B154" t="s">
        <v>225</v>
      </c>
      <c r="C154" s="2">
        <v>-1400000</v>
      </c>
      <c r="D154" s="1">
        <v>-1403227</v>
      </c>
      <c r="E154">
        <v>0</v>
      </c>
      <c r="F154" s="1">
        <v>-1403227</v>
      </c>
      <c r="G154" s="1">
        <v>3227</v>
      </c>
      <c r="H154">
        <v>100.23</v>
      </c>
      <c r="I154" s="2">
        <v>-1400000</v>
      </c>
      <c r="J154" s="1">
        <v>-1403227</v>
      </c>
      <c r="K154">
        <v>0</v>
      </c>
      <c r="L154" s="1">
        <v>-1403227</v>
      </c>
      <c r="M154" s="1">
        <v>3227</v>
      </c>
      <c r="N154">
        <v>100.23</v>
      </c>
      <c r="O154">
        <v>0</v>
      </c>
      <c r="P154">
        <v>0</v>
      </c>
      <c r="Q154">
        <v>0</v>
      </c>
      <c r="R154" s="2">
        <v>-1400000</v>
      </c>
      <c r="S154" s="1">
        <v>3227</v>
      </c>
      <c r="T154" s="2">
        <v>-1400000</v>
      </c>
      <c r="U154" s="1">
        <v>3227</v>
      </c>
      <c r="V154">
        <v>421</v>
      </c>
      <c r="W154" t="s">
        <v>215</v>
      </c>
      <c r="X154">
        <v>0</v>
      </c>
      <c r="Y154" t="str">
        <f>""</f>
        <v/>
      </c>
      <c r="Z154">
        <v>0</v>
      </c>
      <c r="AA154" t="str">
        <f>""</f>
        <v/>
      </c>
      <c r="AB154">
        <v>0</v>
      </c>
      <c r="AC154" t="str">
        <f>""</f>
        <v/>
      </c>
      <c r="AD154">
        <v>0</v>
      </c>
      <c r="AE154" t="str">
        <f>""</f>
        <v/>
      </c>
      <c r="AF154">
        <v>0</v>
      </c>
      <c r="AG154" t="str">
        <f>""</f>
        <v/>
      </c>
      <c r="AH154">
        <v>0</v>
      </c>
      <c r="AI154" t="str">
        <f>""</f>
        <v/>
      </c>
      <c r="AJ154">
        <v>0</v>
      </c>
      <c r="AK154" t="str">
        <f>""</f>
        <v/>
      </c>
      <c r="AL154">
        <v>0</v>
      </c>
      <c r="AM154" t="str">
        <f>""</f>
        <v/>
      </c>
      <c r="AN154">
        <v>0</v>
      </c>
      <c r="AO154" t="str">
        <f>""</f>
        <v/>
      </c>
      <c r="AP154">
        <v>0</v>
      </c>
      <c r="AQ154" t="str">
        <f>""</f>
        <v/>
      </c>
      <c r="AR154" t="s">
        <v>56</v>
      </c>
      <c r="AS154" t="s">
        <v>57</v>
      </c>
      <c r="AT154">
        <v>0</v>
      </c>
      <c r="AU154" t="str">
        <f>""</f>
        <v/>
      </c>
      <c r="AV154">
        <v>2015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</row>
    <row r="155" spans="1:54" x14ac:dyDescent="0.2">
      <c r="A155">
        <v>1344300930</v>
      </c>
      <c r="B155" t="s">
        <v>226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421</v>
      </c>
      <c r="W155" t="s">
        <v>215</v>
      </c>
      <c r="X155">
        <v>0</v>
      </c>
      <c r="Y155" t="str">
        <f>""</f>
        <v/>
      </c>
      <c r="Z155">
        <v>0</v>
      </c>
      <c r="AA155" t="str">
        <f>""</f>
        <v/>
      </c>
      <c r="AB155">
        <v>0</v>
      </c>
      <c r="AC155" t="str">
        <f>""</f>
        <v/>
      </c>
      <c r="AD155">
        <v>0</v>
      </c>
      <c r="AE155" t="str">
        <f>""</f>
        <v/>
      </c>
      <c r="AF155">
        <v>0</v>
      </c>
      <c r="AG155" t="str">
        <f>""</f>
        <v/>
      </c>
      <c r="AH155">
        <v>0</v>
      </c>
      <c r="AI155" t="str">
        <f>""</f>
        <v/>
      </c>
      <c r="AJ155">
        <v>0</v>
      </c>
      <c r="AK155" t="str">
        <f>""</f>
        <v/>
      </c>
      <c r="AL155">
        <v>0</v>
      </c>
      <c r="AM155" t="str">
        <f>""</f>
        <v/>
      </c>
      <c r="AN155">
        <v>0</v>
      </c>
      <c r="AO155" t="str">
        <f>""</f>
        <v/>
      </c>
      <c r="AP155">
        <v>0</v>
      </c>
      <c r="AQ155" t="str">
        <f>""</f>
        <v/>
      </c>
      <c r="AR155" t="s">
        <v>56</v>
      </c>
      <c r="AS155" t="s">
        <v>57</v>
      </c>
      <c r="AT155">
        <v>0</v>
      </c>
      <c r="AU155" t="str">
        <f>""</f>
        <v/>
      </c>
      <c r="AV155">
        <v>2015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</row>
    <row r="156" spans="1:54" x14ac:dyDescent="0.2">
      <c r="A156">
        <v>1344400220</v>
      </c>
      <c r="B156" t="s">
        <v>227</v>
      </c>
      <c r="C156">
        <v>0</v>
      </c>
      <c r="D156">
        <v>-320</v>
      </c>
      <c r="E156">
        <v>0</v>
      </c>
      <c r="F156">
        <v>-320</v>
      </c>
      <c r="G156">
        <v>320</v>
      </c>
      <c r="H156">
        <v>0</v>
      </c>
      <c r="I156">
        <v>0</v>
      </c>
      <c r="J156">
        <v>-320</v>
      </c>
      <c r="K156">
        <v>0</v>
      </c>
      <c r="L156">
        <v>-320</v>
      </c>
      <c r="M156">
        <v>320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320</v>
      </c>
      <c r="T156">
        <v>0</v>
      </c>
      <c r="U156">
        <v>320</v>
      </c>
      <c r="V156">
        <v>0</v>
      </c>
      <c r="W156" t="str">
        <f>""</f>
        <v/>
      </c>
      <c r="X156">
        <v>0</v>
      </c>
      <c r="Y156" t="str">
        <f>""</f>
        <v/>
      </c>
      <c r="Z156">
        <v>0</v>
      </c>
      <c r="AA156" t="str">
        <f>""</f>
        <v/>
      </c>
      <c r="AB156">
        <v>0</v>
      </c>
      <c r="AC156" t="str">
        <f>""</f>
        <v/>
      </c>
      <c r="AD156">
        <v>0</v>
      </c>
      <c r="AE156" t="str">
        <f>""</f>
        <v/>
      </c>
      <c r="AF156">
        <v>0</v>
      </c>
      <c r="AG156" t="str">
        <f>""</f>
        <v/>
      </c>
      <c r="AH156">
        <v>0</v>
      </c>
      <c r="AI156" t="str">
        <f>""</f>
        <v/>
      </c>
      <c r="AJ156">
        <v>0</v>
      </c>
      <c r="AK156" t="str">
        <f>""</f>
        <v/>
      </c>
      <c r="AL156">
        <v>0</v>
      </c>
      <c r="AM156" t="str">
        <f>""</f>
        <v/>
      </c>
      <c r="AN156">
        <v>0</v>
      </c>
      <c r="AO156" t="str">
        <f>""</f>
        <v/>
      </c>
      <c r="AP156">
        <v>0</v>
      </c>
      <c r="AQ156" t="str">
        <f>""</f>
        <v/>
      </c>
      <c r="AR156" t="s">
        <v>56</v>
      </c>
      <c r="AS156" t="s">
        <v>57</v>
      </c>
      <c r="AT156">
        <v>0</v>
      </c>
      <c r="AU156" t="str">
        <f>""</f>
        <v/>
      </c>
      <c r="AV156">
        <v>2015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</row>
    <row r="157" spans="1:54" x14ac:dyDescent="0.2">
      <c r="A157">
        <v>1344400930</v>
      </c>
      <c r="B157" t="s">
        <v>228</v>
      </c>
      <c r="C157" s="2">
        <v>-144000</v>
      </c>
      <c r="D157" s="1">
        <v>-229824</v>
      </c>
      <c r="E157">
        <v>0</v>
      </c>
      <c r="F157" s="1">
        <v>-229824</v>
      </c>
      <c r="G157" s="1">
        <v>85824</v>
      </c>
      <c r="H157">
        <v>159.6</v>
      </c>
      <c r="I157" s="2">
        <v>-144000</v>
      </c>
      <c r="J157" s="1">
        <v>-229824</v>
      </c>
      <c r="K157">
        <v>0</v>
      </c>
      <c r="L157" s="1">
        <v>-229824</v>
      </c>
      <c r="M157" s="1">
        <v>85824</v>
      </c>
      <c r="N157">
        <v>159.6</v>
      </c>
      <c r="O157">
        <v>0</v>
      </c>
      <c r="P157">
        <v>0</v>
      </c>
      <c r="Q157">
        <v>0</v>
      </c>
      <c r="R157" s="2">
        <v>-144000</v>
      </c>
      <c r="S157" s="1">
        <v>85824</v>
      </c>
      <c r="T157" s="2">
        <v>-144000</v>
      </c>
      <c r="U157" s="1">
        <v>85824</v>
      </c>
      <c r="V157">
        <v>421</v>
      </c>
      <c r="W157" t="s">
        <v>215</v>
      </c>
      <c r="X157">
        <v>0</v>
      </c>
      <c r="Y157" t="str">
        <f>""</f>
        <v/>
      </c>
      <c r="Z157">
        <v>0</v>
      </c>
      <c r="AA157" t="str">
        <f>""</f>
        <v/>
      </c>
      <c r="AB157">
        <v>0</v>
      </c>
      <c r="AC157" t="str">
        <f>""</f>
        <v/>
      </c>
      <c r="AD157">
        <v>0</v>
      </c>
      <c r="AE157" t="str">
        <f>""</f>
        <v/>
      </c>
      <c r="AF157">
        <v>0</v>
      </c>
      <c r="AG157" t="str">
        <f>""</f>
        <v/>
      </c>
      <c r="AH157">
        <v>0</v>
      </c>
      <c r="AI157" t="str">
        <f>""</f>
        <v/>
      </c>
      <c r="AJ157">
        <v>0</v>
      </c>
      <c r="AK157" t="str">
        <f>""</f>
        <v/>
      </c>
      <c r="AL157">
        <v>0</v>
      </c>
      <c r="AM157" t="str">
        <f>""</f>
        <v/>
      </c>
      <c r="AN157">
        <v>0</v>
      </c>
      <c r="AO157" t="str">
        <f>""</f>
        <v/>
      </c>
      <c r="AP157">
        <v>0</v>
      </c>
      <c r="AQ157" t="str">
        <f>""</f>
        <v/>
      </c>
      <c r="AR157" t="s">
        <v>56</v>
      </c>
      <c r="AS157" t="s">
        <v>57</v>
      </c>
      <c r="AT157">
        <v>0</v>
      </c>
      <c r="AU157" t="str">
        <f>""</f>
        <v/>
      </c>
      <c r="AV157">
        <v>2015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</row>
    <row r="158" spans="1:54" x14ac:dyDescent="0.2">
      <c r="A158">
        <v>1344500930</v>
      </c>
      <c r="B158" t="s">
        <v>229</v>
      </c>
      <c r="C158" s="2">
        <v>-289000</v>
      </c>
      <c r="D158" s="1">
        <v>-508374</v>
      </c>
      <c r="E158">
        <v>0</v>
      </c>
      <c r="F158" s="1">
        <v>-508374</v>
      </c>
      <c r="G158" s="1">
        <v>219374</v>
      </c>
      <c r="H158">
        <v>175.9</v>
      </c>
      <c r="I158" s="2">
        <v>-289000</v>
      </c>
      <c r="J158" s="1">
        <v>-508374</v>
      </c>
      <c r="K158">
        <v>0</v>
      </c>
      <c r="L158" s="1">
        <v>-508374</v>
      </c>
      <c r="M158" s="1">
        <v>219374</v>
      </c>
      <c r="N158">
        <v>175.9</v>
      </c>
      <c r="O158">
        <v>0</v>
      </c>
      <c r="P158">
        <v>0</v>
      </c>
      <c r="Q158">
        <v>0</v>
      </c>
      <c r="R158" s="2">
        <v>-289000</v>
      </c>
      <c r="S158" s="1">
        <v>219374</v>
      </c>
      <c r="T158" s="2">
        <v>-289000</v>
      </c>
      <c r="U158" s="1">
        <v>219374</v>
      </c>
      <c r="V158">
        <v>421</v>
      </c>
      <c r="W158" t="s">
        <v>215</v>
      </c>
      <c r="X158">
        <v>0</v>
      </c>
      <c r="Y158" t="str">
        <f>""</f>
        <v/>
      </c>
      <c r="Z158">
        <v>0</v>
      </c>
      <c r="AA158" t="str">
        <f>""</f>
        <v/>
      </c>
      <c r="AB158">
        <v>0</v>
      </c>
      <c r="AC158" t="str">
        <f>""</f>
        <v/>
      </c>
      <c r="AD158">
        <v>0</v>
      </c>
      <c r="AE158" t="str">
        <f>""</f>
        <v/>
      </c>
      <c r="AF158">
        <v>0</v>
      </c>
      <c r="AG158" t="str">
        <f>""</f>
        <v/>
      </c>
      <c r="AH158">
        <v>0</v>
      </c>
      <c r="AI158" t="str">
        <f>""</f>
        <v/>
      </c>
      <c r="AJ158">
        <v>0</v>
      </c>
      <c r="AK158" t="str">
        <f>""</f>
        <v/>
      </c>
      <c r="AL158">
        <v>0</v>
      </c>
      <c r="AM158" t="str">
        <f>""</f>
        <v/>
      </c>
      <c r="AN158">
        <v>0</v>
      </c>
      <c r="AO158" t="str">
        <f>""</f>
        <v/>
      </c>
      <c r="AP158">
        <v>0</v>
      </c>
      <c r="AQ158" t="str">
        <f>""</f>
        <v/>
      </c>
      <c r="AR158" t="s">
        <v>56</v>
      </c>
      <c r="AS158" t="s">
        <v>57</v>
      </c>
      <c r="AT158">
        <v>0</v>
      </c>
      <c r="AU158" t="str">
        <f>""</f>
        <v/>
      </c>
      <c r="AV158">
        <v>2015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</row>
    <row r="159" spans="1:54" x14ac:dyDescent="0.2">
      <c r="A159">
        <v>1344544690</v>
      </c>
      <c r="B159" t="s">
        <v>230</v>
      </c>
      <c r="C159" s="2">
        <v>-430000</v>
      </c>
      <c r="D159" s="1">
        <v>-443119</v>
      </c>
      <c r="E159">
        <v>0</v>
      </c>
      <c r="F159" s="1">
        <v>-443119</v>
      </c>
      <c r="G159" s="1">
        <v>13119</v>
      </c>
      <c r="H159">
        <v>103.05</v>
      </c>
      <c r="I159" s="2">
        <v>-430000</v>
      </c>
      <c r="J159" s="1">
        <v>-443119</v>
      </c>
      <c r="K159">
        <v>0</v>
      </c>
      <c r="L159" s="1">
        <v>-443119</v>
      </c>
      <c r="M159" s="1">
        <v>13119</v>
      </c>
      <c r="N159">
        <v>103.05</v>
      </c>
      <c r="O159">
        <v>0</v>
      </c>
      <c r="P159">
        <v>0</v>
      </c>
      <c r="Q159">
        <v>0</v>
      </c>
      <c r="R159" s="2">
        <v>-430000</v>
      </c>
      <c r="S159" s="1">
        <v>13119</v>
      </c>
      <c r="T159" s="2">
        <v>-430000</v>
      </c>
      <c r="U159" s="1">
        <v>13119</v>
      </c>
      <c r="V159">
        <v>0</v>
      </c>
      <c r="W159" t="str">
        <f>""</f>
        <v/>
      </c>
      <c r="X159">
        <v>0</v>
      </c>
      <c r="Y159" t="str">
        <f>""</f>
        <v/>
      </c>
      <c r="Z159">
        <v>0</v>
      </c>
      <c r="AA159" t="str">
        <f>""</f>
        <v/>
      </c>
      <c r="AB159">
        <v>0</v>
      </c>
      <c r="AC159" t="str">
        <f>""</f>
        <v/>
      </c>
      <c r="AD159">
        <v>0</v>
      </c>
      <c r="AE159" t="str">
        <f>""</f>
        <v/>
      </c>
      <c r="AF159">
        <v>0</v>
      </c>
      <c r="AG159" t="str">
        <f>""</f>
        <v/>
      </c>
      <c r="AH159">
        <v>0</v>
      </c>
      <c r="AI159" t="str">
        <f>""</f>
        <v/>
      </c>
      <c r="AJ159">
        <v>0</v>
      </c>
      <c r="AK159" t="str">
        <f>""</f>
        <v/>
      </c>
      <c r="AL159">
        <v>0</v>
      </c>
      <c r="AM159" t="str">
        <f>""</f>
        <v/>
      </c>
      <c r="AN159">
        <v>0</v>
      </c>
      <c r="AO159" t="str">
        <f>""</f>
        <v/>
      </c>
      <c r="AP159">
        <v>0</v>
      </c>
      <c r="AQ159" t="str">
        <f>""</f>
        <v/>
      </c>
      <c r="AR159" t="s">
        <v>56</v>
      </c>
      <c r="AS159" t="s">
        <v>57</v>
      </c>
      <c r="AT159">
        <v>0</v>
      </c>
      <c r="AU159" t="str">
        <f>""</f>
        <v/>
      </c>
      <c r="AV159">
        <v>2015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</row>
    <row r="160" spans="1:54" x14ac:dyDescent="0.2">
      <c r="A160">
        <v>1344600920</v>
      </c>
      <c r="B160" t="s">
        <v>231</v>
      </c>
      <c r="C160" s="2">
        <v>-75500</v>
      </c>
      <c r="D160" s="1">
        <v>-75458</v>
      </c>
      <c r="E160">
        <v>0</v>
      </c>
      <c r="F160" s="1">
        <v>-75458</v>
      </c>
      <c r="G160">
        <v>-42</v>
      </c>
      <c r="H160">
        <v>99.94</v>
      </c>
      <c r="I160" s="2">
        <v>-75500</v>
      </c>
      <c r="J160" s="1">
        <v>-75458</v>
      </c>
      <c r="K160">
        <v>0</v>
      </c>
      <c r="L160" s="1">
        <v>-75458</v>
      </c>
      <c r="M160">
        <v>-42</v>
      </c>
      <c r="N160">
        <v>99.94</v>
      </c>
      <c r="O160">
        <v>0</v>
      </c>
      <c r="P160">
        <v>0</v>
      </c>
      <c r="Q160">
        <v>0</v>
      </c>
      <c r="R160" s="2">
        <v>-75500</v>
      </c>
      <c r="S160">
        <v>-42</v>
      </c>
      <c r="T160" s="2">
        <v>-75500</v>
      </c>
      <c r="U160">
        <v>-42</v>
      </c>
      <c r="V160">
        <v>0</v>
      </c>
      <c r="W160" t="str">
        <f>""</f>
        <v/>
      </c>
      <c r="X160">
        <v>0</v>
      </c>
      <c r="Y160" t="str">
        <f>""</f>
        <v/>
      </c>
      <c r="Z160">
        <v>0</v>
      </c>
      <c r="AA160" t="str">
        <f>""</f>
        <v/>
      </c>
      <c r="AB160">
        <v>0</v>
      </c>
      <c r="AC160" t="str">
        <f>""</f>
        <v/>
      </c>
      <c r="AD160">
        <v>0</v>
      </c>
      <c r="AE160" t="str">
        <f>""</f>
        <v/>
      </c>
      <c r="AF160">
        <v>0</v>
      </c>
      <c r="AG160" t="str">
        <f>""</f>
        <v/>
      </c>
      <c r="AH160">
        <v>0</v>
      </c>
      <c r="AI160" t="str">
        <f>""</f>
        <v/>
      </c>
      <c r="AJ160">
        <v>0</v>
      </c>
      <c r="AK160" t="str">
        <f>""</f>
        <v/>
      </c>
      <c r="AL160">
        <v>0</v>
      </c>
      <c r="AM160" t="str">
        <f>""</f>
        <v/>
      </c>
      <c r="AN160">
        <v>0</v>
      </c>
      <c r="AO160" t="str">
        <f>""</f>
        <v/>
      </c>
      <c r="AP160">
        <v>0</v>
      </c>
      <c r="AQ160" t="str">
        <f>""</f>
        <v/>
      </c>
      <c r="AR160" t="s">
        <v>56</v>
      </c>
      <c r="AS160" t="s">
        <v>57</v>
      </c>
      <c r="AT160">
        <v>0</v>
      </c>
      <c r="AU160" t="str">
        <f>""</f>
        <v/>
      </c>
      <c r="AV160">
        <v>2015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</row>
    <row r="161" spans="1:54" x14ac:dyDescent="0.2">
      <c r="A161">
        <v>1344600930</v>
      </c>
      <c r="B161" t="s">
        <v>232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t="str">
        <f>""</f>
        <v/>
      </c>
      <c r="X161">
        <v>0</v>
      </c>
      <c r="Y161" t="str">
        <f>""</f>
        <v/>
      </c>
      <c r="Z161">
        <v>0</v>
      </c>
      <c r="AA161" t="str">
        <f>""</f>
        <v/>
      </c>
      <c r="AB161">
        <v>0</v>
      </c>
      <c r="AC161" t="str">
        <f>""</f>
        <v/>
      </c>
      <c r="AD161">
        <v>0</v>
      </c>
      <c r="AE161" t="str">
        <f>""</f>
        <v/>
      </c>
      <c r="AF161">
        <v>0</v>
      </c>
      <c r="AG161" t="str">
        <f>""</f>
        <v/>
      </c>
      <c r="AH161">
        <v>0</v>
      </c>
      <c r="AI161" t="str">
        <f>""</f>
        <v/>
      </c>
      <c r="AJ161">
        <v>0</v>
      </c>
      <c r="AK161" t="str">
        <f>""</f>
        <v/>
      </c>
      <c r="AL161">
        <v>0</v>
      </c>
      <c r="AM161" t="str">
        <f>""</f>
        <v/>
      </c>
      <c r="AN161">
        <v>0</v>
      </c>
      <c r="AO161" t="str">
        <f>""</f>
        <v/>
      </c>
      <c r="AP161">
        <v>0</v>
      </c>
      <c r="AQ161" t="str">
        <f>""</f>
        <v/>
      </c>
      <c r="AR161" t="s">
        <v>56</v>
      </c>
      <c r="AS161" t="s">
        <v>57</v>
      </c>
      <c r="AT161">
        <v>0</v>
      </c>
      <c r="AU161" t="str">
        <f>""</f>
        <v/>
      </c>
      <c r="AV161">
        <v>2015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</row>
    <row r="162" spans="1:54" x14ac:dyDescent="0.2">
      <c r="A162">
        <v>1344600990</v>
      </c>
      <c r="B162" t="s">
        <v>233</v>
      </c>
      <c r="C162" s="2">
        <v>-101000</v>
      </c>
      <c r="D162" s="1">
        <v>-101382</v>
      </c>
      <c r="E162">
        <v>0</v>
      </c>
      <c r="F162" s="1">
        <v>-101382</v>
      </c>
      <c r="G162">
        <v>382</v>
      </c>
      <c r="H162">
        <v>100.37</v>
      </c>
      <c r="I162" s="2">
        <v>-101000</v>
      </c>
      <c r="J162" s="1">
        <v>-101382</v>
      </c>
      <c r="K162">
        <v>0</v>
      </c>
      <c r="L162" s="1">
        <v>-101382</v>
      </c>
      <c r="M162">
        <v>382</v>
      </c>
      <c r="N162">
        <v>100.37</v>
      </c>
      <c r="O162">
        <v>0</v>
      </c>
      <c r="P162">
        <v>0</v>
      </c>
      <c r="Q162">
        <v>0</v>
      </c>
      <c r="R162" s="2">
        <v>-101000</v>
      </c>
      <c r="S162">
        <v>382</v>
      </c>
      <c r="T162" s="2">
        <v>-101000</v>
      </c>
      <c r="U162">
        <v>382</v>
      </c>
      <c r="V162">
        <v>0</v>
      </c>
      <c r="W162" t="str">
        <f>""</f>
        <v/>
      </c>
      <c r="X162">
        <v>0</v>
      </c>
      <c r="Y162" t="str">
        <f>""</f>
        <v/>
      </c>
      <c r="Z162">
        <v>0</v>
      </c>
      <c r="AA162" t="str">
        <f>""</f>
        <v/>
      </c>
      <c r="AB162">
        <v>0</v>
      </c>
      <c r="AC162" t="str">
        <f>""</f>
        <v/>
      </c>
      <c r="AD162">
        <v>0</v>
      </c>
      <c r="AE162" t="str">
        <f>""</f>
        <v/>
      </c>
      <c r="AF162">
        <v>0</v>
      </c>
      <c r="AG162" t="str">
        <f>""</f>
        <v/>
      </c>
      <c r="AH162">
        <v>0</v>
      </c>
      <c r="AI162" t="str">
        <f>""</f>
        <v/>
      </c>
      <c r="AJ162">
        <v>0</v>
      </c>
      <c r="AK162" t="str">
        <f>""</f>
        <v/>
      </c>
      <c r="AL162">
        <v>0</v>
      </c>
      <c r="AM162" t="str">
        <f>""</f>
        <v/>
      </c>
      <c r="AN162">
        <v>0</v>
      </c>
      <c r="AO162" t="str">
        <f>""</f>
        <v/>
      </c>
      <c r="AP162">
        <v>0</v>
      </c>
      <c r="AQ162" t="str">
        <f>""</f>
        <v/>
      </c>
      <c r="AR162" t="s">
        <v>56</v>
      </c>
      <c r="AS162" t="s">
        <v>57</v>
      </c>
      <c r="AT162">
        <v>0</v>
      </c>
      <c r="AU162" t="str">
        <f>""</f>
        <v/>
      </c>
      <c r="AV162">
        <v>2015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</row>
    <row r="163" spans="1:54" x14ac:dyDescent="0.2">
      <c r="A163">
        <v>1345100930</v>
      </c>
      <c r="B163" t="s">
        <v>234</v>
      </c>
      <c r="C163" s="2">
        <v>-3700000</v>
      </c>
      <c r="D163" s="1">
        <v>-3945764</v>
      </c>
      <c r="E163">
        <v>0</v>
      </c>
      <c r="F163" s="1">
        <v>-3945764</v>
      </c>
      <c r="G163" s="1">
        <v>245764</v>
      </c>
      <c r="H163">
        <v>106.64</v>
      </c>
      <c r="I163" s="2">
        <v>-3700000</v>
      </c>
      <c r="J163" s="1">
        <v>-3945764</v>
      </c>
      <c r="K163">
        <v>0</v>
      </c>
      <c r="L163" s="1">
        <v>-3945764</v>
      </c>
      <c r="M163" s="1">
        <v>245764</v>
      </c>
      <c r="N163">
        <v>106.64</v>
      </c>
      <c r="O163">
        <v>0</v>
      </c>
      <c r="P163">
        <v>0</v>
      </c>
      <c r="Q163">
        <v>0</v>
      </c>
      <c r="R163" s="2">
        <v>-3700000</v>
      </c>
      <c r="S163" s="1">
        <v>245764</v>
      </c>
      <c r="T163" s="2">
        <v>-3700000</v>
      </c>
      <c r="U163" s="1">
        <v>245764</v>
      </c>
      <c r="V163">
        <v>421</v>
      </c>
      <c r="W163" t="s">
        <v>215</v>
      </c>
      <c r="X163">
        <v>0</v>
      </c>
      <c r="Y163" t="str">
        <f>""</f>
        <v/>
      </c>
      <c r="Z163">
        <v>0</v>
      </c>
      <c r="AA163" t="str">
        <f>""</f>
        <v/>
      </c>
      <c r="AB163">
        <v>0</v>
      </c>
      <c r="AC163" t="str">
        <f>""</f>
        <v/>
      </c>
      <c r="AD163">
        <v>0</v>
      </c>
      <c r="AE163" t="str">
        <f>""</f>
        <v/>
      </c>
      <c r="AF163">
        <v>0</v>
      </c>
      <c r="AG163" t="str">
        <f>""</f>
        <v/>
      </c>
      <c r="AH163">
        <v>0</v>
      </c>
      <c r="AI163" t="str">
        <f>""</f>
        <v/>
      </c>
      <c r="AJ163">
        <v>0</v>
      </c>
      <c r="AK163" t="str">
        <f>""</f>
        <v/>
      </c>
      <c r="AL163">
        <v>0</v>
      </c>
      <c r="AM163" t="str">
        <f>""</f>
        <v/>
      </c>
      <c r="AN163">
        <v>0</v>
      </c>
      <c r="AO163" t="str">
        <f>""</f>
        <v/>
      </c>
      <c r="AP163">
        <v>0</v>
      </c>
      <c r="AQ163" t="str">
        <f>""</f>
        <v/>
      </c>
      <c r="AR163" t="s">
        <v>56</v>
      </c>
      <c r="AS163" t="s">
        <v>57</v>
      </c>
      <c r="AT163">
        <v>0</v>
      </c>
      <c r="AU163" t="str">
        <f>""</f>
        <v/>
      </c>
      <c r="AV163">
        <v>2015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</row>
    <row r="164" spans="1:54" x14ac:dyDescent="0.2">
      <c r="A164">
        <v>1345200930</v>
      </c>
      <c r="B164" t="s">
        <v>235</v>
      </c>
      <c r="C164" s="2">
        <v>-1650000</v>
      </c>
      <c r="D164" s="1">
        <v>-1846012</v>
      </c>
      <c r="E164">
        <v>0</v>
      </c>
      <c r="F164" s="1">
        <v>-1846012</v>
      </c>
      <c r="G164" s="1">
        <v>196012</v>
      </c>
      <c r="H164">
        <v>111.87</v>
      </c>
      <c r="I164" s="2">
        <v>-1650000</v>
      </c>
      <c r="J164" s="1">
        <v>-1846012</v>
      </c>
      <c r="K164">
        <v>0</v>
      </c>
      <c r="L164" s="1">
        <v>-1846012</v>
      </c>
      <c r="M164" s="1">
        <v>196012</v>
      </c>
      <c r="N164">
        <v>111.87</v>
      </c>
      <c r="O164">
        <v>0</v>
      </c>
      <c r="P164">
        <v>0</v>
      </c>
      <c r="Q164">
        <v>0</v>
      </c>
      <c r="R164" s="2">
        <v>-1650000</v>
      </c>
      <c r="S164" s="1">
        <v>196012</v>
      </c>
      <c r="T164" s="2">
        <v>-1650000</v>
      </c>
      <c r="U164" s="1">
        <v>196012</v>
      </c>
      <c r="V164">
        <v>421</v>
      </c>
      <c r="W164" t="s">
        <v>215</v>
      </c>
      <c r="X164">
        <v>0</v>
      </c>
      <c r="Y164" t="str">
        <f>""</f>
        <v/>
      </c>
      <c r="Z164">
        <v>0</v>
      </c>
      <c r="AA164" t="str">
        <f>""</f>
        <v/>
      </c>
      <c r="AB164">
        <v>0</v>
      </c>
      <c r="AC164" t="str">
        <f>""</f>
        <v/>
      </c>
      <c r="AD164">
        <v>0</v>
      </c>
      <c r="AE164" t="str">
        <f>""</f>
        <v/>
      </c>
      <c r="AF164">
        <v>0</v>
      </c>
      <c r="AG164" t="str">
        <f>""</f>
        <v/>
      </c>
      <c r="AH164">
        <v>0</v>
      </c>
      <c r="AI164" t="str">
        <f>""</f>
        <v/>
      </c>
      <c r="AJ164">
        <v>0</v>
      </c>
      <c r="AK164" t="str">
        <f>""</f>
        <v/>
      </c>
      <c r="AL164">
        <v>0</v>
      </c>
      <c r="AM164" t="str">
        <f>""</f>
        <v/>
      </c>
      <c r="AN164">
        <v>0</v>
      </c>
      <c r="AO164" t="str">
        <f>""</f>
        <v/>
      </c>
      <c r="AP164">
        <v>0</v>
      </c>
      <c r="AQ164" t="str">
        <f>""</f>
        <v/>
      </c>
      <c r="AR164" t="s">
        <v>56</v>
      </c>
      <c r="AS164" t="s">
        <v>57</v>
      </c>
      <c r="AT164">
        <v>0</v>
      </c>
      <c r="AU164" t="str">
        <f>""</f>
        <v/>
      </c>
      <c r="AV164">
        <v>2015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</row>
    <row r="165" spans="1:54" x14ac:dyDescent="0.2">
      <c r="A165">
        <v>1345200992</v>
      </c>
      <c r="B165" t="s">
        <v>236</v>
      </c>
      <c r="C165" s="2">
        <v>-926000</v>
      </c>
      <c r="D165" s="1">
        <v>-736486</v>
      </c>
      <c r="E165">
        <v>0</v>
      </c>
      <c r="F165" s="1">
        <v>-736486</v>
      </c>
      <c r="G165" s="1">
        <v>-189514</v>
      </c>
      <c r="H165">
        <v>79.53</v>
      </c>
      <c r="I165" s="2">
        <v>-926000</v>
      </c>
      <c r="J165" s="1">
        <v>-736486</v>
      </c>
      <c r="K165">
        <v>0</v>
      </c>
      <c r="L165" s="1">
        <v>-736486</v>
      </c>
      <c r="M165" s="1">
        <v>-189514</v>
      </c>
      <c r="N165">
        <v>79.53</v>
      </c>
      <c r="O165">
        <v>0</v>
      </c>
      <c r="P165">
        <v>0</v>
      </c>
      <c r="Q165">
        <v>0</v>
      </c>
      <c r="R165" s="2">
        <v>-926000</v>
      </c>
      <c r="S165" s="1">
        <v>-189514</v>
      </c>
      <c r="T165" s="2">
        <v>-926000</v>
      </c>
      <c r="U165" s="1">
        <v>-189514</v>
      </c>
      <c r="V165">
        <v>0</v>
      </c>
      <c r="W165" t="str">
        <f>""</f>
        <v/>
      </c>
      <c r="X165">
        <v>0</v>
      </c>
      <c r="Y165" t="str">
        <f>""</f>
        <v/>
      </c>
      <c r="Z165">
        <v>0</v>
      </c>
      <c r="AA165" t="str">
        <f>""</f>
        <v/>
      </c>
      <c r="AB165">
        <v>0</v>
      </c>
      <c r="AC165" t="str">
        <f>""</f>
        <v/>
      </c>
      <c r="AD165">
        <v>0</v>
      </c>
      <c r="AE165" t="str">
        <f>""</f>
        <v/>
      </c>
      <c r="AF165">
        <v>0</v>
      </c>
      <c r="AG165" t="str">
        <f>""</f>
        <v/>
      </c>
      <c r="AH165">
        <v>0</v>
      </c>
      <c r="AI165" t="str">
        <f>""</f>
        <v/>
      </c>
      <c r="AJ165">
        <v>0</v>
      </c>
      <c r="AK165" t="str">
        <f>""</f>
        <v/>
      </c>
      <c r="AL165">
        <v>0</v>
      </c>
      <c r="AM165" t="str">
        <f>""</f>
        <v/>
      </c>
      <c r="AN165">
        <v>0</v>
      </c>
      <c r="AO165" t="str">
        <f>""</f>
        <v/>
      </c>
      <c r="AP165">
        <v>0</v>
      </c>
      <c r="AQ165" t="str">
        <f>""</f>
        <v/>
      </c>
      <c r="AR165" t="s">
        <v>56</v>
      </c>
      <c r="AS165" t="s">
        <v>57</v>
      </c>
      <c r="AT165">
        <v>0</v>
      </c>
      <c r="AU165" t="str">
        <f>""</f>
        <v/>
      </c>
      <c r="AV165">
        <v>2015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</row>
    <row r="166" spans="1:54" x14ac:dyDescent="0.2">
      <c r="A166">
        <v>1345201930</v>
      </c>
      <c r="B166" t="s">
        <v>237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t="str">
        <f>""</f>
        <v/>
      </c>
      <c r="X166">
        <v>0</v>
      </c>
      <c r="Y166" t="str">
        <f>""</f>
        <v/>
      </c>
      <c r="Z166">
        <v>0</v>
      </c>
      <c r="AA166" t="str">
        <f>""</f>
        <v/>
      </c>
      <c r="AB166">
        <v>0</v>
      </c>
      <c r="AC166" t="str">
        <f>""</f>
        <v/>
      </c>
      <c r="AD166">
        <v>0</v>
      </c>
      <c r="AE166" t="str">
        <f>""</f>
        <v/>
      </c>
      <c r="AF166">
        <v>0</v>
      </c>
      <c r="AG166" t="str">
        <f>""</f>
        <v/>
      </c>
      <c r="AH166">
        <v>0</v>
      </c>
      <c r="AI166" t="str">
        <f>""</f>
        <v/>
      </c>
      <c r="AJ166">
        <v>0</v>
      </c>
      <c r="AK166" t="str">
        <f>""</f>
        <v/>
      </c>
      <c r="AL166">
        <v>0</v>
      </c>
      <c r="AM166" t="str">
        <f>""</f>
        <v/>
      </c>
      <c r="AN166">
        <v>0</v>
      </c>
      <c r="AO166" t="str">
        <f>""</f>
        <v/>
      </c>
      <c r="AP166">
        <v>0</v>
      </c>
      <c r="AQ166" t="str">
        <f>""</f>
        <v/>
      </c>
      <c r="AR166" t="s">
        <v>56</v>
      </c>
      <c r="AS166" t="s">
        <v>57</v>
      </c>
      <c r="AT166">
        <v>0</v>
      </c>
      <c r="AU166" t="str">
        <f>""</f>
        <v/>
      </c>
      <c r="AV166">
        <v>2015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</row>
    <row r="167" spans="1:54" x14ac:dyDescent="0.2">
      <c r="A167">
        <v>1345202520</v>
      </c>
      <c r="B167" t="s">
        <v>238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t="str">
        <f>""</f>
        <v/>
      </c>
      <c r="X167">
        <v>0</v>
      </c>
      <c r="Y167" t="str">
        <f>""</f>
        <v/>
      </c>
      <c r="Z167">
        <v>0</v>
      </c>
      <c r="AA167" t="str">
        <f>""</f>
        <v/>
      </c>
      <c r="AB167">
        <v>0</v>
      </c>
      <c r="AC167" t="str">
        <f>""</f>
        <v/>
      </c>
      <c r="AD167">
        <v>0</v>
      </c>
      <c r="AE167" t="str">
        <f>""</f>
        <v/>
      </c>
      <c r="AF167">
        <v>0</v>
      </c>
      <c r="AG167" t="str">
        <f>""</f>
        <v/>
      </c>
      <c r="AH167">
        <v>0</v>
      </c>
      <c r="AI167" t="str">
        <f>""</f>
        <v/>
      </c>
      <c r="AJ167">
        <v>0</v>
      </c>
      <c r="AK167" t="str">
        <f>""</f>
        <v/>
      </c>
      <c r="AL167">
        <v>0</v>
      </c>
      <c r="AM167" t="str">
        <f>""</f>
        <v/>
      </c>
      <c r="AN167">
        <v>0</v>
      </c>
      <c r="AO167" t="str">
        <f>""</f>
        <v/>
      </c>
      <c r="AP167">
        <v>0</v>
      </c>
      <c r="AQ167" t="str">
        <f>""</f>
        <v/>
      </c>
      <c r="AR167" t="s">
        <v>56</v>
      </c>
      <c r="AS167" t="s">
        <v>57</v>
      </c>
      <c r="AT167">
        <v>0</v>
      </c>
      <c r="AU167" t="str">
        <f>""</f>
        <v/>
      </c>
      <c r="AV167">
        <v>2015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</row>
    <row r="168" spans="1:54" x14ac:dyDescent="0.2">
      <c r="A168">
        <v>1345203930</v>
      </c>
      <c r="B168" t="s">
        <v>239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t="str">
        <f>""</f>
        <v/>
      </c>
      <c r="X168">
        <v>0</v>
      </c>
      <c r="Y168" t="str">
        <f>""</f>
        <v/>
      </c>
      <c r="Z168">
        <v>0</v>
      </c>
      <c r="AA168" t="str">
        <f>""</f>
        <v/>
      </c>
      <c r="AB168">
        <v>0</v>
      </c>
      <c r="AC168" t="str">
        <f>""</f>
        <v/>
      </c>
      <c r="AD168">
        <v>0</v>
      </c>
      <c r="AE168" t="str">
        <f>""</f>
        <v/>
      </c>
      <c r="AF168">
        <v>0</v>
      </c>
      <c r="AG168" t="str">
        <f>""</f>
        <v/>
      </c>
      <c r="AH168">
        <v>0</v>
      </c>
      <c r="AI168" t="str">
        <f>""</f>
        <v/>
      </c>
      <c r="AJ168">
        <v>0</v>
      </c>
      <c r="AK168" t="str">
        <f>""</f>
        <v/>
      </c>
      <c r="AL168">
        <v>0</v>
      </c>
      <c r="AM168" t="str">
        <f>""</f>
        <v/>
      </c>
      <c r="AN168">
        <v>0</v>
      </c>
      <c r="AO168" t="str">
        <f>""</f>
        <v/>
      </c>
      <c r="AP168">
        <v>0</v>
      </c>
      <c r="AQ168" t="str">
        <f>""</f>
        <v/>
      </c>
      <c r="AR168" t="s">
        <v>56</v>
      </c>
      <c r="AS168" t="s">
        <v>57</v>
      </c>
      <c r="AT168">
        <v>0</v>
      </c>
      <c r="AU168" t="str">
        <f>""</f>
        <v/>
      </c>
      <c r="AV168">
        <v>2015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</row>
    <row r="169" spans="1:54" x14ac:dyDescent="0.2">
      <c r="A169">
        <v>1345300220</v>
      </c>
      <c r="B169" t="s">
        <v>240</v>
      </c>
      <c r="C169">
        <v>0</v>
      </c>
      <c r="D169">
        <v>-315</v>
      </c>
      <c r="E169">
        <v>0</v>
      </c>
      <c r="F169">
        <v>-315</v>
      </c>
      <c r="G169">
        <v>315</v>
      </c>
      <c r="H169">
        <v>0</v>
      </c>
      <c r="I169">
        <v>0</v>
      </c>
      <c r="J169">
        <v>-315</v>
      </c>
      <c r="K169">
        <v>0</v>
      </c>
      <c r="L169">
        <v>-315</v>
      </c>
      <c r="M169">
        <v>315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315</v>
      </c>
      <c r="T169">
        <v>0</v>
      </c>
      <c r="U169">
        <v>315</v>
      </c>
      <c r="V169">
        <v>0</v>
      </c>
      <c r="W169" t="str">
        <f>""</f>
        <v/>
      </c>
      <c r="X169">
        <v>0</v>
      </c>
      <c r="Y169" t="str">
        <f>""</f>
        <v/>
      </c>
      <c r="Z169">
        <v>0</v>
      </c>
      <c r="AA169" t="str">
        <f>""</f>
        <v/>
      </c>
      <c r="AB169">
        <v>0</v>
      </c>
      <c r="AC169" t="str">
        <f>""</f>
        <v/>
      </c>
      <c r="AD169">
        <v>0</v>
      </c>
      <c r="AE169" t="str">
        <f>""</f>
        <v/>
      </c>
      <c r="AF169">
        <v>0</v>
      </c>
      <c r="AG169" t="str">
        <f>""</f>
        <v/>
      </c>
      <c r="AH169">
        <v>0</v>
      </c>
      <c r="AI169" t="str">
        <f>""</f>
        <v/>
      </c>
      <c r="AJ169">
        <v>0</v>
      </c>
      <c r="AK169" t="str">
        <f>""</f>
        <v/>
      </c>
      <c r="AL169">
        <v>0</v>
      </c>
      <c r="AM169" t="str">
        <f>""</f>
        <v/>
      </c>
      <c r="AN169">
        <v>0</v>
      </c>
      <c r="AO169" t="str">
        <f>""</f>
        <v/>
      </c>
      <c r="AP169">
        <v>0</v>
      </c>
      <c r="AQ169" t="str">
        <f>""</f>
        <v/>
      </c>
      <c r="AR169" t="s">
        <v>56</v>
      </c>
      <c r="AS169" t="s">
        <v>57</v>
      </c>
      <c r="AT169">
        <v>0</v>
      </c>
      <c r="AU169" t="str">
        <f>""</f>
        <v/>
      </c>
      <c r="AV169">
        <v>2015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</row>
    <row r="170" spans="1:54" x14ac:dyDescent="0.2">
      <c r="A170">
        <v>1345300930</v>
      </c>
      <c r="B170" t="s">
        <v>241</v>
      </c>
      <c r="C170" s="2">
        <v>-107000</v>
      </c>
      <c r="D170" s="1">
        <v>-188423</v>
      </c>
      <c r="E170">
        <v>0</v>
      </c>
      <c r="F170" s="1">
        <v>-188423</v>
      </c>
      <c r="G170" s="1">
        <v>81423</v>
      </c>
      <c r="H170">
        <v>176.09</v>
      </c>
      <c r="I170" s="2">
        <v>-107000</v>
      </c>
      <c r="J170" s="1">
        <v>-188423</v>
      </c>
      <c r="K170">
        <v>0</v>
      </c>
      <c r="L170" s="1">
        <v>-188423</v>
      </c>
      <c r="M170" s="1">
        <v>81423</v>
      </c>
      <c r="N170">
        <v>176.09</v>
      </c>
      <c r="O170">
        <v>0</v>
      </c>
      <c r="P170">
        <v>0</v>
      </c>
      <c r="Q170">
        <v>0</v>
      </c>
      <c r="R170" s="2">
        <v>-107000</v>
      </c>
      <c r="S170" s="1">
        <v>81423</v>
      </c>
      <c r="T170" s="2">
        <v>-107000</v>
      </c>
      <c r="U170" s="1">
        <v>81423</v>
      </c>
      <c r="V170">
        <v>421</v>
      </c>
      <c r="W170" t="s">
        <v>215</v>
      </c>
      <c r="X170">
        <v>0</v>
      </c>
      <c r="Y170" t="str">
        <f>""</f>
        <v/>
      </c>
      <c r="Z170">
        <v>0</v>
      </c>
      <c r="AA170" t="str">
        <f>""</f>
        <v/>
      </c>
      <c r="AB170">
        <v>0</v>
      </c>
      <c r="AC170" t="str">
        <f>""</f>
        <v/>
      </c>
      <c r="AD170">
        <v>0</v>
      </c>
      <c r="AE170" t="str">
        <f>""</f>
        <v/>
      </c>
      <c r="AF170">
        <v>0</v>
      </c>
      <c r="AG170" t="str">
        <f>""</f>
        <v/>
      </c>
      <c r="AH170">
        <v>0</v>
      </c>
      <c r="AI170" t="str">
        <f>""</f>
        <v/>
      </c>
      <c r="AJ170">
        <v>0</v>
      </c>
      <c r="AK170" t="str">
        <f>""</f>
        <v/>
      </c>
      <c r="AL170">
        <v>0</v>
      </c>
      <c r="AM170" t="str">
        <f>""</f>
        <v/>
      </c>
      <c r="AN170">
        <v>0</v>
      </c>
      <c r="AO170" t="str">
        <f>""</f>
        <v/>
      </c>
      <c r="AP170">
        <v>0</v>
      </c>
      <c r="AQ170" t="str">
        <f>""</f>
        <v/>
      </c>
      <c r="AR170" t="s">
        <v>56</v>
      </c>
      <c r="AS170" t="s">
        <v>57</v>
      </c>
      <c r="AT170">
        <v>0</v>
      </c>
      <c r="AU170" t="str">
        <f>""</f>
        <v/>
      </c>
      <c r="AV170">
        <v>2015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</row>
    <row r="171" spans="1:54" x14ac:dyDescent="0.2">
      <c r="A171">
        <v>1346300930</v>
      </c>
      <c r="B171" t="s">
        <v>242</v>
      </c>
      <c r="C171" s="2">
        <v>-5000</v>
      </c>
      <c r="D171" s="1">
        <v>-5281</v>
      </c>
      <c r="E171">
        <v>0</v>
      </c>
      <c r="F171" s="1">
        <v>-5281</v>
      </c>
      <c r="G171">
        <v>281</v>
      </c>
      <c r="H171">
        <v>105.62</v>
      </c>
      <c r="I171" s="2">
        <v>-5000</v>
      </c>
      <c r="J171" s="1">
        <v>-5281</v>
      </c>
      <c r="K171">
        <v>0</v>
      </c>
      <c r="L171" s="1">
        <v>-5281</v>
      </c>
      <c r="M171">
        <v>281</v>
      </c>
      <c r="N171">
        <v>105.62</v>
      </c>
      <c r="O171">
        <v>0</v>
      </c>
      <c r="P171">
        <v>0</v>
      </c>
      <c r="Q171">
        <v>0</v>
      </c>
      <c r="R171" s="2">
        <v>-5000</v>
      </c>
      <c r="S171">
        <v>281</v>
      </c>
      <c r="T171" s="2">
        <v>-5000</v>
      </c>
      <c r="U171">
        <v>281</v>
      </c>
      <c r="V171">
        <v>421</v>
      </c>
      <c r="W171" t="s">
        <v>215</v>
      </c>
      <c r="X171">
        <v>0</v>
      </c>
      <c r="Y171" t="str">
        <f>""</f>
        <v/>
      </c>
      <c r="Z171">
        <v>0</v>
      </c>
      <c r="AA171" t="str">
        <f>""</f>
        <v/>
      </c>
      <c r="AB171">
        <v>0</v>
      </c>
      <c r="AC171" t="str">
        <f>""</f>
        <v/>
      </c>
      <c r="AD171">
        <v>0</v>
      </c>
      <c r="AE171" t="str">
        <f>""</f>
        <v/>
      </c>
      <c r="AF171">
        <v>0</v>
      </c>
      <c r="AG171" t="str">
        <f>""</f>
        <v/>
      </c>
      <c r="AH171">
        <v>0</v>
      </c>
      <c r="AI171" t="str">
        <f>""</f>
        <v/>
      </c>
      <c r="AJ171">
        <v>0</v>
      </c>
      <c r="AK171" t="str">
        <f>""</f>
        <v/>
      </c>
      <c r="AL171">
        <v>0</v>
      </c>
      <c r="AM171" t="str">
        <f>""</f>
        <v/>
      </c>
      <c r="AN171">
        <v>0</v>
      </c>
      <c r="AO171" t="str">
        <f>""</f>
        <v/>
      </c>
      <c r="AP171">
        <v>0</v>
      </c>
      <c r="AQ171" t="str">
        <f>""</f>
        <v/>
      </c>
      <c r="AR171" t="s">
        <v>56</v>
      </c>
      <c r="AS171" t="s">
        <v>57</v>
      </c>
      <c r="AT171">
        <v>0</v>
      </c>
      <c r="AU171" t="str">
        <f>""</f>
        <v/>
      </c>
      <c r="AV171">
        <v>2015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</row>
    <row r="172" spans="1:54" x14ac:dyDescent="0.2">
      <c r="A172">
        <v>1346400220</v>
      </c>
      <c r="B172" t="s">
        <v>243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421</v>
      </c>
      <c r="W172" t="s">
        <v>215</v>
      </c>
      <c r="X172">
        <v>0</v>
      </c>
      <c r="Y172" t="str">
        <f>""</f>
        <v/>
      </c>
      <c r="Z172">
        <v>0</v>
      </c>
      <c r="AA172" t="str">
        <f>""</f>
        <v/>
      </c>
      <c r="AB172">
        <v>0</v>
      </c>
      <c r="AC172" t="str">
        <f>""</f>
        <v/>
      </c>
      <c r="AD172">
        <v>0</v>
      </c>
      <c r="AE172" t="str">
        <f>""</f>
        <v/>
      </c>
      <c r="AF172">
        <v>0</v>
      </c>
      <c r="AG172" t="str">
        <f>""</f>
        <v/>
      </c>
      <c r="AH172">
        <v>0</v>
      </c>
      <c r="AI172" t="str">
        <f>""</f>
        <v/>
      </c>
      <c r="AJ172">
        <v>0</v>
      </c>
      <c r="AK172" t="str">
        <f>""</f>
        <v/>
      </c>
      <c r="AL172">
        <v>0</v>
      </c>
      <c r="AM172" t="str">
        <f>""</f>
        <v/>
      </c>
      <c r="AN172">
        <v>0</v>
      </c>
      <c r="AO172" t="str">
        <f>""</f>
        <v/>
      </c>
      <c r="AP172">
        <v>0</v>
      </c>
      <c r="AQ172" t="str">
        <f>""</f>
        <v/>
      </c>
      <c r="AR172" t="s">
        <v>56</v>
      </c>
      <c r="AS172" t="s">
        <v>57</v>
      </c>
      <c r="AT172">
        <v>0</v>
      </c>
      <c r="AU172" t="str">
        <f>""</f>
        <v/>
      </c>
      <c r="AV172">
        <v>2015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</row>
    <row r="173" spans="1:54" x14ac:dyDescent="0.2">
      <c r="A173">
        <v>1346400930</v>
      </c>
      <c r="B173" t="s">
        <v>244</v>
      </c>
      <c r="C173">
        <v>0</v>
      </c>
      <c r="D173" s="1">
        <v>-10313</v>
      </c>
      <c r="E173">
        <v>0</v>
      </c>
      <c r="F173" s="1">
        <v>-10313</v>
      </c>
      <c r="G173" s="1">
        <v>10313</v>
      </c>
      <c r="H173">
        <v>0</v>
      </c>
      <c r="I173">
        <v>0</v>
      </c>
      <c r="J173" s="1">
        <v>-10313</v>
      </c>
      <c r="K173">
        <v>0</v>
      </c>
      <c r="L173" s="1">
        <v>-10313</v>
      </c>
      <c r="M173" s="1">
        <v>10313</v>
      </c>
      <c r="N173">
        <v>0</v>
      </c>
      <c r="O173">
        <v>0</v>
      </c>
      <c r="P173">
        <v>0</v>
      </c>
      <c r="Q173">
        <v>0</v>
      </c>
      <c r="R173">
        <v>0</v>
      </c>
      <c r="S173" s="1">
        <v>10313</v>
      </c>
      <c r="T173">
        <v>0</v>
      </c>
      <c r="U173" s="1">
        <v>10313</v>
      </c>
      <c r="V173">
        <v>421</v>
      </c>
      <c r="W173" t="s">
        <v>215</v>
      </c>
      <c r="X173">
        <v>0</v>
      </c>
      <c r="Y173" t="str">
        <f>""</f>
        <v/>
      </c>
      <c r="Z173">
        <v>0</v>
      </c>
      <c r="AA173" t="str">
        <f>""</f>
        <v/>
      </c>
      <c r="AB173">
        <v>0</v>
      </c>
      <c r="AC173" t="str">
        <f>""</f>
        <v/>
      </c>
      <c r="AD173">
        <v>0</v>
      </c>
      <c r="AE173" t="str">
        <f>""</f>
        <v/>
      </c>
      <c r="AF173">
        <v>0</v>
      </c>
      <c r="AG173" t="str">
        <f>""</f>
        <v/>
      </c>
      <c r="AH173">
        <v>0</v>
      </c>
      <c r="AI173" t="str">
        <f>""</f>
        <v/>
      </c>
      <c r="AJ173">
        <v>0</v>
      </c>
      <c r="AK173" t="str">
        <f>""</f>
        <v/>
      </c>
      <c r="AL173">
        <v>0</v>
      </c>
      <c r="AM173" t="str">
        <f>""</f>
        <v/>
      </c>
      <c r="AN173">
        <v>0</v>
      </c>
      <c r="AO173" t="str">
        <f>""</f>
        <v/>
      </c>
      <c r="AP173">
        <v>0</v>
      </c>
      <c r="AQ173" t="str">
        <f>""</f>
        <v/>
      </c>
      <c r="AR173" t="s">
        <v>56</v>
      </c>
      <c r="AS173" t="s">
        <v>57</v>
      </c>
      <c r="AT173">
        <v>0</v>
      </c>
      <c r="AU173" t="str">
        <f>""</f>
        <v/>
      </c>
      <c r="AV173">
        <v>2015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</row>
    <row r="174" spans="1:54" x14ac:dyDescent="0.2">
      <c r="A174">
        <v>1346500220</v>
      </c>
      <c r="B174" t="s">
        <v>245</v>
      </c>
      <c r="C174" s="2">
        <v>-9000</v>
      </c>
      <c r="D174">
        <v>0</v>
      </c>
      <c r="E174">
        <v>0</v>
      </c>
      <c r="F174">
        <v>0</v>
      </c>
      <c r="G174" s="1">
        <v>-9000</v>
      </c>
      <c r="H174">
        <v>0</v>
      </c>
      <c r="I174" s="2">
        <v>-9000</v>
      </c>
      <c r="J174">
        <v>0</v>
      </c>
      <c r="K174">
        <v>0</v>
      </c>
      <c r="L174">
        <v>0</v>
      </c>
      <c r="M174" s="1">
        <v>-9000</v>
      </c>
      <c r="N174">
        <v>0</v>
      </c>
      <c r="O174">
        <v>0</v>
      </c>
      <c r="P174">
        <v>0</v>
      </c>
      <c r="Q174">
        <v>0</v>
      </c>
      <c r="R174" s="2">
        <v>-9000</v>
      </c>
      <c r="S174" s="1">
        <v>-9000</v>
      </c>
      <c r="T174" s="2">
        <v>-9000</v>
      </c>
      <c r="U174" s="1">
        <v>-9000</v>
      </c>
      <c r="V174">
        <v>421</v>
      </c>
      <c r="W174" t="s">
        <v>215</v>
      </c>
      <c r="X174">
        <v>0</v>
      </c>
      <c r="Y174" t="str">
        <f>""</f>
        <v/>
      </c>
      <c r="Z174">
        <v>0</v>
      </c>
      <c r="AA174" t="str">
        <f>""</f>
        <v/>
      </c>
      <c r="AB174">
        <v>0</v>
      </c>
      <c r="AC174" t="str">
        <f>""</f>
        <v/>
      </c>
      <c r="AD174">
        <v>0</v>
      </c>
      <c r="AE174" t="str">
        <f>""</f>
        <v/>
      </c>
      <c r="AF174">
        <v>0</v>
      </c>
      <c r="AG174" t="str">
        <f>""</f>
        <v/>
      </c>
      <c r="AH174">
        <v>0</v>
      </c>
      <c r="AI174" t="str">
        <f>""</f>
        <v/>
      </c>
      <c r="AJ174">
        <v>0</v>
      </c>
      <c r="AK174" t="str">
        <f>""</f>
        <v/>
      </c>
      <c r="AL174">
        <v>0</v>
      </c>
      <c r="AM174" t="str">
        <f>""</f>
        <v/>
      </c>
      <c r="AN174">
        <v>0</v>
      </c>
      <c r="AO174" t="str">
        <f>""</f>
        <v/>
      </c>
      <c r="AP174">
        <v>0</v>
      </c>
      <c r="AQ174" t="str">
        <f>""</f>
        <v/>
      </c>
      <c r="AR174" t="s">
        <v>56</v>
      </c>
      <c r="AS174" t="s">
        <v>57</v>
      </c>
      <c r="AT174">
        <v>0</v>
      </c>
      <c r="AU174" t="str">
        <f>""</f>
        <v/>
      </c>
      <c r="AV174">
        <v>2015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</row>
    <row r="175" spans="1:54" x14ac:dyDescent="0.2">
      <c r="A175">
        <v>1346500930</v>
      </c>
      <c r="B175" t="s">
        <v>246</v>
      </c>
      <c r="C175" s="2">
        <v>-44000</v>
      </c>
      <c r="D175" s="1">
        <v>-50343</v>
      </c>
      <c r="E175">
        <v>0</v>
      </c>
      <c r="F175" s="1">
        <v>-50343</v>
      </c>
      <c r="G175" s="1">
        <v>6343</v>
      </c>
      <c r="H175">
        <v>114.41</v>
      </c>
      <c r="I175" s="2">
        <v>-44000</v>
      </c>
      <c r="J175" s="1">
        <v>-50343</v>
      </c>
      <c r="K175">
        <v>0</v>
      </c>
      <c r="L175" s="1">
        <v>-50343</v>
      </c>
      <c r="M175" s="1">
        <v>6343</v>
      </c>
      <c r="N175">
        <v>114.41</v>
      </c>
      <c r="O175">
        <v>0</v>
      </c>
      <c r="P175">
        <v>0</v>
      </c>
      <c r="Q175">
        <v>0</v>
      </c>
      <c r="R175" s="2">
        <v>-44000</v>
      </c>
      <c r="S175" s="1">
        <v>6343</v>
      </c>
      <c r="T175" s="2">
        <v>-44000</v>
      </c>
      <c r="U175" s="1">
        <v>6343</v>
      </c>
      <c r="V175">
        <v>421</v>
      </c>
      <c r="W175" t="s">
        <v>215</v>
      </c>
      <c r="X175">
        <v>0</v>
      </c>
      <c r="Y175" t="str">
        <f>""</f>
        <v/>
      </c>
      <c r="Z175">
        <v>0</v>
      </c>
      <c r="AA175" t="str">
        <f>""</f>
        <v/>
      </c>
      <c r="AB175">
        <v>0</v>
      </c>
      <c r="AC175" t="str">
        <f>""</f>
        <v/>
      </c>
      <c r="AD175">
        <v>0</v>
      </c>
      <c r="AE175" t="str">
        <f>""</f>
        <v/>
      </c>
      <c r="AF175">
        <v>0</v>
      </c>
      <c r="AG175" t="str">
        <f>""</f>
        <v/>
      </c>
      <c r="AH175">
        <v>0</v>
      </c>
      <c r="AI175" t="str">
        <f>""</f>
        <v/>
      </c>
      <c r="AJ175">
        <v>0</v>
      </c>
      <c r="AK175" t="str">
        <f>""</f>
        <v/>
      </c>
      <c r="AL175">
        <v>0</v>
      </c>
      <c r="AM175" t="str">
        <f>""</f>
        <v/>
      </c>
      <c r="AN175">
        <v>0</v>
      </c>
      <c r="AO175" t="str">
        <f>""</f>
        <v/>
      </c>
      <c r="AP175">
        <v>0</v>
      </c>
      <c r="AQ175" t="str">
        <f>""</f>
        <v/>
      </c>
      <c r="AR175" t="s">
        <v>56</v>
      </c>
      <c r="AS175" t="s">
        <v>57</v>
      </c>
      <c r="AT175">
        <v>0</v>
      </c>
      <c r="AU175" t="str">
        <f>""</f>
        <v/>
      </c>
      <c r="AV175">
        <v>2015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</row>
    <row r="176" spans="1:54" x14ac:dyDescent="0.2">
      <c r="A176">
        <v>1346600930</v>
      </c>
      <c r="B176" t="s">
        <v>247</v>
      </c>
      <c r="C176" s="2">
        <v>-1100000</v>
      </c>
      <c r="D176" s="1">
        <v>-1096045</v>
      </c>
      <c r="E176">
        <v>0</v>
      </c>
      <c r="F176" s="1">
        <v>-1096045</v>
      </c>
      <c r="G176" s="1">
        <v>-3955</v>
      </c>
      <c r="H176">
        <v>99.64</v>
      </c>
      <c r="I176" s="2">
        <v>-1100000</v>
      </c>
      <c r="J176" s="1">
        <v>-1096045</v>
      </c>
      <c r="K176">
        <v>0</v>
      </c>
      <c r="L176" s="1">
        <v>-1096045</v>
      </c>
      <c r="M176" s="1">
        <v>-3955</v>
      </c>
      <c r="N176">
        <v>99.64</v>
      </c>
      <c r="O176">
        <v>0</v>
      </c>
      <c r="P176">
        <v>0</v>
      </c>
      <c r="Q176">
        <v>0</v>
      </c>
      <c r="R176" s="2">
        <v>-1100000</v>
      </c>
      <c r="S176" s="1">
        <v>-3955</v>
      </c>
      <c r="T176" s="2">
        <v>-1100000</v>
      </c>
      <c r="U176" s="1">
        <v>-3955</v>
      </c>
      <c r="V176">
        <v>421</v>
      </c>
      <c r="W176" t="s">
        <v>215</v>
      </c>
      <c r="X176">
        <v>0</v>
      </c>
      <c r="Y176" t="str">
        <f>""</f>
        <v/>
      </c>
      <c r="Z176">
        <v>0</v>
      </c>
      <c r="AA176" t="str">
        <f>""</f>
        <v/>
      </c>
      <c r="AB176">
        <v>0</v>
      </c>
      <c r="AC176" t="str">
        <f>""</f>
        <v/>
      </c>
      <c r="AD176">
        <v>0</v>
      </c>
      <c r="AE176" t="str">
        <f>""</f>
        <v/>
      </c>
      <c r="AF176">
        <v>0</v>
      </c>
      <c r="AG176" t="str">
        <f>""</f>
        <v/>
      </c>
      <c r="AH176">
        <v>0</v>
      </c>
      <c r="AI176" t="str">
        <f>""</f>
        <v/>
      </c>
      <c r="AJ176">
        <v>0</v>
      </c>
      <c r="AK176" t="str">
        <f>""</f>
        <v/>
      </c>
      <c r="AL176">
        <v>0</v>
      </c>
      <c r="AM176" t="str">
        <f>""</f>
        <v/>
      </c>
      <c r="AN176">
        <v>0</v>
      </c>
      <c r="AO176" t="str">
        <f>""</f>
        <v/>
      </c>
      <c r="AP176">
        <v>0</v>
      </c>
      <c r="AQ176" t="str">
        <f>""</f>
        <v/>
      </c>
      <c r="AR176" t="s">
        <v>56</v>
      </c>
      <c r="AS176" t="s">
        <v>57</v>
      </c>
      <c r="AT176">
        <v>0</v>
      </c>
      <c r="AU176" t="str">
        <f>""</f>
        <v/>
      </c>
      <c r="AV176">
        <v>2015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</row>
    <row r="177" spans="1:54" x14ac:dyDescent="0.2">
      <c r="A177">
        <v>1346700930</v>
      </c>
      <c r="B177" t="s">
        <v>248</v>
      </c>
      <c r="C177" s="2">
        <v>-362000</v>
      </c>
      <c r="D177" s="1">
        <v>-420240</v>
      </c>
      <c r="E177">
        <v>0</v>
      </c>
      <c r="F177" s="1">
        <v>-420240</v>
      </c>
      <c r="G177" s="1">
        <v>58240</v>
      </c>
      <c r="H177">
        <v>116.08</v>
      </c>
      <c r="I177" s="2">
        <v>-362000</v>
      </c>
      <c r="J177" s="1">
        <v>-420240</v>
      </c>
      <c r="K177">
        <v>0</v>
      </c>
      <c r="L177" s="1">
        <v>-420240</v>
      </c>
      <c r="M177" s="1">
        <v>58240</v>
      </c>
      <c r="N177">
        <v>116.08</v>
      </c>
      <c r="O177">
        <v>0</v>
      </c>
      <c r="P177">
        <v>0</v>
      </c>
      <c r="Q177">
        <v>0</v>
      </c>
      <c r="R177" s="2">
        <v>-362000</v>
      </c>
      <c r="S177" s="1">
        <v>58240</v>
      </c>
      <c r="T177" s="2">
        <v>-362000</v>
      </c>
      <c r="U177" s="1">
        <v>58240</v>
      </c>
      <c r="V177">
        <v>421</v>
      </c>
      <c r="W177" t="s">
        <v>215</v>
      </c>
      <c r="X177">
        <v>0</v>
      </c>
      <c r="Y177" t="str">
        <f>""</f>
        <v/>
      </c>
      <c r="Z177">
        <v>0</v>
      </c>
      <c r="AA177" t="str">
        <f>""</f>
        <v/>
      </c>
      <c r="AB177">
        <v>0</v>
      </c>
      <c r="AC177" t="str">
        <f>""</f>
        <v/>
      </c>
      <c r="AD177">
        <v>0</v>
      </c>
      <c r="AE177" t="str">
        <f>""</f>
        <v/>
      </c>
      <c r="AF177">
        <v>0</v>
      </c>
      <c r="AG177" t="str">
        <f>""</f>
        <v/>
      </c>
      <c r="AH177">
        <v>0</v>
      </c>
      <c r="AI177" t="str">
        <f>""</f>
        <v/>
      </c>
      <c r="AJ177">
        <v>0</v>
      </c>
      <c r="AK177" t="str">
        <f>""</f>
        <v/>
      </c>
      <c r="AL177">
        <v>0</v>
      </c>
      <c r="AM177" t="str">
        <f>""</f>
        <v/>
      </c>
      <c r="AN177">
        <v>0</v>
      </c>
      <c r="AO177" t="str">
        <f>""</f>
        <v/>
      </c>
      <c r="AP177">
        <v>0</v>
      </c>
      <c r="AQ177" t="str">
        <f>""</f>
        <v/>
      </c>
      <c r="AR177" t="s">
        <v>56</v>
      </c>
      <c r="AS177" t="s">
        <v>57</v>
      </c>
      <c r="AT177">
        <v>0</v>
      </c>
      <c r="AU177" t="str">
        <f>""</f>
        <v/>
      </c>
      <c r="AV177">
        <v>2015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</row>
    <row r="178" spans="1:54" x14ac:dyDescent="0.2">
      <c r="A178">
        <v>1346800930</v>
      </c>
      <c r="B178" t="s">
        <v>249</v>
      </c>
      <c r="C178" s="2">
        <v>-93000</v>
      </c>
      <c r="D178" s="1">
        <v>-87239</v>
      </c>
      <c r="E178">
        <v>0</v>
      </c>
      <c r="F178" s="1">
        <v>-87239</v>
      </c>
      <c r="G178" s="1">
        <v>-5761</v>
      </c>
      <c r="H178">
        <v>93.8</v>
      </c>
      <c r="I178" s="2">
        <v>-93000</v>
      </c>
      <c r="J178" s="1">
        <v>-87239</v>
      </c>
      <c r="K178">
        <v>0</v>
      </c>
      <c r="L178" s="1">
        <v>-87239</v>
      </c>
      <c r="M178" s="1">
        <v>-5761</v>
      </c>
      <c r="N178">
        <v>93.8</v>
      </c>
      <c r="O178">
        <v>0</v>
      </c>
      <c r="P178">
        <v>0</v>
      </c>
      <c r="Q178">
        <v>0</v>
      </c>
      <c r="R178" s="2">
        <v>-93000</v>
      </c>
      <c r="S178" s="1">
        <v>-5761</v>
      </c>
      <c r="T178" s="2">
        <v>-93000</v>
      </c>
      <c r="U178" s="1">
        <v>-5761</v>
      </c>
      <c r="V178">
        <v>421</v>
      </c>
      <c r="W178" t="s">
        <v>215</v>
      </c>
      <c r="X178">
        <v>0</v>
      </c>
      <c r="Y178" t="str">
        <f>""</f>
        <v/>
      </c>
      <c r="Z178">
        <v>0</v>
      </c>
      <c r="AA178" t="str">
        <f>""</f>
        <v/>
      </c>
      <c r="AB178">
        <v>0</v>
      </c>
      <c r="AC178" t="str">
        <f>""</f>
        <v/>
      </c>
      <c r="AD178">
        <v>0</v>
      </c>
      <c r="AE178" t="str">
        <f>""</f>
        <v/>
      </c>
      <c r="AF178">
        <v>0</v>
      </c>
      <c r="AG178" t="str">
        <f>""</f>
        <v/>
      </c>
      <c r="AH178">
        <v>0</v>
      </c>
      <c r="AI178" t="str">
        <f>""</f>
        <v/>
      </c>
      <c r="AJ178">
        <v>0</v>
      </c>
      <c r="AK178" t="str">
        <f>""</f>
        <v/>
      </c>
      <c r="AL178">
        <v>0</v>
      </c>
      <c r="AM178" t="str">
        <f>""</f>
        <v/>
      </c>
      <c r="AN178">
        <v>0</v>
      </c>
      <c r="AO178" t="str">
        <f>""</f>
        <v/>
      </c>
      <c r="AP178">
        <v>0</v>
      </c>
      <c r="AQ178" t="str">
        <f>""</f>
        <v/>
      </c>
      <c r="AR178" t="s">
        <v>56</v>
      </c>
      <c r="AS178" t="s">
        <v>57</v>
      </c>
      <c r="AT178">
        <v>0</v>
      </c>
      <c r="AU178" t="str">
        <f>""</f>
        <v/>
      </c>
      <c r="AV178">
        <v>2015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</row>
    <row r="179" spans="1:54" x14ac:dyDescent="0.2">
      <c r="A179">
        <v>1347100930</v>
      </c>
      <c r="B179" t="s">
        <v>250</v>
      </c>
      <c r="C179" s="2">
        <v>-382000</v>
      </c>
      <c r="D179" s="1">
        <v>-595691</v>
      </c>
      <c r="E179">
        <v>0</v>
      </c>
      <c r="F179" s="1">
        <v>-595691</v>
      </c>
      <c r="G179" s="1">
        <v>213691</v>
      </c>
      <c r="H179">
        <v>155.94</v>
      </c>
      <c r="I179" s="2">
        <v>-382000</v>
      </c>
      <c r="J179" s="1">
        <v>-595691</v>
      </c>
      <c r="K179">
        <v>0</v>
      </c>
      <c r="L179" s="1">
        <v>-595691</v>
      </c>
      <c r="M179" s="1">
        <v>213691</v>
      </c>
      <c r="N179">
        <v>155.94</v>
      </c>
      <c r="O179">
        <v>0</v>
      </c>
      <c r="P179">
        <v>0</v>
      </c>
      <c r="Q179">
        <v>0</v>
      </c>
      <c r="R179" s="2">
        <v>-382000</v>
      </c>
      <c r="S179" s="1">
        <v>213691</v>
      </c>
      <c r="T179" s="2">
        <v>-382000</v>
      </c>
      <c r="U179" s="1">
        <v>213691</v>
      </c>
      <c r="V179">
        <v>421</v>
      </c>
      <c r="W179" t="s">
        <v>215</v>
      </c>
      <c r="X179">
        <v>0</v>
      </c>
      <c r="Y179" t="str">
        <f>""</f>
        <v/>
      </c>
      <c r="Z179">
        <v>0</v>
      </c>
      <c r="AA179" t="str">
        <f>""</f>
        <v/>
      </c>
      <c r="AB179">
        <v>0</v>
      </c>
      <c r="AC179" t="str">
        <f>""</f>
        <v/>
      </c>
      <c r="AD179">
        <v>0</v>
      </c>
      <c r="AE179" t="str">
        <f>""</f>
        <v/>
      </c>
      <c r="AF179">
        <v>0</v>
      </c>
      <c r="AG179" t="str">
        <f>""</f>
        <v/>
      </c>
      <c r="AH179">
        <v>0</v>
      </c>
      <c r="AI179" t="str">
        <f>""</f>
        <v/>
      </c>
      <c r="AJ179">
        <v>0</v>
      </c>
      <c r="AK179" t="str">
        <f>""</f>
        <v/>
      </c>
      <c r="AL179">
        <v>0</v>
      </c>
      <c r="AM179" t="str">
        <f>""</f>
        <v/>
      </c>
      <c r="AN179">
        <v>0</v>
      </c>
      <c r="AO179" t="str">
        <f>""</f>
        <v/>
      </c>
      <c r="AP179">
        <v>0</v>
      </c>
      <c r="AQ179" t="str">
        <f>""</f>
        <v/>
      </c>
      <c r="AR179" t="s">
        <v>56</v>
      </c>
      <c r="AS179" t="s">
        <v>57</v>
      </c>
      <c r="AT179">
        <v>0</v>
      </c>
      <c r="AU179" t="str">
        <f>""</f>
        <v/>
      </c>
      <c r="AV179">
        <v>2015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</row>
    <row r="180" spans="1:54" x14ac:dyDescent="0.2">
      <c r="A180">
        <v>1347300440</v>
      </c>
      <c r="B180" t="s">
        <v>251</v>
      </c>
      <c r="C180" s="2">
        <v>-130000</v>
      </c>
      <c r="D180" s="1">
        <v>-104686</v>
      </c>
      <c r="E180">
        <v>0</v>
      </c>
      <c r="F180" s="1">
        <v>-104686</v>
      </c>
      <c r="G180" s="1">
        <v>-25314</v>
      </c>
      <c r="H180">
        <v>80.52</v>
      </c>
      <c r="I180" s="2">
        <v>-130000</v>
      </c>
      <c r="J180" s="1">
        <v>-104686</v>
      </c>
      <c r="K180">
        <v>0</v>
      </c>
      <c r="L180" s="1">
        <v>-104686</v>
      </c>
      <c r="M180" s="1">
        <v>-25314</v>
      </c>
      <c r="N180">
        <v>80.52</v>
      </c>
      <c r="O180">
        <v>0</v>
      </c>
      <c r="P180">
        <v>0</v>
      </c>
      <c r="Q180">
        <v>0</v>
      </c>
      <c r="R180" s="2">
        <v>-130000</v>
      </c>
      <c r="S180" s="1">
        <v>-25314</v>
      </c>
      <c r="T180" s="2">
        <v>-130000</v>
      </c>
      <c r="U180" s="1">
        <v>-25314</v>
      </c>
      <c r="V180">
        <v>421</v>
      </c>
      <c r="W180" t="s">
        <v>215</v>
      </c>
      <c r="X180">
        <v>0</v>
      </c>
      <c r="Y180" t="str">
        <f>""</f>
        <v/>
      </c>
      <c r="Z180">
        <v>0</v>
      </c>
      <c r="AA180" t="str">
        <f>""</f>
        <v/>
      </c>
      <c r="AB180">
        <v>0</v>
      </c>
      <c r="AC180" t="str">
        <f>""</f>
        <v/>
      </c>
      <c r="AD180">
        <v>0</v>
      </c>
      <c r="AE180" t="str">
        <f>""</f>
        <v/>
      </c>
      <c r="AF180">
        <v>0</v>
      </c>
      <c r="AG180" t="str">
        <f>""</f>
        <v/>
      </c>
      <c r="AH180">
        <v>0</v>
      </c>
      <c r="AI180" t="str">
        <f>""</f>
        <v/>
      </c>
      <c r="AJ180">
        <v>0</v>
      </c>
      <c r="AK180" t="str">
        <f>""</f>
        <v/>
      </c>
      <c r="AL180">
        <v>0</v>
      </c>
      <c r="AM180" t="str">
        <f>""</f>
        <v/>
      </c>
      <c r="AN180">
        <v>0</v>
      </c>
      <c r="AO180" t="str">
        <f>""</f>
        <v/>
      </c>
      <c r="AP180">
        <v>0</v>
      </c>
      <c r="AQ180" t="str">
        <f>""</f>
        <v/>
      </c>
      <c r="AR180" t="s">
        <v>56</v>
      </c>
      <c r="AS180" t="s">
        <v>57</v>
      </c>
      <c r="AT180">
        <v>0</v>
      </c>
      <c r="AU180" t="str">
        <f>""</f>
        <v/>
      </c>
      <c r="AV180">
        <v>2015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</row>
    <row r="181" spans="1:54" x14ac:dyDescent="0.2">
      <c r="A181">
        <v>1347300930</v>
      </c>
      <c r="B181" t="s">
        <v>252</v>
      </c>
      <c r="C181" s="2">
        <v>-150000</v>
      </c>
      <c r="D181" s="1">
        <v>-159333</v>
      </c>
      <c r="E181">
        <v>0</v>
      </c>
      <c r="F181" s="1">
        <v>-159333</v>
      </c>
      <c r="G181" s="1">
        <v>9333</v>
      </c>
      <c r="H181">
        <v>106.22</v>
      </c>
      <c r="I181" s="2">
        <v>-150000</v>
      </c>
      <c r="J181" s="1">
        <v>-159333</v>
      </c>
      <c r="K181">
        <v>0</v>
      </c>
      <c r="L181" s="1">
        <v>-159333</v>
      </c>
      <c r="M181" s="1">
        <v>9333</v>
      </c>
      <c r="N181">
        <v>106.22</v>
      </c>
      <c r="O181">
        <v>0</v>
      </c>
      <c r="P181">
        <v>0</v>
      </c>
      <c r="Q181">
        <v>0</v>
      </c>
      <c r="R181" s="2">
        <v>-150000</v>
      </c>
      <c r="S181" s="1">
        <v>9333</v>
      </c>
      <c r="T181" s="2">
        <v>-150000</v>
      </c>
      <c r="U181" s="1">
        <v>9333</v>
      </c>
      <c r="V181">
        <v>421</v>
      </c>
      <c r="W181" t="s">
        <v>215</v>
      </c>
      <c r="X181">
        <v>0</v>
      </c>
      <c r="Y181" t="str">
        <f>""</f>
        <v/>
      </c>
      <c r="Z181">
        <v>0</v>
      </c>
      <c r="AA181" t="str">
        <f>""</f>
        <v/>
      </c>
      <c r="AB181">
        <v>0</v>
      </c>
      <c r="AC181" t="str">
        <f>""</f>
        <v/>
      </c>
      <c r="AD181">
        <v>0</v>
      </c>
      <c r="AE181" t="str">
        <f>""</f>
        <v/>
      </c>
      <c r="AF181">
        <v>0</v>
      </c>
      <c r="AG181" t="str">
        <f>""</f>
        <v/>
      </c>
      <c r="AH181">
        <v>0</v>
      </c>
      <c r="AI181" t="str">
        <f>""</f>
        <v/>
      </c>
      <c r="AJ181">
        <v>0</v>
      </c>
      <c r="AK181" t="str">
        <f>""</f>
        <v/>
      </c>
      <c r="AL181">
        <v>0</v>
      </c>
      <c r="AM181" t="str">
        <f>""</f>
        <v/>
      </c>
      <c r="AN181">
        <v>0</v>
      </c>
      <c r="AO181" t="str">
        <f>""</f>
        <v/>
      </c>
      <c r="AP181">
        <v>0</v>
      </c>
      <c r="AQ181" t="str">
        <f>""</f>
        <v/>
      </c>
      <c r="AR181" t="s">
        <v>56</v>
      </c>
      <c r="AS181" t="s">
        <v>57</v>
      </c>
      <c r="AT181">
        <v>0</v>
      </c>
      <c r="AU181" t="str">
        <f>""</f>
        <v/>
      </c>
      <c r="AV181">
        <v>2015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</row>
    <row r="182" spans="1:54" x14ac:dyDescent="0.2">
      <c r="A182">
        <v>1347400930</v>
      </c>
      <c r="B182" t="s">
        <v>253</v>
      </c>
      <c r="C182" s="2">
        <v>-1150000</v>
      </c>
      <c r="D182" s="1">
        <v>-1055542</v>
      </c>
      <c r="E182">
        <v>0</v>
      </c>
      <c r="F182" s="1">
        <v>-1055542</v>
      </c>
      <c r="G182" s="1">
        <v>-94458</v>
      </c>
      <c r="H182">
        <v>91.78</v>
      </c>
      <c r="I182" s="2">
        <v>-1150000</v>
      </c>
      <c r="J182" s="1">
        <v>-1055542</v>
      </c>
      <c r="K182">
        <v>0</v>
      </c>
      <c r="L182" s="1">
        <v>-1055542</v>
      </c>
      <c r="M182" s="1">
        <v>-94458</v>
      </c>
      <c r="N182">
        <v>91.78</v>
      </c>
      <c r="O182">
        <v>0</v>
      </c>
      <c r="P182">
        <v>0</v>
      </c>
      <c r="Q182">
        <v>0</v>
      </c>
      <c r="R182" s="2">
        <v>-1150000</v>
      </c>
      <c r="S182" s="1">
        <v>-94458</v>
      </c>
      <c r="T182" s="2">
        <v>-1150000</v>
      </c>
      <c r="U182" s="1">
        <v>-94458</v>
      </c>
      <c r="V182">
        <v>421</v>
      </c>
      <c r="W182" t="s">
        <v>215</v>
      </c>
      <c r="X182">
        <v>0</v>
      </c>
      <c r="Y182" t="str">
        <f>""</f>
        <v/>
      </c>
      <c r="Z182">
        <v>0</v>
      </c>
      <c r="AA182" t="str">
        <f>""</f>
        <v/>
      </c>
      <c r="AB182">
        <v>0</v>
      </c>
      <c r="AC182" t="str">
        <f>""</f>
        <v/>
      </c>
      <c r="AD182">
        <v>0</v>
      </c>
      <c r="AE182" t="str">
        <f>""</f>
        <v/>
      </c>
      <c r="AF182">
        <v>0</v>
      </c>
      <c r="AG182" t="str">
        <f>""</f>
        <v/>
      </c>
      <c r="AH182">
        <v>0</v>
      </c>
      <c r="AI182" t="str">
        <f>""</f>
        <v/>
      </c>
      <c r="AJ182">
        <v>0</v>
      </c>
      <c r="AK182" t="str">
        <f>""</f>
        <v/>
      </c>
      <c r="AL182">
        <v>0</v>
      </c>
      <c r="AM182" t="str">
        <f>""</f>
        <v/>
      </c>
      <c r="AN182">
        <v>0</v>
      </c>
      <c r="AO182" t="str">
        <f>""</f>
        <v/>
      </c>
      <c r="AP182">
        <v>0</v>
      </c>
      <c r="AQ182" t="str">
        <f>""</f>
        <v/>
      </c>
      <c r="AR182" t="s">
        <v>56</v>
      </c>
      <c r="AS182" t="s">
        <v>57</v>
      </c>
      <c r="AT182">
        <v>0</v>
      </c>
      <c r="AU182" t="str">
        <f>""</f>
        <v/>
      </c>
      <c r="AV182">
        <v>2015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</row>
    <row r="183" spans="1:54" x14ac:dyDescent="0.2">
      <c r="A183">
        <v>1348200420</v>
      </c>
      <c r="B183" t="s">
        <v>254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t="str">
        <f>""</f>
        <v/>
      </c>
      <c r="X183">
        <v>0</v>
      </c>
      <c r="Y183" t="str">
        <f>""</f>
        <v/>
      </c>
      <c r="Z183">
        <v>0</v>
      </c>
      <c r="AA183" t="str">
        <f>""</f>
        <v/>
      </c>
      <c r="AB183">
        <v>0</v>
      </c>
      <c r="AC183" t="str">
        <f>""</f>
        <v/>
      </c>
      <c r="AD183">
        <v>0</v>
      </c>
      <c r="AE183" t="str">
        <f>""</f>
        <v/>
      </c>
      <c r="AF183">
        <v>0</v>
      </c>
      <c r="AG183" t="str">
        <f>""</f>
        <v/>
      </c>
      <c r="AH183">
        <v>0</v>
      </c>
      <c r="AI183" t="str">
        <f>""</f>
        <v/>
      </c>
      <c r="AJ183">
        <v>0</v>
      </c>
      <c r="AK183" t="str">
        <f>""</f>
        <v/>
      </c>
      <c r="AL183">
        <v>0</v>
      </c>
      <c r="AM183" t="str">
        <f>""</f>
        <v/>
      </c>
      <c r="AN183">
        <v>0</v>
      </c>
      <c r="AO183" t="str">
        <f>""</f>
        <v/>
      </c>
      <c r="AP183">
        <v>0</v>
      </c>
      <c r="AQ183" t="str">
        <f>""</f>
        <v/>
      </c>
      <c r="AR183" t="s">
        <v>56</v>
      </c>
      <c r="AS183" t="s">
        <v>57</v>
      </c>
      <c r="AT183">
        <v>0</v>
      </c>
      <c r="AU183" t="str">
        <f>""</f>
        <v/>
      </c>
      <c r="AV183">
        <v>2015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</row>
    <row r="184" spans="1:54" x14ac:dyDescent="0.2">
      <c r="A184">
        <v>1348200930</v>
      </c>
      <c r="B184" t="s">
        <v>255</v>
      </c>
      <c r="C184">
        <v>0</v>
      </c>
      <c r="D184" s="1">
        <v>-8405</v>
      </c>
      <c r="E184">
        <v>0</v>
      </c>
      <c r="F184" s="1">
        <v>-8405</v>
      </c>
      <c r="G184" s="1">
        <v>8405</v>
      </c>
      <c r="H184">
        <v>0</v>
      </c>
      <c r="I184">
        <v>0</v>
      </c>
      <c r="J184" s="1">
        <v>-8405</v>
      </c>
      <c r="K184">
        <v>0</v>
      </c>
      <c r="L184" s="1">
        <v>-8405</v>
      </c>
      <c r="M184" s="1">
        <v>8405</v>
      </c>
      <c r="N184">
        <v>0</v>
      </c>
      <c r="O184">
        <v>0</v>
      </c>
      <c r="P184">
        <v>0</v>
      </c>
      <c r="Q184">
        <v>0</v>
      </c>
      <c r="R184">
        <v>0</v>
      </c>
      <c r="S184" s="1">
        <v>8405</v>
      </c>
      <c r="T184">
        <v>0</v>
      </c>
      <c r="U184" s="1">
        <v>8405</v>
      </c>
      <c r="V184">
        <v>421</v>
      </c>
      <c r="W184" t="s">
        <v>215</v>
      </c>
      <c r="X184">
        <v>0</v>
      </c>
      <c r="Y184" t="str">
        <f>""</f>
        <v/>
      </c>
      <c r="Z184">
        <v>0</v>
      </c>
      <c r="AA184" t="str">
        <f>""</f>
        <v/>
      </c>
      <c r="AB184">
        <v>0</v>
      </c>
      <c r="AC184" t="str">
        <f>""</f>
        <v/>
      </c>
      <c r="AD184">
        <v>0</v>
      </c>
      <c r="AE184" t="str">
        <f>""</f>
        <v/>
      </c>
      <c r="AF184">
        <v>0</v>
      </c>
      <c r="AG184" t="str">
        <f>""</f>
        <v/>
      </c>
      <c r="AH184">
        <v>0</v>
      </c>
      <c r="AI184" t="str">
        <f>""</f>
        <v/>
      </c>
      <c r="AJ184">
        <v>0</v>
      </c>
      <c r="AK184" t="str">
        <f>""</f>
        <v/>
      </c>
      <c r="AL184">
        <v>0</v>
      </c>
      <c r="AM184" t="str">
        <f>""</f>
        <v/>
      </c>
      <c r="AN184">
        <v>0</v>
      </c>
      <c r="AO184" t="str">
        <f>""</f>
        <v/>
      </c>
      <c r="AP184">
        <v>0</v>
      </c>
      <c r="AQ184" t="str">
        <f>""</f>
        <v/>
      </c>
      <c r="AR184" t="s">
        <v>56</v>
      </c>
      <c r="AS184" t="s">
        <v>57</v>
      </c>
      <c r="AT184">
        <v>0</v>
      </c>
      <c r="AU184" t="str">
        <f>""</f>
        <v/>
      </c>
      <c r="AV184">
        <v>2015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</row>
    <row r="185" spans="1:54" x14ac:dyDescent="0.2">
      <c r="A185">
        <v>1349100930</v>
      </c>
      <c r="B185" t="s">
        <v>256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t="str">
        <f>""</f>
        <v/>
      </c>
      <c r="X185">
        <v>0</v>
      </c>
      <c r="Y185" t="str">
        <f>""</f>
        <v/>
      </c>
      <c r="Z185">
        <v>0</v>
      </c>
      <c r="AA185" t="str">
        <f>""</f>
        <v/>
      </c>
      <c r="AB185">
        <v>0</v>
      </c>
      <c r="AC185" t="str">
        <f>""</f>
        <v/>
      </c>
      <c r="AD185">
        <v>0</v>
      </c>
      <c r="AE185" t="str">
        <f>""</f>
        <v/>
      </c>
      <c r="AF185">
        <v>0</v>
      </c>
      <c r="AG185" t="str">
        <f>""</f>
        <v/>
      </c>
      <c r="AH185">
        <v>0</v>
      </c>
      <c r="AI185" t="str">
        <f>""</f>
        <v/>
      </c>
      <c r="AJ185">
        <v>0</v>
      </c>
      <c r="AK185" t="str">
        <f>""</f>
        <v/>
      </c>
      <c r="AL185">
        <v>0</v>
      </c>
      <c r="AM185" t="str">
        <f>""</f>
        <v/>
      </c>
      <c r="AN185">
        <v>0</v>
      </c>
      <c r="AO185" t="str">
        <f>""</f>
        <v/>
      </c>
      <c r="AP185">
        <v>0</v>
      </c>
      <c r="AQ185" t="str">
        <f>""</f>
        <v/>
      </c>
      <c r="AR185" t="s">
        <v>56</v>
      </c>
      <c r="AS185" t="s">
        <v>57</v>
      </c>
      <c r="AT185">
        <v>0</v>
      </c>
      <c r="AU185" t="str">
        <f>""</f>
        <v/>
      </c>
      <c r="AV185">
        <v>2015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</row>
    <row r="186" spans="1:54" x14ac:dyDescent="0.2">
      <c r="A186">
        <v>1353000990</v>
      </c>
      <c r="B186" t="s">
        <v>257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431</v>
      </c>
      <c r="W186" t="s">
        <v>258</v>
      </c>
      <c r="X186">
        <v>0</v>
      </c>
      <c r="Y186" t="str">
        <f>""</f>
        <v/>
      </c>
      <c r="Z186">
        <v>0</v>
      </c>
      <c r="AA186" t="str">
        <f>""</f>
        <v/>
      </c>
      <c r="AB186">
        <v>0</v>
      </c>
      <c r="AC186" t="str">
        <f>""</f>
        <v/>
      </c>
      <c r="AD186">
        <v>0</v>
      </c>
      <c r="AE186" t="str">
        <f>""</f>
        <v/>
      </c>
      <c r="AF186">
        <v>0</v>
      </c>
      <c r="AG186" t="str">
        <f>""</f>
        <v/>
      </c>
      <c r="AH186">
        <v>0</v>
      </c>
      <c r="AI186" t="str">
        <f>""</f>
        <v/>
      </c>
      <c r="AJ186">
        <v>0</v>
      </c>
      <c r="AK186" t="str">
        <f>""</f>
        <v/>
      </c>
      <c r="AL186">
        <v>0</v>
      </c>
      <c r="AM186" t="str">
        <f>""</f>
        <v/>
      </c>
      <c r="AN186">
        <v>0</v>
      </c>
      <c r="AO186" t="str">
        <f>""</f>
        <v/>
      </c>
      <c r="AP186">
        <v>0</v>
      </c>
      <c r="AQ186" t="str">
        <f>""</f>
        <v/>
      </c>
      <c r="AR186" t="s">
        <v>56</v>
      </c>
      <c r="AS186" t="s">
        <v>57</v>
      </c>
      <c r="AT186">
        <v>0</v>
      </c>
      <c r="AU186" t="str">
        <f>""</f>
        <v/>
      </c>
      <c r="AV186">
        <v>2015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</row>
    <row r="187" spans="1:54" x14ac:dyDescent="0.2">
      <c r="A187">
        <v>1371000990</v>
      </c>
      <c r="B187" t="s">
        <v>259</v>
      </c>
      <c r="C187" s="2">
        <v>-200000</v>
      </c>
      <c r="D187" s="1">
        <v>-165838</v>
      </c>
      <c r="E187">
        <v>0</v>
      </c>
      <c r="F187" s="1">
        <v>-165838</v>
      </c>
      <c r="G187" s="1">
        <v>-34162</v>
      </c>
      <c r="H187">
        <v>82.91</v>
      </c>
      <c r="I187" s="2">
        <v>-200000</v>
      </c>
      <c r="J187" s="1">
        <v>-165838</v>
      </c>
      <c r="K187">
        <v>0</v>
      </c>
      <c r="L187" s="1">
        <v>-165838</v>
      </c>
      <c r="M187" s="1">
        <v>-34162</v>
      </c>
      <c r="N187">
        <v>82.91</v>
      </c>
      <c r="O187">
        <v>0</v>
      </c>
      <c r="P187">
        <v>0</v>
      </c>
      <c r="Q187">
        <v>0</v>
      </c>
      <c r="R187" s="2">
        <v>-200000</v>
      </c>
      <c r="S187" s="1">
        <v>-34162</v>
      </c>
      <c r="T187" s="2">
        <v>-200000</v>
      </c>
      <c r="U187" s="1">
        <v>-34162</v>
      </c>
      <c r="V187">
        <v>441</v>
      </c>
      <c r="W187" t="s">
        <v>260</v>
      </c>
      <c r="X187">
        <v>0</v>
      </c>
      <c r="Y187" t="str">
        <f>""</f>
        <v/>
      </c>
      <c r="Z187">
        <v>0</v>
      </c>
      <c r="AA187" t="str">
        <f>""</f>
        <v/>
      </c>
      <c r="AB187">
        <v>0</v>
      </c>
      <c r="AC187" t="str">
        <f>""</f>
        <v/>
      </c>
      <c r="AD187">
        <v>0</v>
      </c>
      <c r="AE187" t="str">
        <f>""</f>
        <v/>
      </c>
      <c r="AF187">
        <v>0</v>
      </c>
      <c r="AG187" t="str">
        <f>""</f>
        <v/>
      </c>
      <c r="AH187">
        <v>0</v>
      </c>
      <c r="AI187" t="str">
        <f>""</f>
        <v/>
      </c>
      <c r="AJ187">
        <v>0</v>
      </c>
      <c r="AK187" t="str">
        <f>""</f>
        <v/>
      </c>
      <c r="AL187">
        <v>0</v>
      </c>
      <c r="AM187" t="str">
        <f>""</f>
        <v/>
      </c>
      <c r="AN187">
        <v>0</v>
      </c>
      <c r="AO187" t="str">
        <f>""</f>
        <v/>
      </c>
      <c r="AP187">
        <v>0</v>
      </c>
      <c r="AQ187" t="str">
        <f>""</f>
        <v/>
      </c>
      <c r="AR187" t="s">
        <v>56</v>
      </c>
      <c r="AS187" t="s">
        <v>57</v>
      </c>
      <c r="AT187">
        <v>0</v>
      </c>
      <c r="AU187" t="str">
        <f>""</f>
        <v/>
      </c>
      <c r="AV187">
        <v>2015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</row>
    <row r="188" spans="1:54" x14ac:dyDescent="0.2">
      <c r="A188">
        <v>1379000220</v>
      </c>
      <c r="B188" t="s">
        <v>261</v>
      </c>
      <c r="C188" s="2">
        <v>-300000</v>
      </c>
      <c r="D188" s="1">
        <v>-251010.57</v>
      </c>
      <c r="E188">
        <v>0</v>
      </c>
      <c r="F188" s="1">
        <v>-251010.57</v>
      </c>
      <c r="G188" s="1">
        <v>-48989.43</v>
      </c>
      <c r="H188">
        <v>83.67</v>
      </c>
      <c r="I188" s="2">
        <v>-300000</v>
      </c>
      <c r="J188" s="1">
        <v>-251010.57</v>
      </c>
      <c r="K188">
        <v>0</v>
      </c>
      <c r="L188" s="1">
        <v>-251010.57</v>
      </c>
      <c r="M188" s="1">
        <v>-48989.43</v>
      </c>
      <c r="N188">
        <v>83.67</v>
      </c>
      <c r="O188">
        <v>0</v>
      </c>
      <c r="P188">
        <v>0</v>
      </c>
      <c r="Q188">
        <v>0</v>
      </c>
      <c r="R188" s="2">
        <v>-300000</v>
      </c>
      <c r="S188" s="1">
        <v>-48989.43</v>
      </c>
      <c r="T188" s="2">
        <v>-300000</v>
      </c>
      <c r="U188" s="1">
        <v>-48989.43</v>
      </c>
      <c r="V188">
        <v>441</v>
      </c>
      <c r="W188" t="s">
        <v>260</v>
      </c>
      <c r="X188">
        <v>0</v>
      </c>
      <c r="Y188" t="str">
        <f>""</f>
        <v/>
      </c>
      <c r="Z188">
        <v>0</v>
      </c>
      <c r="AA188" t="str">
        <f>""</f>
        <v/>
      </c>
      <c r="AB188">
        <v>0</v>
      </c>
      <c r="AC188" t="str">
        <f>""</f>
        <v/>
      </c>
      <c r="AD188">
        <v>0</v>
      </c>
      <c r="AE188" t="str">
        <f>""</f>
        <v/>
      </c>
      <c r="AF188">
        <v>0</v>
      </c>
      <c r="AG188" t="str">
        <f>""</f>
        <v/>
      </c>
      <c r="AH188">
        <v>0</v>
      </c>
      <c r="AI188" t="str">
        <f>""</f>
        <v/>
      </c>
      <c r="AJ188">
        <v>0</v>
      </c>
      <c r="AK188" t="str">
        <f>""</f>
        <v/>
      </c>
      <c r="AL188">
        <v>0</v>
      </c>
      <c r="AM188" t="str">
        <f>""</f>
        <v/>
      </c>
      <c r="AN188">
        <v>0</v>
      </c>
      <c r="AO188" t="str">
        <f>""</f>
        <v/>
      </c>
      <c r="AP188">
        <v>0</v>
      </c>
      <c r="AQ188" t="str">
        <f>""</f>
        <v/>
      </c>
      <c r="AR188" t="s">
        <v>56</v>
      </c>
      <c r="AS188" t="s">
        <v>57</v>
      </c>
      <c r="AT188">
        <v>0</v>
      </c>
      <c r="AU188" t="str">
        <f>""</f>
        <v/>
      </c>
      <c r="AV188">
        <v>2015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</row>
    <row r="189" spans="1:54" x14ac:dyDescent="0.2">
      <c r="A189">
        <v>1379000410</v>
      </c>
      <c r="B189" t="s">
        <v>262</v>
      </c>
      <c r="C189" s="2">
        <v>-232000</v>
      </c>
      <c r="D189" s="1">
        <v>-232400</v>
      </c>
      <c r="E189">
        <v>0</v>
      </c>
      <c r="F189" s="1">
        <v>-232400</v>
      </c>
      <c r="G189">
        <v>400</v>
      </c>
      <c r="H189">
        <v>100.17</v>
      </c>
      <c r="I189" s="2">
        <v>-232000</v>
      </c>
      <c r="J189" s="1">
        <v>-232400</v>
      </c>
      <c r="K189">
        <v>0</v>
      </c>
      <c r="L189" s="1">
        <v>-232400</v>
      </c>
      <c r="M189">
        <v>400</v>
      </c>
      <c r="N189">
        <v>100.17</v>
      </c>
      <c r="O189">
        <v>0</v>
      </c>
      <c r="P189">
        <v>0</v>
      </c>
      <c r="Q189">
        <v>0</v>
      </c>
      <c r="R189" s="2">
        <v>-232000</v>
      </c>
      <c r="S189">
        <v>400</v>
      </c>
      <c r="T189" s="2">
        <v>-232000</v>
      </c>
      <c r="U189">
        <v>400</v>
      </c>
      <c r="V189">
        <v>0</v>
      </c>
      <c r="W189" t="str">
        <f>""</f>
        <v/>
      </c>
      <c r="X189">
        <v>0</v>
      </c>
      <c r="Y189" t="str">
        <f>""</f>
        <v/>
      </c>
      <c r="Z189">
        <v>0</v>
      </c>
      <c r="AA189" t="str">
        <f>""</f>
        <v/>
      </c>
      <c r="AB189">
        <v>0</v>
      </c>
      <c r="AC189" t="str">
        <f>""</f>
        <v/>
      </c>
      <c r="AD189">
        <v>0</v>
      </c>
      <c r="AE189" t="str">
        <f>""</f>
        <v/>
      </c>
      <c r="AF189">
        <v>0</v>
      </c>
      <c r="AG189" t="str">
        <f>""</f>
        <v/>
      </c>
      <c r="AH189">
        <v>0</v>
      </c>
      <c r="AI189" t="str">
        <f>""</f>
        <v/>
      </c>
      <c r="AJ189">
        <v>0</v>
      </c>
      <c r="AK189" t="str">
        <f>""</f>
        <v/>
      </c>
      <c r="AL189">
        <v>0</v>
      </c>
      <c r="AM189" t="str">
        <f>""</f>
        <v/>
      </c>
      <c r="AN189">
        <v>0</v>
      </c>
      <c r="AO189" t="str">
        <f>""</f>
        <v/>
      </c>
      <c r="AP189">
        <v>0</v>
      </c>
      <c r="AQ189" t="str">
        <f>""</f>
        <v/>
      </c>
      <c r="AR189" t="s">
        <v>56</v>
      </c>
      <c r="AS189" t="s">
        <v>57</v>
      </c>
      <c r="AT189">
        <v>0</v>
      </c>
      <c r="AU189" t="str">
        <f>""</f>
        <v/>
      </c>
      <c r="AV189">
        <v>2015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</row>
    <row r="190" spans="1:54" x14ac:dyDescent="0.2">
      <c r="A190">
        <v>1392300290</v>
      </c>
      <c r="B190" t="s">
        <v>263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341</v>
      </c>
      <c r="W190" t="s">
        <v>208</v>
      </c>
      <c r="X190">
        <v>0</v>
      </c>
      <c r="Y190" t="str">
        <f>""</f>
        <v/>
      </c>
      <c r="Z190">
        <v>0</v>
      </c>
      <c r="AA190" t="str">
        <f>""</f>
        <v/>
      </c>
      <c r="AB190">
        <v>0</v>
      </c>
      <c r="AC190" t="str">
        <f>""</f>
        <v/>
      </c>
      <c r="AD190">
        <v>0</v>
      </c>
      <c r="AE190" t="str">
        <f>""</f>
        <v/>
      </c>
      <c r="AF190">
        <v>0</v>
      </c>
      <c r="AG190" t="str">
        <f>""</f>
        <v/>
      </c>
      <c r="AH190">
        <v>0</v>
      </c>
      <c r="AI190" t="str">
        <f>""</f>
        <v/>
      </c>
      <c r="AJ190">
        <v>0</v>
      </c>
      <c r="AK190" t="str">
        <f>""</f>
        <v/>
      </c>
      <c r="AL190">
        <v>0</v>
      </c>
      <c r="AM190" t="str">
        <f>""</f>
        <v/>
      </c>
      <c r="AN190">
        <v>0</v>
      </c>
      <c r="AO190" t="str">
        <f>""</f>
        <v/>
      </c>
      <c r="AP190">
        <v>0</v>
      </c>
      <c r="AQ190" t="str">
        <f>""</f>
        <v/>
      </c>
      <c r="AR190" t="s">
        <v>56</v>
      </c>
      <c r="AS190" t="s">
        <v>57</v>
      </c>
      <c r="AT190">
        <v>0</v>
      </c>
      <c r="AU190" t="str">
        <f>""</f>
        <v/>
      </c>
      <c r="AV190">
        <v>2015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</row>
    <row r="191" spans="1:54" x14ac:dyDescent="0.2">
      <c r="A191">
        <v>1413100211</v>
      </c>
      <c r="B191" t="s">
        <v>264</v>
      </c>
      <c r="C191" s="2">
        <v>-200000</v>
      </c>
      <c r="D191" s="1">
        <v>-204207.3</v>
      </c>
      <c r="E191">
        <v>0</v>
      </c>
      <c r="F191" s="1">
        <v>-204207.3</v>
      </c>
      <c r="G191" s="1">
        <v>4207.3</v>
      </c>
      <c r="H191">
        <v>102.1</v>
      </c>
      <c r="I191" s="2">
        <v>-200000</v>
      </c>
      <c r="J191" s="1">
        <v>-204207.3</v>
      </c>
      <c r="K191">
        <v>0</v>
      </c>
      <c r="L191" s="1">
        <v>-204207.3</v>
      </c>
      <c r="M191" s="1">
        <v>4207.3</v>
      </c>
      <c r="N191">
        <v>102.1</v>
      </c>
      <c r="O191">
        <v>0</v>
      </c>
      <c r="P191">
        <v>0</v>
      </c>
      <c r="Q191">
        <v>0</v>
      </c>
      <c r="R191" s="2">
        <v>-200000</v>
      </c>
      <c r="S191" s="1">
        <v>4207.3</v>
      </c>
      <c r="T191" s="2">
        <v>-200000</v>
      </c>
      <c r="U191" s="1">
        <v>4207.3</v>
      </c>
      <c r="V191">
        <v>451</v>
      </c>
      <c r="W191" t="s">
        <v>265</v>
      </c>
      <c r="X191">
        <v>0</v>
      </c>
      <c r="Y191" t="str">
        <f>""</f>
        <v/>
      </c>
      <c r="Z191">
        <v>0</v>
      </c>
      <c r="AA191" t="str">
        <f>""</f>
        <v/>
      </c>
      <c r="AB191">
        <v>0</v>
      </c>
      <c r="AC191" t="str">
        <f>""</f>
        <v/>
      </c>
      <c r="AD191">
        <v>0</v>
      </c>
      <c r="AE191" t="str">
        <f>""</f>
        <v/>
      </c>
      <c r="AF191">
        <v>0</v>
      </c>
      <c r="AG191" t="str">
        <f>""</f>
        <v/>
      </c>
      <c r="AH191">
        <v>0</v>
      </c>
      <c r="AI191" t="str">
        <f>""</f>
        <v/>
      </c>
      <c r="AJ191">
        <v>0</v>
      </c>
      <c r="AK191" t="str">
        <f>""</f>
        <v/>
      </c>
      <c r="AL191">
        <v>0</v>
      </c>
      <c r="AM191" t="str">
        <f>""</f>
        <v/>
      </c>
      <c r="AN191">
        <v>0</v>
      </c>
      <c r="AO191" t="str">
        <f>""</f>
        <v/>
      </c>
      <c r="AP191">
        <v>0</v>
      </c>
      <c r="AQ191" t="str">
        <f>""</f>
        <v/>
      </c>
      <c r="AR191" t="s">
        <v>56</v>
      </c>
      <c r="AS191" t="s">
        <v>57</v>
      </c>
      <c r="AT191">
        <v>0</v>
      </c>
      <c r="AU191" t="str">
        <f>""</f>
        <v/>
      </c>
      <c r="AV191">
        <v>2015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</row>
    <row r="192" spans="1:54" x14ac:dyDescent="0.2">
      <c r="A192">
        <v>1413200220</v>
      </c>
      <c r="B192" t="s">
        <v>266</v>
      </c>
      <c r="C192">
        <v>0</v>
      </c>
      <c r="D192">
        <v>-291</v>
      </c>
      <c r="E192">
        <v>0</v>
      </c>
      <c r="F192">
        <v>-291</v>
      </c>
      <c r="G192">
        <v>291</v>
      </c>
      <c r="H192">
        <v>0</v>
      </c>
      <c r="I192">
        <v>0</v>
      </c>
      <c r="J192">
        <v>-291</v>
      </c>
      <c r="K192">
        <v>0</v>
      </c>
      <c r="L192">
        <v>-291</v>
      </c>
      <c r="M192">
        <v>291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291</v>
      </c>
      <c r="T192">
        <v>0</v>
      </c>
      <c r="U192">
        <v>291</v>
      </c>
      <c r="V192">
        <v>451</v>
      </c>
      <c r="W192" t="s">
        <v>265</v>
      </c>
      <c r="X192">
        <v>0</v>
      </c>
      <c r="Y192" t="str">
        <f>""</f>
        <v/>
      </c>
      <c r="Z192">
        <v>0</v>
      </c>
      <c r="AA192" t="str">
        <f>""</f>
        <v/>
      </c>
      <c r="AB192">
        <v>0</v>
      </c>
      <c r="AC192" t="str">
        <f>""</f>
        <v/>
      </c>
      <c r="AD192">
        <v>0</v>
      </c>
      <c r="AE192" t="str">
        <f>""</f>
        <v/>
      </c>
      <c r="AF192">
        <v>0</v>
      </c>
      <c r="AG192" t="str">
        <f>""</f>
        <v/>
      </c>
      <c r="AH192">
        <v>0</v>
      </c>
      <c r="AI192" t="str">
        <f>""</f>
        <v/>
      </c>
      <c r="AJ192">
        <v>0</v>
      </c>
      <c r="AK192" t="str">
        <f>""</f>
        <v/>
      </c>
      <c r="AL192">
        <v>0</v>
      </c>
      <c r="AM192" t="str">
        <f>""</f>
        <v/>
      </c>
      <c r="AN192">
        <v>0</v>
      </c>
      <c r="AO192" t="str">
        <f>""</f>
        <v/>
      </c>
      <c r="AP192">
        <v>0</v>
      </c>
      <c r="AQ192" t="str">
        <f>""</f>
        <v/>
      </c>
      <c r="AR192" t="s">
        <v>56</v>
      </c>
      <c r="AS192" t="s">
        <v>57</v>
      </c>
      <c r="AT192">
        <v>0</v>
      </c>
      <c r="AU192" t="str">
        <f>""</f>
        <v/>
      </c>
      <c r="AV192">
        <v>2015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</row>
    <row r="193" spans="1:54" x14ac:dyDescent="0.2">
      <c r="A193">
        <v>1413200290</v>
      </c>
      <c r="B193" t="s">
        <v>267</v>
      </c>
      <c r="C193" s="2">
        <v>-4000</v>
      </c>
      <c r="D193" s="1">
        <v>-2699</v>
      </c>
      <c r="E193">
        <v>0</v>
      </c>
      <c r="F193" s="1">
        <v>-2699</v>
      </c>
      <c r="G193" s="1">
        <v>-1301</v>
      </c>
      <c r="H193">
        <v>67.47</v>
      </c>
      <c r="I193" s="2">
        <v>-4000</v>
      </c>
      <c r="J193" s="1">
        <v>-2699</v>
      </c>
      <c r="K193">
        <v>0</v>
      </c>
      <c r="L193" s="1">
        <v>-2699</v>
      </c>
      <c r="M193" s="1">
        <v>-1301</v>
      </c>
      <c r="N193">
        <v>67.47</v>
      </c>
      <c r="O193">
        <v>0</v>
      </c>
      <c r="P193">
        <v>0</v>
      </c>
      <c r="Q193">
        <v>0</v>
      </c>
      <c r="R193" s="2">
        <v>-4000</v>
      </c>
      <c r="S193" s="1">
        <v>-1301</v>
      </c>
      <c r="T193" s="2">
        <v>-4000</v>
      </c>
      <c r="U193" s="1">
        <v>-1301</v>
      </c>
      <c r="V193">
        <v>451</v>
      </c>
      <c r="W193" t="s">
        <v>265</v>
      </c>
      <c r="X193">
        <v>0</v>
      </c>
      <c r="Y193" t="str">
        <f>""</f>
        <v/>
      </c>
      <c r="Z193">
        <v>0</v>
      </c>
      <c r="AA193" t="str">
        <f>""</f>
        <v/>
      </c>
      <c r="AB193">
        <v>0</v>
      </c>
      <c r="AC193" t="str">
        <f>""</f>
        <v/>
      </c>
      <c r="AD193">
        <v>0</v>
      </c>
      <c r="AE193" t="str">
        <f>""</f>
        <v/>
      </c>
      <c r="AF193">
        <v>0</v>
      </c>
      <c r="AG193" t="str">
        <f>""</f>
        <v/>
      </c>
      <c r="AH193">
        <v>0</v>
      </c>
      <c r="AI193" t="str">
        <f>""</f>
        <v/>
      </c>
      <c r="AJ193">
        <v>0</v>
      </c>
      <c r="AK193" t="str">
        <f>""</f>
        <v/>
      </c>
      <c r="AL193">
        <v>0</v>
      </c>
      <c r="AM193" t="str">
        <f>""</f>
        <v/>
      </c>
      <c r="AN193">
        <v>0</v>
      </c>
      <c r="AO193" t="str">
        <f>""</f>
        <v/>
      </c>
      <c r="AP193">
        <v>0</v>
      </c>
      <c r="AQ193" t="str">
        <f>""</f>
        <v/>
      </c>
      <c r="AR193" t="s">
        <v>56</v>
      </c>
      <c r="AS193" t="s">
        <v>57</v>
      </c>
      <c r="AT193">
        <v>0</v>
      </c>
      <c r="AU193" t="str">
        <f>""</f>
        <v/>
      </c>
      <c r="AV193">
        <v>2015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</row>
    <row r="194" spans="1:54" x14ac:dyDescent="0.2">
      <c r="A194">
        <v>1413200800</v>
      </c>
      <c r="B194" t="s">
        <v>268</v>
      </c>
      <c r="C194" s="2">
        <v>-32000</v>
      </c>
      <c r="D194" s="1">
        <v>-26057.56</v>
      </c>
      <c r="E194">
        <v>0</v>
      </c>
      <c r="F194" s="1">
        <v>-26057.56</v>
      </c>
      <c r="G194" s="1">
        <v>-5942.44</v>
      </c>
      <c r="H194">
        <v>81.42</v>
      </c>
      <c r="I194" s="2">
        <v>-32000</v>
      </c>
      <c r="J194" s="1">
        <v>-26057.56</v>
      </c>
      <c r="K194">
        <v>0</v>
      </c>
      <c r="L194" s="1">
        <v>-26057.56</v>
      </c>
      <c r="M194" s="1">
        <v>-5942.44</v>
      </c>
      <c r="N194">
        <v>81.42</v>
      </c>
      <c r="O194">
        <v>0</v>
      </c>
      <c r="P194">
        <v>0</v>
      </c>
      <c r="Q194">
        <v>0</v>
      </c>
      <c r="R194" s="2">
        <v>-32000</v>
      </c>
      <c r="S194" s="1">
        <v>-5942.44</v>
      </c>
      <c r="T194" s="2">
        <v>-32000</v>
      </c>
      <c r="U194" s="1">
        <v>-5942.44</v>
      </c>
      <c r="V194">
        <v>0</v>
      </c>
      <c r="W194" t="str">
        <f>""</f>
        <v/>
      </c>
      <c r="X194">
        <v>0</v>
      </c>
      <c r="Y194" t="str">
        <f>""</f>
        <v/>
      </c>
      <c r="Z194">
        <v>0</v>
      </c>
      <c r="AA194" t="str">
        <f>""</f>
        <v/>
      </c>
      <c r="AB194">
        <v>0</v>
      </c>
      <c r="AC194" t="str">
        <f>""</f>
        <v/>
      </c>
      <c r="AD194">
        <v>0</v>
      </c>
      <c r="AE194" t="str">
        <f>""</f>
        <v/>
      </c>
      <c r="AF194">
        <v>0</v>
      </c>
      <c r="AG194" t="str">
        <f>""</f>
        <v/>
      </c>
      <c r="AH194">
        <v>0</v>
      </c>
      <c r="AI194" t="str">
        <f>""</f>
        <v/>
      </c>
      <c r="AJ194">
        <v>0</v>
      </c>
      <c r="AK194" t="str">
        <f>""</f>
        <v/>
      </c>
      <c r="AL194">
        <v>0</v>
      </c>
      <c r="AM194" t="str">
        <f>""</f>
        <v/>
      </c>
      <c r="AN194">
        <v>0</v>
      </c>
      <c r="AO194" t="str">
        <f>""</f>
        <v/>
      </c>
      <c r="AP194">
        <v>0</v>
      </c>
      <c r="AQ194" t="str">
        <f>""</f>
        <v/>
      </c>
      <c r="AR194" t="s">
        <v>56</v>
      </c>
      <c r="AS194" t="s">
        <v>57</v>
      </c>
      <c r="AT194">
        <v>0</v>
      </c>
      <c r="AU194" t="str">
        <f>""</f>
        <v/>
      </c>
      <c r="AV194">
        <v>2015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</row>
    <row r="195" spans="1:54" x14ac:dyDescent="0.2">
      <c r="A195">
        <v>1413200850</v>
      </c>
      <c r="B195" t="s">
        <v>269</v>
      </c>
      <c r="C195" s="2">
        <v>-136000</v>
      </c>
      <c r="D195" s="1">
        <v>-99963</v>
      </c>
      <c r="E195">
        <v>0</v>
      </c>
      <c r="F195" s="1">
        <v>-99963</v>
      </c>
      <c r="G195" s="1">
        <v>-36037</v>
      </c>
      <c r="H195">
        <v>73.5</v>
      </c>
      <c r="I195" s="2">
        <v>-136000</v>
      </c>
      <c r="J195" s="1">
        <v>-99963</v>
      </c>
      <c r="K195">
        <v>0</v>
      </c>
      <c r="L195" s="1">
        <v>-99963</v>
      </c>
      <c r="M195" s="1">
        <v>-36037</v>
      </c>
      <c r="N195">
        <v>73.5</v>
      </c>
      <c r="O195">
        <v>0</v>
      </c>
      <c r="P195">
        <v>0</v>
      </c>
      <c r="Q195">
        <v>0</v>
      </c>
      <c r="R195" s="2">
        <v>-136000</v>
      </c>
      <c r="S195" s="1">
        <v>-36037</v>
      </c>
      <c r="T195" s="2">
        <v>-136000</v>
      </c>
      <c r="U195" s="1">
        <v>-36037</v>
      </c>
      <c r="V195">
        <v>0</v>
      </c>
      <c r="W195" t="str">
        <f>""</f>
        <v/>
      </c>
      <c r="X195">
        <v>0</v>
      </c>
      <c r="Y195" t="str">
        <f>""</f>
        <v/>
      </c>
      <c r="Z195">
        <v>0</v>
      </c>
      <c r="AA195" t="str">
        <f>""</f>
        <v/>
      </c>
      <c r="AB195">
        <v>0</v>
      </c>
      <c r="AC195" t="str">
        <f>""</f>
        <v/>
      </c>
      <c r="AD195">
        <v>0</v>
      </c>
      <c r="AE195" t="str">
        <f>""</f>
        <v/>
      </c>
      <c r="AF195">
        <v>0</v>
      </c>
      <c r="AG195" t="str">
        <f>""</f>
        <v/>
      </c>
      <c r="AH195">
        <v>0</v>
      </c>
      <c r="AI195" t="str">
        <f>""</f>
        <v/>
      </c>
      <c r="AJ195">
        <v>0</v>
      </c>
      <c r="AK195" t="str">
        <f>""</f>
        <v/>
      </c>
      <c r="AL195">
        <v>0</v>
      </c>
      <c r="AM195" t="str">
        <f>""</f>
        <v/>
      </c>
      <c r="AN195">
        <v>0</v>
      </c>
      <c r="AO195" t="str">
        <f>""</f>
        <v/>
      </c>
      <c r="AP195">
        <v>0</v>
      </c>
      <c r="AQ195" t="str">
        <f>""</f>
        <v/>
      </c>
      <c r="AR195" t="s">
        <v>56</v>
      </c>
      <c r="AS195" t="s">
        <v>57</v>
      </c>
      <c r="AT195">
        <v>0</v>
      </c>
      <c r="AU195" t="str">
        <f>""</f>
        <v/>
      </c>
      <c r="AV195">
        <v>2015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</row>
    <row r="196" spans="1:54" x14ac:dyDescent="0.2">
      <c r="A196">
        <v>1433000640</v>
      </c>
      <c r="B196" t="s">
        <v>270</v>
      </c>
      <c r="C196" s="2">
        <v>-11000</v>
      </c>
      <c r="D196" s="1">
        <v>-11522</v>
      </c>
      <c r="E196">
        <v>0</v>
      </c>
      <c r="F196" s="1">
        <v>-11522</v>
      </c>
      <c r="G196">
        <v>522</v>
      </c>
      <c r="H196">
        <v>104.74</v>
      </c>
      <c r="I196" s="2">
        <v>-11000</v>
      </c>
      <c r="J196" s="1">
        <v>-11522</v>
      </c>
      <c r="K196">
        <v>0</v>
      </c>
      <c r="L196" s="1">
        <v>-11522</v>
      </c>
      <c r="M196">
        <v>522</v>
      </c>
      <c r="N196">
        <v>104.74</v>
      </c>
      <c r="O196">
        <v>0</v>
      </c>
      <c r="P196">
        <v>0</v>
      </c>
      <c r="Q196">
        <v>0</v>
      </c>
      <c r="R196" s="2">
        <v>-11000</v>
      </c>
      <c r="S196">
        <v>522</v>
      </c>
      <c r="T196" s="2">
        <v>-11000</v>
      </c>
      <c r="U196">
        <v>522</v>
      </c>
      <c r="V196">
        <v>471</v>
      </c>
      <c r="W196" t="s">
        <v>271</v>
      </c>
      <c r="X196">
        <v>0</v>
      </c>
      <c r="Y196" t="str">
        <f>""</f>
        <v/>
      </c>
      <c r="Z196">
        <v>0</v>
      </c>
      <c r="AA196" t="str">
        <f>""</f>
        <v/>
      </c>
      <c r="AB196">
        <v>0</v>
      </c>
      <c r="AC196" t="str">
        <f>""</f>
        <v/>
      </c>
      <c r="AD196">
        <v>0</v>
      </c>
      <c r="AE196" t="str">
        <f>""</f>
        <v/>
      </c>
      <c r="AF196">
        <v>0</v>
      </c>
      <c r="AG196" t="str">
        <f>""</f>
        <v/>
      </c>
      <c r="AH196">
        <v>0</v>
      </c>
      <c r="AI196" t="str">
        <f>""</f>
        <v/>
      </c>
      <c r="AJ196">
        <v>0</v>
      </c>
      <c r="AK196" t="str">
        <f>""</f>
        <v/>
      </c>
      <c r="AL196">
        <v>0</v>
      </c>
      <c r="AM196" t="str">
        <f>""</f>
        <v/>
      </c>
      <c r="AN196">
        <v>0</v>
      </c>
      <c r="AO196" t="str">
        <f>""</f>
        <v/>
      </c>
      <c r="AP196">
        <v>0</v>
      </c>
      <c r="AQ196" t="str">
        <f>""</f>
        <v/>
      </c>
      <c r="AR196" t="s">
        <v>56</v>
      </c>
      <c r="AS196" t="s">
        <v>57</v>
      </c>
      <c r="AT196">
        <v>0</v>
      </c>
      <c r="AU196" t="str">
        <f>""</f>
        <v/>
      </c>
      <c r="AV196">
        <v>2015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</row>
    <row r="197" spans="1:54" x14ac:dyDescent="0.2">
      <c r="A197">
        <v>1440000991</v>
      </c>
      <c r="B197" t="s">
        <v>272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481</v>
      </c>
      <c r="W197" t="s">
        <v>273</v>
      </c>
      <c r="X197">
        <v>0</v>
      </c>
      <c r="Y197" t="str">
        <f>""</f>
        <v/>
      </c>
      <c r="Z197">
        <v>0</v>
      </c>
      <c r="AA197" t="str">
        <f>""</f>
        <v/>
      </c>
      <c r="AB197">
        <v>0</v>
      </c>
      <c r="AC197" t="str">
        <f>""</f>
        <v/>
      </c>
      <c r="AD197">
        <v>0</v>
      </c>
      <c r="AE197" t="str">
        <f>""</f>
        <v/>
      </c>
      <c r="AF197">
        <v>0</v>
      </c>
      <c r="AG197" t="str">
        <f>""</f>
        <v/>
      </c>
      <c r="AH197">
        <v>0</v>
      </c>
      <c r="AI197" t="str">
        <f>""</f>
        <v/>
      </c>
      <c r="AJ197">
        <v>0</v>
      </c>
      <c r="AK197" t="str">
        <f>""</f>
        <v/>
      </c>
      <c r="AL197">
        <v>0</v>
      </c>
      <c r="AM197" t="str">
        <f>""</f>
        <v/>
      </c>
      <c r="AN197">
        <v>0</v>
      </c>
      <c r="AO197" t="str">
        <f>""</f>
        <v/>
      </c>
      <c r="AP197">
        <v>0</v>
      </c>
      <c r="AQ197" t="str">
        <f>""</f>
        <v/>
      </c>
      <c r="AR197" t="s">
        <v>56</v>
      </c>
      <c r="AS197" t="s">
        <v>57</v>
      </c>
      <c r="AT197">
        <v>0</v>
      </c>
      <c r="AU197" t="str">
        <f>""</f>
        <v/>
      </c>
      <c r="AV197">
        <v>2015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</row>
    <row r="198" spans="1:54" x14ac:dyDescent="0.2">
      <c r="A198">
        <v>1472000210</v>
      </c>
      <c r="B198" t="s">
        <v>274</v>
      </c>
      <c r="C198" s="2">
        <v>-10000</v>
      </c>
      <c r="D198" s="1">
        <v>-9382.83</v>
      </c>
      <c r="E198">
        <v>0</v>
      </c>
      <c r="F198" s="1">
        <v>-9382.83</v>
      </c>
      <c r="G198">
        <v>-617.16999999999996</v>
      </c>
      <c r="H198">
        <v>93.82</v>
      </c>
      <c r="I198" s="2">
        <v>-10000</v>
      </c>
      <c r="J198" s="1">
        <v>-9382.83</v>
      </c>
      <c r="K198">
        <v>0</v>
      </c>
      <c r="L198" s="1">
        <v>-9382.83</v>
      </c>
      <c r="M198">
        <v>-617.16999999999996</v>
      </c>
      <c r="N198">
        <v>93.82</v>
      </c>
      <c r="O198">
        <v>0</v>
      </c>
      <c r="P198">
        <v>0</v>
      </c>
      <c r="Q198">
        <v>0</v>
      </c>
      <c r="R198" s="2">
        <v>-10000</v>
      </c>
      <c r="S198">
        <v>-617.16999999999996</v>
      </c>
      <c r="T198" s="2">
        <v>-10000</v>
      </c>
      <c r="U198">
        <v>-617.16999999999996</v>
      </c>
      <c r="V198">
        <v>0</v>
      </c>
      <c r="W198" t="str">
        <f>""</f>
        <v/>
      </c>
      <c r="X198">
        <v>0</v>
      </c>
      <c r="Y198" t="str">
        <f>""</f>
        <v/>
      </c>
      <c r="Z198">
        <v>0</v>
      </c>
      <c r="AA198" t="str">
        <f>""</f>
        <v/>
      </c>
      <c r="AB198">
        <v>0</v>
      </c>
      <c r="AC198" t="str">
        <f>""</f>
        <v/>
      </c>
      <c r="AD198">
        <v>0</v>
      </c>
      <c r="AE198" t="str">
        <f>""</f>
        <v/>
      </c>
      <c r="AF198">
        <v>0</v>
      </c>
      <c r="AG198" t="str">
        <f>""</f>
        <v/>
      </c>
      <c r="AH198">
        <v>0</v>
      </c>
      <c r="AI198" t="str">
        <f>""</f>
        <v/>
      </c>
      <c r="AJ198">
        <v>0</v>
      </c>
      <c r="AK198" t="str">
        <f>""</f>
        <v/>
      </c>
      <c r="AL198">
        <v>0</v>
      </c>
      <c r="AM198" t="str">
        <f>""</f>
        <v/>
      </c>
      <c r="AN198">
        <v>0</v>
      </c>
      <c r="AO198" t="str">
        <f>""</f>
        <v/>
      </c>
      <c r="AP198">
        <v>0</v>
      </c>
      <c r="AQ198" t="str">
        <f>""</f>
        <v/>
      </c>
      <c r="AR198" t="s">
        <v>56</v>
      </c>
      <c r="AS198" t="s">
        <v>57</v>
      </c>
      <c r="AT198">
        <v>0</v>
      </c>
      <c r="AU198" t="str">
        <f>""</f>
        <v/>
      </c>
      <c r="AV198">
        <v>2015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</row>
    <row r="199" spans="1:54" x14ac:dyDescent="0.2">
      <c r="A199">
        <v>1472000220</v>
      </c>
      <c r="B199" t="s">
        <v>275</v>
      </c>
      <c r="C199" s="2">
        <v>-510100</v>
      </c>
      <c r="D199" s="1">
        <v>-603280.23</v>
      </c>
      <c r="E199">
        <v>0</v>
      </c>
      <c r="F199" s="1">
        <v>-603280.23</v>
      </c>
      <c r="G199" s="1">
        <v>93180.23</v>
      </c>
      <c r="H199">
        <v>118.26</v>
      </c>
      <c r="I199" s="2">
        <v>-510100</v>
      </c>
      <c r="J199" s="1">
        <v>-603280.23</v>
      </c>
      <c r="K199">
        <v>0</v>
      </c>
      <c r="L199" s="1">
        <v>-603280.23</v>
      </c>
      <c r="M199" s="1">
        <v>93180.23</v>
      </c>
      <c r="N199">
        <v>118.26</v>
      </c>
      <c r="O199">
        <v>0</v>
      </c>
      <c r="P199">
        <v>0</v>
      </c>
      <c r="Q199">
        <v>0</v>
      </c>
      <c r="R199" s="2">
        <v>-510100</v>
      </c>
      <c r="S199" s="1">
        <v>93180.23</v>
      </c>
      <c r="T199" s="2">
        <v>-510100</v>
      </c>
      <c r="U199" s="1">
        <v>93180.23</v>
      </c>
      <c r="V199">
        <v>521</v>
      </c>
      <c r="W199" t="s">
        <v>276</v>
      </c>
      <c r="X199">
        <v>0</v>
      </c>
      <c r="Y199" t="str">
        <f>""</f>
        <v/>
      </c>
      <c r="Z199">
        <v>0</v>
      </c>
      <c r="AA199" t="str">
        <f>""</f>
        <v/>
      </c>
      <c r="AB199">
        <v>0</v>
      </c>
      <c r="AC199" t="str">
        <f>""</f>
        <v/>
      </c>
      <c r="AD199">
        <v>0</v>
      </c>
      <c r="AE199" t="str">
        <f>""</f>
        <v/>
      </c>
      <c r="AF199">
        <v>0</v>
      </c>
      <c r="AG199" t="str">
        <f>""</f>
        <v/>
      </c>
      <c r="AH199">
        <v>0</v>
      </c>
      <c r="AI199" t="str">
        <f>""</f>
        <v/>
      </c>
      <c r="AJ199">
        <v>0</v>
      </c>
      <c r="AK199" t="str">
        <f>""</f>
        <v/>
      </c>
      <c r="AL199">
        <v>0</v>
      </c>
      <c r="AM199" t="str">
        <f>""</f>
        <v/>
      </c>
      <c r="AN199">
        <v>0</v>
      </c>
      <c r="AO199" t="str">
        <f>""</f>
        <v/>
      </c>
      <c r="AP199">
        <v>0</v>
      </c>
      <c r="AQ199" t="str">
        <f>""</f>
        <v/>
      </c>
      <c r="AR199" t="s">
        <v>56</v>
      </c>
      <c r="AS199" t="s">
        <v>57</v>
      </c>
      <c r="AT199">
        <v>0</v>
      </c>
      <c r="AU199" t="str">
        <f>""</f>
        <v/>
      </c>
      <c r="AV199">
        <v>2015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</row>
    <row r="200" spans="1:54" x14ac:dyDescent="0.2">
      <c r="A200">
        <v>1513000690</v>
      </c>
      <c r="B200" t="s">
        <v>277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541</v>
      </c>
      <c r="W200" t="s">
        <v>278</v>
      </c>
      <c r="X200">
        <v>0</v>
      </c>
      <c r="Y200" t="str">
        <f>""</f>
        <v/>
      </c>
      <c r="Z200">
        <v>0</v>
      </c>
      <c r="AA200" t="str">
        <f>""</f>
        <v/>
      </c>
      <c r="AB200">
        <v>0</v>
      </c>
      <c r="AC200" t="str">
        <f>""</f>
        <v/>
      </c>
      <c r="AD200">
        <v>0</v>
      </c>
      <c r="AE200" t="str">
        <f>""</f>
        <v/>
      </c>
      <c r="AF200">
        <v>0</v>
      </c>
      <c r="AG200" t="str">
        <f>""</f>
        <v/>
      </c>
      <c r="AH200">
        <v>0</v>
      </c>
      <c r="AI200" t="str">
        <f>""</f>
        <v/>
      </c>
      <c r="AJ200">
        <v>0</v>
      </c>
      <c r="AK200" t="str">
        <f>""</f>
        <v/>
      </c>
      <c r="AL200">
        <v>0</v>
      </c>
      <c r="AM200" t="str">
        <f>""</f>
        <v/>
      </c>
      <c r="AN200">
        <v>0</v>
      </c>
      <c r="AO200" t="str">
        <f>""</f>
        <v/>
      </c>
      <c r="AP200">
        <v>0</v>
      </c>
      <c r="AQ200" t="str">
        <f>""</f>
        <v/>
      </c>
      <c r="AR200" t="s">
        <v>56</v>
      </c>
      <c r="AS200" t="s">
        <v>57</v>
      </c>
      <c r="AT200">
        <v>0</v>
      </c>
      <c r="AU200" t="str">
        <f>""</f>
        <v/>
      </c>
      <c r="AV200">
        <v>2015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</row>
    <row r="201" spans="1:54" x14ac:dyDescent="0.2">
      <c r="A201">
        <v>1599000530</v>
      </c>
      <c r="B201" t="s">
        <v>279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571</v>
      </c>
      <c r="W201" t="s">
        <v>280</v>
      </c>
      <c r="X201">
        <v>0</v>
      </c>
      <c r="Y201" t="str">
        <f>""</f>
        <v/>
      </c>
      <c r="Z201">
        <v>0</v>
      </c>
      <c r="AA201" t="str">
        <f>""</f>
        <v/>
      </c>
      <c r="AB201">
        <v>0</v>
      </c>
      <c r="AC201" t="str">
        <f>""</f>
        <v/>
      </c>
      <c r="AD201">
        <v>0</v>
      </c>
      <c r="AE201" t="str">
        <f>""</f>
        <v/>
      </c>
      <c r="AF201">
        <v>0</v>
      </c>
      <c r="AG201" t="str">
        <f>""</f>
        <v/>
      </c>
      <c r="AH201">
        <v>0</v>
      </c>
      <c r="AI201" t="str">
        <f>""</f>
        <v/>
      </c>
      <c r="AJ201">
        <v>0</v>
      </c>
      <c r="AK201" t="str">
        <f>""</f>
        <v/>
      </c>
      <c r="AL201">
        <v>0</v>
      </c>
      <c r="AM201" t="str">
        <f>""</f>
        <v/>
      </c>
      <c r="AN201">
        <v>0</v>
      </c>
      <c r="AO201" t="str">
        <f>""</f>
        <v/>
      </c>
      <c r="AP201">
        <v>0</v>
      </c>
      <c r="AQ201" t="str">
        <f>""</f>
        <v/>
      </c>
      <c r="AR201" t="s">
        <v>56</v>
      </c>
      <c r="AS201" t="s">
        <v>57</v>
      </c>
      <c r="AT201">
        <v>0</v>
      </c>
      <c r="AU201" t="str">
        <f>""</f>
        <v/>
      </c>
      <c r="AV201">
        <v>2015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</row>
    <row r="202" spans="1:54" x14ac:dyDescent="0.2">
      <c r="A202">
        <v>1599000910</v>
      </c>
      <c r="B202" t="s">
        <v>281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t="str">
        <f>""</f>
        <v/>
      </c>
      <c r="X202">
        <v>0</v>
      </c>
      <c r="Y202" t="str">
        <f>""</f>
        <v/>
      </c>
      <c r="Z202">
        <v>0</v>
      </c>
      <c r="AA202" t="str">
        <f>""</f>
        <v/>
      </c>
      <c r="AB202">
        <v>0</v>
      </c>
      <c r="AC202" t="str">
        <f>""</f>
        <v/>
      </c>
      <c r="AD202">
        <v>0</v>
      </c>
      <c r="AE202" t="str">
        <f>""</f>
        <v/>
      </c>
      <c r="AF202">
        <v>0</v>
      </c>
      <c r="AG202" t="str">
        <f>""</f>
        <v/>
      </c>
      <c r="AH202">
        <v>0</v>
      </c>
      <c r="AI202" t="str">
        <f>""</f>
        <v/>
      </c>
      <c r="AJ202">
        <v>0</v>
      </c>
      <c r="AK202" t="str">
        <f>""</f>
        <v/>
      </c>
      <c r="AL202">
        <v>0</v>
      </c>
      <c r="AM202" t="str">
        <f>""</f>
        <v/>
      </c>
      <c r="AN202">
        <v>0</v>
      </c>
      <c r="AO202" t="str">
        <f>""</f>
        <v/>
      </c>
      <c r="AP202">
        <v>0</v>
      </c>
      <c r="AQ202" t="str">
        <f>""</f>
        <v/>
      </c>
      <c r="AR202" t="s">
        <v>56</v>
      </c>
      <c r="AS202" t="s">
        <v>57</v>
      </c>
      <c r="AT202">
        <v>0</v>
      </c>
      <c r="AU202" t="str">
        <f>""</f>
        <v/>
      </c>
      <c r="AV202">
        <v>2015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</row>
    <row r="203" spans="1:54" x14ac:dyDescent="0.2">
      <c r="A203">
        <v>1611100110</v>
      </c>
      <c r="B203" t="s">
        <v>282</v>
      </c>
      <c r="C203" s="2">
        <v>1920000</v>
      </c>
      <c r="D203" s="1">
        <v>1911752.51</v>
      </c>
      <c r="E203">
        <v>0</v>
      </c>
      <c r="F203" s="1">
        <v>1911752.51</v>
      </c>
      <c r="G203" s="1">
        <v>8247.49</v>
      </c>
      <c r="H203">
        <v>99.57</v>
      </c>
      <c r="I203" s="2">
        <v>1920000</v>
      </c>
      <c r="J203" s="1">
        <v>1911752.51</v>
      </c>
      <c r="K203">
        <v>0</v>
      </c>
      <c r="L203" s="1">
        <v>1911752.51</v>
      </c>
      <c r="M203" s="1">
        <v>8247.49</v>
      </c>
      <c r="N203">
        <v>99.57</v>
      </c>
      <c r="O203">
        <v>0</v>
      </c>
      <c r="P203">
        <v>0</v>
      </c>
      <c r="Q203">
        <v>0</v>
      </c>
      <c r="R203" s="2">
        <v>1920000</v>
      </c>
      <c r="S203" s="1">
        <v>8247.49</v>
      </c>
      <c r="T203" s="2">
        <v>1920000</v>
      </c>
      <c r="U203" s="1">
        <v>8247.49</v>
      </c>
      <c r="V203">
        <v>10</v>
      </c>
      <c r="W203" t="s">
        <v>283</v>
      </c>
      <c r="X203">
        <v>0</v>
      </c>
      <c r="Y203" t="str">
        <f>""</f>
        <v/>
      </c>
      <c r="Z203">
        <v>0</v>
      </c>
      <c r="AA203" t="str">
        <f>""</f>
        <v/>
      </c>
      <c r="AB203">
        <v>0</v>
      </c>
      <c r="AC203" t="str">
        <f>""</f>
        <v/>
      </c>
      <c r="AD203">
        <v>0</v>
      </c>
      <c r="AE203" t="str">
        <f>""</f>
        <v/>
      </c>
      <c r="AF203">
        <v>0</v>
      </c>
      <c r="AG203" t="str">
        <f>""</f>
        <v/>
      </c>
      <c r="AH203">
        <v>0</v>
      </c>
      <c r="AI203" t="str">
        <f>""</f>
        <v/>
      </c>
      <c r="AJ203">
        <v>0</v>
      </c>
      <c r="AK203" t="str">
        <f>""</f>
        <v/>
      </c>
      <c r="AL203">
        <v>0</v>
      </c>
      <c r="AM203" t="str">
        <f>""</f>
        <v/>
      </c>
      <c r="AN203">
        <v>0</v>
      </c>
      <c r="AO203" t="str">
        <f>""</f>
        <v/>
      </c>
      <c r="AP203">
        <v>0</v>
      </c>
      <c r="AQ203" t="str">
        <f>""</f>
        <v/>
      </c>
      <c r="AR203" t="s">
        <v>56</v>
      </c>
      <c r="AS203" t="s">
        <v>57</v>
      </c>
      <c r="AT203">
        <v>0</v>
      </c>
      <c r="AU203" t="str">
        <f>""</f>
        <v/>
      </c>
      <c r="AV203">
        <v>2015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</row>
    <row r="204" spans="1:54" x14ac:dyDescent="0.2">
      <c r="A204">
        <v>1611100140</v>
      </c>
      <c r="B204" t="s">
        <v>284</v>
      </c>
      <c r="C204" s="2">
        <v>9000</v>
      </c>
      <c r="D204" s="1">
        <v>9180</v>
      </c>
      <c r="E204">
        <v>0</v>
      </c>
      <c r="F204" s="1">
        <v>9180</v>
      </c>
      <c r="G204">
        <v>-180</v>
      </c>
      <c r="H204">
        <v>102</v>
      </c>
      <c r="I204" s="2">
        <v>9000</v>
      </c>
      <c r="J204" s="1">
        <v>9180</v>
      </c>
      <c r="K204">
        <v>0</v>
      </c>
      <c r="L204" s="1">
        <v>9180</v>
      </c>
      <c r="M204">
        <v>-180</v>
      </c>
      <c r="N204">
        <v>102</v>
      </c>
      <c r="O204">
        <v>0</v>
      </c>
      <c r="P204">
        <v>0</v>
      </c>
      <c r="Q204">
        <v>0</v>
      </c>
      <c r="R204" s="2">
        <v>9000</v>
      </c>
      <c r="S204">
        <v>-180</v>
      </c>
      <c r="T204" s="2">
        <v>9000</v>
      </c>
      <c r="U204">
        <v>-180</v>
      </c>
      <c r="V204">
        <v>10</v>
      </c>
      <c r="W204" t="s">
        <v>283</v>
      </c>
      <c r="X204">
        <v>0</v>
      </c>
      <c r="Y204" t="str">
        <f>""</f>
        <v/>
      </c>
      <c r="Z204">
        <v>0</v>
      </c>
      <c r="AA204" t="str">
        <f>""</f>
        <v/>
      </c>
      <c r="AB204">
        <v>0</v>
      </c>
      <c r="AC204" t="str">
        <f>""</f>
        <v/>
      </c>
      <c r="AD204">
        <v>0</v>
      </c>
      <c r="AE204" t="str">
        <f>""</f>
        <v/>
      </c>
      <c r="AF204">
        <v>0</v>
      </c>
      <c r="AG204" t="str">
        <f>""</f>
        <v/>
      </c>
      <c r="AH204">
        <v>0</v>
      </c>
      <c r="AI204" t="str">
        <f>""</f>
        <v/>
      </c>
      <c r="AJ204">
        <v>0</v>
      </c>
      <c r="AK204" t="str">
        <f>""</f>
        <v/>
      </c>
      <c r="AL204">
        <v>0</v>
      </c>
      <c r="AM204" t="str">
        <f>""</f>
        <v/>
      </c>
      <c r="AN204">
        <v>0</v>
      </c>
      <c r="AO204" t="str">
        <f>""</f>
        <v/>
      </c>
      <c r="AP204">
        <v>0</v>
      </c>
      <c r="AQ204" t="str">
        <f>""</f>
        <v/>
      </c>
      <c r="AR204" t="s">
        <v>56</v>
      </c>
      <c r="AS204" t="s">
        <v>57</v>
      </c>
      <c r="AT204">
        <v>0</v>
      </c>
      <c r="AU204" t="str">
        <f>""</f>
        <v/>
      </c>
      <c r="AV204">
        <v>2015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</row>
    <row r="205" spans="1:54" x14ac:dyDescent="0.2">
      <c r="A205">
        <v>1611100310</v>
      </c>
      <c r="B205" t="s">
        <v>285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10</v>
      </c>
      <c r="W205" t="s">
        <v>283</v>
      </c>
      <c r="X205">
        <v>0</v>
      </c>
      <c r="Y205" t="str">
        <f>""</f>
        <v/>
      </c>
      <c r="Z205">
        <v>0</v>
      </c>
      <c r="AA205" t="str">
        <f>""</f>
        <v/>
      </c>
      <c r="AB205">
        <v>0</v>
      </c>
      <c r="AC205" t="str">
        <f>""</f>
        <v/>
      </c>
      <c r="AD205">
        <v>0</v>
      </c>
      <c r="AE205" t="str">
        <f>""</f>
        <v/>
      </c>
      <c r="AF205">
        <v>0</v>
      </c>
      <c r="AG205" t="str">
        <f>""</f>
        <v/>
      </c>
      <c r="AH205">
        <v>0</v>
      </c>
      <c r="AI205" t="str">
        <f>""</f>
        <v/>
      </c>
      <c r="AJ205">
        <v>0</v>
      </c>
      <c r="AK205" t="str">
        <f>""</f>
        <v/>
      </c>
      <c r="AL205">
        <v>0</v>
      </c>
      <c r="AM205" t="str">
        <f>""</f>
        <v/>
      </c>
      <c r="AN205">
        <v>0</v>
      </c>
      <c r="AO205" t="str">
        <f>""</f>
        <v/>
      </c>
      <c r="AP205">
        <v>0</v>
      </c>
      <c r="AQ205" t="str">
        <f>""</f>
        <v/>
      </c>
      <c r="AR205" t="s">
        <v>56</v>
      </c>
      <c r="AS205" t="s">
        <v>57</v>
      </c>
      <c r="AT205">
        <v>0</v>
      </c>
      <c r="AU205" t="str">
        <f>""</f>
        <v/>
      </c>
      <c r="AV205">
        <v>2015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</row>
    <row r="206" spans="1:54" x14ac:dyDescent="0.2">
      <c r="A206">
        <v>1611100521</v>
      </c>
      <c r="B206" t="s">
        <v>286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10</v>
      </c>
      <c r="W206" t="s">
        <v>283</v>
      </c>
      <c r="X206">
        <v>0</v>
      </c>
      <c r="Y206" t="str">
        <f>""</f>
        <v/>
      </c>
      <c r="Z206">
        <v>0</v>
      </c>
      <c r="AA206" t="str">
        <f>""</f>
        <v/>
      </c>
      <c r="AB206">
        <v>0</v>
      </c>
      <c r="AC206" t="str">
        <f>""</f>
        <v/>
      </c>
      <c r="AD206">
        <v>0</v>
      </c>
      <c r="AE206" t="str">
        <f>""</f>
        <v/>
      </c>
      <c r="AF206">
        <v>0</v>
      </c>
      <c r="AG206" t="str">
        <f>""</f>
        <v/>
      </c>
      <c r="AH206">
        <v>0</v>
      </c>
      <c r="AI206" t="str">
        <f>""</f>
        <v/>
      </c>
      <c r="AJ206">
        <v>0</v>
      </c>
      <c r="AK206" t="str">
        <f>""</f>
        <v/>
      </c>
      <c r="AL206">
        <v>0</v>
      </c>
      <c r="AM206" t="str">
        <f>""</f>
        <v/>
      </c>
      <c r="AN206">
        <v>0</v>
      </c>
      <c r="AO206" t="str">
        <f>""</f>
        <v/>
      </c>
      <c r="AP206">
        <v>0</v>
      </c>
      <c r="AQ206" t="str">
        <f>""</f>
        <v/>
      </c>
      <c r="AR206" t="s">
        <v>56</v>
      </c>
      <c r="AS206" t="s">
        <v>57</v>
      </c>
      <c r="AT206">
        <v>0</v>
      </c>
      <c r="AU206" t="str">
        <f>""</f>
        <v/>
      </c>
      <c r="AV206">
        <v>2015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</row>
    <row r="207" spans="1:54" x14ac:dyDescent="0.2">
      <c r="A207">
        <v>1611101110</v>
      </c>
      <c r="B207" t="s">
        <v>287</v>
      </c>
      <c r="C207">
        <v>0</v>
      </c>
      <c r="D207">
        <v>-0.04</v>
      </c>
      <c r="E207">
        <v>0</v>
      </c>
      <c r="F207">
        <v>-0.04</v>
      </c>
      <c r="G207">
        <v>0.04</v>
      </c>
      <c r="H207">
        <v>0</v>
      </c>
      <c r="I207">
        <v>0</v>
      </c>
      <c r="J207">
        <v>-0.04</v>
      </c>
      <c r="K207">
        <v>0</v>
      </c>
      <c r="L207">
        <v>-0.04</v>
      </c>
      <c r="M207">
        <v>0.04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0.04</v>
      </c>
      <c r="T207">
        <v>0</v>
      </c>
      <c r="U207">
        <v>0.04</v>
      </c>
      <c r="V207">
        <v>0</v>
      </c>
      <c r="W207" t="str">
        <f>""</f>
        <v/>
      </c>
      <c r="X207">
        <v>0</v>
      </c>
      <c r="Y207" t="str">
        <f>""</f>
        <v/>
      </c>
      <c r="Z207">
        <v>0</v>
      </c>
      <c r="AA207" t="str">
        <f>""</f>
        <v/>
      </c>
      <c r="AB207">
        <v>0</v>
      </c>
      <c r="AC207" t="str">
        <f>""</f>
        <v/>
      </c>
      <c r="AD207">
        <v>0</v>
      </c>
      <c r="AE207" t="str">
        <f>""</f>
        <v/>
      </c>
      <c r="AF207">
        <v>0</v>
      </c>
      <c r="AG207" t="str">
        <f>""</f>
        <v/>
      </c>
      <c r="AH207">
        <v>0</v>
      </c>
      <c r="AI207" t="str">
        <f>""</f>
        <v/>
      </c>
      <c r="AJ207">
        <v>0</v>
      </c>
      <c r="AK207" t="str">
        <f>""</f>
        <v/>
      </c>
      <c r="AL207">
        <v>0</v>
      </c>
      <c r="AM207" t="str">
        <f>""</f>
        <v/>
      </c>
      <c r="AN207">
        <v>0</v>
      </c>
      <c r="AO207" t="str">
        <f>""</f>
        <v/>
      </c>
      <c r="AP207">
        <v>0</v>
      </c>
      <c r="AQ207" t="str">
        <f>""</f>
        <v/>
      </c>
      <c r="AR207" t="s">
        <v>56</v>
      </c>
      <c r="AS207" t="s">
        <v>57</v>
      </c>
      <c r="AT207">
        <v>0</v>
      </c>
      <c r="AU207" t="str">
        <f>""</f>
        <v/>
      </c>
      <c r="AV207">
        <v>2015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</row>
    <row r="208" spans="1:54" x14ac:dyDescent="0.2">
      <c r="A208">
        <v>1611101310</v>
      </c>
      <c r="B208" t="s">
        <v>288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t="str">
        <f>""</f>
        <v/>
      </c>
      <c r="X208">
        <v>0</v>
      </c>
      <c r="Y208" t="str">
        <f>""</f>
        <v/>
      </c>
      <c r="Z208">
        <v>0</v>
      </c>
      <c r="AA208" t="str">
        <f>""</f>
        <v/>
      </c>
      <c r="AB208">
        <v>0</v>
      </c>
      <c r="AC208" t="str">
        <f>""</f>
        <v/>
      </c>
      <c r="AD208">
        <v>0</v>
      </c>
      <c r="AE208" t="str">
        <f>""</f>
        <v/>
      </c>
      <c r="AF208">
        <v>0</v>
      </c>
      <c r="AG208" t="str">
        <f>""</f>
        <v/>
      </c>
      <c r="AH208">
        <v>0</v>
      </c>
      <c r="AI208" t="str">
        <f>""</f>
        <v/>
      </c>
      <c r="AJ208">
        <v>0</v>
      </c>
      <c r="AK208" t="str">
        <f>""</f>
        <v/>
      </c>
      <c r="AL208">
        <v>0</v>
      </c>
      <c r="AM208" t="str">
        <f>""</f>
        <v/>
      </c>
      <c r="AN208">
        <v>0</v>
      </c>
      <c r="AO208" t="str">
        <f>""</f>
        <v/>
      </c>
      <c r="AP208">
        <v>0</v>
      </c>
      <c r="AQ208" t="str">
        <f>""</f>
        <v/>
      </c>
      <c r="AR208" t="s">
        <v>56</v>
      </c>
      <c r="AS208" t="s">
        <v>57</v>
      </c>
      <c r="AT208">
        <v>0</v>
      </c>
      <c r="AU208" t="str">
        <f>""</f>
        <v/>
      </c>
      <c r="AV208">
        <v>2015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</row>
    <row r="209" spans="1:54" x14ac:dyDescent="0.2">
      <c r="A209">
        <v>1611200110</v>
      </c>
      <c r="B209" t="s">
        <v>289</v>
      </c>
      <c r="C209" s="2">
        <v>157000</v>
      </c>
      <c r="D209" s="1">
        <v>160270.18</v>
      </c>
      <c r="E209">
        <v>0</v>
      </c>
      <c r="F209" s="1">
        <v>160270.18</v>
      </c>
      <c r="G209" s="1">
        <v>-3270.18</v>
      </c>
      <c r="H209">
        <v>102.08</v>
      </c>
      <c r="I209" s="2">
        <v>157000</v>
      </c>
      <c r="J209" s="1">
        <v>160270.18</v>
      </c>
      <c r="K209">
        <v>0</v>
      </c>
      <c r="L209" s="1">
        <v>160270.18</v>
      </c>
      <c r="M209" s="1">
        <v>-3270.18</v>
      </c>
      <c r="N209">
        <v>102.08</v>
      </c>
      <c r="O209">
        <v>0</v>
      </c>
      <c r="P209">
        <v>0</v>
      </c>
      <c r="Q209">
        <v>0</v>
      </c>
      <c r="R209" s="2">
        <v>157000</v>
      </c>
      <c r="S209" s="1">
        <v>-3270.18</v>
      </c>
      <c r="T209" s="2">
        <v>157000</v>
      </c>
      <c r="U209" s="1">
        <v>-3270.18</v>
      </c>
      <c r="V209">
        <v>0</v>
      </c>
      <c r="W209" t="str">
        <f>""</f>
        <v/>
      </c>
      <c r="X209">
        <v>0</v>
      </c>
      <c r="Y209" t="str">
        <f>""</f>
        <v/>
      </c>
      <c r="Z209">
        <v>0</v>
      </c>
      <c r="AA209" t="str">
        <f>""</f>
        <v/>
      </c>
      <c r="AB209">
        <v>0</v>
      </c>
      <c r="AC209" t="str">
        <f>""</f>
        <v/>
      </c>
      <c r="AD209">
        <v>0</v>
      </c>
      <c r="AE209" t="str">
        <f>""</f>
        <v/>
      </c>
      <c r="AF209">
        <v>0</v>
      </c>
      <c r="AG209" t="str">
        <f>""</f>
        <v/>
      </c>
      <c r="AH209">
        <v>0</v>
      </c>
      <c r="AI209" t="str">
        <f>""</f>
        <v/>
      </c>
      <c r="AJ209">
        <v>0</v>
      </c>
      <c r="AK209" t="str">
        <f>""</f>
        <v/>
      </c>
      <c r="AL209">
        <v>0</v>
      </c>
      <c r="AM209" t="str">
        <f>""</f>
        <v/>
      </c>
      <c r="AN209">
        <v>0</v>
      </c>
      <c r="AO209" t="str">
        <f>""</f>
        <v/>
      </c>
      <c r="AP209">
        <v>0</v>
      </c>
      <c r="AQ209" t="str">
        <f>""</f>
        <v/>
      </c>
      <c r="AR209" t="s">
        <v>56</v>
      </c>
      <c r="AS209" t="s">
        <v>57</v>
      </c>
      <c r="AT209">
        <v>0</v>
      </c>
      <c r="AU209" t="str">
        <f>""</f>
        <v/>
      </c>
      <c r="AV209">
        <v>2015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</row>
    <row r="210" spans="1:54" x14ac:dyDescent="0.2">
      <c r="A210">
        <v>1611200420</v>
      </c>
      <c r="B210" t="s">
        <v>290</v>
      </c>
      <c r="C210" s="2">
        <v>17000</v>
      </c>
      <c r="D210" s="1">
        <v>18231.55</v>
      </c>
      <c r="E210" s="1">
        <v>1506.24</v>
      </c>
      <c r="F210" s="1">
        <v>19737.79</v>
      </c>
      <c r="G210" s="1">
        <v>-2737.79</v>
      </c>
      <c r="H210">
        <v>116.1</v>
      </c>
      <c r="I210" s="2">
        <v>17000</v>
      </c>
      <c r="J210" s="1">
        <v>18231.55</v>
      </c>
      <c r="K210" s="1">
        <v>1506.24</v>
      </c>
      <c r="L210" s="1">
        <v>19737.79</v>
      </c>
      <c r="M210" s="1">
        <v>-2737.79</v>
      </c>
      <c r="N210">
        <v>116.1</v>
      </c>
      <c r="O210">
        <v>0</v>
      </c>
      <c r="P210">
        <v>0</v>
      </c>
      <c r="Q210">
        <v>0</v>
      </c>
      <c r="R210" s="2">
        <v>17000</v>
      </c>
      <c r="S210" s="1">
        <v>-2737.79</v>
      </c>
      <c r="T210" s="2">
        <v>17000</v>
      </c>
      <c r="U210" s="1">
        <v>-2737.79</v>
      </c>
      <c r="V210">
        <v>10</v>
      </c>
      <c r="W210" t="s">
        <v>283</v>
      </c>
      <c r="X210">
        <v>0</v>
      </c>
      <c r="Y210" t="str">
        <f>""</f>
        <v/>
      </c>
      <c r="Z210">
        <v>0</v>
      </c>
      <c r="AA210" t="str">
        <f>""</f>
        <v/>
      </c>
      <c r="AB210">
        <v>0</v>
      </c>
      <c r="AC210" t="str">
        <f>""</f>
        <v/>
      </c>
      <c r="AD210">
        <v>0</v>
      </c>
      <c r="AE210" t="str">
        <f>""</f>
        <v/>
      </c>
      <c r="AF210">
        <v>0</v>
      </c>
      <c r="AG210" t="str">
        <f>""</f>
        <v/>
      </c>
      <c r="AH210">
        <v>0</v>
      </c>
      <c r="AI210" t="str">
        <f>""</f>
        <v/>
      </c>
      <c r="AJ210">
        <v>0</v>
      </c>
      <c r="AK210" t="str">
        <f>""</f>
        <v/>
      </c>
      <c r="AL210">
        <v>0</v>
      </c>
      <c r="AM210" t="str">
        <f>""</f>
        <v/>
      </c>
      <c r="AN210">
        <v>0</v>
      </c>
      <c r="AO210" t="str">
        <f>""</f>
        <v/>
      </c>
      <c r="AP210">
        <v>0</v>
      </c>
      <c r="AQ210" t="str">
        <f>""</f>
        <v/>
      </c>
      <c r="AR210" t="s">
        <v>56</v>
      </c>
      <c r="AS210" t="s">
        <v>57</v>
      </c>
      <c r="AT210">
        <v>0</v>
      </c>
      <c r="AU210" t="str">
        <f>""</f>
        <v/>
      </c>
      <c r="AV210">
        <v>2015</v>
      </c>
      <c r="AW210">
        <v>0</v>
      </c>
      <c r="AX210">
        <v>0</v>
      </c>
      <c r="AY210">
        <v>1506</v>
      </c>
      <c r="AZ210">
        <v>0</v>
      </c>
      <c r="BA210">
        <v>0</v>
      </c>
      <c r="BB210">
        <v>0</v>
      </c>
    </row>
    <row r="211" spans="1:54" x14ac:dyDescent="0.2">
      <c r="A211">
        <v>1611200431</v>
      </c>
      <c r="B211" t="s">
        <v>291</v>
      </c>
      <c r="C211" s="2">
        <v>62000</v>
      </c>
      <c r="D211" s="1">
        <v>76857.919999999998</v>
      </c>
      <c r="E211">
        <v>0</v>
      </c>
      <c r="F211" s="1">
        <v>76857.919999999998</v>
      </c>
      <c r="G211" s="1">
        <v>-14857.92</v>
      </c>
      <c r="H211">
        <v>123.96</v>
      </c>
      <c r="I211" s="2">
        <v>62000</v>
      </c>
      <c r="J211" s="1">
        <v>76857.919999999998</v>
      </c>
      <c r="K211">
        <v>0</v>
      </c>
      <c r="L211" s="1">
        <v>76857.919999999998</v>
      </c>
      <c r="M211" s="1">
        <v>-14857.92</v>
      </c>
      <c r="N211">
        <v>123.96</v>
      </c>
      <c r="O211">
        <v>0</v>
      </c>
      <c r="P211">
        <v>0</v>
      </c>
      <c r="Q211">
        <v>0</v>
      </c>
      <c r="R211" s="2">
        <v>62000</v>
      </c>
      <c r="S211" s="1">
        <v>-14857.92</v>
      </c>
      <c r="T211" s="2">
        <v>62000</v>
      </c>
      <c r="U211" s="1">
        <v>-14857.92</v>
      </c>
      <c r="V211">
        <v>10</v>
      </c>
      <c r="W211" t="s">
        <v>283</v>
      </c>
      <c r="X211">
        <v>0</v>
      </c>
      <c r="Y211" t="str">
        <f>""</f>
        <v/>
      </c>
      <c r="Z211">
        <v>0</v>
      </c>
      <c r="AA211" t="str">
        <f>""</f>
        <v/>
      </c>
      <c r="AB211">
        <v>0</v>
      </c>
      <c r="AC211" t="str">
        <f>""</f>
        <v/>
      </c>
      <c r="AD211">
        <v>0</v>
      </c>
      <c r="AE211" t="str">
        <f>""</f>
        <v/>
      </c>
      <c r="AF211">
        <v>0</v>
      </c>
      <c r="AG211" t="str">
        <f>""</f>
        <v/>
      </c>
      <c r="AH211">
        <v>0</v>
      </c>
      <c r="AI211" t="str">
        <f>""</f>
        <v/>
      </c>
      <c r="AJ211">
        <v>0</v>
      </c>
      <c r="AK211" t="str">
        <f>""</f>
        <v/>
      </c>
      <c r="AL211">
        <v>0</v>
      </c>
      <c r="AM211" t="str">
        <f>""</f>
        <v/>
      </c>
      <c r="AN211">
        <v>0</v>
      </c>
      <c r="AO211" t="str">
        <f>""</f>
        <v/>
      </c>
      <c r="AP211">
        <v>0</v>
      </c>
      <c r="AQ211" t="str">
        <f>""</f>
        <v/>
      </c>
      <c r="AR211" t="s">
        <v>56</v>
      </c>
      <c r="AS211" t="s">
        <v>57</v>
      </c>
      <c r="AT211">
        <v>0</v>
      </c>
      <c r="AU211" t="str">
        <f>""</f>
        <v/>
      </c>
      <c r="AV211">
        <v>2015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</row>
    <row r="212" spans="1:54" x14ac:dyDescent="0.2">
      <c r="A212">
        <v>1611200432</v>
      </c>
      <c r="B212" t="s">
        <v>292</v>
      </c>
      <c r="C212" s="2">
        <v>32000</v>
      </c>
      <c r="D212" s="1">
        <v>37729.019999999997</v>
      </c>
      <c r="E212">
        <v>0</v>
      </c>
      <c r="F212" s="1">
        <v>37729.019999999997</v>
      </c>
      <c r="G212" s="1">
        <v>-5729.02</v>
      </c>
      <c r="H212">
        <v>117.9</v>
      </c>
      <c r="I212" s="2">
        <v>32000</v>
      </c>
      <c r="J212" s="1">
        <v>37729.019999999997</v>
      </c>
      <c r="K212">
        <v>0</v>
      </c>
      <c r="L212" s="1">
        <v>37729.019999999997</v>
      </c>
      <c r="M212" s="1">
        <v>-5729.02</v>
      </c>
      <c r="N212">
        <v>117.9</v>
      </c>
      <c r="O212">
        <v>0</v>
      </c>
      <c r="P212">
        <v>0</v>
      </c>
      <c r="Q212">
        <v>0</v>
      </c>
      <c r="R212" s="2">
        <v>32000</v>
      </c>
      <c r="S212" s="1">
        <v>-5729.02</v>
      </c>
      <c r="T212" s="2">
        <v>32000</v>
      </c>
      <c r="U212" s="1">
        <v>-5729.02</v>
      </c>
      <c r="V212">
        <v>10</v>
      </c>
      <c r="W212" t="s">
        <v>283</v>
      </c>
      <c r="X212">
        <v>0</v>
      </c>
      <c r="Y212" t="str">
        <f>""</f>
        <v/>
      </c>
      <c r="Z212">
        <v>0</v>
      </c>
      <c r="AA212" t="str">
        <f>""</f>
        <v/>
      </c>
      <c r="AB212">
        <v>0</v>
      </c>
      <c r="AC212" t="str">
        <f>""</f>
        <v/>
      </c>
      <c r="AD212">
        <v>0</v>
      </c>
      <c r="AE212" t="str">
        <f>""</f>
        <v/>
      </c>
      <c r="AF212">
        <v>0</v>
      </c>
      <c r="AG212" t="str">
        <f>""</f>
        <v/>
      </c>
      <c r="AH212">
        <v>0</v>
      </c>
      <c r="AI212" t="str">
        <f>""</f>
        <v/>
      </c>
      <c r="AJ212">
        <v>0</v>
      </c>
      <c r="AK212" t="str">
        <f>""</f>
        <v/>
      </c>
      <c r="AL212">
        <v>0</v>
      </c>
      <c r="AM212" t="str">
        <f>""</f>
        <v/>
      </c>
      <c r="AN212">
        <v>0</v>
      </c>
      <c r="AO212" t="str">
        <f>""</f>
        <v/>
      </c>
      <c r="AP212">
        <v>0</v>
      </c>
      <c r="AQ212" t="str">
        <f>""</f>
        <v/>
      </c>
      <c r="AR212" t="s">
        <v>56</v>
      </c>
      <c r="AS212" t="s">
        <v>57</v>
      </c>
      <c r="AT212">
        <v>0</v>
      </c>
      <c r="AU212" t="str">
        <f>""</f>
        <v/>
      </c>
      <c r="AV212">
        <v>2015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</row>
    <row r="213" spans="1:54" x14ac:dyDescent="0.2">
      <c r="A213">
        <v>1611200433</v>
      </c>
      <c r="B213" t="s">
        <v>293</v>
      </c>
      <c r="C213" s="2">
        <v>28000</v>
      </c>
      <c r="D213" s="1">
        <v>22526</v>
      </c>
      <c r="E213">
        <v>0</v>
      </c>
      <c r="F213" s="1">
        <v>22526</v>
      </c>
      <c r="G213" s="1">
        <v>5474</v>
      </c>
      <c r="H213">
        <v>80.45</v>
      </c>
      <c r="I213" s="2">
        <v>28000</v>
      </c>
      <c r="J213" s="1">
        <v>22526</v>
      </c>
      <c r="K213">
        <v>0</v>
      </c>
      <c r="L213" s="1">
        <v>22526</v>
      </c>
      <c r="M213" s="1">
        <v>5474</v>
      </c>
      <c r="N213">
        <v>80.45</v>
      </c>
      <c r="O213">
        <v>0</v>
      </c>
      <c r="P213">
        <v>0</v>
      </c>
      <c r="Q213">
        <v>0</v>
      </c>
      <c r="R213" s="2">
        <v>28000</v>
      </c>
      <c r="S213" s="1">
        <v>5474</v>
      </c>
      <c r="T213" s="2">
        <v>28000</v>
      </c>
      <c r="U213" s="1">
        <v>5474</v>
      </c>
      <c r="V213">
        <v>10</v>
      </c>
      <c r="W213" t="s">
        <v>283</v>
      </c>
      <c r="X213">
        <v>0</v>
      </c>
      <c r="Y213" t="str">
        <f>""</f>
        <v/>
      </c>
      <c r="Z213">
        <v>0</v>
      </c>
      <c r="AA213" t="str">
        <f>""</f>
        <v/>
      </c>
      <c r="AB213">
        <v>0</v>
      </c>
      <c r="AC213" t="str">
        <f>""</f>
        <v/>
      </c>
      <c r="AD213">
        <v>0</v>
      </c>
      <c r="AE213" t="str">
        <f>""</f>
        <v/>
      </c>
      <c r="AF213">
        <v>0</v>
      </c>
      <c r="AG213" t="str">
        <f>""</f>
        <v/>
      </c>
      <c r="AH213">
        <v>0</v>
      </c>
      <c r="AI213" t="str">
        <f>""</f>
        <v/>
      </c>
      <c r="AJ213">
        <v>0</v>
      </c>
      <c r="AK213" t="str">
        <f>""</f>
        <v/>
      </c>
      <c r="AL213">
        <v>0</v>
      </c>
      <c r="AM213" t="str">
        <f>""</f>
        <v/>
      </c>
      <c r="AN213">
        <v>0</v>
      </c>
      <c r="AO213" t="str">
        <f>""</f>
        <v/>
      </c>
      <c r="AP213">
        <v>0</v>
      </c>
      <c r="AQ213" t="str">
        <f>""</f>
        <v/>
      </c>
      <c r="AR213" t="s">
        <v>56</v>
      </c>
      <c r="AS213" t="s">
        <v>57</v>
      </c>
      <c r="AT213">
        <v>0</v>
      </c>
      <c r="AU213" t="str">
        <f>""</f>
        <v/>
      </c>
      <c r="AV213">
        <v>2015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</row>
    <row r="214" spans="1:54" x14ac:dyDescent="0.2">
      <c r="A214">
        <v>1611200440</v>
      </c>
      <c r="B214" t="s">
        <v>294</v>
      </c>
      <c r="C214" s="2">
        <v>508000</v>
      </c>
      <c r="D214" s="1">
        <v>507598.1</v>
      </c>
      <c r="E214">
        <v>0</v>
      </c>
      <c r="F214" s="1">
        <v>507598.1</v>
      </c>
      <c r="G214">
        <v>401.9</v>
      </c>
      <c r="H214">
        <v>99.92</v>
      </c>
      <c r="I214" s="2">
        <v>508000</v>
      </c>
      <c r="J214" s="1">
        <v>507598.1</v>
      </c>
      <c r="K214">
        <v>0</v>
      </c>
      <c r="L214" s="1">
        <v>507598.1</v>
      </c>
      <c r="M214">
        <v>401.9</v>
      </c>
      <c r="N214">
        <v>99.92</v>
      </c>
      <c r="O214">
        <v>0</v>
      </c>
      <c r="P214">
        <v>0</v>
      </c>
      <c r="Q214">
        <v>0</v>
      </c>
      <c r="R214" s="2">
        <v>508000</v>
      </c>
      <c r="S214">
        <v>401.9</v>
      </c>
      <c r="T214" s="2">
        <v>508000</v>
      </c>
      <c r="U214">
        <v>401.9</v>
      </c>
      <c r="V214">
        <v>10</v>
      </c>
      <c r="W214" t="s">
        <v>283</v>
      </c>
      <c r="X214">
        <v>0</v>
      </c>
      <c r="Y214" t="str">
        <f>""</f>
        <v/>
      </c>
      <c r="Z214">
        <v>0</v>
      </c>
      <c r="AA214" t="str">
        <f>""</f>
        <v/>
      </c>
      <c r="AB214">
        <v>0</v>
      </c>
      <c r="AC214" t="str">
        <f>""</f>
        <v/>
      </c>
      <c r="AD214">
        <v>0</v>
      </c>
      <c r="AE214" t="str">
        <f>""</f>
        <v/>
      </c>
      <c r="AF214">
        <v>0</v>
      </c>
      <c r="AG214" t="str">
        <f>""</f>
        <v/>
      </c>
      <c r="AH214">
        <v>0</v>
      </c>
      <c r="AI214" t="str">
        <f>""</f>
        <v/>
      </c>
      <c r="AJ214">
        <v>0</v>
      </c>
      <c r="AK214" t="str">
        <f>""</f>
        <v/>
      </c>
      <c r="AL214">
        <v>0</v>
      </c>
      <c r="AM214" t="str">
        <f>""</f>
        <v/>
      </c>
      <c r="AN214">
        <v>0</v>
      </c>
      <c r="AO214" t="str">
        <f>""</f>
        <v/>
      </c>
      <c r="AP214">
        <v>0</v>
      </c>
      <c r="AQ214" t="str">
        <f>""</f>
        <v/>
      </c>
      <c r="AR214" t="s">
        <v>56</v>
      </c>
      <c r="AS214" t="s">
        <v>57</v>
      </c>
      <c r="AT214">
        <v>0</v>
      </c>
      <c r="AU214" t="str">
        <f>""</f>
        <v/>
      </c>
      <c r="AV214">
        <v>2015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</row>
    <row r="215" spans="1:54" x14ac:dyDescent="0.2">
      <c r="A215">
        <v>1611200511</v>
      </c>
      <c r="B215" t="s">
        <v>295</v>
      </c>
      <c r="C215" s="2">
        <v>50000</v>
      </c>
      <c r="D215" s="1">
        <v>50919.4</v>
      </c>
      <c r="E215" s="1">
        <v>1050</v>
      </c>
      <c r="F215" s="1">
        <v>51969.4</v>
      </c>
      <c r="G215" s="1">
        <v>-1969.4</v>
      </c>
      <c r="H215">
        <v>103.93</v>
      </c>
      <c r="I215" s="2">
        <v>50000</v>
      </c>
      <c r="J215" s="1">
        <v>50919.4</v>
      </c>
      <c r="K215" s="1">
        <v>1050</v>
      </c>
      <c r="L215" s="1">
        <v>51969.4</v>
      </c>
      <c r="M215" s="1">
        <v>-1969.4</v>
      </c>
      <c r="N215">
        <v>103.93</v>
      </c>
      <c r="O215">
        <v>0</v>
      </c>
      <c r="P215">
        <v>0</v>
      </c>
      <c r="Q215">
        <v>0</v>
      </c>
      <c r="R215" s="2">
        <v>50000</v>
      </c>
      <c r="S215" s="1">
        <v>-1969.4</v>
      </c>
      <c r="T215" s="2">
        <v>50000</v>
      </c>
      <c r="U215" s="1">
        <v>-1969.4</v>
      </c>
      <c r="V215">
        <v>10</v>
      </c>
      <c r="W215" t="s">
        <v>283</v>
      </c>
      <c r="X215">
        <v>0</v>
      </c>
      <c r="Y215" t="str">
        <f>""</f>
        <v/>
      </c>
      <c r="Z215">
        <v>0</v>
      </c>
      <c r="AA215" t="str">
        <f>""</f>
        <v/>
      </c>
      <c r="AB215">
        <v>0</v>
      </c>
      <c r="AC215" t="str">
        <f>""</f>
        <v/>
      </c>
      <c r="AD215">
        <v>0</v>
      </c>
      <c r="AE215" t="str">
        <f>""</f>
        <v/>
      </c>
      <c r="AF215">
        <v>0</v>
      </c>
      <c r="AG215" t="str">
        <f>""</f>
        <v/>
      </c>
      <c r="AH215">
        <v>0</v>
      </c>
      <c r="AI215" t="str">
        <f>""</f>
        <v/>
      </c>
      <c r="AJ215">
        <v>0</v>
      </c>
      <c r="AK215" t="str">
        <f>""</f>
        <v/>
      </c>
      <c r="AL215">
        <v>0</v>
      </c>
      <c r="AM215" t="str">
        <f>""</f>
        <v/>
      </c>
      <c r="AN215">
        <v>0</v>
      </c>
      <c r="AO215" t="str">
        <f>""</f>
        <v/>
      </c>
      <c r="AP215">
        <v>0</v>
      </c>
      <c r="AQ215" t="str">
        <f>""</f>
        <v/>
      </c>
      <c r="AR215" t="s">
        <v>56</v>
      </c>
      <c r="AS215" t="s">
        <v>57</v>
      </c>
      <c r="AT215">
        <v>0</v>
      </c>
      <c r="AU215" t="str">
        <f>""</f>
        <v/>
      </c>
      <c r="AV215">
        <v>2015</v>
      </c>
      <c r="AW215">
        <v>0</v>
      </c>
      <c r="AX215">
        <v>0</v>
      </c>
      <c r="AY215">
        <v>1050</v>
      </c>
      <c r="AZ215">
        <v>0</v>
      </c>
      <c r="BA215">
        <v>0</v>
      </c>
      <c r="BB215">
        <v>0</v>
      </c>
    </row>
    <row r="216" spans="1:54" x14ac:dyDescent="0.2">
      <c r="A216">
        <v>1611200514</v>
      </c>
      <c r="B216" t="s">
        <v>296</v>
      </c>
      <c r="C216" s="2">
        <v>5000</v>
      </c>
      <c r="D216" s="1">
        <v>13265</v>
      </c>
      <c r="E216">
        <v>0</v>
      </c>
      <c r="F216" s="1">
        <v>13265</v>
      </c>
      <c r="G216" s="1">
        <v>-8265</v>
      </c>
      <c r="H216">
        <v>265.3</v>
      </c>
      <c r="I216" s="2">
        <v>5000</v>
      </c>
      <c r="J216" s="1">
        <v>13265</v>
      </c>
      <c r="K216">
        <v>0</v>
      </c>
      <c r="L216" s="1">
        <v>13265</v>
      </c>
      <c r="M216" s="1">
        <v>-8265</v>
      </c>
      <c r="N216">
        <v>265.3</v>
      </c>
      <c r="O216">
        <v>0</v>
      </c>
      <c r="P216">
        <v>0</v>
      </c>
      <c r="Q216">
        <v>0</v>
      </c>
      <c r="R216" s="2">
        <v>5000</v>
      </c>
      <c r="S216" s="1">
        <v>-8265</v>
      </c>
      <c r="T216" s="2">
        <v>5000</v>
      </c>
      <c r="U216" s="1">
        <v>-8265</v>
      </c>
      <c r="V216">
        <v>10</v>
      </c>
      <c r="W216" t="s">
        <v>283</v>
      </c>
      <c r="X216">
        <v>0</v>
      </c>
      <c r="Y216" t="str">
        <f>""</f>
        <v/>
      </c>
      <c r="Z216">
        <v>0</v>
      </c>
      <c r="AA216" t="str">
        <f>""</f>
        <v/>
      </c>
      <c r="AB216">
        <v>0</v>
      </c>
      <c r="AC216" t="str">
        <f>""</f>
        <v/>
      </c>
      <c r="AD216">
        <v>0</v>
      </c>
      <c r="AE216" t="str">
        <f>""</f>
        <v/>
      </c>
      <c r="AF216">
        <v>0</v>
      </c>
      <c r="AG216" t="str">
        <f>""</f>
        <v/>
      </c>
      <c r="AH216">
        <v>0</v>
      </c>
      <c r="AI216" t="str">
        <f>""</f>
        <v/>
      </c>
      <c r="AJ216">
        <v>0</v>
      </c>
      <c r="AK216" t="str">
        <f>""</f>
        <v/>
      </c>
      <c r="AL216">
        <v>0</v>
      </c>
      <c r="AM216" t="str">
        <f>""</f>
        <v/>
      </c>
      <c r="AN216">
        <v>0</v>
      </c>
      <c r="AO216" t="str">
        <f>""</f>
        <v/>
      </c>
      <c r="AP216">
        <v>0</v>
      </c>
      <c r="AQ216" t="str">
        <f>""</f>
        <v/>
      </c>
      <c r="AR216" t="s">
        <v>56</v>
      </c>
      <c r="AS216" t="s">
        <v>57</v>
      </c>
      <c r="AT216">
        <v>0</v>
      </c>
      <c r="AU216" t="str">
        <f>""</f>
        <v/>
      </c>
      <c r="AV216">
        <v>2015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</row>
    <row r="217" spans="1:54" x14ac:dyDescent="0.2">
      <c r="A217">
        <v>1611200520</v>
      </c>
      <c r="B217" t="s">
        <v>297</v>
      </c>
      <c r="C217" s="2">
        <v>235000</v>
      </c>
      <c r="D217" s="1">
        <v>235238</v>
      </c>
      <c r="E217">
        <v>0</v>
      </c>
      <c r="F217" s="1">
        <v>235238</v>
      </c>
      <c r="G217">
        <v>-238</v>
      </c>
      <c r="H217">
        <v>100.1</v>
      </c>
      <c r="I217" s="2">
        <v>235000</v>
      </c>
      <c r="J217" s="1">
        <v>235238</v>
      </c>
      <c r="K217">
        <v>0</v>
      </c>
      <c r="L217" s="1">
        <v>235238</v>
      </c>
      <c r="M217">
        <v>-238</v>
      </c>
      <c r="N217">
        <v>100.1</v>
      </c>
      <c r="O217">
        <v>0</v>
      </c>
      <c r="P217">
        <v>0</v>
      </c>
      <c r="Q217">
        <v>0</v>
      </c>
      <c r="R217" s="2">
        <v>235000</v>
      </c>
      <c r="S217">
        <v>-238</v>
      </c>
      <c r="T217" s="2">
        <v>235000</v>
      </c>
      <c r="U217">
        <v>-238</v>
      </c>
      <c r="V217">
        <v>0</v>
      </c>
      <c r="W217" t="str">
        <f>""</f>
        <v/>
      </c>
      <c r="X217">
        <v>0</v>
      </c>
      <c r="Y217" t="str">
        <f>""</f>
        <v/>
      </c>
      <c r="Z217">
        <v>0</v>
      </c>
      <c r="AA217" t="str">
        <f>""</f>
        <v/>
      </c>
      <c r="AB217">
        <v>0</v>
      </c>
      <c r="AC217" t="str">
        <f>""</f>
        <v/>
      </c>
      <c r="AD217">
        <v>0</v>
      </c>
      <c r="AE217" t="str">
        <f>""</f>
        <v/>
      </c>
      <c r="AF217">
        <v>0</v>
      </c>
      <c r="AG217" t="str">
        <f>""</f>
        <v/>
      </c>
      <c r="AH217">
        <v>0</v>
      </c>
      <c r="AI217" t="str">
        <f>""</f>
        <v/>
      </c>
      <c r="AJ217">
        <v>0</v>
      </c>
      <c r="AK217" t="str">
        <f>""</f>
        <v/>
      </c>
      <c r="AL217">
        <v>0</v>
      </c>
      <c r="AM217" t="str">
        <f>""</f>
        <v/>
      </c>
      <c r="AN217">
        <v>0</v>
      </c>
      <c r="AO217" t="str">
        <f>""</f>
        <v/>
      </c>
      <c r="AP217">
        <v>0</v>
      </c>
      <c r="AQ217" t="str">
        <f>""</f>
        <v/>
      </c>
      <c r="AR217" t="s">
        <v>56</v>
      </c>
      <c r="AS217" t="s">
        <v>57</v>
      </c>
      <c r="AT217">
        <v>0</v>
      </c>
      <c r="AU217" t="str">
        <f>""</f>
        <v/>
      </c>
      <c r="AV217">
        <v>2015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</row>
    <row r="218" spans="1:54" x14ac:dyDescent="0.2">
      <c r="A218">
        <v>1611200521</v>
      </c>
      <c r="B218" t="s">
        <v>298</v>
      </c>
      <c r="C218" s="2">
        <v>1000</v>
      </c>
      <c r="D218">
        <v>890</v>
      </c>
      <c r="E218">
        <v>0</v>
      </c>
      <c r="F218">
        <v>890</v>
      </c>
      <c r="G218">
        <v>110</v>
      </c>
      <c r="H218">
        <v>89</v>
      </c>
      <c r="I218" s="2">
        <v>1000</v>
      </c>
      <c r="J218">
        <v>890</v>
      </c>
      <c r="K218">
        <v>0</v>
      </c>
      <c r="L218">
        <v>890</v>
      </c>
      <c r="M218">
        <v>110</v>
      </c>
      <c r="N218">
        <v>89</v>
      </c>
      <c r="O218">
        <v>0</v>
      </c>
      <c r="P218">
        <v>0</v>
      </c>
      <c r="Q218">
        <v>0</v>
      </c>
      <c r="R218" s="2">
        <v>1000</v>
      </c>
      <c r="S218">
        <v>110</v>
      </c>
      <c r="T218" s="2">
        <v>1000</v>
      </c>
      <c r="U218">
        <v>110</v>
      </c>
      <c r="V218">
        <v>10</v>
      </c>
      <c r="W218" t="s">
        <v>283</v>
      </c>
      <c r="X218">
        <v>0</v>
      </c>
      <c r="Y218" t="str">
        <f>""</f>
        <v/>
      </c>
      <c r="Z218">
        <v>0</v>
      </c>
      <c r="AA218" t="str">
        <f>""</f>
        <v/>
      </c>
      <c r="AB218">
        <v>0</v>
      </c>
      <c r="AC218" t="str">
        <f>""</f>
        <v/>
      </c>
      <c r="AD218">
        <v>0</v>
      </c>
      <c r="AE218" t="str">
        <f>""</f>
        <v/>
      </c>
      <c r="AF218">
        <v>0</v>
      </c>
      <c r="AG218" t="str">
        <f>""</f>
        <v/>
      </c>
      <c r="AH218">
        <v>0</v>
      </c>
      <c r="AI218" t="str">
        <f>""</f>
        <v/>
      </c>
      <c r="AJ218">
        <v>0</v>
      </c>
      <c r="AK218" t="str">
        <f>""</f>
        <v/>
      </c>
      <c r="AL218">
        <v>0</v>
      </c>
      <c r="AM218" t="str">
        <f>""</f>
        <v/>
      </c>
      <c r="AN218">
        <v>0</v>
      </c>
      <c r="AO218" t="str">
        <f>""</f>
        <v/>
      </c>
      <c r="AP218">
        <v>0</v>
      </c>
      <c r="AQ218" t="str">
        <f>""</f>
        <v/>
      </c>
      <c r="AR218" t="s">
        <v>56</v>
      </c>
      <c r="AS218" t="s">
        <v>57</v>
      </c>
      <c r="AT218">
        <v>0</v>
      </c>
      <c r="AU218" t="str">
        <f>""</f>
        <v/>
      </c>
      <c r="AV218">
        <v>2015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</row>
    <row r="219" spans="1:54" x14ac:dyDescent="0.2">
      <c r="A219">
        <v>1611200522</v>
      </c>
      <c r="B219" t="s">
        <v>299</v>
      </c>
      <c r="C219" s="2">
        <v>12000</v>
      </c>
      <c r="D219" s="1">
        <v>8200</v>
      </c>
      <c r="E219">
        <v>0</v>
      </c>
      <c r="F219" s="1">
        <v>8200</v>
      </c>
      <c r="G219" s="1">
        <v>3800</v>
      </c>
      <c r="H219">
        <v>68.33</v>
      </c>
      <c r="I219" s="2">
        <v>12000</v>
      </c>
      <c r="J219" s="1">
        <v>8200</v>
      </c>
      <c r="K219">
        <v>0</v>
      </c>
      <c r="L219" s="1">
        <v>8200</v>
      </c>
      <c r="M219" s="1">
        <v>3800</v>
      </c>
      <c r="N219">
        <v>68.33</v>
      </c>
      <c r="O219">
        <v>0</v>
      </c>
      <c r="P219">
        <v>0</v>
      </c>
      <c r="Q219">
        <v>0</v>
      </c>
      <c r="R219" s="2">
        <v>12000</v>
      </c>
      <c r="S219" s="1">
        <v>3800</v>
      </c>
      <c r="T219" s="2">
        <v>12000</v>
      </c>
      <c r="U219" s="1">
        <v>3800</v>
      </c>
      <c r="V219">
        <v>10</v>
      </c>
      <c r="W219" t="s">
        <v>283</v>
      </c>
      <c r="X219">
        <v>0</v>
      </c>
      <c r="Y219" t="str">
        <f>""</f>
        <v/>
      </c>
      <c r="Z219">
        <v>0</v>
      </c>
      <c r="AA219" t="str">
        <f>""</f>
        <v/>
      </c>
      <c r="AB219">
        <v>0</v>
      </c>
      <c r="AC219" t="str">
        <f>""</f>
        <v/>
      </c>
      <c r="AD219">
        <v>0</v>
      </c>
      <c r="AE219" t="str">
        <f>""</f>
        <v/>
      </c>
      <c r="AF219">
        <v>0</v>
      </c>
      <c r="AG219" t="str">
        <f>""</f>
        <v/>
      </c>
      <c r="AH219">
        <v>0</v>
      </c>
      <c r="AI219" t="str">
        <f>""</f>
        <v/>
      </c>
      <c r="AJ219">
        <v>0</v>
      </c>
      <c r="AK219" t="str">
        <f>""</f>
        <v/>
      </c>
      <c r="AL219">
        <v>0</v>
      </c>
      <c r="AM219" t="str">
        <f>""</f>
        <v/>
      </c>
      <c r="AN219">
        <v>0</v>
      </c>
      <c r="AO219" t="str">
        <f>""</f>
        <v/>
      </c>
      <c r="AP219">
        <v>0</v>
      </c>
      <c r="AQ219" t="str">
        <f>""</f>
        <v/>
      </c>
      <c r="AR219" t="s">
        <v>56</v>
      </c>
      <c r="AS219" t="s">
        <v>57</v>
      </c>
      <c r="AT219">
        <v>0</v>
      </c>
      <c r="AU219" t="str">
        <f>""</f>
        <v/>
      </c>
      <c r="AV219">
        <v>2015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</row>
    <row r="220" spans="1:54" x14ac:dyDescent="0.2">
      <c r="A220">
        <v>1611200523</v>
      </c>
      <c r="B220" t="s">
        <v>300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 t="str">
        <f>""</f>
        <v/>
      </c>
      <c r="X220">
        <v>0</v>
      </c>
      <c r="Y220" t="str">
        <f>""</f>
        <v/>
      </c>
      <c r="Z220">
        <v>0</v>
      </c>
      <c r="AA220" t="str">
        <f>""</f>
        <v/>
      </c>
      <c r="AB220">
        <v>0</v>
      </c>
      <c r="AC220" t="str">
        <f>""</f>
        <v/>
      </c>
      <c r="AD220">
        <v>0</v>
      </c>
      <c r="AE220" t="str">
        <f>""</f>
        <v/>
      </c>
      <c r="AF220">
        <v>0</v>
      </c>
      <c r="AG220" t="str">
        <f>""</f>
        <v/>
      </c>
      <c r="AH220">
        <v>0</v>
      </c>
      <c r="AI220" t="str">
        <f>""</f>
        <v/>
      </c>
      <c r="AJ220">
        <v>0</v>
      </c>
      <c r="AK220" t="str">
        <f>""</f>
        <v/>
      </c>
      <c r="AL220">
        <v>0</v>
      </c>
      <c r="AM220" t="str">
        <f>""</f>
        <v/>
      </c>
      <c r="AN220">
        <v>0</v>
      </c>
      <c r="AO220" t="str">
        <f>""</f>
        <v/>
      </c>
      <c r="AP220">
        <v>0</v>
      </c>
      <c r="AQ220" t="str">
        <f>""</f>
        <v/>
      </c>
      <c r="AR220" t="s">
        <v>56</v>
      </c>
      <c r="AS220" t="s">
        <v>57</v>
      </c>
      <c r="AT220">
        <v>0</v>
      </c>
      <c r="AU220" t="str">
        <f>""</f>
        <v/>
      </c>
      <c r="AV220">
        <v>2015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</row>
    <row r="221" spans="1:54" x14ac:dyDescent="0.2">
      <c r="A221">
        <v>1611200540</v>
      </c>
      <c r="B221" t="s">
        <v>301</v>
      </c>
      <c r="C221" s="2">
        <v>200000</v>
      </c>
      <c r="D221" s="1">
        <v>260507.06</v>
      </c>
      <c r="E221">
        <v>0</v>
      </c>
      <c r="F221" s="1">
        <v>260507.06</v>
      </c>
      <c r="G221" s="1">
        <v>-60507.06</v>
      </c>
      <c r="H221">
        <v>130.25</v>
      </c>
      <c r="I221" s="2">
        <v>200000</v>
      </c>
      <c r="J221" s="1">
        <v>260507.06</v>
      </c>
      <c r="K221">
        <v>0</v>
      </c>
      <c r="L221" s="1">
        <v>260507.06</v>
      </c>
      <c r="M221" s="1">
        <v>-60507.06</v>
      </c>
      <c r="N221">
        <v>130.25</v>
      </c>
      <c r="O221">
        <v>0</v>
      </c>
      <c r="P221">
        <v>0</v>
      </c>
      <c r="Q221">
        <v>0</v>
      </c>
      <c r="R221" s="2">
        <v>200000</v>
      </c>
      <c r="S221" s="1">
        <v>-60507.06</v>
      </c>
      <c r="T221" s="2">
        <v>200000</v>
      </c>
      <c r="U221" s="1">
        <v>-60507.06</v>
      </c>
      <c r="V221">
        <v>10</v>
      </c>
      <c r="W221" t="s">
        <v>283</v>
      </c>
      <c r="X221">
        <v>0</v>
      </c>
      <c r="Y221" t="str">
        <f>""</f>
        <v/>
      </c>
      <c r="Z221">
        <v>0</v>
      </c>
      <c r="AA221" t="str">
        <f>""</f>
        <v/>
      </c>
      <c r="AB221">
        <v>0</v>
      </c>
      <c r="AC221" t="str">
        <f>""</f>
        <v/>
      </c>
      <c r="AD221">
        <v>0</v>
      </c>
      <c r="AE221" t="str">
        <f>""</f>
        <v/>
      </c>
      <c r="AF221">
        <v>0</v>
      </c>
      <c r="AG221" t="str">
        <f>""</f>
        <v/>
      </c>
      <c r="AH221">
        <v>0</v>
      </c>
      <c r="AI221" t="str">
        <f>""</f>
        <v/>
      </c>
      <c r="AJ221">
        <v>0</v>
      </c>
      <c r="AK221" t="str">
        <f>""</f>
        <v/>
      </c>
      <c r="AL221">
        <v>0</v>
      </c>
      <c r="AM221" t="str">
        <f>""</f>
        <v/>
      </c>
      <c r="AN221">
        <v>0</v>
      </c>
      <c r="AO221" t="str">
        <f>""</f>
        <v/>
      </c>
      <c r="AP221">
        <v>0</v>
      </c>
      <c r="AQ221" t="str">
        <f>""</f>
        <v/>
      </c>
      <c r="AR221" t="s">
        <v>56</v>
      </c>
      <c r="AS221" t="s">
        <v>57</v>
      </c>
      <c r="AT221">
        <v>0</v>
      </c>
      <c r="AU221" t="str">
        <f>""</f>
        <v/>
      </c>
      <c r="AV221">
        <v>2015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</row>
    <row r="222" spans="1:54" x14ac:dyDescent="0.2">
      <c r="A222">
        <v>1611200550</v>
      </c>
      <c r="B222" t="s">
        <v>302</v>
      </c>
      <c r="C222" s="2">
        <v>50000</v>
      </c>
      <c r="D222" s="1">
        <v>83102.14</v>
      </c>
      <c r="E222" s="1">
        <v>1872</v>
      </c>
      <c r="F222" s="1">
        <v>84974.14</v>
      </c>
      <c r="G222" s="1">
        <v>-34974.14</v>
      </c>
      <c r="H222">
        <v>169.94</v>
      </c>
      <c r="I222" s="2">
        <v>50000</v>
      </c>
      <c r="J222" s="1">
        <v>83102.14</v>
      </c>
      <c r="K222" s="1">
        <v>1872</v>
      </c>
      <c r="L222" s="1">
        <v>84974.14</v>
      </c>
      <c r="M222" s="1">
        <v>-34974.14</v>
      </c>
      <c r="N222">
        <v>169.94</v>
      </c>
      <c r="O222">
        <v>0</v>
      </c>
      <c r="P222">
        <v>0</v>
      </c>
      <c r="Q222">
        <v>0</v>
      </c>
      <c r="R222" s="2">
        <v>50000</v>
      </c>
      <c r="S222" s="1">
        <v>-34974.14</v>
      </c>
      <c r="T222" s="2">
        <v>50000</v>
      </c>
      <c r="U222" s="1">
        <v>-34974.14</v>
      </c>
      <c r="V222">
        <v>10</v>
      </c>
      <c r="W222" t="s">
        <v>283</v>
      </c>
      <c r="X222">
        <v>0</v>
      </c>
      <c r="Y222" t="str">
        <f>""</f>
        <v/>
      </c>
      <c r="Z222">
        <v>0</v>
      </c>
      <c r="AA222" t="str">
        <f>""</f>
        <v/>
      </c>
      <c r="AB222">
        <v>0</v>
      </c>
      <c r="AC222" t="str">
        <f>""</f>
        <v/>
      </c>
      <c r="AD222">
        <v>0</v>
      </c>
      <c r="AE222" t="str">
        <f>""</f>
        <v/>
      </c>
      <c r="AF222">
        <v>0</v>
      </c>
      <c r="AG222" t="str">
        <f>""</f>
        <v/>
      </c>
      <c r="AH222">
        <v>0</v>
      </c>
      <c r="AI222" t="str">
        <f>""</f>
        <v/>
      </c>
      <c r="AJ222">
        <v>0</v>
      </c>
      <c r="AK222" t="str">
        <f>""</f>
        <v/>
      </c>
      <c r="AL222">
        <v>0</v>
      </c>
      <c r="AM222" t="str">
        <f>""</f>
        <v/>
      </c>
      <c r="AN222">
        <v>0</v>
      </c>
      <c r="AO222" t="str">
        <f>""</f>
        <v/>
      </c>
      <c r="AP222">
        <v>0</v>
      </c>
      <c r="AQ222" t="str">
        <f>""</f>
        <v/>
      </c>
      <c r="AR222" t="s">
        <v>56</v>
      </c>
      <c r="AS222" t="s">
        <v>57</v>
      </c>
      <c r="AT222">
        <v>0</v>
      </c>
      <c r="AU222" t="str">
        <f>""</f>
        <v/>
      </c>
      <c r="AV222">
        <v>2015</v>
      </c>
      <c r="AW222">
        <v>0</v>
      </c>
      <c r="AX222">
        <v>0</v>
      </c>
      <c r="AY222">
        <v>1872</v>
      </c>
      <c r="AZ222">
        <v>0</v>
      </c>
      <c r="BA222">
        <v>0</v>
      </c>
      <c r="BB222">
        <v>0</v>
      </c>
    </row>
    <row r="223" spans="1:54" x14ac:dyDescent="0.2">
      <c r="A223">
        <v>1611200560</v>
      </c>
      <c r="B223" t="s">
        <v>303</v>
      </c>
      <c r="C223" s="2">
        <v>24000</v>
      </c>
      <c r="D223" s="1">
        <v>23930</v>
      </c>
      <c r="E223" s="1">
        <v>1226.02</v>
      </c>
      <c r="F223" s="1">
        <v>25156.02</v>
      </c>
      <c r="G223" s="1">
        <v>-1156.02</v>
      </c>
      <c r="H223">
        <v>104.81</v>
      </c>
      <c r="I223" s="2">
        <v>24000</v>
      </c>
      <c r="J223" s="1">
        <v>23930</v>
      </c>
      <c r="K223" s="1">
        <v>1226.02</v>
      </c>
      <c r="L223" s="1">
        <v>25156.02</v>
      </c>
      <c r="M223" s="1">
        <v>-1156.02</v>
      </c>
      <c r="N223">
        <v>104.81</v>
      </c>
      <c r="O223">
        <v>0</v>
      </c>
      <c r="P223">
        <v>0</v>
      </c>
      <c r="Q223">
        <v>0</v>
      </c>
      <c r="R223" s="2">
        <v>24000</v>
      </c>
      <c r="S223" s="1">
        <v>-1156.02</v>
      </c>
      <c r="T223" s="2">
        <v>24000</v>
      </c>
      <c r="U223" s="1">
        <v>-1156.02</v>
      </c>
      <c r="V223">
        <v>10</v>
      </c>
      <c r="W223" t="s">
        <v>283</v>
      </c>
      <c r="X223">
        <v>0</v>
      </c>
      <c r="Y223" t="str">
        <f>""</f>
        <v/>
      </c>
      <c r="Z223">
        <v>0</v>
      </c>
      <c r="AA223" t="str">
        <f>""</f>
        <v/>
      </c>
      <c r="AB223">
        <v>0</v>
      </c>
      <c r="AC223" t="str">
        <f>""</f>
        <v/>
      </c>
      <c r="AD223">
        <v>0</v>
      </c>
      <c r="AE223" t="str">
        <f>""</f>
        <v/>
      </c>
      <c r="AF223">
        <v>0</v>
      </c>
      <c r="AG223" t="str">
        <f>""</f>
        <v/>
      </c>
      <c r="AH223">
        <v>0</v>
      </c>
      <c r="AI223" t="str">
        <f>""</f>
        <v/>
      </c>
      <c r="AJ223">
        <v>0</v>
      </c>
      <c r="AK223" t="str">
        <f>""</f>
        <v/>
      </c>
      <c r="AL223">
        <v>0</v>
      </c>
      <c r="AM223" t="str">
        <f>""</f>
        <v/>
      </c>
      <c r="AN223">
        <v>0</v>
      </c>
      <c r="AO223" t="str">
        <f>""</f>
        <v/>
      </c>
      <c r="AP223">
        <v>0</v>
      </c>
      <c r="AQ223" t="str">
        <f>""</f>
        <v/>
      </c>
      <c r="AR223" t="s">
        <v>56</v>
      </c>
      <c r="AS223" t="s">
        <v>57</v>
      </c>
      <c r="AT223">
        <v>0</v>
      </c>
      <c r="AU223" t="str">
        <f>""</f>
        <v/>
      </c>
      <c r="AV223">
        <v>2015</v>
      </c>
      <c r="AW223">
        <v>0</v>
      </c>
      <c r="AX223">
        <v>0</v>
      </c>
      <c r="AY223">
        <v>1226</v>
      </c>
      <c r="AZ223">
        <v>0</v>
      </c>
      <c r="BA223">
        <v>0</v>
      </c>
      <c r="BB223">
        <v>0</v>
      </c>
    </row>
    <row r="224" spans="1:54" x14ac:dyDescent="0.2">
      <c r="A224">
        <v>1611200740</v>
      </c>
      <c r="B224" t="s">
        <v>304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10</v>
      </c>
      <c r="W224" t="s">
        <v>283</v>
      </c>
      <c r="X224">
        <v>0</v>
      </c>
      <c r="Y224" t="str">
        <f>""</f>
        <v/>
      </c>
      <c r="Z224">
        <v>0</v>
      </c>
      <c r="AA224" t="str">
        <f>""</f>
        <v/>
      </c>
      <c r="AB224">
        <v>0</v>
      </c>
      <c r="AC224" t="str">
        <f>""</f>
        <v/>
      </c>
      <c r="AD224">
        <v>0</v>
      </c>
      <c r="AE224" t="str">
        <f>""</f>
        <v/>
      </c>
      <c r="AF224">
        <v>0</v>
      </c>
      <c r="AG224" t="str">
        <f>""</f>
        <v/>
      </c>
      <c r="AH224">
        <v>0</v>
      </c>
      <c r="AI224" t="str">
        <f>""</f>
        <v/>
      </c>
      <c r="AJ224">
        <v>0</v>
      </c>
      <c r="AK224" t="str">
        <f>""</f>
        <v/>
      </c>
      <c r="AL224">
        <v>0</v>
      </c>
      <c r="AM224" t="str">
        <f>""</f>
        <v/>
      </c>
      <c r="AN224">
        <v>0</v>
      </c>
      <c r="AO224" t="str">
        <f>""</f>
        <v/>
      </c>
      <c r="AP224">
        <v>0</v>
      </c>
      <c r="AQ224" t="str">
        <f>""</f>
        <v/>
      </c>
      <c r="AR224" t="s">
        <v>56</v>
      </c>
      <c r="AS224" t="s">
        <v>57</v>
      </c>
      <c r="AT224">
        <v>0</v>
      </c>
      <c r="AU224" t="str">
        <f>""</f>
        <v/>
      </c>
      <c r="AV224">
        <v>2015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</row>
    <row r="225" spans="1:54" x14ac:dyDescent="0.2">
      <c r="A225">
        <v>1611200780</v>
      </c>
      <c r="B225" t="s">
        <v>305</v>
      </c>
      <c r="C225" s="2">
        <v>95000</v>
      </c>
      <c r="D225" s="1">
        <v>46412.99</v>
      </c>
      <c r="E225" s="1">
        <v>5557</v>
      </c>
      <c r="F225" s="1">
        <v>51969.99</v>
      </c>
      <c r="G225" s="1">
        <v>43030.01</v>
      </c>
      <c r="H225">
        <v>54.7</v>
      </c>
      <c r="I225" s="2">
        <v>95000</v>
      </c>
      <c r="J225" s="1">
        <v>46412.99</v>
      </c>
      <c r="K225" s="1">
        <v>5557</v>
      </c>
      <c r="L225" s="1">
        <v>51969.99</v>
      </c>
      <c r="M225" s="1">
        <v>43030.01</v>
      </c>
      <c r="N225">
        <v>54.7</v>
      </c>
      <c r="O225">
        <v>0</v>
      </c>
      <c r="P225">
        <v>0</v>
      </c>
      <c r="Q225">
        <v>0</v>
      </c>
      <c r="R225" s="2">
        <v>95000</v>
      </c>
      <c r="S225" s="1">
        <v>43030.01</v>
      </c>
      <c r="T225" s="2">
        <v>95000</v>
      </c>
      <c r="U225" s="1">
        <v>43030.01</v>
      </c>
      <c r="V225">
        <v>10</v>
      </c>
      <c r="W225" t="s">
        <v>283</v>
      </c>
      <c r="X225">
        <v>0</v>
      </c>
      <c r="Y225" t="str">
        <f>""</f>
        <v/>
      </c>
      <c r="Z225">
        <v>0</v>
      </c>
      <c r="AA225" t="str">
        <f>""</f>
        <v/>
      </c>
      <c r="AB225">
        <v>0</v>
      </c>
      <c r="AC225" t="str">
        <f>""</f>
        <v/>
      </c>
      <c r="AD225">
        <v>0</v>
      </c>
      <c r="AE225" t="str">
        <f>""</f>
        <v/>
      </c>
      <c r="AF225">
        <v>0</v>
      </c>
      <c r="AG225" t="str">
        <f>""</f>
        <v/>
      </c>
      <c r="AH225">
        <v>0</v>
      </c>
      <c r="AI225" t="str">
        <f>""</f>
        <v/>
      </c>
      <c r="AJ225">
        <v>0</v>
      </c>
      <c r="AK225" t="str">
        <f>""</f>
        <v/>
      </c>
      <c r="AL225">
        <v>0</v>
      </c>
      <c r="AM225" t="str">
        <f>""</f>
        <v/>
      </c>
      <c r="AN225">
        <v>0</v>
      </c>
      <c r="AO225" t="str">
        <f>""</f>
        <v/>
      </c>
      <c r="AP225">
        <v>0</v>
      </c>
      <c r="AQ225" t="str">
        <f>""</f>
        <v/>
      </c>
      <c r="AR225" t="s">
        <v>56</v>
      </c>
      <c r="AS225" t="s">
        <v>57</v>
      </c>
      <c r="AT225">
        <v>0</v>
      </c>
      <c r="AU225" t="str">
        <f>""</f>
        <v/>
      </c>
      <c r="AV225">
        <v>2015</v>
      </c>
      <c r="AW225">
        <v>0</v>
      </c>
      <c r="AX225">
        <v>0</v>
      </c>
      <c r="AY225">
        <v>5557</v>
      </c>
      <c r="AZ225">
        <v>0</v>
      </c>
      <c r="BA225">
        <v>0</v>
      </c>
      <c r="BB225">
        <v>0</v>
      </c>
    </row>
    <row r="226" spans="1:54" x14ac:dyDescent="0.2">
      <c r="A226">
        <v>1611200820</v>
      </c>
      <c r="B226" t="s">
        <v>306</v>
      </c>
      <c r="C226" s="2">
        <v>86000</v>
      </c>
      <c r="D226" s="1">
        <v>52030</v>
      </c>
      <c r="E226">
        <v>0</v>
      </c>
      <c r="F226" s="1">
        <v>52030</v>
      </c>
      <c r="G226" s="1">
        <v>33970</v>
      </c>
      <c r="H226">
        <v>60.5</v>
      </c>
      <c r="I226" s="2">
        <v>86000</v>
      </c>
      <c r="J226" s="1">
        <v>52030</v>
      </c>
      <c r="K226">
        <v>0</v>
      </c>
      <c r="L226" s="1">
        <v>52030</v>
      </c>
      <c r="M226" s="1">
        <v>33970</v>
      </c>
      <c r="N226">
        <v>60.5</v>
      </c>
      <c r="O226">
        <v>0</v>
      </c>
      <c r="P226">
        <v>0</v>
      </c>
      <c r="Q226">
        <v>0</v>
      </c>
      <c r="R226" s="2">
        <v>86000</v>
      </c>
      <c r="S226" s="1">
        <v>33970</v>
      </c>
      <c r="T226" s="2">
        <v>86000</v>
      </c>
      <c r="U226" s="1">
        <v>33970</v>
      </c>
      <c r="V226">
        <v>10</v>
      </c>
      <c r="W226" t="s">
        <v>283</v>
      </c>
      <c r="X226">
        <v>0</v>
      </c>
      <c r="Y226" t="str">
        <f>""</f>
        <v/>
      </c>
      <c r="Z226">
        <v>0</v>
      </c>
      <c r="AA226" t="str">
        <f>""</f>
        <v/>
      </c>
      <c r="AB226">
        <v>0</v>
      </c>
      <c r="AC226" t="str">
        <f>""</f>
        <v/>
      </c>
      <c r="AD226">
        <v>0</v>
      </c>
      <c r="AE226" t="str">
        <f>""</f>
        <v/>
      </c>
      <c r="AF226">
        <v>0</v>
      </c>
      <c r="AG226" t="str">
        <f>""</f>
        <v/>
      </c>
      <c r="AH226">
        <v>0</v>
      </c>
      <c r="AI226" t="str">
        <f>""</f>
        <v/>
      </c>
      <c r="AJ226">
        <v>0</v>
      </c>
      <c r="AK226" t="str">
        <f>""</f>
        <v/>
      </c>
      <c r="AL226">
        <v>0</v>
      </c>
      <c r="AM226" t="str">
        <f>""</f>
        <v/>
      </c>
      <c r="AN226">
        <v>0</v>
      </c>
      <c r="AO226" t="str">
        <f>""</f>
        <v/>
      </c>
      <c r="AP226">
        <v>0</v>
      </c>
      <c r="AQ226" t="str">
        <f>""</f>
        <v/>
      </c>
      <c r="AR226" t="s">
        <v>56</v>
      </c>
      <c r="AS226" t="s">
        <v>57</v>
      </c>
      <c r="AT226">
        <v>0</v>
      </c>
      <c r="AU226" t="str">
        <f>""</f>
        <v/>
      </c>
      <c r="AV226">
        <v>2015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</row>
    <row r="227" spans="1:54" x14ac:dyDescent="0.2">
      <c r="A227">
        <v>1611201110</v>
      </c>
      <c r="B227" t="s">
        <v>307</v>
      </c>
      <c r="C227" s="2">
        <v>19600</v>
      </c>
      <c r="D227" s="1">
        <v>20888.689999999999</v>
      </c>
      <c r="E227">
        <v>0</v>
      </c>
      <c r="F227" s="1">
        <v>20888.689999999999</v>
      </c>
      <c r="G227" s="1">
        <v>-1288.69</v>
      </c>
      <c r="H227">
        <v>106.57</v>
      </c>
      <c r="I227" s="2">
        <v>19600</v>
      </c>
      <c r="J227" s="1">
        <v>20888.689999999999</v>
      </c>
      <c r="K227">
        <v>0</v>
      </c>
      <c r="L227" s="1">
        <v>20888.689999999999</v>
      </c>
      <c r="M227" s="1">
        <v>-1288.69</v>
      </c>
      <c r="N227">
        <v>106.57</v>
      </c>
      <c r="O227">
        <v>0</v>
      </c>
      <c r="P227">
        <v>0</v>
      </c>
      <c r="Q227">
        <v>0</v>
      </c>
      <c r="R227" s="2">
        <v>19600</v>
      </c>
      <c r="S227" s="1">
        <v>-1288.69</v>
      </c>
      <c r="T227" s="2">
        <v>19600</v>
      </c>
      <c r="U227" s="1">
        <v>-1288.69</v>
      </c>
      <c r="V227">
        <v>0</v>
      </c>
      <c r="W227" t="str">
        <f>""</f>
        <v/>
      </c>
      <c r="X227">
        <v>0</v>
      </c>
      <c r="Y227" t="str">
        <f>""</f>
        <v/>
      </c>
      <c r="Z227">
        <v>0</v>
      </c>
      <c r="AA227" t="str">
        <f>""</f>
        <v/>
      </c>
      <c r="AB227">
        <v>0</v>
      </c>
      <c r="AC227" t="str">
        <f>""</f>
        <v/>
      </c>
      <c r="AD227">
        <v>0</v>
      </c>
      <c r="AE227" t="str">
        <f>""</f>
        <v/>
      </c>
      <c r="AF227">
        <v>0</v>
      </c>
      <c r="AG227" t="str">
        <f>""</f>
        <v/>
      </c>
      <c r="AH227">
        <v>0</v>
      </c>
      <c r="AI227" t="str">
        <f>""</f>
        <v/>
      </c>
      <c r="AJ227">
        <v>0</v>
      </c>
      <c r="AK227" t="str">
        <f>""</f>
        <v/>
      </c>
      <c r="AL227">
        <v>0</v>
      </c>
      <c r="AM227" t="str">
        <f>""</f>
        <v/>
      </c>
      <c r="AN227">
        <v>0</v>
      </c>
      <c r="AO227" t="str">
        <f>""</f>
        <v/>
      </c>
      <c r="AP227">
        <v>0</v>
      </c>
      <c r="AQ227" t="str">
        <f>""</f>
        <v/>
      </c>
      <c r="AR227" t="s">
        <v>56</v>
      </c>
      <c r="AS227" t="s">
        <v>57</v>
      </c>
      <c r="AT227">
        <v>0</v>
      </c>
      <c r="AU227" t="str">
        <f>""</f>
        <v/>
      </c>
      <c r="AV227">
        <v>2015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</row>
    <row r="228" spans="1:54" x14ac:dyDescent="0.2">
      <c r="A228">
        <v>1611201520</v>
      </c>
      <c r="B228" t="s">
        <v>308</v>
      </c>
      <c r="C228" s="2">
        <v>63000</v>
      </c>
      <c r="D228" s="1">
        <v>42228</v>
      </c>
      <c r="E228">
        <v>0</v>
      </c>
      <c r="F228" s="1">
        <v>42228</v>
      </c>
      <c r="G228" s="1">
        <v>20772</v>
      </c>
      <c r="H228">
        <v>67.02</v>
      </c>
      <c r="I228" s="2">
        <v>63000</v>
      </c>
      <c r="J228" s="1">
        <v>42228</v>
      </c>
      <c r="K228">
        <v>0</v>
      </c>
      <c r="L228" s="1">
        <v>42228</v>
      </c>
      <c r="M228" s="1">
        <v>20772</v>
      </c>
      <c r="N228">
        <v>67.02</v>
      </c>
      <c r="O228">
        <v>0</v>
      </c>
      <c r="P228">
        <v>0</v>
      </c>
      <c r="Q228">
        <v>0</v>
      </c>
      <c r="R228" s="2">
        <v>63000</v>
      </c>
      <c r="S228" s="1">
        <v>20772</v>
      </c>
      <c r="T228" s="2">
        <v>63000</v>
      </c>
      <c r="U228" s="1">
        <v>20772</v>
      </c>
      <c r="V228">
        <v>0</v>
      </c>
      <c r="W228" t="str">
        <f>""</f>
        <v/>
      </c>
      <c r="X228">
        <v>0</v>
      </c>
      <c r="Y228" t="str">
        <f>""</f>
        <v/>
      </c>
      <c r="Z228">
        <v>0</v>
      </c>
      <c r="AA228" t="str">
        <f>""</f>
        <v/>
      </c>
      <c r="AB228">
        <v>0</v>
      </c>
      <c r="AC228" t="str">
        <f>""</f>
        <v/>
      </c>
      <c r="AD228">
        <v>0</v>
      </c>
      <c r="AE228" t="str">
        <f>""</f>
        <v/>
      </c>
      <c r="AF228">
        <v>0</v>
      </c>
      <c r="AG228" t="str">
        <f>""</f>
        <v/>
      </c>
      <c r="AH228">
        <v>0</v>
      </c>
      <c r="AI228" t="str">
        <f>""</f>
        <v/>
      </c>
      <c r="AJ228">
        <v>0</v>
      </c>
      <c r="AK228" t="str">
        <f>""</f>
        <v/>
      </c>
      <c r="AL228">
        <v>0</v>
      </c>
      <c r="AM228" t="str">
        <f>""</f>
        <v/>
      </c>
      <c r="AN228">
        <v>0</v>
      </c>
      <c r="AO228" t="str">
        <f>""</f>
        <v/>
      </c>
      <c r="AP228">
        <v>0</v>
      </c>
      <c r="AQ228" t="str">
        <f>""</f>
        <v/>
      </c>
      <c r="AR228" t="s">
        <v>56</v>
      </c>
      <c r="AS228" t="s">
        <v>57</v>
      </c>
      <c r="AT228">
        <v>0</v>
      </c>
      <c r="AU228" t="str">
        <f>""</f>
        <v/>
      </c>
      <c r="AV228">
        <v>2015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</row>
    <row r="229" spans="1:54" x14ac:dyDescent="0.2">
      <c r="A229">
        <v>1611201780</v>
      </c>
      <c r="B229" t="s">
        <v>309</v>
      </c>
      <c r="C229">
        <v>0</v>
      </c>
      <c r="D229" s="1">
        <v>12700</v>
      </c>
      <c r="E229">
        <v>0</v>
      </c>
      <c r="F229" s="1">
        <v>12700</v>
      </c>
      <c r="G229" s="1">
        <v>-12700</v>
      </c>
      <c r="H229">
        <v>0</v>
      </c>
      <c r="I229">
        <v>0</v>
      </c>
      <c r="J229" s="1">
        <v>12700</v>
      </c>
      <c r="K229">
        <v>0</v>
      </c>
      <c r="L229" s="1">
        <v>12700</v>
      </c>
      <c r="M229" s="1">
        <v>-12700</v>
      </c>
      <c r="N229">
        <v>0</v>
      </c>
      <c r="O229">
        <v>0</v>
      </c>
      <c r="P229">
        <v>0</v>
      </c>
      <c r="Q229">
        <v>0</v>
      </c>
      <c r="R229">
        <v>0</v>
      </c>
      <c r="S229" s="1">
        <v>-12700</v>
      </c>
      <c r="T229">
        <v>0</v>
      </c>
      <c r="U229" s="1">
        <v>-12700</v>
      </c>
      <c r="V229">
        <v>0</v>
      </c>
      <c r="W229" t="str">
        <f>""</f>
        <v/>
      </c>
      <c r="X229">
        <v>0</v>
      </c>
      <c r="Y229" t="str">
        <f>""</f>
        <v/>
      </c>
      <c r="Z229">
        <v>0</v>
      </c>
      <c r="AA229" t="str">
        <f>""</f>
        <v/>
      </c>
      <c r="AB229">
        <v>0</v>
      </c>
      <c r="AC229" t="str">
        <f>""</f>
        <v/>
      </c>
      <c r="AD229">
        <v>0</v>
      </c>
      <c r="AE229" t="str">
        <f>""</f>
        <v/>
      </c>
      <c r="AF229">
        <v>0</v>
      </c>
      <c r="AG229" t="str">
        <f>""</f>
        <v/>
      </c>
      <c r="AH229">
        <v>0</v>
      </c>
      <c r="AI229" t="str">
        <f>""</f>
        <v/>
      </c>
      <c r="AJ229">
        <v>0</v>
      </c>
      <c r="AK229" t="str">
        <f>""</f>
        <v/>
      </c>
      <c r="AL229">
        <v>0</v>
      </c>
      <c r="AM229" t="str">
        <f>""</f>
        <v/>
      </c>
      <c r="AN229">
        <v>0</v>
      </c>
      <c r="AO229" t="str">
        <f>""</f>
        <v/>
      </c>
      <c r="AP229">
        <v>0</v>
      </c>
      <c r="AQ229" t="str">
        <f>""</f>
        <v/>
      </c>
      <c r="AR229" t="s">
        <v>56</v>
      </c>
      <c r="AS229" t="s">
        <v>57</v>
      </c>
      <c r="AT229">
        <v>0</v>
      </c>
      <c r="AU229" t="str">
        <f>""</f>
        <v/>
      </c>
      <c r="AV229">
        <v>2015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</row>
    <row r="230" spans="1:54" x14ac:dyDescent="0.2">
      <c r="A230">
        <v>1612000110</v>
      </c>
      <c r="B230" t="s">
        <v>310</v>
      </c>
      <c r="C230" s="2">
        <v>509000</v>
      </c>
      <c r="D230" s="1">
        <v>522805.9</v>
      </c>
      <c r="E230">
        <v>0</v>
      </c>
      <c r="F230" s="1">
        <v>522805.9</v>
      </c>
      <c r="G230" s="1">
        <v>-13805.9</v>
      </c>
      <c r="H230">
        <v>102.71</v>
      </c>
      <c r="I230" s="2">
        <v>509000</v>
      </c>
      <c r="J230" s="1">
        <v>522805.9</v>
      </c>
      <c r="K230">
        <v>0</v>
      </c>
      <c r="L230" s="1">
        <v>522805.9</v>
      </c>
      <c r="M230" s="1">
        <v>-13805.9</v>
      </c>
      <c r="N230">
        <v>102.71</v>
      </c>
      <c r="O230">
        <v>0</v>
      </c>
      <c r="P230">
        <v>0</v>
      </c>
      <c r="Q230">
        <v>0</v>
      </c>
      <c r="R230" s="2">
        <v>509000</v>
      </c>
      <c r="S230" s="1">
        <v>-13805.9</v>
      </c>
      <c r="T230" s="2">
        <v>509000</v>
      </c>
      <c r="U230" s="1">
        <v>-13805.9</v>
      </c>
      <c r="V230">
        <v>20</v>
      </c>
      <c r="W230" t="s">
        <v>311</v>
      </c>
      <c r="X230">
        <v>0</v>
      </c>
      <c r="Y230" t="str">
        <f>""</f>
        <v/>
      </c>
      <c r="Z230">
        <v>0</v>
      </c>
      <c r="AA230" t="str">
        <f>""</f>
        <v/>
      </c>
      <c r="AB230">
        <v>0</v>
      </c>
      <c r="AC230" t="str">
        <f>""</f>
        <v/>
      </c>
      <c r="AD230">
        <v>0</v>
      </c>
      <c r="AE230" t="str">
        <f>""</f>
        <v/>
      </c>
      <c r="AF230">
        <v>0</v>
      </c>
      <c r="AG230" t="str">
        <f>""</f>
        <v/>
      </c>
      <c r="AH230">
        <v>0</v>
      </c>
      <c r="AI230" t="str">
        <f>""</f>
        <v/>
      </c>
      <c r="AJ230">
        <v>0</v>
      </c>
      <c r="AK230" t="str">
        <f>""</f>
        <v/>
      </c>
      <c r="AL230">
        <v>0</v>
      </c>
      <c r="AM230" t="str">
        <f>""</f>
        <v/>
      </c>
      <c r="AN230">
        <v>0</v>
      </c>
      <c r="AO230" t="str">
        <f>""</f>
        <v/>
      </c>
      <c r="AP230">
        <v>0</v>
      </c>
      <c r="AQ230" t="str">
        <f>""</f>
        <v/>
      </c>
      <c r="AR230" t="s">
        <v>56</v>
      </c>
      <c r="AS230" t="s">
        <v>57</v>
      </c>
      <c r="AT230">
        <v>0</v>
      </c>
      <c r="AU230" t="str">
        <f>""</f>
        <v/>
      </c>
      <c r="AV230">
        <v>2015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</row>
    <row r="231" spans="1:54" x14ac:dyDescent="0.2">
      <c r="A231">
        <v>1612000521</v>
      </c>
      <c r="B231" t="s">
        <v>312</v>
      </c>
      <c r="C231" s="2">
        <v>5000</v>
      </c>
      <c r="D231" s="1">
        <v>3600</v>
      </c>
      <c r="E231">
        <v>0</v>
      </c>
      <c r="F231" s="1">
        <v>3600</v>
      </c>
      <c r="G231" s="1">
        <v>1400</v>
      </c>
      <c r="H231">
        <v>72</v>
      </c>
      <c r="I231" s="2">
        <v>5000</v>
      </c>
      <c r="J231" s="1">
        <v>3600</v>
      </c>
      <c r="K231">
        <v>0</v>
      </c>
      <c r="L231" s="1">
        <v>3600</v>
      </c>
      <c r="M231" s="1">
        <v>1400</v>
      </c>
      <c r="N231">
        <v>72</v>
      </c>
      <c r="O231">
        <v>0</v>
      </c>
      <c r="P231">
        <v>0</v>
      </c>
      <c r="Q231">
        <v>0</v>
      </c>
      <c r="R231" s="2">
        <v>5000</v>
      </c>
      <c r="S231" s="1">
        <v>1400</v>
      </c>
      <c r="T231" s="2">
        <v>5000</v>
      </c>
      <c r="U231" s="1">
        <v>1400</v>
      </c>
      <c r="V231">
        <v>0</v>
      </c>
      <c r="W231" t="str">
        <f>""</f>
        <v/>
      </c>
      <c r="X231">
        <v>0</v>
      </c>
      <c r="Y231" t="str">
        <f>""</f>
        <v/>
      </c>
      <c r="Z231">
        <v>0</v>
      </c>
      <c r="AA231" t="str">
        <f>""</f>
        <v/>
      </c>
      <c r="AB231">
        <v>0</v>
      </c>
      <c r="AC231" t="str">
        <f>""</f>
        <v/>
      </c>
      <c r="AD231">
        <v>0</v>
      </c>
      <c r="AE231" t="str">
        <f>""</f>
        <v/>
      </c>
      <c r="AF231">
        <v>0</v>
      </c>
      <c r="AG231" t="str">
        <f>""</f>
        <v/>
      </c>
      <c r="AH231">
        <v>0</v>
      </c>
      <c r="AI231" t="str">
        <f>""</f>
        <v/>
      </c>
      <c r="AJ231">
        <v>0</v>
      </c>
      <c r="AK231" t="str">
        <f>""</f>
        <v/>
      </c>
      <c r="AL231">
        <v>0</v>
      </c>
      <c r="AM231" t="str">
        <f>""</f>
        <v/>
      </c>
      <c r="AN231">
        <v>0</v>
      </c>
      <c r="AO231" t="str">
        <f>""</f>
        <v/>
      </c>
      <c r="AP231">
        <v>0</v>
      </c>
      <c r="AQ231" t="str">
        <f>""</f>
        <v/>
      </c>
      <c r="AR231" t="s">
        <v>56</v>
      </c>
      <c r="AS231" t="s">
        <v>57</v>
      </c>
      <c r="AT231">
        <v>0</v>
      </c>
      <c r="AU231" t="str">
        <f>""</f>
        <v/>
      </c>
      <c r="AV231">
        <v>2015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</row>
    <row r="232" spans="1:54" x14ac:dyDescent="0.2">
      <c r="A232">
        <v>1612000750</v>
      </c>
      <c r="B232" t="s">
        <v>313</v>
      </c>
      <c r="C232" s="2">
        <v>9000</v>
      </c>
      <c r="D232" s="1">
        <v>8290</v>
      </c>
      <c r="E232">
        <v>0</v>
      </c>
      <c r="F232" s="1">
        <v>8290</v>
      </c>
      <c r="G232">
        <v>710</v>
      </c>
      <c r="H232">
        <v>92.11</v>
      </c>
      <c r="I232" s="2">
        <v>9000</v>
      </c>
      <c r="J232" s="1">
        <v>8290</v>
      </c>
      <c r="K232">
        <v>0</v>
      </c>
      <c r="L232" s="1">
        <v>8290</v>
      </c>
      <c r="M232">
        <v>710</v>
      </c>
      <c r="N232">
        <v>92.11</v>
      </c>
      <c r="O232">
        <v>0</v>
      </c>
      <c r="P232">
        <v>0</v>
      </c>
      <c r="Q232">
        <v>0</v>
      </c>
      <c r="R232" s="2">
        <v>9000</v>
      </c>
      <c r="S232">
        <v>710</v>
      </c>
      <c r="T232" s="2">
        <v>9000</v>
      </c>
      <c r="U232">
        <v>710</v>
      </c>
      <c r="V232">
        <v>20</v>
      </c>
      <c r="W232" t="s">
        <v>311</v>
      </c>
      <c r="X232">
        <v>0</v>
      </c>
      <c r="Y232" t="str">
        <f>""</f>
        <v/>
      </c>
      <c r="Z232">
        <v>0</v>
      </c>
      <c r="AA232" t="str">
        <f>""</f>
        <v/>
      </c>
      <c r="AB232">
        <v>0</v>
      </c>
      <c r="AC232" t="str">
        <f>""</f>
        <v/>
      </c>
      <c r="AD232">
        <v>0</v>
      </c>
      <c r="AE232" t="str">
        <f>""</f>
        <v/>
      </c>
      <c r="AF232">
        <v>0</v>
      </c>
      <c r="AG232" t="str">
        <f>""</f>
        <v/>
      </c>
      <c r="AH232">
        <v>0</v>
      </c>
      <c r="AI232" t="str">
        <f>""</f>
        <v/>
      </c>
      <c r="AJ232">
        <v>0</v>
      </c>
      <c r="AK232" t="str">
        <f>""</f>
        <v/>
      </c>
      <c r="AL232">
        <v>0</v>
      </c>
      <c r="AM232" t="str">
        <f>""</f>
        <v/>
      </c>
      <c r="AN232">
        <v>0</v>
      </c>
      <c r="AO232" t="str">
        <f>""</f>
        <v/>
      </c>
      <c r="AP232">
        <v>0</v>
      </c>
      <c r="AQ232" t="str">
        <f>""</f>
        <v/>
      </c>
      <c r="AR232" t="s">
        <v>56</v>
      </c>
      <c r="AS232" t="s">
        <v>57</v>
      </c>
      <c r="AT232">
        <v>0</v>
      </c>
      <c r="AU232" t="str">
        <f>""</f>
        <v/>
      </c>
      <c r="AV232">
        <v>2015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</row>
    <row r="233" spans="1:54" x14ac:dyDescent="0.2">
      <c r="A233">
        <v>1613000110</v>
      </c>
      <c r="B233" t="s">
        <v>314</v>
      </c>
      <c r="C233" s="2">
        <v>1484000</v>
      </c>
      <c r="D233" s="1">
        <v>1438103.2</v>
      </c>
      <c r="E233">
        <v>0</v>
      </c>
      <c r="F233" s="1">
        <v>1438103.2</v>
      </c>
      <c r="G233" s="1">
        <v>45896.800000000003</v>
      </c>
      <c r="H233">
        <v>96.9</v>
      </c>
      <c r="I233" s="2">
        <v>1484000</v>
      </c>
      <c r="J233" s="1">
        <v>1438103.2</v>
      </c>
      <c r="K233">
        <v>0</v>
      </c>
      <c r="L233" s="1">
        <v>1438103.2</v>
      </c>
      <c r="M233" s="1">
        <v>45896.800000000003</v>
      </c>
      <c r="N233">
        <v>96.9</v>
      </c>
      <c r="O233">
        <v>0</v>
      </c>
      <c r="P233">
        <v>0</v>
      </c>
      <c r="Q233">
        <v>0</v>
      </c>
      <c r="R233" s="2">
        <v>1484000</v>
      </c>
      <c r="S233" s="1">
        <v>45896.800000000003</v>
      </c>
      <c r="T233" s="2">
        <v>1484000</v>
      </c>
      <c r="U233" s="1">
        <v>45896.800000000003</v>
      </c>
      <c r="V233">
        <v>30</v>
      </c>
      <c r="W233" t="s">
        <v>315</v>
      </c>
      <c r="X233">
        <v>0</v>
      </c>
      <c r="Y233" t="str">
        <f>""</f>
        <v/>
      </c>
      <c r="Z233">
        <v>0</v>
      </c>
      <c r="AA233" t="str">
        <f>""</f>
        <v/>
      </c>
      <c r="AB233">
        <v>0</v>
      </c>
      <c r="AC233" t="str">
        <f>""</f>
        <v/>
      </c>
      <c r="AD233">
        <v>0</v>
      </c>
      <c r="AE233" t="str">
        <f>""</f>
        <v/>
      </c>
      <c r="AF233">
        <v>0</v>
      </c>
      <c r="AG233" t="str">
        <f>""</f>
        <v/>
      </c>
      <c r="AH233">
        <v>0</v>
      </c>
      <c r="AI233" t="str">
        <f>""</f>
        <v/>
      </c>
      <c r="AJ233">
        <v>0</v>
      </c>
      <c r="AK233" t="str">
        <f>""</f>
        <v/>
      </c>
      <c r="AL233">
        <v>0</v>
      </c>
      <c r="AM233" t="str">
        <f>""</f>
        <v/>
      </c>
      <c r="AN233">
        <v>0</v>
      </c>
      <c r="AO233" t="str">
        <f>""</f>
        <v/>
      </c>
      <c r="AP233">
        <v>0</v>
      </c>
      <c r="AQ233" t="str">
        <f>""</f>
        <v/>
      </c>
      <c r="AR233" t="s">
        <v>56</v>
      </c>
      <c r="AS233" t="s">
        <v>57</v>
      </c>
      <c r="AT233">
        <v>0</v>
      </c>
      <c r="AU233" t="str">
        <f>""</f>
        <v/>
      </c>
      <c r="AV233">
        <v>2015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</row>
    <row r="234" spans="1:54" x14ac:dyDescent="0.2">
      <c r="A234">
        <v>1613000450</v>
      </c>
      <c r="B234" t="s">
        <v>316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t="str">
        <f>""</f>
        <v/>
      </c>
      <c r="X234">
        <v>0</v>
      </c>
      <c r="Y234" t="str">
        <f>""</f>
        <v/>
      </c>
      <c r="Z234">
        <v>0</v>
      </c>
      <c r="AA234" t="str">
        <f>""</f>
        <v/>
      </c>
      <c r="AB234">
        <v>0</v>
      </c>
      <c r="AC234" t="str">
        <f>""</f>
        <v/>
      </c>
      <c r="AD234">
        <v>0</v>
      </c>
      <c r="AE234" t="str">
        <f>""</f>
        <v/>
      </c>
      <c r="AF234">
        <v>0</v>
      </c>
      <c r="AG234" t="str">
        <f>""</f>
        <v/>
      </c>
      <c r="AH234">
        <v>0</v>
      </c>
      <c r="AI234" t="str">
        <f>""</f>
        <v/>
      </c>
      <c r="AJ234">
        <v>0</v>
      </c>
      <c r="AK234" t="str">
        <f>""</f>
        <v/>
      </c>
      <c r="AL234">
        <v>0</v>
      </c>
      <c r="AM234" t="str">
        <f>""</f>
        <v/>
      </c>
      <c r="AN234">
        <v>0</v>
      </c>
      <c r="AO234" t="str">
        <f>""</f>
        <v/>
      </c>
      <c r="AP234">
        <v>0</v>
      </c>
      <c r="AQ234" t="str">
        <f>""</f>
        <v/>
      </c>
      <c r="AR234" t="s">
        <v>56</v>
      </c>
      <c r="AS234" t="s">
        <v>57</v>
      </c>
      <c r="AT234">
        <v>0</v>
      </c>
      <c r="AU234" t="str">
        <f>""</f>
        <v/>
      </c>
      <c r="AV234">
        <v>2015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</row>
    <row r="235" spans="1:54" x14ac:dyDescent="0.2">
      <c r="A235">
        <v>1613000470</v>
      </c>
      <c r="B235" t="s">
        <v>317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30</v>
      </c>
      <c r="W235" t="s">
        <v>315</v>
      </c>
      <c r="X235">
        <v>0</v>
      </c>
      <c r="Y235" t="str">
        <f>""</f>
        <v/>
      </c>
      <c r="Z235">
        <v>0</v>
      </c>
      <c r="AA235" t="str">
        <f>""</f>
        <v/>
      </c>
      <c r="AB235">
        <v>0</v>
      </c>
      <c r="AC235" t="str">
        <f>""</f>
        <v/>
      </c>
      <c r="AD235">
        <v>0</v>
      </c>
      <c r="AE235" t="str">
        <f>""</f>
        <v/>
      </c>
      <c r="AF235">
        <v>0</v>
      </c>
      <c r="AG235" t="str">
        <f>""</f>
        <v/>
      </c>
      <c r="AH235">
        <v>0</v>
      </c>
      <c r="AI235" t="str">
        <f>""</f>
        <v/>
      </c>
      <c r="AJ235">
        <v>0</v>
      </c>
      <c r="AK235" t="str">
        <f>""</f>
        <v/>
      </c>
      <c r="AL235">
        <v>0</v>
      </c>
      <c r="AM235" t="str">
        <f>""</f>
        <v/>
      </c>
      <c r="AN235">
        <v>0</v>
      </c>
      <c r="AO235" t="str">
        <f>""</f>
        <v/>
      </c>
      <c r="AP235">
        <v>0</v>
      </c>
      <c r="AQ235" t="str">
        <f>""</f>
        <v/>
      </c>
      <c r="AR235" t="s">
        <v>56</v>
      </c>
      <c r="AS235" t="s">
        <v>57</v>
      </c>
      <c r="AT235">
        <v>0</v>
      </c>
      <c r="AU235" t="str">
        <f>""</f>
        <v/>
      </c>
      <c r="AV235">
        <v>2015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</row>
    <row r="236" spans="1:54" x14ac:dyDescent="0.2">
      <c r="A236">
        <v>1613000521</v>
      </c>
      <c r="B236" t="s">
        <v>312</v>
      </c>
      <c r="C236" s="2">
        <v>2000</v>
      </c>
      <c r="D236" s="1">
        <v>4150</v>
      </c>
      <c r="E236">
        <v>0</v>
      </c>
      <c r="F236" s="1">
        <v>4150</v>
      </c>
      <c r="G236" s="1">
        <v>-2150</v>
      </c>
      <c r="H236">
        <v>207.5</v>
      </c>
      <c r="I236" s="2">
        <v>2000</v>
      </c>
      <c r="J236" s="1">
        <v>4150</v>
      </c>
      <c r="K236">
        <v>0</v>
      </c>
      <c r="L236" s="1">
        <v>4150</v>
      </c>
      <c r="M236" s="1">
        <v>-2150</v>
      </c>
      <c r="N236">
        <v>207.5</v>
      </c>
      <c r="O236">
        <v>0</v>
      </c>
      <c r="P236">
        <v>0</v>
      </c>
      <c r="Q236">
        <v>0</v>
      </c>
      <c r="R236" s="2">
        <v>2000</v>
      </c>
      <c r="S236" s="1">
        <v>-2150</v>
      </c>
      <c r="T236" s="2">
        <v>2000</v>
      </c>
      <c r="U236" s="1">
        <v>-2150</v>
      </c>
      <c r="V236">
        <v>30</v>
      </c>
      <c r="W236" t="s">
        <v>315</v>
      </c>
      <c r="X236">
        <v>0</v>
      </c>
      <c r="Y236" t="str">
        <f>""</f>
        <v/>
      </c>
      <c r="Z236">
        <v>0</v>
      </c>
      <c r="AA236" t="str">
        <f>""</f>
        <v/>
      </c>
      <c r="AB236">
        <v>0</v>
      </c>
      <c r="AC236" t="str">
        <f>""</f>
        <v/>
      </c>
      <c r="AD236">
        <v>0</v>
      </c>
      <c r="AE236" t="str">
        <f>""</f>
        <v/>
      </c>
      <c r="AF236">
        <v>0</v>
      </c>
      <c r="AG236" t="str">
        <f>""</f>
        <v/>
      </c>
      <c r="AH236">
        <v>0</v>
      </c>
      <c r="AI236" t="str">
        <f>""</f>
        <v/>
      </c>
      <c r="AJ236">
        <v>0</v>
      </c>
      <c r="AK236" t="str">
        <f>""</f>
        <v/>
      </c>
      <c r="AL236">
        <v>0</v>
      </c>
      <c r="AM236" t="str">
        <f>""</f>
        <v/>
      </c>
      <c r="AN236">
        <v>0</v>
      </c>
      <c r="AO236" t="str">
        <f>""</f>
        <v/>
      </c>
      <c r="AP236">
        <v>0</v>
      </c>
      <c r="AQ236" t="str">
        <f>""</f>
        <v/>
      </c>
      <c r="AR236" t="s">
        <v>56</v>
      </c>
      <c r="AS236" t="s">
        <v>57</v>
      </c>
      <c r="AT236">
        <v>0</v>
      </c>
      <c r="AU236" t="str">
        <f>""</f>
        <v/>
      </c>
      <c r="AV236">
        <v>2015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</row>
    <row r="237" spans="1:54" x14ac:dyDescent="0.2">
      <c r="A237">
        <v>1613000522</v>
      </c>
      <c r="B237" t="s">
        <v>318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30</v>
      </c>
      <c r="W237" t="s">
        <v>315</v>
      </c>
      <c r="X237">
        <v>0</v>
      </c>
      <c r="Y237" t="str">
        <f>""</f>
        <v/>
      </c>
      <c r="Z237">
        <v>0</v>
      </c>
      <c r="AA237" t="str">
        <f>""</f>
        <v/>
      </c>
      <c r="AB237">
        <v>0</v>
      </c>
      <c r="AC237" t="str">
        <f>""</f>
        <v/>
      </c>
      <c r="AD237">
        <v>0</v>
      </c>
      <c r="AE237" t="str">
        <f>""</f>
        <v/>
      </c>
      <c r="AF237">
        <v>0</v>
      </c>
      <c r="AG237" t="str">
        <f>""</f>
        <v/>
      </c>
      <c r="AH237">
        <v>0</v>
      </c>
      <c r="AI237" t="str">
        <f>""</f>
        <v/>
      </c>
      <c r="AJ237">
        <v>0</v>
      </c>
      <c r="AK237" t="str">
        <f>""</f>
        <v/>
      </c>
      <c r="AL237">
        <v>0</v>
      </c>
      <c r="AM237" t="str">
        <f>""</f>
        <v/>
      </c>
      <c r="AN237">
        <v>0</v>
      </c>
      <c r="AO237" t="str">
        <f>""</f>
        <v/>
      </c>
      <c r="AP237">
        <v>0</v>
      </c>
      <c r="AQ237" t="str">
        <f>""</f>
        <v/>
      </c>
      <c r="AR237" t="s">
        <v>56</v>
      </c>
      <c r="AS237" t="s">
        <v>57</v>
      </c>
      <c r="AT237">
        <v>0</v>
      </c>
      <c r="AU237" t="str">
        <f>""</f>
        <v/>
      </c>
      <c r="AV237">
        <v>2015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</row>
    <row r="238" spans="1:54" x14ac:dyDescent="0.2">
      <c r="A238">
        <v>1613000540</v>
      </c>
      <c r="B238" t="s">
        <v>301</v>
      </c>
      <c r="C238" s="2">
        <v>34000</v>
      </c>
      <c r="D238" s="1">
        <v>36617.68</v>
      </c>
      <c r="E238">
        <v>0</v>
      </c>
      <c r="F238" s="1">
        <v>36617.68</v>
      </c>
      <c r="G238" s="1">
        <v>-2617.6799999999998</v>
      </c>
      <c r="H238">
        <v>107.69</v>
      </c>
      <c r="I238" s="2">
        <v>34000</v>
      </c>
      <c r="J238" s="1">
        <v>36617.68</v>
      </c>
      <c r="K238">
        <v>0</v>
      </c>
      <c r="L238" s="1">
        <v>36617.68</v>
      </c>
      <c r="M238" s="1">
        <v>-2617.6799999999998</v>
      </c>
      <c r="N238">
        <v>107.69</v>
      </c>
      <c r="O238">
        <v>0</v>
      </c>
      <c r="P238">
        <v>0</v>
      </c>
      <c r="Q238">
        <v>0</v>
      </c>
      <c r="R238" s="2">
        <v>34000</v>
      </c>
      <c r="S238" s="1">
        <v>-2617.6799999999998</v>
      </c>
      <c r="T238" s="2">
        <v>34000</v>
      </c>
      <c r="U238" s="1">
        <v>-2617.6799999999998</v>
      </c>
      <c r="V238">
        <v>30</v>
      </c>
      <c r="W238" t="s">
        <v>315</v>
      </c>
      <c r="X238">
        <v>0</v>
      </c>
      <c r="Y238" t="str">
        <f>""</f>
        <v/>
      </c>
      <c r="Z238">
        <v>0</v>
      </c>
      <c r="AA238" t="str">
        <f>""</f>
        <v/>
      </c>
      <c r="AB238">
        <v>0</v>
      </c>
      <c r="AC238" t="str">
        <f>""</f>
        <v/>
      </c>
      <c r="AD238">
        <v>0</v>
      </c>
      <c r="AE238" t="str">
        <f>""</f>
        <v/>
      </c>
      <c r="AF238">
        <v>0</v>
      </c>
      <c r="AG238" t="str">
        <f>""</f>
        <v/>
      </c>
      <c r="AH238">
        <v>0</v>
      </c>
      <c r="AI238" t="str">
        <f>""</f>
        <v/>
      </c>
      <c r="AJ238">
        <v>0</v>
      </c>
      <c r="AK238" t="str">
        <f>""</f>
        <v/>
      </c>
      <c r="AL238">
        <v>0</v>
      </c>
      <c r="AM238" t="str">
        <f>""</f>
        <v/>
      </c>
      <c r="AN238">
        <v>0</v>
      </c>
      <c r="AO238" t="str">
        <f>""</f>
        <v/>
      </c>
      <c r="AP238">
        <v>0</v>
      </c>
      <c r="AQ238" t="str">
        <f>""</f>
        <v/>
      </c>
      <c r="AR238" t="s">
        <v>56</v>
      </c>
      <c r="AS238" t="s">
        <v>57</v>
      </c>
      <c r="AT238">
        <v>0</v>
      </c>
      <c r="AU238" t="str">
        <f>""</f>
        <v/>
      </c>
      <c r="AV238">
        <v>2015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</row>
    <row r="239" spans="1:54" x14ac:dyDescent="0.2">
      <c r="A239">
        <v>1613000560</v>
      </c>
      <c r="B239" t="s">
        <v>319</v>
      </c>
      <c r="C239" s="2">
        <v>7000</v>
      </c>
      <c r="D239" s="1">
        <v>6122.1</v>
      </c>
      <c r="E239">
        <v>0</v>
      </c>
      <c r="F239" s="1">
        <v>6122.1</v>
      </c>
      <c r="G239">
        <v>877.9</v>
      </c>
      <c r="H239">
        <v>87.45</v>
      </c>
      <c r="I239" s="2">
        <v>7000</v>
      </c>
      <c r="J239" s="1">
        <v>6122.1</v>
      </c>
      <c r="K239">
        <v>0</v>
      </c>
      <c r="L239" s="1">
        <v>6122.1</v>
      </c>
      <c r="M239">
        <v>877.9</v>
      </c>
      <c r="N239">
        <v>87.45</v>
      </c>
      <c r="O239">
        <v>0</v>
      </c>
      <c r="P239">
        <v>0</v>
      </c>
      <c r="Q239">
        <v>0</v>
      </c>
      <c r="R239" s="2">
        <v>7000</v>
      </c>
      <c r="S239">
        <v>877.9</v>
      </c>
      <c r="T239" s="2">
        <v>7000</v>
      </c>
      <c r="U239">
        <v>877.9</v>
      </c>
      <c r="V239">
        <v>0</v>
      </c>
      <c r="W239" t="str">
        <f>""</f>
        <v/>
      </c>
      <c r="X239">
        <v>0</v>
      </c>
      <c r="Y239" t="str">
        <f>""</f>
        <v/>
      </c>
      <c r="Z239">
        <v>0</v>
      </c>
      <c r="AA239" t="str">
        <f>""</f>
        <v/>
      </c>
      <c r="AB239">
        <v>0</v>
      </c>
      <c r="AC239" t="str">
        <f>""</f>
        <v/>
      </c>
      <c r="AD239">
        <v>0</v>
      </c>
      <c r="AE239" t="str">
        <f>""</f>
        <v/>
      </c>
      <c r="AF239">
        <v>0</v>
      </c>
      <c r="AG239" t="str">
        <f>""</f>
        <v/>
      </c>
      <c r="AH239">
        <v>0</v>
      </c>
      <c r="AI239" t="str">
        <f>""</f>
        <v/>
      </c>
      <c r="AJ239">
        <v>0</v>
      </c>
      <c r="AK239" t="str">
        <f>""</f>
        <v/>
      </c>
      <c r="AL239">
        <v>0</v>
      </c>
      <c r="AM239" t="str">
        <f>""</f>
        <v/>
      </c>
      <c r="AN239">
        <v>0</v>
      </c>
      <c r="AO239" t="str">
        <f>""</f>
        <v/>
      </c>
      <c r="AP239">
        <v>0</v>
      </c>
      <c r="AQ239" t="str">
        <f>""</f>
        <v/>
      </c>
      <c r="AR239" t="s">
        <v>56</v>
      </c>
      <c r="AS239" t="s">
        <v>57</v>
      </c>
      <c r="AT239">
        <v>0</v>
      </c>
      <c r="AU239" t="str">
        <f>""</f>
        <v/>
      </c>
      <c r="AV239">
        <v>2015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</row>
    <row r="240" spans="1:54" x14ac:dyDescent="0.2">
      <c r="A240">
        <v>1613000780</v>
      </c>
      <c r="B240" t="s">
        <v>305</v>
      </c>
      <c r="C240" s="2">
        <v>10000</v>
      </c>
      <c r="D240" s="1">
        <v>6897</v>
      </c>
      <c r="E240">
        <v>0</v>
      </c>
      <c r="F240" s="1">
        <v>6897</v>
      </c>
      <c r="G240" s="1">
        <v>3103</v>
      </c>
      <c r="H240">
        <v>68.97</v>
      </c>
      <c r="I240" s="2">
        <v>10000</v>
      </c>
      <c r="J240" s="1">
        <v>6897</v>
      </c>
      <c r="K240">
        <v>0</v>
      </c>
      <c r="L240" s="1">
        <v>6897</v>
      </c>
      <c r="M240" s="1">
        <v>3103</v>
      </c>
      <c r="N240">
        <v>68.97</v>
      </c>
      <c r="O240">
        <v>0</v>
      </c>
      <c r="P240">
        <v>0</v>
      </c>
      <c r="Q240">
        <v>0</v>
      </c>
      <c r="R240" s="2">
        <v>10000</v>
      </c>
      <c r="S240" s="1">
        <v>3103</v>
      </c>
      <c r="T240" s="2">
        <v>10000</v>
      </c>
      <c r="U240" s="1">
        <v>3103</v>
      </c>
      <c r="V240">
        <v>30</v>
      </c>
      <c r="W240" t="s">
        <v>315</v>
      </c>
      <c r="X240">
        <v>0</v>
      </c>
      <c r="Y240" t="str">
        <f>""</f>
        <v/>
      </c>
      <c r="Z240">
        <v>0</v>
      </c>
      <c r="AA240" t="str">
        <f>""</f>
        <v/>
      </c>
      <c r="AB240">
        <v>0</v>
      </c>
      <c r="AC240" t="str">
        <f>""</f>
        <v/>
      </c>
      <c r="AD240">
        <v>0</v>
      </c>
      <c r="AE240" t="str">
        <f>""</f>
        <v/>
      </c>
      <c r="AF240">
        <v>0</v>
      </c>
      <c r="AG240" t="str">
        <f>""</f>
        <v/>
      </c>
      <c r="AH240">
        <v>0</v>
      </c>
      <c r="AI240" t="str">
        <f>""</f>
        <v/>
      </c>
      <c r="AJ240">
        <v>0</v>
      </c>
      <c r="AK240" t="str">
        <f>""</f>
        <v/>
      </c>
      <c r="AL240">
        <v>0</v>
      </c>
      <c r="AM240" t="str">
        <f>""</f>
        <v/>
      </c>
      <c r="AN240">
        <v>0</v>
      </c>
      <c r="AO240" t="str">
        <f>""</f>
        <v/>
      </c>
      <c r="AP240">
        <v>0</v>
      </c>
      <c r="AQ240" t="str">
        <f>""</f>
        <v/>
      </c>
      <c r="AR240" t="s">
        <v>56</v>
      </c>
      <c r="AS240" t="s">
        <v>57</v>
      </c>
      <c r="AT240">
        <v>0</v>
      </c>
      <c r="AU240" t="str">
        <f>""</f>
        <v/>
      </c>
      <c r="AV240">
        <v>2015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</row>
    <row r="241" spans="1:54" x14ac:dyDescent="0.2">
      <c r="A241">
        <v>1614000110</v>
      </c>
      <c r="B241" t="s">
        <v>320</v>
      </c>
      <c r="C241" s="2">
        <v>111000</v>
      </c>
      <c r="D241" s="1">
        <v>109715.34</v>
      </c>
      <c r="E241">
        <v>0</v>
      </c>
      <c r="F241" s="1">
        <v>109715.34</v>
      </c>
      <c r="G241" s="1">
        <v>1284.6600000000001</v>
      </c>
      <c r="H241">
        <v>98.84</v>
      </c>
      <c r="I241" s="2">
        <v>111000</v>
      </c>
      <c r="J241" s="1">
        <v>109715.34</v>
      </c>
      <c r="K241">
        <v>0</v>
      </c>
      <c r="L241" s="1">
        <v>109715.34</v>
      </c>
      <c r="M241" s="1">
        <v>1284.6600000000001</v>
      </c>
      <c r="N241">
        <v>98.84</v>
      </c>
      <c r="O241">
        <v>0</v>
      </c>
      <c r="P241">
        <v>0</v>
      </c>
      <c r="Q241">
        <v>0</v>
      </c>
      <c r="R241" s="2">
        <v>111000</v>
      </c>
      <c r="S241" s="1">
        <v>1284.6600000000001</v>
      </c>
      <c r="T241" s="2">
        <v>111000</v>
      </c>
      <c r="U241" s="1">
        <v>1284.6600000000001</v>
      </c>
      <c r="V241">
        <v>40</v>
      </c>
      <c r="W241" t="s">
        <v>321</v>
      </c>
      <c r="X241">
        <v>0</v>
      </c>
      <c r="Y241" t="str">
        <f>""</f>
        <v/>
      </c>
      <c r="Z241">
        <v>0</v>
      </c>
      <c r="AA241" t="str">
        <f>""</f>
        <v/>
      </c>
      <c r="AB241">
        <v>0</v>
      </c>
      <c r="AC241" t="str">
        <f>""</f>
        <v/>
      </c>
      <c r="AD241">
        <v>0</v>
      </c>
      <c r="AE241" t="str">
        <f>""</f>
        <v/>
      </c>
      <c r="AF241">
        <v>0</v>
      </c>
      <c r="AG241" t="str">
        <f>""</f>
        <v/>
      </c>
      <c r="AH241">
        <v>0</v>
      </c>
      <c r="AI241" t="str">
        <f>""</f>
        <v/>
      </c>
      <c r="AJ241">
        <v>0</v>
      </c>
      <c r="AK241" t="str">
        <f>""</f>
        <v/>
      </c>
      <c r="AL241">
        <v>0</v>
      </c>
      <c r="AM241" t="str">
        <f>""</f>
        <v/>
      </c>
      <c r="AN241">
        <v>0</v>
      </c>
      <c r="AO241" t="str">
        <f>""</f>
        <v/>
      </c>
      <c r="AP241">
        <v>0</v>
      </c>
      <c r="AQ241" t="str">
        <f>""</f>
        <v/>
      </c>
      <c r="AR241" t="s">
        <v>56</v>
      </c>
      <c r="AS241" t="s">
        <v>57</v>
      </c>
      <c r="AT241">
        <v>0</v>
      </c>
      <c r="AU241" t="str">
        <f>""</f>
        <v/>
      </c>
      <c r="AV241">
        <v>2015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</row>
    <row r="242" spans="1:54" x14ac:dyDescent="0.2">
      <c r="A242">
        <v>1614000521</v>
      </c>
      <c r="B242" t="s">
        <v>322</v>
      </c>
      <c r="C242">
        <v>0</v>
      </c>
      <c r="D242" s="1">
        <v>2060</v>
      </c>
      <c r="E242">
        <v>0</v>
      </c>
      <c r="F242" s="1">
        <v>2060</v>
      </c>
      <c r="G242" s="1">
        <v>-2060</v>
      </c>
      <c r="H242">
        <v>0</v>
      </c>
      <c r="I242">
        <v>0</v>
      </c>
      <c r="J242" s="1">
        <v>2060</v>
      </c>
      <c r="K242">
        <v>0</v>
      </c>
      <c r="L242" s="1">
        <v>2060</v>
      </c>
      <c r="M242" s="1">
        <v>-2060</v>
      </c>
      <c r="N242">
        <v>0</v>
      </c>
      <c r="O242">
        <v>0</v>
      </c>
      <c r="P242">
        <v>0</v>
      </c>
      <c r="Q242">
        <v>0</v>
      </c>
      <c r="R242">
        <v>0</v>
      </c>
      <c r="S242" s="1">
        <v>-2060</v>
      </c>
      <c r="T242">
        <v>0</v>
      </c>
      <c r="U242" s="1">
        <v>-2060</v>
      </c>
      <c r="V242">
        <v>0</v>
      </c>
      <c r="W242" t="str">
        <f>""</f>
        <v/>
      </c>
      <c r="X242">
        <v>0</v>
      </c>
      <c r="Y242" t="str">
        <f>""</f>
        <v/>
      </c>
      <c r="Z242">
        <v>0</v>
      </c>
      <c r="AA242" t="str">
        <f>""</f>
        <v/>
      </c>
      <c r="AB242">
        <v>0</v>
      </c>
      <c r="AC242" t="str">
        <f>""</f>
        <v/>
      </c>
      <c r="AD242">
        <v>0</v>
      </c>
      <c r="AE242" t="str">
        <f>""</f>
        <v/>
      </c>
      <c r="AF242">
        <v>0</v>
      </c>
      <c r="AG242" t="str">
        <f>""</f>
        <v/>
      </c>
      <c r="AH242">
        <v>0</v>
      </c>
      <c r="AI242" t="str">
        <f>""</f>
        <v/>
      </c>
      <c r="AJ242">
        <v>0</v>
      </c>
      <c r="AK242" t="str">
        <f>""</f>
        <v/>
      </c>
      <c r="AL242">
        <v>0</v>
      </c>
      <c r="AM242" t="str">
        <f>""</f>
        <v/>
      </c>
      <c r="AN242">
        <v>0</v>
      </c>
      <c r="AO242" t="str">
        <f>""</f>
        <v/>
      </c>
      <c r="AP242">
        <v>0</v>
      </c>
      <c r="AQ242" t="str">
        <f>""</f>
        <v/>
      </c>
      <c r="AR242" t="s">
        <v>56</v>
      </c>
      <c r="AS242" t="s">
        <v>57</v>
      </c>
      <c r="AT242">
        <v>0</v>
      </c>
      <c r="AU242" t="str">
        <f>""</f>
        <v/>
      </c>
      <c r="AV242">
        <v>2015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</row>
    <row r="243" spans="1:54" x14ac:dyDescent="0.2">
      <c r="A243">
        <v>1614000550</v>
      </c>
      <c r="B243" t="s">
        <v>323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 t="str">
        <f>""</f>
        <v/>
      </c>
      <c r="X243">
        <v>0</v>
      </c>
      <c r="Y243" t="str">
        <f>""</f>
        <v/>
      </c>
      <c r="Z243">
        <v>0</v>
      </c>
      <c r="AA243" t="str">
        <f>""</f>
        <v/>
      </c>
      <c r="AB243">
        <v>0</v>
      </c>
      <c r="AC243" t="str">
        <f>""</f>
        <v/>
      </c>
      <c r="AD243">
        <v>0</v>
      </c>
      <c r="AE243" t="str">
        <f>""</f>
        <v/>
      </c>
      <c r="AF243">
        <v>0</v>
      </c>
      <c r="AG243" t="str">
        <f>""</f>
        <v/>
      </c>
      <c r="AH243">
        <v>0</v>
      </c>
      <c r="AI243" t="str">
        <f>""</f>
        <v/>
      </c>
      <c r="AJ243">
        <v>0</v>
      </c>
      <c r="AK243" t="str">
        <f>""</f>
        <v/>
      </c>
      <c r="AL243">
        <v>0</v>
      </c>
      <c r="AM243" t="str">
        <f>""</f>
        <v/>
      </c>
      <c r="AN243">
        <v>0</v>
      </c>
      <c r="AO243" t="str">
        <f>""</f>
        <v/>
      </c>
      <c r="AP243">
        <v>0</v>
      </c>
      <c r="AQ243" t="str">
        <f>""</f>
        <v/>
      </c>
      <c r="AR243" t="s">
        <v>56</v>
      </c>
      <c r="AS243" t="s">
        <v>57</v>
      </c>
      <c r="AT243">
        <v>0</v>
      </c>
      <c r="AU243" t="str">
        <f>""</f>
        <v/>
      </c>
      <c r="AV243">
        <v>2015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</row>
    <row r="244" spans="1:54" x14ac:dyDescent="0.2">
      <c r="A244">
        <v>1615000110</v>
      </c>
      <c r="B244" t="s">
        <v>324</v>
      </c>
      <c r="C244" s="2">
        <v>395000</v>
      </c>
      <c r="D244" s="1">
        <v>389636.94</v>
      </c>
      <c r="E244">
        <v>0</v>
      </c>
      <c r="F244" s="1">
        <v>389636.94</v>
      </c>
      <c r="G244" s="1">
        <v>5363.06</v>
      </c>
      <c r="H244">
        <v>98.64</v>
      </c>
      <c r="I244" s="2">
        <v>395000</v>
      </c>
      <c r="J244" s="1">
        <v>389636.94</v>
      </c>
      <c r="K244">
        <v>0</v>
      </c>
      <c r="L244" s="1">
        <v>389636.94</v>
      </c>
      <c r="M244" s="1">
        <v>5363.06</v>
      </c>
      <c r="N244">
        <v>98.64</v>
      </c>
      <c r="O244">
        <v>0</v>
      </c>
      <c r="P244">
        <v>0</v>
      </c>
      <c r="Q244">
        <v>0</v>
      </c>
      <c r="R244" s="2">
        <v>395000</v>
      </c>
      <c r="S244" s="1">
        <v>5363.06</v>
      </c>
      <c r="T244" s="2">
        <v>395000</v>
      </c>
      <c r="U244" s="1">
        <v>5363.06</v>
      </c>
      <c r="V244">
        <v>50</v>
      </c>
      <c r="W244" t="s">
        <v>325</v>
      </c>
      <c r="X244">
        <v>0</v>
      </c>
      <c r="Y244" t="str">
        <f>""</f>
        <v/>
      </c>
      <c r="Z244">
        <v>0</v>
      </c>
      <c r="AA244" t="str">
        <f>""</f>
        <v/>
      </c>
      <c r="AB244">
        <v>0</v>
      </c>
      <c r="AC244" t="str">
        <f>""</f>
        <v/>
      </c>
      <c r="AD244">
        <v>0</v>
      </c>
      <c r="AE244" t="str">
        <f>""</f>
        <v/>
      </c>
      <c r="AF244">
        <v>0</v>
      </c>
      <c r="AG244" t="str">
        <f>""</f>
        <v/>
      </c>
      <c r="AH244">
        <v>0</v>
      </c>
      <c r="AI244" t="str">
        <f>""</f>
        <v/>
      </c>
      <c r="AJ244">
        <v>0</v>
      </c>
      <c r="AK244" t="str">
        <f>""</f>
        <v/>
      </c>
      <c r="AL244">
        <v>0</v>
      </c>
      <c r="AM244" t="str">
        <f>""</f>
        <v/>
      </c>
      <c r="AN244">
        <v>0</v>
      </c>
      <c r="AO244" t="str">
        <f>""</f>
        <v/>
      </c>
      <c r="AP244">
        <v>0</v>
      </c>
      <c r="AQ244" t="str">
        <f>""</f>
        <v/>
      </c>
      <c r="AR244" t="s">
        <v>56</v>
      </c>
      <c r="AS244" t="s">
        <v>57</v>
      </c>
      <c r="AT244">
        <v>0</v>
      </c>
      <c r="AU244" t="str">
        <f>""</f>
        <v/>
      </c>
      <c r="AV244">
        <v>2015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</row>
    <row r="245" spans="1:54" x14ac:dyDescent="0.2">
      <c r="A245">
        <v>1615000470</v>
      </c>
      <c r="B245" t="s">
        <v>326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t="str">
        <f>""</f>
        <v/>
      </c>
      <c r="X245">
        <v>0</v>
      </c>
      <c r="Y245" t="str">
        <f>""</f>
        <v/>
      </c>
      <c r="Z245">
        <v>0</v>
      </c>
      <c r="AA245" t="str">
        <f>""</f>
        <v/>
      </c>
      <c r="AB245">
        <v>0</v>
      </c>
      <c r="AC245" t="str">
        <f>""</f>
        <v/>
      </c>
      <c r="AD245">
        <v>0</v>
      </c>
      <c r="AE245" t="str">
        <f>""</f>
        <v/>
      </c>
      <c r="AF245">
        <v>0</v>
      </c>
      <c r="AG245" t="str">
        <f>""</f>
        <v/>
      </c>
      <c r="AH245">
        <v>0</v>
      </c>
      <c r="AI245" t="str">
        <f>""</f>
        <v/>
      </c>
      <c r="AJ245">
        <v>0</v>
      </c>
      <c r="AK245" t="str">
        <f>""</f>
        <v/>
      </c>
      <c r="AL245">
        <v>0</v>
      </c>
      <c r="AM245" t="str">
        <f>""</f>
        <v/>
      </c>
      <c r="AN245">
        <v>0</v>
      </c>
      <c r="AO245" t="str">
        <f>""</f>
        <v/>
      </c>
      <c r="AP245">
        <v>0</v>
      </c>
      <c r="AQ245" t="str">
        <f>""</f>
        <v/>
      </c>
      <c r="AR245" t="s">
        <v>56</v>
      </c>
      <c r="AS245" t="s">
        <v>57</v>
      </c>
      <c r="AT245">
        <v>0</v>
      </c>
      <c r="AU245" t="str">
        <f>""</f>
        <v/>
      </c>
      <c r="AV245">
        <v>2015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</row>
    <row r="246" spans="1:54" x14ac:dyDescent="0.2">
      <c r="A246">
        <v>1615000514</v>
      </c>
      <c r="B246" t="s">
        <v>327</v>
      </c>
      <c r="C246" s="2">
        <v>300000</v>
      </c>
      <c r="D246" s="1">
        <v>467900</v>
      </c>
      <c r="E246">
        <v>0</v>
      </c>
      <c r="F246" s="1">
        <v>467900</v>
      </c>
      <c r="G246" s="1">
        <v>-167900</v>
      </c>
      <c r="H246">
        <v>155.96</v>
      </c>
      <c r="I246" s="2">
        <v>300000</v>
      </c>
      <c r="J246" s="1">
        <v>467900</v>
      </c>
      <c r="K246">
        <v>0</v>
      </c>
      <c r="L246" s="1">
        <v>467900</v>
      </c>
      <c r="M246" s="1">
        <v>-167900</v>
      </c>
      <c r="N246">
        <v>155.96</v>
      </c>
      <c r="O246">
        <v>0</v>
      </c>
      <c r="P246">
        <v>0</v>
      </c>
      <c r="Q246">
        <v>0</v>
      </c>
      <c r="R246" s="2">
        <v>300000</v>
      </c>
      <c r="S246" s="1">
        <v>-167900</v>
      </c>
      <c r="T246" s="2">
        <v>300000</v>
      </c>
      <c r="U246" s="1">
        <v>-167900</v>
      </c>
      <c r="V246">
        <v>0</v>
      </c>
      <c r="W246" t="str">
        <f>""</f>
        <v/>
      </c>
      <c r="X246">
        <v>0</v>
      </c>
      <c r="Y246" t="str">
        <f>""</f>
        <v/>
      </c>
      <c r="Z246">
        <v>0</v>
      </c>
      <c r="AA246" t="str">
        <f>""</f>
        <v/>
      </c>
      <c r="AB246">
        <v>0</v>
      </c>
      <c r="AC246" t="str">
        <f>""</f>
        <v/>
      </c>
      <c r="AD246">
        <v>0</v>
      </c>
      <c r="AE246" t="str">
        <f>""</f>
        <v/>
      </c>
      <c r="AF246">
        <v>0</v>
      </c>
      <c r="AG246" t="str">
        <f>""</f>
        <v/>
      </c>
      <c r="AH246">
        <v>0</v>
      </c>
      <c r="AI246" t="str">
        <f>""</f>
        <v/>
      </c>
      <c r="AJ246">
        <v>0</v>
      </c>
      <c r="AK246" t="str">
        <f>""</f>
        <v/>
      </c>
      <c r="AL246">
        <v>0</v>
      </c>
      <c r="AM246" t="str">
        <f>""</f>
        <v/>
      </c>
      <c r="AN246">
        <v>0</v>
      </c>
      <c r="AO246" t="str">
        <f>""</f>
        <v/>
      </c>
      <c r="AP246">
        <v>0</v>
      </c>
      <c r="AQ246" t="str">
        <f>""</f>
        <v/>
      </c>
      <c r="AR246" t="s">
        <v>56</v>
      </c>
      <c r="AS246" t="s">
        <v>57</v>
      </c>
      <c r="AT246">
        <v>0</v>
      </c>
      <c r="AU246" t="str">
        <f>""</f>
        <v/>
      </c>
      <c r="AV246">
        <v>2015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</row>
    <row r="247" spans="1:54" x14ac:dyDescent="0.2">
      <c r="A247">
        <v>1615000521</v>
      </c>
      <c r="B247" t="s">
        <v>328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t="str">
        <f>""</f>
        <v/>
      </c>
      <c r="X247">
        <v>0</v>
      </c>
      <c r="Y247" t="str">
        <f>""</f>
        <v/>
      </c>
      <c r="Z247">
        <v>0</v>
      </c>
      <c r="AA247" t="str">
        <f>""</f>
        <v/>
      </c>
      <c r="AB247">
        <v>0</v>
      </c>
      <c r="AC247" t="str">
        <f>""</f>
        <v/>
      </c>
      <c r="AD247">
        <v>0</v>
      </c>
      <c r="AE247" t="str">
        <f>""</f>
        <v/>
      </c>
      <c r="AF247">
        <v>0</v>
      </c>
      <c r="AG247" t="str">
        <f>""</f>
        <v/>
      </c>
      <c r="AH247">
        <v>0</v>
      </c>
      <c r="AI247" t="str">
        <f>""</f>
        <v/>
      </c>
      <c r="AJ247">
        <v>0</v>
      </c>
      <c r="AK247" t="str">
        <f>""</f>
        <v/>
      </c>
      <c r="AL247">
        <v>0</v>
      </c>
      <c r="AM247" t="str">
        <f>""</f>
        <v/>
      </c>
      <c r="AN247">
        <v>0</v>
      </c>
      <c r="AO247" t="str">
        <f>""</f>
        <v/>
      </c>
      <c r="AP247">
        <v>0</v>
      </c>
      <c r="AQ247" t="str">
        <f>""</f>
        <v/>
      </c>
      <c r="AR247" t="s">
        <v>56</v>
      </c>
      <c r="AS247" t="s">
        <v>57</v>
      </c>
      <c r="AT247">
        <v>0</v>
      </c>
      <c r="AU247" t="str">
        <f>""</f>
        <v/>
      </c>
      <c r="AV247">
        <v>2015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</row>
    <row r="248" spans="1:54" x14ac:dyDescent="0.2">
      <c r="A248">
        <v>1615000540</v>
      </c>
      <c r="B248" t="s">
        <v>329</v>
      </c>
      <c r="C248" s="2">
        <v>33000</v>
      </c>
      <c r="D248" s="1">
        <v>37874.730000000003</v>
      </c>
      <c r="E248">
        <v>0</v>
      </c>
      <c r="F248" s="1">
        <v>37874.730000000003</v>
      </c>
      <c r="G248" s="1">
        <v>-4874.7299999999996</v>
      </c>
      <c r="H248">
        <v>114.77</v>
      </c>
      <c r="I248" s="2">
        <v>33000</v>
      </c>
      <c r="J248" s="1">
        <v>37874.730000000003</v>
      </c>
      <c r="K248">
        <v>0</v>
      </c>
      <c r="L248" s="1">
        <v>37874.730000000003</v>
      </c>
      <c r="M248" s="1">
        <v>-4874.7299999999996</v>
      </c>
      <c r="N248">
        <v>114.77</v>
      </c>
      <c r="O248">
        <v>0</v>
      </c>
      <c r="P248">
        <v>0</v>
      </c>
      <c r="Q248">
        <v>0</v>
      </c>
      <c r="R248" s="2">
        <v>33000</v>
      </c>
      <c r="S248" s="1">
        <v>-4874.7299999999996</v>
      </c>
      <c r="T248" s="2">
        <v>33000</v>
      </c>
      <c r="U248" s="1">
        <v>-4874.7299999999996</v>
      </c>
      <c r="V248">
        <v>0</v>
      </c>
      <c r="W248" t="str">
        <f>""</f>
        <v/>
      </c>
      <c r="X248">
        <v>0</v>
      </c>
      <c r="Y248" t="str">
        <f>""</f>
        <v/>
      </c>
      <c r="Z248">
        <v>0</v>
      </c>
      <c r="AA248" t="str">
        <f>""</f>
        <v/>
      </c>
      <c r="AB248">
        <v>0</v>
      </c>
      <c r="AC248" t="str">
        <f>""</f>
        <v/>
      </c>
      <c r="AD248">
        <v>0</v>
      </c>
      <c r="AE248" t="str">
        <f>""</f>
        <v/>
      </c>
      <c r="AF248">
        <v>0</v>
      </c>
      <c r="AG248" t="str">
        <f>""</f>
        <v/>
      </c>
      <c r="AH248">
        <v>0</v>
      </c>
      <c r="AI248" t="str">
        <f>""</f>
        <v/>
      </c>
      <c r="AJ248">
        <v>0</v>
      </c>
      <c r="AK248" t="str">
        <f>""</f>
        <v/>
      </c>
      <c r="AL248">
        <v>0</v>
      </c>
      <c r="AM248" t="str">
        <f>""</f>
        <v/>
      </c>
      <c r="AN248">
        <v>0</v>
      </c>
      <c r="AO248" t="str">
        <f>""</f>
        <v/>
      </c>
      <c r="AP248">
        <v>0</v>
      </c>
      <c r="AQ248" t="str">
        <f>""</f>
        <v/>
      </c>
      <c r="AR248" t="s">
        <v>56</v>
      </c>
      <c r="AS248" t="s">
        <v>57</v>
      </c>
      <c r="AT248">
        <v>0</v>
      </c>
      <c r="AU248" t="str">
        <f>""</f>
        <v/>
      </c>
      <c r="AV248">
        <v>2015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</row>
    <row r="249" spans="1:54" x14ac:dyDescent="0.2">
      <c r="A249">
        <v>1617000110</v>
      </c>
      <c r="B249" t="s">
        <v>330</v>
      </c>
      <c r="C249" s="2">
        <v>573000</v>
      </c>
      <c r="D249" s="1">
        <v>583727.72</v>
      </c>
      <c r="E249">
        <v>0</v>
      </c>
      <c r="F249" s="1">
        <v>583727.72</v>
      </c>
      <c r="G249" s="1">
        <v>-10727.72</v>
      </c>
      <c r="H249">
        <v>101.87</v>
      </c>
      <c r="I249" s="2">
        <v>573000</v>
      </c>
      <c r="J249" s="1">
        <v>583727.72</v>
      </c>
      <c r="K249">
        <v>0</v>
      </c>
      <c r="L249" s="1">
        <v>583727.72</v>
      </c>
      <c r="M249" s="1">
        <v>-10727.72</v>
      </c>
      <c r="N249">
        <v>101.87</v>
      </c>
      <c r="O249">
        <v>0</v>
      </c>
      <c r="P249">
        <v>0</v>
      </c>
      <c r="Q249">
        <v>0</v>
      </c>
      <c r="R249" s="2">
        <v>573000</v>
      </c>
      <c r="S249" s="1">
        <v>-10727.72</v>
      </c>
      <c r="T249" s="2">
        <v>573000</v>
      </c>
      <c r="U249" s="1">
        <v>-10727.72</v>
      </c>
      <c r="V249">
        <v>0</v>
      </c>
      <c r="W249" t="str">
        <f>""</f>
        <v/>
      </c>
      <c r="X249">
        <v>0</v>
      </c>
      <c r="Y249" t="str">
        <f>""</f>
        <v/>
      </c>
      <c r="Z249">
        <v>0</v>
      </c>
      <c r="AA249" t="str">
        <f>""</f>
        <v/>
      </c>
      <c r="AB249">
        <v>0</v>
      </c>
      <c r="AC249" t="str">
        <f>""</f>
        <v/>
      </c>
      <c r="AD249">
        <v>0</v>
      </c>
      <c r="AE249" t="str">
        <f>""</f>
        <v/>
      </c>
      <c r="AF249">
        <v>0</v>
      </c>
      <c r="AG249" t="str">
        <f>""</f>
        <v/>
      </c>
      <c r="AH249">
        <v>0</v>
      </c>
      <c r="AI249" t="str">
        <f>""</f>
        <v/>
      </c>
      <c r="AJ249">
        <v>0</v>
      </c>
      <c r="AK249" t="str">
        <f>""</f>
        <v/>
      </c>
      <c r="AL249">
        <v>0</v>
      </c>
      <c r="AM249" t="str">
        <f>""</f>
        <v/>
      </c>
      <c r="AN249">
        <v>0</v>
      </c>
      <c r="AO249" t="str">
        <f>""</f>
        <v/>
      </c>
      <c r="AP249">
        <v>0</v>
      </c>
      <c r="AQ249" t="str">
        <f>""</f>
        <v/>
      </c>
      <c r="AR249" t="s">
        <v>56</v>
      </c>
      <c r="AS249" t="s">
        <v>57</v>
      </c>
      <c r="AT249">
        <v>0</v>
      </c>
      <c r="AU249" t="str">
        <f>""</f>
        <v/>
      </c>
      <c r="AV249">
        <v>2015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</row>
    <row r="250" spans="1:54" x14ac:dyDescent="0.2">
      <c r="A250">
        <v>1617000521</v>
      </c>
      <c r="B250" t="s">
        <v>331</v>
      </c>
      <c r="C250" s="2">
        <v>2000</v>
      </c>
      <c r="D250" s="1">
        <v>1130</v>
      </c>
      <c r="E250">
        <v>0</v>
      </c>
      <c r="F250" s="1">
        <v>1130</v>
      </c>
      <c r="G250">
        <v>870</v>
      </c>
      <c r="H250">
        <v>56.5</v>
      </c>
      <c r="I250" s="2">
        <v>2000</v>
      </c>
      <c r="J250" s="1">
        <v>1130</v>
      </c>
      <c r="K250">
        <v>0</v>
      </c>
      <c r="L250" s="1">
        <v>1130</v>
      </c>
      <c r="M250">
        <v>870</v>
      </c>
      <c r="N250">
        <v>56.5</v>
      </c>
      <c r="O250">
        <v>0</v>
      </c>
      <c r="P250">
        <v>0</v>
      </c>
      <c r="Q250">
        <v>0</v>
      </c>
      <c r="R250" s="2">
        <v>2000</v>
      </c>
      <c r="S250">
        <v>870</v>
      </c>
      <c r="T250" s="2">
        <v>2000</v>
      </c>
      <c r="U250">
        <v>870</v>
      </c>
      <c r="V250">
        <v>0</v>
      </c>
      <c r="W250" t="str">
        <f>""</f>
        <v/>
      </c>
      <c r="X250">
        <v>0</v>
      </c>
      <c r="Y250" t="str">
        <f>""</f>
        <v/>
      </c>
      <c r="Z250">
        <v>0</v>
      </c>
      <c r="AA250" t="str">
        <f>""</f>
        <v/>
      </c>
      <c r="AB250">
        <v>0</v>
      </c>
      <c r="AC250" t="str">
        <f>""</f>
        <v/>
      </c>
      <c r="AD250">
        <v>0</v>
      </c>
      <c r="AE250" t="str">
        <f>""</f>
        <v/>
      </c>
      <c r="AF250">
        <v>0</v>
      </c>
      <c r="AG250" t="str">
        <f>""</f>
        <v/>
      </c>
      <c r="AH250">
        <v>0</v>
      </c>
      <c r="AI250" t="str">
        <f>""</f>
        <v/>
      </c>
      <c r="AJ250">
        <v>0</v>
      </c>
      <c r="AK250" t="str">
        <f>""</f>
        <v/>
      </c>
      <c r="AL250">
        <v>0</v>
      </c>
      <c r="AM250" t="str">
        <f>""</f>
        <v/>
      </c>
      <c r="AN250">
        <v>0</v>
      </c>
      <c r="AO250" t="str">
        <f>""</f>
        <v/>
      </c>
      <c r="AP250">
        <v>0</v>
      </c>
      <c r="AQ250" t="str">
        <f>""</f>
        <v/>
      </c>
      <c r="AR250" t="s">
        <v>56</v>
      </c>
      <c r="AS250" t="s">
        <v>57</v>
      </c>
      <c r="AT250">
        <v>0</v>
      </c>
      <c r="AU250" t="str">
        <f>""</f>
        <v/>
      </c>
      <c r="AV250">
        <v>2015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</row>
    <row r="251" spans="1:54" x14ac:dyDescent="0.2">
      <c r="A251">
        <v>1617000581</v>
      </c>
      <c r="B251" t="s">
        <v>332</v>
      </c>
      <c r="C251" s="2">
        <v>650000</v>
      </c>
      <c r="D251" s="1">
        <v>708558.13</v>
      </c>
      <c r="E251">
        <v>0</v>
      </c>
      <c r="F251" s="1">
        <v>708558.13</v>
      </c>
      <c r="G251" s="1">
        <v>-58558.13</v>
      </c>
      <c r="H251">
        <v>109</v>
      </c>
      <c r="I251" s="2">
        <v>650000</v>
      </c>
      <c r="J251" s="1">
        <v>708558.13</v>
      </c>
      <c r="K251">
        <v>0</v>
      </c>
      <c r="L251" s="1">
        <v>708558.13</v>
      </c>
      <c r="M251" s="1">
        <v>-58558.13</v>
      </c>
      <c r="N251">
        <v>109</v>
      </c>
      <c r="O251">
        <v>0</v>
      </c>
      <c r="P251">
        <v>0</v>
      </c>
      <c r="Q251">
        <v>0</v>
      </c>
      <c r="R251" s="2">
        <v>650000</v>
      </c>
      <c r="S251" s="1">
        <v>-58558.13</v>
      </c>
      <c r="T251" s="2">
        <v>650000</v>
      </c>
      <c r="U251" s="1">
        <v>-58558.13</v>
      </c>
      <c r="V251">
        <v>70</v>
      </c>
      <c r="W251" t="s">
        <v>333</v>
      </c>
      <c r="X251">
        <v>0</v>
      </c>
      <c r="Y251" t="str">
        <f>""</f>
        <v/>
      </c>
      <c r="Z251">
        <v>0</v>
      </c>
      <c r="AA251" t="str">
        <f>""</f>
        <v/>
      </c>
      <c r="AB251">
        <v>0</v>
      </c>
      <c r="AC251" t="str">
        <f>""</f>
        <v/>
      </c>
      <c r="AD251">
        <v>0</v>
      </c>
      <c r="AE251" t="str">
        <f>""</f>
        <v/>
      </c>
      <c r="AF251">
        <v>0</v>
      </c>
      <c r="AG251" t="str">
        <f>""</f>
        <v/>
      </c>
      <c r="AH251">
        <v>0</v>
      </c>
      <c r="AI251" t="str">
        <f>""</f>
        <v/>
      </c>
      <c r="AJ251">
        <v>0</v>
      </c>
      <c r="AK251" t="str">
        <f>""</f>
        <v/>
      </c>
      <c r="AL251">
        <v>0</v>
      </c>
      <c r="AM251" t="str">
        <f>""</f>
        <v/>
      </c>
      <c r="AN251">
        <v>0</v>
      </c>
      <c r="AO251" t="str">
        <f>""</f>
        <v/>
      </c>
      <c r="AP251">
        <v>0</v>
      </c>
      <c r="AQ251" t="str">
        <f>""</f>
        <v/>
      </c>
      <c r="AR251" t="s">
        <v>56</v>
      </c>
      <c r="AS251" t="s">
        <v>57</v>
      </c>
      <c r="AT251">
        <v>0</v>
      </c>
      <c r="AU251" t="str">
        <f>""</f>
        <v/>
      </c>
      <c r="AV251">
        <v>2015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</row>
    <row r="252" spans="1:54" x14ac:dyDescent="0.2">
      <c r="A252">
        <v>1617000780</v>
      </c>
      <c r="B252" t="s">
        <v>334</v>
      </c>
      <c r="C252" s="2">
        <v>5000</v>
      </c>
      <c r="D252" s="1">
        <v>6404.4</v>
      </c>
      <c r="E252">
        <v>0</v>
      </c>
      <c r="F252" s="1">
        <v>6404.4</v>
      </c>
      <c r="G252" s="1">
        <v>-1404.4</v>
      </c>
      <c r="H252">
        <v>128.08000000000001</v>
      </c>
      <c r="I252" s="2">
        <v>5000</v>
      </c>
      <c r="J252" s="1">
        <v>6404.4</v>
      </c>
      <c r="K252">
        <v>0</v>
      </c>
      <c r="L252" s="1">
        <v>6404.4</v>
      </c>
      <c r="M252" s="1">
        <v>-1404.4</v>
      </c>
      <c r="N252">
        <v>128.08000000000001</v>
      </c>
      <c r="O252">
        <v>0</v>
      </c>
      <c r="P252">
        <v>0</v>
      </c>
      <c r="Q252">
        <v>0</v>
      </c>
      <c r="R252" s="2">
        <v>5000</v>
      </c>
      <c r="S252" s="1">
        <v>-1404.4</v>
      </c>
      <c r="T252" s="2">
        <v>5000</v>
      </c>
      <c r="U252" s="1">
        <v>-1404.4</v>
      </c>
      <c r="V252">
        <v>0</v>
      </c>
      <c r="W252" t="str">
        <f>""</f>
        <v/>
      </c>
      <c r="X252">
        <v>0</v>
      </c>
      <c r="Y252" t="str">
        <f>""</f>
        <v/>
      </c>
      <c r="Z252">
        <v>0</v>
      </c>
      <c r="AA252" t="str">
        <f>""</f>
        <v/>
      </c>
      <c r="AB252">
        <v>0</v>
      </c>
      <c r="AC252" t="str">
        <f>""</f>
        <v/>
      </c>
      <c r="AD252">
        <v>0</v>
      </c>
      <c r="AE252" t="str">
        <f>""</f>
        <v/>
      </c>
      <c r="AF252">
        <v>0</v>
      </c>
      <c r="AG252" t="str">
        <f>""</f>
        <v/>
      </c>
      <c r="AH252">
        <v>0</v>
      </c>
      <c r="AI252" t="str">
        <f>""</f>
        <v/>
      </c>
      <c r="AJ252">
        <v>0</v>
      </c>
      <c r="AK252" t="str">
        <f>""</f>
        <v/>
      </c>
      <c r="AL252">
        <v>0</v>
      </c>
      <c r="AM252" t="str">
        <f>""</f>
        <v/>
      </c>
      <c r="AN252">
        <v>0</v>
      </c>
      <c r="AO252" t="str">
        <f>""</f>
        <v/>
      </c>
      <c r="AP252">
        <v>0</v>
      </c>
      <c r="AQ252" t="str">
        <f>""</f>
        <v/>
      </c>
      <c r="AR252" t="s">
        <v>56</v>
      </c>
      <c r="AS252" t="s">
        <v>57</v>
      </c>
      <c r="AT252">
        <v>0</v>
      </c>
      <c r="AU252" t="str">
        <f>""</f>
        <v/>
      </c>
      <c r="AV252">
        <v>2015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</row>
    <row r="253" spans="1:54" x14ac:dyDescent="0.2">
      <c r="A253">
        <v>1619000540</v>
      </c>
      <c r="B253" t="s">
        <v>335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90</v>
      </c>
      <c r="W253" t="s">
        <v>336</v>
      </c>
      <c r="X253">
        <v>0</v>
      </c>
      <c r="Y253" t="str">
        <f>""</f>
        <v/>
      </c>
      <c r="Z253">
        <v>0</v>
      </c>
      <c r="AA253" t="str">
        <f>""</f>
        <v/>
      </c>
      <c r="AB253">
        <v>0</v>
      </c>
      <c r="AC253" t="str">
        <f>""</f>
        <v/>
      </c>
      <c r="AD253">
        <v>0</v>
      </c>
      <c r="AE253" t="str">
        <f>""</f>
        <v/>
      </c>
      <c r="AF253">
        <v>0</v>
      </c>
      <c r="AG253" t="str">
        <f>""</f>
        <v/>
      </c>
      <c r="AH253">
        <v>0</v>
      </c>
      <c r="AI253" t="str">
        <f>""</f>
        <v/>
      </c>
      <c r="AJ253">
        <v>0</v>
      </c>
      <c r="AK253" t="str">
        <f>""</f>
        <v/>
      </c>
      <c r="AL253">
        <v>0</v>
      </c>
      <c r="AM253" t="str">
        <f>""</f>
        <v/>
      </c>
      <c r="AN253">
        <v>0</v>
      </c>
      <c r="AO253" t="str">
        <f>""</f>
        <v/>
      </c>
      <c r="AP253">
        <v>0</v>
      </c>
      <c r="AQ253" t="str">
        <f>""</f>
        <v/>
      </c>
      <c r="AR253" t="s">
        <v>56</v>
      </c>
      <c r="AS253" t="s">
        <v>57</v>
      </c>
      <c r="AT253">
        <v>0</v>
      </c>
      <c r="AU253" t="str">
        <f>""</f>
        <v/>
      </c>
      <c r="AV253">
        <v>2015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</row>
    <row r="254" spans="1:54" x14ac:dyDescent="0.2">
      <c r="A254">
        <v>1619000580</v>
      </c>
      <c r="B254" t="s">
        <v>337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90</v>
      </c>
      <c r="W254" t="s">
        <v>336</v>
      </c>
      <c r="X254">
        <v>0</v>
      </c>
      <c r="Y254" t="str">
        <f>""</f>
        <v/>
      </c>
      <c r="Z254">
        <v>0</v>
      </c>
      <c r="AA254" t="str">
        <f>""</f>
        <v/>
      </c>
      <c r="AB254">
        <v>0</v>
      </c>
      <c r="AC254" t="str">
        <f>""</f>
        <v/>
      </c>
      <c r="AD254">
        <v>0</v>
      </c>
      <c r="AE254" t="str">
        <f>""</f>
        <v/>
      </c>
      <c r="AF254">
        <v>0</v>
      </c>
      <c r="AG254" t="str">
        <f>""</f>
        <v/>
      </c>
      <c r="AH254">
        <v>0</v>
      </c>
      <c r="AI254" t="str">
        <f>""</f>
        <v/>
      </c>
      <c r="AJ254">
        <v>0</v>
      </c>
      <c r="AK254" t="str">
        <f>""</f>
        <v/>
      </c>
      <c r="AL254">
        <v>0</v>
      </c>
      <c r="AM254" t="str">
        <f>""</f>
        <v/>
      </c>
      <c r="AN254">
        <v>0</v>
      </c>
      <c r="AO254" t="str">
        <f>""</f>
        <v/>
      </c>
      <c r="AP254">
        <v>0</v>
      </c>
      <c r="AQ254" t="str">
        <f>""</f>
        <v/>
      </c>
      <c r="AR254" t="s">
        <v>56</v>
      </c>
      <c r="AS254" t="s">
        <v>57</v>
      </c>
      <c r="AT254">
        <v>0</v>
      </c>
      <c r="AU254" t="str">
        <f>""</f>
        <v/>
      </c>
      <c r="AV254">
        <v>2015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</row>
    <row r="255" spans="1:54" x14ac:dyDescent="0.2">
      <c r="A255">
        <v>1619000750</v>
      </c>
      <c r="B255" t="s">
        <v>338</v>
      </c>
      <c r="C255" s="2">
        <v>320000</v>
      </c>
      <c r="D255" s="1">
        <v>313101</v>
      </c>
      <c r="E255">
        <v>0</v>
      </c>
      <c r="F255" s="1">
        <v>313101</v>
      </c>
      <c r="G255" s="1">
        <v>6899</v>
      </c>
      <c r="H255">
        <v>97.84</v>
      </c>
      <c r="I255" s="2">
        <v>320000</v>
      </c>
      <c r="J255" s="1">
        <v>313101</v>
      </c>
      <c r="K255">
        <v>0</v>
      </c>
      <c r="L255" s="1">
        <v>313101</v>
      </c>
      <c r="M255" s="1">
        <v>6899</v>
      </c>
      <c r="N255">
        <v>97.84</v>
      </c>
      <c r="O255">
        <v>0</v>
      </c>
      <c r="P255">
        <v>0</v>
      </c>
      <c r="Q255">
        <v>0</v>
      </c>
      <c r="R255" s="2">
        <v>320000</v>
      </c>
      <c r="S255" s="1">
        <v>6899</v>
      </c>
      <c r="T255" s="2">
        <v>320000</v>
      </c>
      <c r="U255" s="1">
        <v>6899</v>
      </c>
      <c r="V255">
        <v>0</v>
      </c>
      <c r="W255" t="str">
        <f>""</f>
        <v/>
      </c>
      <c r="X255">
        <v>0</v>
      </c>
      <c r="Y255" t="str">
        <f>""</f>
        <v/>
      </c>
      <c r="Z255">
        <v>0</v>
      </c>
      <c r="AA255" t="str">
        <f>""</f>
        <v/>
      </c>
      <c r="AB255">
        <v>0</v>
      </c>
      <c r="AC255" t="str">
        <f>""</f>
        <v/>
      </c>
      <c r="AD255">
        <v>0</v>
      </c>
      <c r="AE255" t="str">
        <f>""</f>
        <v/>
      </c>
      <c r="AF255">
        <v>0</v>
      </c>
      <c r="AG255" t="str">
        <f>""</f>
        <v/>
      </c>
      <c r="AH255">
        <v>0</v>
      </c>
      <c r="AI255" t="str">
        <f>""</f>
        <v/>
      </c>
      <c r="AJ255">
        <v>0</v>
      </c>
      <c r="AK255" t="str">
        <f>""</f>
        <v/>
      </c>
      <c r="AL255">
        <v>0</v>
      </c>
      <c r="AM255" t="str">
        <f>""</f>
        <v/>
      </c>
      <c r="AN255">
        <v>0</v>
      </c>
      <c r="AO255" t="str">
        <f>""</f>
        <v/>
      </c>
      <c r="AP255">
        <v>0</v>
      </c>
      <c r="AQ255" t="str">
        <f>""</f>
        <v/>
      </c>
      <c r="AR255" t="s">
        <v>56</v>
      </c>
      <c r="AS255" t="s">
        <v>57</v>
      </c>
      <c r="AT255">
        <v>0</v>
      </c>
      <c r="AU255" t="str">
        <f>""</f>
        <v/>
      </c>
      <c r="AV255">
        <v>2015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</row>
    <row r="256" spans="1:54" x14ac:dyDescent="0.2">
      <c r="A256">
        <v>1621100110</v>
      </c>
      <c r="B256" t="s">
        <v>339</v>
      </c>
      <c r="C256" s="2">
        <v>646000</v>
      </c>
      <c r="D256" s="1">
        <v>636037.26</v>
      </c>
      <c r="E256">
        <v>0</v>
      </c>
      <c r="F256" s="1">
        <v>636037.26</v>
      </c>
      <c r="G256" s="1">
        <v>9962.74</v>
      </c>
      <c r="H256">
        <v>98.45</v>
      </c>
      <c r="I256" s="2">
        <v>646000</v>
      </c>
      <c r="J256" s="1">
        <v>636037.26</v>
      </c>
      <c r="K256">
        <v>0</v>
      </c>
      <c r="L256" s="1">
        <v>636037.26</v>
      </c>
      <c r="M256" s="1">
        <v>9962.74</v>
      </c>
      <c r="N256">
        <v>98.45</v>
      </c>
      <c r="O256">
        <v>0</v>
      </c>
      <c r="P256">
        <v>0</v>
      </c>
      <c r="Q256">
        <v>0</v>
      </c>
      <c r="R256" s="2">
        <v>646000</v>
      </c>
      <c r="S256" s="1">
        <v>9962.74</v>
      </c>
      <c r="T256" s="2">
        <v>646000</v>
      </c>
      <c r="U256" s="1">
        <v>9962.74</v>
      </c>
      <c r="V256">
        <v>100</v>
      </c>
      <c r="W256" t="s">
        <v>340</v>
      </c>
      <c r="X256">
        <v>0</v>
      </c>
      <c r="Y256" t="str">
        <f>""</f>
        <v/>
      </c>
      <c r="Z256">
        <v>0</v>
      </c>
      <c r="AA256" t="str">
        <f>""</f>
        <v/>
      </c>
      <c r="AB256">
        <v>0</v>
      </c>
      <c r="AC256" t="str">
        <f>""</f>
        <v/>
      </c>
      <c r="AD256">
        <v>0</v>
      </c>
      <c r="AE256" t="str">
        <f>""</f>
        <v/>
      </c>
      <c r="AF256">
        <v>0</v>
      </c>
      <c r="AG256" t="str">
        <f>""</f>
        <v/>
      </c>
      <c r="AH256">
        <v>0</v>
      </c>
      <c r="AI256" t="str">
        <f>""</f>
        <v/>
      </c>
      <c r="AJ256">
        <v>0</v>
      </c>
      <c r="AK256" t="str">
        <f>""</f>
        <v/>
      </c>
      <c r="AL256">
        <v>0</v>
      </c>
      <c r="AM256" t="str">
        <f>""</f>
        <v/>
      </c>
      <c r="AN256">
        <v>0</v>
      </c>
      <c r="AO256" t="str">
        <f>""</f>
        <v/>
      </c>
      <c r="AP256">
        <v>0</v>
      </c>
      <c r="AQ256" t="str">
        <f>""</f>
        <v/>
      </c>
      <c r="AR256" t="s">
        <v>56</v>
      </c>
      <c r="AS256" t="s">
        <v>57</v>
      </c>
      <c r="AT256">
        <v>0</v>
      </c>
      <c r="AU256" t="str">
        <f>""</f>
        <v/>
      </c>
      <c r="AV256">
        <v>2015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</row>
    <row r="257" spans="1:54" x14ac:dyDescent="0.2">
      <c r="A257">
        <v>1621100470</v>
      </c>
      <c r="B257" t="s">
        <v>341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100</v>
      </c>
      <c r="W257" t="s">
        <v>340</v>
      </c>
      <c r="X257">
        <v>0</v>
      </c>
      <c r="Y257" t="str">
        <f>""</f>
        <v/>
      </c>
      <c r="Z257">
        <v>0</v>
      </c>
      <c r="AA257" t="str">
        <f>""</f>
        <v/>
      </c>
      <c r="AB257">
        <v>0</v>
      </c>
      <c r="AC257" t="str">
        <f>""</f>
        <v/>
      </c>
      <c r="AD257">
        <v>0</v>
      </c>
      <c r="AE257" t="str">
        <f>""</f>
        <v/>
      </c>
      <c r="AF257">
        <v>0</v>
      </c>
      <c r="AG257" t="str">
        <f>""</f>
        <v/>
      </c>
      <c r="AH257">
        <v>0</v>
      </c>
      <c r="AI257" t="str">
        <f>""</f>
        <v/>
      </c>
      <c r="AJ257">
        <v>0</v>
      </c>
      <c r="AK257" t="str">
        <f>""</f>
        <v/>
      </c>
      <c r="AL257">
        <v>0</v>
      </c>
      <c r="AM257" t="str">
        <f>""</f>
        <v/>
      </c>
      <c r="AN257">
        <v>0</v>
      </c>
      <c r="AO257" t="str">
        <f>""</f>
        <v/>
      </c>
      <c r="AP257">
        <v>0</v>
      </c>
      <c r="AQ257" t="str">
        <f>""</f>
        <v/>
      </c>
      <c r="AR257" t="s">
        <v>56</v>
      </c>
      <c r="AS257" t="s">
        <v>57</v>
      </c>
      <c r="AT257">
        <v>0</v>
      </c>
      <c r="AU257" t="str">
        <f>""</f>
        <v/>
      </c>
      <c r="AV257">
        <v>2015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</row>
    <row r="258" spans="1:54" x14ac:dyDescent="0.2">
      <c r="A258">
        <v>1621100521</v>
      </c>
      <c r="B258" t="s">
        <v>342</v>
      </c>
      <c r="C258" s="2">
        <v>9000</v>
      </c>
      <c r="D258" s="1">
        <v>6650</v>
      </c>
      <c r="E258">
        <v>0</v>
      </c>
      <c r="F258" s="1">
        <v>6650</v>
      </c>
      <c r="G258" s="1">
        <v>2350</v>
      </c>
      <c r="H258">
        <v>73.88</v>
      </c>
      <c r="I258" s="2">
        <v>9000</v>
      </c>
      <c r="J258" s="1">
        <v>6650</v>
      </c>
      <c r="K258">
        <v>0</v>
      </c>
      <c r="L258" s="1">
        <v>6650</v>
      </c>
      <c r="M258" s="1">
        <v>2350</v>
      </c>
      <c r="N258">
        <v>73.88</v>
      </c>
      <c r="O258">
        <v>0</v>
      </c>
      <c r="P258">
        <v>0</v>
      </c>
      <c r="Q258">
        <v>0</v>
      </c>
      <c r="R258" s="2">
        <v>9000</v>
      </c>
      <c r="S258" s="1">
        <v>2350</v>
      </c>
      <c r="T258" s="2">
        <v>9000</v>
      </c>
      <c r="U258" s="1">
        <v>2350</v>
      </c>
      <c r="V258">
        <v>100</v>
      </c>
      <c r="W258" t="s">
        <v>340</v>
      </c>
      <c r="X258">
        <v>0</v>
      </c>
      <c r="Y258" t="str">
        <f>""</f>
        <v/>
      </c>
      <c r="Z258">
        <v>0</v>
      </c>
      <c r="AA258" t="str">
        <f>""</f>
        <v/>
      </c>
      <c r="AB258">
        <v>0</v>
      </c>
      <c r="AC258" t="str">
        <f>""</f>
        <v/>
      </c>
      <c r="AD258">
        <v>0</v>
      </c>
      <c r="AE258" t="str">
        <f>""</f>
        <v/>
      </c>
      <c r="AF258">
        <v>0</v>
      </c>
      <c r="AG258" t="str">
        <f>""</f>
        <v/>
      </c>
      <c r="AH258">
        <v>0</v>
      </c>
      <c r="AI258" t="str">
        <f>""</f>
        <v/>
      </c>
      <c r="AJ258">
        <v>0</v>
      </c>
      <c r="AK258" t="str">
        <f>""</f>
        <v/>
      </c>
      <c r="AL258">
        <v>0</v>
      </c>
      <c r="AM258" t="str">
        <f>""</f>
        <v/>
      </c>
      <c r="AN258">
        <v>0</v>
      </c>
      <c r="AO258" t="str">
        <f>""</f>
        <v/>
      </c>
      <c r="AP258">
        <v>0</v>
      </c>
      <c r="AQ258" t="str">
        <f>""</f>
        <v/>
      </c>
      <c r="AR258" t="s">
        <v>56</v>
      </c>
      <c r="AS258" t="s">
        <v>57</v>
      </c>
      <c r="AT258">
        <v>0</v>
      </c>
      <c r="AU258" t="str">
        <f>""</f>
        <v/>
      </c>
      <c r="AV258">
        <v>2015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</row>
    <row r="259" spans="1:54" x14ac:dyDescent="0.2">
      <c r="A259">
        <v>1621100522</v>
      </c>
      <c r="B259" t="s">
        <v>343</v>
      </c>
      <c r="C259">
        <v>0</v>
      </c>
      <c r="D259" s="1">
        <v>1358</v>
      </c>
      <c r="E259">
        <v>0</v>
      </c>
      <c r="F259" s="1">
        <v>1358</v>
      </c>
      <c r="G259" s="1">
        <v>-1358</v>
      </c>
      <c r="H259">
        <v>0</v>
      </c>
      <c r="I259">
        <v>0</v>
      </c>
      <c r="J259" s="1">
        <v>1358</v>
      </c>
      <c r="K259">
        <v>0</v>
      </c>
      <c r="L259" s="1">
        <v>1358</v>
      </c>
      <c r="M259" s="1">
        <v>-1358</v>
      </c>
      <c r="N259">
        <v>0</v>
      </c>
      <c r="O259">
        <v>0</v>
      </c>
      <c r="P259">
        <v>0</v>
      </c>
      <c r="Q259">
        <v>0</v>
      </c>
      <c r="R259">
        <v>0</v>
      </c>
      <c r="S259" s="1">
        <v>-1358</v>
      </c>
      <c r="T259">
        <v>0</v>
      </c>
      <c r="U259" s="1">
        <v>-1358</v>
      </c>
      <c r="V259">
        <v>0</v>
      </c>
      <c r="W259" t="str">
        <f>""</f>
        <v/>
      </c>
      <c r="X259">
        <v>0</v>
      </c>
      <c r="Y259" t="str">
        <f>""</f>
        <v/>
      </c>
      <c r="Z259">
        <v>0</v>
      </c>
      <c r="AA259" t="str">
        <f>""</f>
        <v/>
      </c>
      <c r="AB259">
        <v>0</v>
      </c>
      <c r="AC259" t="str">
        <f>""</f>
        <v/>
      </c>
      <c r="AD259">
        <v>0</v>
      </c>
      <c r="AE259" t="str">
        <f>""</f>
        <v/>
      </c>
      <c r="AF259">
        <v>0</v>
      </c>
      <c r="AG259" t="str">
        <f>""</f>
        <v/>
      </c>
      <c r="AH259">
        <v>0</v>
      </c>
      <c r="AI259" t="str">
        <f>""</f>
        <v/>
      </c>
      <c r="AJ259">
        <v>0</v>
      </c>
      <c r="AK259" t="str">
        <f>""</f>
        <v/>
      </c>
      <c r="AL259">
        <v>0</v>
      </c>
      <c r="AM259" t="str">
        <f>""</f>
        <v/>
      </c>
      <c r="AN259">
        <v>0</v>
      </c>
      <c r="AO259" t="str">
        <f>""</f>
        <v/>
      </c>
      <c r="AP259">
        <v>0</v>
      </c>
      <c r="AQ259" t="str">
        <f>""</f>
        <v/>
      </c>
      <c r="AR259" t="s">
        <v>56</v>
      </c>
      <c r="AS259" t="s">
        <v>57</v>
      </c>
      <c r="AT259">
        <v>0</v>
      </c>
      <c r="AU259" t="str">
        <f>""</f>
        <v/>
      </c>
      <c r="AV259">
        <v>2015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</row>
    <row r="260" spans="1:54" x14ac:dyDescent="0.2">
      <c r="A260">
        <v>1621100540</v>
      </c>
      <c r="B260" t="s">
        <v>301</v>
      </c>
      <c r="C260" s="2">
        <v>5000</v>
      </c>
      <c r="D260" s="1">
        <v>7545.64</v>
      </c>
      <c r="E260">
        <v>0</v>
      </c>
      <c r="F260" s="1">
        <v>7545.64</v>
      </c>
      <c r="G260" s="1">
        <v>-2545.64</v>
      </c>
      <c r="H260">
        <v>150.91</v>
      </c>
      <c r="I260" s="2">
        <v>5000</v>
      </c>
      <c r="J260" s="1">
        <v>7545.64</v>
      </c>
      <c r="K260">
        <v>0</v>
      </c>
      <c r="L260" s="1">
        <v>7545.64</v>
      </c>
      <c r="M260" s="1">
        <v>-2545.64</v>
      </c>
      <c r="N260">
        <v>150.91</v>
      </c>
      <c r="O260">
        <v>0</v>
      </c>
      <c r="P260">
        <v>0</v>
      </c>
      <c r="Q260">
        <v>0</v>
      </c>
      <c r="R260" s="2">
        <v>5000</v>
      </c>
      <c r="S260" s="1">
        <v>-2545.64</v>
      </c>
      <c r="T260" s="2">
        <v>5000</v>
      </c>
      <c r="U260" s="1">
        <v>-2545.64</v>
      </c>
      <c r="V260">
        <v>100</v>
      </c>
      <c r="W260" t="s">
        <v>340</v>
      </c>
      <c r="X260">
        <v>0</v>
      </c>
      <c r="Y260" t="str">
        <f>""</f>
        <v/>
      </c>
      <c r="Z260">
        <v>0</v>
      </c>
      <c r="AA260" t="str">
        <f>""</f>
        <v/>
      </c>
      <c r="AB260">
        <v>0</v>
      </c>
      <c r="AC260" t="str">
        <f>""</f>
        <v/>
      </c>
      <c r="AD260">
        <v>0</v>
      </c>
      <c r="AE260" t="str">
        <f>""</f>
        <v/>
      </c>
      <c r="AF260">
        <v>0</v>
      </c>
      <c r="AG260" t="str">
        <f>""</f>
        <v/>
      </c>
      <c r="AH260">
        <v>0</v>
      </c>
      <c r="AI260" t="str">
        <f>""</f>
        <v/>
      </c>
      <c r="AJ260">
        <v>0</v>
      </c>
      <c r="AK260" t="str">
        <f>""</f>
        <v/>
      </c>
      <c r="AL260">
        <v>0</v>
      </c>
      <c r="AM260" t="str">
        <f>""</f>
        <v/>
      </c>
      <c r="AN260">
        <v>0</v>
      </c>
      <c r="AO260" t="str">
        <f>""</f>
        <v/>
      </c>
      <c r="AP260">
        <v>0</v>
      </c>
      <c r="AQ260" t="str">
        <f>""</f>
        <v/>
      </c>
      <c r="AR260" t="s">
        <v>56</v>
      </c>
      <c r="AS260" t="s">
        <v>57</v>
      </c>
      <c r="AT260">
        <v>0</v>
      </c>
      <c r="AU260" t="str">
        <f>""</f>
        <v/>
      </c>
      <c r="AV260">
        <v>2015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</row>
    <row r="261" spans="1:54" x14ac:dyDescent="0.2">
      <c r="A261">
        <v>1621100560</v>
      </c>
      <c r="B261" t="s">
        <v>303</v>
      </c>
      <c r="C261" s="2">
        <v>2000</v>
      </c>
      <c r="D261">
        <v>843</v>
      </c>
      <c r="E261">
        <v>0</v>
      </c>
      <c r="F261">
        <v>843</v>
      </c>
      <c r="G261" s="1">
        <v>1157</v>
      </c>
      <c r="H261">
        <v>42.15</v>
      </c>
      <c r="I261" s="2">
        <v>2000</v>
      </c>
      <c r="J261">
        <v>843</v>
      </c>
      <c r="K261">
        <v>0</v>
      </c>
      <c r="L261">
        <v>843</v>
      </c>
      <c r="M261" s="1">
        <v>1157</v>
      </c>
      <c r="N261">
        <v>42.15</v>
      </c>
      <c r="O261">
        <v>0</v>
      </c>
      <c r="P261">
        <v>0</v>
      </c>
      <c r="Q261">
        <v>0</v>
      </c>
      <c r="R261" s="2">
        <v>2000</v>
      </c>
      <c r="S261" s="1">
        <v>1157</v>
      </c>
      <c r="T261" s="2">
        <v>2000</v>
      </c>
      <c r="U261" s="1">
        <v>1157</v>
      </c>
      <c r="V261">
        <v>100</v>
      </c>
      <c r="W261" t="s">
        <v>340</v>
      </c>
      <c r="X261">
        <v>0</v>
      </c>
      <c r="Y261" t="str">
        <f>""</f>
        <v/>
      </c>
      <c r="Z261">
        <v>0</v>
      </c>
      <c r="AA261" t="str">
        <f>""</f>
        <v/>
      </c>
      <c r="AB261">
        <v>0</v>
      </c>
      <c r="AC261" t="str">
        <f>""</f>
        <v/>
      </c>
      <c r="AD261">
        <v>0</v>
      </c>
      <c r="AE261" t="str">
        <f>""</f>
        <v/>
      </c>
      <c r="AF261">
        <v>0</v>
      </c>
      <c r="AG261" t="str">
        <f>""</f>
        <v/>
      </c>
      <c r="AH261">
        <v>0</v>
      </c>
      <c r="AI261" t="str">
        <f>""</f>
        <v/>
      </c>
      <c r="AJ261">
        <v>0</v>
      </c>
      <c r="AK261" t="str">
        <f>""</f>
        <v/>
      </c>
      <c r="AL261">
        <v>0</v>
      </c>
      <c r="AM261" t="str">
        <f>""</f>
        <v/>
      </c>
      <c r="AN261">
        <v>0</v>
      </c>
      <c r="AO261" t="str">
        <f>""</f>
        <v/>
      </c>
      <c r="AP261">
        <v>0</v>
      </c>
      <c r="AQ261" t="str">
        <f>""</f>
        <v/>
      </c>
      <c r="AR261" t="s">
        <v>56</v>
      </c>
      <c r="AS261" t="s">
        <v>57</v>
      </c>
      <c r="AT261">
        <v>0</v>
      </c>
      <c r="AU261" t="str">
        <f>""</f>
        <v/>
      </c>
      <c r="AV261">
        <v>2015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</row>
    <row r="262" spans="1:54" x14ac:dyDescent="0.2">
      <c r="A262">
        <v>1621100570</v>
      </c>
      <c r="B262" t="s">
        <v>344</v>
      </c>
      <c r="C262" s="2">
        <v>405000</v>
      </c>
      <c r="D262" s="1">
        <v>499569.47</v>
      </c>
      <c r="E262">
        <v>0</v>
      </c>
      <c r="F262" s="1">
        <v>499569.47</v>
      </c>
      <c r="G262" s="1">
        <v>-94569.47</v>
      </c>
      <c r="H262">
        <v>123.35</v>
      </c>
      <c r="I262" s="2">
        <v>405000</v>
      </c>
      <c r="J262" s="1">
        <v>499569.47</v>
      </c>
      <c r="K262">
        <v>0</v>
      </c>
      <c r="L262" s="1">
        <v>499569.47</v>
      </c>
      <c r="M262" s="1">
        <v>-94569.47</v>
      </c>
      <c r="N262">
        <v>123.35</v>
      </c>
      <c r="O262">
        <v>0</v>
      </c>
      <c r="P262">
        <v>0</v>
      </c>
      <c r="Q262">
        <v>0</v>
      </c>
      <c r="R262" s="2">
        <v>405000</v>
      </c>
      <c r="S262" s="1">
        <v>-94569.47</v>
      </c>
      <c r="T262" s="2">
        <v>405000</v>
      </c>
      <c r="U262" s="1">
        <v>-94569.47</v>
      </c>
      <c r="V262">
        <v>100</v>
      </c>
      <c r="W262" t="s">
        <v>340</v>
      </c>
      <c r="X262">
        <v>0</v>
      </c>
      <c r="Y262" t="str">
        <f>""</f>
        <v/>
      </c>
      <c r="Z262">
        <v>0</v>
      </c>
      <c r="AA262" t="str">
        <f>""</f>
        <v/>
      </c>
      <c r="AB262">
        <v>0</v>
      </c>
      <c r="AC262" t="str">
        <f>""</f>
        <v/>
      </c>
      <c r="AD262">
        <v>0</v>
      </c>
      <c r="AE262" t="str">
        <f>""</f>
        <v/>
      </c>
      <c r="AF262">
        <v>0</v>
      </c>
      <c r="AG262" t="str">
        <f>""</f>
        <v/>
      </c>
      <c r="AH262">
        <v>0</v>
      </c>
      <c r="AI262" t="str">
        <f>""</f>
        <v/>
      </c>
      <c r="AJ262">
        <v>0</v>
      </c>
      <c r="AK262" t="str">
        <f>""</f>
        <v/>
      </c>
      <c r="AL262">
        <v>0</v>
      </c>
      <c r="AM262" t="str">
        <f>""</f>
        <v/>
      </c>
      <c r="AN262">
        <v>0</v>
      </c>
      <c r="AO262" t="str">
        <f>""</f>
        <v/>
      </c>
      <c r="AP262">
        <v>0</v>
      </c>
      <c r="AQ262" t="str">
        <f>""</f>
        <v/>
      </c>
      <c r="AR262" t="s">
        <v>56</v>
      </c>
      <c r="AS262" t="s">
        <v>57</v>
      </c>
      <c r="AT262">
        <v>0</v>
      </c>
      <c r="AU262" t="str">
        <f>""</f>
        <v/>
      </c>
      <c r="AV262">
        <v>2015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</row>
    <row r="263" spans="1:54" x14ac:dyDescent="0.2">
      <c r="A263">
        <v>1621100740</v>
      </c>
      <c r="B263" t="s">
        <v>345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 t="str">
        <f>""</f>
        <v/>
      </c>
      <c r="X263">
        <v>0</v>
      </c>
      <c r="Y263" t="str">
        <f>""</f>
        <v/>
      </c>
      <c r="Z263">
        <v>0</v>
      </c>
      <c r="AA263" t="str">
        <f>""</f>
        <v/>
      </c>
      <c r="AB263">
        <v>0</v>
      </c>
      <c r="AC263" t="str">
        <f>""</f>
        <v/>
      </c>
      <c r="AD263">
        <v>0</v>
      </c>
      <c r="AE263" t="str">
        <f>""</f>
        <v/>
      </c>
      <c r="AF263">
        <v>0</v>
      </c>
      <c r="AG263" t="str">
        <f>""</f>
        <v/>
      </c>
      <c r="AH263">
        <v>0</v>
      </c>
      <c r="AI263" t="str">
        <f>""</f>
        <v/>
      </c>
      <c r="AJ263">
        <v>0</v>
      </c>
      <c r="AK263" t="str">
        <f>""</f>
        <v/>
      </c>
      <c r="AL263">
        <v>0</v>
      </c>
      <c r="AM263" t="str">
        <f>""</f>
        <v/>
      </c>
      <c r="AN263">
        <v>0</v>
      </c>
      <c r="AO263" t="str">
        <f>""</f>
        <v/>
      </c>
      <c r="AP263">
        <v>0</v>
      </c>
      <c r="AQ263" t="str">
        <f>""</f>
        <v/>
      </c>
      <c r="AR263" t="s">
        <v>56</v>
      </c>
      <c r="AS263" t="s">
        <v>57</v>
      </c>
      <c r="AT263">
        <v>0</v>
      </c>
      <c r="AU263" t="str">
        <f>""</f>
        <v/>
      </c>
      <c r="AV263">
        <v>2015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</row>
    <row r="264" spans="1:54" x14ac:dyDescent="0.2">
      <c r="A264">
        <v>1621100750</v>
      </c>
      <c r="B264" t="s">
        <v>346</v>
      </c>
      <c r="C264" s="2">
        <v>70800</v>
      </c>
      <c r="D264" s="1">
        <v>114775</v>
      </c>
      <c r="E264">
        <v>0</v>
      </c>
      <c r="F264" s="1">
        <v>114775</v>
      </c>
      <c r="G264" s="1">
        <v>-43975</v>
      </c>
      <c r="H264">
        <v>162.11000000000001</v>
      </c>
      <c r="I264" s="2">
        <v>70800</v>
      </c>
      <c r="J264" s="1">
        <v>114775</v>
      </c>
      <c r="K264">
        <v>0</v>
      </c>
      <c r="L264" s="1">
        <v>114775</v>
      </c>
      <c r="M264" s="1">
        <v>-43975</v>
      </c>
      <c r="N264">
        <v>162.11000000000001</v>
      </c>
      <c r="O264">
        <v>0</v>
      </c>
      <c r="P264">
        <v>0</v>
      </c>
      <c r="Q264">
        <v>0</v>
      </c>
      <c r="R264" s="2">
        <v>70800</v>
      </c>
      <c r="S264" s="1">
        <v>-43975</v>
      </c>
      <c r="T264" s="2">
        <v>70800</v>
      </c>
      <c r="U264" s="1">
        <v>-43975</v>
      </c>
      <c r="V264">
        <v>100</v>
      </c>
      <c r="W264" t="s">
        <v>340</v>
      </c>
      <c r="X264">
        <v>0</v>
      </c>
      <c r="Y264" t="str">
        <f>""</f>
        <v/>
      </c>
      <c r="Z264">
        <v>0</v>
      </c>
      <c r="AA264" t="str">
        <f>""</f>
        <v/>
      </c>
      <c r="AB264">
        <v>0</v>
      </c>
      <c r="AC264" t="str">
        <f>""</f>
        <v/>
      </c>
      <c r="AD264">
        <v>0</v>
      </c>
      <c r="AE264" t="str">
        <f>""</f>
        <v/>
      </c>
      <c r="AF264">
        <v>0</v>
      </c>
      <c r="AG264" t="str">
        <f>""</f>
        <v/>
      </c>
      <c r="AH264">
        <v>0</v>
      </c>
      <c r="AI264" t="str">
        <f>""</f>
        <v/>
      </c>
      <c r="AJ264">
        <v>0</v>
      </c>
      <c r="AK264" t="str">
        <f>""</f>
        <v/>
      </c>
      <c r="AL264">
        <v>0</v>
      </c>
      <c r="AM264" t="str">
        <f>""</f>
        <v/>
      </c>
      <c r="AN264">
        <v>0</v>
      </c>
      <c r="AO264" t="str">
        <f>""</f>
        <v/>
      </c>
      <c r="AP264">
        <v>0</v>
      </c>
      <c r="AQ264" t="str">
        <f>""</f>
        <v/>
      </c>
      <c r="AR264" t="s">
        <v>56</v>
      </c>
      <c r="AS264" t="s">
        <v>57</v>
      </c>
      <c r="AT264">
        <v>0</v>
      </c>
      <c r="AU264" t="str">
        <f>""</f>
        <v/>
      </c>
      <c r="AV264">
        <v>2015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</row>
    <row r="265" spans="1:54" x14ac:dyDescent="0.2">
      <c r="A265">
        <v>1621100780</v>
      </c>
      <c r="B265" t="s">
        <v>305</v>
      </c>
      <c r="C265" s="2">
        <v>100000</v>
      </c>
      <c r="D265" s="1">
        <v>31628.75</v>
      </c>
      <c r="E265">
        <v>0</v>
      </c>
      <c r="F265" s="1">
        <v>31628.75</v>
      </c>
      <c r="G265" s="1">
        <v>68371.25</v>
      </c>
      <c r="H265">
        <v>31.62</v>
      </c>
      <c r="I265" s="2">
        <v>100000</v>
      </c>
      <c r="J265" s="1">
        <v>31628.75</v>
      </c>
      <c r="K265">
        <v>0</v>
      </c>
      <c r="L265" s="1">
        <v>31628.75</v>
      </c>
      <c r="M265" s="1">
        <v>68371.25</v>
      </c>
      <c r="N265">
        <v>31.62</v>
      </c>
      <c r="O265">
        <v>0</v>
      </c>
      <c r="P265">
        <v>0</v>
      </c>
      <c r="Q265">
        <v>0</v>
      </c>
      <c r="R265" s="2">
        <v>100000</v>
      </c>
      <c r="S265" s="1">
        <v>68371.25</v>
      </c>
      <c r="T265" s="2">
        <v>100000</v>
      </c>
      <c r="U265" s="1">
        <v>68371.25</v>
      </c>
      <c r="V265">
        <v>100</v>
      </c>
      <c r="W265" t="s">
        <v>340</v>
      </c>
      <c r="X265">
        <v>0</v>
      </c>
      <c r="Y265" t="str">
        <f>""</f>
        <v/>
      </c>
      <c r="Z265">
        <v>0</v>
      </c>
      <c r="AA265" t="str">
        <f>""</f>
        <v/>
      </c>
      <c r="AB265">
        <v>0</v>
      </c>
      <c r="AC265" t="str">
        <f>""</f>
        <v/>
      </c>
      <c r="AD265">
        <v>0</v>
      </c>
      <c r="AE265" t="str">
        <f>""</f>
        <v/>
      </c>
      <c r="AF265">
        <v>0</v>
      </c>
      <c r="AG265" t="str">
        <f>""</f>
        <v/>
      </c>
      <c r="AH265">
        <v>0</v>
      </c>
      <c r="AI265" t="str">
        <f>""</f>
        <v/>
      </c>
      <c r="AJ265">
        <v>0</v>
      </c>
      <c r="AK265" t="str">
        <f>""</f>
        <v/>
      </c>
      <c r="AL265">
        <v>0</v>
      </c>
      <c r="AM265" t="str">
        <f>""</f>
        <v/>
      </c>
      <c r="AN265">
        <v>0</v>
      </c>
      <c r="AO265" t="str">
        <f>""</f>
        <v/>
      </c>
      <c r="AP265">
        <v>0</v>
      </c>
      <c r="AQ265" t="str">
        <f>""</f>
        <v/>
      </c>
      <c r="AR265" t="s">
        <v>56</v>
      </c>
      <c r="AS265" t="s">
        <v>57</v>
      </c>
      <c r="AT265">
        <v>0</v>
      </c>
      <c r="AU265" t="str">
        <f>""</f>
        <v/>
      </c>
      <c r="AV265">
        <v>2015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</row>
    <row r="266" spans="1:54" x14ac:dyDescent="0.2">
      <c r="A266">
        <v>1621100820</v>
      </c>
      <c r="B266" t="s">
        <v>347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100</v>
      </c>
      <c r="W266" t="s">
        <v>340</v>
      </c>
      <c r="X266">
        <v>0</v>
      </c>
      <c r="Y266" t="str">
        <f>""</f>
        <v/>
      </c>
      <c r="Z266">
        <v>0</v>
      </c>
      <c r="AA266" t="str">
        <f>""</f>
        <v/>
      </c>
      <c r="AB266">
        <v>0</v>
      </c>
      <c r="AC266" t="str">
        <f>""</f>
        <v/>
      </c>
      <c r="AD266">
        <v>0</v>
      </c>
      <c r="AE266" t="str">
        <f>""</f>
        <v/>
      </c>
      <c r="AF266">
        <v>0</v>
      </c>
      <c r="AG266" t="str">
        <f>""</f>
        <v/>
      </c>
      <c r="AH266">
        <v>0</v>
      </c>
      <c r="AI266" t="str">
        <f>""</f>
        <v/>
      </c>
      <c r="AJ266">
        <v>0</v>
      </c>
      <c r="AK266" t="str">
        <f>""</f>
        <v/>
      </c>
      <c r="AL266">
        <v>0</v>
      </c>
      <c r="AM266" t="str">
        <f>""</f>
        <v/>
      </c>
      <c r="AN266">
        <v>0</v>
      </c>
      <c r="AO266" t="str">
        <f>""</f>
        <v/>
      </c>
      <c r="AP266">
        <v>0</v>
      </c>
      <c r="AQ266" t="str">
        <f>""</f>
        <v/>
      </c>
      <c r="AR266" t="s">
        <v>56</v>
      </c>
      <c r="AS266" t="s">
        <v>57</v>
      </c>
      <c r="AT266">
        <v>0</v>
      </c>
      <c r="AU266" t="str">
        <f>""</f>
        <v/>
      </c>
      <c r="AV266">
        <v>2015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</row>
    <row r="267" spans="1:54" x14ac:dyDescent="0.2">
      <c r="A267">
        <v>1621300110</v>
      </c>
      <c r="B267" t="s">
        <v>348</v>
      </c>
      <c r="C267" s="2">
        <v>792000</v>
      </c>
      <c r="D267" s="1">
        <v>787536.38</v>
      </c>
      <c r="E267">
        <v>0</v>
      </c>
      <c r="F267" s="1">
        <v>787536.38</v>
      </c>
      <c r="G267" s="1">
        <v>4463.62</v>
      </c>
      <c r="H267">
        <v>99.43</v>
      </c>
      <c r="I267" s="2">
        <v>792000</v>
      </c>
      <c r="J267" s="1">
        <v>787536.38</v>
      </c>
      <c r="K267">
        <v>0</v>
      </c>
      <c r="L267" s="1">
        <v>787536.38</v>
      </c>
      <c r="M267" s="1">
        <v>4463.62</v>
      </c>
      <c r="N267">
        <v>99.43</v>
      </c>
      <c r="O267">
        <v>0</v>
      </c>
      <c r="P267">
        <v>0</v>
      </c>
      <c r="Q267">
        <v>0</v>
      </c>
      <c r="R267" s="2">
        <v>792000</v>
      </c>
      <c r="S267" s="1">
        <v>4463.62</v>
      </c>
      <c r="T267" s="2">
        <v>792000</v>
      </c>
      <c r="U267" s="1">
        <v>4463.62</v>
      </c>
      <c r="V267">
        <v>100</v>
      </c>
      <c r="W267" t="s">
        <v>340</v>
      </c>
      <c r="X267">
        <v>0</v>
      </c>
      <c r="Y267" t="str">
        <f>""</f>
        <v/>
      </c>
      <c r="Z267">
        <v>0</v>
      </c>
      <c r="AA267" t="str">
        <f>""</f>
        <v/>
      </c>
      <c r="AB267">
        <v>0</v>
      </c>
      <c r="AC267" t="str">
        <f>""</f>
        <v/>
      </c>
      <c r="AD267">
        <v>0</v>
      </c>
      <c r="AE267" t="str">
        <f>""</f>
        <v/>
      </c>
      <c r="AF267">
        <v>0</v>
      </c>
      <c r="AG267" t="str">
        <f>""</f>
        <v/>
      </c>
      <c r="AH267">
        <v>0</v>
      </c>
      <c r="AI267" t="str">
        <f>""</f>
        <v/>
      </c>
      <c r="AJ267">
        <v>0</v>
      </c>
      <c r="AK267" t="str">
        <f>""</f>
        <v/>
      </c>
      <c r="AL267">
        <v>0</v>
      </c>
      <c r="AM267" t="str">
        <f>""</f>
        <v/>
      </c>
      <c r="AN267">
        <v>0</v>
      </c>
      <c r="AO267" t="str">
        <f>""</f>
        <v/>
      </c>
      <c r="AP267">
        <v>0</v>
      </c>
      <c r="AQ267" t="str">
        <f>""</f>
        <v/>
      </c>
      <c r="AR267" t="s">
        <v>56</v>
      </c>
      <c r="AS267" t="s">
        <v>57</v>
      </c>
      <c r="AT267">
        <v>0</v>
      </c>
      <c r="AU267" t="str">
        <f>""</f>
        <v/>
      </c>
      <c r="AV267">
        <v>2015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</row>
    <row r="268" spans="1:54" x14ac:dyDescent="0.2">
      <c r="A268">
        <v>1621400110</v>
      </c>
      <c r="B268" t="s">
        <v>349</v>
      </c>
      <c r="C268" s="2">
        <v>172000</v>
      </c>
      <c r="D268" s="1">
        <v>171552.34</v>
      </c>
      <c r="E268">
        <v>0</v>
      </c>
      <c r="F268" s="1">
        <v>171552.34</v>
      </c>
      <c r="G268">
        <v>447.66</v>
      </c>
      <c r="H268">
        <v>99.73</v>
      </c>
      <c r="I268" s="2">
        <v>172000</v>
      </c>
      <c r="J268" s="1">
        <v>171552.34</v>
      </c>
      <c r="K268">
        <v>0</v>
      </c>
      <c r="L268" s="1">
        <v>171552.34</v>
      </c>
      <c r="M268">
        <v>447.66</v>
      </c>
      <c r="N268">
        <v>99.73</v>
      </c>
      <c r="O268">
        <v>0</v>
      </c>
      <c r="P268">
        <v>0</v>
      </c>
      <c r="Q268">
        <v>0</v>
      </c>
      <c r="R268" s="2">
        <v>172000</v>
      </c>
      <c r="S268">
        <v>447.66</v>
      </c>
      <c r="T268" s="2">
        <v>172000</v>
      </c>
      <c r="U268">
        <v>447.66</v>
      </c>
      <c r="V268">
        <v>100</v>
      </c>
      <c r="W268" t="s">
        <v>340</v>
      </c>
      <c r="X268">
        <v>0</v>
      </c>
      <c r="Y268" t="str">
        <f>""</f>
        <v/>
      </c>
      <c r="Z268">
        <v>0</v>
      </c>
      <c r="AA268" t="str">
        <f>""</f>
        <v/>
      </c>
      <c r="AB268">
        <v>0</v>
      </c>
      <c r="AC268" t="str">
        <f>""</f>
        <v/>
      </c>
      <c r="AD268">
        <v>0</v>
      </c>
      <c r="AE268" t="str">
        <f>""</f>
        <v/>
      </c>
      <c r="AF268">
        <v>0</v>
      </c>
      <c r="AG268" t="str">
        <f>""</f>
        <v/>
      </c>
      <c r="AH268">
        <v>0</v>
      </c>
      <c r="AI268" t="str">
        <f>""</f>
        <v/>
      </c>
      <c r="AJ268">
        <v>0</v>
      </c>
      <c r="AK268" t="str">
        <f>""</f>
        <v/>
      </c>
      <c r="AL268">
        <v>0</v>
      </c>
      <c r="AM268" t="str">
        <f>""</f>
        <v/>
      </c>
      <c r="AN268">
        <v>0</v>
      </c>
      <c r="AO268" t="str">
        <f>""</f>
        <v/>
      </c>
      <c r="AP268">
        <v>0</v>
      </c>
      <c r="AQ268" t="str">
        <f>""</f>
        <v/>
      </c>
      <c r="AR268" t="s">
        <v>56</v>
      </c>
      <c r="AS268" t="s">
        <v>57</v>
      </c>
      <c r="AT268">
        <v>0</v>
      </c>
      <c r="AU268" t="str">
        <f>""</f>
        <v/>
      </c>
      <c r="AV268">
        <v>2015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</row>
    <row r="269" spans="1:54" x14ac:dyDescent="0.2">
      <c r="A269">
        <v>1623000110</v>
      </c>
      <c r="B269" t="s">
        <v>350</v>
      </c>
      <c r="C269" s="2">
        <v>130000</v>
      </c>
      <c r="D269" s="1">
        <v>134004.35</v>
      </c>
      <c r="E269">
        <v>0</v>
      </c>
      <c r="F269" s="1">
        <v>134004.35</v>
      </c>
      <c r="G269" s="1">
        <v>-4004.35</v>
      </c>
      <c r="H269">
        <v>103.08</v>
      </c>
      <c r="I269" s="2">
        <v>130000</v>
      </c>
      <c r="J269" s="1">
        <v>134004.35</v>
      </c>
      <c r="K269">
        <v>0</v>
      </c>
      <c r="L269" s="1">
        <v>134004.35</v>
      </c>
      <c r="M269" s="1">
        <v>-4004.35</v>
      </c>
      <c r="N269">
        <v>103.08</v>
      </c>
      <c r="O269">
        <v>0</v>
      </c>
      <c r="P269">
        <v>0</v>
      </c>
      <c r="Q269">
        <v>0</v>
      </c>
      <c r="R269" s="2">
        <v>130000</v>
      </c>
      <c r="S269" s="1">
        <v>-4004.35</v>
      </c>
      <c r="T269" s="2">
        <v>130000</v>
      </c>
      <c r="U269" s="1">
        <v>-4004.35</v>
      </c>
      <c r="V269">
        <v>0</v>
      </c>
      <c r="W269" t="str">
        <f>""</f>
        <v/>
      </c>
      <c r="X269">
        <v>0</v>
      </c>
      <c r="Y269" t="str">
        <f>""</f>
        <v/>
      </c>
      <c r="Z269">
        <v>0</v>
      </c>
      <c r="AA269" t="str">
        <f>""</f>
        <v/>
      </c>
      <c r="AB269">
        <v>0</v>
      </c>
      <c r="AC269" t="str">
        <f>""</f>
        <v/>
      </c>
      <c r="AD269">
        <v>0</v>
      </c>
      <c r="AE269" t="str">
        <f>""</f>
        <v/>
      </c>
      <c r="AF269">
        <v>0</v>
      </c>
      <c r="AG269" t="str">
        <f>""</f>
        <v/>
      </c>
      <c r="AH269">
        <v>0</v>
      </c>
      <c r="AI269" t="str">
        <f>""</f>
        <v/>
      </c>
      <c r="AJ269">
        <v>0</v>
      </c>
      <c r="AK269" t="str">
        <f>""</f>
        <v/>
      </c>
      <c r="AL269">
        <v>0</v>
      </c>
      <c r="AM269" t="str">
        <f>""</f>
        <v/>
      </c>
      <c r="AN269">
        <v>0</v>
      </c>
      <c r="AO269" t="str">
        <f>""</f>
        <v/>
      </c>
      <c r="AP269">
        <v>0</v>
      </c>
      <c r="AQ269" t="str">
        <f>""</f>
        <v/>
      </c>
      <c r="AR269" t="s">
        <v>56</v>
      </c>
      <c r="AS269" t="s">
        <v>57</v>
      </c>
      <c r="AT269">
        <v>0</v>
      </c>
      <c r="AU269" t="str">
        <f>""</f>
        <v/>
      </c>
      <c r="AV269">
        <v>2015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</row>
    <row r="270" spans="1:54" x14ac:dyDescent="0.2">
      <c r="A270">
        <v>1623100110</v>
      </c>
      <c r="B270" t="s">
        <v>351</v>
      </c>
      <c r="C270" s="2">
        <v>870000</v>
      </c>
      <c r="D270" s="1">
        <v>853979.79</v>
      </c>
      <c r="E270">
        <v>0</v>
      </c>
      <c r="F270" s="1">
        <v>853979.79</v>
      </c>
      <c r="G270" s="1">
        <v>16020.21</v>
      </c>
      <c r="H270">
        <v>98.15</v>
      </c>
      <c r="I270" s="2">
        <v>870000</v>
      </c>
      <c r="J270" s="1">
        <v>853979.79</v>
      </c>
      <c r="K270">
        <v>0</v>
      </c>
      <c r="L270" s="1">
        <v>853979.79</v>
      </c>
      <c r="M270" s="1">
        <v>16020.21</v>
      </c>
      <c r="N270">
        <v>98.15</v>
      </c>
      <c r="O270">
        <v>0</v>
      </c>
      <c r="P270">
        <v>0</v>
      </c>
      <c r="Q270">
        <v>0</v>
      </c>
      <c r="R270" s="2">
        <v>870000</v>
      </c>
      <c r="S270" s="1">
        <v>16020.21</v>
      </c>
      <c r="T270" s="2">
        <v>870000</v>
      </c>
      <c r="U270" s="1">
        <v>16020.21</v>
      </c>
      <c r="V270">
        <v>110</v>
      </c>
      <c r="W270" t="s">
        <v>352</v>
      </c>
      <c r="X270">
        <v>0</v>
      </c>
      <c r="Y270" t="str">
        <f>""</f>
        <v/>
      </c>
      <c r="Z270">
        <v>0</v>
      </c>
      <c r="AA270" t="str">
        <f>""</f>
        <v/>
      </c>
      <c r="AB270">
        <v>0</v>
      </c>
      <c r="AC270" t="str">
        <f>""</f>
        <v/>
      </c>
      <c r="AD270">
        <v>0</v>
      </c>
      <c r="AE270" t="str">
        <f>""</f>
        <v/>
      </c>
      <c r="AF270">
        <v>0</v>
      </c>
      <c r="AG270" t="str">
        <f>""</f>
        <v/>
      </c>
      <c r="AH270">
        <v>0</v>
      </c>
      <c r="AI270" t="str">
        <f>""</f>
        <v/>
      </c>
      <c r="AJ270">
        <v>0</v>
      </c>
      <c r="AK270" t="str">
        <f>""</f>
        <v/>
      </c>
      <c r="AL270">
        <v>0</v>
      </c>
      <c r="AM270" t="str">
        <f>""</f>
        <v/>
      </c>
      <c r="AN270">
        <v>0</v>
      </c>
      <c r="AO270" t="str">
        <f>""</f>
        <v/>
      </c>
      <c r="AP270">
        <v>0</v>
      </c>
      <c r="AQ270" t="str">
        <f>""</f>
        <v/>
      </c>
      <c r="AR270" t="s">
        <v>56</v>
      </c>
      <c r="AS270" t="s">
        <v>57</v>
      </c>
      <c r="AT270">
        <v>0</v>
      </c>
      <c r="AU270" t="str">
        <f>""</f>
        <v/>
      </c>
      <c r="AV270">
        <v>2015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</row>
    <row r="271" spans="1:54" x14ac:dyDescent="0.2">
      <c r="A271">
        <v>1623100521</v>
      </c>
      <c r="B271" t="s">
        <v>353</v>
      </c>
      <c r="C271" s="2">
        <v>1000</v>
      </c>
      <c r="D271" s="1">
        <v>1900</v>
      </c>
      <c r="E271">
        <v>0</v>
      </c>
      <c r="F271" s="1">
        <v>1900</v>
      </c>
      <c r="G271">
        <v>-900</v>
      </c>
      <c r="H271">
        <v>190</v>
      </c>
      <c r="I271" s="2">
        <v>1000</v>
      </c>
      <c r="J271" s="1">
        <v>1900</v>
      </c>
      <c r="K271">
        <v>0</v>
      </c>
      <c r="L271" s="1">
        <v>1900</v>
      </c>
      <c r="M271">
        <v>-900</v>
      </c>
      <c r="N271">
        <v>190</v>
      </c>
      <c r="O271">
        <v>0</v>
      </c>
      <c r="P271">
        <v>0</v>
      </c>
      <c r="Q271">
        <v>0</v>
      </c>
      <c r="R271" s="2">
        <v>1000</v>
      </c>
      <c r="S271">
        <v>-900</v>
      </c>
      <c r="T271" s="2">
        <v>1000</v>
      </c>
      <c r="U271">
        <v>-900</v>
      </c>
      <c r="V271">
        <v>110</v>
      </c>
      <c r="W271" t="s">
        <v>352</v>
      </c>
      <c r="X271">
        <v>0</v>
      </c>
      <c r="Y271" t="str">
        <f>""</f>
        <v/>
      </c>
      <c r="Z271">
        <v>0</v>
      </c>
      <c r="AA271" t="str">
        <f>""</f>
        <v/>
      </c>
      <c r="AB271">
        <v>0</v>
      </c>
      <c r="AC271" t="str">
        <f>""</f>
        <v/>
      </c>
      <c r="AD271">
        <v>0</v>
      </c>
      <c r="AE271" t="str">
        <f>""</f>
        <v/>
      </c>
      <c r="AF271">
        <v>0</v>
      </c>
      <c r="AG271" t="str">
        <f>""</f>
        <v/>
      </c>
      <c r="AH271">
        <v>0</v>
      </c>
      <c r="AI271" t="str">
        <f>""</f>
        <v/>
      </c>
      <c r="AJ271">
        <v>0</v>
      </c>
      <c r="AK271" t="str">
        <f>""</f>
        <v/>
      </c>
      <c r="AL271">
        <v>0</v>
      </c>
      <c r="AM271" t="str">
        <f>""</f>
        <v/>
      </c>
      <c r="AN271">
        <v>0</v>
      </c>
      <c r="AO271" t="str">
        <f>""</f>
        <v/>
      </c>
      <c r="AP271">
        <v>0</v>
      </c>
      <c r="AQ271" t="str">
        <f>""</f>
        <v/>
      </c>
      <c r="AR271" t="s">
        <v>56</v>
      </c>
      <c r="AS271" t="s">
        <v>57</v>
      </c>
      <c r="AT271">
        <v>0</v>
      </c>
      <c r="AU271" t="str">
        <f>""</f>
        <v/>
      </c>
      <c r="AV271">
        <v>2015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</row>
    <row r="272" spans="1:54" x14ac:dyDescent="0.2">
      <c r="A272">
        <v>1623100540</v>
      </c>
      <c r="B272" t="s">
        <v>354</v>
      </c>
      <c r="C272" s="2">
        <v>61000</v>
      </c>
      <c r="D272" s="1">
        <v>61009.68</v>
      </c>
      <c r="E272">
        <v>0</v>
      </c>
      <c r="F272" s="1">
        <v>61009.68</v>
      </c>
      <c r="G272">
        <v>-9.68</v>
      </c>
      <c r="H272">
        <v>100.01</v>
      </c>
      <c r="I272" s="2">
        <v>61000</v>
      </c>
      <c r="J272" s="1">
        <v>61009.68</v>
      </c>
      <c r="K272">
        <v>0</v>
      </c>
      <c r="L272" s="1">
        <v>61009.68</v>
      </c>
      <c r="M272">
        <v>-9.68</v>
      </c>
      <c r="N272">
        <v>100.01</v>
      </c>
      <c r="O272">
        <v>0</v>
      </c>
      <c r="P272">
        <v>0</v>
      </c>
      <c r="Q272">
        <v>0</v>
      </c>
      <c r="R272" s="2">
        <v>61000</v>
      </c>
      <c r="S272">
        <v>-9.68</v>
      </c>
      <c r="T272" s="2">
        <v>61000</v>
      </c>
      <c r="U272">
        <v>-9.68</v>
      </c>
      <c r="V272">
        <v>110</v>
      </c>
      <c r="W272" t="s">
        <v>352</v>
      </c>
      <c r="X272">
        <v>0</v>
      </c>
      <c r="Y272" t="str">
        <f>""</f>
        <v/>
      </c>
      <c r="Z272">
        <v>0</v>
      </c>
      <c r="AA272" t="str">
        <f>""</f>
        <v/>
      </c>
      <c r="AB272">
        <v>0</v>
      </c>
      <c r="AC272" t="str">
        <f>""</f>
        <v/>
      </c>
      <c r="AD272">
        <v>0</v>
      </c>
      <c r="AE272" t="str">
        <f>""</f>
        <v/>
      </c>
      <c r="AF272">
        <v>0</v>
      </c>
      <c r="AG272" t="str">
        <f>""</f>
        <v/>
      </c>
      <c r="AH272">
        <v>0</v>
      </c>
      <c r="AI272" t="str">
        <f>""</f>
        <v/>
      </c>
      <c r="AJ272">
        <v>0</v>
      </c>
      <c r="AK272" t="str">
        <f>""</f>
        <v/>
      </c>
      <c r="AL272">
        <v>0</v>
      </c>
      <c r="AM272" t="str">
        <f>""</f>
        <v/>
      </c>
      <c r="AN272">
        <v>0</v>
      </c>
      <c r="AO272" t="str">
        <f>""</f>
        <v/>
      </c>
      <c r="AP272">
        <v>0</v>
      </c>
      <c r="AQ272" t="str">
        <f>""</f>
        <v/>
      </c>
      <c r="AR272" t="s">
        <v>56</v>
      </c>
      <c r="AS272" t="s">
        <v>57</v>
      </c>
      <c r="AT272">
        <v>0</v>
      </c>
      <c r="AU272" t="str">
        <f>""</f>
        <v/>
      </c>
      <c r="AV272">
        <v>2015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</row>
    <row r="273" spans="1:54" x14ac:dyDescent="0.2">
      <c r="A273">
        <v>1623100560</v>
      </c>
      <c r="B273" t="s">
        <v>303</v>
      </c>
      <c r="C273" s="2">
        <v>8000</v>
      </c>
      <c r="D273" s="1">
        <v>5771.1</v>
      </c>
      <c r="E273">
        <v>2</v>
      </c>
      <c r="F273" s="1">
        <v>5773.1</v>
      </c>
      <c r="G273" s="1">
        <v>2226.9</v>
      </c>
      <c r="H273">
        <v>72.16</v>
      </c>
      <c r="I273" s="2">
        <v>8000</v>
      </c>
      <c r="J273" s="1">
        <v>5771.1</v>
      </c>
      <c r="K273">
        <v>2</v>
      </c>
      <c r="L273" s="1">
        <v>5773.1</v>
      </c>
      <c r="M273" s="1">
        <v>2226.9</v>
      </c>
      <c r="N273">
        <v>72.16</v>
      </c>
      <c r="O273">
        <v>0</v>
      </c>
      <c r="P273">
        <v>0</v>
      </c>
      <c r="Q273">
        <v>0</v>
      </c>
      <c r="R273" s="2">
        <v>8000</v>
      </c>
      <c r="S273" s="1">
        <v>2226.9</v>
      </c>
      <c r="T273" s="2">
        <v>8000</v>
      </c>
      <c r="U273" s="1">
        <v>2226.9</v>
      </c>
      <c r="V273">
        <v>110</v>
      </c>
      <c r="W273" t="s">
        <v>352</v>
      </c>
      <c r="X273">
        <v>0</v>
      </c>
      <c r="Y273" t="str">
        <f>""</f>
        <v/>
      </c>
      <c r="Z273">
        <v>0</v>
      </c>
      <c r="AA273" t="str">
        <f>""</f>
        <v/>
      </c>
      <c r="AB273">
        <v>0</v>
      </c>
      <c r="AC273" t="str">
        <f>""</f>
        <v/>
      </c>
      <c r="AD273">
        <v>0</v>
      </c>
      <c r="AE273" t="str">
        <f>""</f>
        <v/>
      </c>
      <c r="AF273">
        <v>0</v>
      </c>
      <c r="AG273" t="str">
        <f>""</f>
        <v/>
      </c>
      <c r="AH273">
        <v>0</v>
      </c>
      <c r="AI273" t="str">
        <f>""</f>
        <v/>
      </c>
      <c r="AJ273">
        <v>0</v>
      </c>
      <c r="AK273" t="str">
        <f>""</f>
        <v/>
      </c>
      <c r="AL273">
        <v>0</v>
      </c>
      <c r="AM273" t="str">
        <f>""</f>
        <v/>
      </c>
      <c r="AN273">
        <v>0</v>
      </c>
      <c r="AO273" t="str">
        <f>""</f>
        <v/>
      </c>
      <c r="AP273">
        <v>0</v>
      </c>
      <c r="AQ273" t="str">
        <f>""</f>
        <v/>
      </c>
      <c r="AR273" t="s">
        <v>56</v>
      </c>
      <c r="AS273" t="s">
        <v>57</v>
      </c>
      <c r="AT273">
        <v>0</v>
      </c>
      <c r="AU273" t="str">
        <f>""</f>
        <v/>
      </c>
      <c r="AV273">
        <v>2015</v>
      </c>
      <c r="AW273">
        <v>0</v>
      </c>
      <c r="AX273">
        <v>0</v>
      </c>
      <c r="AY273">
        <v>2</v>
      </c>
      <c r="AZ273">
        <v>0</v>
      </c>
      <c r="BA273">
        <v>0</v>
      </c>
      <c r="BB273">
        <v>0</v>
      </c>
    </row>
    <row r="274" spans="1:54" x14ac:dyDescent="0.2">
      <c r="A274">
        <v>1623100740</v>
      </c>
      <c r="B274" t="s">
        <v>355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110</v>
      </c>
      <c r="W274" t="s">
        <v>352</v>
      </c>
      <c r="X274">
        <v>0</v>
      </c>
      <c r="Y274" t="str">
        <f>""</f>
        <v/>
      </c>
      <c r="Z274">
        <v>0</v>
      </c>
      <c r="AA274" t="str">
        <f>""</f>
        <v/>
      </c>
      <c r="AB274">
        <v>0</v>
      </c>
      <c r="AC274" t="str">
        <f>""</f>
        <v/>
      </c>
      <c r="AD274">
        <v>0</v>
      </c>
      <c r="AE274" t="str">
        <f>""</f>
        <v/>
      </c>
      <c r="AF274">
        <v>0</v>
      </c>
      <c r="AG274" t="str">
        <f>""</f>
        <v/>
      </c>
      <c r="AH274">
        <v>0</v>
      </c>
      <c r="AI274" t="str">
        <f>""</f>
        <v/>
      </c>
      <c r="AJ274">
        <v>0</v>
      </c>
      <c r="AK274" t="str">
        <f>""</f>
        <v/>
      </c>
      <c r="AL274">
        <v>0</v>
      </c>
      <c r="AM274" t="str">
        <f>""</f>
        <v/>
      </c>
      <c r="AN274">
        <v>0</v>
      </c>
      <c r="AO274" t="str">
        <f>""</f>
        <v/>
      </c>
      <c r="AP274">
        <v>0</v>
      </c>
      <c r="AQ274" t="str">
        <f>""</f>
        <v/>
      </c>
      <c r="AR274" t="s">
        <v>56</v>
      </c>
      <c r="AS274" t="s">
        <v>57</v>
      </c>
      <c r="AT274">
        <v>0</v>
      </c>
      <c r="AU274" t="str">
        <f>""</f>
        <v/>
      </c>
      <c r="AV274">
        <v>2015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</row>
    <row r="275" spans="1:54" x14ac:dyDescent="0.2">
      <c r="A275">
        <v>1623100750</v>
      </c>
      <c r="B275" t="s">
        <v>356</v>
      </c>
      <c r="C275">
        <v>0</v>
      </c>
      <c r="D275" s="1">
        <v>71843</v>
      </c>
      <c r="E275">
        <v>0</v>
      </c>
      <c r="F275" s="1">
        <v>71843</v>
      </c>
      <c r="G275" s="1">
        <v>-71843</v>
      </c>
      <c r="H275">
        <v>0</v>
      </c>
      <c r="I275">
        <v>0</v>
      </c>
      <c r="J275" s="1">
        <v>71843</v>
      </c>
      <c r="K275">
        <v>0</v>
      </c>
      <c r="L275" s="1">
        <v>71843</v>
      </c>
      <c r="M275" s="1">
        <v>-71843</v>
      </c>
      <c r="N275">
        <v>0</v>
      </c>
      <c r="O275">
        <v>0</v>
      </c>
      <c r="P275">
        <v>0</v>
      </c>
      <c r="Q275">
        <v>0</v>
      </c>
      <c r="R275">
        <v>0</v>
      </c>
      <c r="S275" s="1">
        <v>-71843</v>
      </c>
      <c r="T275">
        <v>0</v>
      </c>
      <c r="U275" s="1">
        <v>-71843</v>
      </c>
      <c r="V275">
        <v>110</v>
      </c>
      <c r="W275" t="s">
        <v>352</v>
      </c>
      <c r="X275">
        <v>0</v>
      </c>
      <c r="Y275" t="str">
        <f>""</f>
        <v/>
      </c>
      <c r="Z275">
        <v>0</v>
      </c>
      <c r="AA275" t="str">
        <f>""</f>
        <v/>
      </c>
      <c r="AB275">
        <v>0</v>
      </c>
      <c r="AC275" t="str">
        <f>""</f>
        <v/>
      </c>
      <c r="AD275">
        <v>0</v>
      </c>
      <c r="AE275" t="str">
        <f>""</f>
        <v/>
      </c>
      <c r="AF275">
        <v>0</v>
      </c>
      <c r="AG275" t="str">
        <f>""</f>
        <v/>
      </c>
      <c r="AH275">
        <v>0</v>
      </c>
      <c r="AI275" t="str">
        <f>""</f>
        <v/>
      </c>
      <c r="AJ275">
        <v>0</v>
      </c>
      <c r="AK275" t="str">
        <f>""</f>
        <v/>
      </c>
      <c r="AL275">
        <v>0</v>
      </c>
      <c r="AM275" t="str">
        <f>""</f>
        <v/>
      </c>
      <c r="AN275">
        <v>0</v>
      </c>
      <c r="AO275" t="str">
        <f>""</f>
        <v/>
      </c>
      <c r="AP275">
        <v>0</v>
      </c>
      <c r="AQ275" t="str">
        <f>""</f>
        <v/>
      </c>
      <c r="AR275" t="s">
        <v>56</v>
      </c>
      <c r="AS275" t="s">
        <v>57</v>
      </c>
      <c r="AT275">
        <v>0</v>
      </c>
      <c r="AU275" t="str">
        <f>""</f>
        <v/>
      </c>
      <c r="AV275">
        <v>2015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</row>
    <row r="276" spans="1:54" x14ac:dyDescent="0.2">
      <c r="A276">
        <v>1623100760</v>
      </c>
      <c r="B276" t="s">
        <v>357</v>
      </c>
      <c r="C276" s="2">
        <v>1500000</v>
      </c>
      <c r="D276" s="1">
        <v>1763879.94</v>
      </c>
      <c r="E276">
        <v>0</v>
      </c>
      <c r="F276" s="1">
        <v>1763879.94</v>
      </c>
      <c r="G276" s="1">
        <v>-263879.94</v>
      </c>
      <c r="H276">
        <v>117.59</v>
      </c>
      <c r="I276" s="2">
        <v>1500000</v>
      </c>
      <c r="J276" s="1">
        <v>1763879.94</v>
      </c>
      <c r="K276">
        <v>0</v>
      </c>
      <c r="L276" s="1">
        <v>1763879.94</v>
      </c>
      <c r="M276" s="1">
        <v>-263879.94</v>
      </c>
      <c r="N276">
        <v>117.59</v>
      </c>
      <c r="O276">
        <v>0</v>
      </c>
      <c r="P276">
        <v>0</v>
      </c>
      <c r="Q276">
        <v>0</v>
      </c>
      <c r="R276" s="2">
        <v>1500000</v>
      </c>
      <c r="S276" s="1">
        <v>-263879.94</v>
      </c>
      <c r="T276" s="2">
        <v>1500000</v>
      </c>
      <c r="U276" s="1">
        <v>-263879.94</v>
      </c>
      <c r="V276">
        <v>0</v>
      </c>
      <c r="W276" t="str">
        <f>""</f>
        <v/>
      </c>
      <c r="X276">
        <v>0</v>
      </c>
      <c r="Y276" t="str">
        <f>""</f>
        <v/>
      </c>
      <c r="Z276">
        <v>0</v>
      </c>
      <c r="AA276" t="str">
        <f>""</f>
        <v/>
      </c>
      <c r="AB276">
        <v>0</v>
      </c>
      <c r="AC276" t="str">
        <f>""</f>
        <v/>
      </c>
      <c r="AD276">
        <v>0</v>
      </c>
      <c r="AE276" t="str">
        <f>""</f>
        <v/>
      </c>
      <c r="AF276">
        <v>0</v>
      </c>
      <c r="AG276" t="str">
        <f>""</f>
        <v/>
      </c>
      <c r="AH276">
        <v>0</v>
      </c>
      <c r="AI276" t="str">
        <f>""</f>
        <v/>
      </c>
      <c r="AJ276">
        <v>0</v>
      </c>
      <c r="AK276" t="str">
        <f>""</f>
        <v/>
      </c>
      <c r="AL276">
        <v>0</v>
      </c>
      <c r="AM276" t="str">
        <f>""</f>
        <v/>
      </c>
      <c r="AN276">
        <v>0</v>
      </c>
      <c r="AO276" t="str">
        <f>""</f>
        <v/>
      </c>
      <c r="AP276">
        <v>0</v>
      </c>
      <c r="AQ276" t="str">
        <f>""</f>
        <v/>
      </c>
      <c r="AR276" t="s">
        <v>56</v>
      </c>
      <c r="AS276" t="s">
        <v>57</v>
      </c>
      <c r="AT276">
        <v>0</v>
      </c>
      <c r="AU276" t="str">
        <f>""</f>
        <v/>
      </c>
      <c r="AV276">
        <v>2015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</row>
    <row r="277" spans="1:54" x14ac:dyDescent="0.2">
      <c r="A277">
        <v>1623100780</v>
      </c>
      <c r="B277" t="s">
        <v>305</v>
      </c>
      <c r="C277" s="2">
        <v>8000</v>
      </c>
      <c r="D277" s="1">
        <v>14444</v>
      </c>
      <c r="E277">
        <v>0</v>
      </c>
      <c r="F277" s="1">
        <v>14444</v>
      </c>
      <c r="G277" s="1">
        <v>-6444</v>
      </c>
      <c r="H277">
        <v>180.55</v>
      </c>
      <c r="I277" s="2">
        <v>8000</v>
      </c>
      <c r="J277" s="1">
        <v>14444</v>
      </c>
      <c r="K277">
        <v>0</v>
      </c>
      <c r="L277" s="1">
        <v>14444</v>
      </c>
      <c r="M277" s="1">
        <v>-6444</v>
      </c>
      <c r="N277">
        <v>180.55</v>
      </c>
      <c r="O277">
        <v>0</v>
      </c>
      <c r="P277">
        <v>0</v>
      </c>
      <c r="Q277">
        <v>0</v>
      </c>
      <c r="R277" s="2">
        <v>8000</v>
      </c>
      <c r="S277" s="1">
        <v>-6444</v>
      </c>
      <c r="T277" s="2">
        <v>8000</v>
      </c>
      <c r="U277" s="1">
        <v>-6444</v>
      </c>
      <c r="V277">
        <v>110</v>
      </c>
      <c r="W277" t="s">
        <v>352</v>
      </c>
      <c r="X277">
        <v>0</v>
      </c>
      <c r="Y277" t="str">
        <f>""</f>
        <v/>
      </c>
      <c r="Z277">
        <v>0</v>
      </c>
      <c r="AA277" t="str">
        <f>""</f>
        <v/>
      </c>
      <c r="AB277">
        <v>0</v>
      </c>
      <c r="AC277" t="str">
        <f>""</f>
        <v/>
      </c>
      <c r="AD277">
        <v>0</v>
      </c>
      <c r="AE277" t="str">
        <f>""</f>
        <v/>
      </c>
      <c r="AF277">
        <v>0</v>
      </c>
      <c r="AG277" t="str">
        <f>""</f>
        <v/>
      </c>
      <c r="AH277">
        <v>0</v>
      </c>
      <c r="AI277" t="str">
        <f>""</f>
        <v/>
      </c>
      <c r="AJ277">
        <v>0</v>
      </c>
      <c r="AK277" t="str">
        <f>""</f>
        <v/>
      </c>
      <c r="AL277">
        <v>0</v>
      </c>
      <c r="AM277" t="str">
        <f>""</f>
        <v/>
      </c>
      <c r="AN277">
        <v>0</v>
      </c>
      <c r="AO277" t="str">
        <f>""</f>
        <v/>
      </c>
      <c r="AP277">
        <v>0</v>
      </c>
      <c r="AQ277" t="str">
        <f>""</f>
        <v/>
      </c>
      <c r="AR277" t="s">
        <v>56</v>
      </c>
      <c r="AS277" t="s">
        <v>57</v>
      </c>
      <c r="AT277">
        <v>0</v>
      </c>
      <c r="AU277" t="str">
        <f>""</f>
        <v/>
      </c>
      <c r="AV277">
        <v>2015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</row>
    <row r="278" spans="1:54" x14ac:dyDescent="0.2">
      <c r="A278">
        <v>1631000610</v>
      </c>
      <c r="B278" t="s">
        <v>358</v>
      </c>
      <c r="C278" s="2">
        <v>655000</v>
      </c>
      <c r="D278" s="1">
        <v>669647.06999999995</v>
      </c>
      <c r="E278">
        <v>0</v>
      </c>
      <c r="F278" s="1">
        <v>669647.06999999995</v>
      </c>
      <c r="G278" s="1">
        <v>-14647.07</v>
      </c>
      <c r="H278">
        <v>102.23</v>
      </c>
      <c r="I278" s="2">
        <v>655000</v>
      </c>
      <c r="J278" s="1">
        <v>669647.06999999995</v>
      </c>
      <c r="K278">
        <v>0</v>
      </c>
      <c r="L278" s="1">
        <v>669647.06999999995</v>
      </c>
      <c r="M278" s="1">
        <v>-14647.07</v>
      </c>
      <c r="N278">
        <v>102.23</v>
      </c>
      <c r="O278">
        <v>0</v>
      </c>
      <c r="P278">
        <v>0</v>
      </c>
      <c r="Q278">
        <v>0</v>
      </c>
      <c r="R278" s="2">
        <v>655000</v>
      </c>
      <c r="S278" s="1">
        <v>-14647.07</v>
      </c>
      <c r="T278" s="2">
        <v>655000</v>
      </c>
      <c r="U278" s="1">
        <v>-14647.07</v>
      </c>
      <c r="V278">
        <v>120</v>
      </c>
      <c r="W278" t="s">
        <v>359</v>
      </c>
      <c r="X278">
        <v>0</v>
      </c>
      <c r="Y278" t="str">
        <f>""</f>
        <v/>
      </c>
      <c r="Z278">
        <v>0</v>
      </c>
      <c r="AA278" t="str">
        <f>""</f>
        <v/>
      </c>
      <c r="AB278">
        <v>0</v>
      </c>
      <c r="AC278" t="str">
        <f>""</f>
        <v/>
      </c>
      <c r="AD278">
        <v>0</v>
      </c>
      <c r="AE278" t="str">
        <f>""</f>
        <v/>
      </c>
      <c r="AF278">
        <v>0</v>
      </c>
      <c r="AG278" t="str">
        <f>""</f>
        <v/>
      </c>
      <c r="AH278">
        <v>0</v>
      </c>
      <c r="AI278" t="str">
        <f>""</f>
        <v/>
      </c>
      <c r="AJ278">
        <v>0</v>
      </c>
      <c r="AK278" t="str">
        <f>""</f>
        <v/>
      </c>
      <c r="AL278">
        <v>0</v>
      </c>
      <c r="AM278" t="str">
        <f>""</f>
        <v/>
      </c>
      <c r="AN278">
        <v>0</v>
      </c>
      <c r="AO278" t="str">
        <f>""</f>
        <v/>
      </c>
      <c r="AP278">
        <v>0</v>
      </c>
      <c r="AQ278" t="str">
        <f>""</f>
        <v/>
      </c>
      <c r="AR278" t="s">
        <v>56</v>
      </c>
      <c r="AS278" t="s">
        <v>57</v>
      </c>
      <c r="AT278">
        <v>0</v>
      </c>
      <c r="AU278" t="str">
        <f>""</f>
        <v/>
      </c>
      <c r="AV278">
        <v>2015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</row>
    <row r="279" spans="1:54" x14ac:dyDescent="0.2">
      <c r="A279">
        <v>1632000620</v>
      </c>
      <c r="B279" t="s">
        <v>360</v>
      </c>
      <c r="C279" s="2">
        <v>450000</v>
      </c>
      <c r="D279" s="1">
        <v>650723.79</v>
      </c>
      <c r="E279">
        <v>0</v>
      </c>
      <c r="F279" s="1">
        <v>650723.79</v>
      </c>
      <c r="G279" s="1">
        <v>-200723.79</v>
      </c>
      <c r="H279">
        <v>144.6</v>
      </c>
      <c r="I279" s="2">
        <v>450000</v>
      </c>
      <c r="J279" s="1">
        <v>650723.79</v>
      </c>
      <c r="K279">
        <v>0</v>
      </c>
      <c r="L279" s="1">
        <v>650723.79</v>
      </c>
      <c r="M279" s="1">
        <v>-200723.79</v>
      </c>
      <c r="N279">
        <v>144.6</v>
      </c>
      <c r="O279">
        <v>0</v>
      </c>
      <c r="P279">
        <v>0</v>
      </c>
      <c r="Q279">
        <v>0</v>
      </c>
      <c r="R279" s="2">
        <v>450000</v>
      </c>
      <c r="S279" s="1">
        <v>-200723.79</v>
      </c>
      <c r="T279" s="2">
        <v>450000</v>
      </c>
      <c r="U279" s="1">
        <v>-200723.79</v>
      </c>
      <c r="V279">
        <v>120</v>
      </c>
      <c r="W279" t="s">
        <v>359</v>
      </c>
      <c r="X279">
        <v>0</v>
      </c>
      <c r="Y279" t="str">
        <f>""</f>
        <v/>
      </c>
      <c r="Z279">
        <v>0</v>
      </c>
      <c r="AA279" t="str">
        <f>""</f>
        <v/>
      </c>
      <c r="AB279">
        <v>0</v>
      </c>
      <c r="AC279" t="str">
        <f>""</f>
        <v/>
      </c>
      <c r="AD279">
        <v>0</v>
      </c>
      <c r="AE279" t="str">
        <f>""</f>
        <v/>
      </c>
      <c r="AF279">
        <v>0</v>
      </c>
      <c r="AG279" t="str">
        <f>""</f>
        <v/>
      </c>
      <c r="AH279">
        <v>0</v>
      </c>
      <c r="AI279" t="str">
        <f>""</f>
        <v/>
      </c>
      <c r="AJ279">
        <v>0</v>
      </c>
      <c r="AK279" t="str">
        <f>""</f>
        <v/>
      </c>
      <c r="AL279">
        <v>0</v>
      </c>
      <c r="AM279" t="str">
        <f>""</f>
        <v/>
      </c>
      <c r="AN279">
        <v>0</v>
      </c>
      <c r="AO279" t="str">
        <f>""</f>
        <v/>
      </c>
      <c r="AP279">
        <v>0</v>
      </c>
      <c r="AQ279" t="str">
        <f>""</f>
        <v/>
      </c>
      <c r="AR279" t="s">
        <v>56</v>
      </c>
      <c r="AS279" t="s">
        <v>57</v>
      </c>
      <c r="AT279">
        <v>0</v>
      </c>
      <c r="AU279" t="str">
        <f>""</f>
        <v/>
      </c>
      <c r="AV279">
        <v>2015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</row>
    <row r="280" spans="1:54" x14ac:dyDescent="0.2">
      <c r="A280">
        <v>1648000691</v>
      </c>
      <c r="B280" t="s">
        <v>361</v>
      </c>
      <c r="C280" s="2">
        <v>2900000</v>
      </c>
      <c r="D280" s="1">
        <v>2865809.48</v>
      </c>
      <c r="E280">
        <v>0</v>
      </c>
      <c r="F280" s="1">
        <v>2865809.48</v>
      </c>
      <c r="G280" s="1">
        <v>34190.519999999997</v>
      </c>
      <c r="H280">
        <v>98.82</v>
      </c>
      <c r="I280" s="2">
        <v>2900000</v>
      </c>
      <c r="J280" s="1">
        <v>2865809.48</v>
      </c>
      <c r="K280">
        <v>0</v>
      </c>
      <c r="L280" s="1">
        <v>2865809.48</v>
      </c>
      <c r="M280" s="1">
        <v>34190.519999999997</v>
      </c>
      <c r="N280">
        <v>98.82</v>
      </c>
      <c r="O280">
        <v>0</v>
      </c>
      <c r="P280">
        <v>0</v>
      </c>
      <c r="Q280">
        <v>0</v>
      </c>
      <c r="R280" s="2">
        <v>2900000</v>
      </c>
      <c r="S280" s="1">
        <v>34190.519999999997</v>
      </c>
      <c r="T280" s="2">
        <v>2900000</v>
      </c>
      <c r="U280" s="1">
        <v>34190.519999999997</v>
      </c>
      <c r="V280">
        <v>130</v>
      </c>
      <c r="W280" t="s">
        <v>362</v>
      </c>
      <c r="X280">
        <v>0</v>
      </c>
      <c r="Y280" t="str">
        <f>""</f>
        <v/>
      </c>
      <c r="Z280">
        <v>0</v>
      </c>
      <c r="AA280" t="str">
        <f>""</f>
        <v/>
      </c>
      <c r="AB280">
        <v>0</v>
      </c>
      <c r="AC280" t="str">
        <f>""</f>
        <v/>
      </c>
      <c r="AD280">
        <v>0</v>
      </c>
      <c r="AE280" t="str">
        <f>""</f>
        <v/>
      </c>
      <c r="AF280">
        <v>0</v>
      </c>
      <c r="AG280" t="str">
        <f>""</f>
        <v/>
      </c>
      <c r="AH280">
        <v>0</v>
      </c>
      <c r="AI280" t="str">
        <f>""</f>
        <v/>
      </c>
      <c r="AJ280">
        <v>0</v>
      </c>
      <c r="AK280" t="str">
        <f>""</f>
        <v/>
      </c>
      <c r="AL280">
        <v>0</v>
      </c>
      <c r="AM280" t="str">
        <f>""</f>
        <v/>
      </c>
      <c r="AN280">
        <v>0</v>
      </c>
      <c r="AO280" t="str">
        <f>""</f>
        <v/>
      </c>
      <c r="AP280">
        <v>0</v>
      </c>
      <c r="AQ280" t="str">
        <f>""</f>
        <v/>
      </c>
      <c r="AR280" t="s">
        <v>56</v>
      </c>
      <c r="AS280" t="s">
        <v>57</v>
      </c>
      <c r="AT280">
        <v>0</v>
      </c>
      <c r="AU280" t="str">
        <f>""</f>
        <v/>
      </c>
      <c r="AV280">
        <v>2015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</row>
    <row r="281" spans="1:54" x14ac:dyDescent="0.2">
      <c r="A281">
        <v>1648000692</v>
      </c>
      <c r="B281" t="s">
        <v>363</v>
      </c>
      <c r="C281" s="2">
        <v>575000</v>
      </c>
      <c r="D281" s="1">
        <v>573596.82999999996</v>
      </c>
      <c r="E281">
        <v>0</v>
      </c>
      <c r="F281" s="1">
        <v>573596.82999999996</v>
      </c>
      <c r="G281" s="1">
        <v>1403.17</v>
      </c>
      <c r="H281">
        <v>99.75</v>
      </c>
      <c r="I281" s="2">
        <v>575000</v>
      </c>
      <c r="J281" s="1">
        <v>573596.82999999996</v>
      </c>
      <c r="K281">
        <v>0</v>
      </c>
      <c r="L281" s="1">
        <v>573596.82999999996</v>
      </c>
      <c r="M281" s="1">
        <v>1403.17</v>
      </c>
      <c r="N281">
        <v>99.75</v>
      </c>
      <c r="O281">
        <v>0</v>
      </c>
      <c r="P281">
        <v>0</v>
      </c>
      <c r="Q281">
        <v>0</v>
      </c>
      <c r="R281" s="2">
        <v>575000</v>
      </c>
      <c r="S281" s="1">
        <v>1403.17</v>
      </c>
      <c r="T281" s="2">
        <v>575000</v>
      </c>
      <c r="U281" s="1">
        <v>1403.17</v>
      </c>
      <c r="V281">
        <v>130</v>
      </c>
      <c r="W281" t="s">
        <v>362</v>
      </c>
      <c r="X281">
        <v>0</v>
      </c>
      <c r="Y281" t="str">
        <f>""</f>
        <v/>
      </c>
      <c r="Z281">
        <v>0</v>
      </c>
      <c r="AA281" t="str">
        <f>""</f>
        <v/>
      </c>
      <c r="AB281">
        <v>0</v>
      </c>
      <c r="AC281" t="str">
        <f>""</f>
        <v/>
      </c>
      <c r="AD281">
        <v>0</v>
      </c>
      <c r="AE281" t="str">
        <f>""</f>
        <v/>
      </c>
      <c r="AF281">
        <v>0</v>
      </c>
      <c r="AG281" t="str">
        <f>""</f>
        <v/>
      </c>
      <c r="AH281">
        <v>0</v>
      </c>
      <c r="AI281" t="str">
        <f>""</f>
        <v/>
      </c>
      <c r="AJ281">
        <v>0</v>
      </c>
      <c r="AK281" t="str">
        <f>""</f>
        <v/>
      </c>
      <c r="AL281">
        <v>0</v>
      </c>
      <c r="AM281" t="str">
        <f>""</f>
        <v/>
      </c>
      <c r="AN281">
        <v>0</v>
      </c>
      <c r="AO281" t="str">
        <f>""</f>
        <v/>
      </c>
      <c r="AP281">
        <v>0</v>
      </c>
      <c r="AQ281" t="str">
        <f>""</f>
        <v/>
      </c>
      <c r="AR281" t="s">
        <v>56</v>
      </c>
      <c r="AS281" t="s">
        <v>57</v>
      </c>
      <c r="AT281">
        <v>0</v>
      </c>
      <c r="AU281" t="str">
        <f>""</f>
        <v/>
      </c>
      <c r="AV281">
        <v>2015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</row>
    <row r="282" spans="1:54" x14ac:dyDescent="0.2">
      <c r="A282">
        <v>1648000693</v>
      </c>
      <c r="B282" t="s">
        <v>364</v>
      </c>
      <c r="C282" s="2">
        <v>475000</v>
      </c>
      <c r="D282" s="1">
        <v>445049.9</v>
      </c>
      <c r="E282">
        <v>0</v>
      </c>
      <c r="F282" s="1">
        <v>445049.9</v>
      </c>
      <c r="G282" s="1">
        <v>29950.1</v>
      </c>
      <c r="H282">
        <v>93.69</v>
      </c>
      <c r="I282" s="2">
        <v>475000</v>
      </c>
      <c r="J282" s="1">
        <v>445049.9</v>
      </c>
      <c r="K282">
        <v>0</v>
      </c>
      <c r="L282" s="1">
        <v>445049.9</v>
      </c>
      <c r="M282" s="1">
        <v>29950.1</v>
      </c>
      <c r="N282">
        <v>93.69</v>
      </c>
      <c r="O282">
        <v>0</v>
      </c>
      <c r="P282">
        <v>0</v>
      </c>
      <c r="Q282">
        <v>0</v>
      </c>
      <c r="R282" s="2">
        <v>475000</v>
      </c>
      <c r="S282" s="1">
        <v>29950.1</v>
      </c>
      <c r="T282" s="2">
        <v>475000</v>
      </c>
      <c r="U282" s="1">
        <v>29950.1</v>
      </c>
      <c r="V282">
        <v>130</v>
      </c>
      <c r="W282" t="s">
        <v>362</v>
      </c>
      <c r="X282">
        <v>0</v>
      </c>
      <c r="Y282" t="str">
        <f>""</f>
        <v/>
      </c>
      <c r="Z282">
        <v>0</v>
      </c>
      <c r="AA282" t="str">
        <f>""</f>
        <v/>
      </c>
      <c r="AB282">
        <v>0</v>
      </c>
      <c r="AC282" t="str">
        <f>""</f>
        <v/>
      </c>
      <c r="AD282">
        <v>0</v>
      </c>
      <c r="AE282" t="str">
        <f>""</f>
        <v/>
      </c>
      <c r="AF282">
        <v>0</v>
      </c>
      <c r="AG282" t="str">
        <f>""</f>
        <v/>
      </c>
      <c r="AH282">
        <v>0</v>
      </c>
      <c r="AI282" t="str">
        <f>""</f>
        <v/>
      </c>
      <c r="AJ282">
        <v>0</v>
      </c>
      <c r="AK282" t="str">
        <f>""</f>
        <v/>
      </c>
      <c r="AL282">
        <v>0</v>
      </c>
      <c r="AM282" t="str">
        <f>""</f>
        <v/>
      </c>
      <c r="AN282">
        <v>0</v>
      </c>
      <c r="AO282" t="str">
        <f>""</f>
        <v/>
      </c>
      <c r="AP282">
        <v>0</v>
      </c>
      <c r="AQ282" t="str">
        <f>""</f>
        <v/>
      </c>
      <c r="AR282" t="s">
        <v>56</v>
      </c>
      <c r="AS282" t="s">
        <v>57</v>
      </c>
      <c r="AT282">
        <v>0</v>
      </c>
      <c r="AU282" t="str">
        <f>""</f>
        <v/>
      </c>
      <c r="AV282">
        <v>2015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</row>
    <row r="283" spans="1:54" x14ac:dyDescent="0.2">
      <c r="A283">
        <v>1649100691</v>
      </c>
      <c r="B283" t="s">
        <v>365</v>
      </c>
      <c r="C283">
        <v>0</v>
      </c>
      <c r="D283">
        <v>14</v>
      </c>
      <c r="E283">
        <v>0</v>
      </c>
      <c r="F283">
        <v>14</v>
      </c>
      <c r="G283">
        <v>-14</v>
      </c>
      <c r="H283">
        <v>0</v>
      </c>
      <c r="I283">
        <v>0</v>
      </c>
      <c r="J283">
        <v>14</v>
      </c>
      <c r="K283">
        <v>0</v>
      </c>
      <c r="L283">
        <v>14</v>
      </c>
      <c r="M283">
        <v>-14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-14</v>
      </c>
      <c r="T283">
        <v>0</v>
      </c>
      <c r="U283">
        <v>-14</v>
      </c>
      <c r="V283">
        <v>130</v>
      </c>
      <c r="W283" t="s">
        <v>362</v>
      </c>
      <c r="X283">
        <v>0</v>
      </c>
      <c r="Y283" t="str">
        <f>""</f>
        <v/>
      </c>
      <c r="Z283">
        <v>0</v>
      </c>
      <c r="AA283" t="str">
        <f>""</f>
        <v/>
      </c>
      <c r="AB283">
        <v>0</v>
      </c>
      <c r="AC283" t="str">
        <f>""</f>
        <v/>
      </c>
      <c r="AD283">
        <v>0</v>
      </c>
      <c r="AE283" t="str">
        <f>""</f>
        <v/>
      </c>
      <c r="AF283">
        <v>0</v>
      </c>
      <c r="AG283" t="str">
        <f>""</f>
        <v/>
      </c>
      <c r="AH283">
        <v>0</v>
      </c>
      <c r="AI283" t="str">
        <f>""</f>
        <v/>
      </c>
      <c r="AJ283">
        <v>0</v>
      </c>
      <c r="AK283" t="str">
        <f>""</f>
        <v/>
      </c>
      <c r="AL283">
        <v>0</v>
      </c>
      <c r="AM283" t="str">
        <f>""</f>
        <v/>
      </c>
      <c r="AN283">
        <v>0</v>
      </c>
      <c r="AO283" t="str">
        <f>""</f>
        <v/>
      </c>
      <c r="AP283">
        <v>0</v>
      </c>
      <c r="AQ283" t="str">
        <f>""</f>
        <v/>
      </c>
      <c r="AR283" t="s">
        <v>56</v>
      </c>
      <c r="AS283" t="s">
        <v>57</v>
      </c>
      <c r="AT283">
        <v>0</v>
      </c>
      <c r="AU283" t="str">
        <f>""</f>
        <v/>
      </c>
      <c r="AV283">
        <v>2015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</row>
    <row r="284" spans="1:54" x14ac:dyDescent="0.2">
      <c r="A284">
        <v>1649100692</v>
      </c>
      <c r="B284" t="s">
        <v>366</v>
      </c>
      <c r="C284">
        <v>0</v>
      </c>
      <c r="D284">
        <v>0.14000000000000001</v>
      </c>
      <c r="E284">
        <v>0</v>
      </c>
      <c r="F284">
        <v>0.14000000000000001</v>
      </c>
      <c r="G284">
        <v>-0.14000000000000001</v>
      </c>
      <c r="H284">
        <v>0</v>
      </c>
      <c r="I284">
        <v>0</v>
      </c>
      <c r="J284">
        <v>0.14000000000000001</v>
      </c>
      <c r="K284">
        <v>0</v>
      </c>
      <c r="L284">
        <v>0.14000000000000001</v>
      </c>
      <c r="M284">
        <v>-0.14000000000000001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-0.14000000000000001</v>
      </c>
      <c r="T284">
        <v>0</v>
      </c>
      <c r="U284">
        <v>-0.14000000000000001</v>
      </c>
      <c r="V284">
        <v>130</v>
      </c>
      <c r="W284" t="s">
        <v>362</v>
      </c>
      <c r="X284">
        <v>0</v>
      </c>
      <c r="Y284" t="str">
        <f>""</f>
        <v/>
      </c>
      <c r="Z284">
        <v>0</v>
      </c>
      <c r="AA284" t="str">
        <f>""</f>
        <v/>
      </c>
      <c r="AB284">
        <v>0</v>
      </c>
      <c r="AC284" t="str">
        <f>""</f>
        <v/>
      </c>
      <c r="AD284">
        <v>0</v>
      </c>
      <c r="AE284" t="str">
        <f>""</f>
        <v/>
      </c>
      <c r="AF284">
        <v>0</v>
      </c>
      <c r="AG284" t="str">
        <f>""</f>
        <v/>
      </c>
      <c r="AH284">
        <v>0</v>
      </c>
      <c r="AI284" t="str">
        <f>""</f>
        <v/>
      </c>
      <c r="AJ284">
        <v>0</v>
      </c>
      <c r="AK284" t="str">
        <f>""</f>
        <v/>
      </c>
      <c r="AL284">
        <v>0</v>
      </c>
      <c r="AM284" t="str">
        <f>""</f>
        <v/>
      </c>
      <c r="AN284">
        <v>0</v>
      </c>
      <c r="AO284" t="str">
        <f>""</f>
        <v/>
      </c>
      <c r="AP284">
        <v>0</v>
      </c>
      <c r="AQ284" t="str">
        <f>""</f>
        <v/>
      </c>
      <c r="AR284" t="s">
        <v>56</v>
      </c>
      <c r="AS284" t="s">
        <v>57</v>
      </c>
      <c r="AT284">
        <v>0</v>
      </c>
      <c r="AU284" t="str">
        <f>""</f>
        <v/>
      </c>
      <c r="AV284">
        <v>2015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</row>
    <row r="285" spans="1:54" x14ac:dyDescent="0.2">
      <c r="A285">
        <v>1649100693</v>
      </c>
      <c r="B285" t="s">
        <v>367</v>
      </c>
      <c r="C285">
        <v>0</v>
      </c>
      <c r="D285" s="1">
        <v>9394.48</v>
      </c>
      <c r="E285">
        <v>0</v>
      </c>
      <c r="F285" s="1">
        <v>9394.48</v>
      </c>
      <c r="G285" s="1">
        <v>-9394.48</v>
      </c>
      <c r="H285">
        <v>0</v>
      </c>
      <c r="I285">
        <v>0</v>
      </c>
      <c r="J285" s="1">
        <v>9394.48</v>
      </c>
      <c r="K285">
        <v>0</v>
      </c>
      <c r="L285" s="1">
        <v>9394.48</v>
      </c>
      <c r="M285" s="1">
        <v>-9394.48</v>
      </c>
      <c r="N285">
        <v>0</v>
      </c>
      <c r="O285">
        <v>0</v>
      </c>
      <c r="P285">
        <v>0</v>
      </c>
      <c r="Q285">
        <v>0</v>
      </c>
      <c r="R285">
        <v>0</v>
      </c>
      <c r="S285" s="1">
        <v>-9394.48</v>
      </c>
      <c r="T285">
        <v>0</v>
      </c>
      <c r="U285" s="1">
        <v>-9394.48</v>
      </c>
      <c r="V285">
        <v>130</v>
      </c>
      <c r="W285" t="s">
        <v>362</v>
      </c>
      <c r="X285">
        <v>0</v>
      </c>
      <c r="Y285" t="str">
        <f>""</f>
        <v/>
      </c>
      <c r="Z285">
        <v>0</v>
      </c>
      <c r="AA285" t="str">
        <f>""</f>
        <v/>
      </c>
      <c r="AB285">
        <v>0</v>
      </c>
      <c r="AC285" t="str">
        <f>""</f>
        <v/>
      </c>
      <c r="AD285">
        <v>0</v>
      </c>
      <c r="AE285" t="str">
        <f>""</f>
        <v/>
      </c>
      <c r="AF285">
        <v>0</v>
      </c>
      <c r="AG285" t="str">
        <f>""</f>
        <v/>
      </c>
      <c r="AH285">
        <v>0</v>
      </c>
      <c r="AI285" t="str">
        <f>""</f>
        <v/>
      </c>
      <c r="AJ285">
        <v>0</v>
      </c>
      <c r="AK285" t="str">
        <f>""</f>
        <v/>
      </c>
      <c r="AL285">
        <v>0</v>
      </c>
      <c r="AM285" t="str">
        <f>""</f>
        <v/>
      </c>
      <c r="AN285">
        <v>0</v>
      </c>
      <c r="AO285" t="str">
        <f>""</f>
        <v/>
      </c>
      <c r="AP285">
        <v>0</v>
      </c>
      <c r="AQ285" t="str">
        <f>""</f>
        <v/>
      </c>
      <c r="AR285" t="s">
        <v>56</v>
      </c>
      <c r="AS285" t="s">
        <v>57</v>
      </c>
      <c r="AT285">
        <v>0</v>
      </c>
      <c r="AU285" t="str">
        <f>""</f>
        <v/>
      </c>
      <c r="AV285">
        <v>2015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</row>
    <row r="286" spans="1:54" x14ac:dyDescent="0.2">
      <c r="A286">
        <v>1711000110</v>
      </c>
      <c r="B286" t="s">
        <v>368</v>
      </c>
      <c r="C286" s="2">
        <v>158000</v>
      </c>
      <c r="D286" s="1">
        <v>156269.42000000001</v>
      </c>
      <c r="E286">
        <v>0</v>
      </c>
      <c r="F286" s="1">
        <v>156269.42000000001</v>
      </c>
      <c r="G286" s="1">
        <v>1730.58</v>
      </c>
      <c r="H286">
        <v>98.9</v>
      </c>
      <c r="I286" s="2">
        <v>158000</v>
      </c>
      <c r="J286" s="1">
        <v>156269.42000000001</v>
      </c>
      <c r="K286">
        <v>0</v>
      </c>
      <c r="L286" s="1">
        <v>156269.42000000001</v>
      </c>
      <c r="M286" s="1">
        <v>1730.58</v>
      </c>
      <c r="N286">
        <v>98.9</v>
      </c>
      <c r="O286">
        <v>0</v>
      </c>
      <c r="P286">
        <v>0</v>
      </c>
      <c r="Q286">
        <v>0</v>
      </c>
      <c r="R286" s="2">
        <v>158000</v>
      </c>
      <c r="S286" s="1">
        <v>1730.58</v>
      </c>
      <c r="T286" s="2">
        <v>158000</v>
      </c>
      <c r="U286" s="1">
        <v>1730.58</v>
      </c>
      <c r="V286">
        <v>140</v>
      </c>
      <c r="W286" t="s">
        <v>77</v>
      </c>
      <c r="X286">
        <v>0</v>
      </c>
      <c r="Y286" t="str">
        <f>""</f>
        <v/>
      </c>
      <c r="Z286">
        <v>0</v>
      </c>
      <c r="AA286" t="str">
        <f>""</f>
        <v/>
      </c>
      <c r="AB286">
        <v>0</v>
      </c>
      <c r="AC286" t="str">
        <f>""</f>
        <v/>
      </c>
      <c r="AD286">
        <v>0</v>
      </c>
      <c r="AE286" t="str">
        <f>""</f>
        <v/>
      </c>
      <c r="AF286">
        <v>0</v>
      </c>
      <c r="AG286" t="str">
        <f>""</f>
        <v/>
      </c>
      <c r="AH286">
        <v>0</v>
      </c>
      <c r="AI286" t="str">
        <f>""</f>
        <v/>
      </c>
      <c r="AJ286">
        <v>0</v>
      </c>
      <c r="AK286" t="str">
        <f>""</f>
        <v/>
      </c>
      <c r="AL286">
        <v>0</v>
      </c>
      <c r="AM286" t="str">
        <f>""</f>
        <v/>
      </c>
      <c r="AN286">
        <v>0</v>
      </c>
      <c r="AO286" t="str">
        <f>""</f>
        <v/>
      </c>
      <c r="AP286">
        <v>0</v>
      </c>
      <c r="AQ286" t="str">
        <f>""</f>
        <v/>
      </c>
      <c r="AR286" t="s">
        <v>56</v>
      </c>
      <c r="AS286" t="s">
        <v>57</v>
      </c>
      <c r="AT286">
        <v>0</v>
      </c>
      <c r="AU286" t="str">
        <f>""</f>
        <v/>
      </c>
      <c r="AV286">
        <v>2015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</row>
    <row r="287" spans="1:54" x14ac:dyDescent="0.2">
      <c r="A287">
        <v>1711000410</v>
      </c>
      <c r="B287" t="s">
        <v>369</v>
      </c>
      <c r="C287" s="2">
        <v>28000</v>
      </c>
      <c r="D287" s="1">
        <v>18576</v>
      </c>
      <c r="E287">
        <v>0</v>
      </c>
      <c r="F287" s="1">
        <v>18576</v>
      </c>
      <c r="G287" s="1">
        <v>9424</v>
      </c>
      <c r="H287">
        <v>66.34</v>
      </c>
      <c r="I287" s="2">
        <v>28000</v>
      </c>
      <c r="J287" s="1">
        <v>18576</v>
      </c>
      <c r="K287">
        <v>0</v>
      </c>
      <c r="L287" s="1">
        <v>18576</v>
      </c>
      <c r="M287" s="1">
        <v>9424</v>
      </c>
      <c r="N287">
        <v>66.34</v>
      </c>
      <c r="O287">
        <v>0</v>
      </c>
      <c r="P287">
        <v>0</v>
      </c>
      <c r="Q287">
        <v>0</v>
      </c>
      <c r="R287" s="2">
        <v>28000</v>
      </c>
      <c r="S287" s="1">
        <v>9424</v>
      </c>
      <c r="T287" s="2">
        <v>28000</v>
      </c>
      <c r="U287" s="1">
        <v>9424</v>
      </c>
      <c r="V287">
        <v>140</v>
      </c>
      <c r="W287" t="s">
        <v>77</v>
      </c>
      <c r="X287">
        <v>0</v>
      </c>
      <c r="Y287" t="str">
        <f>""</f>
        <v/>
      </c>
      <c r="Z287">
        <v>0</v>
      </c>
      <c r="AA287" t="str">
        <f>""</f>
        <v/>
      </c>
      <c r="AB287">
        <v>0</v>
      </c>
      <c r="AC287" t="str">
        <f>""</f>
        <v/>
      </c>
      <c r="AD287">
        <v>0</v>
      </c>
      <c r="AE287" t="str">
        <f>""</f>
        <v/>
      </c>
      <c r="AF287">
        <v>0</v>
      </c>
      <c r="AG287" t="str">
        <f>""</f>
        <v/>
      </c>
      <c r="AH287">
        <v>0</v>
      </c>
      <c r="AI287" t="str">
        <f>""</f>
        <v/>
      </c>
      <c r="AJ287">
        <v>0</v>
      </c>
      <c r="AK287" t="str">
        <f>""</f>
        <v/>
      </c>
      <c r="AL287">
        <v>0</v>
      </c>
      <c r="AM287" t="str">
        <f>""</f>
        <v/>
      </c>
      <c r="AN287">
        <v>0</v>
      </c>
      <c r="AO287" t="str">
        <f>""</f>
        <v/>
      </c>
      <c r="AP287">
        <v>0</v>
      </c>
      <c r="AQ287" t="str">
        <f>""</f>
        <v/>
      </c>
      <c r="AR287" t="s">
        <v>56</v>
      </c>
      <c r="AS287" t="s">
        <v>57</v>
      </c>
      <c r="AT287">
        <v>0</v>
      </c>
      <c r="AU287" t="str">
        <f>""</f>
        <v/>
      </c>
      <c r="AV287">
        <v>2015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</row>
    <row r="288" spans="1:54" x14ac:dyDescent="0.2">
      <c r="A288">
        <v>1711000521</v>
      </c>
      <c r="B288" t="s">
        <v>312</v>
      </c>
      <c r="C288">
        <v>0</v>
      </c>
      <c r="D288" s="1">
        <v>2200</v>
      </c>
      <c r="E288">
        <v>0</v>
      </c>
      <c r="F288" s="1">
        <v>2200</v>
      </c>
      <c r="G288" s="1">
        <v>-2200</v>
      </c>
      <c r="H288">
        <v>0</v>
      </c>
      <c r="I288">
        <v>0</v>
      </c>
      <c r="J288" s="1">
        <v>2200</v>
      </c>
      <c r="K288">
        <v>0</v>
      </c>
      <c r="L288" s="1">
        <v>2200</v>
      </c>
      <c r="M288" s="1">
        <v>-2200</v>
      </c>
      <c r="N288">
        <v>0</v>
      </c>
      <c r="O288">
        <v>0</v>
      </c>
      <c r="P288">
        <v>0</v>
      </c>
      <c r="Q288">
        <v>0</v>
      </c>
      <c r="R288">
        <v>0</v>
      </c>
      <c r="S288" s="1">
        <v>-2200</v>
      </c>
      <c r="T288">
        <v>0</v>
      </c>
      <c r="U288" s="1">
        <v>-2200</v>
      </c>
      <c r="V288">
        <v>140</v>
      </c>
      <c r="W288" t="s">
        <v>77</v>
      </c>
      <c r="X288">
        <v>0</v>
      </c>
      <c r="Y288" t="str">
        <f>""</f>
        <v/>
      </c>
      <c r="Z288">
        <v>0</v>
      </c>
      <c r="AA288" t="str">
        <f>""</f>
        <v/>
      </c>
      <c r="AB288">
        <v>0</v>
      </c>
      <c r="AC288" t="str">
        <f>""</f>
        <v/>
      </c>
      <c r="AD288">
        <v>0</v>
      </c>
      <c r="AE288" t="str">
        <f>""</f>
        <v/>
      </c>
      <c r="AF288">
        <v>0</v>
      </c>
      <c r="AG288" t="str">
        <f>""</f>
        <v/>
      </c>
      <c r="AH288">
        <v>0</v>
      </c>
      <c r="AI288" t="str">
        <f>""</f>
        <v/>
      </c>
      <c r="AJ288">
        <v>0</v>
      </c>
      <c r="AK288" t="str">
        <f>""</f>
        <v/>
      </c>
      <c r="AL288">
        <v>0</v>
      </c>
      <c r="AM288" t="str">
        <f>""</f>
        <v/>
      </c>
      <c r="AN288">
        <v>0</v>
      </c>
      <c r="AO288" t="str">
        <f>""</f>
        <v/>
      </c>
      <c r="AP288">
        <v>0</v>
      </c>
      <c r="AQ288" t="str">
        <f>""</f>
        <v/>
      </c>
      <c r="AR288" t="s">
        <v>56</v>
      </c>
      <c r="AS288" t="s">
        <v>57</v>
      </c>
      <c r="AT288">
        <v>0</v>
      </c>
      <c r="AU288" t="str">
        <f>""</f>
        <v/>
      </c>
      <c r="AV288">
        <v>2015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</row>
    <row r="289" spans="1:54" x14ac:dyDescent="0.2">
      <c r="A289">
        <v>1711000540</v>
      </c>
      <c r="B289" t="s">
        <v>301</v>
      </c>
      <c r="C289" s="2">
        <v>8000</v>
      </c>
      <c r="D289" s="1">
        <v>11346</v>
      </c>
      <c r="E289">
        <v>0</v>
      </c>
      <c r="F289" s="1">
        <v>11346</v>
      </c>
      <c r="G289" s="1">
        <v>-3346</v>
      </c>
      <c r="H289">
        <v>141.82</v>
      </c>
      <c r="I289" s="2">
        <v>8000</v>
      </c>
      <c r="J289" s="1">
        <v>11346</v>
      </c>
      <c r="K289">
        <v>0</v>
      </c>
      <c r="L289" s="1">
        <v>11346</v>
      </c>
      <c r="M289" s="1">
        <v>-3346</v>
      </c>
      <c r="N289">
        <v>141.82</v>
      </c>
      <c r="O289">
        <v>0</v>
      </c>
      <c r="P289">
        <v>0</v>
      </c>
      <c r="Q289">
        <v>0</v>
      </c>
      <c r="R289" s="2">
        <v>8000</v>
      </c>
      <c r="S289" s="1">
        <v>-3346</v>
      </c>
      <c r="T289" s="2">
        <v>8000</v>
      </c>
      <c r="U289" s="1">
        <v>-3346</v>
      </c>
      <c r="V289">
        <v>140</v>
      </c>
      <c r="W289" t="s">
        <v>77</v>
      </c>
      <c r="X289">
        <v>0</v>
      </c>
      <c r="Y289" t="str">
        <f>""</f>
        <v/>
      </c>
      <c r="Z289">
        <v>0</v>
      </c>
      <c r="AA289" t="str">
        <f>""</f>
        <v/>
      </c>
      <c r="AB289">
        <v>0</v>
      </c>
      <c r="AC289" t="str">
        <f>""</f>
        <v/>
      </c>
      <c r="AD289">
        <v>0</v>
      </c>
      <c r="AE289" t="str">
        <f>""</f>
        <v/>
      </c>
      <c r="AF289">
        <v>0</v>
      </c>
      <c r="AG289" t="str">
        <f>""</f>
        <v/>
      </c>
      <c r="AH289">
        <v>0</v>
      </c>
      <c r="AI289" t="str">
        <f>""</f>
        <v/>
      </c>
      <c r="AJ289">
        <v>0</v>
      </c>
      <c r="AK289" t="str">
        <f>""</f>
        <v/>
      </c>
      <c r="AL289">
        <v>0</v>
      </c>
      <c r="AM289" t="str">
        <f>""</f>
        <v/>
      </c>
      <c r="AN289">
        <v>0</v>
      </c>
      <c r="AO289" t="str">
        <f>""</f>
        <v/>
      </c>
      <c r="AP289">
        <v>0</v>
      </c>
      <c r="AQ289" t="str">
        <f>""</f>
        <v/>
      </c>
      <c r="AR289" t="s">
        <v>56</v>
      </c>
      <c r="AS289" t="s">
        <v>57</v>
      </c>
      <c r="AT289">
        <v>0</v>
      </c>
      <c r="AU289" t="str">
        <f>""</f>
        <v/>
      </c>
      <c r="AV289">
        <v>2015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</row>
    <row r="290" spans="1:54" x14ac:dyDescent="0.2">
      <c r="A290">
        <v>1711000560</v>
      </c>
      <c r="B290" t="s">
        <v>370</v>
      </c>
      <c r="C290">
        <v>0</v>
      </c>
      <c r="D290">
        <v>85</v>
      </c>
      <c r="E290">
        <v>0</v>
      </c>
      <c r="F290">
        <v>85</v>
      </c>
      <c r="G290">
        <v>-85</v>
      </c>
      <c r="H290">
        <v>0</v>
      </c>
      <c r="I290">
        <v>0</v>
      </c>
      <c r="J290">
        <v>85</v>
      </c>
      <c r="K290">
        <v>0</v>
      </c>
      <c r="L290">
        <v>85</v>
      </c>
      <c r="M290">
        <v>-85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-85</v>
      </c>
      <c r="T290">
        <v>0</v>
      </c>
      <c r="U290">
        <v>-85</v>
      </c>
      <c r="V290">
        <v>140</v>
      </c>
      <c r="W290" t="s">
        <v>77</v>
      </c>
      <c r="X290">
        <v>0</v>
      </c>
      <c r="Y290" t="str">
        <f>""</f>
        <v/>
      </c>
      <c r="Z290">
        <v>0</v>
      </c>
      <c r="AA290" t="str">
        <f>""</f>
        <v/>
      </c>
      <c r="AB290">
        <v>0</v>
      </c>
      <c r="AC290" t="str">
        <f>""</f>
        <v/>
      </c>
      <c r="AD290">
        <v>0</v>
      </c>
      <c r="AE290" t="str">
        <f>""</f>
        <v/>
      </c>
      <c r="AF290">
        <v>0</v>
      </c>
      <c r="AG290" t="str">
        <f>""</f>
        <v/>
      </c>
      <c r="AH290">
        <v>0</v>
      </c>
      <c r="AI290" t="str">
        <f>""</f>
        <v/>
      </c>
      <c r="AJ290">
        <v>0</v>
      </c>
      <c r="AK290" t="str">
        <f>""</f>
        <v/>
      </c>
      <c r="AL290">
        <v>0</v>
      </c>
      <c r="AM290" t="str">
        <f>""</f>
        <v/>
      </c>
      <c r="AN290">
        <v>0</v>
      </c>
      <c r="AO290" t="str">
        <f>""</f>
        <v/>
      </c>
      <c r="AP290">
        <v>0</v>
      </c>
      <c r="AQ290" t="str">
        <f>""</f>
        <v/>
      </c>
      <c r="AR290" t="s">
        <v>56</v>
      </c>
      <c r="AS290" t="s">
        <v>57</v>
      </c>
      <c r="AT290">
        <v>0</v>
      </c>
      <c r="AU290" t="str">
        <f>""</f>
        <v/>
      </c>
      <c r="AV290">
        <v>2015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</row>
    <row r="291" spans="1:54" x14ac:dyDescent="0.2">
      <c r="A291">
        <v>1711000740</v>
      </c>
      <c r="B291" t="s">
        <v>371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140</v>
      </c>
      <c r="W291" t="s">
        <v>77</v>
      </c>
      <c r="X291">
        <v>0</v>
      </c>
      <c r="Y291" t="str">
        <f>""</f>
        <v/>
      </c>
      <c r="Z291">
        <v>0</v>
      </c>
      <c r="AA291" t="str">
        <f>""</f>
        <v/>
      </c>
      <c r="AB291">
        <v>0</v>
      </c>
      <c r="AC291" t="str">
        <f>""</f>
        <v/>
      </c>
      <c r="AD291">
        <v>0</v>
      </c>
      <c r="AE291" t="str">
        <f>""</f>
        <v/>
      </c>
      <c r="AF291">
        <v>0</v>
      </c>
      <c r="AG291" t="str">
        <f>""</f>
        <v/>
      </c>
      <c r="AH291">
        <v>0</v>
      </c>
      <c r="AI291" t="str">
        <f>""</f>
        <v/>
      </c>
      <c r="AJ291">
        <v>0</v>
      </c>
      <c r="AK291" t="str">
        <f>""</f>
        <v/>
      </c>
      <c r="AL291">
        <v>0</v>
      </c>
      <c r="AM291" t="str">
        <f>""</f>
        <v/>
      </c>
      <c r="AN291">
        <v>0</v>
      </c>
      <c r="AO291" t="str">
        <f>""</f>
        <v/>
      </c>
      <c r="AP291">
        <v>0</v>
      </c>
      <c r="AQ291" t="str">
        <f>""</f>
        <v/>
      </c>
      <c r="AR291" t="s">
        <v>56</v>
      </c>
      <c r="AS291" t="s">
        <v>57</v>
      </c>
      <c r="AT291">
        <v>0</v>
      </c>
      <c r="AU291" t="str">
        <f>""</f>
        <v/>
      </c>
      <c r="AV291">
        <v>2015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</row>
    <row r="292" spans="1:54" x14ac:dyDescent="0.2">
      <c r="A292">
        <v>1711000780</v>
      </c>
      <c r="B292" t="s">
        <v>372</v>
      </c>
      <c r="C292" s="2">
        <v>56000</v>
      </c>
      <c r="D292" s="1">
        <v>43150.57</v>
      </c>
      <c r="E292" s="1">
        <v>2574</v>
      </c>
      <c r="F292" s="1">
        <v>45724.57</v>
      </c>
      <c r="G292" s="1">
        <v>10275.43</v>
      </c>
      <c r="H292">
        <v>81.650000000000006</v>
      </c>
      <c r="I292" s="2">
        <v>56000</v>
      </c>
      <c r="J292" s="1">
        <v>43150.57</v>
      </c>
      <c r="K292" s="1">
        <v>2574</v>
      </c>
      <c r="L292" s="1">
        <v>45724.57</v>
      </c>
      <c r="M292" s="1">
        <v>10275.43</v>
      </c>
      <c r="N292">
        <v>81.650000000000006</v>
      </c>
      <c r="O292">
        <v>0</v>
      </c>
      <c r="P292">
        <v>0</v>
      </c>
      <c r="Q292">
        <v>0</v>
      </c>
      <c r="R292" s="2">
        <v>56000</v>
      </c>
      <c r="S292" s="1">
        <v>10275.43</v>
      </c>
      <c r="T292" s="2">
        <v>56000</v>
      </c>
      <c r="U292" s="1">
        <v>10275.43</v>
      </c>
      <c r="V292">
        <v>140</v>
      </c>
      <c r="W292" t="s">
        <v>77</v>
      </c>
      <c r="X292">
        <v>0</v>
      </c>
      <c r="Y292" t="str">
        <f>""</f>
        <v/>
      </c>
      <c r="Z292">
        <v>0</v>
      </c>
      <c r="AA292" t="str">
        <f>""</f>
        <v/>
      </c>
      <c r="AB292">
        <v>0</v>
      </c>
      <c r="AC292" t="str">
        <f>""</f>
        <v/>
      </c>
      <c r="AD292">
        <v>0</v>
      </c>
      <c r="AE292" t="str">
        <f>""</f>
        <v/>
      </c>
      <c r="AF292">
        <v>0</v>
      </c>
      <c r="AG292" t="str">
        <f>""</f>
        <v/>
      </c>
      <c r="AH292">
        <v>0</v>
      </c>
      <c r="AI292" t="str">
        <f>""</f>
        <v/>
      </c>
      <c r="AJ292">
        <v>0</v>
      </c>
      <c r="AK292" t="str">
        <f>""</f>
        <v/>
      </c>
      <c r="AL292">
        <v>0</v>
      </c>
      <c r="AM292" t="str">
        <f>""</f>
        <v/>
      </c>
      <c r="AN292">
        <v>0</v>
      </c>
      <c r="AO292" t="str">
        <f>""</f>
        <v/>
      </c>
      <c r="AP292">
        <v>0</v>
      </c>
      <c r="AQ292" t="str">
        <f>""</f>
        <v/>
      </c>
      <c r="AR292" t="s">
        <v>56</v>
      </c>
      <c r="AS292" t="s">
        <v>57</v>
      </c>
      <c r="AT292">
        <v>0</v>
      </c>
      <c r="AU292" t="str">
        <f>""</f>
        <v/>
      </c>
      <c r="AV292">
        <v>2015</v>
      </c>
      <c r="AW292">
        <v>0</v>
      </c>
      <c r="AX292">
        <v>0</v>
      </c>
      <c r="AY292">
        <v>2574</v>
      </c>
      <c r="AZ292">
        <v>0</v>
      </c>
      <c r="BA292">
        <v>0</v>
      </c>
      <c r="BB292">
        <v>0</v>
      </c>
    </row>
    <row r="293" spans="1:54" x14ac:dyDescent="0.2">
      <c r="A293">
        <v>1712100530</v>
      </c>
      <c r="B293" t="s">
        <v>373</v>
      </c>
      <c r="C293" s="2">
        <v>69000</v>
      </c>
      <c r="D293" s="1">
        <v>60379.4</v>
      </c>
      <c r="E293">
        <v>334</v>
      </c>
      <c r="F293" s="1">
        <v>60713.4</v>
      </c>
      <c r="G293" s="1">
        <v>8286.6</v>
      </c>
      <c r="H293">
        <v>87.99</v>
      </c>
      <c r="I293" s="2">
        <v>69000</v>
      </c>
      <c r="J293" s="1">
        <v>60379.4</v>
      </c>
      <c r="K293">
        <v>334</v>
      </c>
      <c r="L293" s="1">
        <v>60713.4</v>
      </c>
      <c r="M293" s="1">
        <v>8286.6</v>
      </c>
      <c r="N293">
        <v>87.99</v>
      </c>
      <c r="O293">
        <v>0</v>
      </c>
      <c r="P293">
        <v>0</v>
      </c>
      <c r="Q293">
        <v>0</v>
      </c>
      <c r="R293" s="2">
        <v>69000</v>
      </c>
      <c r="S293" s="1">
        <v>8286.6</v>
      </c>
      <c r="T293" s="2">
        <v>69000</v>
      </c>
      <c r="U293" s="1">
        <v>8286.6</v>
      </c>
      <c r="V293">
        <v>140</v>
      </c>
      <c r="W293" t="s">
        <v>77</v>
      </c>
      <c r="X293">
        <v>0</v>
      </c>
      <c r="Y293" t="str">
        <f>""</f>
        <v/>
      </c>
      <c r="Z293">
        <v>0</v>
      </c>
      <c r="AA293" t="str">
        <f>""</f>
        <v/>
      </c>
      <c r="AB293">
        <v>0</v>
      </c>
      <c r="AC293" t="str">
        <f>""</f>
        <v/>
      </c>
      <c r="AD293">
        <v>0</v>
      </c>
      <c r="AE293" t="str">
        <f>""</f>
        <v/>
      </c>
      <c r="AF293">
        <v>0</v>
      </c>
      <c r="AG293" t="str">
        <f>""</f>
        <v/>
      </c>
      <c r="AH293">
        <v>0</v>
      </c>
      <c r="AI293" t="str">
        <f>""</f>
        <v/>
      </c>
      <c r="AJ293">
        <v>0</v>
      </c>
      <c r="AK293" t="str">
        <f>""</f>
        <v/>
      </c>
      <c r="AL293">
        <v>0</v>
      </c>
      <c r="AM293" t="str">
        <f>""</f>
        <v/>
      </c>
      <c r="AN293">
        <v>0</v>
      </c>
      <c r="AO293" t="str">
        <f>""</f>
        <v/>
      </c>
      <c r="AP293">
        <v>0</v>
      </c>
      <c r="AQ293" t="str">
        <f>""</f>
        <v/>
      </c>
      <c r="AR293" t="s">
        <v>56</v>
      </c>
      <c r="AS293" t="s">
        <v>57</v>
      </c>
      <c r="AT293">
        <v>0</v>
      </c>
      <c r="AU293" t="str">
        <f>""</f>
        <v/>
      </c>
      <c r="AV293">
        <v>2015</v>
      </c>
      <c r="AW293">
        <v>0</v>
      </c>
      <c r="AX293">
        <v>0</v>
      </c>
      <c r="AY293">
        <v>334</v>
      </c>
      <c r="AZ293">
        <v>0</v>
      </c>
      <c r="BA293">
        <v>0</v>
      </c>
      <c r="BB293">
        <v>0</v>
      </c>
    </row>
    <row r="294" spans="1:54" x14ac:dyDescent="0.2">
      <c r="A294">
        <v>1712100731</v>
      </c>
      <c r="B294" t="s">
        <v>374</v>
      </c>
      <c r="C294" s="2">
        <v>53000</v>
      </c>
      <c r="D294" s="1">
        <v>90051</v>
      </c>
      <c r="E294">
        <v>0</v>
      </c>
      <c r="F294" s="1">
        <v>90051</v>
      </c>
      <c r="G294" s="1">
        <v>-37051</v>
      </c>
      <c r="H294">
        <v>169.9</v>
      </c>
      <c r="I294" s="2">
        <v>53000</v>
      </c>
      <c r="J294" s="1">
        <v>90051</v>
      </c>
      <c r="K294">
        <v>0</v>
      </c>
      <c r="L294" s="1">
        <v>90051</v>
      </c>
      <c r="M294" s="1">
        <v>-37051</v>
      </c>
      <c r="N294">
        <v>169.9</v>
      </c>
      <c r="O294">
        <v>0</v>
      </c>
      <c r="P294">
        <v>0</v>
      </c>
      <c r="Q294">
        <v>0</v>
      </c>
      <c r="R294" s="2">
        <v>53000</v>
      </c>
      <c r="S294" s="1">
        <v>-37051</v>
      </c>
      <c r="T294" s="2">
        <v>53000</v>
      </c>
      <c r="U294" s="1">
        <v>-37051</v>
      </c>
      <c r="V294">
        <v>140</v>
      </c>
      <c r="W294" t="s">
        <v>77</v>
      </c>
      <c r="X294">
        <v>0</v>
      </c>
      <c r="Y294" t="str">
        <f>""</f>
        <v/>
      </c>
      <c r="Z294">
        <v>0</v>
      </c>
      <c r="AA294" t="str">
        <f>""</f>
        <v/>
      </c>
      <c r="AB294">
        <v>0</v>
      </c>
      <c r="AC294" t="str">
        <f>""</f>
        <v/>
      </c>
      <c r="AD294">
        <v>0</v>
      </c>
      <c r="AE294" t="str">
        <f>""</f>
        <v/>
      </c>
      <c r="AF294">
        <v>0</v>
      </c>
      <c r="AG294" t="str">
        <f>""</f>
        <v/>
      </c>
      <c r="AH294">
        <v>0</v>
      </c>
      <c r="AI294" t="str">
        <f>""</f>
        <v/>
      </c>
      <c r="AJ294">
        <v>0</v>
      </c>
      <c r="AK294" t="str">
        <f>""</f>
        <v/>
      </c>
      <c r="AL294">
        <v>0</v>
      </c>
      <c r="AM294" t="str">
        <f>""</f>
        <v/>
      </c>
      <c r="AN294">
        <v>0</v>
      </c>
      <c r="AO294" t="str">
        <f>""</f>
        <v/>
      </c>
      <c r="AP294">
        <v>0</v>
      </c>
      <c r="AQ294" t="str">
        <f>""</f>
        <v/>
      </c>
      <c r="AR294" t="s">
        <v>56</v>
      </c>
      <c r="AS294" t="s">
        <v>57</v>
      </c>
      <c r="AT294">
        <v>0</v>
      </c>
      <c r="AU294" t="str">
        <f>""</f>
        <v/>
      </c>
      <c r="AV294">
        <v>2015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</row>
    <row r="295" spans="1:54" x14ac:dyDescent="0.2">
      <c r="A295">
        <v>1712100750</v>
      </c>
      <c r="B295" t="s">
        <v>375</v>
      </c>
      <c r="C295" s="2">
        <v>820000</v>
      </c>
      <c r="D295" s="1">
        <v>1113972.8</v>
      </c>
      <c r="E295">
        <v>0</v>
      </c>
      <c r="F295" s="1">
        <v>1113972.8</v>
      </c>
      <c r="G295" s="1">
        <v>-293972.8</v>
      </c>
      <c r="H295">
        <v>135.85</v>
      </c>
      <c r="I295" s="2">
        <v>820000</v>
      </c>
      <c r="J295" s="1">
        <v>1113972.8</v>
      </c>
      <c r="K295">
        <v>0</v>
      </c>
      <c r="L295" s="1">
        <v>1113972.8</v>
      </c>
      <c r="M295" s="1">
        <v>-293972.8</v>
      </c>
      <c r="N295">
        <v>135.85</v>
      </c>
      <c r="O295">
        <v>0</v>
      </c>
      <c r="P295">
        <v>0</v>
      </c>
      <c r="Q295">
        <v>0</v>
      </c>
      <c r="R295" s="2">
        <v>820000</v>
      </c>
      <c r="S295" s="1">
        <v>-293972.8</v>
      </c>
      <c r="T295" s="2">
        <v>820000</v>
      </c>
      <c r="U295" s="1">
        <v>-293972.8</v>
      </c>
      <c r="V295">
        <v>140</v>
      </c>
      <c r="W295" t="s">
        <v>77</v>
      </c>
      <c r="X295">
        <v>0</v>
      </c>
      <c r="Y295" t="str">
        <f>""</f>
        <v/>
      </c>
      <c r="Z295">
        <v>0</v>
      </c>
      <c r="AA295" t="str">
        <f>""</f>
        <v/>
      </c>
      <c r="AB295">
        <v>0</v>
      </c>
      <c r="AC295" t="str">
        <f>""</f>
        <v/>
      </c>
      <c r="AD295">
        <v>0</v>
      </c>
      <c r="AE295" t="str">
        <f>""</f>
        <v/>
      </c>
      <c r="AF295">
        <v>0</v>
      </c>
      <c r="AG295" t="str">
        <f>""</f>
        <v/>
      </c>
      <c r="AH295">
        <v>0</v>
      </c>
      <c r="AI295" t="str">
        <f>""</f>
        <v/>
      </c>
      <c r="AJ295">
        <v>0</v>
      </c>
      <c r="AK295" t="str">
        <f>""</f>
        <v/>
      </c>
      <c r="AL295">
        <v>0</v>
      </c>
      <c r="AM295" t="str">
        <f>""</f>
        <v/>
      </c>
      <c r="AN295">
        <v>0</v>
      </c>
      <c r="AO295" t="str">
        <f>""</f>
        <v/>
      </c>
      <c r="AP295">
        <v>0</v>
      </c>
      <c r="AQ295" t="str">
        <f>""</f>
        <v/>
      </c>
      <c r="AR295" t="s">
        <v>56</v>
      </c>
      <c r="AS295" t="s">
        <v>57</v>
      </c>
      <c r="AT295">
        <v>0</v>
      </c>
      <c r="AU295" t="str">
        <f>""</f>
        <v/>
      </c>
      <c r="AV295">
        <v>2015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</row>
    <row r="296" spans="1:54" x14ac:dyDescent="0.2">
      <c r="A296">
        <v>1712200750</v>
      </c>
      <c r="B296" t="s">
        <v>376</v>
      </c>
      <c r="C296" s="2">
        <v>550000</v>
      </c>
      <c r="D296" s="1">
        <v>478261.2</v>
      </c>
      <c r="E296">
        <v>0</v>
      </c>
      <c r="F296" s="1">
        <v>478261.2</v>
      </c>
      <c r="G296" s="1">
        <v>71738.8</v>
      </c>
      <c r="H296">
        <v>86.95</v>
      </c>
      <c r="I296" s="2">
        <v>550000</v>
      </c>
      <c r="J296" s="1">
        <v>478261.2</v>
      </c>
      <c r="K296">
        <v>0</v>
      </c>
      <c r="L296" s="1">
        <v>478261.2</v>
      </c>
      <c r="M296" s="1">
        <v>71738.8</v>
      </c>
      <c r="N296">
        <v>86.95</v>
      </c>
      <c r="O296">
        <v>0</v>
      </c>
      <c r="P296">
        <v>0</v>
      </c>
      <c r="Q296">
        <v>0</v>
      </c>
      <c r="R296" s="2">
        <v>550000</v>
      </c>
      <c r="S296" s="1">
        <v>71738.8</v>
      </c>
      <c r="T296" s="2">
        <v>550000</v>
      </c>
      <c r="U296" s="1">
        <v>71738.8</v>
      </c>
      <c r="V296">
        <v>0</v>
      </c>
      <c r="W296" t="str">
        <f>""</f>
        <v/>
      </c>
      <c r="X296">
        <v>0</v>
      </c>
      <c r="Y296" t="str">
        <f>""</f>
        <v/>
      </c>
      <c r="Z296">
        <v>0</v>
      </c>
      <c r="AA296" t="str">
        <f>""</f>
        <v/>
      </c>
      <c r="AB296">
        <v>0</v>
      </c>
      <c r="AC296" t="str">
        <f>""</f>
        <v/>
      </c>
      <c r="AD296">
        <v>0</v>
      </c>
      <c r="AE296" t="str">
        <f>""</f>
        <v/>
      </c>
      <c r="AF296">
        <v>0</v>
      </c>
      <c r="AG296" t="str">
        <f>""</f>
        <v/>
      </c>
      <c r="AH296">
        <v>0</v>
      </c>
      <c r="AI296" t="str">
        <f>""</f>
        <v/>
      </c>
      <c r="AJ296">
        <v>0</v>
      </c>
      <c r="AK296" t="str">
        <f>""</f>
        <v/>
      </c>
      <c r="AL296">
        <v>0</v>
      </c>
      <c r="AM296" t="str">
        <f>""</f>
        <v/>
      </c>
      <c r="AN296">
        <v>0</v>
      </c>
      <c r="AO296" t="str">
        <f>""</f>
        <v/>
      </c>
      <c r="AP296">
        <v>0</v>
      </c>
      <c r="AQ296" t="str">
        <f>""</f>
        <v/>
      </c>
      <c r="AR296" t="s">
        <v>56</v>
      </c>
      <c r="AS296" t="s">
        <v>57</v>
      </c>
      <c r="AT296">
        <v>0</v>
      </c>
      <c r="AU296" t="str">
        <f>""</f>
        <v/>
      </c>
      <c r="AV296">
        <v>2015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</row>
    <row r="297" spans="1:54" x14ac:dyDescent="0.2">
      <c r="A297">
        <v>1712300750</v>
      </c>
      <c r="B297" t="s">
        <v>377</v>
      </c>
      <c r="C297" s="2">
        <v>8100000</v>
      </c>
      <c r="D297" s="1">
        <v>8760378.9399999995</v>
      </c>
      <c r="E297">
        <v>0</v>
      </c>
      <c r="F297" s="1">
        <v>8760378.9399999995</v>
      </c>
      <c r="G297" s="1">
        <v>-660378.93999999994</v>
      </c>
      <c r="H297">
        <v>108.15</v>
      </c>
      <c r="I297" s="2">
        <v>8100000</v>
      </c>
      <c r="J297" s="1">
        <v>8760378.9399999995</v>
      </c>
      <c r="K297">
        <v>0</v>
      </c>
      <c r="L297" s="1">
        <v>8760378.9399999995</v>
      </c>
      <c r="M297" s="1">
        <v>-660378.93999999994</v>
      </c>
      <c r="N297">
        <v>108.15</v>
      </c>
      <c r="O297">
        <v>0</v>
      </c>
      <c r="P297">
        <v>0</v>
      </c>
      <c r="Q297">
        <v>0</v>
      </c>
      <c r="R297" s="2">
        <v>8100000</v>
      </c>
      <c r="S297" s="1">
        <v>-660378.93999999994</v>
      </c>
      <c r="T297" s="2">
        <v>8100000</v>
      </c>
      <c r="U297" s="1">
        <v>-660378.93999999994</v>
      </c>
      <c r="V297">
        <v>140</v>
      </c>
      <c r="W297" t="s">
        <v>77</v>
      </c>
      <c r="X297">
        <v>0</v>
      </c>
      <c r="Y297" t="str">
        <f>""</f>
        <v/>
      </c>
      <c r="Z297">
        <v>0</v>
      </c>
      <c r="AA297" t="str">
        <f>""</f>
        <v/>
      </c>
      <c r="AB297">
        <v>0</v>
      </c>
      <c r="AC297" t="str">
        <f>""</f>
        <v/>
      </c>
      <c r="AD297">
        <v>0</v>
      </c>
      <c r="AE297" t="str">
        <f>""</f>
        <v/>
      </c>
      <c r="AF297">
        <v>0</v>
      </c>
      <c r="AG297" t="str">
        <f>""</f>
        <v/>
      </c>
      <c r="AH297">
        <v>0</v>
      </c>
      <c r="AI297" t="str">
        <f>""</f>
        <v/>
      </c>
      <c r="AJ297">
        <v>0</v>
      </c>
      <c r="AK297" t="str">
        <f>""</f>
        <v/>
      </c>
      <c r="AL297">
        <v>0</v>
      </c>
      <c r="AM297" t="str">
        <f>""</f>
        <v/>
      </c>
      <c r="AN297">
        <v>0</v>
      </c>
      <c r="AO297" t="str">
        <f>""</f>
        <v/>
      </c>
      <c r="AP297">
        <v>0</v>
      </c>
      <c r="AQ297" t="str">
        <f>""</f>
        <v/>
      </c>
      <c r="AR297" t="s">
        <v>56</v>
      </c>
      <c r="AS297" t="s">
        <v>57</v>
      </c>
      <c r="AT297">
        <v>0</v>
      </c>
      <c r="AU297" t="str">
        <f>""</f>
        <v/>
      </c>
      <c r="AV297">
        <v>2015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</row>
    <row r="298" spans="1:54" x14ac:dyDescent="0.2">
      <c r="A298">
        <v>1712300930</v>
      </c>
      <c r="B298" t="s">
        <v>378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 t="str">
        <f>""</f>
        <v/>
      </c>
      <c r="X298">
        <v>0</v>
      </c>
      <c r="Y298" t="str">
        <f>""</f>
        <v/>
      </c>
      <c r="Z298">
        <v>0</v>
      </c>
      <c r="AA298" t="str">
        <f>""</f>
        <v/>
      </c>
      <c r="AB298">
        <v>0</v>
      </c>
      <c r="AC298" t="str">
        <f>""</f>
        <v/>
      </c>
      <c r="AD298">
        <v>0</v>
      </c>
      <c r="AE298" t="str">
        <f>""</f>
        <v/>
      </c>
      <c r="AF298">
        <v>0</v>
      </c>
      <c r="AG298" t="str">
        <f>""</f>
        <v/>
      </c>
      <c r="AH298">
        <v>0</v>
      </c>
      <c r="AI298" t="str">
        <f>""</f>
        <v/>
      </c>
      <c r="AJ298">
        <v>0</v>
      </c>
      <c r="AK298" t="str">
        <f>""</f>
        <v/>
      </c>
      <c r="AL298">
        <v>0</v>
      </c>
      <c r="AM298" t="str">
        <f>""</f>
        <v/>
      </c>
      <c r="AN298">
        <v>0</v>
      </c>
      <c r="AO298" t="str">
        <f>""</f>
        <v/>
      </c>
      <c r="AP298">
        <v>0</v>
      </c>
      <c r="AQ298" t="str">
        <f>""</f>
        <v/>
      </c>
      <c r="AR298" t="s">
        <v>56</v>
      </c>
      <c r="AS298" t="s">
        <v>57</v>
      </c>
      <c r="AT298">
        <v>0</v>
      </c>
      <c r="AU298" t="str">
        <f>""</f>
        <v/>
      </c>
      <c r="AV298">
        <v>2015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</row>
    <row r="299" spans="1:54" x14ac:dyDescent="0.2">
      <c r="A299">
        <v>1713200110</v>
      </c>
      <c r="B299" t="s">
        <v>379</v>
      </c>
      <c r="C299" s="2">
        <v>689000</v>
      </c>
      <c r="D299" s="1">
        <v>668352.38</v>
      </c>
      <c r="E299">
        <v>0</v>
      </c>
      <c r="F299" s="1">
        <v>668352.38</v>
      </c>
      <c r="G299" s="1">
        <v>20647.62</v>
      </c>
      <c r="H299">
        <v>97</v>
      </c>
      <c r="I299" s="2">
        <v>689000</v>
      </c>
      <c r="J299" s="1">
        <v>668352.38</v>
      </c>
      <c r="K299">
        <v>0</v>
      </c>
      <c r="L299" s="1">
        <v>668352.38</v>
      </c>
      <c r="M299" s="1">
        <v>20647.62</v>
      </c>
      <c r="N299">
        <v>97</v>
      </c>
      <c r="O299">
        <v>0</v>
      </c>
      <c r="P299">
        <v>0</v>
      </c>
      <c r="Q299">
        <v>0</v>
      </c>
      <c r="R299" s="2">
        <v>689000</v>
      </c>
      <c r="S299" s="1">
        <v>20647.62</v>
      </c>
      <c r="T299" s="2">
        <v>689000</v>
      </c>
      <c r="U299" s="1">
        <v>20647.62</v>
      </c>
      <c r="V299">
        <v>140</v>
      </c>
      <c r="W299" t="s">
        <v>77</v>
      </c>
      <c r="X299">
        <v>0</v>
      </c>
      <c r="Y299" t="str">
        <f>""</f>
        <v/>
      </c>
      <c r="Z299">
        <v>0</v>
      </c>
      <c r="AA299" t="str">
        <f>""</f>
        <v/>
      </c>
      <c r="AB299">
        <v>0</v>
      </c>
      <c r="AC299" t="str">
        <f>""</f>
        <v/>
      </c>
      <c r="AD299">
        <v>0</v>
      </c>
      <c r="AE299" t="str">
        <f>""</f>
        <v/>
      </c>
      <c r="AF299">
        <v>0</v>
      </c>
      <c r="AG299" t="str">
        <f>""</f>
        <v/>
      </c>
      <c r="AH299">
        <v>0</v>
      </c>
      <c r="AI299" t="str">
        <f>""</f>
        <v/>
      </c>
      <c r="AJ299">
        <v>0</v>
      </c>
      <c r="AK299" t="str">
        <f>""</f>
        <v/>
      </c>
      <c r="AL299">
        <v>0</v>
      </c>
      <c r="AM299" t="str">
        <f>""</f>
        <v/>
      </c>
      <c r="AN299">
        <v>0</v>
      </c>
      <c r="AO299" t="str">
        <f>""</f>
        <v/>
      </c>
      <c r="AP299">
        <v>0</v>
      </c>
      <c r="AQ299" t="str">
        <f>""</f>
        <v/>
      </c>
      <c r="AR299" t="s">
        <v>56</v>
      </c>
      <c r="AS299" t="s">
        <v>57</v>
      </c>
      <c r="AT299">
        <v>0</v>
      </c>
      <c r="AU299" t="str">
        <f>""</f>
        <v/>
      </c>
      <c r="AV299">
        <v>2015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</row>
    <row r="300" spans="1:54" x14ac:dyDescent="0.2">
      <c r="A300">
        <v>1713300110</v>
      </c>
      <c r="B300" t="s">
        <v>380</v>
      </c>
      <c r="C300" s="2">
        <v>303000</v>
      </c>
      <c r="D300" s="1">
        <v>302291.36</v>
      </c>
      <c r="E300">
        <v>0</v>
      </c>
      <c r="F300" s="1">
        <v>302291.36</v>
      </c>
      <c r="G300">
        <v>708.64</v>
      </c>
      <c r="H300">
        <v>99.76</v>
      </c>
      <c r="I300" s="2">
        <v>303000</v>
      </c>
      <c r="J300" s="1">
        <v>302291.36</v>
      </c>
      <c r="K300">
        <v>0</v>
      </c>
      <c r="L300" s="1">
        <v>302291.36</v>
      </c>
      <c r="M300">
        <v>708.64</v>
      </c>
      <c r="N300">
        <v>99.76</v>
      </c>
      <c r="O300">
        <v>0</v>
      </c>
      <c r="P300">
        <v>0</v>
      </c>
      <c r="Q300">
        <v>0</v>
      </c>
      <c r="R300" s="2">
        <v>303000</v>
      </c>
      <c r="S300">
        <v>708.64</v>
      </c>
      <c r="T300" s="2">
        <v>303000</v>
      </c>
      <c r="U300">
        <v>708.64</v>
      </c>
      <c r="V300">
        <v>0</v>
      </c>
      <c r="W300" t="str">
        <f>""</f>
        <v/>
      </c>
      <c r="X300">
        <v>0</v>
      </c>
      <c r="Y300" t="str">
        <f>""</f>
        <v/>
      </c>
      <c r="Z300">
        <v>0</v>
      </c>
      <c r="AA300" t="str">
        <f>""</f>
        <v/>
      </c>
      <c r="AB300">
        <v>0</v>
      </c>
      <c r="AC300" t="str">
        <f>""</f>
        <v/>
      </c>
      <c r="AD300">
        <v>0</v>
      </c>
      <c r="AE300" t="str">
        <f>""</f>
        <v/>
      </c>
      <c r="AF300">
        <v>0</v>
      </c>
      <c r="AG300" t="str">
        <f>""</f>
        <v/>
      </c>
      <c r="AH300">
        <v>0</v>
      </c>
      <c r="AI300" t="str">
        <f>""</f>
        <v/>
      </c>
      <c r="AJ300">
        <v>0</v>
      </c>
      <c r="AK300" t="str">
        <f>""</f>
        <v/>
      </c>
      <c r="AL300">
        <v>0</v>
      </c>
      <c r="AM300" t="str">
        <f>""</f>
        <v/>
      </c>
      <c r="AN300">
        <v>0</v>
      </c>
      <c r="AO300" t="str">
        <f>""</f>
        <v/>
      </c>
      <c r="AP300">
        <v>0</v>
      </c>
      <c r="AQ300" t="str">
        <f>""</f>
        <v/>
      </c>
      <c r="AR300" t="s">
        <v>56</v>
      </c>
      <c r="AS300" t="s">
        <v>57</v>
      </c>
      <c r="AT300">
        <v>0</v>
      </c>
      <c r="AU300" t="str">
        <f>""</f>
        <v/>
      </c>
      <c r="AV300">
        <v>2015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</row>
    <row r="301" spans="1:54" x14ac:dyDescent="0.2">
      <c r="A301">
        <v>1713300780</v>
      </c>
      <c r="B301" t="s">
        <v>381</v>
      </c>
      <c r="C301" s="2">
        <v>4000</v>
      </c>
      <c r="D301" s="1">
        <v>3758.4</v>
      </c>
      <c r="E301">
        <v>0</v>
      </c>
      <c r="F301" s="1">
        <v>3758.4</v>
      </c>
      <c r="G301">
        <v>241.6</v>
      </c>
      <c r="H301">
        <v>93.96</v>
      </c>
      <c r="I301" s="2">
        <v>4000</v>
      </c>
      <c r="J301" s="1">
        <v>3758.4</v>
      </c>
      <c r="K301">
        <v>0</v>
      </c>
      <c r="L301" s="1">
        <v>3758.4</v>
      </c>
      <c r="M301">
        <v>241.6</v>
      </c>
      <c r="N301">
        <v>93.96</v>
      </c>
      <c r="O301">
        <v>0</v>
      </c>
      <c r="P301">
        <v>0</v>
      </c>
      <c r="Q301">
        <v>0</v>
      </c>
      <c r="R301" s="2">
        <v>4000</v>
      </c>
      <c r="S301">
        <v>241.6</v>
      </c>
      <c r="T301" s="2">
        <v>4000</v>
      </c>
      <c r="U301">
        <v>241.6</v>
      </c>
      <c r="V301">
        <v>0</v>
      </c>
      <c r="W301" t="str">
        <f>""</f>
        <v/>
      </c>
      <c r="X301">
        <v>0</v>
      </c>
      <c r="Y301" t="str">
        <f>""</f>
        <v/>
      </c>
      <c r="Z301">
        <v>0</v>
      </c>
      <c r="AA301" t="str">
        <f>""</f>
        <v/>
      </c>
      <c r="AB301">
        <v>0</v>
      </c>
      <c r="AC301" t="str">
        <f>""</f>
        <v/>
      </c>
      <c r="AD301">
        <v>0</v>
      </c>
      <c r="AE301" t="str">
        <f>""</f>
        <v/>
      </c>
      <c r="AF301">
        <v>0</v>
      </c>
      <c r="AG301" t="str">
        <f>""</f>
        <v/>
      </c>
      <c r="AH301">
        <v>0</v>
      </c>
      <c r="AI301" t="str">
        <f>""</f>
        <v/>
      </c>
      <c r="AJ301">
        <v>0</v>
      </c>
      <c r="AK301" t="str">
        <f>""</f>
        <v/>
      </c>
      <c r="AL301">
        <v>0</v>
      </c>
      <c r="AM301" t="str">
        <f>""</f>
        <v/>
      </c>
      <c r="AN301">
        <v>0</v>
      </c>
      <c r="AO301" t="str">
        <f>""</f>
        <v/>
      </c>
      <c r="AP301">
        <v>0</v>
      </c>
      <c r="AQ301" t="str">
        <f>""</f>
        <v/>
      </c>
      <c r="AR301" t="s">
        <v>56</v>
      </c>
      <c r="AS301" t="s">
        <v>57</v>
      </c>
      <c r="AT301">
        <v>0</v>
      </c>
      <c r="AU301" t="str">
        <f>""</f>
        <v/>
      </c>
      <c r="AV301">
        <v>2015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</row>
    <row r="302" spans="1:54" x14ac:dyDescent="0.2">
      <c r="A302">
        <v>1714200110</v>
      </c>
      <c r="B302" t="s">
        <v>382</v>
      </c>
      <c r="C302" s="2">
        <v>347000</v>
      </c>
      <c r="D302" s="1">
        <v>315588.75</v>
      </c>
      <c r="E302">
        <v>0</v>
      </c>
      <c r="F302" s="1">
        <v>315588.75</v>
      </c>
      <c r="G302" s="1">
        <v>31411.25</v>
      </c>
      <c r="H302">
        <v>90.94</v>
      </c>
      <c r="I302" s="2">
        <v>347000</v>
      </c>
      <c r="J302" s="1">
        <v>315588.75</v>
      </c>
      <c r="K302">
        <v>0</v>
      </c>
      <c r="L302" s="1">
        <v>315588.75</v>
      </c>
      <c r="M302" s="1">
        <v>31411.25</v>
      </c>
      <c r="N302">
        <v>90.94</v>
      </c>
      <c r="O302">
        <v>0</v>
      </c>
      <c r="P302">
        <v>0</v>
      </c>
      <c r="Q302">
        <v>0</v>
      </c>
      <c r="R302" s="2">
        <v>347000</v>
      </c>
      <c r="S302" s="1">
        <v>31411.25</v>
      </c>
      <c r="T302" s="2">
        <v>347000</v>
      </c>
      <c r="U302" s="1">
        <v>31411.25</v>
      </c>
      <c r="V302">
        <v>140</v>
      </c>
      <c r="W302" t="s">
        <v>77</v>
      </c>
      <c r="X302">
        <v>0</v>
      </c>
      <c r="Y302" t="str">
        <f>""</f>
        <v/>
      </c>
      <c r="Z302">
        <v>0</v>
      </c>
      <c r="AA302" t="str">
        <f>""</f>
        <v/>
      </c>
      <c r="AB302">
        <v>0</v>
      </c>
      <c r="AC302" t="str">
        <f>""</f>
        <v/>
      </c>
      <c r="AD302">
        <v>0</v>
      </c>
      <c r="AE302" t="str">
        <f>""</f>
        <v/>
      </c>
      <c r="AF302">
        <v>0</v>
      </c>
      <c r="AG302" t="str">
        <f>""</f>
        <v/>
      </c>
      <c r="AH302">
        <v>0</v>
      </c>
      <c r="AI302" t="str">
        <f>""</f>
        <v/>
      </c>
      <c r="AJ302">
        <v>0</v>
      </c>
      <c r="AK302" t="str">
        <f>""</f>
        <v/>
      </c>
      <c r="AL302">
        <v>0</v>
      </c>
      <c r="AM302" t="str">
        <f>""</f>
        <v/>
      </c>
      <c r="AN302">
        <v>0</v>
      </c>
      <c r="AO302" t="str">
        <f>""</f>
        <v/>
      </c>
      <c r="AP302">
        <v>0</v>
      </c>
      <c r="AQ302" t="str">
        <f>""</f>
        <v/>
      </c>
      <c r="AR302" t="s">
        <v>56</v>
      </c>
      <c r="AS302" t="s">
        <v>57</v>
      </c>
      <c r="AT302">
        <v>0</v>
      </c>
      <c r="AU302" t="str">
        <f>""</f>
        <v/>
      </c>
      <c r="AV302">
        <v>2015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</row>
    <row r="303" spans="1:54" x14ac:dyDescent="0.2">
      <c r="A303">
        <v>1714200521</v>
      </c>
      <c r="B303" t="s">
        <v>383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140</v>
      </c>
      <c r="W303" t="s">
        <v>77</v>
      </c>
      <c r="X303">
        <v>0</v>
      </c>
      <c r="Y303" t="str">
        <f>""</f>
        <v/>
      </c>
      <c r="Z303">
        <v>0</v>
      </c>
      <c r="AA303" t="str">
        <f>""</f>
        <v/>
      </c>
      <c r="AB303">
        <v>0</v>
      </c>
      <c r="AC303" t="str">
        <f>""</f>
        <v/>
      </c>
      <c r="AD303">
        <v>0</v>
      </c>
      <c r="AE303" t="str">
        <f>""</f>
        <v/>
      </c>
      <c r="AF303">
        <v>0</v>
      </c>
      <c r="AG303" t="str">
        <f>""</f>
        <v/>
      </c>
      <c r="AH303">
        <v>0</v>
      </c>
      <c r="AI303" t="str">
        <f>""</f>
        <v/>
      </c>
      <c r="AJ303">
        <v>0</v>
      </c>
      <c r="AK303" t="str">
        <f>""</f>
        <v/>
      </c>
      <c r="AL303">
        <v>0</v>
      </c>
      <c r="AM303" t="str">
        <f>""</f>
        <v/>
      </c>
      <c r="AN303">
        <v>0</v>
      </c>
      <c r="AO303" t="str">
        <f>""</f>
        <v/>
      </c>
      <c r="AP303">
        <v>0</v>
      </c>
      <c r="AQ303" t="str">
        <f>""</f>
        <v/>
      </c>
      <c r="AR303" t="s">
        <v>56</v>
      </c>
      <c r="AS303" t="s">
        <v>57</v>
      </c>
      <c r="AT303">
        <v>0</v>
      </c>
      <c r="AU303" t="str">
        <f>""</f>
        <v/>
      </c>
      <c r="AV303">
        <v>2015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</row>
    <row r="304" spans="1:54" x14ac:dyDescent="0.2">
      <c r="A304">
        <v>1714200780</v>
      </c>
      <c r="B304" t="s">
        <v>305</v>
      </c>
      <c r="C304" s="2">
        <v>15000</v>
      </c>
      <c r="D304" s="1">
        <v>14656</v>
      </c>
      <c r="E304">
        <v>0</v>
      </c>
      <c r="F304" s="1">
        <v>14656</v>
      </c>
      <c r="G304">
        <v>344</v>
      </c>
      <c r="H304">
        <v>97.7</v>
      </c>
      <c r="I304" s="2">
        <v>15000</v>
      </c>
      <c r="J304" s="1">
        <v>14656</v>
      </c>
      <c r="K304">
        <v>0</v>
      </c>
      <c r="L304" s="1">
        <v>14656</v>
      </c>
      <c r="M304">
        <v>344</v>
      </c>
      <c r="N304">
        <v>97.7</v>
      </c>
      <c r="O304">
        <v>0</v>
      </c>
      <c r="P304">
        <v>0</v>
      </c>
      <c r="Q304">
        <v>0</v>
      </c>
      <c r="R304" s="2">
        <v>15000</v>
      </c>
      <c r="S304">
        <v>344</v>
      </c>
      <c r="T304" s="2">
        <v>15000</v>
      </c>
      <c r="U304">
        <v>344</v>
      </c>
      <c r="V304">
        <v>140</v>
      </c>
      <c r="W304" t="s">
        <v>77</v>
      </c>
      <c r="X304">
        <v>0</v>
      </c>
      <c r="Y304" t="str">
        <f>""</f>
        <v/>
      </c>
      <c r="Z304">
        <v>0</v>
      </c>
      <c r="AA304" t="str">
        <f>""</f>
        <v/>
      </c>
      <c r="AB304">
        <v>0</v>
      </c>
      <c r="AC304" t="str">
        <f>""</f>
        <v/>
      </c>
      <c r="AD304">
        <v>0</v>
      </c>
      <c r="AE304" t="str">
        <f>""</f>
        <v/>
      </c>
      <c r="AF304">
        <v>0</v>
      </c>
      <c r="AG304" t="str">
        <f>""</f>
        <v/>
      </c>
      <c r="AH304">
        <v>0</v>
      </c>
      <c r="AI304" t="str">
        <f>""</f>
        <v/>
      </c>
      <c r="AJ304">
        <v>0</v>
      </c>
      <c r="AK304" t="str">
        <f>""</f>
        <v/>
      </c>
      <c r="AL304">
        <v>0</v>
      </c>
      <c r="AM304" t="str">
        <f>""</f>
        <v/>
      </c>
      <c r="AN304">
        <v>0</v>
      </c>
      <c r="AO304" t="str">
        <f>""</f>
        <v/>
      </c>
      <c r="AP304">
        <v>0</v>
      </c>
      <c r="AQ304" t="str">
        <f>""</f>
        <v/>
      </c>
      <c r="AR304" t="s">
        <v>56</v>
      </c>
      <c r="AS304" t="s">
        <v>57</v>
      </c>
      <c r="AT304">
        <v>0</v>
      </c>
      <c r="AU304" t="str">
        <f>""</f>
        <v/>
      </c>
      <c r="AV304">
        <v>2015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</row>
    <row r="305" spans="1:54" x14ac:dyDescent="0.2">
      <c r="A305">
        <v>1714201110</v>
      </c>
      <c r="B305" t="s">
        <v>384</v>
      </c>
      <c r="C305" s="2">
        <v>433000</v>
      </c>
      <c r="D305" s="1">
        <v>287660.75</v>
      </c>
      <c r="E305">
        <v>0</v>
      </c>
      <c r="F305" s="1">
        <v>287660.75</v>
      </c>
      <c r="G305" s="1">
        <v>145339.25</v>
      </c>
      <c r="H305">
        <v>66.430000000000007</v>
      </c>
      <c r="I305" s="2">
        <v>433000</v>
      </c>
      <c r="J305" s="1">
        <v>287660.75</v>
      </c>
      <c r="K305">
        <v>0</v>
      </c>
      <c r="L305" s="1">
        <v>287660.75</v>
      </c>
      <c r="M305" s="1">
        <v>145339.25</v>
      </c>
      <c r="N305">
        <v>66.430000000000007</v>
      </c>
      <c r="O305">
        <v>0</v>
      </c>
      <c r="P305">
        <v>0</v>
      </c>
      <c r="Q305">
        <v>0</v>
      </c>
      <c r="R305" s="2">
        <v>433000</v>
      </c>
      <c r="S305" s="1">
        <v>145339.25</v>
      </c>
      <c r="T305" s="2">
        <v>433000</v>
      </c>
      <c r="U305" s="1">
        <v>145339.25</v>
      </c>
      <c r="V305">
        <v>0</v>
      </c>
      <c r="W305" t="str">
        <f>""</f>
        <v/>
      </c>
      <c r="X305">
        <v>0</v>
      </c>
      <c r="Y305" t="str">
        <f>""</f>
        <v/>
      </c>
      <c r="Z305">
        <v>0</v>
      </c>
      <c r="AA305" t="str">
        <f>""</f>
        <v/>
      </c>
      <c r="AB305">
        <v>0</v>
      </c>
      <c r="AC305" t="str">
        <f>""</f>
        <v/>
      </c>
      <c r="AD305">
        <v>0</v>
      </c>
      <c r="AE305" t="str">
        <f>""</f>
        <v/>
      </c>
      <c r="AF305">
        <v>0</v>
      </c>
      <c r="AG305" t="str">
        <f>""</f>
        <v/>
      </c>
      <c r="AH305">
        <v>0</v>
      </c>
      <c r="AI305" t="str">
        <f>""</f>
        <v/>
      </c>
      <c r="AJ305">
        <v>0</v>
      </c>
      <c r="AK305" t="str">
        <f>""</f>
        <v/>
      </c>
      <c r="AL305">
        <v>0</v>
      </c>
      <c r="AM305" t="str">
        <f>""</f>
        <v/>
      </c>
      <c r="AN305">
        <v>0</v>
      </c>
      <c r="AO305" t="str">
        <f>""</f>
        <v/>
      </c>
      <c r="AP305">
        <v>0</v>
      </c>
      <c r="AQ305" t="str">
        <f>""</f>
        <v/>
      </c>
      <c r="AR305" t="s">
        <v>56</v>
      </c>
      <c r="AS305" t="s">
        <v>57</v>
      </c>
      <c r="AT305">
        <v>0</v>
      </c>
      <c r="AU305" t="str">
        <f>""</f>
        <v/>
      </c>
      <c r="AV305">
        <v>2015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</row>
    <row r="306" spans="1:54" x14ac:dyDescent="0.2">
      <c r="A306">
        <v>1714202110</v>
      </c>
      <c r="B306" t="s">
        <v>385</v>
      </c>
      <c r="C306">
        <v>0</v>
      </c>
      <c r="D306" s="1">
        <v>144136.29</v>
      </c>
      <c r="E306">
        <v>0</v>
      </c>
      <c r="F306" s="1">
        <v>144136.29</v>
      </c>
      <c r="G306" s="1">
        <v>-144136.29</v>
      </c>
      <c r="H306">
        <v>0</v>
      </c>
      <c r="I306">
        <v>0</v>
      </c>
      <c r="J306" s="1">
        <v>144136.29</v>
      </c>
      <c r="K306">
        <v>0</v>
      </c>
      <c r="L306" s="1">
        <v>144136.29</v>
      </c>
      <c r="M306" s="1">
        <v>-144136.29</v>
      </c>
      <c r="N306">
        <v>0</v>
      </c>
      <c r="O306">
        <v>0</v>
      </c>
      <c r="P306">
        <v>0</v>
      </c>
      <c r="Q306">
        <v>0</v>
      </c>
      <c r="R306">
        <v>0</v>
      </c>
      <c r="S306" s="1">
        <v>-144136.29</v>
      </c>
      <c r="T306">
        <v>0</v>
      </c>
      <c r="U306" s="1">
        <v>-144136.29</v>
      </c>
      <c r="V306">
        <v>0</v>
      </c>
      <c r="W306" t="str">
        <f>""</f>
        <v/>
      </c>
      <c r="X306">
        <v>0</v>
      </c>
      <c r="Y306" t="str">
        <f>""</f>
        <v/>
      </c>
      <c r="Z306">
        <v>0</v>
      </c>
      <c r="AA306" t="str">
        <f>""</f>
        <v/>
      </c>
      <c r="AB306">
        <v>0</v>
      </c>
      <c r="AC306" t="str">
        <f>""</f>
        <v/>
      </c>
      <c r="AD306">
        <v>0</v>
      </c>
      <c r="AE306" t="str">
        <f>""</f>
        <v/>
      </c>
      <c r="AF306">
        <v>0</v>
      </c>
      <c r="AG306" t="str">
        <f>""</f>
        <v/>
      </c>
      <c r="AH306">
        <v>0</v>
      </c>
      <c r="AI306" t="str">
        <f>""</f>
        <v/>
      </c>
      <c r="AJ306">
        <v>0</v>
      </c>
      <c r="AK306" t="str">
        <f>""</f>
        <v/>
      </c>
      <c r="AL306">
        <v>0</v>
      </c>
      <c r="AM306" t="str">
        <f>""</f>
        <v/>
      </c>
      <c r="AN306">
        <v>0</v>
      </c>
      <c r="AO306" t="str">
        <f>""</f>
        <v/>
      </c>
      <c r="AP306">
        <v>0</v>
      </c>
      <c r="AQ306" t="str">
        <f>""</f>
        <v/>
      </c>
      <c r="AR306" t="s">
        <v>56</v>
      </c>
      <c r="AS306" t="s">
        <v>57</v>
      </c>
      <c r="AT306">
        <v>0</v>
      </c>
      <c r="AU306" t="str">
        <f>""</f>
        <v/>
      </c>
      <c r="AV306">
        <v>2015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</row>
    <row r="307" spans="1:54" x14ac:dyDescent="0.2">
      <c r="A307">
        <v>1715300720</v>
      </c>
      <c r="B307" t="s">
        <v>386</v>
      </c>
      <c r="C307">
        <v>0</v>
      </c>
      <c r="D307" s="1">
        <v>2360</v>
      </c>
      <c r="E307">
        <v>0</v>
      </c>
      <c r="F307" s="1">
        <v>2360</v>
      </c>
      <c r="G307" s="1">
        <v>-2360</v>
      </c>
      <c r="H307">
        <v>0</v>
      </c>
      <c r="I307">
        <v>0</v>
      </c>
      <c r="J307" s="1">
        <v>2360</v>
      </c>
      <c r="K307">
        <v>0</v>
      </c>
      <c r="L307" s="1">
        <v>2360</v>
      </c>
      <c r="M307" s="1">
        <v>-2360</v>
      </c>
      <c r="N307">
        <v>0</v>
      </c>
      <c r="O307">
        <v>0</v>
      </c>
      <c r="P307">
        <v>0</v>
      </c>
      <c r="Q307">
        <v>0</v>
      </c>
      <c r="R307">
        <v>0</v>
      </c>
      <c r="S307" s="1">
        <v>-2360</v>
      </c>
      <c r="T307">
        <v>0</v>
      </c>
      <c r="U307" s="1">
        <v>-2360</v>
      </c>
      <c r="V307">
        <v>140</v>
      </c>
      <c r="W307" t="s">
        <v>77</v>
      </c>
      <c r="X307">
        <v>0</v>
      </c>
      <c r="Y307" t="str">
        <f>""</f>
        <v/>
      </c>
      <c r="Z307">
        <v>0</v>
      </c>
      <c r="AA307" t="str">
        <f>""</f>
        <v/>
      </c>
      <c r="AB307">
        <v>0</v>
      </c>
      <c r="AC307" t="str">
        <f>""</f>
        <v/>
      </c>
      <c r="AD307">
        <v>0</v>
      </c>
      <c r="AE307" t="str">
        <f>""</f>
        <v/>
      </c>
      <c r="AF307">
        <v>0</v>
      </c>
      <c r="AG307" t="str">
        <f>""</f>
        <v/>
      </c>
      <c r="AH307">
        <v>0</v>
      </c>
      <c r="AI307" t="str">
        <f>""</f>
        <v/>
      </c>
      <c r="AJ307">
        <v>0</v>
      </c>
      <c r="AK307" t="str">
        <f>""</f>
        <v/>
      </c>
      <c r="AL307">
        <v>0</v>
      </c>
      <c r="AM307" t="str">
        <f>""</f>
        <v/>
      </c>
      <c r="AN307">
        <v>0</v>
      </c>
      <c r="AO307" t="str">
        <f>""</f>
        <v/>
      </c>
      <c r="AP307">
        <v>0</v>
      </c>
      <c r="AQ307" t="str">
        <f>""</f>
        <v/>
      </c>
      <c r="AR307" t="s">
        <v>56</v>
      </c>
      <c r="AS307" t="s">
        <v>57</v>
      </c>
      <c r="AT307">
        <v>0</v>
      </c>
      <c r="AU307" t="str">
        <f>""</f>
        <v/>
      </c>
      <c r="AV307">
        <v>2015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</row>
    <row r="308" spans="1:54" x14ac:dyDescent="0.2">
      <c r="A308">
        <v>1715300740</v>
      </c>
      <c r="B308" t="s">
        <v>387</v>
      </c>
      <c r="C308">
        <v>0</v>
      </c>
      <c r="D308" s="1">
        <v>1200</v>
      </c>
      <c r="E308" s="1">
        <v>1080</v>
      </c>
      <c r="F308" s="1">
        <v>2280</v>
      </c>
      <c r="G308" s="1">
        <v>-2280</v>
      </c>
      <c r="H308">
        <v>0</v>
      </c>
      <c r="I308">
        <v>0</v>
      </c>
      <c r="J308" s="1">
        <v>1200</v>
      </c>
      <c r="K308" s="1">
        <v>1080</v>
      </c>
      <c r="L308" s="1">
        <v>2280</v>
      </c>
      <c r="M308" s="1">
        <v>-2280</v>
      </c>
      <c r="N308">
        <v>0</v>
      </c>
      <c r="O308">
        <v>0</v>
      </c>
      <c r="P308">
        <v>0</v>
      </c>
      <c r="Q308">
        <v>0</v>
      </c>
      <c r="R308">
        <v>0</v>
      </c>
      <c r="S308" s="1">
        <v>-2280</v>
      </c>
      <c r="T308">
        <v>0</v>
      </c>
      <c r="U308" s="1">
        <v>-2280</v>
      </c>
      <c r="V308">
        <v>140</v>
      </c>
      <c r="W308" t="s">
        <v>77</v>
      </c>
      <c r="X308">
        <v>0</v>
      </c>
      <c r="Y308" t="str">
        <f>""</f>
        <v/>
      </c>
      <c r="Z308">
        <v>0</v>
      </c>
      <c r="AA308" t="str">
        <f>""</f>
        <v/>
      </c>
      <c r="AB308">
        <v>0</v>
      </c>
      <c r="AC308" t="str">
        <f>""</f>
        <v/>
      </c>
      <c r="AD308">
        <v>0</v>
      </c>
      <c r="AE308" t="str">
        <f>""</f>
        <v/>
      </c>
      <c r="AF308">
        <v>0</v>
      </c>
      <c r="AG308" t="str">
        <f>""</f>
        <v/>
      </c>
      <c r="AH308">
        <v>0</v>
      </c>
      <c r="AI308" t="str">
        <f>""</f>
        <v/>
      </c>
      <c r="AJ308">
        <v>0</v>
      </c>
      <c r="AK308" t="str">
        <f>""</f>
        <v/>
      </c>
      <c r="AL308">
        <v>0</v>
      </c>
      <c r="AM308" t="str">
        <f>""</f>
        <v/>
      </c>
      <c r="AN308">
        <v>0</v>
      </c>
      <c r="AO308" t="str">
        <f>""</f>
        <v/>
      </c>
      <c r="AP308">
        <v>0</v>
      </c>
      <c r="AQ308" t="str">
        <f>""</f>
        <v/>
      </c>
      <c r="AR308" t="s">
        <v>56</v>
      </c>
      <c r="AS308" t="s">
        <v>57</v>
      </c>
      <c r="AT308">
        <v>0</v>
      </c>
      <c r="AU308" t="str">
        <f>""</f>
        <v/>
      </c>
      <c r="AV308">
        <v>2015</v>
      </c>
      <c r="AW308">
        <v>0</v>
      </c>
      <c r="AX308">
        <v>0</v>
      </c>
      <c r="AY308">
        <v>1080</v>
      </c>
      <c r="AZ308">
        <v>0</v>
      </c>
      <c r="BA308">
        <v>0</v>
      </c>
      <c r="BB308">
        <v>0</v>
      </c>
    </row>
    <row r="309" spans="1:54" x14ac:dyDescent="0.2">
      <c r="A309">
        <v>1715300750</v>
      </c>
      <c r="B309" t="s">
        <v>388</v>
      </c>
      <c r="C309">
        <v>0</v>
      </c>
      <c r="D309" s="1">
        <v>24000</v>
      </c>
      <c r="E309">
        <v>0</v>
      </c>
      <c r="F309" s="1">
        <v>24000</v>
      </c>
      <c r="G309" s="1">
        <v>-24000</v>
      </c>
      <c r="H309">
        <v>0</v>
      </c>
      <c r="I309">
        <v>0</v>
      </c>
      <c r="J309" s="1">
        <v>24000</v>
      </c>
      <c r="K309">
        <v>0</v>
      </c>
      <c r="L309" s="1">
        <v>24000</v>
      </c>
      <c r="M309" s="1">
        <v>-24000</v>
      </c>
      <c r="N309">
        <v>0</v>
      </c>
      <c r="O309">
        <v>0</v>
      </c>
      <c r="P309">
        <v>0</v>
      </c>
      <c r="Q309">
        <v>0</v>
      </c>
      <c r="R309">
        <v>0</v>
      </c>
      <c r="S309" s="1">
        <v>-24000</v>
      </c>
      <c r="T309">
        <v>0</v>
      </c>
      <c r="U309" s="1">
        <v>-24000</v>
      </c>
      <c r="V309">
        <v>140</v>
      </c>
      <c r="W309" t="s">
        <v>77</v>
      </c>
      <c r="X309">
        <v>0</v>
      </c>
      <c r="Y309" t="str">
        <f>""</f>
        <v/>
      </c>
      <c r="Z309">
        <v>0</v>
      </c>
      <c r="AA309" t="str">
        <f>""</f>
        <v/>
      </c>
      <c r="AB309">
        <v>0</v>
      </c>
      <c r="AC309" t="str">
        <f>""</f>
        <v/>
      </c>
      <c r="AD309">
        <v>0</v>
      </c>
      <c r="AE309" t="str">
        <f>""</f>
        <v/>
      </c>
      <c r="AF309">
        <v>0</v>
      </c>
      <c r="AG309" t="str">
        <f>""</f>
        <v/>
      </c>
      <c r="AH309">
        <v>0</v>
      </c>
      <c r="AI309" t="str">
        <f>""</f>
        <v/>
      </c>
      <c r="AJ309">
        <v>0</v>
      </c>
      <c r="AK309" t="str">
        <f>""</f>
        <v/>
      </c>
      <c r="AL309">
        <v>0</v>
      </c>
      <c r="AM309" t="str">
        <f>""</f>
        <v/>
      </c>
      <c r="AN309">
        <v>0</v>
      </c>
      <c r="AO309" t="str">
        <f>""</f>
        <v/>
      </c>
      <c r="AP309">
        <v>0</v>
      </c>
      <c r="AQ309" t="str">
        <f>""</f>
        <v/>
      </c>
      <c r="AR309" t="s">
        <v>56</v>
      </c>
      <c r="AS309" t="s">
        <v>57</v>
      </c>
      <c r="AT309">
        <v>0</v>
      </c>
      <c r="AU309" t="str">
        <f>""</f>
        <v/>
      </c>
      <c r="AV309">
        <v>2015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</row>
    <row r="310" spans="1:54" x14ac:dyDescent="0.2">
      <c r="A310">
        <v>1721000110</v>
      </c>
      <c r="B310" t="s">
        <v>389</v>
      </c>
      <c r="C310" s="2">
        <v>197000</v>
      </c>
      <c r="D310" s="1">
        <v>200203.83</v>
      </c>
      <c r="E310">
        <v>0</v>
      </c>
      <c r="F310" s="1">
        <v>200203.83</v>
      </c>
      <c r="G310" s="1">
        <v>-3203.83</v>
      </c>
      <c r="H310">
        <v>101.62</v>
      </c>
      <c r="I310" s="2">
        <v>197000</v>
      </c>
      <c r="J310" s="1">
        <v>200203.83</v>
      </c>
      <c r="K310">
        <v>0</v>
      </c>
      <c r="L310" s="1">
        <v>200203.83</v>
      </c>
      <c r="M310" s="1">
        <v>-3203.83</v>
      </c>
      <c r="N310">
        <v>101.62</v>
      </c>
      <c r="O310">
        <v>0</v>
      </c>
      <c r="P310">
        <v>0</v>
      </c>
      <c r="Q310">
        <v>0</v>
      </c>
      <c r="R310" s="2">
        <v>197000</v>
      </c>
      <c r="S310" s="1">
        <v>-3203.83</v>
      </c>
      <c r="T310" s="2">
        <v>197000</v>
      </c>
      <c r="U310" s="1">
        <v>-3203.83</v>
      </c>
      <c r="V310">
        <v>0</v>
      </c>
      <c r="W310" t="str">
        <f>""</f>
        <v/>
      </c>
      <c r="X310">
        <v>0</v>
      </c>
      <c r="Y310" t="str">
        <f>""</f>
        <v/>
      </c>
      <c r="Z310">
        <v>0</v>
      </c>
      <c r="AA310" t="str">
        <f>""</f>
        <v/>
      </c>
      <c r="AB310">
        <v>0</v>
      </c>
      <c r="AC310" t="str">
        <f>""</f>
        <v/>
      </c>
      <c r="AD310">
        <v>0</v>
      </c>
      <c r="AE310" t="str">
        <f>""</f>
        <v/>
      </c>
      <c r="AF310">
        <v>0</v>
      </c>
      <c r="AG310" t="str">
        <f>""</f>
        <v/>
      </c>
      <c r="AH310">
        <v>0</v>
      </c>
      <c r="AI310" t="str">
        <f>""</f>
        <v/>
      </c>
      <c r="AJ310">
        <v>0</v>
      </c>
      <c r="AK310" t="str">
        <f>""</f>
        <v/>
      </c>
      <c r="AL310">
        <v>0</v>
      </c>
      <c r="AM310" t="str">
        <f>""</f>
        <v/>
      </c>
      <c r="AN310">
        <v>0</v>
      </c>
      <c r="AO310" t="str">
        <f>""</f>
        <v/>
      </c>
      <c r="AP310">
        <v>0</v>
      </c>
      <c r="AQ310" t="str">
        <f>""</f>
        <v/>
      </c>
      <c r="AR310" t="s">
        <v>56</v>
      </c>
      <c r="AS310" t="s">
        <v>57</v>
      </c>
      <c r="AT310">
        <v>0</v>
      </c>
      <c r="AU310" t="str">
        <f>""</f>
        <v/>
      </c>
      <c r="AV310">
        <v>2015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</row>
    <row r="311" spans="1:54" x14ac:dyDescent="0.2">
      <c r="A311">
        <v>1721000780</v>
      </c>
      <c r="B311" t="s">
        <v>390</v>
      </c>
      <c r="C311" s="2">
        <v>194000</v>
      </c>
      <c r="D311" s="1">
        <v>241941.92</v>
      </c>
      <c r="E311" s="1">
        <v>3734.44</v>
      </c>
      <c r="F311" s="1">
        <v>245676.36</v>
      </c>
      <c r="G311" s="1">
        <v>-51676.36</v>
      </c>
      <c r="H311">
        <v>126.63</v>
      </c>
      <c r="I311" s="2">
        <v>194000</v>
      </c>
      <c r="J311" s="1">
        <v>241941.92</v>
      </c>
      <c r="K311" s="1">
        <v>3734.44</v>
      </c>
      <c r="L311" s="1">
        <v>245676.36</v>
      </c>
      <c r="M311" s="1">
        <v>-51676.36</v>
      </c>
      <c r="N311">
        <v>126.63</v>
      </c>
      <c r="O311">
        <v>0</v>
      </c>
      <c r="P311">
        <v>0</v>
      </c>
      <c r="Q311">
        <v>0</v>
      </c>
      <c r="R311" s="2">
        <v>194000</v>
      </c>
      <c r="S311" s="1">
        <v>-51676.36</v>
      </c>
      <c r="T311" s="2">
        <v>194000</v>
      </c>
      <c r="U311" s="1">
        <v>-51676.36</v>
      </c>
      <c r="V311">
        <v>0</v>
      </c>
      <c r="W311" t="str">
        <f>""</f>
        <v/>
      </c>
      <c r="X311">
        <v>0</v>
      </c>
      <c r="Y311" t="str">
        <f>""</f>
        <v/>
      </c>
      <c r="Z311">
        <v>0</v>
      </c>
      <c r="AA311" t="str">
        <f>""</f>
        <v/>
      </c>
      <c r="AB311">
        <v>0</v>
      </c>
      <c r="AC311" t="str">
        <f>""</f>
        <v/>
      </c>
      <c r="AD311">
        <v>0</v>
      </c>
      <c r="AE311" t="str">
        <f>""</f>
        <v/>
      </c>
      <c r="AF311">
        <v>0</v>
      </c>
      <c r="AG311" t="str">
        <f>""</f>
        <v/>
      </c>
      <c r="AH311">
        <v>0</v>
      </c>
      <c r="AI311" t="str">
        <f>""</f>
        <v/>
      </c>
      <c r="AJ311">
        <v>0</v>
      </c>
      <c r="AK311" t="str">
        <f>""</f>
        <v/>
      </c>
      <c r="AL311">
        <v>0</v>
      </c>
      <c r="AM311" t="str">
        <f>""</f>
        <v/>
      </c>
      <c r="AN311">
        <v>0</v>
      </c>
      <c r="AO311" t="str">
        <f>""</f>
        <v/>
      </c>
      <c r="AP311">
        <v>0</v>
      </c>
      <c r="AQ311" t="str">
        <f>""</f>
        <v/>
      </c>
      <c r="AR311" t="s">
        <v>56</v>
      </c>
      <c r="AS311" t="s">
        <v>57</v>
      </c>
      <c r="AT311">
        <v>0</v>
      </c>
      <c r="AU311" t="str">
        <f>""</f>
        <v/>
      </c>
      <c r="AV311">
        <v>2015</v>
      </c>
      <c r="AW311">
        <v>0</v>
      </c>
      <c r="AX311">
        <v>0</v>
      </c>
      <c r="AY311">
        <v>3734</v>
      </c>
      <c r="AZ311">
        <v>0</v>
      </c>
      <c r="BA311">
        <v>0</v>
      </c>
      <c r="BB311">
        <v>0</v>
      </c>
    </row>
    <row r="312" spans="1:54" x14ac:dyDescent="0.2">
      <c r="A312">
        <v>1721001110</v>
      </c>
      <c r="B312" t="s">
        <v>391</v>
      </c>
      <c r="C312" s="2">
        <v>376000</v>
      </c>
      <c r="D312" s="1">
        <v>365801.27</v>
      </c>
      <c r="E312">
        <v>0</v>
      </c>
      <c r="F312" s="1">
        <v>365801.27</v>
      </c>
      <c r="G312" s="1">
        <v>10198.73</v>
      </c>
      <c r="H312">
        <v>97.28</v>
      </c>
      <c r="I312" s="2">
        <v>376000</v>
      </c>
      <c r="J312" s="1">
        <v>365801.27</v>
      </c>
      <c r="K312">
        <v>0</v>
      </c>
      <c r="L312" s="1">
        <v>365801.27</v>
      </c>
      <c r="M312" s="1">
        <v>10198.73</v>
      </c>
      <c r="N312">
        <v>97.28</v>
      </c>
      <c r="O312">
        <v>0</v>
      </c>
      <c r="P312">
        <v>0</v>
      </c>
      <c r="Q312">
        <v>0</v>
      </c>
      <c r="R312" s="2">
        <v>376000</v>
      </c>
      <c r="S312" s="1">
        <v>10198.73</v>
      </c>
      <c r="T312" s="2">
        <v>376000</v>
      </c>
      <c r="U312" s="1">
        <v>10198.73</v>
      </c>
      <c r="V312">
        <v>0</v>
      </c>
      <c r="W312" t="str">
        <f>""</f>
        <v/>
      </c>
      <c r="X312">
        <v>0</v>
      </c>
      <c r="Y312" t="str">
        <f>""</f>
        <v/>
      </c>
      <c r="Z312">
        <v>0</v>
      </c>
      <c r="AA312" t="str">
        <f>""</f>
        <v/>
      </c>
      <c r="AB312">
        <v>0</v>
      </c>
      <c r="AC312" t="str">
        <f>""</f>
        <v/>
      </c>
      <c r="AD312">
        <v>0</v>
      </c>
      <c r="AE312" t="str">
        <f>""</f>
        <v/>
      </c>
      <c r="AF312">
        <v>0</v>
      </c>
      <c r="AG312" t="str">
        <f>""</f>
        <v/>
      </c>
      <c r="AH312">
        <v>0</v>
      </c>
      <c r="AI312" t="str">
        <f>""</f>
        <v/>
      </c>
      <c r="AJ312">
        <v>0</v>
      </c>
      <c r="AK312" t="str">
        <f>""</f>
        <v/>
      </c>
      <c r="AL312">
        <v>0</v>
      </c>
      <c r="AM312" t="str">
        <f>""</f>
        <v/>
      </c>
      <c r="AN312">
        <v>0</v>
      </c>
      <c r="AO312" t="str">
        <f>""</f>
        <v/>
      </c>
      <c r="AP312">
        <v>0</v>
      </c>
      <c r="AQ312" t="str">
        <f>""</f>
        <v/>
      </c>
      <c r="AR312" t="s">
        <v>56</v>
      </c>
      <c r="AS312" t="s">
        <v>57</v>
      </c>
      <c r="AT312">
        <v>0</v>
      </c>
      <c r="AU312" t="str">
        <f>""</f>
        <v/>
      </c>
      <c r="AV312">
        <v>2015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</row>
    <row r="313" spans="1:54" x14ac:dyDescent="0.2">
      <c r="A313">
        <v>1721002110</v>
      </c>
      <c r="B313" t="s">
        <v>392</v>
      </c>
      <c r="C313" s="2">
        <v>90000</v>
      </c>
      <c r="D313" s="1">
        <v>86061.35</v>
      </c>
      <c r="E313">
        <v>0</v>
      </c>
      <c r="F313" s="1">
        <v>86061.35</v>
      </c>
      <c r="G313" s="1">
        <v>3938.65</v>
      </c>
      <c r="H313">
        <v>95.62</v>
      </c>
      <c r="I313" s="2">
        <v>90000</v>
      </c>
      <c r="J313" s="1">
        <v>86061.35</v>
      </c>
      <c r="K313">
        <v>0</v>
      </c>
      <c r="L313" s="1">
        <v>86061.35</v>
      </c>
      <c r="M313" s="1">
        <v>3938.65</v>
      </c>
      <c r="N313">
        <v>95.62</v>
      </c>
      <c r="O313">
        <v>0</v>
      </c>
      <c r="P313">
        <v>0</v>
      </c>
      <c r="Q313">
        <v>0</v>
      </c>
      <c r="R313" s="2">
        <v>90000</v>
      </c>
      <c r="S313" s="1">
        <v>3938.65</v>
      </c>
      <c r="T313" s="2">
        <v>90000</v>
      </c>
      <c r="U313" s="1">
        <v>3938.65</v>
      </c>
      <c r="V313">
        <v>0</v>
      </c>
      <c r="W313" t="str">
        <f>""</f>
        <v/>
      </c>
      <c r="X313">
        <v>0</v>
      </c>
      <c r="Y313" t="str">
        <f>""</f>
        <v/>
      </c>
      <c r="Z313">
        <v>0</v>
      </c>
      <c r="AA313" t="str">
        <f>""</f>
        <v/>
      </c>
      <c r="AB313">
        <v>0</v>
      </c>
      <c r="AC313" t="str">
        <f>""</f>
        <v/>
      </c>
      <c r="AD313">
        <v>0</v>
      </c>
      <c r="AE313" t="str">
        <f>""</f>
        <v/>
      </c>
      <c r="AF313">
        <v>0</v>
      </c>
      <c r="AG313" t="str">
        <f>""</f>
        <v/>
      </c>
      <c r="AH313">
        <v>0</v>
      </c>
      <c r="AI313" t="str">
        <f>""</f>
        <v/>
      </c>
      <c r="AJ313">
        <v>0</v>
      </c>
      <c r="AK313" t="str">
        <f>""</f>
        <v/>
      </c>
      <c r="AL313">
        <v>0</v>
      </c>
      <c r="AM313" t="str">
        <f>""</f>
        <v/>
      </c>
      <c r="AN313">
        <v>0</v>
      </c>
      <c r="AO313" t="str">
        <f>""</f>
        <v/>
      </c>
      <c r="AP313">
        <v>0</v>
      </c>
      <c r="AQ313" t="str">
        <f>""</f>
        <v/>
      </c>
      <c r="AR313" t="s">
        <v>56</v>
      </c>
      <c r="AS313" t="s">
        <v>57</v>
      </c>
      <c r="AT313">
        <v>0</v>
      </c>
      <c r="AU313" t="str">
        <f>""</f>
        <v/>
      </c>
      <c r="AV313">
        <v>2015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</row>
    <row r="314" spans="1:54" x14ac:dyDescent="0.2">
      <c r="A314">
        <v>1721002780</v>
      </c>
      <c r="B314" t="s">
        <v>393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t="str">
        <f>""</f>
        <v/>
      </c>
      <c r="X314">
        <v>0</v>
      </c>
      <c r="Y314" t="str">
        <f>""</f>
        <v/>
      </c>
      <c r="Z314">
        <v>0</v>
      </c>
      <c r="AA314" t="str">
        <f>""</f>
        <v/>
      </c>
      <c r="AB314">
        <v>0</v>
      </c>
      <c r="AC314" t="str">
        <f>""</f>
        <v/>
      </c>
      <c r="AD314">
        <v>0</v>
      </c>
      <c r="AE314" t="str">
        <f>""</f>
        <v/>
      </c>
      <c r="AF314">
        <v>0</v>
      </c>
      <c r="AG314" t="str">
        <f>""</f>
        <v/>
      </c>
      <c r="AH314">
        <v>0</v>
      </c>
      <c r="AI314" t="str">
        <f>""</f>
        <v/>
      </c>
      <c r="AJ314">
        <v>0</v>
      </c>
      <c r="AK314" t="str">
        <f>""</f>
        <v/>
      </c>
      <c r="AL314">
        <v>0</v>
      </c>
      <c r="AM314" t="str">
        <f>""</f>
        <v/>
      </c>
      <c r="AN314">
        <v>0</v>
      </c>
      <c r="AO314" t="str">
        <f>""</f>
        <v/>
      </c>
      <c r="AP314">
        <v>0</v>
      </c>
      <c r="AQ314" t="str">
        <f>""</f>
        <v/>
      </c>
      <c r="AR314" t="s">
        <v>56</v>
      </c>
      <c r="AS314" t="s">
        <v>57</v>
      </c>
      <c r="AT314">
        <v>0</v>
      </c>
      <c r="AU314" t="str">
        <f>""</f>
        <v/>
      </c>
      <c r="AV314">
        <v>2015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</row>
    <row r="315" spans="1:54" x14ac:dyDescent="0.2">
      <c r="A315">
        <v>1722100110</v>
      </c>
      <c r="B315" t="s">
        <v>394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 t="str">
        <f>""</f>
        <v/>
      </c>
      <c r="X315">
        <v>0</v>
      </c>
      <c r="Y315" t="str">
        <f>""</f>
        <v/>
      </c>
      <c r="Z315">
        <v>0</v>
      </c>
      <c r="AA315" t="str">
        <f>""</f>
        <v/>
      </c>
      <c r="AB315">
        <v>0</v>
      </c>
      <c r="AC315" t="str">
        <f>""</f>
        <v/>
      </c>
      <c r="AD315">
        <v>0</v>
      </c>
      <c r="AE315" t="str">
        <f>""</f>
        <v/>
      </c>
      <c r="AF315">
        <v>0</v>
      </c>
      <c r="AG315" t="str">
        <f>""</f>
        <v/>
      </c>
      <c r="AH315">
        <v>0</v>
      </c>
      <c r="AI315" t="str">
        <f>""</f>
        <v/>
      </c>
      <c r="AJ315">
        <v>0</v>
      </c>
      <c r="AK315" t="str">
        <f>""</f>
        <v/>
      </c>
      <c r="AL315">
        <v>0</v>
      </c>
      <c r="AM315" t="str">
        <f>""</f>
        <v/>
      </c>
      <c r="AN315">
        <v>0</v>
      </c>
      <c r="AO315" t="str">
        <f>""</f>
        <v/>
      </c>
      <c r="AP315">
        <v>0</v>
      </c>
      <c r="AQ315" t="str">
        <f>""</f>
        <v/>
      </c>
      <c r="AR315" t="s">
        <v>56</v>
      </c>
      <c r="AS315" t="s">
        <v>57</v>
      </c>
      <c r="AT315">
        <v>0</v>
      </c>
      <c r="AU315" t="str">
        <f>""</f>
        <v/>
      </c>
      <c r="AV315">
        <v>2015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</row>
    <row r="316" spans="1:54" x14ac:dyDescent="0.2">
      <c r="A316">
        <v>1722100540</v>
      </c>
      <c r="B316" t="s">
        <v>329</v>
      </c>
      <c r="C316" s="2">
        <v>2000</v>
      </c>
      <c r="D316" s="1">
        <v>1496</v>
      </c>
      <c r="E316">
        <v>0</v>
      </c>
      <c r="F316" s="1">
        <v>1496</v>
      </c>
      <c r="G316">
        <v>504</v>
      </c>
      <c r="H316">
        <v>74.8</v>
      </c>
      <c r="I316" s="2">
        <v>2000</v>
      </c>
      <c r="J316" s="1">
        <v>1496</v>
      </c>
      <c r="K316">
        <v>0</v>
      </c>
      <c r="L316" s="1">
        <v>1496</v>
      </c>
      <c r="M316">
        <v>504</v>
      </c>
      <c r="N316">
        <v>74.8</v>
      </c>
      <c r="O316">
        <v>0</v>
      </c>
      <c r="P316">
        <v>0</v>
      </c>
      <c r="Q316">
        <v>0</v>
      </c>
      <c r="R316" s="2">
        <v>2000</v>
      </c>
      <c r="S316">
        <v>504</v>
      </c>
      <c r="T316" s="2">
        <v>2000</v>
      </c>
      <c r="U316">
        <v>504</v>
      </c>
      <c r="V316">
        <v>0</v>
      </c>
      <c r="W316" t="str">
        <f>""</f>
        <v/>
      </c>
      <c r="X316">
        <v>0</v>
      </c>
      <c r="Y316" t="str">
        <f>""</f>
        <v/>
      </c>
      <c r="Z316">
        <v>0</v>
      </c>
      <c r="AA316" t="str">
        <f>""</f>
        <v/>
      </c>
      <c r="AB316">
        <v>0</v>
      </c>
      <c r="AC316" t="str">
        <f>""</f>
        <v/>
      </c>
      <c r="AD316">
        <v>0</v>
      </c>
      <c r="AE316" t="str">
        <f>""</f>
        <v/>
      </c>
      <c r="AF316">
        <v>0</v>
      </c>
      <c r="AG316" t="str">
        <f>""</f>
        <v/>
      </c>
      <c r="AH316">
        <v>0</v>
      </c>
      <c r="AI316" t="str">
        <f>""</f>
        <v/>
      </c>
      <c r="AJ316">
        <v>0</v>
      </c>
      <c r="AK316" t="str">
        <f>""</f>
        <v/>
      </c>
      <c r="AL316">
        <v>0</v>
      </c>
      <c r="AM316" t="str">
        <f>""</f>
        <v/>
      </c>
      <c r="AN316">
        <v>0</v>
      </c>
      <c r="AO316" t="str">
        <f>""</f>
        <v/>
      </c>
      <c r="AP316">
        <v>0</v>
      </c>
      <c r="AQ316" t="str">
        <f>""</f>
        <v/>
      </c>
      <c r="AR316" t="s">
        <v>56</v>
      </c>
      <c r="AS316" t="s">
        <v>57</v>
      </c>
      <c r="AT316">
        <v>0</v>
      </c>
      <c r="AU316" t="str">
        <f>""</f>
        <v/>
      </c>
      <c r="AV316">
        <v>2015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</row>
    <row r="317" spans="1:54" x14ac:dyDescent="0.2">
      <c r="A317">
        <v>1722100750</v>
      </c>
      <c r="B317" t="s">
        <v>395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 t="str">
        <f>""</f>
        <v/>
      </c>
      <c r="X317">
        <v>0</v>
      </c>
      <c r="Y317" t="str">
        <f>""</f>
        <v/>
      </c>
      <c r="Z317">
        <v>0</v>
      </c>
      <c r="AA317" t="str">
        <f>""</f>
        <v/>
      </c>
      <c r="AB317">
        <v>0</v>
      </c>
      <c r="AC317" t="str">
        <f>""</f>
        <v/>
      </c>
      <c r="AD317">
        <v>0</v>
      </c>
      <c r="AE317" t="str">
        <f>""</f>
        <v/>
      </c>
      <c r="AF317">
        <v>0</v>
      </c>
      <c r="AG317" t="str">
        <f>""</f>
        <v/>
      </c>
      <c r="AH317">
        <v>0</v>
      </c>
      <c r="AI317" t="str">
        <f>""</f>
        <v/>
      </c>
      <c r="AJ317">
        <v>0</v>
      </c>
      <c r="AK317" t="str">
        <f>""</f>
        <v/>
      </c>
      <c r="AL317">
        <v>0</v>
      </c>
      <c r="AM317" t="str">
        <f>""</f>
        <v/>
      </c>
      <c r="AN317">
        <v>0</v>
      </c>
      <c r="AO317" t="str">
        <f>""</f>
        <v/>
      </c>
      <c r="AP317">
        <v>0</v>
      </c>
      <c r="AQ317" t="str">
        <f>""</f>
        <v/>
      </c>
      <c r="AR317" t="s">
        <v>56</v>
      </c>
      <c r="AS317" t="s">
        <v>57</v>
      </c>
      <c r="AT317">
        <v>0</v>
      </c>
      <c r="AU317" t="str">
        <f>""</f>
        <v/>
      </c>
      <c r="AV317">
        <v>2015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</row>
    <row r="318" spans="1:54" x14ac:dyDescent="0.2">
      <c r="A318">
        <v>1722100780</v>
      </c>
      <c r="B318" t="s">
        <v>396</v>
      </c>
      <c r="C318" s="2">
        <v>14000</v>
      </c>
      <c r="D318" s="1">
        <v>20643</v>
      </c>
      <c r="E318">
        <v>0</v>
      </c>
      <c r="F318" s="1">
        <v>20643</v>
      </c>
      <c r="G318" s="1">
        <v>-6643</v>
      </c>
      <c r="H318">
        <v>147.44999999999999</v>
      </c>
      <c r="I318" s="2">
        <v>14000</v>
      </c>
      <c r="J318" s="1">
        <v>20643</v>
      </c>
      <c r="K318">
        <v>0</v>
      </c>
      <c r="L318" s="1">
        <v>20643</v>
      </c>
      <c r="M318" s="1">
        <v>-6643</v>
      </c>
      <c r="N318">
        <v>147.44999999999999</v>
      </c>
      <c r="O318">
        <v>0</v>
      </c>
      <c r="P318">
        <v>0</v>
      </c>
      <c r="Q318">
        <v>0</v>
      </c>
      <c r="R318" s="2">
        <v>14000</v>
      </c>
      <c r="S318" s="1">
        <v>-6643</v>
      </c>
      <c r="T318" s="2">
        <v>14000</v>
      </c>
      <c r="U318" s="1">
        <v>-6643</v>
      </c>
      <c r="V318">
        <v>0</v>
      </c>
      <c r="W318" t="str">
        <f>""</f>
        <v/>
      </c>
      <c r="X318">
        <v>0</v>
      </c>
      <c r="Y318" t="str">
        <f>""</f>
        <v/>
      </c>
      <c r="Z318">
        <v>0</v>
      </c>
      <c r="AA318" t="str">
        <f>""</f>
        <v/>
      </c>
      <c r="AB318">
        <v>0</v>
      </c>
      <c r="AC318" t="str">
        <f>""</f>
        <v/>
      </c>
      <c r="AD318">
        <v>0</v>
      </c>
      <c r="AE318" t="str">
        <f>""</f>
        <v/>
      </c>
      <c r="AF318">
        <v>0</v>
      </c>
      <c r="AG318" t="str">
        <f>""</f>
        <v/>
      </c>
      <c r="AH318">
        <v>0</v>
      </c>
      <c r="AI318" t="str">
        <f>""</f>
        <v/>
      </c>
      <c r="AJ318">
        <v>0</v>
      </c>
      <c r="AK318" t="str">
        <f>""</f>
        <v/>
      </c>
      <c r="AL318">
        <v>0</v>
      </c>
      <c r="AM318" t="str">
        <f>""</f>
        <v/>
      </c>
      <c r="AN318">
        <v>0</v>
      </c>
      <c r="AO318" t="str">
        <f>""</f>
        <v/>
      </c>
      <c r="AP318">
        <v>0</v>
      </c>
      <c r="AQ318" t="str">
        <f>""</f>
        <v/>
      </c>
      <c r="AR318" t="s">
        <v>56</v>
      </c>
      <c r="AS318" t="s">
        <v>57</v>
      </c>
      <c r="AT318">
        <v>0</v>
      </c>
      <c r="AU318" t="str">
        <f>""</f>
        <v/>
      </c>
      <c r="AV318">
        <v>2015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</row>
    <row r="319" spans="1:54" x14ac:dyDescent="0.2">
      <c r="A319">
        <v>1723000811</v>
      </c>
      <c r="B319" t="s">
        <v>397</v>
      </c>
      <c r="C319" s="2">
        <v>186500</v>
      </c>
      <c r="D319" s="1">
        <v>183565.25</v>
      </c>
      <c r="E319">
        <v>0</v>
      </c>
      <c r="F319" s="1">
        <v>183565.25</v>
      </c>
      <c r="G319" s="1">
        <v>2934.75</v>
      </c>
      <c r="H319">
        <v>98.42</v>
      </c>
      <c r="I319" s="2">
        <v>186500</v>
      </c>
      <c r="J319" s="1">
        <v>183565.25</v>
      </c>
      <c r="K319">
        <v>0</v>
      </c>
      <c r="L319" s="1">
        <v>183565.25</v>
      </c>
      <c r="M319" s="1">
        <v>2934.75</v>
      </c>
      <c r="N319">
        <v>98.42</v>
      </c>
      <c r="O319">
        <v>0</v>
      </c>
      <c r="P319">
        <v>0</v>
      </c>
      <c r="Q319">
        <v>0</v>
      </c>
      <c r="R319" s="2">
        <v>186500</v>
      </c>
      <c r="S319" s="1">
        <v>2934.75</v>
      </c>
      <c r="T319" s="2">
        <v>186500</v>
      </c>
      <c r="U319" s="1">
        <v>2934.75</v>
      </c>
      <c r="V319">
        <v>0</v>
      </c>
      <c r="W319" t="str">
        <f>""</f>
        <v/>
      </c>
      <c r="X319">
        <v>0</v>
      </c>
      <c r="Y319" t="str">
        <f>""</f>
        <v/>
      </c>
      <c r="Z319">
        <v>0</v>
      </c>
      <c r="AA319" t="str">
        <f>""</f>
        <v/>
      </c>
      <c r="AB319">
        <v>0</v>
      </c>
      <c r="AC319" t="str">
        <f>""</f>
        <v/>
      </c>
      <c r="AD319">
        <v>0</v>
      </c>
      <c r="AE319" t="str">
        <f>""</f>
        <v/>
      </c>
      <c r="AF319">
        <v>0</v>
      </c>
      <c r="AG319" t="str">
        <f>""</f>
        <v/>
      </c>
      <c r="AH319">
        <v>0</v>
      </c>
      <c r="AI319" t="str">
        <f>""</f>
        <v/>
      </c>
      <c r="AJ319">
        <v>0</v>
      </c>
      <c r="AK319" t="str">
        <f>""</f>
        <v/>
      </c>
      <c r="AL319">
        <v>0</v>
      </c>
      <c r="AM319" t="str">
        <f>""</f>
        <v/>
      </c>
      <c r="AN319">
        <v>0</v>
      </c>
      <c r="AO319" t="str">
        <f>""</f>
        <v/>
      </c>
      <c r="AP319">
        <v>0</v>
      </c>
      <c r="AQ319" t="str">
        <f>""</f>
        <v/>
      </c>
      <c r="AR319" t="s">
        <v>56</v>
      </c>
      <c r="AS319" t="s">
        <v>57</v>
      </c>
      <c r="AT319">
        <v>0</v>
      </c>
      <c r="AU319" t="str">
        <f>""</f>
        <v/>
      </c>
      <c r="AV319">
        <v>2015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</row>
    <row r="320" spans="1:54" x14ac:dyDescent="0.2">
      <c r="A320">
        <v>1723100810</v>
      </c>
      <c r="B320" t="s">
        <v>398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 t="str">
        <f>""</f>
        <v/>
      </c>
      <c r="X320">
        <v>0</v>
      </c>
      <c r="Y320" t="str">
        <f>""</f>
        <v/>
      </c>
      <c r="Z320">
        <v>0</v>
      </c>
      <c r="AA320" t="str">
        <f>""</f>
        <v/>
      </c>
      <c r="AB320">
        <v>0</v>
      </c>
      <c r="AC320" t="str">
        <f>""</f>
        <v/>
      </c>
      <c r="AD320">
        <v>0</v>
      </c>
      <c r="AE320" t="str">
        <f>""</f>
        <v/>
      </c>
      <c r="AF320">
        <v>0</v>
      </c>
      <c r="AG320" t="str">
        <f>""</f>
        <v/>
      </c>
      <c r="AH320">
        <v>0</v>
      </c>
      <c r="AI320" t="str">
        <f>""</f>
        <v/>
      </c>
      <c r="AJ320">
        <v>0</v>
      </c>
      <c r="AK320" t="str">
        <f>""</f>
        <v/>
      </c>
      <c r="AL320">
        <v>0</v>
      </c>
      <c r="AM320" t="str">
        <f>""</f>
        <v/>
      </c>
      <c r="AN320">
        <v>0</v>
      </c>
      <c r="AO320" t="str">
        <f>""</f>
        <v/>
      </c>
      <c r="AP320">
        <v>0</v>
      </c>
      <c r="AQ320" t="str">
        <f>""</f>
        <v/>
      </c>
      <c r="AR320" t="s">
        <v>56</v>
      </c>
      <c r="AS320" t="s">
        <v>57</v>
      </c>
      <c r="AT320">
        <v>0</v>
      </c>
      <c r="AU320" t="str">
        <f>""</f>
        <v/>
      </c>
      <c r="AV320">
        <v>2015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</row>
    <row r="321" spans="1:54" x14ac:dyDescent="0.2">
      <c r="A321">
        <v>1724000830</v>
      </c>
      <c r="B321" t="s">
        <v>399</v>
      </c>
      <c r="C321" s="2">
        <v>400000</v>
      </c>
      <c r="D321" s="1">
        <v>203708</v>
      </c>
      <c r="E321">
        <v>0</v>
      </c>
      <c r="F321" s="1">
        <v>203708</v>
      </c>
      <c r="G321" s="1">
        <v>196292</v>
      </c>
      <c r="H321">
        <v>50.92</v>
      </c>
      <c r="I321" s="2">
        <v>400000</v>
      </c>
      <c r="J321" s="1">
        <v>203708</v>
      </c>
      <c r="K321">
        <v>0</v>
      </c>
      <c r="L321" s="1">
        <v>203708</v>
      </c>
      <c r="M321" s="1">
        <v>196292</v>
      </c>
      <c r="N321">
        <v>50.92</v>
      </c>
      <c r="O321">
        <v>0</v>
      </c>
      <c r="P321">
        <v>0</v>
      </c>
      <c r="Q321">
        <v>0</v>
      </c>
      <c r="R321" s="2">
        <v>400000</v>
      </c>
      <c r="S321" s="1">
        <v>196292</v>
      </c>
      <c r="T321" s="2">
        <v>400000</v>
      </c>
      <c r="U321" s="1">
        <v>196292</v>
      </c>
      <c r="V321">
        <v>150</v>
      </c>
      <c r="W321" t="s">
        <v>338</v>
      </c>
      <c r="X321">
        <v>0</v>
      </c>
      <c r="Y321" t="str">
        <f>""</f>
        <v/>
      </c>
      <c r="Z321">
        <v>0</v>
      </c>
      <c r="AA321" t="str">
        <f>""</f>
        <v/>
      </c>
      <c r="AB321">
        <v>0</v>
      </c>
      <c r="AC321" t="str">
        <f>""</f>
        <v/>
      </c>
      <c r="AD321">
        <v>0</v>
      </c>
      <c r="AE321" t="str">
        <f>""</f>
        <v/>
      </c>
      <c r="AF321">
        <v>0</v>
      </c>
      <c r="AG321" t="str">
        <f>""</f>
        <v/>
      </c>
      <c r="AH321">
        <v>0</v>
      </c>
      <c r="AI321" t="str">
        <f>""</f>
        <v/>
      </c>
      <c r="AJ321">
        <v>0</v>
      </c>
      <c r="AK321" t="str">
        <f>""</f>
        <v/>
      </c>
      <c r="AL321">
        <v>0</v>
      </c>
      <c r="AM321" t="str">
        <f>""</f>
        <v/>
      </c>
      <c r="AN321">
        <v>0</v>
      </c>
      <c r="AO321" t="str">
        <f>""</f>
        <v/>
      </c>
      <c r="AP321">
        <v>0</v>
      </c>
      <c r="AQ321" t="str">
        <f>""</f>
        <v/>
      </c>
      <c r="AR321" t="s">
        <v>56</v>
      </c>
      <c r="AS321" t="s">
        <v>57</v>
      </c>
      <c r="AT321">
        <v>0</v>
      </c>
      <c r="AU321" t="str">
        <f>""</f>
        <v/>
      </c>
      <c r="AV321">
        <v>2015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</row>
    <row r="322" spans="1:54" x14ac:dyDescent="0.2">
      <c r="A322">
        <v>1731000110</v>
      </c>
      <c r="B322" t="s">
        <v>400</v>
      </c>
      <c r="C322" s="2">
        <v>1335000</v>
      </c>
      <c r="D322" s="1">
        <v>1310399.21</v>
      </c>
      <c r="E322">
        <v>0</v>
      </c>
      <c r="F322" s="1">
        <v>1310399.21</v>
      </c>
      <c r="G322" s="1">
        <v>24600.79</v>
      </c>
      <c r="H322">
        <v>98.15</v>
      </c>
      <c r="I322" s="2">
        <v>1335000</v>
      </c>
      <c r="J322" s="1">
        <v>1310399.21</v>
      </c>
      <c r="K322">
        <v>0</v>
      </c>
      <c r="L322" s="1">
        <v>1310399.21</v>
      </c>
      <c r="M322" s="1">
        <v>24600.79</v>
      </c>
      <c r="N322">
        <v>98.15</v>
      </c>
      <c r="O322">
        <v>0</v>
      </c>
      <c r="P322">
        <v>0</v>
      </c>
      <c r="Q322">
        <v>0</v>
      </c>
      <c r="R322" s="2">
        <v>1335000</v>
      </c>
      <c r="S322" s="1">
        <v>24600.79</v>
      </c>
      <c r="T322" s="2">
        <v>1335000</v>
      </c>
      <c r="U322" s="1">
        <v>24600.79</v>
      </c>
      <c r="V322">
        <v>160</v>
      </c>
      <c r="W322" t="s">
        <v>401</v>
      </c>
      <c r="X322">
        <v>0</v>
      </c>
      <c r="Y322" t="str">
        <f>""</f>
        <v/>
      </c>
      <c r="Z322">
        <v>0</v>
      </c>
      <c r="AA322" t="str">
        <f>""</f>
        <v/>
      </c>
      <c r="AB322">
        <v>0</v>
      </c>
      <c r="AC322" t="str">
        <f>""</f>
        <v/>
      </c>
      <c r="AD322">
        <v>0</v>
      </c>
      <c r="AE322" t="str">
        <f>""</f>
        <v/>
      </c>
      <c r="AF322">
        <v>0</v>
      </c>
      <c r="AG322" t="str">
        <f>""</f>
        <v/>
      </c>
      <c r="AH322">
        <v>0</v>
      </c>
      <c r="AI322" t="str">
        <f>""</f>
        <v/>
      </c>
      <c r="AJ322">
        <v>0</v>
      </c>
      <c r="AK322" t="str">
        <f>""</f>
        <v/>
      </c>
      <c r="AL322">
        <v>0</v>
      </c>
      <c r="AM322" t="str">
        <f>""</f>
        <v/>
      </c>
      <c r="AN322">
        <v>0</v>
      </c>
      <c r="AO322" t="str">
        <f>""</f>
        <v/>
      </c>
      <c r="AP322">
        <v>0</v>
      </c>
      <c r="AQ322" t="str">
        <f>""</f>
        <v/>
      </c>
      <c r="AR322" t="s">
        <v>56</v>
      </c>
      <c r="AS322" t="s">
        <v>57</v>
      </c>
      <c r="AT322">
        <v>0</v>
      </c>
      <c r="AU322" t="str">
        <f>""</f>
        <v/>
      </c>
      <c r="AV322">
        <v>2015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</row>
    <row r="323" spans="1:54" x14ac:dyDescent="0.2">
      <c r="A323">
        <v>1731000521</v>
      </c>
      <c r="B323" t="s">
        <v>402</v>
      </c>
      <c r="C323" s="2">
        <v>6000</v>
      </c>
      <c r="D323" s="1">
        <v>3770</v>
      </c>
      <c r="E323">
        <v>0</v>
      </c>
      <c r="F323" s="1">
        <v>3770</v>
      </c>
      <c r="G323" s="1">
        <v>2230</v>
      </c>
      <c r="H323">
        <v>62.83</v>
      </c>
      <c r="I323" s="2">
        <v>6000</v>
      </c>
      <c r="J323" s="1">
        <v>3770</v>
      </c>
      <c r="K323">
        <v>0</v>
      </c>
      <c r="L323" s="1">
        <v>3770</v>
      </c>
      <c r="M323" s="1">
        <v>2230</v>
      </c>
      <c r="N323">
        <v>62.83</v>
      </c>
      <c r="O323">
        <v>0</v>
      </c>
      <c r="P323">
        <v>0</v>
      </c>
      <c r="Q323">
        <v>0</v>
      </c>
      <c r="R323" s="2">
        <v>6000</v>
      </c>
      <c r="S323" s="1">
        <v>2230</v>
      </c>
      <c r="T323" s="2">
        <v>6000</v>
      </c>
      <c r="U323" s="1">
        <v>2230</v>
      </c>
      <c r="V323">
        <v>160</v>
      </c>
      <c r="W323" t="s">
        <v>401</v>
      </c>
      <c r="X323">
        <v>0</v>
      </c>
      <c r="Y323" t="str">
        <f>""</f>
        <v/>
      </c>
      <c r="Z323">
        <v>0</v>
      </c>
      <c r="AA323" t="str">
        <f>""</f>
        <v/>
      </c>
      <c r="AB323">
        <v>0</v>
      </c>
      <c r="AC323" t="str">
        <f>""</f>
        <v/>
      </c>
      <c r="AD323">
        <v>0</v>
      </c>
      <c r="AE323" t="str">
        <f>""</f>
        <v/>
      </c>
      <c r="AF323">
        <v>0</v>
      </c>
      <c r="AG323" t="str">
        <f>""</f>
        <v/>
      </c>
      <c r="AH323">
        <v>0</v>
      </c>
      <c r="AI323" t="str">
        <f>""</f>
        <v/>
      </c>
      <c r="AJ323">
        <v>0</v>
      </c>
      <c r="AK323" t="str">
        <f>""</f>
        <v/>
      </c>
      <c r="AL323">
        <v>0</v>
      </c>
      <c r="AM323" t="str">
        <f>""</f>
        <v/>
      </c>
      <c r="AN323">
        <v>0</v>
      </c>
      <c r="AO323" t="str">
        <f>""</f>
        <v/>
      </c>
      <c r="AP323">
        <v>0</v>
      </c>
      <c r="AQ323" t="str">
        <f>""</f>
        <v/>
      </c>
      <c r="AR323" t="s">
        <v>56</v>
      </c>
      <c r="AS323" t="s">
        <v>57</v>
      </c>
      <c r="AT323">
        <v>0</v>
      </c>
      <c r="AU323" t="str">
        <f>""</f>
        <v/>
      </c>
      <c r="AV323">
        <v>2015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</row>
    <row r="324" spans="1:54" x14ac:dyDescent="0.2">
      <c r="A324">
        <v>1731000540</v>
      </c>
      <c r="B324" t="s">
        <v>403</v>
      </c>
      <c r="C324" s="2">
        <v>12000</v>
      </c>
      <c r="D324" s="1">
        <v>15021.21</v>
      </c>
      <c r="E324">
        <v>0</v>
      </c>
      <c r="F324" s="1">
        <v>15021.21</v>
      </c>
      <c r="G324" s="1">
        <v>-3021.21</v>
      </c>
      <c r="H324">
        <v>125.17</v>
      </c>
      <c r="I324" s="2">
        <v>12000</v>
      </c>
      <c r="J324" s="1">
        <v>15021.21</v>
      </c>
      <c r="K324">
        <v>0</v>
      </c>
      <c r="L324" s="1">
        <v>15021.21</v>
      </c>
      <c r="M324" s="1">
        <v>-3021.21</v>
      </c>
      <c r="N324">
        <v>125.17</v>
      </c>
      <c r="O324">
        <v>0</v>
      </c>
      <c r="P324">
        <v>0</v>
      </c>
      <c r="Q324">
        <v>0</v>
      </c>
      <c r="R324" s="2">
        <v>12000</v>
      </c>
      <c r="S324" s="1">
        <v>-3021.21</v>
      </c>
      <c r="T324" s="2">
        <v>12000</v>
      </c>
      <c r="U324" s="1">
        <v>-3021.21</v>
      </c>
      <c r="V324">
        <v>160</v>
      </c>
      <c r="W324" t="s">
        <v>401</v>
      </c>
      <c r="X324">
        <v>0</v>
      </c>
      <c r="Y324" t="str">
        <f>""</f>
        <v/>
      </c>
      <c r="Z324">
        <v>0</v>
      </c>
      <c r="AA324" t="str">
        <f>""</f>
        <v/>
      </c>
      <c r="AB324">
        <v>0</v>
      </c>
      <c r="AC324" t="str">
        <f>""</f>
        <v/>
      </c>
      <c r="AD324">
        <v>0</v>
      </c>
      <c r="AE324" t="str">
        <f>""</f>
        <v/>
      </c>
      <c r="AF324">
        <v>0</v>
      </c>
      <c r="AG324" t="str">
        <f>""</f>
        <v/>
      </c>
      <c r="AH324">
        <v>0</v>
      </c>
      <c r="AI324" t="str">
        <f>""</f>
        <v/>
      </c>
      <c r="AJ324">
        <v>0</v>
      </c>
      <c r="AK324" t="str">
        <f>""</f>
        <v/>
      </c>
      <c r="AL324">
        <v>0</v>
      </c>
      <c r="AM324" t="str">
        <f>""</f>
        <v/>
      </c>
      <c r="AN324">
        <v>0</v>
      </c>
      <c r="AO324" t="str">
        <f>""</f>
        <v/>
      </c>
      <c r="AP324">
        <v>0</v>
      </c>
      <c r="AQ324" t="str">
        <f>""</f>
        <v/>
      </c>
      <c r="AR324" t="s">
        <v>56</v>
      </c>
      <c r="AS324" t="s">
        <v>57</v>
      </c>
      <c r="AT324">
        <v>0</v>
      </c>
      <c r="AU324" t="str">
        <f>""</f>
        <v/>
      </c>
      <c r="AV324">
        <v>2015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</row>
    <row r="325" spans="1:54" x14ac:dyDescent="0.2">
      <c r="A325">
        <v>1731000550</v>
      </c>
      <c r="B325" t="s">
        <v>404</v>
      </c>
      <c r="C325">
        <v>0</v>
      </c>
      <c r="D325" s="1">
        <v>13443</v>
      </c>
      <c r="E325">
        <v>0</v>
      </c>
      <c r="F325" s="1">
        <v>13443</v>
      </c>
      <c r="G325" s="1">
        <v>-13443</v>
      </c>
      <c r="H325">
        <v>0</v>
      </c>
      <c r="I325">
        <v>0</v>
      </c>
      <c r="J325" s="1">
        <v>13443</v>
      </c>
      <c r="K325">
        <v>0</v>
      </c>
      <c r="L325" s="1">
        <v>13443</v>
      </c>
      <c r="M325" s="1">
        <v>-13443</v>
      </c>
      <c r="N325">
        <v>0</v>
      </c>
      <c r="O325">
        <v>0</v>
      </c>
      <c r="P325">
        <v>0</v>
      </c>
      <c r="Q325">
        <v>0</v>
      </c>
      <c r="R325">
        <v>0</v>
      </c>
      <c r="S325" s="1">
        <v>-13443</v>
      </c>
      <c r="T325">
        <v>0</v>
      </c>
      <c r="U325" s="1">
        <v>-13443</v>
      </c>
      <c r="V325">
        <v>160</v>
      </c>
      <c r="W325" t="s">
        <v>401</v>
      </c>
      <c r="X325">
        <v>0</v>
      </c>
      <c r="Y325" t="str">
        <f>""</f>
        <v/>
      </c>
      <c r="Z325">
        <v>0</v>
      </c>
      <c r="AA325" t="str">
        <f>""</f>
        <v/>
      </c>
      <c r="AB325">
        <v>0</v>
      </c>
      <c r="AC325" t="str">
        <f>""</f>
        <v/>
      </c>
      <c r="AD325">
        <v>0</v>
      </c>
      <c r="AE325" t="str">
        <f>""</f>
        <v/>
      </c>
      <c r="AF325">
        <v>0</v>
      </c>
      <c r="AG325" t="str">
        <f>""</f>
        <v/>
      </c>
      <c r="AH325">
        <v>0</v>
      </c>
      <c r="AI325" t="str">
        <f>""</f>
        <v/>
      </c>
      <c r="AJ325">
        <v>0</v>
      </c>
      <c r="AK325" t="str">
        <f>""</f>
        <v/>
      </c>
      <c r="AL325">
        <v>0</v>
      </c>
      <c r="AM325" t="str">
        <f>""</f>
        <v/>
      </c>
      <c r="AN325">
        <v>0</v>
      </c>
      <c r="AO325" t="str">
        <f>""</f>
        <v/>
      </c>
      <c r="AP325">
        <v>0</v>
      </c>
      <c r="AQ325" t="str">
        <f>""</f>
        <v/>
      </c>
      <c r="AR325" t="s">
        <v>56</v>
      </c>
      <c r="AS325" t="s">
        <v>57</v>
      </c>
      <c r="AT325">
        <v>0</v>
      </c>
      <c r="AU325" t="str">
        <f>""</f>
        <v/>
      </c>
      <c r="AV325">
        <v>2015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</row>
    <row r="326" spans="1:54" x14ac:dyDescent="0.2">
      <c r="A326">
        <v>1731000560</v>
      </c>
      <c r="B326" t="s">
        <v>319</v>
      </c>
      <c r="C326">
        <v>0</v>
      </c>
      <c r="D326" s="1">
        <v>6537</v>
      </c>
      <c r="E326">
        <v>0</v>
      </c>
      <c r="F326" s="1">
        <v>6537</v>
      </c>
      <c r="G326" s="1">
        <v>-6537</v>
      </c>
      <c r="H326">
        <v>0</v>
      </c>
      <c r="I326">
        <v>0</v>
      </c>
      <c r="J326" s="1">
        <v>6537</v>
      </c>
      <c r="K326">
        <v>0</v>
      </c>
      <c r="L326" s="1">
        <v>6537</v>
      </c>
      <c r="M326" s="1">
        <v>-6537</v>
      </c>
      <c r="N326">
        <v>0</v>
      </c>
      <c r="O326">
        <v>0</v>
      </c>
      <c r="P326">
        <v>0</v>
      </c>
      <c r="Q326">
        <v>0</v>
      </c>
      <c r="R326">
        <v>0</v>
      </c>
      <c r="S326" s="1">
        <v>-6537</v>
      </c>
      <c r="T326">
        <v>0</v>
      </c>
      <c r="U326" s="1">
        <v>-6537</v>
      </c>
      <c r="V326">
        <v>0</v>
      </c>
      <c r="W326" t="str">
        <f>""</f>
        <v/>
      </c>
      <c r="X326">
        <v>0</v>
      </c>
      <c r="Y326" t="str">
        <f>""</f>
        <v/>
      </c>
      <c r="Z326">
        <v>0</v>
      </c>
      <c r="AA326" t="str">
        <f>""</f>
        <v/>
      </c>
      <c r="AB326">
        <v>0</v>
      </c>
      <c r="AC326" t="str">
        <f>""</f>
        <v/>
      </c>
      <c r="AD326">
        <v>0</v>
      </c>
      <c r="AE326" t="str">
        <f>""</f>
        <v/>
      </c>
      <c r="AF326">
        <v>0</v>
      </c>
      <c r="AG326" t="str">
        <f>""</f>
        <v/>
      </c>
      <c r="AH326">
        <v>0</v>
      </c>
      <c r="AI326" t="str">
        <f>""</f>
        <v/>
      </c>
      <c r="AJ326">
        <v>0</v>
      </c>
      <c r="AK326" t="str">
        <f>""</f>
        <v/>
      </c>
      <c r="AL326">
        <v>0</v>
      </c>
      <c r="AM326" t="str">
        <f>""</f>
        <v/>
      </c>
      <c r="AN326">
        <v>0</v>
      </c>
      <c r="AO326" t="str">
        <f>""</f>
        <v/>
      </c>
      <c r="AP326">
        <v>0</v>
      </c>
      <c r="AQ326" t="str">
        <f>""</f>
        <v/>
      </c>
      <c r="AR326" t="s">
        <v>56</v>
      </c>
      <c r="AS326" t="s">
        <v>57</v>
      </c>
      <c r="AT326">
        <v>0</v>
      </c>
      <c r="AU326" t="str">
        <f>""</f>
        <v/>
      </c>
      <c r="AV326">
        <v>2015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</row>
    <row r="327" spans="1:54" x14ac:dyDescent="0.2">
      <c r="A327">
        <v>1731000740</v>
      </c>
      <c r="B327" t="s">
        <v>405</v>
      </c>
      <c r="C327" s="2">
        <v>22000</v>
      </c>
      <c r="D327" s="1">
        <v>21049.94</v>
      </c>
      <c r="E327">
        <v>0</v>
      </c>
      <c r="F327" s="1">
        <v>21049.94</v>
      </c>
      <c r="G327">
        <v>950.06</v>
      </c>
      <c r="H327">
        <v>95.68</v>
      </c>
      <c r="I327" s="2">
        <v>22000</v>
      </c>
      <c r="J327" s="1">
        <v>21049.94</v>
      </c>
      <c r="K327">
        <v>0</v>
      </c>
      <c r="L327" s="1">
        <v>21049.94</v>
      </c>
      <c r="M327">
        <v>950.06</v>
      </c>
      <c r="N327">
        <v>95.68</v>
      </c>
      <c r="O327">
        <v>0</v>
      </c>
      <c r="P327">
        <v>0</v>
      </c>
      <c r="Q327">
        <v>0</v>
      </c>
      <c r="R327" s="2">
        <v>22000</v>
      </c>
      <c r="S327">
        <v>950.06</v>
      </c>
      <c r="T327" s="2">
        <v>22000</v>
      </c>
      <c r="U327">
        <v>950.06</v>
      </c>
      <c r="V327">
        <v>160</v>
      </c>
      <c r="W327" t="s">
        <v>401</v>
      </c>
      <c r="X327">
        <v>0</v>
      </c>
      <c r="Y327" t="str">
        <f>""</f>
        <v/>
      </c>
      <c r="Z327">
        <v>0</v>
      </c>
      <c r="AA327" t="str">
        <f>""</f>
        <v/>
      </c>
      <c r="AB327">
        <v>0</v>
      </c>
      <c r="AC327" t="str">
        <f>""</f>
        <v/>
      </c>
      <c r="AD327">
        <v>0</v>
      </c>
      <c r="AE327" t="str">
        <f>""</f>
        <v/>
      </c>
      <c r="AF327">
        <v>0</v>
      </c>
      <c r="AG327" t="str">
        <f>""</f>
        <v/>
      </c>
      <c r="AH327">
        <v>0</v>
      </c>
      <c r="AI327" t="str">
        <f>""</f>
        <v/>
      </c>
      <c r="AJ327">
        <v>0</v>
      </c>
      <c r="AK327" t="str">
        <f>""</f>
        <v/>
      </c>
      <c r="AL327">
        <v>0</v>
      </c>
      <c r="AM327" t="str">
        <f>""</f>
        <v/>
      </c>
      <c r="AN327">
        <v>0</v>
      </c>
      <c r="AO327" t="str">
        <f>""</f>
        <v/>
      </c>
      <c r="AP327">
        <v>0</v>
      </c>
      <c r="AQ327" t="str">
        <f>""</f>
        <v/>
      </c>
      <c r="AR327" t="s">
        <v>56</v>
      </c>
      <c r="AS327" t="s">
        <v>57</v>
      </c>
      <c r="AT327">
        <v>0</v>
      </c>
      <c r="AU327" t="str">
        <f>""</f>
        <v/>
      </c>
      <c r="AV327">
        <v>2015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</row>
    <row r="328" spans="1:54" x14ac:dyDescent="0.2">
      <c r="A328">
        <v>1731000750</v>
      </c>
      <c r="B328" t="s">
        <v>406</v>
      </c>
      <c r="C328" s="2">
        <v>33000</v>
      </c>
      <c r="D328" s="1">
        <v>56695.57</v>
      </c>
      <c r="E328">
        <v>0</v>
      </c>
      <c r="F328" s="1">
        <v>56695.57</v>
      </c>
      <c r="G328" s="1">
        <v>-23695.57</v>
      </c>
      <c r="H328">
        <v>171.8</v>
      </c>
      <c r="I328" s="2">
        <v>33000</v>
      </c>
      <c r="J328" s="1">
        <v>56695.57</v>
      </c>
      <c r="K328">
        <v>0</v>
      </c>
      <c r="L328" s="1">
        <v>56695.57</v>
      </c>
      <c r="M328" s="1">
        <v>-23695.57</v>
      </c>
      <c r="N328">
        <v>171.8</v>
      </c>
      <c r="O328">
        <v>0</v>
      </c>
      <c r="P328">
        <v>0</v>
      </c>
      <c r="Q328">
        <v>0</v>
      </c>
      <c r="R328" s="2">
        <v>33000</v>
      </c>
      <c r="S328" s="1">
        <v>-23695.57</v>
      </c>
      <c r="T328" s="2">
        <v>33000</v>
      </c>
      <c r="U328" s="1">
        <v>-23695.57</v>
      </c>
      <c r="V328">
        <v>160</v>
      </c>
      <c r="W328" t="s">
        <v>401</v>
      </c>
      <c r="X328">
        <v>0</v>
      </c>
      <c r="Y328" t="str">
        <f>""</f>
        <v/>
      </c>
      <c r="Z328">
        <v>0</v>
      </c>
      <c r="AA328" t="str">
        <f>""</f>
        <v/>
      </c>
      <c r="AB328">
        <v>0</v>
      </c>
      <c r="AC328" t="str">
        <f>""</f>
        <v/>
      </c>
      <c r="AD328">
        <v>0</v>
      </c>
      <c r="AE328" t="str">
        <f>""</f>
        <v/>
      </c>
      <c r="AF328">
        <v>0</v>
      </c>
      <c r="AG328" t="str">
        <f>""</f>
        <v/>
      </c>
      <c r="AH328">
        <v>0</v>
      </c>
      <c r="AI328" t="str">
        <f>""</f>
        <v/>
      </c>
      <c r="AJ328">
        <v>0</v>
      </c>
      <c r="AK328" t="str">
        <f>""</f>
        <v/>
      </c>
      <c r="AL328">
        <v>0</v>
      </c>
      <c r="AM328" t="str">
        <f>""</f>
        <v/>
      </c>
      <c r="AN328">
        <v>0</v>
      </c>
      <c r="AO328" t="str">
        <f>""</f>
        <v/>
      </c>
      <c r="AP328">
        <v>0</v>
      </c>
      <c r="AQ328" t="str">
        <f>""</f>
        <v/>
      </c>
      <c r="AR328" t="s">
        <v>56</v>
      </c>
      <c r="AS328" t="s">
        <v>57</v>
      </c>
      <c r="AT328">
        <v>0</v>
      </c>
      <c r="AU328" t="str">
        <f>""</f>
        <v/>
      </c>
      <c r="AV328">
        <v>2015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</row>
    <row r="329" spans="1:54" x14ac:dyDescent="0.2">
      <c r="A329">
        <v>1731000780</v>
      </c>
      <c r="B329" t="s">
        <v>407</v>
      </c>
      <c r="C329" s="2">
        <v>36000</v>
      </c>
      <c r="D329" s="1">
        <v>40872</v>
      </c>
      <c r="E329">
        <v>0</v>
      </c>
      <c r="F329" s="1">
        <v>40872</v>
      </c>
      <c r="G329" s="1">
        <v>-4872</v>
      </c>
      <c r="H329">
        <v>113.53</v>
      </c>
      <c r="I329" s="2">
        <v>36000</v>
      </c>
      <c r="J329" s="1">
        <v>40872</v>
      </c>
      <c r="K329">
        <v>0</v>
      </c>
      <c r="L329" s="1">
        <v>40872</v>
      </c>
      <c r="M329" s="1">
        <v>-4872</v>
      </c>
      <c r="N329">
        <v>113.53</v>
      </c>
      <c r="O329">
        <v>0</v>
      </c>
      <c r="P329">
        <v>0</v>
      </c>
      <c r="Q329">
        <v>0</v>
      </c>
      <c r="R329" s="2">
        <v>36000</v>
      </c>
      <c r="S329" s="1">
        <v>-4872</v>
      </c>
      <c r="T329" s="2">
        <v>36000</v>
      </c>
      <c r="U329" s="1">
        <v>-4872</v>
      </c>
      <c r="V329">
        <v>160</v>
      </c>
      <c r="W329" t="s">
        <v>401</v>
      </c>
      <c r="X329">
        <v>0</v>
      </c>
      <c r="Y329" t="str">
        <f>""</f>
        <v/>
      </c>
      <c r="Z329">
        <v>0</v>
      </c>
      <c r="AA329" t="str">
        <f>""</f>
        <v/>
      </c>
      <c r="AB329">
        <v>0</v>
      </c>
      <c r="AC329" t="str">
        <f>""</f>
        <v/>
      </c>
      <c r="AD329">
        <v>0</v>
      </c>
      <c r="AE329" t="str">
        <f>""</f>
        <v/>
      </c>
      <c r="AF329">
        <v>0</v>
      </c>
      <c r="AG329" t="str">
        <f>""</f>
        <v/>
      </c>
      <c r="AH329">
        <v>0</v>
      </c>
      <c r="AI329" t="str">
        <f>""</f>
        <v/>
      </c>
      <c r="AJ329">
        <v>0</v>
      </c>
      <c r="AK329" t="str">
        <f>""</f>
        <v/>
      </c>
      <c r="AL329">
        <v>0</v>
      </c>
      <c r="AM329" t="str">
        <f>""</f>
        <v/>
      </c>
      <c r="AN329">
        <v>0</v>
      </c>
      <c r="AO329" t="str">
        <f>""</f>
        <v/>
      </c>
      <c r="AP329">
        <v>0</v>
      </c>
      <c r="AQ329" t="str">
        <f>""</f>
        <v/>
      </c>
      <c r="AR329" t="s">
        <v>56</v>
      </c>
      <c r="AS329" t="s">
        <v>57</v>
      </c>
      <c r="AT329">
        <v>0</v>
      </c>
      <c r="AU329" t="str">
        <f>""</f>
        <v/>
      </c>
      <c r="AV329">
        <v>2015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</row>
    <row r="330" spans="1:54" x14ac:dyDescent="0.2">
      <c r="A330">
        <v>1732100750</v>
      </c>
      <c r="B330" t="s">
        <v>408</v>
      </c>
      <c r="C330" s="2">
        <v>140000</v>
      </c>
      <c r="D330" s="1">
        <v>184934</v>
      </c>
      <c r="E330">
        <v>0</v>
      </c>
      <c r="F330" s="1">
        <v>184934</v>
      </c>
      <c r="G330" s="1">
        <v>-44934</v>
      </c>
      <c r="H330">
        <v>132.09</v>
      </c>
      <c r="I330" s="2">
        <v>140000</v>
      </c>
      <c r="J330" s="1">
        <v>184934</v>
      </c>
      <c r="K330">
        <v>0</v>
      </c>
      <c r="L330" s="1">
        <v>184934</v>
      </c>
      <c r="M330" s="1">
        <v>-44934</v>
      </c>
      <c r="N330">
        <v>132.09</v>
      </c>
      <c r="O330">
        <v>0</v>
      </c>
      <c r="P330">
        <v>0</v>
      </c>
      <c r="Q330">
        <v>0</v>
      </c>
      <c r="R330" s="2">
        <v>140000</v>
      </c>
      <c r="S330" s="1">
        <v>-44934</v>
      </c>
      <c r="T330" s="2">
        <v>140000</v>
      </c>
      <c r="U330" s="1">
        <v>-44934</v>
      </c>
      <c r="V330">
        <v>160</v>
      </c>
      <c r="W330" t="s">
        <v>401</v>
      </c>
      <c r="X330">
        <v>0</v>
      </c>
      <c r="Y330" t="str">
        <f>""</f>
        <v/>
      </c>
      <c r="Z330">
        <v>0</v>
      </c>
      <c r="AA330" t="str">
        <f>""</f>
        <v/>
      </c>
      <c r="AB330">
        <v>0</v>
      </c>
      <c r="AC330" t="str">
        <f>""</f>
        <v/>
      </c>
      <c r="AD330">
        <v>0</v>
      </c>
      <c r="AE330" t="str">
        <f>""</f>
        <v/>
      </c>
      <c r="AF330">
        <v>0</v>
      </c>
      <c r="AG330" t="str">
        <f>""</f>
        <v/>
      </c>
      <c r="AH330">
        <v>0</v>
      </c>
      <c r="AI330" t="str">
        <f>""</f>
        <v/>
      </c>
      <c r="AJ330">
        <v>0</v>
      </c>
      <c r="AK330" t="str">
        <f>""</f>
        <v/>
      </c>
      <c r="AL330">
        <v>0</v>
      </c>
      <c r="AM330" t="str">
        <f>""</f>
        <v/>
      </c>
      <c r="AN330">
        <v>0</v>
      </c>
      <c r="AO330" t="str">
        <f>""</f>
        <v/>
      </c>
      <c r="AP330">
        <v>0</v>
      </c>
      <c r="AQ330" t="str">
        <f>""</f>
        <v/>
      </c>
      <c r="AR330" t="s">
        <v>56</v>
      </c>
      <c r="AS330" t="s">
        <v>57</v>
      </c>
      <c r="AT330">
        <v>0</v>
      </c>
      <c r="AU330" t="str">
        <f>""</f>
        <v/>
      </c>
      <c r="AV330">
        <v>2015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</row>
    <row r="331" spans="1:54" x14ac:dyDescent="0.2">
      <c r="A331">
        <v>1732300750</v>
      </c>
      <c r="B331" t="s">
        <v>409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 t="str">
        <f>""</f>
        <v/>
      </c>
      <c r="X331">
        <v>0</v>
      </c>
      <c r="Y331" t="str">
        <f>""</f>
        <v/>
      </c>
      <c r="Z331">
        <v>0</v>
      </c>
      <c r="AA331" t="str">
        <f>""</f>
        <v/>
      </c>
      <c r="AB331">
        <v>0</v>
      </c>
      <c r="AC331" t="str">
        <f>""</f>
        <v/>
      </c>
      <c r="AD331">
        <v>0</v>
      </c>
      <c r="AE331" t="str">
        <f>""</f>
        <v/>
      </c>
      <c r="AF331">
        <v>0</v>
      </c>
      <c r="AG331" t="str">
        <f>""</f>
        <v/>
      </c>
      <c r="AH331">
        <v>0</v>
      </c>
      <c r="AI331" t="str">
        <f>""</f>
        <v/>
      </c>
      <c r="AJ331">
        <v>0</v>
      </c>
      <c r="AK331" t="str">
        <f>""</f>
        <v/>
      </c>
      <c r="AL331">
        <v>0</v>
      </c>
      <c r="AM331" t="str">
        <f>""</f>
        <v/>
      </c>
      <c r="AN331">
        <v>0</v>
      </c>
      <c r="AO331" t="str">
        <f>""</f>
        <v/>
      </c>
      <c r="AP331">
        <v>0</v>
      </c>
      <c r="AQ331" t="str">
        <f>""</f>
        <v/>
      </c>
      <c r="AR331" t="s">
        <v>56</v>
      </c>
      <c r="AS331" t="s">
        <v>57</v>
      </c>
      <c r="AT331">
        <v>0</v>
      </c>
      <c r="AU331" t="str">
        <f>""</f>
        <v/>
      </c>
      <c r="AV331">
        <v>2015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</row>
    <row r="332" spans="1:54" x14ac:dyDescent="0.2">
      <c r="A332">
        <v>1733100780</v>
      </c>
      <c r="B332" t="s">
        <v>410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160</v>
      </c>
      <c r="W332" t="s">
        <v>401</v>
      </c>
      <c r="X332">
        <v>0</v>
      </c>
      <c r="Y332" t="str">
        <f>""</f>
        <v/>
      </c>
      <c r="Z332">
        <v>0</v>
      </c>
      <c r="AA332" t="str">
        <f>""</f>
        <v/>
      </c>
      <c r="AB332">
        <v>0</v>
      </c>
      <c r="AC332" t="str">
        <f>""</f>
        <v/>
      </c>
      <c r="AD332">
        <v>0</v>
      </c>
      <c r="AE332" t="str">
        <f>""</f>
        <v/>
      </c>
      <c r="AF332">
        <v>0</v>
      </c>
      <c r="AG332" t="str">
        <f>""</f>
        <v/>
      </c>
      <c r="AH332">
        <v>0</v>
      </c>
      <c r="AI332" t="str">
        <f>""</f>
        <v/>
      </c>
      <c r="AJ332">
        <v>0</v>
      </c>
      <c r="AK332" t="str">
        <f>""</f>
        <v/>
      </c>
      <c r="AL332">
        <v>0</v>
      </c>
      <c r="AM332" t="str">
        <f>""</f>
        <v/>
      </c>
      <c r="AN332">
        <v>0</v>
      </c>
      <c r="AO332" t="str">
        <f>""</f>
        <v/>
      </c>
      <c r="AP332">
        <v>0</v>
      </c>
      <c r="AQ332" t="str">
        <f>""</f>
        <v/>
      </c>
      <c r="AR332" t="s">
        <v>56</v>
      </c>
      <c r="AS332" t="s">
        <v>57</v>
      </c>
      <c r="AT332">
        <v>0</v>
      </c>
      <c r="AU332" t="str">
        <f>""</f>
        <v/>
      </c>
      <c r="AV332">
        <v>2015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</row>
    <row r="333" spans="1:54" x14ac:dyDescent="0.2">
      <c r="A333">
        <v>1733300750</v>
      </c>
      <c r="B333" t="s">
        <v>411</v>
      </c>
      <c r="C333" s="2">
        <v>1000000</v>
      </c>
      <c r="D333">
        <v>0</v>
      </c>
      <c r="E333">
        <v>0</v>
      </c>
      <c r="F333">
        <v>0</v>
      </c>
      <c r="G333" s="1">
        <v>1000000</v>
      </c>
      <c r="H333">
        <v>0</v>
      </c>
      <c r="I333" s="2">
        <v>1000000</v>
      </c>
      <c r="J333">
        <v>0</v>
      </c>
      <c r="K333">
        <v>0</v>
      </c>
      <c r="L333">
        <v>0</v>
      </c>
      <c r="M333" s="1">
        <v>1000000</v>
      </c>
      <c r="N333">
        <v>0</v>
      </c>
      <c r="O333">
        <v>0</v>
      </c>
      <c r="P333">
        <v>0</v>
      </c>
      <c r="Q333">
        <v>0</v>
      </c>
      <c r="R333" s="2">
        <v>1000000</v>
      </c>
      <c r="S333" s="1">
        <v>1000000</v>
      </c>
      <c r="T333" s="2">
        <v>1000000</v>
      </c>
      <c r="U333" s="1">
        <v>1000000</v>
      </c>
      <c r="V333">
        <v>0</v>
      </c>
      <c r="W333" t="str">
        <f>""</f>
        <v/>
      </c>
      <c r="X333">
        <v>0</v>
      </c>
      <c r="Y333" t="str">
        <f>""</f>
        <v/>
      </c>
      <c r="Z333">
        <v>0</v>
      </c>
      <c r="AA333" t="str">
        <f>""</f>
        <v/>
      </c>
      <c r="AB333">
        <v>0</v>
      </c>
      <c r="AC333" t="str">
        <f>""</f>
        <v/>
      </c>
      <c r="AD333">
        <v>0</v>
      </c>
      <c r="AE333" t="str">
        <f>""</f>
        <v/>
      </c>
      <c r="AF333">
        <v>0</v>
      </c>
      <c r="AG333" t="str">
        <f>""</f>
        <v/>
      </c>
      <c r="AH333">
        <v>0</v>
      </c>
      <c r="AI333" t="str">
        <f>""</f>
        <v/>
      </c>
      <c r="AJ333">
        <v>0</v>
      </c>
      <c r="AK333" t="str">
        <f>""</f>
        <v/>
      </c>
      <c r="AL333">
        <v>0</v>
      </c>
      <c r="AM333" t="str">
        <f>""</f>
        <v/>
      </c>
      <c r="AN333">
        <v>0</v>
      </c>
      <c r="AO333" t="str">
        <f>""</f>
        <v/>
      </c>
      <c r="AP333">
        <v>0</v>
      </c>
      <c r="AQ333" t="str">
        <f>""</f>
        <v/>
      </c>
      <c r="AR333" t="s">
        <v>56</v>
      </c>
      <c r="AS333" t="s">
        <v>57</v>
      </c>
      <c r="AT333">
        <v>0</v>
      </c>
      <c r="AU333" t="str">
        <f>""</f>
        <v/>
      </c>
      <c r="AV333">
        <v>2015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</row>
    <row r="334" spans="1:54" x14ac:dyDescent="0.2">
      <c r="A334">
        <v>1733300780</v>
      </c>
      <c r="B334" t="s">
        <v>412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 t="str">
        <f>""</f>
        <v/>
      </c>
      <c r="X334">
        <v>0</v>
      </c>
      <c r="Y334" t="str">
        <f>""</f>
        <v/>
      </c>
      <c r="Z334">
        <v>0</v>
      </c>
      <c r="AA334" t="str">
        <f>""</f>
        <v/>
      </c>
      <c r="AB334">
        <v>0</v>
      </c>
      <c r="AC334" t="str">
        <f>""</f>
        <v/>
      </c>
      <c r="AD334">
        <v>0</v>
      </c>
      <c r="AE334" t="str">
        <f>""</f>
        <v/>
      </c>
      <c r="AF334">
        <v>0</v>
      </c>
      <c r="AG334" t="str">
        <f>""</f>
        <v/>
      </c>
      <c r="AH334">
        <v>0</v>
      </c>
      <c r="AI334" t="str">
        <f>""</f>
        <v/>
      </c>
      <c r="AJ334">
        <v>0</v>
      </c>
      <c r="AK334" t="str">
        <f>""</f>
        <v/>
      </c>
      <c r="AL334">
        <v>0</v>
      </c>
      <c r="AM334" t="str">
        <f>""</f>
        <v/>
      </c>
      <c r="AN334">
        <v>0</v>
      </c>
      <c r="AO334" t="str">
        <f>""</f>
        <v/>
      </c>
      <c r="AP334">
        <v>0</v>
      </c>
      <c r="AQ334" t="str">
        <f>""</f>
        <v/>
      </c>
      <c r="AR334" t="s">
        <v>56</v>
      </c>
      <c r="AS334" t="s">
        <v>57</v>
      </c>
      <c r="AT334">
        <v>0</v>
      </c>
      <c r="AU334" t="str">
        <f>""</f>
        <v/>
      </c>
      <c r="AV334">
        <v>2015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</row>
    <row r="335" spans="1:54" x14ac:dyDescent="0.2">
      <c r="A335">
        <v>1741000110</v>
      </c>
      <c r="B335" t="s">
        <v>413</v>
      </c>
      <c r="C335" s="2">
        <v>852000</v>
      </c>
      <c r="D335" s="1">
        <v>822885.97</v>
      </c>
      <c r="E335">
        <v>0</v>
      </c>
      <c r="F335" s="1">
        <v>822885.97</v>
      </c>
      <c r="G335" s="1">
        <v>29114.03</v>
      </c>
      <c r="H335">
        <v>96.58</v>
      </c>
      <c r="I335" s="2">
        <v>852000</v>
      </c>
      <c r="J335" s="1">
        <v>822885.97</v>
      </c>
      <c r="K335">
        <v>0</v>
      </c>
      <c r="L335" s="1">
        <v>822885.97</v>
      </c>
      <c r="M335" s="1">
        <v>29114.03</v>
      </c>
      <c r="N335">
        <v>96.58</v>
      </c>
      <c r="O335">
        <v>0</v>
      </c>
      <c r="P335">
        <v>0</v>
      </c>
      <c r="Q335">
        <v>0</v>
      </c>
      <c r="R335" s="2">
        <v>852000</v>
      </c>
      <c r="S335" s="1">
        <v>29114.03</v>
      </c>
      <c r="T335" s="2">
        <v>852000</v>
      </c>
      <c r="U335" s="1">
        <v>29114.03</v>
      </c>
      <c r="V335">
        <v>0</v>
      </c>
      <c r="W335" t="str">
        <f>""</f>
        <v/>
      </c>
      <c r="X335">
        <v>0</v>
      </c>
      <c r="Y335" t="str">
        <f>""</f>
        <v/>
      </c>
      <c r="Z335">
        <v>0</v>
      </c>
      <c r="AA335" t="str">
        <f>""</f>
        <v/>
      </c>
      <c r="AB335">
        <v>0</v>
      </c>
      <c r="AC335" t="str">
        <f>""</f>
        <v/>
      </c>
      <c r="AD335">
        <v>0</v>
      </c>
      <c r="AE335" t="str">
        <f>""</f>
        <v/>
      </c>
      <c r="AF335">
        <v>0</v>
      </c>
      <c r="AG335" t="str">
        <f>""</f>
        <v/>
      </c>
      <c r="AH335">
        <v>0</v>
      </c>
      <c r="AI335" t="str">
        <f>""</f>
        <v/>
      </c>
      <c r="AJ335">
        <v>0</v>
      </c>
      <c r="AK335" t="str">
        <f>""</f>
        <v/>
      </c>
      <c r="AL335">
        <v>0</v>
      </c>
      <c r="AM335" t="str">
        <f>""</f>
        <v/>
      </c>
      <c r="AN335">
        <v>0</v>
      </c>
      <c r="AO335" t="str">
        <f>""</f>
        <v/>
      </c>
      <c r="AP335">
        <v>0</v>
      </c>
      <c r="AQ335" t="str">
        <f>""</f>
        <v/>
      </c>
      <c r="AR335" t="s">
        <v>56</v>
      </c>
      <c r="AS335" t="s">
        <v>57</v>
      </c>
      <c r="AT335">
        <v>0</v>
      </c>
      <c r="AU335" t="str">
        <f>""</f>
        <v/>
      </c>
      <c r="AV335">
        <v>2015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</row>
    <row r="336" spans="1:54" x14ac:dyDescent="0.2">
      <c r="A336">
        <v>1741000410</v>
      </c>
      <c r="B336" t="s">
        <v>414</v>
      </c>
      <c r="C336" s="2">
        <v>24000</v>
      </c>
      <c r="D336" s="1">
        <v>63652</v>
      </c>
      <c r="E336">
        <v>0</v>
      </c>
      <c r="F336" s="1">
        <v>63652</v>
      </c>
      <c r="G336" s="1">
        <v>-39652</v>
      </c>
      <c r="H336">
        <v>265.20999999999998</v>
      </c>
      <c r="I336" s="2">
        <v>24000</v>
      </c>
      <c r="J336" s="1">
        <v>63652</v>
      </c>
      <c r="K336">
        <v>0</v>
      </c>
      <c r="L336" s="1">
        <v>63652</v>
      </c>
      <c r="M336" s="1">
        <v>-39652</v>
      </c>
      <c r="N336">
        <v>265.20999999999998</v>
      </c>
      <c r="O336">
        <v>0</v>
      </c>
      <c r="P336">
        <v>0</v>
      </c>
      <c r="Q336">
        <v>0</v>
      </c>
      <c r="R336" s="2">
        <v>24000</v>
      </c>
      <c r="S336" s="1">
        <v>-39652</v>
      </c>
      <c r="T336" s="2">
        <v>24000</v>
      </c>
      <c r="U336" s="1">
        <v>-39652</v>
      </c>
      <c r="V336">
        <v>0</v>
      </c>
      <c r="W336" t="str">
        <f>""</f>
        <v/>
      </c>
      <c r="X336">
        <v>0</v>
      </c>
      <c r="Y336" t="str">
        <f>""</f>
        <v/>
      </c>
      <c r="Z336">
        <v>0</v>
      </c>
      <c r="AA336" t="str">
        <f>""</f>
        <v/>
      </c>
      <c r="AB336">
        <v>0</v>
      </c>
      <c r="AC336" t="str">
        <f>""</f>
        <v/>
      </c>
      <c r="AD336">
        <v>0</v>
      </c>
      <c r="AE336" t="str">
        <f>""</f>
        <v/>
      </c>
      <c r="AF336">
        <v>0</v>
      </c>
      <c r="AG336" t="str">
        <f>""</f>
        <v/>
      </c>
      <c r="AH336">
        <v>0</v>
      </c>
      <c r="AI336" t="str">
        <f>""</f>
        <v/>
      </c>
      <c r="AJ336">
        <v>0</v>
      </c>
      <c r="AK336" t="str">
        <f>""</f>
        <v/>
      </c>
      <c r="AL336">
        <v>0</v>
      </c>
      <c r="AM336" t="str">
        <f>""</f>
        <v/>
      </c>
      <c r="AN336">
        <v>0</v>
      </c>
      <c r="AO336" t="str">
        <f>""</f>
        <v/>
      </c>
      <c r="AP336">
        <v>0</v>
      </c>
      <c r="AQ336" t="str">
        <f>""</f>
        <v/>
      </c>
      <c r="AR336" t="s">
        <v>56</v>
      </c>
      <c r="AS336" t="s">
        <v>57</v>
      </c>
      <c r="AT336">
        <v>0</v>
      </c>
      <c r="AU336" t="str">
        <f>""</f>
        <v/>
      </c>
      <c r="AV336">
        <v>2015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</row>
    <row r="337" spans="1:54" x14ac:dyDescent="0.2">
      <c r="A337">
        <v>1741000530</v>
      </c>
      <c r="B337" t="s">
        <v>415</v>
      </c>
      <c r="C337" s="2">
        <v>54000</v>
      </c>
      <c r="D337" s="1">
        <v>16662.400000000001</v>
      </c>
      <c r="E337">
        <v>0</v>
      </c>
      <c r="F337" s="1">
        <v>16662.400000000001</v>
      </c>
      <c r="G337" s="1">
        <v>37337.599999999999</v>
      </c>
      <c r="H337">
        <v>30.85</v>
      </c>
      <c r="I337" s="2">
        <v>54000</v>
      </c>
      <c r="J337" s="1">
        <v>16662.400000000001</v>
      </c>
      <c r="K337">
        <v>0</v>
      </c>
      <c r="L337" s="1">
        <v>16662.400000000001</v>
      </c>
      <c r="M337" s="1">
        <v>37337.599999999999</v>
      </c>
      <c r="N337">
        <v>30.85</v>
      </c>
      <c r="O337">
        <v>0</v>
      </c>
      <c r="P337">
        <v>0</v>
      </c>
      <c r="Q337">
        <v>0</v>
      </c>
      <c r="R337" s="2">
        <v>54000</v>
      </c>
      <c r="S337" s="1">
        <v>37337.599999999999</v>
      </c>
      <c r="T337" s="2">
        <v>54000</v>
      </c>
      <c r="U337" s="1">
        <v>37337.599999999999</v>
      </c>
      <c r="V337">
        <v>0</v>
      </c>
      <c r="W337" t="str">
        <f>""</f>
        <v/>
      </c>
      <c r="X337">
        <v>0</v>
      </c>
      <c r="Y337" t="str">
        <f>""</f>
        <v/>
      </c>
      <c r="Z337">
        <v>0</v>
      </c>
      <c r="AA337" t="str">
        <f>""</f>
        <v/>
      </c>
      <c r="AB337">
        <v>0</v>
      </c>
      <c r="AC337" t="str">
        <f>""</f>
        <v/>
      </c>
      <c r="AD337">
        <v>0</v>
      </c>
      <c r="AE337" t="str">
        <f>""</f>
        <v/>
      </c>
      <c r="AF337">
        <v>0</v>
      </c>
      <c r="AG337" t="str">
        <f>""</f>
        <v/>
      </c>
      <c r="AH337">
        <v>0</v>
      </c>
      <c r="AI337" t="str">
        <f>""</f>
        <v/>
      </c>
      <c r="AJ337">
        <v>0</v>
      </c>
      <c r="AK337" t="str">
        <f>""</f>
        <v/>
      </c>
      <c r="AL337">
        <v>0</v>
      </c>
      <c r="AM337" t="str">
        <f>""</f>
        <v/>
      </c>
      <c r="AN337">
        <v>0</v>
      </c>
      <c r="AO337" t="str">
        <f>""</f>
        <v/>
      </c>
      <c r="AP337">
        <v>0</v>
      </c>
      <c r="AQ337" t="str">
        <f>""</f>
        <v/>
      </c>
      <c r="AR337" t="s">
        <v>56</v>
      </c>
      <c r="AS337" t="s">
        <v>57</v>
      </c>
      <c r="AT337">
        <v>0</v>
      </c>
      <c r="AU337" t="str">
        <f>""</f>
        <v/>
      </c>
      <c r="AV337">
        <v>2015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</row>
    <row r="338" spans="1:54" x14ac:dyDescent="0.2">
      <c r="A338">
        <v>1741000540</v>
      </c>
      <c r="B338" t="s">
        <v>354</v>
      </c>
      <c r="C338" s="2">
        <v>11000</v>
      </c>
      <c r="D338" s="1">
        <v>11381.19</v>
      </c>
      <c r="E338">
        <v>0</v>
      </c>
      <c r="F338" s="1">
        <v>11381.19</v>
      </c>
      <c r="G338">
        <v>-381.19</v>
      </c>
      <c r="H338">
        <v>103.46</v>
      </c>
      <c r="I338" s="2">
        <v>11000</v>
      </c>
      <c r="J338" s="1">
        <v>11381.19</v>
      </c>
      <c r="K338">
        <v>0</v>
      </c>
      <c r="L338" s="1">
        <v>11381.19</v>
      </c>
      <c r="M338">
        <v>-381.19</v>
      </c>
      <c r="N338">
        <v>103.46</v>
      </c>
      <c r="O338">
        <v>0</v>
      </c>
      <c r="P338">
        <v>0</v>
      </c>
      <c r="Q338">
        <v>0</v>
      </c>
      <c r="R338" s="2">
        <v>11000</v>
      </c>
      <c r="S338">
        <v>-381.19</v>
      </c>
      <c r="T338" s="2">
        <v>11000</v>
      </c>
      <c r="U338">
        <v>-381.19</v>
      </c>
      <c r="V338">
        <v>0</v>
      </c>
      <c r="W338" t="str">
        <f>""</f>
        <v/>
      </c>
      <c r="X338">
        <v>0</v>
      </c>
      <c r="Y338" t="str">
        <f>""</f>
        <v/>
      </c>
      <c r="Z338">
        <v>0</v>
      </c>
      <c r="AA338" t="str">
        <f>""</f>
        <v/>
      </c>
      <c r="AB338">
        <v>0</v>
      </c>
      <c r="AC338" t="str">
        <f>""</f>
        <v/>
      </c>
      <c r="AD338">
        <v>0</v>
      </c>
      <c r="AE338" t="str">
        <f>""</f>
        <v/>
      </c>
      <c r="AF338">
        <v>0</v>
      </c>
      <c r="AG338" t="str">
        <f>""</f>
        <v/>
      </c>
      <c r="AH338">
        <v>0</v>
      </c>
      <c r="AI338" t="str">
        <f>""</f>
        <v/>
      </c>
      <c r="AJ338">
        <v>0</v>
      </c>
      <c r="AK338" t="str">
        <f>""</f>
        <v/>
      </c>
      <c r="AL338">
        <v>0</v>
      </c>
      <c r="AM338" t="str">
        <f>""</f>
        <v/>
      </c>
      <c r="AN338">
        <v>0</v>
      </c>
      <c r="AO338" t="str">
        <f>""</f>
        <v/>
      </c>
      <c r="AP338">
        <v>0</v>
      </c>
      <c r="AQ338" t="str">
        <f>""</f>
        <v/>
      </c>
      <c r="AR338" t="s">
        <v>56</v>
      </c>
      <c r="AS338" t="s">
        <v>57</v>
      </c>
      <c r="AT338">
        <v>0</v>
      </c>
      <c r="AU338" t="str">
        <f>""</f>
        <v/>
      </c>
      <c r="AV338">
        <v>2015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</row>
    <row r="339" spans="1:54" x14ac:dyDescent="0.2">
      <c r="A339">
        <v>1741000720</v>
      </c>
      <c r="B339" t="s">
        <v>416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 t="str">
        <f>""</f>
        <v/>
      </c>
      <c r="X339">
        <v>0</v>
      </c>
      <c r="Y339" t="str">
        <f>""</f>
        <v/>
      </c>
      <c r="Z339">
        <v>0</v>
      </c>
      <c r="AA339" t="str">
        <f>""</f>
        <v/>
      </c>
      <c r="AB339">
        <v>0</v>
      </c>
      <c r="AC339" t="str">
        <f>""</f>
        <v/>
      </c>
      <c r="AD339">
        <v>0</v>
      </c>
      <c r="AE339" t="str">
        <f>""</f>
        <v/>
      </c>
      <c r="AF339">
        <v>0</v>
      </c>
      <c r="AG339" t="str">
        <f>""</f>
        <v/>
      </c>
      <c r="AH339">
        <v>0</v>
      </c>
      <c r="AI339" t="str">
        <f>""</f>
        <v/>
      </c>
      <c r="AJ339">
        <v>0</v>
      </c>
      <c r="AK339" t="str">
        <f>""</f>
        <v/>
      </c>
      <c r="AL339">
        <v>0</v>
      </c>
      <c r="AM339" t="str">
        <f>""</f>
        <v/>
      </c>
      <c r="AN339">
        <v>0</v>
      </c>
      <c r="AO339" t="str">
        <f>""</f>
        <v/>
      </c>
      <c r="AP339">
        <v>0</v>
      </c>
      <c r="AQ339" t="str">
        <f>""</f>
        <v/>
      </c>
      <c r="AR339" t="s">
        <v>56</v>
      </c>
      <c r="AS339" t="s">
        <v>57</v>
      </c>
      <c r="AT339">
        <v>0</v>
      </c>
      <c r="AU339" t="str">
        <f>""</f>
        <v/>
      </c>
      <c r="AV339">
        <v>2015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</row>
    <row r="340" spans="1:54" x14ac:dyDescent="0.2">
      <c r="A340">
        <v>1741000731</v>
      </c>
      <c r="B340" t="s">
        <v>417</v>
      </c>
      <c r="C340">
        <v>0</v>
      </c>
      <c r="D340" s="1">
        <v>20264</v>
      </c>
      <c r="E340">
        <v>0</v>
      </c>
      <c r="F340" s="1">
        <v>20264</v>
      </c>
      <c r="G340" s="1">
        <v>-20264</v>
      </c>
      <c r="H340">
        <v>0</v>
      </c>
      <c r="I340">
        <v>0</v>
      </c>
      <c r="J340" s="1">
        <v>20264</v>
      </c>
      <c r="K340">
        <v>0</v>
      </c>
      <c r="L340" s="1">
        <v>20264</v>
      </c>
      <c r="M340" s="1">
        <v>-20264</v>
      </c>
      <c r="N340">
        <v>0</v>
      </c>
      <c r="O340">
        <v>0</v>
      </c>
      <c r="P340">
        <v>0</v>
      </c>
      <c r="Q340">
        <v>0</v>
      </c>
      <c r="R340">
        <v>0</v>
      </c>
      <c r="S340" s="1">
        <v>-20264</v>
      </c>
      <c r="T340">
        <v>0</v>
      </c>
      <c r="U340" s="1">
        <v>-20264</v>
      </c>
      <c r="V340">
        <v>0</v>
      </c>
      <c r="W340" t="str">
        <f>""</f>
        <v/>
      </c>
      <c r="X340">
        <v>0</v>
      </c>
      <c r="Y340" t="str">
        <f>""</f>
        <v/>
      </c>
      <c r="Z340">
        <v>0</v>
      </c>
      <c r="AA340" t="str">
        <f>""</f>
        <v/>
      </c>
      <c r="AB340">
        <v>0</v>
      </c>
      <c r="AC340" t="str">
        <f>""</f>
        <v/>
      </c>
      <c r="AD340">
        <v>0</v>
      </c>
      <c r="AE340" t="str">
        <f>""</f>
        <v/>
      </c>
      <c r="AF340">
        <v>0</v>
      </c>
      <c r="AG340" t="str">
        <f>""</f>
        <v/>
      </c>
      <c r="AH340">
        <v>0</v>
      </c>
      <c r="AI340" t="str">
        <f>""</f>
        <v/>
      </c>
      <c r="AJ340">
        <v>0</v>
      </c>
      <c r="AK340" t="str">
        <f>""</f>
        <v/>
      </c>
      <c r="AL340">
        <v>0</v>
      </c>
      <c r="AM340" t="str">
        <f>""</f>
        <v/>
      </c>
      <c r="AN340">
        <v>0</v>
      </c>
      <c r="AO340" t="str">
        <f>""</f>
        <v/>
      </c>
      <c r="AP340">
        <v>0</v>
      </c>
      <c r="AQ340" t="str">
        <f>""</f>
        <v/>
      </c>
      <c r="AR340" t="s">
        <v>56</v>
      </c>
      <c r="AS340" t="s">
        <v>57</v>
      </c>
      <c r="AT340">
        <v>0</v>
      </c>
      <c r="AU340" t="str">
        <f>""</f>
        <v/>
      </c>
      <c r="AV340">
        <v>2015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</row>
    <row r="341" spans="1:54" x14ac:dyDescent="0.2">
      <c r="A341">
        <v>1741000732</v>
      </c>
      <c r="B341" t="s">
        <v>418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 t="str">
        <f>""</f>
        <v/>
      </c>
      <c r="X341">
        <v>0</v>
      </c>
      <c r="Y341" t="str">
        <f>""</f>
        <v/>
      </c>
      <c r="Z341">
        <v>0</v>
      </c>
      <c r="AA341" t="str">
        <f>""</f>
        <v/>
      </c>
      <c r="AB341">
        <v>0</v>
      </c>
      <c r="AC341" t="str">
        <f>""</f>
        <v/>
      </c>
      <c r="AD341">
        <v>0</v>
      </c>
      <c r="AE341" t="str">
        <f>""</f>
        <v/>
      </c>
      <c r="AF341">
        <v>0</v>
      </c>
      <c r="AG341" t="str">
        <f>""</f>
        <v/>
      </c>
      <c r="AH341">
        <v>0</v>
      </c>
      <c r="AI341" t="str">
        <f>""</f>
        <v/>
      </c>
      <c r="AJ341">
        <v>0</v>
      </c>
      <c r="AK341" t="str">
        <f>""</f>
        <v/>
      </c>
      <c r="AL341">
        <v>0</v>
      </c>
      <c r="AM341" t="str">
        <f>""</f>
        <v/>
      </c>
      <c r="AN341">
        <v>0</v>
      </c>
      <c r="AO341" t="str">
        <f>""</f>
        <v/>
      </c>
      <c r="AP341">
        <v>0</v>
      </c>
      <c r="AQ341" t="str">
        <f>""</f>
        <v/>
      </c>
      <c r="AR341" t="s">
        <v>56</v>
      </c>
      <c r="AS341" t="s">
        <v>57</v>
      </c>
      <c r="AT341">
        <v>0</v>
      </c>
      <c r="AU341" t="str">
        <f>""</f>
        <v/>
      </c>
      <c r="AV341">
        <v>2015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</row>
    <row r="342" spans="1:54" x14ac:dyDescent="0.2">
      <c r="A342">
        <v>1741000733</v>
      </c>
      <c r="B342" t="s">
        <v>419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 t="str">
        <f>""</f>
        <v/>
      </c>
      <c r="X342">
        <v>0</v>
      </c>
      <c r="Y342" t="str">
        <f>""</f>
        <v/>
      </c>
      <c r="Z342">
        <v>0</v>
      </c>
      <c r="AA342" t="str">
        <f>""</f>
        <v/>
      </c>
      <c r="AB342">
        <v>0</v>
      </c>
      <c r="AC342" t="str">
        <f>""</f>
        <v/>
      </c>
      <c r="AD342">
        <v>0</v>
      </c>
      <c r="AE342" t="str">
        <f>""</f>
        <v/>
      </c>
      <c r="AF342">
        <v>0</v>
      </c>
      <c r="AG342" t="str">
        <f>""</f>
        <v/>
      </c>
      <c r="AH342">
        <v>0</v>
      </c>
      <c r="AI342" t="str">
        <f>""</f>
        <v/>
      </c>
      <c r="AJ342">
        <v>0</v>
      </c>
      <c r="AK342" t="str">
        <f>""</f>
        <v/>
      </c>
      <c r="AL342">
        <v>0</v>
      </c>
      <c r="AM342" t="str">
        <f>""</f>
        <v/>
      </c>
      <c r="AN342">
        <v>0</v>
      </c>
      <c r="AO342" t="str">
        <f>""</f>
        <v/>
      </c>
      <c r="AP342">
        <v>0</v>
      </c>
      <c r="AQ342" t="str">
        <f>""</f>
        <v/>
      </c>
      <c r="AR342" t="s">
        <v>56</v>
      </c>
      <c r="AS342" t="s">
        <v>57</v>
      </c>
      <c r="AT342">
        <v>0</v>
      </c>
      <c r="AU342" t="str">
        <f>""</f>
        <v/>
      </c>
      <c r="AV342">
        <v>2015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</row>
    <row r="343" spans="1:54" x14ac:dyDescent="0.2">
      <c r="A343">
        <v>1741000740</v>
      </c>
      <c r="B343" t="s">
        <v>420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 t="str">
        <f>""</f>
        <v/>
      </c>
      <c r="X343">
        <v>0</v>
      </c>
      <c r="Y343" t="str">
        <f>""</f>
        <v/>
      </c>
      <c r="Z343">
        <v>0</v>
      </c>
      <c r="AA343" t="str">
        <f>""</f>
        <v/>
      </c>
      <c r="AB343">
        <v>0</v>
      </c>
      <c r="AC343" t="str">
        <f>""</f>
        <v/>
      </c>
      <c r="AD343">
        <v>0</v>
      </c>
      <c r="AE343" t="str">
        <f>""</f>
        <v/>
      </c>
      <c r="AF343">
        <v>0</v>
      </c>
      <c r="AG343" t="str">
        <f>""</f>
        <v/>
      </c>
      <c r="AH343">
        <v>0</v>
      </c>
      <c r="AI343" t="str">
        <f>""</f>
        <v/>
      </c>
      <c r="AJ343">
        <v>0</v>
      </c>
      <c r="AK343" t="str">
        <f>""</f>
        <v/>
      </c>
      <c r="AL343">
        <v>0</v>
      </c>
      <c r="AM343" t="str">
        <f>""</f>
        <v/>
      </c>
      <c r="AN343">
        <v>0</v>
      </c>
      <c r="AO343" t="str">
        <f>""</f>
        <v/>
      </c>
      <c r="AP343">
        <v>0</v>
      </c>
      <c r="AQ343" t="str">
        <f>""</f>
        <v/>
      </c>
      <c r="AR343" t="s">
        <v>56</v>
      </c>
      <c r="AS343" t="s">
        <v>57</v>
      </c>
      <c r="AT343">
        <v>0</v>
      </c>
      <c r="AU343" t="str">
        <f>""</f>
        <v/>
      </c>
      <c r="AV343">
        <v>2015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</row>
    <row r="344" spans="1:54" x14ac:dyDescent="0.2">
      <c r="A344">
        <v>1741000750</v>
      </c>
      <c r="B344" t="s">
        <v>313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 t="str">
        <f>""</f>
        <v/>
      </c>
      <c r="X344">
        <v>0</v>
      </c>
      <c r="Y344" t="str">
        <f>""</f>
        <v/>
      </c>
      <c r="Z344">
        <v>0</v>
      </c>
      <c r="AA344" t="str">
        <f>""</f>
        <v/>
      </c>
      <c r="AB344">
        <v>0</v>
      </c>
      <c r="AC344" t="str">
        <f>""</f>
        <v/>
      </c>
      <c r="AD344">
        <v>0</v>
      </c>
      <c r="AE344" t="str">
        <f>""</f>
        <v/>
      </c>
      <c r="AF344">
        <v>0</v>
      </c>
      <c r="AG344" t="str">
        <f>""</f>
        <v/>
      </c>
      <c r="AH344">
        <v>0</v>
      </c>
      <c r="AI344" t="str">
        <f>""</f>
        <v/>
      </c>
      <c r="AJ344">
        <v>0</v>
      </c>
      <c r="AK344" t="str">
        <f>""</f>
        <v/>
      </c>
      <c r="AL344">
        <v>0</v>
      </c>
      <c r="AM344" t="str">
        <f>""</f>
        <v/>
      </c>
      <c r="AN344">
        <v>0</v>
      </c>
      <c r="AO344" t="str">
        <f>""</f>
        <v/>
      </c>
      <c r="AP344">
        <v>0</v>
      </c>
      <c r="AQ344" t="str">
        <f>""</f>
        <v/>
      </c>
      <c r="AR344" t="s">
        <v>56</v>
      </c>
      <c r="AS344" t="s">
        <v>57</v>
      </c>
      <c r="AT344">
        <v>0</v>
      </c>
      <c r="AU344" t="str">
        <f>""</f>
        <v/>
      </c>
      <c r="AV344">
        <v>2015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</row>
    <row r="345" spans="1:54" x14ac:dyDescent="0.2">
      <c r="A345">
        <v>1741000780</v>
      </c>
      <c r="B345" t="s">
        <v>421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 t="str">
        <f>""</f>
        <v/>
      </c>
      <c r="X345">
        <v>0</v>
      </c>
      <c r="Y345" t="str">
        <f>""</f>
        <v/>
      </c>
      <c r="Z345">
        <v>0</v>
      </c>
      <c r="AA345" t="str">
        <f>""</f>
        <v/>
      </c>
      <c r="AB345">
        <v>0</v>
      </c>
      <c r="AC345" t="str">
        <f>""</f>
        <v/>
      </c>
      <c r="AD345">
        <v>0</v>
      </c>
      <c r="AE345" t="str">
        <f>""</f>
        <v/>
      </c>
      <c r="AF345">
        <v>0</v>
      </c>
      <c r="AG345" t="str">
        <f>""</f>
        <v/>
      </c>
      <c r="AH345">
        <v>0</v>
      </c>
      <c r="AI345" t="str">
        <f>""</f>
        <v/>
      </c>
      <c r="AJ345">
        <v>0</v>
      </c>
      <c r="AK345" t="str">
        <f>""</f>
        <v/>
      </c>
      <c r="AL345">
        <v>0</v>
      </c>
      <c r="AM345" t="str">
        <f>""</f>
        <v/>
      </c>
      <c r="AN345">
        <v>0</v>
      </c>
      <c r="AO345" t="str">
        <f>""</f>
        <v/>
      </c>
      <c r="AP345">
        <v>0</v>
      </c>
      <c r="AQ345" t="str">
        <f>""</f>
        <v/>
      </c>
      <c r="AR345" t="s">
        <v>56</v>
      </c>
      <c r="AS345" t="s">
        <v>57</v>
      </c>
      <c r="AT345">
        <v>0</v>
      </c>
      <c r="AU345" t="str">
        <f>""</f>
        <v/>
      </c>
      <c r="AV345">
        <v>2015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</row>
    <row r="346" spans="1:54" x14ac:dyDescent="0.2">
      <c r="A346">
        <v>1742200110</v>
      </c>
      <c r="B346" t="s">
        <v>422</v>
      </c>
      <c r="C346" s="2">
        <v>127000</v>
      </c>
      <c r="D346" s="1">
        <v>109526.16</v>
      </c>
      <c r="E346">
        <v>0</v>
      </c>
      <c r="F346" s="1">
        <v>109526.16</v>
      </c>
      <c r="G346" s="1">
        <v>17473.84</v>
      </c>
      <c r="H346">
        <v>86.24</v>
      </c>
      <c r="I346" s="2">
        <v>127000</v>
      </c>
      <c r="J346" s="1">
        <v>109526.16</v>
      </c>
      <c r="K346">
        <v>0</v>
      </c>
      <c r="L346" s="1">
        <v>109526.16</v>
      </c>
      <c r="M346" s="1">
        <v>17473.84</v>
      </c>
      <c r="N346">
        <v>86.24</v>
      </c>
      <c r="O346">
        <v>0</v>
      </c>
      <c r="P346">
        <v>0</v>
      </c>
      <c r="Q346">
        <v>0</v>
      </c>
      <c r="R346" s="2">
        <v>127000</v>
      </c>
      <c r="S346" s="1">
        <v>17473.84</v>
      </c>
      <c r="T346" s="2">
        <v>127000</v>
      </c>
      <c r="U346" s="1">
        <v>17473.84</v>
      </c>
      <c r="V346">
        <v>170</v>
      </c>
      <c r="W346" t="s">
        <v>83</v>
      </c>
      <c r="X346">
        <v>0</v>
      </c>
      <c r="Y346" t="str">
        <f>""</f>
        <v/>
      </c>
      <c r="Z346">
        <v>0</v>
      </c>
      <c r="AA346" t="str">
        <f>""</f>
        <v/>
      </c>
      <c r="AB346">
        <v>0</v>
      </c>
      <c r="AC346" t="str">
        <f>""</f>
        <v/>
      </c>
      <c r="AD346">
        <v>0</v>
      </c>
      <c r="AE346" t="str">
        <f>""</f>
        <v/>
      </c>
      <c r="AF346">
        <v>0</v>
      </c>
      <c r="AG346" t="str">
        <f>""</f>
        <v/>
      </c>
      <c r="AH346">
        <v>0</v>
      </c>
      <c r="AI346" t="str">
        <f>""</f>
        <v/>
      </c>
      <c r="AJ346">
        <v>0</v>
      </c>
      <c r="AK346" t="str">
        <f>""</f>
        <v/>
      </c>
      <c r="AL346">
        <v>0</v>
      </c>
      <c r="AM346" t="str">
        <f>""</f>
        <v/>
      </c>
      <c r="AN346">
        <v>0</v>
      </c>
      <c r="AO346" t="str">
        <f>""</f>
        <v/>
      </c>
      <c r="AP346">
        <v>0</v>
      </c>
      <c r="AQ346" t="str">
        <f>""</f>
        <v/>
      </c>
      <c r="AR346" t="s">
        <v>56</v>
      </c>
      <c r="AS346" t="s">
        <v>57</v>
      </c>
      <c r="AT346">
        <v>0</v>
      </c>
      <c r="AU346" t="str">
        <f>""</f>
        <v/>
      </c>
      <c r="AV346">
        <v>2015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</row>
    <row r="347" spans="1:54" x14ac:dyDescent="0.2">
      <c r="A347">
        <v>1742200540</v>
      </c>
      <c r="B347" t="s">
        <v>329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 t="str">
        <f>""</f>
        <v/>
      </c>
      <c r="X347">
        <v>0</v>
      </c>
      <c r="Y347" t="str">
        <f>""</f>
        <v/>
      </c>
      <c r="Z347">
        <v>0</v>
      </c>
      <c r="AA347" t="str">
        <f>""</f>
        <v/>
      </c>
      <c r="AB347">
        <v>0</v>
      </c>
      <c r="AC347" t="str">
        <f>""</f>
        <v/>
      </c>
      <c r="AD347">
        <v>0</v>
      </c>
      <c r="AE347" t="str">
        <f>""</f>
        <v/>
      </c>
      <c r="AF347">
        <v>0</v>
      </c>
      <c r="AG347" t="str">
        <f>""</f>
        <v/>
      </c>
      <c r="AH347">
        <v>0</v>
      </c>
      <c r="AI347" t="str">
        <f>""</f>
        <v/>
      </c>
      <c r="AJ347">
        <v>0</v>
      </c>
      <c r="AK347" t="str">
        <f>""</f>
        <v/>
      </c>
      <c r="AL347">
        <v>0</v>
      </c>
      <c r="AM347" t="str">
        <f>""</f>
        <v/>
      </c>
      <c r="AN347">
        <v>0</v>
      </c>
      <c r="AO347" t="str">
        <f>""</f>
        <v/>
      </c>
      <c r="AP347">
        <v>0</v>
      </c>
      <c r="AQ347" t="str">
        <f>""</f>
        <v/>
      </c>
      <c r="AR347" t="s">
        <v>56</v>
      </c>
      <c r="AS347" t="s">
        <v>57</v>
      </c>
      <c r="AT347">
        <v>0</v>
      </c>
      <c r="AU347" t="str">
        <f>""</f>
        <v/>
      </c>
      <c r="AV347">
        <v>2015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</row>
    <row r="348" spans="1:54" x14ac:dyDescent="0.2">
      <c r="A348">
        <v>1742200720</v>
      </c>
      <c r="B348" t="s">
        <v>423</v>
      </c>
      <c r="C348" s="2">
        <v>52000</v>
      </c>
      <c r="D348" s="1">
        <v>39025.370000000003</v>
      </c>
      <c r="E348" s="1">
        <v>1470.25</v>
      </c>
      <c r="F348" s="1">
        <v>40495.620000000003</v>
      </c>
      <c r="G348" s="1">
        <v>11504.38</v>
      </c>
      <c r="H348">
        <v>77.87</v>
      </c>
      <c r="I348" s="2">
        <v>52000</v>
      </c>
      <c r="J348" s="1">
        <v>39025.370000000003</v>
      </c>
      <c r="K348" s="1">
        <v>1470.25</v>
      </c>
      <c r="L348" s="1">
        <v>40495.620000000003</v>
      </c>
      <c r="M348" s="1">
        <v>11504.38</v>
      </c>
      <c r="N348">
        <v>77.87</v>
      </c>
      <c r="O348">
        <v>0</v>
      </c>
      <c r="P348">
        <v>0</v>
      </c>
      <c r="Q348">
        <v>0</v>
      </c>
      <c r="R348" s="2">
        <v>52000</v>
      </c>
      <c r="S348" s="1">
        <v>11504.38</v>
      </c>
      <c r="T348" s="2">
        <v>52000</v>
      </c>
      <c r="U348" s="1">
        <v>11504.38</v>
      </c>
      <c r="V348">
        <v>170</v>
      </c>
      <c r="W348" t="s">
        <v>83</v>
      </c>
      <c r="X348">
        <v>0</v>
      </c>
      <c r="Y348" t="str">
        <f>""</f>
        <v/>
      </c>
      <c r="Z348">
        <v>0</v>
      </c>
      <c r="AA348" t="str">
        <f>""</f>
        <v/>
      </c>
      <c r="AB348">
        <v>0</v>
      </c>
      <c r="AC348" t="str">
        <f>""</f>
        <v/>
      </c>
      <c r="AD348">
        <v>0</v>
      </c>
      <c r="AE348" t="str">
        <f>""</f>
        <v/>
      </c>
      <c r="AF348">
        <v>0</v>
      </c>
      <c r="AG348" t="str">
        <f>""</f>
        <v/>
      </c>
      <c r="AH348">
        <v>0</v>
      </c>
      <c r="AI348" t="str">
        <f>""</f>
        <v/>
      </c>
      <c r="AJ348">
        <v>0</v>
      </c>
      <c r="AK348" t="str">
        <f>""</f>
        <v/>
      </c>
      <c r="AL348">
        <v>0</v>
      </c>
      <c r="AM348" t="str">
        <f>""</f>
        <v/>
      </c>
      <c r="AN348">
        <v>0</v>
      </c>
      <c r="AO348" t="str">
        <f>""</f>
        <v/>
      </c>
      <c r="AP348">
        <v>0</v>
      </c>
      <c r="AQ348" t="str">
        <f>""</f>
        <v/>
      </c>
      <c r="AR348" t="s">
        <v>56</v>
      </c>
      <c r="AS348" t="s">
        <v>57</v>
      </c>
      <c r="AT348">
        <v>0</v>
      </c>
      <c r="AU348" t="str">
        <f>""</f>
        <v/>
      </c>
      <c r="AV348">
        <v>2015</v>
      </c>
      <c r="AW348">
        <v>0</v>
      </c>
      <c r="AX348">
        <v>0</v>
      </c>
      <c r="AY348">
        <v>1470</v>
      </c>
      <c r="AZ348">
        <v>0</v>
      </c>
      <c r="BA348">
        <v>0</v>
      </c>
      <c r="BB348">
        <v>0</v>
      </c>
    </row>
    <row r="349" spans="1:54" x14ac:dyDescent="0.2">
      <c r="A349">
        <v>1742200750</v>
      </c>
      <c r="B349" t="s">
        <v>424</v>
      </c>
      <c r="C349" s="2">
        <v>700000</v>
      </c>
      <c r="D349" s="1">
        <v>653112.23</v>
      </c>
      <c r="E349" s="1">
        <v>22245.8</v>
      </c>
      <c r="F349" s="1">
        <v>675358.03</v>
      </c>
      <c r="G349" s="1">
        <v>24641.97</v>
      </c>
      <c r="H349">
        <v>96.47</v>
      </c>
      <c r="I349" s="2">
        <v>700000</v>
      </c>
      <c r="J349" s="1">
        <v>653112.23</v>
      </c>
      <c r="K349" s="1">
        <v>22245.8</v>
      </c>
      <c r="L349" s="1">
        <v>675358.03</v>
      </c>
      <c r="M349" s="1">
        <v>24641.97</v>
      </c>
      <c r="N349">
        <v>96.47</v>
      </c>
      <c r="O349">
        <v>0</v>
      </c>
      <c r="P349">
        <v>0</v>
      </c>
      <c r="Q349">
        <v>0</v>
      </c>
      <c r="R349" s="2">
        <v>700000</v>
      </c>
      <c r="S349" s="1">
        <v>24641.97</v>
      </c>
      <c r="T349" s="2">
        <v>700000</v>
      </c>
      <c r="U349" s="1">
        <v>24641.97</v>
      </c>
      <c r="V349">
        <v>170</v>
      </c>
      <c r="W349" t="s">
        <v>83</v>
      </c>
      <c r="X349">
        <v>0</v>
      </c>
      <c r="Y349" t="str">
        <f>""</f>
        <v/>
      </c>
      <c r="Z349">
        <v>0</v>
      </c>
      <c r="AA349" t="str">
        <f>""</f>
        <v/>
      </c>
      <c r="AB349">
        <v>0</v>
      </c>
      <c r="AC349" t="str">
        <f>""</f>
        <v/>
      </c>
      <c r="AD349">
        <v>0</v>
      </c>
      <c r="AE349" t="str">
        <f>""</f>
        <v/>
      </c>
      <c r="AF349">
        <v>0</v>
      </c>
      <c r="AG349" t="str">
        <f>""</f>
        <v/>
      </c>
      <c r="AH349">
        <v>0</v>
      </c>
      <c r="AI349" t="str">
        <f>""</f>
        <v/>
      </c>
      <c r="AJ349">
        <v>0</v>
      </c>
      <c r="AK349" t="str">
        <f>""</f>
        <v/>
      </c>
      <c r="AL349">
        <v>0</v>
      </c>
      <c r="AM349" t="str">
        <f>""</f>
        <v/>
      </c>
      <c r="AN349">
        <v>0</v>
      </c>
      <c r="AO349" t="str">
        <f>""</f>
        <v/>
      </c>
      <c r="AP349">
        <v>0</v>
      </c>
      <c r="AQ349" t="str">
        <f>""</f>
        <v/>
      </c>
      <c r="AR349" t="s">
        <v>56</v>
      </c>
      <c r="AS349" t="s">
        <v>57</v>
      </c>
      <c r="AT349">
        <v>0</v>
      </c>
      <c r="AU349" t="str">
        <f>""</f>
        <v/>
      </c>
      <c r="AV349">
        <v>2015</v>
      </c>
      <c r="AW349">
        <v>0</v>
      </c>
      <c r="AX349">
        <v>0</v>
      </c>
      <c r="AY349">
        <v>22246</v>
      </c>
      <c r="AZ349">
        <v>0</v>
      </c>
      <c r="BA349">
        <v>0</v>
      </c>
      <c r="BB349">
        <v>0</v>
      </c>
    </row>
    <row r="350" spans="1:54" x14ac:dyDescent="0.2">
      <c r="A350">
        <v>1742200780</v>
      </c>
      <c r="B350" t="s">
        <v>425</v>
      </c>
      <c r="C350" s="2">
        <v>350000</v>
      </c>
      <c r="D350" s="1">
        <v>247855.86</v>
      </c>
      <c r="E350" s="1">
        <v>55860.28</v>
      </c>
      <c r="F350" s="1">
        <v>303716.14</v>
      </c>
      <c r="G350" s="1">
        <v>46283.86</v>
      </c>
      <c r="H350">
        <v>86.77</v>
      </c>
      <c r="I350" s="2">
        <v>350000</v>
      </c>
      <c r="J350" s="1">
        <v>247855.86</v>
      </c>
      <c r="K350" s="1">
        <v>55860.28</v>
      </c>
      <c r="L350" s="1">
        <v>303716.14</v>
      </c>
      <c r="M350" s="1">
        <v>46283.86</v>
      </c>
      <c r="N350">
        <v>86.77</v>
      </c>
      <c r="O350">
        <v>0</v>
      </c>
      <c r="P350">
        <v>0</v>
      </c>
      <c r="Q350">
        <v>0</v>
      </c>
      <c r="R350" s="2">
        <v>350000</v>
      </c>
      <c r="S350" s="1">
        <v>46283.86</v>
      </c>
      <c r="T350" s="2">
        <v>350000</v>
      </c>
      <c r="U350" s="1">
        <v>46283.86</v>
      </c>
      <c r="V350">
        <v>170</v>
      </c>
      <c r="W350" t="s">
        <v>83</v>
      </c>
      <c r="X350">
        <v>0</v>
      </c>
      <c r="Y350" t="str">
        <f>""</f>
        <v/>
      </c>
      <c r="Z350">
        <v>0</v>
      </c>
      <c r="AA350" t="str">
        <f>""</f>
        <v/>
      </c>
      <c r="AB350">
        <v>0</v>
      </c>
      <c r="AC350" t="str">
        <f>""</f>
        <v/>
      </c>
      <c r="AD350">
        <v>0</v>
      </c>
      <c r="AE350" t="str">
        <f>""</f>
        <v/>
      </c>
      <c r="AF350">
        <v>0</v>
      </c>
      <c r="AG350" t="str">
        <f>""</f>
        <v/>
      </c>
      <c r="AH350">
        <v>0</v>
      </c>
      <c r="AI350" t="str">
        <f>""</f>
        <v/>
      </c>
      <c r="AJ350">
        <v>0</v>
      </c>
      <c r="AK350" t="str">
        <f>""</f>
        <v/>
      </c>
      <c r="AL350">
        <v>0</v>
      </c>
      <c r="AM350" t="str">
        <f>""</f>
        <v/>
      </c>
      <c r="AN350">
        <v>0</v>
      </c>
      <c r="AO350" t="str">
        <f>""</f>
        <v/>
      </c>
      <c r="AP350">
        <v>0</v>
      </c>
      <c r="AQ350" t="str">
        <f>""</f>
        <v/>
      </c>
      <c r="AR350" t="s">
        <v>56</v>
      </c>
      <c r="AS350" t="s">
        <v>57</v>
      </c>
      <c r="AT350">
        <v>0</v>
      </c>
      <c r="AU350" t="str">
        <f>""</f>
        <v/>
      </c>
      <c r="AV350">
        <v>2015</v>
      </c>
      <c r="AW350">
        <v>0</v>
      </c>
      <c r="AX350">
        <v>0</v>
      </c>
      <c r="AY350">
        <v>55860</v>
      </c>
      <c r="AZ350">
        <v>0</v>
      </c>
      <c r="BA350">
        <v>0</v>
      </c>
      <c r="BB350">
        <v>0</v>
      </c>
    </row>
    <row r="351" spans="1:54" x14ac:dyDescent="0.2">
      <c r="A351">
        <v>1743000720</v>
      </c>
      <c r="B351" t="s">
        <v>426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170</v>
      </c>
      <c r="W351" t="s">
        <v>83</v>
      </c>
      <c r="X351">
        <v>0</v>
      </c>
      <c r="Y351" t="str">
        <f>""</f>
        <v/>
      </c>
      <c r="Z351">
        <v>0</v>
      </c>
      <c r="AA351" t="str">
        <f>""</f>
        <v/>
      </c>
      <c r="AB351">
        <v>0</v>
      </c>
      <c r="AC351" t="str">
        <f>""</f>
        <v/>
      </c>
      <c r="AD351">
        <v>0</v>
      </c>
      <c r="AE351" t="str">
        <f>""</f>
        <v/>
      </c>
      <c r="AF351">
        <v>0</v>
      </c>
      <c r="AG351" t="str">
        <f>""</f>
        <v/>
      </c>
      <c r="AH351">
        <v>0</v>
      </c>
      <c r="AI351" t="str">
        <f>""</f>
        <v/>
      </c>
      <c r="AJ351">
        <v>0</v>
      </c>
      <c r="AK351" t="str">
        <f>""</f>
        <v/>
      </c>
      <c r="AL351">
        <v>0</v>
      </c>
      <c r="AM351" t="str">
        <f>""</f>
        <v/>
      </c>
      <c r="AN351">
        <v>0</v>
      </c>
      <c r="AO351" t="str">
        <f>""</f>
        <v/>
      </c>
      <c r="AP351">
        <v>0</v>
      </c>
      <c r="AQ351" t="str">
        <f>""</f>
        <v/>
      </c>
      <c r="AR351" t="s">
        <v>56</v>
      </c>
      <c r="AS351" t="s">
        <v>57</v>
      </c>
      <c r="AT351">
        <v>0</v>
      </c>
      <c r="AU351" t="str">
        <f>""</f>
        <v/>
      </c>
      <c r="AV351">
        <v>2015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</row>
    <row r="352" spans="1:54" x14ac:dyDescent="0.2">
      <c r="A352">
        <v>1743000750</v>
      </c>
      <c r="B352" t="s">
        <v>427</v>
      </c>
      <c r="C352" s="2">
        <v>306000</v>
      </c>
      <c r="D352" s="1">
        <v>271508.25</v>
      </c>
      <c r="E352" s="1">
        <v>5000</v>
      </c>
      <c r="F352" s="1">
        <v>276508.25</v>
      </c>
      <c r="G352" s="1">
        <v>29491.75</v>
      </c>
      <c r="H352">
        <v>90.36</v>
      </c>
      <c r="I352" s="2">
        <v>306000</v>
      </c>
      <c r="J352" s="1">
        <v>271508.25</v>
      </c>
      <c r="K352" s="1">
        <v>5000</v>
      </c>
      <c r="L352" s="1">
        <v>276508.25</v>
      </c>
      <c r="M352" s="1">
        <v>29491.75</v>
      </c>
      <c r="N352">
        <v>90.36</v>
      </c>
      <c r="O352">
        <v>0</v>
      </c>
      <c r="P352">
        <v>0</v>
      </c>
      <c r="Q352">
        <v>0</v>
      </c>
      <c r="R352" s="2">
        <v>306000</v>
      </c>
      <c r="S352" s="1">
        <v>29491.75</v>
      </c>
      <c r="T352" s="2">
        <v>306000</v>
      </c>
      <c r="U352" s="1">
        <v>29491.75</v>
      </c>
      <c r="V352">
        <v>170</v>
      </c>
      <c r="W352" t="s">
        <v>83</v>
      </c>
      <c r="X352">
        <v>0</v>
      </c>
      <c r="Y352" t="str">
        <f>""</f>
        <v/>
      </c>
      <c r="Z352">
        <v>0</v>
      </c>
      <c r="AA352" t="str">
        <f>""</f>
        <v/>
      </c>
      <c r="AB352">
        <v>0</v>
      </c>
      <c r="AC352" t="str">
        <f>""</f>
        <v/>
      </c>
      <c r="AD352">
        <v>0</v>
      </c>
      <c r="AE352" t="str">
        <f>""</f>
        <v/>
      </c>
      <c r="AF352">
        <v>0</v>
      </c>
      <c r="AG352" t="str">
        <f>""</f>
        <v/>
      </c>
      <c r="AH352">
        <v>0</v>
      </c>
      <c r="AI352" t="str">
        <f>""</f>
        <v/>
      </c>
      <c r="AJ352">
        <v>0</v>
      </c>
      <c r="AK352" t="str">
        <f>""</f>
        <v/>
      </c>
      <c r="AL352">
        <v>0</v>
      </c>
      <c r="AM352" t="str">
        <f>""</f>
        <v/>
      </c>
      <c r="AN352">
        <v>0</v>
      </c>
      <c r="AO352" t="str">
        <f>""</f>
        <v/>
      </c>
      <c r="AP352">
        <v>0</v>
      </c>
      <c r="AQ352" t="str">
        <f>""</f>
        <v/>
      </c>
      <c r="AR352" t="s">
        <v>56</v>
      </c>
      <c r="AS352" t="s">
        <v>57</v>
      </c>
      <c r="AT352">
        <v>0</v>
      </c>
      <c r="AU352" t="str">
        <f>""</f>
        <v/>
      </c>
      <c r="AV352">
        <v>2015</v>
      </c>
      <c r="AW352">
        <v>0</v>
      </c>
      <c r="AX352">
        <v>0</v>
      </c>
      <c r="AY352">
        <v>5000</v>
      </c>
      <c r="AZ352">
        <v>0</v>
      </c>
      <c r="BA352">
        <v>0</v>
      </c>
      <c r="BB352">
        <v>0</v>
      </c>
    </row>
    <row r="353" spans="1:54" x14ac:dyDescent="0.2">
      <c r="A353">
        <v>1743000771</v>
      </c>
      <c r="B353" t="s">
        <v>428</v>
      </c>
      <c r="C353" s="2">
        <v>500000</v>
      </c>
      <c r="D353" s="1">
        <v>592565.66</v>
      </c>
      <c r="E353">
        <v>0</v>
      </c>
      <c r="F353" s="1">
        <v>592565.66</v>
      </c>
      <c r="G353" s="1">
        <v>-92565.66</v>
      </c>
      <c r="H353">
        <v>118.51</v>
      </c>
      <c r="I353" s="2">
        <v>500000</v>
      </c>
      <c r="J353" s="1">
        <v>592565.66</v>
      </c>
      <c r="K353">
        <v>0</v>
      </c>
      <c r="L353" s="1">
        <v>592565.66</v>
      </c>
      <c r="M353" s="1">
        <v>-92565.66</v>
      </c>
      <c r="N353">
        <v>118.51</v>
      </c>
      <c r="O353">
        <v>0</v>
      </c>
      <c r="P353">
        <v>0</v>
      </c>
      <c r="Q353">
        <v>0</v>
      </c>
      <c r="R353" s="2">
        <v>500000</v>
      </c>
      <c r="S353" s="1">
        <v>-92565.66</v>
      </c>
      <c r="T353" s="2">
        <v>500000</v>
      </c>
      <c r="U353" s="1">
        <v>-92565.66</v>
      </c>
      <c r="V353">
        <v>170</v>
      </c>
      <c r="W353" t="s">
        <v>83</v>
      </c>
      <c r="X353">
        <v>0</v>
      </c>
      <c r="Y353" t="str">
        <f>""</f>
        <v/>
      </c>
      <c r="Z353">
        <v>0</v>
      </c>
      <c r="AA353" t="str">
        <f>""</f>
        <v/>
      </c>
      <c r="AB353">
        <v>0</v>
      </c>
      <c r="AC353" t="str">
        <f>""</f>
        <v/>
      </c>
      <c r="AD353">
        <v>0</v>
      </c>
      <c r="AE353" t="str">
        <f>""</f>
        <v/>
      </c>
      <c r="AF353">
        <v>0</v>
      </c>
      <c r="AG353" t="str">
        <f>""</f>
        <v/>
      </c>
      <c r="AH353">
        <v>0</v>
      </c>
      <c r="AI353" t="str">
        <f>""</f>
        <v/>
      </c>
      <c r="AJ353">
        <v>0</v>
      </c>
      <c r="AK353" t="str">
        <f>""</f>
        <v/>
      </c>
      <c r="AL353">
        <v>0</v>
      </c>
      <c r="AM353" t="str">
        <f>""</f>
        <v/>
      </c>
      <c r="AN353">
        <v>0</v>
      </c>
      <c r="AO353" t="str">
        <f>""</f>
        <v/>
      </c>
      <c r="AP353">
        <v>0</v>
      </c>
      <c r="AQ353" t="str">
        <f>""</f>
        <v/>
      </c>
      <c r="AR353" t="s">
        <v>56</v>
      </c>
      <c r="AS353" t="s">
        <v>57</v>
      </c>
      <c r="AT353">
        <v>0</v>
      </c>
      <c r="AU353" t="str">
        <f>""</f>
        <v/>
      </c>
      <c r="AV353">
        <v>2015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</row>
    <row r="354" spans="1:54" x14ac:dyDescent="0.2">
      <c r="A354">
        <v>1745000720</v>
      </c>
      <c r="B354" t="s">
        <v>429</v>
      </c>
      <c r="C354">
        <v>0</v>
      </c>
      <c r="D354" s="1">
        <v>8216</v>
      </c>
      <c r="E354">
        <v>0</v>
      </c>
      <c r="F354" s="1">
        <v>8216</v>
      </c>
      <c r="G354" s="1">
        <v>-8216</v>
      </c>
      <c r="H354">
        <v>0</v>
      </c>
      <c r="I354">
        <v>0</v>
      </c>
      <c r="J354" s="1">
        <v>8216</v>
      </c>
      <c r="K354">
        <v>0</v>
      </c>
      <c r="L354" s="1">
        <v>8216</v>
      </c>
      <c r="M354" s="1">
        <v>-8216</v>
      </c>
      <c r="N354">
        <v>0</v>
      </c>
      <c r="O354">
        <v>0</v>
      </c>
      <c r="P354">
        <v>0</v>
      </c>
      <c r="Q354">
        <v>0</v>
      </c>
      <c r="R354">
        <v>0</v>
      </c>
      <c r="S354" s="1">
        <v>-8216</v>
      </c>
      <c r="T354">
        <v>0</v>
      </c>
      <c r="U354" s="1">
        <v>-8216</v>
      </c>
      <c r="V354">
        <v>180</v>
      </c>
      <c r="W354" t="s">
        <v>430</v>
      </c>
      <c r="X354">
        <v>0</v>
      </c>
      <c r="Y354" t="str">
        <f>""</f>
        <v/>
      </c>
      <c r="Z354">
        <v>0</v>
      </c>
      <c r="AA354" t="str">
        <f>""</f>
        <v/>
      </c>
      <c r="AB354">
        <v>0</v>
      </c>
      <c r="AC354" t="str">
        <f>""</f>
        <v/>
      </c>
      <c r="AD354">
        <v>0</v>
      </c>
      <c r="AE354" t="str">
        <f>""</f>
        <v/>
      </c>
      <c r="AF354">
        <v>0</v>
      </c>
      <c r="AG354" t="str">
        <f>""</f>
        <v/>
      </c>
      <c r="AH354">
        <v>0</v>
      </c>
      <c r="AI354" t="str">
        <f>""</f>
        <v/>
      </c>
      <c r="AJ354">
        <v>0</v>
      </c>
      <c r="AK354" t="str">
        <f>""</f>
        <v/>
      </c>
      <c r="AL354">
        <v>0</v>
      </c>
      <c r="AM354" t="str">
        <f>""</f>
        <v/>
      </c>
      <c r="AN354">
        <v>0</v>
      </c>
      <c r="AO354" t="str">
        <f>""</f>
        <v/>
      </c>
      <c r="AP354">
        <v>0</v>
      </c>
      <c r="AQ354" t="str">
        <f>""</f>
        <v/>
      </c>
      <c r="AR354" t="s">
        <v>56</v>
      </c>
      <c r="AS354" t="s">
        <v>57</v>
      </c>
      <c r="AT354">
        <v>0</v>
      </c>
      <c r="AU354" t="str">
        <f>""</f>
        <v/>
      </c>
      <c r="AV354">
        <v>2015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</row>
    <row r="355" spans="1:54" x14ac:dyDescent="0.2">
      <c r="A355">
        <v>1745000750</v>
      </c>
      <c r="B355" t="s">
        <v>431</v>
      </c>
      <c r="C355" s="2">
        <v>166000</v>
      </c>
      <c r="D355" s="1">
        <v>213325</v>
      </c>
      <c r="E355">
        <v>28.08</v>
      </c>
      <c r="F355" s="1">
        <v>213353.08</v>
      </c>
      <c r="G355" s="1">
        <v>-47353.08</v>
      </c>
      <c r="H355">
        <v>128.52000000000001</v>
      </c>
      <c r="I355" s="2">
        <v>166000</v>
      </c>
      <c r="J355" s="1">
        <v>213325</v>
      </c>
      <c r="K355">
        <v>28.08</v>
      </c>
      <c r="L355" s="1">
        <v>213353.08</v>
      </c>
      <c r="M355" s="1">
        <v>-47353.08</v>
      </c>
      <c r="N355">
        <v>128.52000000000001</v>
      </c>
      <c r="O355">
        <v>0</v>
      </c>
      <c r="P355">
        <v>0</v>
      </c>
      <c r="Q355">
        <v>0</v>
      </c>
      <c r="R355" s="2">
        <v>166000</v>
      </c>
      <c r="S355" s="1">
        <v>-47353.08</v>
      </c>
      <c r="T355" s="2">
        <v>166000</v>
      </c>
      <c r="U355" s="1">
        <v>-47353.08</v>
      </c>
      <c r="V355">
        <v>180</v>
      </c>
      <c r="W355" t="s">
        <v>430</v>
      </c>
      <c r="X355">
        <v>0</v>
      </c>
      <c r="Y355" t="str">
        <f>""</f>
        <v/>
      </c>
      <c r="Z355">
        <v>0</v>
      </c>
      <c r="AA355" t="str">
        <f>""</f>
        <v/>
      </c>
      <c r="AB355">
        <v>0</v>
      </c>
      <c r="AC355" t="str">
        <f>""</f>
        <v/>
      </c>
      <c r="AD355">
        <v>0</v>
      </c>
      <c r="AE355" t="str">
        <f>""</f>
        <v/>
      </c>
      <c r="AF355">
        <v>0</v>
      </c>
      <c r="AG355" t="str">
        <f>""</f>
        <v/>
      </c>
      <c r="AH355">
        <v>0</v>
      </c>
      <c r="AI355" t="str">
        <f>""</f>
        <v/>
      </c>
      <c r="AJ355">
        <v>0</v>
      </c>
      <c r="AK355" t="str">
        <f>""</f>
        <v/>
      </c>
      <c r="AL355">
        <v>0</v>
      </c>
      <c r="AM355" t="str">
        <f>""</f>
        <v/>
      </c>
      <c r="AN355">
        <v>0</v>
      </c>
      <c r="AO355" t="str">
        <f>""</f>
        <v/>
      </c>
      <c r="AP355">
        <v>0</v>
      </c>
      <c r="AQ355" t="str">
        <f>""</f>
        <v/>
      </c>
      <c r="AR355" t="s">
        <v>56</v>
      </c>
      <c r="AS355" t="s">
        <v>57</v>
      </c>
      <c r="AT355">
        <v>0</v>
      </c>
      <c r="AU355" t="str">
        <f>""</f>
        <v/>
      </c>
      <c r="AV355">
        <v>2015</v>
      </c>
      <c r="AW355">
        <v>0</v>
      </c>
      <c r="AX355">
        <v>0</v>
      </c>
      <c r="AY355">
        <v>28</v>
      </c>
      <c r="AZ355">
        <v>0</v>
      </c>
      <c r="BA355">
        <v>0</v>
      </c>
      <c r="BB355">
        <v>0</v>
      </c>
    </row>
    <row r="356" spans="1:54" x14ac:dyDescent="0.2">
      <c r="A356">
        <v>1746000110</v>
      </c>
      <c r="B356" t="s">
        <v>432</v>
      </c>
      <c r="C356" s="2">
        <v>126000</v>
      </c>
      <c r="D356" s="1">
        <v>408087.12</v>
      </c>
      <c r="E356">
        <v>0</v>
      </c>
      <c r="F356" s="1">
        <v>408087.12</v>
      </c>
      <c r="G356" s="1">
        <v>-282087.12</v>
      </c>
      <c r="H356">
        <v>323.87</v>
      </c>
      <c r="I356" s="2">
        <v>126000</v>
      </c>
      <c r="J356" s="1">
        <v>408087.12</v>
      </c>
      <c r="K356">
        <v>0</v>
      </c>
      <c r="L356" s="1">
        <v>408087.12</v>
      </c>
      <c r="M356" s="1">
        <v>-282087.12</v>
      </c>
      <c r="N356">
        <v>323.87</v>
      </c>
      <c r="O356">
        <v>0</v>
      </c>
      <c r="P356">
        <v>0</v>
      </c>
      <c r="Q356">
        <v>0</v>
      </c>
      <c r="R356" s="2">
        <v>126000</v>
      </c>
      <c r="S356" s="1">
        <v>-282087.12</v>
      </c>
      <c r="T356" s="2">
        <v>126000</v>
      </c>
      <c r="U356" s="1">
        <v>-282087.12</v>
      </c>
      <c r="V356">
        <v>0</v>
      </c>
      <c r="W356" t="str">
        <f>""</f>
        <v/>
      </c>
      <c r="X356">
        <v>0</v>
      </c>
      <c r="Y356" t="str">
        <f>""</f>
        <v/>
      </c>
      <c r="Z356">
        <v>0</v>
      </c>
      <c r="AA356" t="str">
        <f>""</f>
        <v/>
      </c>
      <c r="AB356">
        <v>0</v>
      </c>
      <c r="AC356" t="str">
        <f>""</f>
        <v/>
      </c>
      <c r="AD356">
        <v>0</v>
      </c>
      <c r="AE356" t="str">
        <f>""</f>
        <v/>
      </c>
      <c r="AF356">
        <v>0</v>
      </c>
      <c r="AG356" t="str">
        <f>""</f>
        <v/>
      </c>
      <c r="AH356">
        <v>0</v>
      </c>
      <c r="AI356" t="str">
        <f>""</f>
        <v/>
      </c>
      <c r="AJ356">
        <v>0</v>
      </c>
      <c r="AK356" t="str">
        <f>""</f>
        <v/>
      </c>
      <c r="AL356">
        <v>0</v>
      </c>
      <c r="AM356" t="str">
        <f>""</f>
        <v/>
      </c>
      <c r="AN356">
        <v>0</v>
      </c>
      <c r="AO356" t="str">
        <f>""</f>
        <v/>
      </c>
      <c r="AP356">
        <v>0</v>
      </c>
      <c r="AQ356" t="str">
        <f>""</f>
        <v/>
      </c>
      <c r="AR356" t="s">
        <v>56</v>
      </c>
      <c r="AS356" t="s">
        <v>57</v>
      </c>
      <c r="AT356">
        <v>0</v>
      </c>
      <c r="AU356" t="str">
        <f>""</f>
        <v/>
      </c>
      <c r="AV356">
        <v>2015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</row>
    <row r="357" spans="1:54" x14ac:dyDescent="0.2">
      <c r="A357">
        <v>1746000432</v>
      </c>
      <c r="B357" t="s">
        <v>433</v>
      </c>
      <c r="C357" s="2">
        <v>50000</v>
      </c>
      <c r="D357" s="1">
        <v>65669.490000000005</v>
      </c>
      <c r="E357">
        <v>0</v>
      </c>
      <c r="F357" s="1">
        <v>65669.490000000005</v>
      </c>
      <c r="G357" s="1">
        <v>-15669.49</v>
      </c>
      <c r="H357">
        <v>131.33000000000001</v>
      </c>
      <c r="I357" s="2">
        <v>50000</v>
      </c>
      <c r="J357" s="1">
        <v>65669.490000000005</v>
      </c>
      <c r="K357">
        <v>0</v>
      </c>
      <c r="L357" s="1">
        <v>65669.490000000005</v>
      </c>
      <c r="M357" s="1">
        <v>-15669.49</v>
      </c>
      <c r="N357">
        <v>131.33000000000001</v>
      </c>
      <c r="O357">
        <v>0</v>
      </c>
      <c r="P357">
        <v>0</v>
      </c>
      <c r="Q357">
        <v>0</v>
      </c>
      <c r="R357" s="2">
        <v>50000</v>
      </c>
      <c r="S357" s="1">
        <v>-15669.49</v>
      </c>
      <c r="T357" s="2">
        <v>50000</v>
      </c>
      <c r="U357" s="1">
        <v>-15669.49</v>
      </c>
      <c r="V357">
        <v>0</v>
      </c>
      <c r="W357" t="str">
        <f>""</f>
        <v/>
      </c>
      <c r="X357">
        <v>0</v>
      </c>
      <c r="Y357" t="str">
        <f>""</f>
        <v/>
      </c>
      <c r="Z357">
        <v>0</v>
      </c>
      <c r="AA357" t="str">
        <f>""</f>
        <v/>
      </c>
      <c r="AB357">
        <v>0</v>
      </c>
      <c r="AC357" t="str">
        <f>""</f>
        <v/>
      </c>
      <c r="AD357">
        <v>0</v>
      </c>
      <c r="AE357" t="str">
        <f>""</f>
        <v/>
      </c>
      <c r="AF357">
        <v>0</v>
      </c>
      <c r="AG357" t="str">
        <f>""</f>
        <v/>
      </c>
      <c r="AH357">
        <v>0</v>
      </c>
      <c r="AI357" t="str">
        <f>""</f>
        <v/>
      </c>
      <c r="AJ357">
        <v>0</v>
      </c>
      <c r="AK357" t="str">
        <f>""</f>
        <v/>
      </c>
      <c r="AL357">
        <v>0</v>
      </c>
      <c r="AM357" t="str">
        <f>""</f>
        <v/>
      </c>
      <c r="AN357">
        <v>0</v>
      </c>
      <c r="AO357" t="str">
        <f>""</f>
        <v/>
      </c>
      <c r="AP357">
        <v>0</v>
      </c>
      <c r="AQ357" t="str">
        <f>""</f>
        <v/>
      </c>
      <c r="AR357" t="s">
        <v>56</v>
      </c>
      <c r="AS357" t="s">
        <v>57</v>
      </c>
      <c r="AT357">
        <v>0</v>
      </c>
      <c r="AU357" t="str">
        <f>""</f>
        <v/>
      </c>
      <c r="AV357">
        <v>2015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</row>
    <row r="358" spans="1:54" x14ac:dyDescent="0.2">
      <c r="A358">
        <v>1746000720</v>
      </c>
      <c r="B358" t="s">
        <v>434</v>
      </c>
      <c r="C358" s="2">
        <v>105000</v>
      </c>
      <c r="D358" s="1">
        <v>100295.95</v>
      </c>
      <c r="E358">
        <v>0</v>
      </c>
      <c r="F358" s="1">
        <v>100295.95</v>
      </c>
      <c r="G358" s="1">
        <v>4704.05</v>
      </c>
      <c r="H358">
        <v>95.51</v>
      </c>
      <c r="I358" s="2">
        <v>105000</v>
      </c>
      <c r="J358" s="1">
        <v>100295.95</v>
      </c>
      <c r="K358">
        <v>0</v>
      </c>
      <c r="L358" s="1">
        <v>100295.95</v>
      </c>
      <c r="M358" s="1">
        <v>4704.05</v>
      </c>
      <c r="N358">
        <v>95.51</v>
      </c>
      <c r="O358">
        <v>0</v>
      </c>
      <c r="P358">
        <v>0</v>
      </c>
      <c r="Q358">
        <v>0</v>
      </c>
      <c r="R358" s="2">
        <v>105000</v>
      </c>
      <c r="S358" s="1">
        <v>4704.05</v>
      </c>
      <c r="T358" s="2">
        <v>105000</v>
      </c>
      <c r="U358" s="1">
        <v>4704.05</v>
      </c>
      <c r="V358">
        <v>0</v>
      </c>
      <c r="W358" t="str">
        <f>""</f>
        <v/>
      </c>
      <c r="X358">
        <v>0</v>
      </c>
      <c r="Y358" t="str">
        <f>""</f>
        <v/>
      </c>
      <c r="Z358">
        <v>0</v>
      </c>
      <c r="AA358" t="str">
        <f>""</f>
        <v/>
      </c>
      <c r="AB358">
        <v>0</v>
      </c>
      <c r="AC358" t="str">
        <f>""</f>
        <v/>
      </c>
      <c r="AD358">
        <v>0</v>
      </c>
      <c r="AE358" t="str">
        <f>""</f>
        <v/>
      </c>
      <c r="AF358">
        <v>0</v>
      </c>
      <c r="AG358" t="str">
        <f>""</f>
        <v/>
      </c>
      <c r="AH358">
        <v>0</v>
      </c>
      <c r="AI358" t="str">
        <f>""</f>
        <v/>
      </c>
      <c r="AJ358">
        <v>0</v>
      </c>
      <c r="AK358" t="str">
        <f>""</f>
        <v/>
      </c>
      <c r="AL358">
        <v>0</v>
      </c>
      <c r="AM358" t="str">
        <f>""</f>
        <v/>
      </c>
      <c r="AN358">
        <v>0</v>
      </c>
      <c r="AO358" t="str">
        <f>""</f>
        <v/>
      </c>
      <c r="AP358">
        <v>0</v>
      </c>
      <c r="AQ358" t="str">
        <f>""</f>
        <v/>
      </c>
      <c r="AR358" t="s">
        <v>56</v>
      </c>
      <c r="AS358" t="s">
        <v>57</v>
      </c>
      <c r="AT358">
        <v>0</v>
      </c>
      <c r="AU358" t="str">
        <f>""</f>
        <v/>
      </c>
      <c r="AV358">
        <v>2015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</row>
    <row r="359" spans="1:54" x14ac:dyDescent="0.2">
      <c r="A359">
        <v>1746000750</v>
      </c>
      <c r="B359" t="s">
        <v>435</v>
      </c>
      <c r="C359" s="2">
        <v>82000</v>
      </c>
      <c r="D359" s="1">
        <v>125966.57</v>
      </c>
      <c r="E359" s="1">
        <v>3467</v>
      </c>
      <c r="F359" s="1">
        <v>129433.57</v>
      </c>
      <c r="G359" s="1">
        <v>-47433.57</v>
      </c>
      <c r="H359">
        <v>157.84</v>
      </c>
      <c r="I359" s="2">
        <v>82000</v>
      </c>
      <c r="J359" s="1">
        <v>125966.57</v>
      </c>
      <c r="K359" s="1">
        <v>3467</v>
      </c>
      <c r="L359" s="1">
        <v>129433.57</v>
      </c>
      <c r="M359" s="1">
        <v>-47433.57</v>
      </c>
      <c r="N359">
        <v>157.84</v>
      </c>
      <c r="O359">
        <v>0</v>
      </c>
      <c r="P359">
        <v>0</v>
      </c>
      <c r="Q359">
        <v>0</v>
      </c>
      <c r="R359" s="2">
        <v>82000</v>
      </c>
      <c r="S359" s="1">
        <v>-47433.57</v>
      </c>
      <c r="T359" s="2">
        <v>82000</v>
      </c>
      <c r="U359" s="1">
        <v>-47433.57</v>
      </c>
      <c r="V359">
        <v>190</v>
      </c>
      <c r="W359" t="s">
        <v>435</v>
      </c>
      <c r="X359">
        <v>0</v>
      </c>
      <c r="Y359" t="str">
        <f>""</f>
        <v/>
      </c>
      <c r="Z359">
        <v>0</v>
      </c>
      <c r="AA359" t="str">
        <f>""</f>
        <v/>
      </c>
      <c r="AB359">
        <v>0</v>
      </c>
      <c r="AC359" t="str">
        <f>""</f>
        <v/>
      </c>
      <c r="AD359">
        <v>0</v>
      </c>
      <c r="AE359" t="str">
        <f>""</f>
        <v/>
      </c>
      <c r="AF359">
        <v>0</v>
      </c>
      <c r="AG359" t="str">
        <f>""</f>
        <v/>
      </c>
      <c r="AH359">
        <v>0</v>
      </c>
      <c r="AI359" t="str">
        <f>""</f>
        <v/>
      </c>
      <c r="AJ359">
        <v>0</v>
      </c>
      <c r="AK359" t="str">
        <f>""</f>
        <v/>
      </c>
      <c r="AL359">
        <v>0</v>
      </c>
      <c r="AM359" t="str">
        <f>""</f>
        <v/>
      </c>
      <c r="AN359">
        <v>0</v>
      </c>
      <c r="AO359" t="str">
        <f>""</f>
        <v/>
      </c>
      <c r="AP359">
        <v>0</v>
      </c>
      <c r="AQ359" t="str">
        <f>""</f>
        <v/>
      </c>
      <c r="AR359" t="s">
        <v>56</v>
      </c>
      <c r="AS359" t="s">
        <v>57</v>
      </c>
      <c r="AT359">
        <v>0</v>
      </c>
      <c r="AU359" t="str">
        <f>""</f>
        <v/>
      </c>
      <c r="AV359">
        <v>2015</v>
      </c>
      <c r="AW359">
        <v>0</v>
      </c>
      <c r="AX359">
        <v>0</v>
      </c>
      <c r="AY359">
        <v>3467</v>
      </c>
      <c r="AZ359">
        <v>0</v>
      </c>
      <c r="BA359">
        <v>0</v>
      </c>
      <c r="BB359">
        <v>0</v>
      </c>
    </row>
    <row r="360" spans="1:54" x14ac:dyDescent="0.2">
      <c r="A360">
        <v>1749000110</v>
      </c>
      <c r="B360" t="s">
        <v>436</v>
      </c>
      <c r="C360" s="2">
        <v>575000</v>
      </c>
      <c r="D360" s="1">
        <v>287551.34999999998</v>
      </c>
      <c r="E360">
        <v>0</v>
      </c>
      <c r="F360" s="1">
        <v>287551.34999999998</v>
      </c>
      <c r="G360" s="1">
        <v>287448.65000000002</v>
      </c>
      <c r="H360">
        <v>50</v>
      </c>
      <c r="I360" s="2">
        <v>575000</v>
      </c>
      <c r="J360" s="1">
        <v>287551.34999999998</v>
      </c>
      <c r="K360">
        <v>0</v>
      </c>
      <c r="L360" s="1">
        <v>287551.34999999998</v>
      </c>
      <c r="M360" s="1">
        <v>287448.65000000002</v>
      </c>
      <c r="N360">
        <v>50</v>
      </c>
      <c r="O360">
        <v>0</v>
      </c>
      <c r="P360">
        <v>0</v>
      </c>
      <c r="Q360">
        <v>0</v>
      </c>
      <c r="R360" s="2">
        <v>575000</v>
      </c>
      <c r="S360" s="1">
        <v>287448.65000000002</v>
      </c>
      <c r="T360" s="2">
        <v>575000</v>
      </c>
      <c r="U360" s="1">
        <v>287448.65000000002</v>
      </c>
      <c r="V360">
        <v>170</v>
      </c>
      <c r="W360" t="s">
        <v>83</v>
      </c>
      <c r="X360">
        <v>0</v>
      </c>
      <c r="Y360" t="str">
        <f>""</f>
        <v/>
      </c>
      <c r="Z360">
        <v>0</v>
      </c>
      <c r="AA360" t="str">
        <f>""</f>
        <v/>
      </c>
      <c r="AB360">
        <v>0</v>
      </c>
      <c r="AC360" t="str">
        <f>""</f>
        <v/>
      </c>
      <c r="AD360">
        <v>0</v>
      </c>
      <c r="AE360" t="str">
        <f>""</f>
        <v/>
      </c>
      <c r="AF360">
        <v>0</v>
      </c>
      <c r="AG360" t="str">
        <f>""</f>
        <v/>
      </c>
      <c r="AH360">
        <v>0</v>
      </c>
      <c r="AI360" t="str">
        <f>""</f>
        <v/>
      </c>
      <c r="AJ360">
        <v>0</v>
      </c>
      <c r="AK360" t="str">
        <f>""</f>
        <v/>
      </c>
      <c r="AL360">
        <v>0</v>
      </c>
      <c r="AM360" t="str">
        <f>""</f>
        <v/>
      </c>
      <c r="AN360">
        <v>0</v>
      </c>
      <c r="AO360" t="str">
        <f>""</f>
        <v/>
      </c>
      <c r="AP360">
        <v>0</v>
      </c>
      <c r="AQ360" t="str">
        <f>""</f>
        <v/>
      </c>
      <c r="AR360" t="s">
        <v>56</v>
      </c>
      <c r="AS360" t="s">
        <v>57</v>
      </c>
      <c r="AT360">
        <v>0</v>
      </c>
      <c r="AU360" t="str">
        <f>""</f>
        <v/>
      </c>
      <c r="AV360">
        <v>2015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</row>
    <row r="361" spans="1:54" x14ac:dyDescent="0.2">
      <c r="A361">
        <v>1749000521</v>
      </c>
      <c r="B361" t="s">
        <v>322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170</v>
      </c>
      <c r="W361" t="s">
        <v>83</v>
      </c>
      <c r="X361">
        <v>0</v>
      </c>
      <c r="Y361" t="str">
        <f>""</f>
        <v/>
      </c>
      <c r="Z361">
        <v>0</v>
      </c>
      <c r="AA361" t="str">
        <f>""</f>
        <v/>
      </c>
      <c r="AB361">
        <v>0</v>
      </c>
      <c r="AC361" t="str">
        <f>""</f>
        <v/>
      </c>
      <c r="AD361">
        <v>0</v>
      </c>
      <c r="AE361" t="str">
        <f>""</f>
        <v/>
      </c>
      <c r="AF361">
        <v>0</v>
      </c>
      <c r="AG361" t="str">
        <f>""</f>
        <v/>
      </c>
      <c r="AH361">
        <v>0</v>
      </c>
      <c r="AI361" t="str">
        <f>""</f>
        <v/>
      </c>
      <c r="AJ361">
        <v>0</v>
      </c>
      <c r="AK361" t="str">
        <f>""</f>
        <v/>
      </c>
      <c r="AL361">
        <v>0</v>
      </c>
      <c r="AM361" t="str">
        <f>""</f>
        <v/>
      </c>
      <c r="AN361">
        <v>0</v>
      </c>
      <c r="AO361" t="str">
        <f>""</f>
        <v/>
      </c>
      <c r="AP361">
        <v>0</v>
      </c>
      <c r="AQ361" t="str">
        <f>""</f>
        <v/>
      </c>
      <c r="AR361" t="s">
        <v>56</v>
      </c>
      <c r="AS361" t="s">
        <v>57</v>
      </c>
      <c r="AT361">
        <v>0</v>
      </c>
      <c r="AU361" t="str">
        <f>""</f>
        <v/>
      </c>
      <c r="AV361">
        <v>2015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</row>
    <row r="362" spans="1:54" x14ac:dyDescent="0.2">
      <c r="A362">
        <v>1749000540</v>
      </c>
      <c r="B362" t="s">
        <v>437</v>
      </c>
      <c r="C362" s="2">
        <v>2000</v>
      </c>
      <c r="D362" s="1">
        <v>2485.35</v>
      </c>
      <c r="E362">
        <v>0</v>
      </c>
      <c r="F362" s="1">
        <v>2485.35</v>
      </c>
      <c r="G362">
        <v>-485.35</v>
      </c>
      <c r="H362">
        <v>124.26</v>
      </c>
      <c r="I362" s="2">
        <v>2000</v>
      </c>
      <c r="J362" s="1">
        <v>2485.35</v>
      </c>
      <c r="K362">
        <v>0</v>
      </c>
      <c r="L362" s="1">
        <v>2485.35</v>
      </c>
      <c r="M362">
        <v>-485.35</v>
      </c>
      <c r="N362">
        <v>124.26</v>
      </c>
      <c r="O362">
        <v>0</v>
      </c>
      <c r="P362">
        <v>0</v>
      </c>
      <c r="Q362">
        <v>0</v>
      </c>
      <c r="R362" s="2">
        <v>2000</v>
      </c>
      <c r="S362">
        <v>-485.35</v>
      </c>
      <c r="T362" s="2">
        <v>2000</v>
      </c>
      <c r="U362">
        <v>-485.35</v>
      </c>
      <c r="V362">
        <v>170</v>
      </c>
      <c r="W362" t="s">
        <v>83</v>
      </c>
      <c r="X362">
        <v>0</v>
      </c>
      <c r="Y362" t="str">
        <f>""</f>
        <v/>
      </c>
      <c r="Z362">
        <v>0</v>
      </c>
      <c r="AA362" t="str">
        <f>""</f>
        <v/>
      </c>
      <c r="AB362">
        <v>0</v>
      </c>
      <c r="AC362" t="str">
        <f>""</f>
        <v/>
      </c>
      <c r="AD362">
        <v>0</v>
      </c>
      <c r="AE362" t="str">
        <f>""</f>
        <v/>
      </c>
      <c r="AF362">
        <v>0</v>
      </c>
      <c r="AG362" t="str">
        <f>""</f>
        <v/>
      </c>
      <c r="AH362">
        <v>0</v>
      </c>
      <c r="AI362" t="str">
        <f>""</f>
        <v/>
      </c>
      <c r="AJ362">
        <v>0</v>
      </c>
      <c r="AK362" t="str">
        <f>""</f>
        <v/>
      </c>
      <c r="AL362">
        <v>0</v>
      </c>
      <c r="AM362" t="str">
        <f>""</f>
        <v/>
      </c>
      <c r="AN362">
        <v>0</v>
      </c>
      <c r="AO362" t="str">
        <f>""</f>
        <v/>
      </c>
      <c r="AP362">
        <v>0</v>
      </c>
      <c r="AQ362" t="str">
        <f>""</f>
        <v/>
      </c>
      <c r="AR362" t="s">
        <v>56</v>
      </c>
      <c r="AS362" t="s">
        <v>57</v>
      </c>
      <c r="AT362">
        <v>0</v>
      </c>
      <c r="AU362" t="str">
        <f>""</f>
        <v/>
      </c>
      <c r="AV362">
        <v>2015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</row>
    <row r="363" spans="1:54" x14ac:dyDescent="0.2">
      <c r="A363">
        <v>1749000780</v>
      </c>
      <c r="B363" t="s">
        <v>438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170</v>
      </c>
      <c r="W363" t="s">
        <v>83</v>
      </c>
      <c r="X363">
        <v>0</v>
      </c>
      <c r="Y363" t="str">
        <f>""</f>
        <v/>
      </c>
      <c r="Z363">
        <v>0</v>
      </c>
      <c r="AA363" t="str">
        <f>""</f>
        <v/>
      </c>
      <c r="AB363">
        <v>0</v>
      </c>
      <c r="AC363" t="str">
        <f>""</f>
        <v/>
      </c>
      <c r="AD363">
        <v>0</v>
      </c>
      <c r="AE363" t="str">
        <f>""</f>
        <v/>
      </c>
      <c r="AF363">
        <v>0</v>
      </c>
      <c r="AG363" t="str">
        <f>""</f>
        <v/>
      </c>
      <c r="AH363">
        <v>0</v>
      </c>
      <c r="AI363" t="str">
        <f>""</f>
        <v/>
      </c>
      <c r="AJ363">
        <v>0</v>
      </c>
      <c r="AK363" t="str">
        <f>""</f>
        <v/>
      </c>
      <c r="AL363">
        <v>0</v>
      </c>
      <c r="AM363" t="str">
        <f>""</f>
        <v/>
      </c>
      <c r="AN363">
        <v>0</v>
      </c>
      <c r="AO363" t="str">
        <f>""</f>
        <v/>
      </c>
      <c r="AP363">
        <v>0</v>
      </c>
      <c r="AQ363" t="str">
        <f>""</f>
        <v/>
      </c>
      <c r="AR363" t="s">
        <v>56</v>
      </c>
      <c r="AS363" t="s">
        <v>57</v>
      </c>
      <c r="AT363">
        <v>0</v>
      </c>
      <c r="AU363" t="str">
        <f>""</f>
        <v/>
      </c>
      <c r="AV363">
        <v>2015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</row>
    <row r="364" spans="1:54" x14ac:dyDescent="0.2">
      <c r="A364">
        <v>1754000110</v>
      </c>
      <c r="B364" t="s">
        <v>439</v>
      </c>
      <c r="C364" s="2">
        <v>46000</v>
      </c>
      <c r="D364" s="1">
        <v>53183.67</v>
      </c>
      <c r="E364">
        <v>0</v>
      </c>
      <c r="F364" s="1">
        <v>53183.67</v>
      </c>
      <c r="G364" s="1">
        <v>-7183.67</v>
      </c>
      <c r="H364">
        <v>115.61</v>
      </c>
      <c r="I364" s="2">
        <v>46000</v>
      </c>
      <c r="J364" s="1">
        <v>53183.67</v>
      </c>
      <c r="K364">
        <v>0</v>
      </c>
      <c r="L364" s="1">
        <v>53183.67</v>
      </c>
      <c r="M364" s="1">
        <v>-7183.67</v>
      </c>
      <c r="N364">
        <v>115.61</v>
      </c>
      <c r="O364">
        <v>0</v>
      </c>
      <c r="P364">
        <v>0</v>
      </c>
      <c r="Q364">
        <v>0</v>
      </c>
      <c r="R364" s="2">
        <v>46000</v>
      </c>
      <c r="S364" s="1">
        <v>-7183.67</v>
      </c>
      <c r="T364" s="2">
        <v>46000</v>
      </c>
      <c r="U364" s="1">
        <v>-7183.67</v>
      </c>
      <c r="V364">
        <v>230</v>
      </c>
      <c r="W364" t="s">
        <v>440</v>
      </c>
      <c r="X364">
        <v>0</v>
      </c>
      <c r="Y364" t="str">
        <f>""</f>
        <v/>
      </c>
      <c r="Z364">
        <v>0</v>
      </c>
      <c r="AA364" t="str">
        <f>""</f>
        <v/>
      </c>
      <c r="AB364">
        <v>0</v>
      </c>
      <c r="AC364" t="str">
        <f>""</f>
        <v/>
      </c>
      <c r="AD364">
        <v>0</v>
      </c>
      <c r="AE364" t="str">
        <f>""</f>
        <v/>
      </c>
      <c r="AF364">
        <v>0</v>
      </c>
      <c r="AG364" t="str">
        <f>""</f>
        <v/>
      </c>
      <c r="AH364">
        <v>0</v>
      </c>
      <c r="AI364" t="str">
        <f>""</f>
        <v/>
      </c>
      <c r="AJ364">
        <v>0</v>
      </c>
      <c r="AK364" t="str">
        <f>""</f>
        <v/>
      </c>
      <c r="AL364">
        <v>0</v>
      </c>
      <c r="AM364" t="str">
        <f>""</f>
        <v/>
      </c>
      <c r="AN364">
        <v>0</v>
      </c>
      <c r="AO364" t="str">
        <f>""</f>
        <v/>
      </c>
      <c r="AP364">
        <v>0</v>
      </c>
      <c r="AQ364" t="str">
        <f>""</f>
        <v/>
      </c>
      <c r="AR364" t="s">
        <v>56</v>
      </c>
      <c r="AS364" t="s">
        <v>57</v>
      </c>
      <c r="AT364">
        <v>0</v>
      </c>
      <c r="AU364" t="str">
        <f>""</f>
        <v/>
      </c>
      <c r="AV364">
        <v>2015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</row>
    <row r="365" spans="1:54" x14ac:dyDescent="0.2">
      <c r="A365">
        <v>1754000510</v>
      </c>
      <c r="B365" t="s">
        <v>441</v>
      </c>
      <c r="C365">
        <v>0</v>
      </c>
      <c r="D365" s="1">
        <v>5617</v>
      </c>
      <c r="E365">
        <v>0</v>
      </c>
      <c r="F365" s="1">
        <v>5617</v>
      </c>
      <c r="G365" s="1">
        <v>-5617</v>
      </c>
      <c r="H365">
        <v>0</v>
      </c>
      <c r="I365">
        <v>0</v>
      </c>
      <c r="J365" s="1">
        <v>5617</v>
      </c>
      <c r="K365">
        <v>0</v>
      </c>
      <c r="L365" s="1">
        <v>5617</v>
      </c>
      <c r="M365" s="1">
        <v>-5617</v>
      </c>
      <c r="N365">
        <v>0</v>
      </c>
      <c r="O365">
        <v>0</v>
      </c>
      <c r="P365">
        <v>0</v>
      </c>
      <c r="Q365">
        <v>0</v>
      </c>
      <c r="R365">
        <v>0</v>
      </c>
      <c r="S365" s="1">
        <v>-5617</v>
      </c>
      <c r="T365">
        <v>0</v>
      </c>
      <c r="U365" s="1">
        <v>-5617</v>
      </c>
      <c r="V365">
        <v>230</v>
      </c>
      <c r="W365" t="s">
        <v>440</v>
      </c>
      <c r="X365">
        <v>0</v>
      </c>
      <c r="Y365" t="str">
        <f>""</f>
        <v/>
      </c>
      <c r="Z365">
        <v>0</v>
      </c>
      <c r="AA365" t="str">
        <f>""</f>
        <v/>
      </c>
      <c r="AB365">
        <v>0</v>
      </c>
      <c r="AC365" t="str">
        <f>""</f>
        <v/>
      </c>
      <c r="AD365">
        <v>0</v>
      </c>
      <c r="AE365" t="str">
        <f>""</f>
        <v/>
      </c>
      <c r="AF365">
        <v>0</v>
      </c>
      <c r="AG365" t="str">
        <f>""</f>
        <v/>
      </c>
      <c r="AH365">
        <v>0</v>
      </c>
      <c r="AI365" t="str">
        <f>""</f>
        <v/>
      </c>
      <c r="AJ365">
        <v>0</v>
      </c>
      <c r="AK365" t="str">
        <f>""</f>
        <v/>
      </c>
      <c r="AL365">
        <v>0</v>
      </c>
      <c r="AM365" t="str">
        <f>""</f>
        <v/>
      </c>
      <c r="AN365">
        <v>0</v>
      </c>
      <c r="AO365" t="str">
        <f>""</f>
        <v/>
      </c>
      <c r="AP365">
        <v>0</v>
      </c>
      <c r="AQ365" t="str">
        <f>""</f>
        <v/>
      </c>
      <c r="AR365" t="s">
        <v>56</v>
      </c>
      <c r="AS365" t="s">
        <v>57</v>
      </c>
      <c r="AT365">
        <v>0</v>
      </c>
      <c r="AU365" t="str">
        <f>""</f>
        <v/>
      </c>
      <c r="AV365">
        <v>2015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</row>
    <row r="366" spans="1:54" x14ac:dyDescent="0.2">
      <c r="A366">
        <v>1781000110</v>
      </c>
      <c r="B366" t="s">
        <v>442</v>
      </c>
      <c r="C366" s="2">
        <v>151000</v>
      </c>
      <c r="D366" s="1">
        <v>148756.57999999999</v>
      </c>
      <c r="E366">
        <v>0</v>
      </c>
      <c r="F366" s="1">
        <v>148756.57999999999</v>
      </c>
      <c r="G366" s="1">
        <v>2243.42</v>
      </c>
      <c r="H366">
        <v>98.51</v>
      </c>
      <c r="I366" s="2">
        <v>151000</v>
      </c>
      <c r="J366" s="1">
        <v>148756.57999999999</v>
      </c>
      <c r="K366">
        <v>0</v>
      </c>
      <c r="L366" s="1">
        <v>148756.57999999999</v>
      </c>
      <c r="M366" s="1">
        <v>2243.42</v>
      </c>
      <c r="N366">
        <v>98.51</v>
      </c>
      <c r="O366">
        <v>0</v>
      </c>
      <c r="P366">
        <v>0</v>
      </c>
      <c r="Q366">
        <v>0</v>
      </c>
      <c r="R366" s="2">
        <v>151000</v>
      </c>
      <c r="S366" s="1">
        <v>2243.42</v>
      </c>
      <c r="T366" s="2">
        <v>151000</v>
      </c>
      <c r="U366" s="1">
        <v>2243.42</v>
      </c>
      <c r="V366">
        <v>0</v>
      </c>
      <c r="W366" t="str">
        <f>""</f>
        <v/>
      </c>
      <c r="X366">
        <v>0</v>
      </c>
      <c r="Y366" t="str">
        <f>""</f>
        <v/>
      </c>
      <c r="Z366">
        <v>0</v>
      </c>
      <c r="AA366" t="str">
        <f>""</f>
        <v/>
      </c>
      <c r="AB366">
        <v>0</v>
      </c>
      <c r="AC366" t="str">
        <f>""</f>
        <v/>
      </c>
      <c r="AD366">
        <v>0</v>
      </c>
      <c r="AE366" t="str">
        <f>""</f>
        <v/>
      </c>
      <c r="AF366">
        <v>0</v>
      </c>
      <c r="AG366" t="str">
        <f>""</f>
        <v/>
      </c>
      <c r="AH366">
        <v>0</v>
      </c>
      <c r="AI366" t="str">
        <f>""</f>
        <v/>
      </c>
      <c r="AJ366">
        <v>0</v>
      </c>
      <c r="AK366" t="str">
        <f>""</f>
        <v/>
      </c>
      <c r="AL366">
        <v>0</v>
      </c>
      <c r="AM366" t="str">
        <f>""</f>
        <v/>
      </c>
      <c r="AN366">
        <v>0</v>
      </c>
      <c r="AO366" t="str">
        <f>""</f>
        <v/>
      </c>
      <c r="AP366">
        <v>0</v>
      </c>
      <c r="AQ366" t="str">
        <f>""</f>
        <v/>
      </c>
      <c r="AR366" t="s">
        <v>56</v>
      </c>
      <c r="AS366" t="s">
        <v>57</v>
      </c>
      <c r="AT366">
        <v>0</v>
      </c>
      <c r="AU366" t="str">
        <f>""</f>
        <v/>
      </c>
      <c r="AV366">
        <v>2015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</row>
    <row r="367" spans="1:54" x14ac:dyDescent="0.2">
      <c r="A367">
        <v>1781000780</v>
      </c>
      <c r="B367" t="s">
        <v>443</v>
      </c>
      <c r="C367" s="2">
        <v>17000</v>
      </c>
      <c r="D367" s="1">
        <v>20461</v>
      </c>
      <c r="E367">
        <v>0</v>
      </c>
      <c r="F367" s="1">
        <v>20461</v>
      </c>
      <c r="G367" s="1">
        <v>-3461</v>
      </c>
      <c r="H367">
        <v>120.35</v>
      </c>
      <c r="I367" s="2">
        <v>17000</v>
      </c>
      <c r="J367" s="1">
        <v>20461</v>
      </c>
      <c r="K367">
        <v>0</v>
      </c>
      <c r="L367" s="1">
        <v>20461</v>
      </c>
      <c r="M367" s="1">
        <v>-3461</v>
      </c>
      <c r="N367">
        <v>120.35</v>
      </c>
      <c r="O367">
        <v>0</v>
      </c>
      <c r="P367">
        <v>0</v>
      </c>
      <c r="Q367">
        <v>0</v>
      </c>
      <c r="R367" s="2">
        <v>17000</v>
      </c>
      <c r="S367" s="1">
        <v>-3461</v>
      </c>
      <c r="T367" s="2">
        <v>17000</v>
      </c>
      <c r="U367" s="1">
        <v>-3461</v>
      </c>
      <c r="V367">
        <v>0</v>
      </c>
      <c r="W367" t="str">
        <f>""</f>
        <v/>
      </c>
      <c r="X367">
        <v>0</v>
      </c>
      <c r="Y367" t="str">
        <f>""</f>
        <v/>
      </c>
      <c r="Z367">
        <v>0</v>
      </c>
      <c r="AA367" t="str">
        <f>""</f>
        <v/>
      </c>
      <c r="AB367">
        <v>0</v>
      </c>
      <c r="AC367" t="str">
        <f>""</f>
        <v/>
      </c>
      <c r="AD367">
        <v>0</v>
      </c>
      <c r="AE367" t="str">
        <f>""</f>
        <v/>
      </c>
      <c r="AF367">
        <v>0</v>
      </c>
      <c r="AG367" t="str">
        <f>""</f>
        <v/>
      </c>
      <c r="AH367">
        <v>0</v>
      </c>
      <c r="AI367" t="str">
        <f>""</f>
        <v/>
      </c>
      <c r="AJ367">
        <v>0</v>
      </c>
      <c r="AK367" t="str">
        <f>""</f>
        <v/>
      </c>
      <c r="AL367">
        <v>0</v>
      </c>
      <c r="AM367" t="str">
        <f>""</f>
        <v/>
      </c>
      <c r="AN367">
        <v>0</v>
      </c>
      <c r="AO367" t="str">
        <f>""</f>
        <v/>
      </c>
      <c r="AP367">
        <v>0</v>
      </c>
      <c r="AQ367" t="str">
        <f>""</f>
        <v/>
      </c>
      <c r="AR367" t="s">
        <v>56</v>
      </c>
      <c r="AS367" t="s">
        <v>57</v>
      </c>
      <c r="AT367">
        <v>0</v>
      </c>
      <c r="AU367" t="str">
        <f>""</f>
        <v/>
      </c>
      <c r="AV367">
        <v>2015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</row>
    <row r="368" spans="1:54" x14ac:dyDescent="0.2">
      <c r="A368">
        <v>1796000830</v>
      </c>
      <c r="B368" t="s">
        <v>444</v>
      </c>
      <c r="C368" s="2">
        <v>250000</v>
      </c>
      <c r="D368" s="1">
        <v>247752</v>
      </c>
      <c r="E368">
        <v>0</v>
      </c>
      <c r="F368" s="1">
        <v>247752</v>
      </c>
      <c r="G368" s="1">
        <v>2248</v>
      </c>
      <c r="H368">
        <v>99.1</v>
      </c>
      <c r="I368" s="2">
        <v>250000</v>
      </c>
      <c r="J368" s="1">
        <v>247752</v>
      </c>
      <c r="K368">
        <v>0</v>
      </c>
      <c r="L368" s="1">
        <v>247752</v>
      </c>
      <c r="M368" s="1">
        <v>2248</v>
      </c>
      <c r="N368">
        <v>99.1</v>
      </c>
      <c r="O368">
        <v>0</v>
      </c>
      <c r="P368">
        <v>0</v>
      </c>
      <c r="Q368">
        <v>0</v>
      </c>
      <c r="R368" s="2">
        <v>250000</v>
      </c>
      <c r="S368" s="1">
        <v>2248</v>
      </c>
      <c r="T368" s="2">
        <v>250000</v>
      </c>
      <c r="U368" s="1">
        <v>2248</v>
      </c>
      <c r="V368">
        <v>290</v>
      </c>
      <c r="W368" t="s">
        <v>445</v>
      </c>
      <c r="X368">
        <v>0</v>
      </c>
      <c r="Y368" t="str">
        <f>""</f>
        <v/>
      </c>
      <c r="Z368">
        <v>0</v>
      </c>
      <c r="AA368" t="str">
        <f>""</f>
        <v/>
      </c>
      <c r="AB368">
        <v>0</v>
      </c>
      <c r="AC368" t="str">
        <f>""</f>
        <v/>
      </c>
      <c r="AD368">
        <v>0</v>
      </c>
      <c r="AE368" t="str">
        <f>""</f>
        <v/>
      </c>
      <c r="AF368">
        <v>0</v>
      </c>
      <c r="AG368" t="str">
        <f>""</f>
        <v/>
      </c>
      <c r="AH368">
        <v>0</v>
      </c>
      <c r="AI368" t="str">
        <f>""</f>
        <v/>
      </c>
      <c r="AJ368">
        <v>0</v>
      </c>
      <c r="AK368" t="str">
        <f>""</f>
        <v/>
      </c>
      <c r="AL368">
        <v>0</v>
      </c>
      <c r="AM368" t="str">
        <f>""</f>
        <v/>
      </c>
      <c r="AN368">
        <v>0</v>
      </c>
      <c r="AO368" t="str">
        <f>""</f>
        <v/>
      </c>
      <c r="AP368">
        <v>0</v>
      </c>
      <c r="AQ368" t="str">
        <f>""</f>
        <v/>
      </c>
      <c r="AR368" t="s">
        <v>56</v>
      </c>
      <c r="AS368" t="s">
        <v>57</v>
      </c>
      <c r="AT368">
        <v>0</v>
      </c>
      <c r="AU368" t="str">
        <f>""</f>
        <v/>
      </c>
      <c r="AV368">
        <v>2015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</row>
    <row r="369" spans="1:54" x14ac:dyDescent="0.2">
      <c r="A369">
        <v>1811000110</v>
      </c>
      <c r="B369" t="s">
        <v>446</v>
      </c>
      <c r="C369" s="2">
        <v>2217000</v>
      </c>
      <c r="D369" s="1">
        <v>2199904.7200000002</v>
      </c>
      <c r="E369">
        <v>0</v>
      </c>
      <c r="F369" s="1">
        <v>2199904.7200000002</v>
      </c>
      <c r="G369" s="1">
        <v>17095.28</v>
      </c>
      <c r="H369">
        <v>99.22</v>
      </c>
      <c r="I369" s="2">
        <v>2217000</v>
      </c>
      <c r="J369" s="1">
        <v>2199904.7200000002</v>
      </c>
      <c r="K369">
        <v>0</v>
      </c>
      <c r="L369" s="1">
        <v>2199904.7200000002</v>
      </c>
      <c r="M369" s="1">
        <v>17095.28</v>
      </c>
      <c r="N369">
        <v>99.22</v>
      </c>
      <c r="O369">
        <v>0</v>
      </c>
      <c r="P369">
        <v>0</v>
      </c>
      <c r="Q369">
        <v>0</v>
      </c>
      <c r="R369" s="2">
        <v>2217000</v>
      </c>
      <c r="S369" s="1">
        <v>17095.28</v>
      </c>
      <c r="T369" s="2">
        <v>2217000</v>
      </c>
      <c r="U369" s="1">
        <v>17095.28</v>
      </c>
      <c r="V369">
        <v>300</v>
      </c>
      <c r="W369" t="s">
        <v>447</v>
      </c>
      <c r="X369">
        <v>0</v>
      </c>
      <c r="Y369" t="str">
        <f>""</f>
        <v/>
      </c>
      <c r="Z369">
        <v>0</v>
      </c>
      <c r="AA369" t="str">
        <f>""</f>
        <v/>
      </c>
      <c r="AB369">
        <v>0</v>
      </c>
      <c r="AC369" t="str">
        <f>""</f>
        <v/>
      </c>
      <c r="AD369">
        <v>0</v>
      </c>
      <c r="AE369" t="str">
        <f>""</f>
        <v/>
      </c>
      <c r="AF369">
        <v>0</v>
      </c>
      <c r="AG369" t="str">
        <f>""</f>
        <v/>
      </c>
      <c r="AH369">
        <v>0</v>
      </c>
      <c r="AI369" t="str">
        <f>""</f>
        <v/>
      </c>
      <c r="AJ369">
        <v>0</v>
      </c>
      <c r="AK369" t="str">
        <f>""</f>
        <v/>
      </c>
      <c r="AL369">
        <v>0</v>
      </c>
      <c r="AM369" t="str">
        <f>""</f>
        <v/>
      </c>
      <c r="AN369">
        <v>0</v>
      </c>
      <c r="AO369" t="str">
        <f>""</f>
        <v/>
      </c>
      <c r="AP369">
        <v>0</v>
      </c>
      <c r="AQ369" t="str">
        <f>""</f>
        <v/>
      </c>
      <c r="AR369" t="s">
        <v>56</v>
      </c>
      <c r="AS369" t="s">
        <v>57</v>
      </c>
      <c r="AT369">
        <v>0</v>
      </c>
      <c r="AU369" t="str">
        <f>""</f>
        <v/>
      </c>
      <c r="AV369">
        <v>2015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</row>
    <row r="370" spans="1:54" x14ac:dyDescent="0.2">
      <c r="A370">
        <v>1811000410</v>
      </c>
      <c r="B370" t="s">
        <v>448</v>
      </c>
      <c r="C370" s="2">
        <v>34000</v>
      </c>
      <c r="D370" s="1">
        <v>29780</v>
      </c>
      <c r="E370">
        <v>0</v>
      </c>
      <c r="F370" s="1">
        <v>29780</v>
      </c>
      <c r="G370" s="1">
        <v>4220</v>
      </c>
      <c r="H370">
        <v>87.58</v>
      </c>
      <c r="I370" s="2">
        <v>34000</v>
      </c>
      <c r="J370" s="1">
        <v>29780</v>
      </c>
      <c r="K370">
        <v>0</v>
      </c>
      <c r="L370" s="1">
        <v>29780</v>
      </c>
      <c r="M370" s="1">
        <v>4220</v>
      </c>
      <c r="N370">
        <v>87.58</v>
      </c>
      <c r="O370">
        <v>0</v>
      </c>
      <c r="P370">
        <v>0</v>
      </c>
      <c r="Q370">
        <v>0</v>
      </c>
      <c r="R370" s="2">
        <v>34000</v>
      </c>
      <c r="S370" s="1">
        <v>4220</v>
      </c>
      <c r="T370" s="2">
        <v>34000</v>
      </c>
      <c r="U370" s="1">
        <v>4220</v>
      </c>
      <c r="V370">
        <v>0</v>
      </c>
      <c r="W370" t="str">
        <f>""</f>
        <v/>
      </c>
      <c r="X370">
        <v>0</v>
      </c>
      <c r="Y370" t="str">
        <f>""</f>
        <v/>
      </c>
      <c r="Z370">
        <v>0</v>
      </c>
      <c r="AA370" t="str">
        <f>""</f>
        <v/>
      </c>
      <c r="AB370">
        <v>0</v>
      </c>
      <c r="AC370" t="str">
        <f>""</f>
        <v/>
      </c>
      <c r="AD370">
        <v>0</v>
      </c>
      <c r="AE370" t="str">
        <f>""</f>
        <v/>
      </c>
      <c r="AF370">
        <v>0</v>
      </c>
      <c r="AG370" t="str">
        <f>""</f>
        <v/>
      </c>
      <c r="AH370">
        <v>0</v>
      </c>
      <c r="AI370" t="str">
        <f>""</f>
        <v/>
      </c>
      <c r="AJ370">
        <v>0</v>
      </c>
      <c r="AK370" t="str">
        <f>""</f>
        <v/>
      </c>
      <c r="AL370">
        <v>0</v>
      </c>
      <c r="AM370" t="str">
        <f>""</f>
        <v/>
      </c>
      <c r="AN370">
        <v>0</v>
      </c>
      <c r="AO370" t="str">
        <f>""</f>
        <v/>
      </c>
      <c r="AP370">
        <v>0</v>
      </c>
      <c r="AQ370" t="str">
        <f>""</f>
        <v/>
      </c>
      <c r="AR370" t="s">
        <v>56</v>
      </c>
      <c r="AS370" t="s">
        <v>57</v>
      </c>
      <c r="AT370">
        <v>0</v>
      </c>
      <c r="AU370" t="str">
        <f>""</f>
        <v/>
      </c>
      <c r="AV370">
        <v>2015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</row>
    <row r="371" spans="1:54" x14ac:dyDescent="0.2">
      <c r="A371">
        <v>1811000511</v>
      </c>
      <c r="B371" t="s">
        <v>449</v>
      </c>
      <c r="C371" s="2">
        <v>5000</v>
      </c>
      <c r="D371" s="1">
        <v>4284</v>
      </c>
      <c r="E371">
        <v>350</v>
      </c>
      <c r="F371" s="1">
        <v>4634</v>
      </c>
      <c r="G371">
        <v>366</v>
      </c>
      <c r="H371">
        <v>92.68</v>
      </c>
      <c r="I371" s="2">
        <v>5000</v>
      </c>
      <c r="J371" s="1">
        <v>4284</v>
      </c>
      <c r="K371">
        <v>350</v>
      </c>
      <c r="L371" s="1">
        <v>4634</v>
      </c>
      <c r="M371">
        <v>366</v>
      </c>
      <c r="N371">
        <v>92.68</v>
      </c>
      <c r="O371">
        <v>0</v>
      </c>
      <c r="P371">
        <v>0</v>
      </c>
      <c r="Q371">
        <v>0</v>
      </c>
      <c r="R371" s="2">
        <v>5000</v>
      </c>
      <c r="S371">
        <v>366</v>
      </c>
      <c r="T371" s="2">
        <v>5000</v>
      </c>
      <c r="U371">
        <v>366</v>
      </c>
      <c r="V371">
        <v>300</v>
      </c>
      <c r="W371" t="s">
        <v>447</v>
      </c>
      <c r="X371">
        <v>0</v>
      </c>
      <c r="Y371" t="str">
        <f>""</f>
        <v/>
      </c>
      <c r="Z371">
        <v>0</v>
      </c>
      <c r="AA371" t="str">
        <f>""</f>
        <v/>
      </c>
      <c r="AB371">
        <v>0</v>
      </c>
      <c r="AC371" t="str">
        <f>""</f>
        <v/>
      </c>
      <c r="AD371">
        <v>0</v>
      </c>
      <c r="AE371" t="str">
        <f>""</f>
        <v/>
      </c>
      <c r="AF371">
        <v>0</v>
      </c>
      <c r="AG371" t="str">
        <f>""</f>
        <v/>
      </c>
      <c r="AH371">
        <v>0</v>
      </c>
      <c r="AI371" t="str">
        <f>""</f>
        <v/>
      </c>
      <c r="AJ371">
        <v>0</v>
      </c>
      <c r="AK371" t="str">
        <f>""</f>
        <v/>
      </c>
      <c r="AL371">
        <v>0</v>
      </c>
      <c r="AM371" t="str">
        <f>""</f>
        <v/>
      </c>
      <c r="AN371">
        <v>0</v>
      </c>
      <c r="AO371" t="str">
        <f>""</f>
        <v/>
      </c>
      <c r="AP371">
        <v>0</v>
      </c>
      <c r="AQ371" t="str">
        <f>""</f>
        <v/>
      </c>
      <c r="AR371" t="s">
        <v>56</v>
      </c>
      <c r="AS371" t="s">
        <v>57</v>
      </c>
      <c r="AT371">
        <v>0</v>
      </c>
      <c r="AU371" t="str">
        <f>""</f>
        <v/>
      </c>
      <c r="AV371">
        <v>2015</v>
      </c>
      <c r="AW371">
        <v>0</v>
      </c>
      <c r="AX371">
        <v>0</v>
      </c>
      <c r="AY371">
        <v>350</v>
      </c>
      <c r="AZ371">
        <v>0</v>
      </c>
      <c r="BA371">
        <v>0</v>
      </c>
      <c r="BB371">
        <v>0</v>
      </c>
    </row>
    <row r="372" spans="1:54" x14ac:dyDescent="0.2">
      <c r="A372">
        <v>1811000521</v>
      </c>
      <c r="B372" t="s">
        <v>450</v>
      </c>
      <c r="C372" s="2">
        <v>8000</v>
      </c>
      <c r="D372" s="1">
        <v>6506</v>
      </c>
      <c r="E372">
        <v>0</v>
      </c>
      <c r="F372" s="1">
        <v>6506</v>
      </c>
      <c r="G372" s="1">
        <v>1494</v>
      </c>
      <c r="H372">
        <v>81.319999999999993</v>
      </c>
      <c r="I372" s="2">
        <v>8000</v>
      </c>
      <c r="J372" s="1">
        <v>6506</v>
      </c>
      <c r="K372">
        <v>0</v>
      </c>
      <c r="L372" s="1">
        <v>6506</v>
      </c>
      <c r="M372" s="1">
        <v>1494</v>
      </c>
      <c r="N372">
        <v>81.319999999999993</v>
      </c>
      <c r="O372">
        <v>0</v>
      </c>
      <c r="P372">
        <v>0</v>
      </c>
      <c r="Q372">
        <v>0</v>
      </c>
      <c r="R372" s="2">
        <v>8000</v>
      </c>
      <c r="S372" s="1">
        <v>1494</v>
      </c>
      <c r="T372" s="2">
        <v>8000</v>
      </c>
      <c r="U372" s="1">
        <v>1494</v>
      </c>
      <c r="V372">
        <v>300</v>
      </c>
      <c r="W372" t="s">
        <v>447</v>
      </c>
      <c r="X372">
        <v>0</v>
      </c>
      <c r="Y372" t="str">
        <f>""</f>
        <v/>
      </c>
      <c r="Z372">
        <v>0</v>
      </c>
      <c r="AA372" t="str">
        <f>""</f>
        <v/>
      </c>
      <c r="AB372">
        <v>0</v>
      </c>
      <c r="AC372" t="str">
        <f>""</f>
        <v/>
      </c>
      <c r="AD372">
        <v>0</v>
      </c>
      <c r="AE372" t="str">
        <f>""</f>
        <v/>
      </c>
      <c r="AF372">
        <v>0</v>
      </c>
      <c r="AG372" t="str">
        <f>""</f>
        <v/>
      </c>
      <c r="AH372">
        <v>0</v>
      </c>
      <c r="AI372" t="str">
        <f>""</f>
        <v/>
      </c>
      <c r="AJ372">
        <v>0</v>
      </c>
      <c r="AK372" t="str">
        <f>""</f>
        <v/>
      </c>
      <c r="AL372">
        <v>0</v>
      </c>
      <c r="AM372" t="str">
        <f>""</f>
        <v/>
      </c>
      <c r="AN372">
        <v>0</v>
      </c>
      <c r="AO372" t="str">
        <f>""</f>
        <v/>
      </c>
      <c r="AP372">
        <v>0</v>
      </c>
      <c r="AQ372" t="str">
        <f>""</f>
        <v/>
      </c>
      <c r="AR372" t="s">
        <v>56</v>
      </c>
      <c r="AS372" t="s">
        <v>57</v>
      </c>
      <c r="AT372">
        <v>0</v>
      </c>
      <c r="AU372" t="str">
        <f>""</f>
        <v/>
      </c>
      <c r="AV372">
        <v>2015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</row>
    <row r="373" spans="1:54" x14ac:dyDescent="0.2">
      <c r="A373">
        <v>1811000540</v>
      </c>
      <c r="B373" t="s">
        <v>451</v>
      </c>
      <c r="C373" s="2">
        <v>40000</v>
      </c>
      <c r="D373" s="1">
        <v>55120.01</v>
      </c>
      <c r="E373">
        <v>0</v>
      </c>
      <c r="F373" s="1">
        <v>55120.01</v>
      </c>
      <c r="G373" s="1">
        <v>-15120.01</v>
      </c>
      <c r="H373">
        <v>137.80000000000001</v>
      </c>
      <c r="I373" s="2">
        <v>40000</v>
      </c>
      <c r="J373" s="1">
        <v>55120.01</v>
      </c>
      <c r="K373">
        <v>0</v>
      </c>
      <c r="L373" s="1">
        <v>55120.01</v>
      </c>
      <c r="M373" s="1">
        <v>-15120.01</v>
      </c>
      <c r="N373">
        <v>137.80000000000001</v>
      </c>
      <c r="O373">
        <v>0</v>
      </c>
      <c r="P373">
        <v>0</v>
      </c>
      <c r="Q373">
        <v>0</v>
      </c>
      <c r="R373" s="2">
        <v>40000</v>
      </c>
      <c r="S373" s="1">
        <v>-15120.01</v>
      </c>
      <c r="T373" s="2">
        <v>40000</v>
      </c>
      <c r="U373" s="1">
        <v>-15120.01</v>
      </c>
      <c r="V373">
        <v>300</v>
      </c>
      <c r="W373" t="s">
        <v>447</v>
      </c>
      <c r="X373">
        <v>0</v>
      </c>
      <c r="Y373" t="str">
        <f>""</f>
        <v/>
      </c>
      <c r="Z373">
        <v>0</v>
      </c>
      <c r="AA373" t="str">
        <f>""</f>
        <v/>
      </c>
      <c r="AB373">
        <v>0</v>
      </c>
      <c r="AC373" t="str">
        <f>""</f>
        <v/>
      </c>
      <c r="AD373">
        <v>0</v>
      </c>
      <c r="AE373" t="str">
        <f>""</f>
        <v/>
      </c>
      <c r="AF373">
        <v>0</v>
      </c>
      <c r="AG373" t="str">
        <f>""</f>
        <v/>
      </c>
      <c r="AH373">
        <v>0</v>
      </c>
      <c r="AI373" t="str">
        <f>""</f>
        <v/>
      </c>
      <c r="AJ373">
        <v>0</v>
      </c>
      <c r="AK373" t="str">
        <f>""</f>
        <v/>
      </c>
      <c r="AL373">
        <v>0</v>
      </c>
      <c r="AM373" t="str">
        <f>""</f>
        <v/>
      </c>
      <c r="AN373">
        <v>0</v>
      </c>
      <c r="AO373" t="str">
        <f>""</f>
        <v/>
      </c>
      <c r="AP373">
        <v>0</v>
      </c>
      <c r="AQ373" t="str">
        <f>""</f>
        <v/>
      </c>
      <c r="AR373" t="s">
        <v>56</v>
      </c>
      <c r="AS373" t="s">
        <v>57</v>
      </c>
      <c r="AT373">
        <v>0</v>
      </c>
      <c r="AU373" t="str">
        <f>""</f>
        <v/>
      </c>
      <c r="AV373">
        <v>2015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</row>
    <row r="374" spans="1:54" x14ac:dyDescent="0.2">
      <c r="A374">
        <v>1811000560</v>
      </c>
      <c r="B374" t="s">
        <v>452</v>
      </c>
      <c r="C374" s="2">
        <v>2000</v>
      </c>
      <c r="D374" s="1">
        <v>22588</v>
      </c>
      <c r="E374">
        <v>0</v>
      </c>
      <c r="F374" s="1">
        <v>22588</v>
      </c>
      <c r="G374" s="1">
        <v>-20588</v>
      </c>
      <c r="H374">
        <v>1129.4000000000001</v>
      </c>
      <c r="I374" s="2">
        <v>2000</v>
      </c>
      <c r="J374" s="1">
        <v>22588</v>
      </c>
      <c r="K374">
        <v>0</v>
      </c>
      <c r="L374" s="1">
        <v>22588</v>
      </c>
      <c r="M374" s="1">
        <v>-20588</v>
      </c>
      <c r="N374" s="1">
        <v>1129.4000000000001</v>
      </c>
      <c r="O374">
        <v>0</v>
      </c>
      <c r="P374">
        <v>0</v>
      </c>
      <c r="Q374">
        <v>0</v>
      </c>
      <c r="R374" s="2">
        <v>2000</v>
      </c>
      <c r="S374" s="1">
        <v>-20588</v>
      </c>
      <c r="T374" s="2">
        <v>2000</v>
      </c>
      <c r="U374" s="1">
        <v>-20588</v>
      </c>
      <c r="V374">
        <v>300</v>
      </c>
      <c r="W374" t="s">
        <v>447</v>
      </c>
      <c r="X374">
        <v>0</v>
      </c>
      <c r="Y374" t="str">
        <f>""</f>
        <v/>
      </c>
      <c r="Z374">
        <v>0</v>
      </c>
      <c r="AA374" t="str">
        <f>""</f>
        <v/>
      </c>
      <c r="AB374">
        <v>0</v>
      </c>
      <c r="AC374" t="str">
        <f>""</f>
        <v/>
      </c>
      <c r="AD374">
        <v>0</v>
      </c>
      <c r="AE374" t="str">
        <f>""</f>
        <v/>
      </c>
      <c r="AF374">
        <v>0</v>
      </c>
      <c r="AG374" t="str">
        <f>""</f>
        <v/>
      </c>
      <c r="AH374">
        <v>0</v>
      </c>
      <c r="AI374" t="str">
        <f>""</f>
        <v/>
      </c>
      <c r="AJ374">
        <v>0</v>
      </c>
      <c r="AK374" t="str">
        <f>""</f>
        <v/>
      </c>
      <c r="AL374">
        <v>0</v>
      </c>
      <c r="AM374" t="str">
        <f>""</f>
        <v/>
      </c>
      <c r="AN374">
        <v>0</v>
      </c>
      <c r="AO374" t="str">
        <f>""</f>
        <v/>
      </c>
      <c r="AP374">
        <v>0</v>
      </c>
      <c r="AQ374" t="str">
        <f>""</f>
        <v/>
      </c>
      <c r="AR374" t="s">
        <v>56</v>
      </c>
      <c r="AS374" t="s">
        <v>57</v>
      </c>
      <c r="AT374">
        <v>0</v>
      </c>
      <c r="AU374" t="str">
        <f>""</f>
        <v/>
      </c>
      <c r="AV374">
        <v>2015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</row>
    <row r="375" spans="1:54" x14ac:dyDescent="0.2">
      <c r="A375">
        <v>1811000780</v>
      </c>
      <c r="B375" t="s">
        <v>305</v>
      </c>
      <c r="C375" s="2">
        <v>55000</v>
      </c>
      <c r="D375" s="1">
        <v>63642.81</v>
      </c>
      <c r="E375">
        <v>0</v>
      </c>
      <c r="F375" s="1">
        <v>63642.81</v>
      </c>
      <c r="G375" s="1">
        <v>-8642.81</v>
      </c>
      <c r="H375">
        <v>115.71</v>
      </c>
      <c r="I375" s="2">
        <v>55000</v>
      </c>
      <c r="J375" s="1">
        <v>63642.81</v>
      </c>
      <c r="K375">
        <v>0</v>
      </c>
      <c r="L375" s="1">
        <v>63642.81</v>
      </c>
      <c r="M375" s="1">
        <v>-8642.81</v>
      </c>
      <c r="N375">
        <v>115.71</v>
      </c>
      <c r="O375">
        <v>0</v>
      </c>
      <c r="P375">
        <v>0</v>
      </c>
      <c r="Q375">
        <v>0</v>
      </c>
      <c r="R375" s="2">
        <v>55000</v>
      </c>
      <c r="S375" s="1">
        <v>-8642.81</v>
      </c>
      <c r="T375" s="2">
        <v>55000</v>
      </c>
      <c r="U375" s="1">
        <v>-8642.81</v>
      </c>
      <c r="V375">
        <v>300</v>
      </c>
      <c r="W375" t="s">
        <v>447</v>
      </c>
      <c r="X375">
        <v>0</v>
      </c>
      <c r="Y375" t="str">
        <f>""</f>
        <v/>
      </c>
      <c r="Z375">
        <v>0</v>
      </c>
      <c r="AA375" t="str">
        <f>""</f>
        <v/>
      </c>
      <c r="AB375">
        <v>0</v>
      </c>
      <c r="AC375" t="str">
        <f>""</f>
        <v/>
      </c>
      <c r="AD375">
        <v>0</v>
      </c>
      <c r="AE375" t="str">
        <f>""</f>
        <v/>
      </c>
      <c r="AF375">
        <v>0</v>
      </c>
      <c r="AG375" t="str">
        <f>""</f>
        <v/>
      </c>
      <c r="AH375">
        <v>0</v>
      </c>
      <c r="AI375" t="str">
        <f>""</f>
        <v/>
      </c>
      <c r="AJ375">
        <v>0</v>
      </c>
      <c r="AK375" t="str">
        <f>""</f>
        <v/>
      </c>
      <c r="AL375">
        <v>0</v>
      </c>
      <c r="AM375" t="str">
        <f>""</f>
        <v/>
      </c>
      <c r="AN375">
        <v>0</v>
      </c>
      <c r="AO375" t="str">
        <f>""</f>
        <v/>
      </c>
      <c r="AP375">
        <v>0</v>
      </c>
      <c r="AQ375" t="str">
        <f>""</f>
        <v/>
      </c>
      <c r="AR375" t="s">
        <v>56</v>
      </c>
      <c r="AS375" t="s">
        <v>57</v>
      </c>
      <c r="AT375">
        <v>0</v>
      </c>
      <c r="AU375" t="str">
        <f>""</f>
        <v/>
      </c>
      <c r="AV375">
        <v>2015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</row>
    <row r="376" spans="1:54" x14ac:dyDescent="0.2">
      <c r="A376">
        <v>1812200110</v>
      </c>
      <c r="B376" t="s">
        <v>453</v>
      </c>
      <c r="C376" s="2">
        <v>32000</v>
      </c>
      <c r="D376" s="1">
        <v>21468.25</v>
      </c>
      <c r="E376">
        <v>0</v>
      </c>
      <c r="F376" s="1">
        <v>21468.25</v>
      </c>
      <c r="G376" s="1">
        <v>10531.75</v>
      </c>
      <c r="H376">
        <v>67.08</v>
      </c>
      <c r="I376" s="2">
        <v>32000</v>
      </c>
      <c r="J376" s="1">
        <v>21468.25</v>
      </c>
      <c r="K376">
        <v>0</v>
      </c>
      <c r="L376" s="1">
        <v>21468.25</v>
      </c>
      <c r="M376" s="1">
        <v>10531.75</v>
      </c>
      <c r="N376">
        <v>67.08</v>
      </c>
      <c r="O376">
        <v>0</v>
      </c>
      <c r="P376">
        <v>0</v>
      </c>
      <c r="Q376">
        <v>0</v>
      </c>
      <c r="R376" s="2">
        <v>32000</v>
      </c>
      <c r="S376" s="1">
        <v>10531.75</v>
      </c>
      <c r="T376" s="2">
        <v>32000</v>
      </c>
      <c r="U376" s="1">
        <v>10531.75</v>
      </c>
      <c r="V376">
        <v>300</v>
      </c>
      <c r="W376" t="s">
        <v>447</v>
      </c>
      <c r="X376">
        <v>0</v>
      </c>
      <c r="Y376" t="str">
        <f>""</f>
        <v/>
      </c>
      <c r="Z376">
        <v>0</v>
      </c>
      <c r="AA376" t="str">
        <f>""</f>
        <v/>
      </c>
      <c r="AB376">
        <v>0</v>
      </c>
      <c r="AC376" t="str">
        <f>""</f>
        <v/>
      </c>
      <c r="AD376">
        <v>0</v>
      </c>
      <c r="AE376" t="str">
        <f>""</f>
        <v/>
      </c>
      <c r="AF376">
        <v>0</v>
      </c>
      <c r="AG376" t="str">
        <f>""</f>
        <v/>
      </c>
      <c r="AH376">
        <v>0</v>
      </c>
      <c r="AI376" t="str">
        <f>""</f>
        <v/>
      </c>
      <c r="AJ376">
        <v>0</v>
      </c>
      <c r="AK376" t="str">
        <f>""</f>
        <v/>
      </c>
      <c r="AL376">
        <v>0</v>
      </c>
      <c r="AM376" t="str">
        <f>""</f>
        <v/>
      </c>
      <c r="AN376">
        <v>0</v>
      </c>
      <c r="AO376" t="str">
        <f>""</f>
        <v/>
      </c>
      <c r="AP376">
        <v>0</v>
      </c>
      <c r="AQ376" t="str">
        <f>""</f>
        <v/>
      </c>
      <c r="AR376" t="s">
        <v>56</v>
      </c>
      <c r="AS376" t="s">
        <v>57</v>
      </c>
      <c r="AT376">
        <v>0</v>
      </c>
      <c r="AU376" t="str">
        <f>""</f>
        <v/>
      </c>
      <c r="AV376">
        <v>2015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</row>
    <row r="377" spans="1:54" x14ac:dyDescent="0.2">
      <c r="A377">
        <v>1812200432</v>
      </c>
      <c r="B377" t="s">
        <v>454</v>
      </c>
      <c r="C377" s="2">
        <v>44000</v>
      </c>
      <c r="D377" s="1">
        <v>41245.11</v>
      </c>
      <c r="E377">
        <v>0</v>
      </c>
      <c r="F377" s="1">
        <v>41245.11</v>
      </c>
      <c r="G377" s="1">
        <v>2754.89</v>
      </c>
      <c r="H377">
        <v>93.73</v>
      </c>
      <c r="I377" s="2">
        <v>44000</v>
      </c>
      <c r="J377" s="1">
        <v>41245.11</v>
      </c>
      <c r="K377">
        <v>0</v>
      </c>
      <c r="L377" s="1">
        <v>41245.11</v>
      </c>
      <c r="M377" s="1">
        <v>2754.89</v>
      </c>
      <c r="N377">
        <v>93.73</v>
      </c>
      <c r="O377">
        <v>0</v>
      </c>
      <c r="P377">
        <v>0</v>
      </c>
      <c r="Q377">
        <v>0</v>
      </c>
      <c r="R377" s="2">
        <v>44000</v>
      </c>
      <c r="S377" s="1">
        <v>2754.89</v>
      </c>
      <c r="T377" s="2">
        <v>44000</v>
      </c>
      <c r="U377" s="1">
        <v>2754.89</v>
      </c>
      <c r="V377">
        <v>0</v>
      </c>
      <c r="W377" t="str">
        <f>""</f>
        <v/>
      </c>
      <c r="X377">
        <v>0</v>
      </c>
      <c r="Y377" t="str">
        <f>""</f>
        <v/>
      </c>
      <c r="Z377">
        <v>0</v>
      </c>
      <c r="AA377" t="str">
        <f>""</f>
        <v/>
      </c>
      <c r="AB377">
        <v>0</v>
      </c>
      <c r="AC377" t="str">
        <f>""</f>
        <v/>
      </c>
      <c r="AD377">
        <v>0</v>
      </c>
      <c r="AE377" t="str">
        <f>""</f>
        <v/>
      </c>
      <c r="AF377">
        <v>0</v>
      </c>
      <c r="AG377" t="str">
        <f>""</f>
        <v/>
      </c>
      <c r="AH377">
        <v>0</v>
      </c>
      <c r="AI377" t="str">
        <f>""</f>
        <v/>
      </c>
      <c r="AJ377">
        <v>0</v>
      </c>
      <c r="AK377" t="str">
        <f>""</f>
        <v/>
      </c>
      <c r="AL377">
        <v>0</v>
      </c>
      <c r="AM377" t="str">
        <f>""</f>
        <v/>
      </c>
      <c r="AN377">
        <v>0</v>
      </c>
      <c r="AO377" t="str">
        <f>""</f>
        <v/>
      </c>
      <c r="AP377">
        <v>0</v>
      </c>
      <c r="AQ377" t="str">
        <f>""</f>
        <v/>
      </c>
      <c r="AR377" t="s">
        <v>56</v>
      </c>
      <c r="AS377" t="s">
        <v>57</v>
      </c>
      <c r="AT377">
        <v>0</v>
      </c>
      <c r="AU377" t="str">
        <f>""</f>
        <v/>
      </c>
      <c r="AV377">
        <v>2015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</row>
    <row r="378" spans="1:54" x14ac:dyDescent="0.2">
      <c r="A378">
        <v>1812200433</v>
      </c>
      <c r="B378" t="s">
        <v>455</v>
      </c>
      <c r="C378" s="2">
        <v>32000</v>
      </c>
      <c r="D378" s="1">
        <v>28200</v>
      </c>
      <c r="E378">
        <v>0</v>
      </c>
      <c r="F378" s="1">
        <v>28200</v>
      </c>
      <c r="G378" s="1">
        <v>3800</v>
      </c>
      <c r="H378">
        <v>88.12</v>
      </c>
      <c r="I378" s="2">
        <v>32000</v>
      </c>
      <c r="J378" s="1">
        <v>28200</v>
      </c>
      <c r="K378">
        <v>0</v>
      </c>
      <c r="L378" s="1">
        <v>28200</v>
      </c>
      <c r="M378" s="1">
        <v>3800</v>
      </c>
      <c r="N378">
        <v>88.12</v>
      </c>
      <c r="O378">
        <v>0</v>
      </c>
      <c r="P378">
        <v>0</v>
      </c>
      <c r="Q378">
        <v>0</v>
      </c>
      <c r="R378" s="2">
        <v>32000</v>
      </c>
      <c r="S378" s="1">
        <v>3800</v>
      </c>
      <c r="T378" s="2">
        <v>32000</v>
      </c>
      <c r="U378" s="1">
        <v>3800</v>
      </c>
      <c r="V378">
        <v>0</v>
      </c>
      <c r="W378" t="str">
        <f>""</f>
        <v/>
      </c>
      <c r="X378">
        <v>0</v>
      </c>
      <c r="Y378" t="str">
        <f>""</f>
        <v/>
      </c>
      <c r="Z378">
        <v>0</v>
      </c>
      <c r="AA378" t="str">
        <f>""</f>
        <v/>
      </c>
      <c r="AB378">
        <v>0</v>
      </c>
      <c r="AC378" t="str">
        <f>""</f>
        <v/>
      </c>
      <c r="AD378">
        <v>0</v>
      </c>
      <c r="AE378" t="str">
        <f>""</f>
        <v/>
      </c>
      <c r="AF378">
        <v>0</v>
      </c>
      <c r="AG378" t="str">
        <f>""</f>
        <v/>
      </c>
      <c r="AH378">
        <v>0</v>
      </c>
      <c r="AI378" t="str">
        <f>""</f>
        <v/>
      </c>
      <c r="AJ378">
        <v>0</v>
      </c>
      <c r="AK378" t="str">
        <f>""</f>
        <v/>
      </c>
      <c r="AL378">
        <v>0</v>
      </c>
      <c r="AM378" t="str">
        <f>""</f>
        <v/>
      </c>
      <c r="AN378">
        <v>0</v>
      </c>
      <c r="AO378" t="str">
        <f>""</f>
        <v/>
      </c>
      <c r="AP378">
        <v>0</v>
      </c>
      <c r="AQ378" t="str">
        <f>""</f>
        <v/>
      </c>
      <c r="AR378" t="s">
        <v>56</v>
      </c>
      <c r="AS378" t="s">
        <v>57</v>
      </c>
      <c r="AT378">
        <v>0</v>
      </c>
      <c r="AU378" t="str">
        <f>""</f>
        <v/>
      </c>
      <c r="AV378">
        <v>2015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</row>
    <row r="379" spans="1:54" x14ac:dyDescent="0.2">
      <c r="A379">
        <v>1812200540</v>
      </c>
      <c r="B379" t="s">
        <v>456</v>
      </c>
      <c r="C379">
        <v>0</v>
      </c>
      <c r="D379" s="1">
        <v>10972.21</v>
      </c>
      <c r="E379">
        <v>0</v>
      </c>
      <c r="F379" s="1">
        <v>10972.21</v>
      </c>
      <c r="G379" s="1">
        <v>-10972.21</v>
      </c>
      <c r="H379">
        <v>0</v>
      </c>
      <c r="I379">
        <v>0</v>
      </c>
      <c r="J379" s="1">
        <v>10972.21</v>
      </c>
      <c r="K379">
        <v>0</v>
      </c>
      <c r="L379" s="1">
        <v>10972.21</v>
      </c>
      <c r="M379" s="1">
        <v>-10972.21</v>
      </c>
      <c r="N379">
        <v>0</v>
      </c>
      <c r="O379">
        <v>0</v>
      </c>
      <c r="P379">
        <v>0</v>
      </c>
      <c r="Q379">
        <v>0</v>
      </c>
      <c r="R379">
        <v>0</v>
      </c>
      <c r="S379" s="1">
        <v>-10972.21</v>
      </c>
      <c r="T379">
        <v>0</v>
      </c>
      <c r="U379" s="1">
        <v>-10972.21</v>
      </c>
      <c r="V379">
        <v>0</v>
      </c>
      <c r="W379" t="str">
        <f>""</f>
        <v/>
      </c>
      <c r="X379">
        <v>0</v>
      </c>
      <c r="Y379" t="str">
        <f>""</f>
        <v/>
      </c>
      <c r="Z379">
        <v>0</v>
      </c>
      <c r="AA379" t="str">
        <f>""</f>
        <v/>
      </c>
      <c r="AB379">
        <v>0</v>
      </c>
      <c r="AC379" t="str">
        <f>""</f>
        <v/>
      </c>
      <c r="AD379">
        <v>0</v>
      </c>
      <c r="AE379" t="str">
        <f>""</f>
        <v/>
      </c>
      <c r="AF379">
        <v>0</v>
      </c>
      <c r="AG379" t="str">
        <f>""</f>
        <v/>
      </c>
      <c r="AH379">
        <v>0</v>
      </c>
      <c r="AI379" t="str">
        <f>""</f>
        <v/>
      </c>
      <c r="AJ379">
        <v>0</v>
      </c>
      <c r="AK379" t="str">
        <f>""</f>
        <v/>
      </c>
      <c r="AL379">
        <v>0</v>
      </c>
      <c r="AM379" t="str">
        <f>""</f>
        <v/>
      </c>
      <c r="AN379">
        <v>0</v>
      </c>
      <c r="AO379" t="str">
        <f>""</f>
        <v/>
      </c>
      <c r="AP379">
        <v>0</v>
      </c>
      <c r="AQ379" t="str">
        <f>""</f>
        <v/>
      </c>
      <c r="AR379" t="s">
        <v>56</v>
      </c>
      <c r="AS379" t="s">
        <v>57</v>
      </c>
      <c r="AT379">
        <v>0</v>
      </c>
      <c r="AU379" t="str">
        <f>""</f>
        <v/>
      </c>
      <c r="AV379">
        <v>2015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</row>
    <row r="380" spans="1:54" x14ac:dyDescent="0.2">
      <c r="A380">
        <v>1812200560</v>
      </c>
      <c r="B380" t="s">
        <v>457</v>
      </c>
      <c r="C380" s="2">
        <v>6000</v>
      </c>
      <c r="D380" s="1">
        <v>24000</v>
      </c>
      <c r="E380">
        <v>0</v>
      </c>
      <c r="F380" s="1">
        <v>24000</v>
      </c>
      <c r="G380" s="1">
        <v>-18000</v>
      </c>
      <c r="H380">
        <v>400</v>
      </c>
      <c r="I380" s="2">
        <v>6000</v>
      </c>
      <c r="J380" s="1">
        <v>24000</v>
      </c>
      <c r="K380">
        <v>0</v>
      </c>
      <c r="L380" s="1">
        <v>24000</v>
      </c>
      <c r="M380" s="1">
        <v>-18000</v>
      </c>
      <c r="N380">
        <v>400</v>
      </c>
      <c r="O380">
        <v>0</v>
      </c>
      <c r="P380">
        <v>0</v>
      </c>
      <c r="Q380">
        <v>0</v>
      </c>
      <c r="R380" s="2">
        <v>6000</v>
      </c>
      <c r="S380" s="1">
        <v>-18000</v>
      </c>
      <c r="T380" s="2">
        <v>6000</v>
      </c>
      <c r="U380" s="1">
        <v>-18000</v>
      </c>
      <c r="V380">
        <v>300</v>
      </c>
      <c r="W380" t="s">
        <v>447</v>
      </c>
      <c r="X380">
        <v>0</v>
      </c>
      <c r="Y380" t="str">
        <f>""</f>
        <v/>
      </c>
      <c r="Z380">
        <v>0</v>
      </c>
      <c r="AA380" t="str">
        <f>""</f>
        <v/>
      </c>
      <c r="AB380">
        <v>0</v>
      </c>
      <c r="AC380" t="str">
        <f>""</f>
        <v/>
      </c>
      <c r="AD380">
        <v>0</v>
      </c>
      <c r="AE380" t="str">
        <f>""</f>
        <v/>
      </c>
      <c r="AF380">
        <v>0</v>
      </c>
      <c r="AG380" t="str">
        <f>""</f>
        <v/>
      </c>
      <c r="AH380">
        <v>0</v>
      </c>
      <c r="AI380" t="str">
        <f>""</f>
        <v/>
      </c>
      <c r="AJ380">
        <v>0</v>
      </c>
      <c r="AK380" t="str">
        <f>""</f>
        <v/>
      </c>
      <c r="AL380">
        <v>0</v>
      </c>
      <c r="AM380" t="str">
        <f>""</f>
        <v/>
      </c>
      <c r="AN380">
        <v>0</v>
      </c>
      <c r="AO380" t="str">
        <f>""</f>
        <v/>
      </c>
      <c r="AP380">
        <v>0</v>
      </c>
      <c r="AQ380" t="str">
        <f>""</f>
        <v/>
      </c>
      <c r="AR380" t="s">
        <v>56</v>
      </c>
      <c r="AS380" t="s">
        <v>57</v>
      </c>
      <c r="AT380">
        <v>0</v>
      </c>
      <c r="AU380" t="str">
        <f>""</f>
        <v/>
      </c>
      <c r="AV380">
        <v>2015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</row>
    <row r="381" spans="1:54" x14ac:dyDescent="0.2">
      <c r="A381">
        <v>1812200720</v>
      </c>
      <c r="B381" t="s">
        <v>458</v>
      </c>
      <c r="C381" s="2">
        <v>14000</v>
      </c>
      <c r="D381" s="1">
        <v>49761.33</v>
      </c>
      <c r="E381" s="1">
        <v>3423.19</v>
      </c>
      <c r="F381" s="1">
        <v>53184.52</v>
      </c>
      <c r="G381" s="1">
        <v>-39184.519999999997</v>
      </c>
      <c r="H381">
        <v>379.88</v>
      </c>
      <c r="I381" s="2">
        <v>14000</v>
      </c>
      <c r="J381" s="1">
        <v>49761.33</v>
      </c>
      <c r="K381" s="1">
        <v>3423.19</v>
      </c>
      <c r="L381" s="1">
        <v>53184.52</v>
      </c>
      <c r="M381" s="1">
        <v>-39184.519999999997</v>
      </c>
      <c r="N381">
        <v>379.88</v>
      </c>
      <c r="O381">
        <v>0</v>
      </c>
      <c r="P381">
        <v>0</v>
      </c>
      <c r="Q381">
        <v>0</v>
      </c>
      <c r="R381" s="2">
        <v>14000</v>
      </c>
      <c r="S381" s="1">
        <v>-39184.519999999997</v>
      </c>
      <c r="T381" s="2">
        <v>14000</v>
      </c>
      <c r="U381" s="1">
        <v>-39184.519999999997</v>
      </c>
      <c r="V381">
        <v>300</v>
      </c>
      <c r="W381" t="s">
        <v>447</v>
      </c>
      <c r="X381">
        <v>0</v>
      </c>
      <c r="Y381" t="str">
        <f>""</f>
        <v/>
      </c>
      <c r="Z381">
        <v>0</v>
      </c>
      <c r="AA381" t="str">
        <f>""</f>
        <v/>
      </c>
      <c r="AB381">
        <v>0</v>
      </c>
      <c r="AC381" t="str">
        <f>""</f>
        <v/>
      </c>
      <c r="AD381">
        <v>0</v>
      </c>
      <c r="AE381" t="str">
        <f>""</f>
        <v/>
      </c>
      <c r="AF381">
        <v>0</v>
      </c>
      <c r="AG381" t="str">
        <f>""</f>
        <v/>
      </c>
      <c r="AH381">
        <v>0</v>
      </c>
      <c r="AI381" t="str">
        <f>""</f>
        <v/>
      </c>
      <c r="AJ381">
        <v>0</v>
      </c>
      <c r="AK381" t="str">
        <f>""</f>
        <v/>
      </c>
      <c r="AL381">
        <v>0</v>
      </c>
      <c r="AM381" t="str">
        <f>""</f>
        <v/>
      </c>
      <c r="AN381">
        <v>0</v>
      </c>
      <c r="AO381" t="str">
        <f>""</f>
        <v/>
      </c>
      <c r="AP381">
        <v>0</v>
      </c>
      <c r="AQ381" t="str">
        <f>""</f>
        <v/>
      </c>
      <c r="AR381" t="s">
        <v>56</v>
      </c>
      <c r="AS381" t="s">
        <v>57</v>
      </c>
      <c r="AT381">
        <v>0</v>
      </c>
      <c r="AU381" t="str">
        <f>""</f>
        <v/>
      </c>
      <c r="AV381">
        <v>2015</v>
      </c>
      <c r="AW381">
        <v>0</v>
      </c>
      <c r="AX381">
        <v>0</v>
      </c>
      <c r="AY381">
        <v>3423</v>
      </c>
      <c r="AZ381">
        <v>0</v>
      </c>
      <c r="BA381">
        <v>0</v>
      </c>
      <c r="BB381">
        <v>0</v>
      </c>
    </row>
    <row r="382" spans="1:54" x14ac:dyDescent="0.2">
      <c r="A382">
        <v>1812200740</v>
      </c>
      <c r="B382" t="s">
        <v>459</v>
      </c>
      <c r="C382" s="2">
        <v>7000</v>
      </c>
      <c r="D382" s="1">
        <v>34350.089999999997</v>
      </c>
      <c r="E382" s="1">
        <v>12078.08</v>
      </c>
      <c r="F382" s="1">
        <v>46428.17</v>
      </c>
      <c r="G382" s="1">
        <v>-39428.17</v>
      </c>
      <c r="H382">
        <v>663.25</v>
      </c>
      <c r="I382" s="2">
        <v>7000</v>
      </c>
      <c r="J382" s="1">
        <v>34350.089999999997</v>
      </c>
      <c r="K382" s="1">
        <v>12078.08</v>
      </c>
      <c r="L382" s="1">
        <v>46428.17</v>
      </c>
      <c r="M382" s="1">
        <v>-39428.17</v>
      </c>
      <c r="N382">
        <v>663.25</v>
      </c>
      <c r="O382">
        <v>0</v>
      </c>
      <c r="P382">
        <v>0</v>
      </c>
      <c r="Q382">
        <v>0</v>
      </c>
      <c r="R382" s="2">
        <v>7000</v>
      </c>
      <c r="S382" s="1">
        <v>-39428.17</v>
      </c>
      <c r="T382" s="2">
        <v>7000</v>
      </c>
      <c r="U382" s="1">
        <v>-39428.17</v>
      </c>
      <c r="V382">
        <v>300</v>
      </c>
      <c r="W382" t="s">
        <v>447</v>
      </c>
      <c r="X382">
        <v>0</v>
      </c>
      <c r="Y382" t="str">
        <f>""</f>
        <v/>
      </c>
      <c r="Z382">
        <v>0</v>
      </c>
      <c r="AA382" t="str">
        <f>""</f>
        <v/>
      </c>
      <c r="AB382">
        <v>0</v>
      </c>
      <c r="AC382" t="str">
        <f>""</f>
        <v/>
      </c>
      <c r="AD382">
        <v>0</v>
      </c>
      <c r="AE382" t="str">
        <f>""</f>
        <v/>
      </c>
      <c r="AF382">
        <v>0</v>
      </c>
      <c r="AG382" t="str">
        <f>""</f>
        <v/>
      </c>
      <c r="AH382">
        <v>0</v>
      </c>
      <c r="AI382" t="str">
        <f>""</f>
        <v/>
      </c>
      <c r="AJ382">
        <v>0</v>
      </c>
      <c r="AK382" t="str">
        <f>""</f>
        <v/>
      </c>
      <c r="AL382">
        <v>0</v>
      </c>
      <c r="AM382" t="str">
        <f>""</f>
        <v/>
      </c>
      <c r="AN382">
        <v>0</v>
      </c>
      <c r="AO382" t="str">
        <f>""</f>
        <v/>
      </c>
      <c r="AP382">
        <v>0</v>
      </c>
      <c r="AQ382" t="str">
        <f>""</f>
        <v/>
      </c>
      <c r="AR382" t="s">
        <v>56</v>
      </c>
      <c r="AS382" t="s">
        <v>57</v>
      </c>
      <c r="AT382">
        <v>0</v>
      </c>
      <c r="AU382" t="str">
        <f>""</f>
        <v/>
      </c>
      <c r="AV382">
        <v>2015</v>
      </c>
      <c r="AW382">
        <v>0</v>
      </c>
      <c r="AX382">
        <v>0</v>
      </c>
      <c r="AY382">
        <v>12078</v>
      </c>
      <c r="AZ382">
        <v>0</v>
      </c>
      <c r="BA382">
        <v>0</v>
      </c>
      <c r="BB382">
        <v>0</v>
      </c>
    </row>
    <row r="383" spans="1:54" x14ac:dyDescent="0.2">
      <c r="A383">
        <v>1812200780</v>
      </c>
      <c r="B383" t="s">
        <v>460</v>
      </c>
      <c r="C383" s="2">
        <v>150000</v>
      </c>
      <c r="D383" s="1">
        <v>208210.79</v>
      </c>
      <c r="E383" s="1">
        <v>13180.1</v>
      </c>
      <c r="F383" s="1">
        <v>221390.89</v>
      </c>
      <c r="G383" s="1">
        <v>-71390.89</v>
      </c>
      <c r="H383">
        <v>147.59</v>
      </c>
      <c r="I383" s="2">
        <v>150000</v>
      </c>
      <c r="J383" s="1">
        <v>208210.79</v>
      </c>
      <c r="K383" s="1">
        <v>13180.1</v>
      </c>
      <c r="L383" s="1">
        <v>221390.89</v>
      </c>
      <c r="M383" s="1">
        <v>-71390.89</v>
      </c>
      <c r="N383">
        <v>147.59</v>
      </c>
      <c r="O383">
        <v>0</v>
      </c>
      <c r="P383">
        <v>0</v>
      </c>
      <c r="Q383">
        <v>0</v>
      </c>
      <c r="R383" s="2">
        <v>150000</v>
      </c>
      <c r="S383" s="1">
        <v>-71390.89</v>
      </c>
      <c r="T383" s="2">
        <v>150000</v>
      </c>
      <c r="U383" s="1">
        <v>-71390.89</v>
      </c>
      <c r="V383">
        <v>300</v>
      </c>
      <c r="W383" t="s">
        <v>447</v>
      </c>
      <c r="X383">
        <v>0</v>
      </c>
      <c r="Y383" t="str">
        <f>""</f>
        <v/>
      </c>
      <c r="Z383">
        <v>0</v>
      </c>
      <c r="AA383" t="str">
        <f>""</f>
        <v/>
      </c>
      <c r="AB383">
        <v>0</v>
      </c>
      <c r="AC383" t="str">
        <f>""</f>
        <v/>
      </c>
      <c r="AD383">
        <v>0</v>
      </c>
      <c r="AE383" t="str">
        <f>""</f>
        <v/>
      </c>
      <c r="AF383">
        <v>0</v>
      </c>
      <c r="AG383" t="str">
        <f>""</f>
        <v/>
      </c>
      <c r="AH383">
        <v>0</v>
      </c>
      <c r="AI383" t="str">
        <f>""</f>
        <v/>
      </c>
      <c r="AJ383">
        <v>0</v>
      </c>
      <c r="AK383" t="str">
        <f>""</f>
        <v/>
      </c>
      <c r="AL383">
        <v>0</v>
      </c>
      <c r="AM383" t="str">
        <f>""</f>
        <v/>
      </c>
      <c r="AN383">
        <v>0</v>
      </c>
      <c r="AO383" t="str">
        <f>""</f>
        <v/>
      </c>
      <c r="AP383">
        <v>0</v>
      </c>
      <c r="AQ383" t="str">
        <f>""</f>
        <v/>
      </c>
      <c r="AR383" t="s">
        <v>56</v>
      </c>
      <c r="AS383" t="s">
        <v>57</v>
      </c>
      <c r="AT383">
        <v>0</v>
      </c>
      <c r="AU383" t="str">
        <f>""</f>
        <v/>
      </c>
      <c r="AV383">
        <v>2015</v>
      </c>
      <c r="AW383">
        <v>0</v>
      </c>
      <c r="AX383">
        <v>0</v>
      </c>
      <c r="AY383">
        <v>13180</v>
      </c>
      <c r="AZ383">
        <v>0</v>
      </c>
      <c r="BA383">
        <v>0</v>
      </c>
      <c r="BB383">
        <v>0</v>
      </c>
    </row>
    <row r="384" spans="1:54" x14ac:dyDescent="0.2">
      <c r="A384">
        <v>1812200820</v>
      </c>
      <c r="B384" t="s">
        <v>461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300</v>
      </c>
      <c r="W384" t="s">
        <v>447</v>
      </c>
      <c r="X384">
        <v>0</v>
      </c>
      <c r="Y384" t="str">
        <f>""</f>
        <v/>
      </c>
      <c r="Z384">
        <v>0</v>
      </c>
      <c r="AA384" t="str">
        <f>""</f>
        <v/>
      </c>
      <c r="AB384">
        <v>0</v>
      </c>
      <c r="AC384" t="str">
        <f>""</f>
        <v/>
      </c>
      <c r="AD384">
        <v>0</v>
      </c>
      <c r="AE384" t="str">
        <f>""</f>
        <v/>
      </c>
      <c r="AF384">
        <v>0</v>
      </c>
      <c r="AG384" t="str">
        <f>""</f>
        <v/>
      </c>
      <c r="AH384">
        <v>0</v>
      </c>
      <c r="AI384" t="str">
        <f>""</f>
        <v/>
      </c>
      <c r="AJ384">
        <v>0</v>
      </c>
      <c r="AK384" t="str">
        <f>""</f>
        <v/>
      </c>
      <c r="AL384">
        <v>0</v>
      </c>
      <c r="AM384" t="str">
        <f>""</f>
        <v/>
      </c>
      <c r="AN384">
        <v>0</v>
      </c>
      <c r="AO384" t="str">
        <f>""</f>
        <v/>
      </c>
      <c r="AP384">
        <v>0</v>
      </c>
      <c r="AQ384" t="str">
        <f>""</f>
        <v/>
      </c>
      <c r="AR384" t="s">
        <v>56</v>
      </c>
      <c r="AS384" t="s">
        <v>57</v>
      </c>
      <c r="AT384">
        <v>0</v>
      </c>
      <c r="AU384" t="str">
        <f>""</f>
        <v/>
      </c>
      <c r="AV384">
        <v>2015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</row>
    <row r="385" spans="1:54" x14ac:dyDescent="0.2">
      <c r="A385">
        <v>1812201110</v>
      </c>
      <c r="B385" t="s">
        <v>462</v>
      </c>
      <c r="C385" s="2">
        <v>333000</v>
      </c>
      <c r="D385" s="1">
        <v>321867.49</v>
      </c>
      <c r="E385">
        <v>0</v>
      </c>
      <c r="F385" s="1">
        <v>321867.49</v>
      </c>
      <c r="G385" s="1">
        <v>11132.51</v>
      </c>
      <c r="H385">
        <v>96.65</v>
      </c>
      <c r="I385" s="2">
        <v>333000</v>
      </c>
      <c r="J385" s="1">
        <v>321867.49</v>
      </c>
      <c r="K385">
        <v>0</v>
      </c>
      <c r="L385" s="1">
        <v>321867.49</v>
      </c>
      <c r="M385" s="1">
        <v>11132.51</v>
      </c>
      <c r="N385">
        <v>96.65</v>
      </c>
      <c r="O385">
        <v>0</v>
      </c>
      <c r="P385">
        <v>0</v>
      </c>
      <c r="Q385">
        <v>0</v>
      </c>
      <c r="R385" s="2">
        <v>333000</v>
      </c>
      <c r="S385" s="1">
        <v>11132.51</v>
      </c>
      <c r="T385" s="2">
        <v>333000</v>
      </c>
      <c r="U385" s="1">
        <v>11132.51</v>
      </c>
      <c r="V385">
        <v>0</v>
      </c>
      <c r="W385" t="str">
        <f>""</f>
        <v/>
      </c>
      <c r="X385">
        <v>0</v>
      </c>
      <c r="Y385" t="str">
        <f>""</f>
        <v/>
      </c>
      <c r="Z385">
        <v>0</v>
      </c>
      <c r="AA385" t="str">
        <f>""</f>
        <v/>
      </c>
      <c r="AB385">
        <v>0</v>
      </c>
      <c r="AC385" t="str">
        <f>""</f>
        <v/>
      </c>
      <c r="AD385">
        <v>0</v>
      </c>
      <c r="AE385" t="str">
        <f>""</f>
        <v/>
      </c>
      <c r="AF385">
        <v>0</v>
      </c>
      <c r="AG385" t="str">
        <f>""</f>
        <v/>
      </c>
      <c r="AH385">
        <v>0</v>
      </c>
      <c r="AI385" t="str">
        <f>""</f>
        <v/>
      </c>
      <c r="AJ385">
        <v>0</v>
      </c>
      <c r="AK385" t="str">
        <f>""</f>
        <v/>
      </c>
      <c r="AL385">
        <v>0</v>
      </c>
      <c r="AM385" t="str">
        <f>""</f>
        <v/>
      </c>
      <c r="AN385">
        <v>0</v>
      </c>
      <c r="AO385" t="str">
        <f>""</f>
        <v/>
      </c>
      <c r="AP385">
        <v>0</v>
      </c>
      <c r="AQ385" t="str">
        <f>""</f>
        <v/>
      </c>
      <c r="AR385" t="s">
        <v>56</v>
      </c>
      <c r="AS385" t="s">
        <v>57</v>
      </c>
      <c r="AT385">
        <v>0</v>
      </c>
      <c r="AU385" t="str">
        <f>""</f>
        <v/>
      </c>
      <c r="AV385">
        <v>2015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</row>
    <row r="386" spans="1:54" x14ac:dyDescent="0.2">
      <c r="A386">
        <v>1812202110</v>
      </c>
      <c r="B386" t="s">
        <v>463</v>
      </c>
      <c r="C386" s="2">
        <v>390000</v>
      </c>
      <c r="D386" s="1">
        <v>411466.82</v>
      </c>
      <c r="E386">
        <v>0</v>
      </c>
      <c r="F386" s="1">
        <v>411466.82</v>
      </c>
      <c r="G386" s="1">
        <v>-21466.82</v>
      </c>
      <c r="H386">
        <v>105.5</v>
      </c>
      <c r="I386" s="2">
        <v>390000</v>
      </c>
      <c r="J386" s="1">
        <v>411466.82</v>
      </c>
      <c r="K386">
        <v>0</v>
      </c>
      <c r="L386" s="1">
        <v>411466.82</v>
      </c>
      <c r="M386" s="1">
        <v>-21466.82</v>
      </c>
      <c r="N386">
        <v>105.5</v>
      </c>
      <c r="O386">
        <v>0</v>
      </c>
      <c r="P386">
        <v>0</v>
      </c>
      <c r="Q386">
        <v>0</v>
      </c>
      <c r="R386" s="2">
        <v>390000</v>
      </c>
      <c r="S386" s="1">
        <v>-21466.82</v>
      </c>
      <c r="T386" s="2">
        <v>390000</v>
      </c>
      <c r="U386" s="1">
        <v>-21466.82</v>
      </c>
      <c r="V386">
        <v>0</v>
      </c>
      <c r="W386" t="str">
        <f>""</f>
        <v/>
      </c>
      <c r="X386">
        <v>0</v>
      </c>
      <c r="Y386" t="str">
        <f>""</f>
        <v/>
      </c>
      <c r="Z386">
        <v>0</v>
      </c>
      <c r="AA386" t="str">
        <f>""</f>
        <v/>
      </c>
      <c r="AB386">
        <v>0</v>
      </c>
      <c r="AC386" t="str">
        <f>""</f>
        <v/>
      </c>
      <c r="AD386">
        <v>0</v>
      </c>
      <c r="AE386" t="str">
        <f>""</f>
        <v/>
      </c>
      <c r="AF386">
        <v>0</v>
      </c>
      <c r="AG386" t="str">
        <f>""</f>
        <v/>
      </c>
      <c r="AH386">
        <v>0</v>
      </c>
      <c r="AI386" t="str">
        <f>""</f>
        <v/>
      </c>
      <c r="AJ386">
        <v>0</v>
      </c>
      <c r="AK386" t="str">
        <f>""</f>
        <v/>
      </c>
      <c r="AL386">
        <v>0</v>
      </c>
      <c r="AM386" t="str">
        <f>""</f>
        <v/>
      </c>
      <c r="AN386">
        <v>0</v>
      </c>
      <c r="AO386" t="str">
        <f>""</f>
        <v/>
      </c>
      <c r="AP386">
        <v>0</v>
      </c>
      <c r="AQ386" t="str">
        <f>""</f>
        <v/>
      </c>
      <c r="AR386" t="s">
        <v>56</v>
      </c>
      <c r="AS386" t="s">
        <v>57</v>
      </c>
      <c r="AT386">
        <v>0</v>
      </c>
      <c r="AU386" t="str">
        <f>""</f>
        <v/>
      </c>
      <c r="AV386">
        <v>2015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</row>
    <row r="387" spans="1:54" x14ac:dyDescent="0.2">
      <c r="A387">
        <v>1812203110</v>
      </c>
      <c r="B387" t="s">
        <v>464</v>
      </c>
      <c r="C387" s="2">
        <v>374000</v>
      </c>
      <c r="D387" s="1">
        <v>365867.97</v>
      </c>
      <c r="E387">
        <v>0</v>
      </c>
      <c r="F387" s="1">
        <v>365867.97</v>
      </c>
      <c r="G387" s="1">
        <v>8132.03</v>
      </c>
      <c r="H387">
        <v>97.82</v>
      </c>
      <c r="I387" s="2">
        <v>374000</v>
      </c>
      <c r="J387" s="1">
        <v>365867.97</v>
      </c>
      <c r="K387">
        <v>0</v>
      </c>
      <c r="L387" s="1">
        <v>365867.97</v>
      </c>
      <c r="M387" s="1">
        <v>8132.03</v>
      </c>
      <c r="N387">
        <v>97.82</v>
      </c>
      <c r="O387">
        <v>0</v>
      </c>
      <c r="P387">
        <v>0</v>
      </c>
      <c r="Q387">
        <v>0</v>
      </c>
      <c r="R387" s="2">
        <v>374000</v>
      </c>
      <c r="S387" s="1">
        <v>8132.03</v>
      </c>
      <c r="T387" s="2">
        <v>374000</v>
      </c>
      <c r="U387" s="1">
        <v>8132.03</v>
      </c>
      <c r="V387">
        <v>0</v>
      </c>
      <c r="W387" t="str">
        <f>""</f>
        <v/>
      </c>
      <c r="X387">
        <v>0</v>
      </c>
      <c r="Y387" t="str">
        <f>""</f>
        <v/>
      </c>
      <c r="Z387">
        <v>0</v>
      </c>
      <c r="AA387" t="str">
        <f>""</f>
        <v/>
      </c>
      <c r="AB387">
        <v>0</v>
      </c>
      <c r="AC387" t="str">
        <f>""</f>
        <v/>
      </c>
      <c r="AD387">
        <v>0</v>
      </c>
      <c r="AE387" t="str">
        <f>""</f>
        <v/>
      </c>
      <c r="AF387">
        <v>0</v>
      </c>
      <c r="AG387" t="str">
        <f>""</f>
        <v/>
      </c>
      <c r="AH387">
        <v>0</v>
      </c>
      <c r="AI387" t="str">
        <f>""</f>
        <v/>
      </c>
      <c r="AJ387">
        <v>0</v>
      </c>
      <c r="AK387" t="str">
        <f>""</f>
        <v/>
      </c>
      <c r="AL387">
        <v>0</v>
      </c>
      <c r="AM387" t="str">
        <f>""</f>
        <v/>
      </c>
      <c r="AN387">
        <v>0</v>
      </c>
      <c r="AO387" t="str">
        <f>""</f>
        <v/>
      </c>
      <c r="AP387">
        <v>0</v>
      </c>
      <c r="AQ387" t="str">
        <f>""</f>
        <v/>
      </c>
      <c r="AR387" t="s">
        <v>56</v>
      </c>
      <c r="AS387" t="s">
        <v>57</v>
      </c>
      <c r="AT387">
        <v>0</v>
      </c>
      <c r="AU387" t="str">
        <f>""</f>
        <v/>
      </c>
      <c r="AV387">
        <v>2015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</row>
    <row r="388" spans="1:54" x14ac:dyDescent="0.2">
      <c r="A388">
        <v>1812204110</v>
      </c>
      <c r="B388" t="s">
        <v>465</v>
      </c>
      <c r="C388" s="2">
        <v>229000</v>
      </c>
      <c r="D388" s="1">
        <v>221086.5</v>
      </c>
      <c r="E388">
        <v>0</v>
      </c>
      <c r="F388" s="1">
        <v>221086.5</v>
      </c>
      <c r="G388" s="1">
        <v>7913.5</v>
      </c>
      <c r="H388">
        <v>96.54</v>
      </c>
      <c r="I388" s="2">
        <v>229000</v>
      </c>
      <c r="J388" s="1">
        <v>221086.5</v>
      </c>
      <c r="K388">
        <v>0</v>
      </c>
      <c r="L388" s="1">
        <v>221086.5</v>
      </c>
      <c r="M388" s="1">
        <v>7913.5</v>
      </c>
      <c r="N388">
        <v>96.54</v>
      </c>
      <c r="O388">
        <v>0</v>
      </c>
      <c r="P388">
        <v>0</v>
      </c>
      <c r="Q388">
        <v>0</v>
      </c>
      <c r="R388" s="2">
        <v>229000</v>
      </c>
      <c r="S388" s="1">
        <v>7913.5</v>
      </c>
      <c r="T388" s="2">
        <v>229000</v>
      </c>
      <c r="U388" s="1">
        <v>7913.5</v>
      </c>
      <c r="V388">
        <v>0</v>
      </c>
      <c r="W388" t="str">
        <f>""</f>
        <v/>
      </c>
      <c r="X388">
        <v>0</v>
      </c>
      <c r="Y388" t="str">
        <f>""</f>
        <v/>
      </c>
      <c r="Z388">
        <v>0</v>
      </c>
      <c r="AA388" t="str">
        <f>""</f>
        <v/>
      </c>
      <c r="AB388">
        <v>0</v>
      </c>
      <c r="AC388" t="str">
        <f>""</f>
        <v/>
      </c>
      <c r="AD388">
        <v>0</v>
      </c>
      <c r="AE388" t="str">
        <f>""</f>
        <v/>
      </c>
      <c r="AF388">
        <v>0</v>
      </c>
      <c r="AG388" t="str">
        <f>""</f>
        <v/>
      </c>
      <c r="AH388">
        <v>0</v>
      </c>
      <c r="AI388" t="str">
        <f>""</f>
        <v/>
      </c>
      <c r="AJ388">
        <v>0</v>
      </c>
      <c r="AK388" t="str">
        <f>""</f>
        <v/>
      </c>
      <c r="AL388">
        <v>0</v>
      </c>
      <c r="AM388" t="str">
        <f>""</f>
        <v/>
      </c>
      <c r="AN388">
        <v>0</v>
      </c>
      <c r="AO388" t="str">
        <f>""</f>
        <v/>
      </c>
      <c r="AP388">
        <v>0</v>
      </c>
      <c r="AQ388" t="str">
        <f>""</f>
        <v/>
      </c>
      <c r="AR388" t="s">
        <v>56</v>
      </c>
      <c r="AS388" t="s">
        <v>57</v>
      </c>
      <c r="AT388">
        <v>0</v>
      </c>
      <c r="AU388" t="str">
        <f>""</f>
        <v/>
      </c>
      <c r="AV388">
        <v>2015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</row>
    <row r="389" spans="1:54" x14ac:dyDescent="0.2">
      <c r="A389">
        <v>1812205110</v>
      </c>
      <c r="B389" t="s">
        <v>466</v>
      </c>
      <c r="C389" s="2">
        <v>211000</v>
      </c>
      <c r="D389" s="1">
        <v>202685</v>
      </c>
      <c r="E389">
        <v>0</v>
      </c>
      <c r="F389" s="1">
        <v>202685</v>
      </c>
      <c r="G389" s="1">
        <v>8315</v>
      </c>
      <c r="H389">
        <v>96.05</v>
      </c>
      <c r="I389" s="2">
        <v>211000</v>
      </c>
      <c r="J389" s="1">
        <v>202685</v>
      </c>
      <c r="K389">
        <v>0</v>
      </c>
      <c r="L389" s="1">
        <v>202685</v>
      </c>
      <c r="M389" s="1">
        <v>8315</v>
      </c>
      <c r="N389">
        <v>96.05</v>
      </c>
      <c r="O389">
        <v>0</v>
      </c>
      <c r="P389">
        <v>0</v>
      </c>
      <c r="Q389">
        <v>0</v>
      </c>
      <c r="R389" s="2">
        <v>211000</v>
      </c>
      <c r="S389" s="1">
        <v>8315</v>
      </c>
      <c r="T389" s="2">
        <v>211000</v>
      </c>
      <c r="U389" s="1">
        <v>8315</v>
      </c>
      <c r="V389">
        <v>0</v>
      </c>
      <c r="W389" t="str">
        <f>""</f>
        <v/>
      </c>
      <c r="X389">
        <v>0</v>
      </c>
      <c r="Y389" t="str">
        <f>""</f>
        <v/>
      </c>
      <c r="Z389">
        <v>0</v>
      </c>
      <c r="AA389" t="str">
        <f>""</f>
        <v/>
      </c>
      <c r="AB389">
        <v>0</v>
      </c>
      <c r="AC389" t="str">
        <f>""</f>
        <v/>
      </c>
      <c r="AD389">
        <v>0</v>
      </c>
      <c r="AE389" t="str">
        <f>""</f>
        <v/>
      </c>
      <c r="AF389">
        <v>0</v>
      </c>
      <c r="AG389" t="str">
        <f>""</f>
        <v/>
      </c>
      <c r="AH389">
        <v>0</v>
      </c>
      <c r="AI389" t="str">
        <f>""</f>
        <v/>
      </c>
      <c r="AJ389">
        <v>0</v>
      </c>
      <c r="AK389" t="str">
        <f>""</f>
        <v/>
      </c>
      <c r="AL389">
        <v>0</v>
      </c>
      <c r="AM389" t="str">
        <f>""</f>
        <v/>
      </c>
      <c r="AN389">
        <v>0</v>
      </c>
      <c r="AO389" t="str">
        <f>""</f>
        <v/>
      </c>
      <c r="AP389">
        <v>0</v>
      </c>
      <c r="AQ389" t="str">
        <f>""</f>
        <v/>
      </c>
      <c r="AR389" t="s">
        <v>56</v>
      </c>
      <c r="AS389" t="s">
        <v>57</v>
      </c>
      <c r="AT389">
        <v>0</v>
      </c>
      <c r="AU389" t="str">
        <f>""</f>
        <v/>
      </c>
      <c r="AV389">
        <v>2015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</row>
    <row r="390" spans="1:54" x14ac:dyDescent="0.2">
      <c r="A390">
        <v>1812206110</v>
      </c>
      <c r="B390" t="s">
        <v>467</v>
      </c>
      <c r="C390" s="2">
        <v>254000</v>
      </c>
      <c r="D390" s="1">
        <v>249171.67</v>
      </c>
      <c r="E390">
        <v>0</v>
      </c>
      <c r="F390" s="1">
        <v>249171.67</v>
      </c>
      <c r="G390" s="1">
        <v>4828.33</v>
      </c>
      <c r="H390">
        <v>98.09</v>
      </c>
      <c r="I390" s="2">
        <v>254000</v>
      </c>
      <c r="J390" s="1">
        <v>249171.67</v>
      </c>
      <c r="K390">
        <v>0</v>
      </c>
      <c r="L390" s="1">
        <v>249171.67</v>
      </c>
      <c r="M390" s="1">
        <v>4828.33</v>
      </c>
      <c r="N390">
        <v>98.09</v>
      </c>
      <c r="O390">
        <v>0</v>
      </c>
      <c r="P390">
        <v>0</v>
      </c>
      <c r="Q390">
        <v>0</v>
      </c>
      <c r="R390" s="2">
        <v>254000</v>
      </c>
      <c r="S390" s="1">
        <v>4828.33</v>
      </c>
      <c r="T390" s="2">
        <v>254000</v>
      </c>
      <c r="U390" s="1">
        <v>4828.33</v>
      </c>
      <c r="V390">
        <v>0</v>
      </c>
      <c r="W390" t="str">
        <f>""</f>
        <v/>
      </c>
      <c r="X390">
        <v>0</v>
      </c>
      <c r="Y390" t="str">
        <f>""</f>
        <v/>
      </c>
      <c r="Z390">
        <v>0</v>
      </c>
      <c r="AA390" t="str">
        <f>""</f>
        <v/>
      </c>
      <c r="AB390">
        <v>0</v>
      </c>
      <c r="AC390" t="str">
        <f>""</f>
        <v/>
      </c>
      <c r="AD390">
        <v>0</v>
      </c>
      <c r="AE390" t="str">
        <f>""</f>
        <v/>
      </c>
      <c r="AF390">
        <v>0</v>
      </c>
      <c r="AG390" t="str">
        <f>""</f>
        <v/>
      </c>
      <c r="AH390">
        <v>0</v>
      </c>
      <c r="AI390" t="str">
        <f>""</f>
        <v/>
      </c>
      <c r="AJ390">
        <v>0</v>
      </c>
      <c r="AK390" t="str">
        <f>""</f>
        <v/>
      </c>
      <c r="AL390">
        <v>0</v>
      </c>
      <c r="AM390" t="str">
        <f>""</f>
        <v/>
      </c>
      <c r="AN390">
        <v>0</v>
      </c>
      <c r="AO390" t="str">
        <f>""</f>
        <v/>
      </c>
      <c r="AP390">
        <v>0</v>
      </c>
      <c r="AQ390" t="str">
        <f>""</f>
        <v/>
      </c>
      <c r="AR390" t="s">
        <v>56</v>
      </c>
      <c r="AS390" t="s">
        <v>57</v>
      </c>
      <c r="AT390">
        <v>0</v>
      </c>
      <c r="AU390" t="str">
        <f>""</f>
        <v/>
      </c>
      <c r="AV390">
        <v>2015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</row>
    <row r="391" spans="1:54" x14ac:dyDescent="0.2">
      <c r="A391">
        <v>1812207110</v>
      </c>
      <c r="B391" t="s">
        <v>468</v>
      </c>
      <c r="C391" s="2">
        <v>201000</v>
      </c>
      <c r="D391" s="1">
        <v>193053.8</v>
      </c>
      <c r="E391">
        <v>0</v>
      </c>
      <c r="F391" s="1">
        <v>193053.8</v>
      </c>
      <c r="G391" s="1">
        <v>7946.2</v>
      </c>
      <c r="H391">
        <v>96.04</v>
      </c>
      <c r="I391" s="2">
        <v>201000</v>
      </c>
      <c r="J391" s="1">
        <v>193053.8</v>
      </c>
      <c r="K391">
        <v>0</v>
      </c>
      <c r="L391" s="1">
        <v>193053.8</v>
      </c>
      <c r="M391" s="1">
        <v>7946.2</v>
      </c>
      <c r="N391">
        <v>96.04</v>
      </c>
      <c r="O391">
        <v>0</v>
      </c>
      <c r="P391">
        <v>0</v>
      </c>
      <c r="Q391">
        <v>0</v>
      </c>
      <c r="R391" s="2">
        <v>201000</v>
      </c>
      <c r="S391" s="1">
        <v>7946.2</v>
      </c>
      <c r="T391" s="2">
        <v>201000</v>
      </c>
      <c r="U391" s="1">
        <v>7946.2</v>
      </c>
      <c r="V391">
        <v>0</v>
      </c>
      <c r="W391" t="str">
        <f>""</f>
        <v/>
      </c>
      <c r="X391">
        <v>0</v>
      </c>
      <c r="Y391" t="str">
        <f>""</f>
        <v/>
      </c>
      <c r="Z391">
        <v>0</v>
      </c>
      <c r="AA391" t="str">
        <f>""</f>
        <v/>
      </c>
      <c r="AB391">
        <v>0</v>
      </c>
      <c r="AC391" t="str">
        <f>""</f>
        <v/>
      </c>
      <c r="AD391">
        <v>0</v>
      </c>
      <c r="AE391" t="str">
        <f>""</f>
        <v/>
      </c>
      <c r="AF391">
        <v>0</v>
      </c>
      <c r="AG391" t="str">
        <f>""</f>
        <v/>
      </c>
      <c r="AH391">
        <v>0</v>
      </c>
      <c r="AI391" t="str">
        <f>""</f>
        <v/>
      </c>
      <c r="AJ391">
        <v>0</v>
      </c>
      <c r="AK391" t="str">
        <f>""</f>
        <v/>
      </c>
      <c r="AL391">
        <v>0</v>
      </c>
      <c r="AM391" t="str">
        <f>""</f>
        <v/>
      </c>
      <c r="AN391">
        <v>0</v>
      </c>
      <c r="AO391" t="str">
        <f>""</f>
        <v/>
      </c>
      <c r="AP391">
        <v>0</v>
      </c>
      <c r="AQ391" t="str">
        <f>""</f>
        <v/>
      </c>
      <c r="AR391" t="s">
        <v>56</v>
      </c>
      <c r="AS391" t="s">
        <v>57</v>
      </c>
      <c r="AT391">
        <v>0</v>
      </c>
      <c r="AU391" t="str">
        <f>""</f>
        <v/>
      </c>
      <c r="AV391">
        <v>2015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</row>
    <row r="392" spans="1:54" x14ac:dyDescent="0.2">
      <c r="A392">
        <v>1812208110</v>
      </c>
      <c r="B392" t="s">
        <v>469</v>
      </c>
      <c r="C392" s="2">
        <v>367000</v>
      </c>
      <c r="D392" s="1">
        <v>358426.01</v>
      </c>
      <c r="E392">
        <v>0</v>
      </c>
      <c r="F392" s="1">
        <v>358426.01</v>
      </c>
      <c r="G392" s="1">
        <v>8573.99</v>
      </c>
      <c r="H392">
        <v>97.66</v>
      </c>
      <c r="I392" s="2">
        <v>367000</v>
      </c>
      <c r="J392" s="1">
        <v>358426.01</v>
      </c>
      <c r="K392">
        <v>0</v>
      </c>
      <c r="L392" s="1">
        <v>358426.01</v>
      </c>
      <c r="M392" s="1">
        <v>8573.99</v>
      </c>
      <c r="N392">
        <v>97.66</v>
      </c>
      <c r="O392">
        <v>0</v>
      </c>
      <c r="P392">
        <v>0</v>
      </c>
      <c r="Q392">
        <v>0</v>
      </c>
      <c r="R392" s="2">
        <v>367000</v>
      </c>
      <c r="S392" s="1">
        <v>8573.99</v>
      </c>
      <c r="T392" s="2">
        <v>367000</v>
      </c>
      <c r="U392" s="1">
        <v>8573.99</v>
      </c>
      <c r="V392">
        <v>0</v>
      </c>
      <c r="W392" t="str">
        <f>""</f>
        <v/>
      </c>
      <c r="X392">
        <v>0</v>
      </c>
      <c r="Y392" t="str">
        <f>""</f>
        <v/>
      </c>
      <c r="Z392">
        <v>0</v>
      </c>
      <c r="AA392" t="str">
        <f>""</f>
        <v/>
      </c>
      <c r="AB392">
        <v>0</v>
      </c>
      <c r="AC392" t="str">
        <f>""</f>
        <v/>
      </c>
      <c r="AD392">
        <v>0</v>
      </c>
      <c r="AE392" t="str">
        <f>""</f>
        <v/>
      </c>
      <c r="AF392">
        <v>0</v>
      </c>
      <c r="AG392" t="str">
        <f>""</f>
        <v/>
      </c>
      <c r="AH392">
        <v>0</v>
      </c>
      <c r="AI392" t="str">
        <f>""</f>
        <v/>
      </c>
      <c r="AJ392">
        <v>0</v>
      </c>
      <c r="AK392" t="str">
        <f>""</f>
        <v/>
      </c>
      <c r="AL392">
        <v>0</v>
      </c>
      <c r="AM392" t="str">
        <f>""</f>
        <v/>
      </c>
      <c r="AN392">
        <v>0</v>
      </c>
      <c r="AO392" t="str">
        <f>""</f>
        <v/>
      </c>
      <c r="AP392">
        <v>0</v>
      </c>
      <c r="AQ392" t="str">
        <f>""</f>
        <v/>
      </c>
      <c r="AR392" t="s">
        <v>56</v>
      </c>
      <c r="AS392" t="s">
        <v>57</v>
      </c>
      <c r="AT392">
        <v>0</v>
      </c>
      <c r="AU392" t="str">
        <f>""</f>
        <v/>
      </c>
      <c r="AV392">
        <v>2015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</row>
    <row r="393" spans="1:54" x14ac:dyDescent="0.2">
      <c r="A393">
        <v>1812209110</v>
      </c>
      <c r="B393" t="s">
        <v>470</v>
      </c>
      <c r="C393" s="2">
        <v>225000</v>
      </c>
      <c r="D393" s="1">
        <v>226431.3</v>
      </c>
      <c r="E393">
        <v>0</v>
      </c>
      <c r="F393" s="1">
        <v>226431.3</v>
      </c>
      <c r="G393" s="1">
        <v>-1431.3</v>
      </c>
      <c r="H393">
        <v>100.63</v>
      </c>
      <c r="I393" s="2">
        <v>225000</v>
      </c>
      <c r="J393" s="1">
        <v>226431.3</v>
      </c>
      <c r="K393">
        <v>0</v>
      </c>
      <c r="L393" s="1">
        <v>226431.3</v>
      </c>
      <c r="M393" s="1">
        <v>-1431.3</v>
      </c>
      <c r="N393">
        <v>100.63</v>
      </c>
      <c r="O393">
        <v>0</v>
      </c>
      <c r="P393">
        <v>0</v>
      </c>
      <c r="Q393">
        <v>0</v>
      </c>
      <c r="R393" s="2">
        <v>225000</v>
      </c>
      <c r="S393" s="1">
        <v>-1431.3</v>
      </c>
      <c r="T393" s="2">
        <v>225000</v>
      </c>
      <c r="U393" s="1">
        <v>-1431.3</v>
      </c>
      <c r="V393">
        <v>0</v>
      </c>
      <c r="W393" t="str">
        <f>""</f>
        <v/>
      </c>
      <c r="X393">
        <v>0</v>
      </c>
      <c r="Y393" t="str">
        <f>""</f>
        <v/>
      </c>
      <c r="Z393">
        <v>0</v>
      </c>
      <c r="AA393" t="str">
        <f>""</f>
        <v/>
      </c>
      <c r="AB393">
        <v>0</v>
      </c>
      <c r="AC393" t="str">
        <f>""</f>
        <v/>
      </c>
      <c r="AD393">
        <v>0</v>
      </c>
      <c r="AE393" t="str">
        <f>""</f>
        <v/>
      </c>
      <c r="AF393">
        <v>0</v>
      </c>
      <c r="AG393" t="str">
        <f>""</f>
        <v/>
      </c>
      <c r="AH393">
        <v>0</v>
      </c>
      <c r="AI393" t="str">
        <f>""</f>
        <v/>
      </c>
      <c r="AJ393">
        <v>0</v>
      </c>
      <c r="AK393" t="str">
        <f>""</f>
        <v/>
      </c>
      <c r="AL393">
        <v>0</v>
      </c>
      <c r="AM393" t="str">
        <f>""</f>
        <v/>
      </c>
      <c r="AN393">
        <v>0</v>
      </c>
      <c r="AO393" t="str">
        <f>""</f>
        <v/>
      </c>
      <c r="AP393">
        <v>0</v>
      </c>
      <c r="AQ393" t="str">
        <f>""</f>
        <v/>
      </c>
      <c r="AR393" t="s">
        <v>56</v>
      </c>
      <c r="AS393" t="s">
        <v>57</v>
      </c>
      <c r="AT393">
        <v>0</v>
      </c>
      <c r="AU393" t="str">
        <f>""</f>
        <v/>
      </c>
      <c r="AV393">
        <v>2015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</row>
    <row r="394" spans="1:54" x14ac:dyDescent="0.2">
      <c r="A394">
        <v>1812210110</v>
      </c>
      <c r="B394" t="s">
        <v>471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 t="str">
        <f>""</f>
        <v/>
      </c>
      <c r="X394">
        <v>0</v>
      </c>
      <c r="Y394" t="str">
        <f>""</f>
        <v/>
      </c>
      <c r="Z394">
        <v>0</v>
      </c>
      <c r="AA394" t="str">
        <f>""</f>
        <v/>
      </c>
      <c r="AB394">
        <v>0</v>
      </c>
      <c r="AC394" t="str">
        <f>""</f>
        <v/>
      </c>
      <c r="AD394">
        <v>0</v>
      </c>
      <c r="AE394" t="str">
        <f>""</f>
        <v/>
      </c>
      <c r="AF394">
        <v>0</v>
      </c>
      <c r="AG394" t="str">
        <f>""</f>
        <v/>
      </c>
      <c r="AH394">
        <v>0</v>
      </c>
      <c r="AI394" t="str">
        <f>""</f>
        <v/>
      </c>
      <c r="AJ394">
        <v>0</v>
      </c>
      <c r="AK394" t="str">
        <f>""</f>
        <v/>
      </c>
      <c r="AL394">
        <v>0</v>
      </c>
      <c r="AM394" t="str">
        <f>""</f>
        <v/>
      </c>
      <c r="AN394">
        <v>0</v>
      </c>
      <c r="AO394" t="str">
        <f>""</f>
        <v/>
      </c>
      <c r="AP394">
        <v>0</v>
      </c>
      <c r="AQ394" t="str">
        <f>""</f>
        <v/>
      </c>
      <c r="AR394" t="s">
        <v>56</v>
      </c>
      <c r="AS394" t="s">
        <v>57</v>
      </c>
      <c r="AT394">
        <v>0</v>
      </c>
      <c r="AU394" t="str">
        <f>""</f>
        <v/>
      </c>
      <c r="AV394">
        <v>2015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</row>
    <row r="395" spans="1:54" x14ac:dyDescent="0.2">
      <c r="A395">
        <v>1812300110</v>
      </c>
      <c r="B395" t="s">
        <v>472</v>
      </c>
      <c r="C395" s="2">
        <v>3250000</v>
      </c>
      <c r="D395" s="1">
        <v>3375088.65</v>
      </c>
      <c r="E395">
        <v>0</v>
      </c>
      <c r="F395" s="1">
        <v>3375088.65</v>
      </c>
      <c r="G395" s="1">
        <v>-125088.65</v>
      </c>
      <c r="H395">
        <v>103.84</v>
      </c>
      <c r="I395" s="2">
        <v>3250000</v>
      </c>
      <c r="J395" s="1">
        <v>3375088.65</v>
      </c>
      <c r="K395">
        <v>0</v>
      </c>
      <c r="L395" s="1">
        <v>3375088.65</v>
      </c>
      <c r="M395" s="1">
        <v>-125088.65</v>
      </c>
      <c r="N395">
        <v>103.84</v>
      </c>
      <c r="O395">
        <v>0</v>
      </c>
      <c r="P395">
        <v>0</v>
      </c>
      <c r="Q395">
        <v>0</v>
      </c>
      <c r="R395" s="2">
        <v>3250000</v>
      </c>
      <c r="S395" s="1">
        <v>-125088.65</v>
      </c>
      <c r="T395" s="2">
        <v>3250000</v>
      </c>
      <c r="U395" s="1">
        <v>-125088.65</v>
      </c>
      <c r="V395">
        <v>300</v>
      </c>
      <c r="W395" t="s">
        <v>447</v>
      </c>
      <c r="X395">
        <v>0</v>
      </c>
      <c r="Y395" t="str">
        <f>""</f>
        <v/>
      </c>
      <c r="Z395">
        <v>0</v>
      </c>
      <c r="AA395" t="str">
        <f>""</f>
        <v/>
      </c>
      <c r="AB395">
        <v>0</v>
      </c>
      <c r="AC395" t="str">
        <f>""</f>
        <v/>
      </c>
      <c r="AD395">
        <v>0</v>
      </c>
      <c r="AE395" t="str">
        <f>""</f>
        <v/>
      </c>
      <c r="AF395">
        <v>0</v>
      </c>
      <c r="AG395" t="str">
        <f>""</f>
        <v/>
      </c>
      <c r="AH395">
        <v>0</v>
      </c>
      <c r="AI395" t="str">
        <f>""</f>
        <v/>
      </c>
      <c r="AJ395">
        <v>0</v>
      </c>
      <c r="AK395" t="str">
        <f>""</f>
        <v/>
      </c>
      <c r="AL395">
        <v>0</v>
      </c>
      <c r="AM395" t="str">
        <f>""</f>
        <v/>
      </c>
      <c r="AN395">
        <v>0</v>
      </c>
      <c r="AO395" t="str">
        <f>""</f>
        <v/>
      </c>
      <c r="AP395">
        <v>0</v>
      </c>
      <c r="AQ395" t="str">
        <f>""</f>
        <v/>
      </c>
      <c r="AR395" t="s">
        <v>56</v>
      </c>
      <c r="AS395" t="s">
        <v>57</v>
      </c>
      <c r="AT395">
        <v>0</v>
      </c>
      <c r="AU395" t="str">
        <f>""</f>
        <v/>
      </c>
      <c r="AV395">
        <v>2015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</row>
    <row r="396" spans="1:54" x14ac:dyDescent="0.2">
      <c r="A396">
        <v>1812300111</v>
      </c>
      <c r="B396" t="s">
        <v>473</v>
      </c>
      <c r="C396" s="2">
        <v>200000</v>
      </c>
      <c r="D396">
        <v>0</v>
      </c>
      <c r="E396">
        <v>0</v>
      </c>
      <c r="F396">
        <v>0</v>
      </c>
      <c r="G396" s="1">
        <v>200000</v>
      </c>
      <c r="H396">
        <v>0</v>
      </c>
      <c r="I396" s="2">
        <v>200000</v>
      </c>
      <c r="J396">
        <v>0</v>
      </c>
      <c r="K396">
        <v>0</v>
      </c>
      <c r="L396">
        <v>0</v>
      </c>
      <c r="M396" s="1">
        <v>200000</v>
      </c>
      <c r="N396">
        <v>0</v>
      </c>
      <c r="O396">
        <v>0</v>
      </c>
      <c r="P396">
        <v>0</v>
      </c>
      <c r="Q396">
        <v>0</v>
      </c>
      <c r="R396" s="2">
        <v>200000</v>
      </c>
      <c r="S396" s="1">
        <v>200000</v>
      </c>
      <c r="T396" s="2">
        <v>200000</v>
      </c>
      <c r="U396" s="1">
        <v>200000</v>
      </c>
      <c r="V396">
        <v>0</v>
      </c>
      <c r="W396" t="str">
        <f>""</f>
        <v/>
      </c>
      <c r="X396">
        <v>0</v>
      </c>
      <c r="Y396" t="str">
        <f>""</f>
        <v/>
      </c>
      <c r="Z396">
        <v>0</v>
      </c>
      <c r="AA396" t="str">
        <f>""</f>
        <v/>
      </c>
      <c r="AB396">
        <v>0</v>
      </c>
      <c r="AC396" t="str">
        <f>""</f>
        <v/>
      </c>
      <c r="AD396">
        <v>0</v>
      </c>
      <c r="AE396" t="str">
        <f>""</f>
        <v/>
      </c>
      <c r="AF396">
        <v>0</v>
      </c>
      <c r="AG396" t="str">
        <f>""</f>
        <v/>
      </c>
      <c r="AH396">
        <v>0</v>
      </c>
      <c r="AI396" t="str">
        <f>""</f>
        <v/>
      </c>
      <c r="AJ396">
        <v>0</v>
      </c>
      <c r="AK396" t="str">
        <f>""</f>
        <v/>
      </c>
      <c r="AL396">
        <v>0</v>
      </c>
      <c r="AM396" t="str">
        <f>""</f>
        <v/>
      </c>
      <c r="AN396">
        <v>0</v>
      </c>
      <c r="AO396" t="str">
        <f>""</f>
        <v/>
      </c>
      <c r="AP396">
        <v>0</v>
      </c>
      <c r="AQ396" t="str">
        <f>""</f>
        <v/>
      </c>
      <c r="AR396" t="s">
        <v>56</v>
      </c>
      <c r="AS396" t="s">
        <v>57</v>
      </c>
      <c r="AT396">
        <v>0</v>
      </c>
      <c r="AU396" t="str">
        <f>""</f>
        <v/>
      </c>
      <c r="AV396">
        <v>2015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</row>
    <row r="397" spans="1:54" x14ac:dyDescent="0.2">
      <c r="A397">
        <v>1812300410</v>
      </c>
      <c r="B397" t="s">
        <v>474</v>
      </c>
      <c r="C397" s="2">
        <v>233000</v>
      </c>
      <c r="D397" s="1">
        <v>193905</v>
      </c>
      <c r="E397">
        <v>0</v>
      </c>
      <c r="F397" s="1">
        <v>193905</v>
      </c>
      <c r="G397" s="1">
        <v>39095</v>
      </c>
      <c r="H397">
        <v>83.22</v>
      </c>
      <c r="I397" s="2">
        <v>233000</v>
      </c>
      <c r="J397" s="1">
        <v>193905</v>
      </c>
      <c r="K397">
        <v>0</v>
      </c>
      <c r="L397" s="1">
        <v>193905</v>
      </c>
      <c r="M397" s="1">
        <v>39095</v>
      </c>
      <c r="N397">
        <v>83.22</v>
      </c>
      <c r="O397">
        <v>0</v>
      </c>
      <c r="P397">
        <v>0</v>
      </c>
      <c r="Q397">
        <v>0</v>
      </c>
      <c r="R397" s="2">
        <v>233000</v>
      </c>
      <c r="S397" s="1">
        <v>39095</v>
      </c>
      <c r="T397" s="2">
        <v>233000</v>
      </c>
      <c r="U397" s="1">
        <v>39095</v>
      </c>
      <c r="V397">
        <v>300</v>
      </c>
      <c r="W397" t="s">
        <v>447</v>
      </c>
      <c r="X397">
        <v>0</v>
      </c>
      <c r="Y397" t="str">
        <f>""</f>
        <v/>
      </c>
      <c r="Z397">
        <v>0</v>
      </c>
      <c r="AA397" t="str">
        <f>""</f>
        <v/>
      </c>
      <c r="AB397">
        <v>0</v>
      </c>
      <c r="AC397" t="str">
        <f>""</f>
        <v/>
      </c>
      <c r="AD397">
        <v>0</v>
      </c>
      <c r="AE397" t="str">
        <f>""</f>
        <v/>
      </c>
      <c r="AF397">
        <v>0</v>
      </c>
      <c r="AG397" t="str">
        <f>""</f>
        <v/>
      </c>
      <c r="AH397">
        <v>0</v>
      </c>
      <c r="AI397" t="str">
        <f>""</f>
        <v/>
      </c>
      <c r="AJ397">
        <v>0</v>
      </c>
      <c r="AK397" t="str">
        <f>""</f>
        <v/>
      </c>
      <c r="AL397">
        <v>0</v>
      </c>
      <c r="AM397" t="str">
        <f>""</f>
        <v/>
      </c>
      <c r="AN397">
        <v>0</v>
      </c>
      <c r="AO397" t="str">
        <f>""</f>
        <v/>
      </c>
      <c r="AP397">
        <v>0</v>
      </c>
      <c r="AQ397" t="str">
        <f>""</f>
        <v/>
      </c>
      <c r="AR397" t="s">
        <v>56</v>
      </c>
      <c r="AS397" t="s">
        <v>57</v>
      </c>
      <c r="AT397">
        <v>0</v>
      </c>
      <c r="AU397" t="str">
        <f>""</f>
        <v/>
      </c>
      <c r="AV397">
        <v>2015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</row>
    <row r="398" spans="1:54" x14ac:dyDescent="0.2">
      <c r="A398">
        <v>1812300431</v>
      </c>
      <c r="B398" t="s">
        <v>475</v>
      </c>
      <c r="C398" s="2">
        <v>76000</v>
      </c>
      <c r="D398" s="1">
        <v>111362.16</v>
      </c>
      <c r="E398">
        <v>0</v>
      </c>
      <c r="F398" s="1">
        <v>111362.16</v>
      </c>
      <c r="G398" s="1">
        <v>-35362.160000000003</v>
      </c>
      <c r="H398">
        <v>146.52000000000001</v>
      </c>
      <c r="I398" s="2">
        <v>76000</v>
      </c>
      <c r="J398" s="1">
        <v>111362.16</v>
      </c>
      <c r="K398">
        <v>0</v>
      </c>
      <c r="L398" s="1">
        <v>111362.16</v>
      </c>
      <c r="M398" s="1">
        <v>-35362.160000000003</v>
      </c>
      <c r="N398">
        <v>146.52000000000001</v>
      </c>
      <c r="O398">
        <v>0</v>
      </c>
      <c r="P398">
        <v>0</v>
      </c>
      <c r="Q398">
        <v>0</v>
      </c>
      <c r="R398" s="2">
        <v>76000</v>
      </c>
      <c r="S398" s="1">
        <v>-35362.160000000003</v>
      </c>
      <c r="T398" s="2">
        <v>76000</v>
      </c>
      <c r="U398" s="1">
        <v>-35362.160000000003</v>
      </c>
      <c r="V398">
        <v>300</v>
      </c>
      <c r="W398" t="s">
        <v>447</v>
      </c>
      <c r="X398">
        <v>0</v>
      </c>
      <c r="Y398" t="str">
        <f>""</f>
        <v/>
      </c>
      <c r="Z398">
        <v>0</v>
      </c>
      <c r="AA398" t="str">
        <f>""</f>
        <v/>
      </c>
      <c r="AB398">
        <v>0</v>
      </c>
      <c r="AC398" t="str">
        <f>""</f>
        <v/>
      </c>
      <c r="AD398">
        <v>0</v>
      </c>
      <c r="AE398" t="str">
        <f>""</f>
        <v/>
      </c>
      <c r="AF398">
        <v>0</v>
      </c>
      <c r="AG398" t="str">
        <f>""</f>
        <v/>
      </c>
      <c r="AH398">
        <v>0</v>
      </c>
      <c r="AI398" t="str">
        <f>""</f>
        <v/>
      </c>
      <c r="AJ398">
        <v>0</v>
      </c>
      <c r="AK398" t="str">
        <f>""</f>
        <v/>
      </c>
      <c r="AL398">
        <v>0</v>
      </c>
      <c r="AM398" t="str">
        <f>""</f>
        <v/>
      </c>
      <c r="AN398">
        <v>0</v>
      </c>
      <c r="AO398" t="str">
        <f>""</f>
        <v/>
      </c>
      <c r="AP398">
        <v>0</v>
      </c>
      <c r="AQ398" t="str">
        <f>""</f>
        <v/>
      </c>
      <c r="AR398" t="s">
        <v>56</v>
      </c>
      <c r="AS398" t="s">
        <v>57</v>
      </c>
      <c r="AT398">
        <v>0</v>
      </c>
      <c r="AU398" t="str">
        <f>""</f>
        <v/>
      </c>
      <c r="AV398">
        <v>2015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</row>
    <row r="399" spans="1:54" x14ac:dyDescent="0.2">
      <c r="A399">
        <v>1812300432</v>
      </c>
      <c r="B399" t="s">
        <v>476</v>
      </c>
      <c r="C399" s="2">
        <v>29000</v>
      </c>
      <c r="D399" s="1">
        <v>36007.129999999997</v>
      </c>
      <c r="E399">
        <v>0</v>
      </c>
      <c r="F399" s="1">
        <v>36007.129999999997</v>
      </c>
      <c r="G399" s="1">
        <v>-7007.13</v>
      </c>
      <c r="H399">
        <v>124.16</v>
      </c>
      <c r="I399" s="2">
        <v>29000</v>
      </c>
      <c r="J399" s="1">
        <v>36007.129999999997</v>
      </c>
      <c r="K399">
        <v>0</v>
      </c>
      <c r="L399" s="1">
        <v>36007.129999999997</v>
      </c>
      <c r="M399" s="1">
        <v>-7007.13</v>
      </c>
      <c r="N399">
        <v>124.16</v>
      </c>
      <c r="O399">
        <v>0</v>
      </c>
      <c r="P399">
        <v>0</v>
      </c>
      <c r="Q399">
        <v>0</v>
      </c>
      <c r="R399" s="2">
        <v>29000</v>
      </c>
      <c r="S399" s="1">
        <v>-7007.13</v>
      </c>
      <c r="T399" s="2">
        <v>29000</v>
      </c>
      <c r="U399" s="1">
        <v>-7007.13</v>
      </c>
      <c r="V399">
        <v>0</v>
      </c>
      <c r="W399" t="str">
        <f>""</f>
        <v/>
      </c>
      <c r="X399">
        <v>0</v>
      </c>
      <c r="Y399" t="str">
        <f>""</f>
        <v/>
      </c>
      <c r="Z399">
        <v>0</v>
      </c>
      <c r="AA399" t="str">
        <f>""</f>
        <v/>
      </c>
      <c r="AB399">
        <v>0</v>
      </c>
      <c r="AC399" t="str">
        <f>""</f>
        <v/>
      </c>
      <c r="AD399">
        <v>0</v>
      </c>
      <c r="AE399" t="str">
        <f>""</f>
        <v/>
      </c>
      <c r="AF399">
        <v>0</v>
      </c>
      <c r="AG399" t="str">
        <f>""</f>
        <v/>
      </c>
      <c r="AH399">
        <v>0</v>
      </c>
      <c r="AI399" t="str">
        <f>""</f>
        <v/>
      </c>
      <c r="AJ399">
        <v>0</v>
      </c>
      <c r="AK399" t="str">
        <f>""</f>
        <v/>
      </c>
      <c r="AL399">
        <v>0</v>
      </c>
      <c r="AM399" t="str">
        <f>""</f>
        <v/>
      </c>
      <c r="AN399">
        <v>0</v>
      </c>
      <c r="AO399" t="str">
        <f>""</f>
        <v/>
      </c>
      <c r="AP399">
        <v>0</v>
      </c>
      <c r="AQ399" t="str">
        <f>""</f>
        <v/>
      </c>
      <c r="AR399" t="s">
        <v>56</v>
      </c>
      <c r="AS399" t="s">
        <v>57</v>
      </c>
      <c r="AT399">
        <v>0</v>
      </c>
      <c r="AU399" t="str">
        <f>""</f>
        <v/>
      </c>
      <c r="AV399">
        <v>2015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</row>
    <row r="400" spans="1:54" x14ac:dyDescent="0.2">
      <c r="A400">
        <v>1812300433</v>
      </c>
      <c r="B400" t="s">
        <v>477</v>
      </c>
      <c r="C400">
        <v>0</v>
      </c>
      <c r="D400">
        <v>900</v>
      </c>
      <c r="E400">
        <v>0</v>
      </c>
      <c r="F400">
        <v>900</v>
      </c>
      <c r="G400">
        <v>-900</v>
      </c>
      <c r="H400">
        <v>0</v>
      </c>
      <c r="I400">
        <v>0</v>
      </c>
      <c r="J400">
        <v>900</v>
      </c>
      <c r="K400">
        <v>0</v>
      </c>
      <c r="L400">
        <v>900</v>
      </c>
      <c r="M400">
        <v>-900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-900</v>
      </c>
      <c r="T400">
        <v>0</v>
      </c>
      <c r="U400">
        <v>-900</v>
      </c>
      <c r="V400">
        <v>300</v>
      </c>
      <c r="W400" t="s">
        <v>447</v>
      </c>
      <c r="X400">
        <v>0</v>
      </c>
      <c r="Y400" t="str">
        <f>""</f>
        <v/>
      </c>
      <c r="Z400">
        <v>0</v>
      </c>
      <c r="AA400" t="str">
        <f>""</f>
        <v/>
      </c>
      <c r="AB400">
        <v>0</v>
      </c>
      <c r="AC400" t="str">
        <f>""</f>
        <v/>
      </c>
      <c r="AD400">
        <v>0</v>
      </c>
      <c r="AE400" t="str">
        <f>""</f>
        <v/>
      </c>
      <c r="AF400">
        <v>0</v>
      </c>
      <c r="AG400" t="str">
        <f>""</f>
        <v/>
      </c>
      <c r="AH400">
        <v>0</v>
      </c>
      <c r="AI400" t="str">
        <f>""</f>
        <v/>
      </c>
      <c r="AJ400">
        <v>0</v>
      </c>
      <c r="AK400" t="str">
        <f>""</f>
        <v/>
      </c>
      <c r="AL400">
        <v>0</v>
      </c>
      <c r="AM400" t="str">
        <f>""</f>
        <v/>
      </c>
      <c r="AN400">
        <v>0</v>
      </c>
      <c r="AO400" t="str">
        <f>""</f>
        <v/>
      </c>
      <c r="AP400">
        <v>0</v>
      </c>
      <c r="AQ400" t="str">
        <f>""</f>
        <v/>
      </c>
      <c r="AR400" t="s">
        <v>56</v>
      </c>
      <c r="AS400" t="s">
        <v>57</v>
      </c>
      <c r="AT400">
        <v>0</v>
      </c>
      <c r="AU400" t="str">
        <f>""</f>
        <v/>
      </c>
      <c r="AV400">
        <v>2015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</row>
    <row r="401" spans="1:54" x14ac:dyDescent="0.2">
      <c r="A401">
        <v>1812300540</v>
      </c>
      <c r="B401" t="s">
        <v>478</v>
      </c>
      <c r="C401" s="2">
        <v>21000</v>
      </c>
      <c r="D401" s="1">
        <v>29131.05</v>
      </c>
      <c r="E401">
        <v>0</v>
      </c>
      <c r="F401" s="1">
        <v>29131.05</v>
      </c>
      <c r="G401" s="1">
        <v>-8131.05</v>
      </c>
      <c r="H401">
        <v>138.71</v>
      </c>
      <c r="I401" s="2">
        <v>21000</v>
      </c>
      <c r="J401" s="1">
        <v>29131.05</v>
      </c>
      <c r="K401">
        <v>0</v>
      </c>
      <c r="L401" s="1">
        <v>29131.05</v>
      </c>
      <c r="M401" s="1">
        <v>-8131.05</v>
      </c>
      <c r="N401">
        <v>138.71</v>
      </c>
      <c r="O401">
        <v>0</v>
      </c>
      <c r="P401">
        <v>0</v>
      </c>
      <c r="Q401">
        <v>0</v>
      </c>
      <c r="R401" s="2">
        <v>21000</v>
      </c>
      <c r="S401" s="1">
        <v>-8131.05</v>
      </c>
      <c r="T401" s="2">
        <v>21000</v>
      </c>
      <c r="U401" s="1">
        <v>-8131.05</v>
      </c>
      <c r="V401">
        <v>300</v>
      </c>
      <c r="W401" t="s">
        <v>447</v>
      </c>
      <c r="X401">
        <v>0</v>
      </c>
      <c r="Y401" t="str">
        <f>""</f>
        <v/>
      </c>
      <c r="Z401">
        <v>0</v>
      </c>
      <c r="AA401" t="str">
        <f>""</f>
        <v/>
      </c>
      <c r="AB401">
        <v>0</v>
      </c>
      <c r="AC401" t="str">
        <f>""</f>
        <v/>
      </c>
      <c r="AD401">
        <v>0</v>
      </c>
      <c r="AE401" t="str">
        <f>""</f>
        <v/>
      </c>
      <c r="AF401">
        <v>0</v>
      </c>
      <c r="AG401" t="str">
        <f>""</f>
        <v/>
      </c>
      <c r="AH401">
        <v>0</v>
      </c>
      <c r="AI401" t="str">
        <f>""</f>
        <v/>
      </c>
      <c r="AJ401">
        <v>0</v>
      </c>
      <c r="AK401" t="str">
        <f>""</f>
        <v/>
      </c>
      <c r="AL401">
        <v>0</v>
      </c>
      <c r="AM401" t="str">
        <f>""</f>
        <v/>
      </c>
      <c r="AN401">
        <v>0</v>
      </c>
      <c r="AO401" t="str">
        <f>""</f>
        <v/>
      </c>
      <c r="AP401">
        <v>0</v>
      </c>
      <c r="AQ401" t="str">
        <f>""</f>
        <v/>
      </c>
      <c r="AR401" t="s">
        <v>56</v>
      </c>
      <c r="AS401" t="s">
        <v>57</v>
      </c>
      <c r="AT401">
        <v>0</v>
      </c>
      <c r="AU401" t="str">
        <f>""</f>
        <v/>
      </c>
      <c r="AV401">
        <v>2015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</row>
    <row r="402" spans="1:54" x14ac:dyDescent="0.2">
      <c r="A402">
        <v>1812300560</v>
      </c>
      <c r="B402" t="s">
        <v>479</v>
      </c>
      <c r="C402" s="2">
        <v>48000</v>
      </c>
      <c r="D402" s="1">
        <v>46151</v>
      </c>
      <c r="E402" s="1">
        <v>3200</v>
      </c>
      <c r="F402" s="1">
        <v>49351</v>
      </c>
      <c r="G402" s="1">
        <v>-1351</v>
      </c>
      <c r="H402">
        <v>102.81</v>
      </c>
      <c r="I402" s="2">
        <v>48000</v>
      </c>
      <c r="J402" s="1">
        <v>46151</v>
      </c>
      <c r="K402" s="1">
        <v>3200</v>
      </c>
      <c r="L402" s="1">
        <v>49351</v>
      </c>
      <c r="M402" s="1">
        <v>-1351</v>
      </c>
      <c r="N402">
        <v>102.81</v>
      </c>
      <c r="O402">
        <v>0</v>
      </c>
      <c r="P402">
        <v>0</v>
      </c>
      <c r="Q402">
        <v>0</v>
      </c>
      <c r="R402" s="2">
        <v>48000</v>
      </c>
      <c r="S402" s="1">
        <v>-1351</v>
      </c>
      <c r="T402" s="2">
        <v>48000</v>
      </c>
      <c r="U402" s="1">
        <v>-1351</v>
      </c>
      <c r="V402">
        <v>300</v>
      </c>
      <c r="W402" t="s">
        <v>447</v>
      </c>
      <c r="X402">
        <v>0</v>
      </c>
      <c r="Y402" t="str">
        <f>""</f>
        <v/>
      </c>
      <c r="Z402">
        <v>0</v>
      </c>
      <c r="AA402" t="str">
        <f>""</f>
        <v/>
      </c>
      <c r="AB402">
        <v>0</v>
      </c>
      <c r="AC402" t="str">
        <f>""</f>
        <v/>
      </c>
      <c r="AD402">
        <v>0</v>
      </c>
      <c r="AE402" t="str">
        <f>""</f>
        <v/>
      </c>
      <c r="AF402">
        <v>0</v>
      </c>
      <c r="AG402" t="str">
        <f>""</f>
        <v/>
      </c>
      <c r="AH402">
        <v>0</v>
      </c>
      <c r="AI402" t="str">
        <f>""</f>
        <v/>
      </c>
      <c r="AJ402">
        <v>0</v>
      </c>
      <c r="AK402" t="str">
        <f>""</f>
        <v/>
      </c>
      <c r="AL402">
        <v>0</v>
      </c>
      <c r="AM402" t="str">
        <f>""</f>
        <v/>
      </c>
      <c r="AN402">
        <v>0</v>
      </c>
      <c r="AO402" t="str">
        <f>""</f>
        <v/>
      </c>
      <c r="AP402">
        <v>0</v>
      </c>
      <c r="AQ402" t="str">
        <f>""</f>
        <v/>
      </c>
      <c r="AR402" t="s">
        <v>56</v>
      </c>
      <c r="AS402" t="s">
        <v>57</v>
      </c>
      <c r="AT402">
        <v>0</v>
      </c>
      <c r="AU402" t="str">
        <f>""</f>
        <v/>
      </c>
      <c r="AV402">
        <v>2015</v>
      </c>
      <c r="AW402">
        <v>0</v>
      </c>
      <c r="AX402">
        <v>0</v>
      </c>
      <c r="AY402">
        <v>3200</v>
      </c>
      <c r="AZ402">
        <v>0</v>
      </c>
      <c r="BA402">
        <v>0</v>
      </c>
      <c r="BB402">
        <v>0</v>
      </c>
    </row>
    <row r="403" spans="1:54" x14ac:dyDescent="0.2">
      <c r="A403">
        <v>1812300720</v>
      </c>
      <c r="B403" t="s">
        <v>480</v>
      </c>
      <c r="C403" s="2">
        <v>9000</v>
      </c>
      <c r="D403" s="1">
        <v>55270</v>
      </c>
      <c r="E403">
        <v>0</v>
      </c>
      <c r="F403" s="1">
        <v>55270</v>
      </c>
      <c r="G403" s="1">
        <v>-46270</v>
      </c>
      <c r="H403">
        <v>614.11</v>
      </c>
      <c r="I403" s="2">
        <v>9000</v>
      </c>
      <c r="J403" s="1">
        <v>55270</v>
      </c>
      <c r="K403">
        <v>0</v>
      </c>
      <c r="L403" s="1">
        <v>55270</v>
      </c>
      <c r="M403" s="1">
        <v>-46270</v>
      </c>
      <c r="N403">
        <v>614.11</v>
      </c>
      <c r="O403">
        <v>0</v>
      </c>
      <c r="P403">
        <v>0</v>
      </c>
      <c r="Q403">
        <v>0</v>
      </c>
      <c r="R403" s="2">
        <v>9000</v>
      </c>
      <c r="S403" s="1">
        <v>-46270</v>
      </c>
      <c r="T403" s="2">
        <v>9000</v>
      </c>
      <c r="U403" s="1">
        <v>-46270</v>
      </c>
      <c r="V403">
        <v>300</v>
      </c>
      <c r="W403" t="s">
        <v>447</v>
      </c>
      <c r="X403">
        <v>0</v>
      </c>
      <c r="Y403" t="str">
        <f>""</f>
        <v/>
      </c>
      <c r="Z403">
        <v>0</v>
      </c>
      <c r="AA403" t="str">
        <f>""</f>
        <v/>
      </c>
      <c r="AB403">
        <v>0</v>
      </c>
      <c r="AC403" t="str">
        <f>""</f>
        <v/>
      </c>
      <c r="AD403">
        <v>0</v>
      </c>
      <c r="AE403" t="str">
        <f>""</f>
        <v/>
      </c>
      <c r="AF403">
        <v>0</v>
      </c>
      <c r="AG403" t="str">
        <f>""</f>
        <v/>
      </c>
      <c r="AH403">
        <v>0</v>
      </c>
      <c r="AI403" t="str">
        <f>""</f>
        <v/>
      </c>
      <c r="AJ403">
        <v>0</v>
      </c>
      <c r="AK403" t="str">
        <f>""</f>
        <v/>
      </c>
      <c r="AL403">
        <v>0</v>
      </c>
      <c r="AM403" t="str">
        <f>""</f>
        <v/>
      </c>
      <c r="AN403">
        <v>0</v>
      </c>
      <c r="AO403" t="str">
        <f>""</f>
        <v/>
      </c>
      <c r="AP403">
        <v>0</v>
      </c>
      <c r="AQ403" t="str">
        <f>""</f>
        <v/>
      </c>
      <c r="AR403" t="s">
        <v>56</v>
      </c>
      <c r="AS403" t="s">
        <v>57</v>
      </c>
      <c r="AT403">
        <v>0</v>
      </c>
      <c r="AU403" t="str">
        <f>""</f>
        <v/>
      </c>
      <c r="AV403">
        <v>2015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</row>
    <row r="404" spans="1:54" x14ac:dyDescent="0.2">
      <c r="A404">
        <v>1812300740</v>
      </c>
      <c r="B404" t="s">
        <v>481</v>
      </c>
      <c r="C404" s="2">
        <v>22000</v>
      </c>
      <c r="D404" s="1">
        <v>26605.1</v>
      </c>
      <c r="E404">
        <v>0</v>
      </c>
      <c r="F404" s="1">
        <v>26605.1</v>
      </c>
      <c r="G404" s="1">
        <v>-4605.1000000000004</v>
      </c>
      <c r="H404">
        <v>120.93</v>
      </c>
      <c r="I404" s="2">
        <v>22000</v>
      </c>
      <c r="J404" s="1">
        <v>26605.1</v>
      </c>
      <c r="K404">
        <v>0</v>
      </c>
      <c r="L404" s="1">
        <v>26605.1</v>
      </c>
      <c r="M404" s="1">
        <v>-4605.1000000000004</v>
      </c>
      <c r="N404">
        <v>120.93</v>
      </c>
      <c r="O404">
        <v>0</v>
      </c>
      <c r="P404">
        <v>0</v>
      </c>
      <c r="Q404">
        <v>0</v>
      </c>
      <c r="R404" s="2">
        <v>22000</v>
      </c>
      <c r="S404" s="1">
        <v>-4605.1000000000004</v>
      </c>
      <c r="T404" s="2">
        <v>22000</v>
      </c>
      <c r="U404" s="1">
        <v>-4605.1000000000004</v>
      </c>
      <c r="V404">
        <v>300</v>
      </c>
      <c r="W404" t="s">
        <v>447</v>
      </c>
      <c r="X404">
        <v>0</v>
      </c>
      <c r="Y404" t="str">
        <f>""</f>
        <v/>
      </c>
      <c r="Z404">
        <v>0</v>
      </c>
      <c r="AA404" t="str">
        <f>""</f>
        <v/>
      </c>
      <c r="AB404">
        <v>0</v>
      </c>
      <c r="AC404" t="str">
        <f>""</f>
        <v/>
      </c>
      <c r="AD404">
        <v>0</v>
      </c>
      <c r="AE404" t="str">
        <f>""</f>
        <v/>
      </c>
      <c r="AF404">
        <v>0</v>
      </c>
      <c r="AG404" t="str">
        <f>""</f>
        <v/>
      </c>
      <c r="AH404">
        <v>0</v>
      </c>
      <c r="AI404" t="str">
        <f>""</f>
        <v/>
      </c>
      <c r="AJ404">
        <v>0</v>
      </c>
      <c r="AK404" t="str">
        <f>""</f>
        <v/>
      </c>
      <c r="AL404">
        <v>0</v>
      </c>
      <c r="AM404" t="str">
        <f>""</f>
        <v/>
      </c>
      <c r="AN404">
        <v>0</v>
      </c>
      <c r="AO404" t="str">
        <f>""</f>
        <v/>
      </c>
      <c r="AP404">
        <v>0</v>
      </c>
      <c r="AQ404" t="str">
        <f>""</f>
        <v/>
      </c>
      <c r="AR404" t="s">
        <v>56</v>
      </c>
      <c r="AS404" t="s">
        <v>57</v>
      </c>
      <c r="AT404">
        <v>0</v>
      </c>
      <c r="AU404" t="str">
        <f>""</f>
        <v/>
      </c>
      <c r="AV404">
        <v>2015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</row>
    <row r="405" spans="1:54" x14ac:dyDescent="0.2">
      <c r="A405">
        <v>1812300750</v>
      </c>
      <c r="B405" t="s">
        <v>482</v>
      </c>
      <c r="C405" s="2">
        <v>3260000</v>
      </c>
      <c r="D405" s="1">
        <v>3488009.9</v>
      </c>
      <c r="E405">
        <v>0</v>
      </c>
      <c r="F405" s="1">
        <v>3488009.9</v>
      </c>
      <c r="G405" s="1">
        <v>-228009.9</v>
      </c>
      <c r="H405">
        <v>106.99</v>
      </c>
      <c r="I405" s="2">
        <v>3260000</v>
      </c>
      <c r="J405" s="1">
        <v>3488009.9</v>
      </c>
      <c r="K405">
        <v>0</v>
      </c>
      <c r="L405" s="1">
        <v>3488009.9</v>
      </c>
      <c r="M405" s="1">
        <v>-228009.9</v>
      </c>
      <c r="N405">
        <v>106.99</v>
      </c>
      <c r="O405">
        <v>0</v>
      </c>
      <c r="P405">
        <v>0</v>
      </c>
      <c r="Q405">
        <v>0</v>
      </c>
      <c r="R405" s="2">
        <v>3260000</v>
      </c>
      <c r="S405" s="1">
        <v>-228009.9</v>
      </c>
      <c r="T405" s="2">
        <v>3260000</v>
      </c>
      <c r="U405" s="1">
        <v>-228009.9</v>
      </c>
      <c r="V405">
        <v>300</v>
      </c>
      <c r="W405" t="s">
        <v>447</v>
      </c>
      <c r="X405">
        <v>0</v>
      </c>
      <c r="Y405" t="str">
        <f>""</f>
        <v/>
      </c>
      <c r="Z405">
        <v>0</v>
      </c>
      <c r="AA405" t="str">
        <f>""</f>
        <v/>
      </c>
      <c r="AB405">
        <v>0</v>
      </c>
      <c r="AC405" t="str">
        <f>""</f>
        <v/>
      </c>
      <c r="AD405">
        <v>0</v>
      </c>
      <c r="AE405" t="str">
        <f>""</f>
        <v/>
      </c>
      <c r="AF405">
        <v>0</v>
      </c>
      <c r="AG405" t="str">
        <f>""</f>
        <v/>
      </c>
      <c r="AH405">
        <v>0</v>
      </c>
      <c r="AI405" t="str">
        <f>""</f>
        <v/>
      </c>
      <c r="AJ405">
        <v>0</v>
      </c>
      <c r="AK405" t="str">
        <f>""</f>
        <v/>
      </c>
      <c r="AL405">
        <v>0</v>
      </c>
      <c r="AM405" t="str">
        <f>""</f>
        <v/>
      </c>
      <c r="AN405">
        <v>0</v>
      </c>
      <c r="AO405" t="str">
        <f>""</f>
        <v/>
      </c>
      <c r="AP405">
        <v>0</v>
      </c>
      <c r="AQ405" t="str">
        <f>""</f>
        <v/>
      </c>
      <c r="AR405" t="s">
        <v>56</v>
      </c>
      <c r="AS405" t="s">
        <v>57</v>
      </c>
      <c r="AT405">
        <v>0</v>
      </c>
      <c r="AU405" t="str">
        <f>""</f>
        <v/>
      </c>
      <c r="AV405">
        <v>2015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</row>
    <row r="406" spans="1:54" x14ac:dyDescent="0.2">
      <c r="A406">
        <v>1812300780</v>
      </c>
      <c r="B406" t="s">
        <v>483</v>
      </c>
      <c r="C406" s="2">
        <v>90000</v>
      </c>
      <c r="D406" s="1">
        <v>102815.91</v>
      </c>
      <c r="E406">
        <v>100</v>
      </c>
      <c r="F406" s="1">
        <v>102915.91</v>
      </c>
      <c r="G406" s="1">
        <v>-12915.91</v>
      </c>
      <c r="H406">
        <v>114.35</v>
      </c>
      <c r="I406" s="2">
        <v>90000</v>
      </c>
      <c r="J406" s="1">
        <v>102815.91</v>
      </c>
      <c r="K406">
        <v>100</v>
      </c>
      <c r="L406" s="1">
        <v>102915.91</v>
      </c>
      <c r="M406" s="1">
        <v>-12915.91</v>
      </c>
      <c r="N406">
        <v>114.35</v>
      </c>
      <c r="O406">
        <v>0</v>
      </c>
      <c r="P406">
        <v>0</v>
      </c>
      <c r="Q406">
        <v>0</v>
      </c>
      <c r="R406" s="2">
        <v>90000</v>
      </c>
      <c r="S406" s="1">
        <v>-12915.91</v>
      </c>
      <c r="T406" s="2">
        <v>90000</v>
      </c>
      <c r="U406" s="1">
        <v>-12915.91</v>
      </c>
      <c r="V406">
        <v>300</v>
      </c>
      <c r="W406" t="s">
        <v>447</v>
      </c>
      <c r="X406">
        <v>0</v>
      </c>
      <c r="Y406" t="str">
        <f>""</f>
        <v/>
      </c>
      <c r="Z406">
        <v>0</v>
      </c>
      <c r="AA406" t="str">
        <f>""</f>
        <v/>
      </c>
      <c r="AB406">
        <v>0</v>
      </c>
      <c r="AC406" t="str">
        <f>""</f>
        <v/>
      </c>
      <c r="AD406">
        <v>0</v>
      </c>
      <c r="AE406" t="str">
        <f>""</f>
        <v/>
      </c>
      <c r="AF406">
        <v>0</v>
      </c>
      <c r="AG406" t="str">
        <f>""</f>
        <v/>
      </c>
      <c r="AH406">
        <v>0</v>
      </c>
      <c r="AI406" t="str">
        <f>""</f>
        <v/>
      </c>
      <c r="AJ406">
        <v>0</v>
      </c>
      <c r="AK406" t="str">
        <f>""</f>
        <v/>
      </c>
      <c r="AL406">
        <v>0</v>
      </c>
      <c r="AM406" t="str">
        <f>""</f>
        <v/>
      </c>
      <c r="AN406">
        <v>0</v>
      </c>
      <c r="AO406" t="str">
        <f>""</f>
        <v/>
      </c>
      <c r="AP406">
        <v>0</v>
      </c>
      <c r="AQ406" t="str">
        <f>""</f>
        <v/>
      </c>
      <c r="AR406" t="s">
        <v>56</v>
      </c>
      <c r="AS406" t="s">
        <v>57</v>
      </c>
      <c r="AT406">
        <v>0</v>
      </c>
      <c r="AU406" t="str">
        <f>""</f>
        <v/>
      </c>
      <c r="AV406">
        <v>2015</v>
      </c>
      <c r="AW406">
        <v>0</v>
      </c>
      <c r="AX406">
        <v>0</v>
      </c>
      <c r="AY406">
        <v>100</v>
      </c>
      <c r="AZ406">
        <v>0</v>
      </c>
      <c r="BA406">
        <v>0</v>
      </c>
      <c r="BB406">
        <v>0</v>
      </c>
    </row>
    <row r="407" spans="1:54" x14ac:dyDescent="0.2">
      <c r="A407">
        <v>1812301110</v>
      </c>
      <c r="B407" t="s">
        <v>484</v>
      </c>
      <c r="C407" s="2">
        <v>26000</v>
      </c>
      <c r="D407" s="1">
        <v>25880.54</v>
      </c>
      <c r="E407">
        <v>0</v>
      </c>
      <c r="F407" s="1">
        <v>25880.54</v>
      </c>
      <c r="G407">
        <v>119.46</v>
      </c>
      <c r="H407">
        <v>99.54</v>
      </c>
      <c r="I407" s="2">
        <v>26000</v>
      </c>
      <c r="J407" s="1">
        <v>25880.54</v>
      </c>
      <c r="K407">
        <v>0</v>
      </c>
      <c r="L407" s="1">
        <v>25880.54</v>
      </c>
      <c r="M407">
        <v>119.46</v>
      </c>
      <c r="N407">
        <v>99.54</v>
      </c>
      <c r="O407">
        <v>0</v>
      </c>
      <c r="P407">
        <v>0</v>
      </c>
      <c r="Q407">
        <v>0</v>
      </c>
      <c r="R407" s="2">
        <v>26000</v>
      </c>
      <c r="S407">
        <v>119.46</v>
      </c>
      <c r="T407" s="2">
        <v>26000</v>
      </c>
      <c r="U407">
        <v>119.46</v>
      </c>
      <c r="V407">
        <v>0</v>
      </c>
      <c r="W407" t="str">
        <f>""</f>
        <v/>
      </c>
      <c r="X407">
        <v>0</v>
      </c>
      <c r="Y407" t="str">
        <f>""</f>
        <v/>
      </c>
      <c r="Z407">
        <v>0</v>
      </c>
      <c r="AA407" t="str">
        <f>""</f>
        <v/>
      </c>
      <c r="AB407">
        <v>0</v>
      </c>
      <c r="AC407" t="str">
        <f>""</f>
        <v/>
      </c>
      <c r="AD407">
        <v>0</v>
      </c>
      <c r="AE407" t="str">
        <f>""</f>
        <v/>
      </c>
      <c r="AF407">
        <v>0</v>
      </c>
      <c r="AG407" t="str">
        <f>""</f>
        <v/>
      </c>
      <c r="AH407">
        <v>0</v>
      </c>
      <c r="AI407" t="str">
        <f>""</f>
        <v/>
      </c>
      <c r="AJ407">
        <v>0</v>
      </c>
      <c r="AK407" t="str">
        <f>""</f>
        <v/>
      </c>
      <c r="AL407">
        <v>0</v>
      </c>
      <c r="AM407" t="str">
        <f>""</f>
        <v/>
      </c>
      <c r="AN407">
        <v>0</v>
      </c>
      <c r="AO407" t="str">
        <f>""</f>
        <v/>
      </c>
      <c r="AP407">
        <v>0</v>
      </c>
      <c r="AQ407" t="str">
        <f>""</f>
        <v/>
      </c>
      <c r="AR407" t="s">
        <v>56</v>
      </c>
      <c r="AS407" t="s">
        <v>57</v>
      </c>
      <c r="AT407">
        <v>0</v>
      </c>
      <c r="AU407" t="str">
        <f>""</f>
        <v/>
      </c>
      <c r="AV407">
        <v>2015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</row>
    <row r="408" spans="1:54" x14ac:dyDescent="0.2">
      <c r="A408">
        <v>1812301780</v>
      </c>
      <c r="B408" t="s">
        <v>485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 t="str">
        <f>""</f>
        <v/>
      </c>
      <c r="X408">
        <v>0</v>
      </c>
      <c r="Y408" t="str">
        <f>""</f>
        <v/>
      </c>
      <c r="Z408">
        <v>0</v>
      </c>
      <c r="AA408" t="str">
        <f>""</f>
        <v/>
      </c>
      <c r="AB408">
        <v>0</v>
      </c>
      <c r="AC408" t="str">
        <f>""</f>
        <v/>
      </c>
      <c r="AD408">
        <v>0</v>
      </c>
      <c r="AE408" t="str">
        <f>""</f>
        <v/>
      </c>
      <c r="AF408">
        <v>0</v>
      </c>
      <c r="AG408" t="str">
        <f>""</f>
        <v/>
      </c>
      <c r="AH408">
        <v>0</v>
      </c>
      <c r="AI408" t="str">
        <f>""</f>
        <v/>
      </c>
      <c r="AJ408">
        <v>0</v>
      </c>
      <c r="AK408" t="str">
        <f>""</f>
        <v/>
      </c>
      <c r="AL408">
        <v>0</v>
      </c>
      <c r="AM408" t="str">
        <f>""</f>
        <v/>
      </c>
      <c r="AN408">
        <v>0</v>
      </c>
      <c r="AO408" t="str">
        <f>""</f>
        <v/>
      </c>
      <c r="AP408">
        <v>0</v>
      </c>
      <c r="AQ408" t="str">
        <f>""</f>
        <v/>
      </c>
      <c r="AR408" t="s">
        <v>56</v>
      </c>
      <c r="AS408" t="s">
        <v>57</v>
      </c>
      <c r="AT408">
        <v>0</v>
      </c>
      <c r="AU408" t="str">
        <f>""</f>
        <v/>
      </c>
      <c r="AV408">
        <v>2015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</row>
    <row r="409" spans="1:54" x14ac:dyDescent="0.2">
      <c r="A409">
        <v>1812500110</v>
      </c>
      <c r="B409" t="s">
        <v>486</v>
      </c>
      <c r="C409" s="2">
        <v>1100000</v>
      </c>
      <c r="D409" s="1">
        <v>1064911.3</v>
      </c>
      <c r="E409">
        <v>0</v>
      </c>
      <c r="F409" s="1">
        <v>1064911.3</v>
      </c>
      <c r="G409" s="1">
        <v>35088.699999999997</v>
      </c>
      <c r="H409">
        <v>96.81</v>
      </c>
      <c r="I409" s="2">
        <v>1100000</v>
      </c>
      <c r="J409" s="1">
        <v>1064911.3</v>
      </c>
      <c r="K409">
        <v>0</v>
      </c>
      <c r="L409" s="1">
        <v>1064911.3</v>
      </c>
      <c r="M409" s="1">
        <v>35088.699999999997</v>
      </c>
      <c r="N409">
        <v>96.81</v>
      </c>
      <c r="O409">
        <v>0</v>
      </c>
      <c r="P409">
        <v>0</v>
      </c>
      <c r="Q409">
        <v>0</v>
      </c>
      <c r="R409" s="2">
        <v>1100000</v>
      </c>
      <c r="S409" s="1">
        <v>35088.699999999997</v>
      </c>
      <c r="T409" s="2">
        <v>1100000</v>
      </c>
      <c r="U409" s="1">
        <v>35088.699999999997</v>
      </c>
      <c r="V409">
        <v>300</v>
      </c>
      <c r="W409" t="s">
        <v>447</v>
      </c>
      <c r="X409">
        <v>0</v>
      </c>
      <c r="Y409" t="str">
        <f>""</f>
        <v/>
      </c>
      <c r="Z409">
        <v>0</v>
      </c>
      <c r="AA409" t="str">
        <f>""</f>
        <v/>
      </c>
      <c r="AB409">
        <v>0</v>
      </c>
      <c r="AC409" t="str">
        <f>""</f>
        <v/>
      </c>
      <c r="AD409">
        <v>0</v>
      </c>
      <c r="AE409" t="str">
        <f>""</f>
        <v/>
      </c>
      <c r="AF409">
        <v>0</v>
      </c>
      <c r="AG409" t="str">
        <f>""</f>
        <v/>
      </c>
      <c r="AH409">
        <v>0</v>
      </c>
      <c r="AI409" t="str">
        <f>""</f>
        <v/>
      </c>
      <c r="AJ409">
        <v>0</v>
      </c>
      <c r="AK409" t="str">
        <f>""</f>
        <v/>
      </c>
      <c r="AL409">
        <v>0</v>
      </c>
      <c r="AM409" t="str">
        <f>""</f>
        <v/>
      </c>
      <c r="AN409">
        <v>0</v>
      </c>
      <c r="AO409" t="str">
        <f>""</f>
        <v/>
      </c>
      <c r="AP409">
        <v>0</v>
      </c>
      <c r="AQ409" t="str">
        <f>""</f>
        <v/>
      </c>
      <c r="AR409" t="s">
        <v>56</v>
      </c>
      <c r="AS409" t="s">
        <v>57</v>
      </c>
      <c r="AT409">
        <v>0</v>
      </c>
      <c r="AU409" t="str">
        <f>""</f>
        <v/>
      </c>
      <c r="AV409">
        <v>2015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</row>
    <row r="410" spans="1:54" x14ac:dyDescent="0.2">
      <c r="A410">
        <v>1812500431</v>
      </c>
      <c r="B410" t="s">
        <v>487</v>
      </c>
      <c r="C410" s="2">
        <v>23000</v>
      </c>
      <c r="D410" s="1">
        <v>37255.910000000003</v>
      </c>
      <c r="E410">
        <v>0</v>
      </c>
      <c r="F410" s="1">
        <v>37255.910000000003</v>
      </c>
      <c r="G410" s="1">
        <v>-14255.91</v>
      </c>
      <c r="H410">
        <v>161.97999999999999</v>
      </c>
      <c r="I410" s="2">
        <v>23000</v>
      </c>
      <c r="J410" s="1">
        <v>37255.910000000003</v>
      </c>
      <c r="K410">
        <v>0</v>
      </c>
      <c r="L410" s="1">
        <v>37255.910000000003</v>
      </c>
      <c r="M410" s="1">
        <v>-14255.91</v>
      </c>
      <c r="N410">
        <v>161.97999999999999</v>
      </c>
      <c r="O410">
        <v>0</v>
      </c>
      <c r="P410">
        <v>0</v>
      </c>
      <c r="Q410">
        <v>0</v>
      </c>
      <c r="R410" s="2">
        <v>23000</v>
      </c>
      <c r="S410" s="1">
        <v>-14255.91</v>
      </c>
      <c r="T410" s="2">
        <v>23000</v>
      </c>
      <c r="U410" s="1">
        <v>-14255.91</v>
      </c>
      <c r="V410">
        <v>300</v>
      </c>
      <c r="W410" t="s">
        <v>447</v>
      </c>
      <c r="X410">
        <v>0</v>
      </c>
      <c r="Y410" t="str">
        <f>""</f>
        <v/>
      </c>
      <c r="Z410">
        <v>0</v>
      </c>
      <c r="AA410" t="str">
        <f>""</f>
        <v/>
      </c>
      <c r="AB410">
        <v>0</v>
      </c>
      <c r="AC410" t="str">
        <f>""</f>
        <v/>
      </c>
      <c r="AD410">
        <v>0</v>
      </c>
      <c r="AE410" t="str">
        <f>""</f>
        <v/>
      </c>
      <c r="AF410">
        <v>0</v>
      </c>
      <c r="AG410" t="str">
        <f>""</f>
        <v/>
      </c>
      <c r="AH410">
        <v>0</v>
      </c>
      <c r="AI410" t="str">
        <f>""</f>
        <v/>
      </c>
      <c r="AJ410">
        <v>0</v>
      </c>
      <c r="AK410" t="str">
        <f>""</f>
        <v/>
      </c>
      <c r="AL410">
        <v>0</v>
      </c>
      <c r="AM410" t="str">
        <f>""</f>
        <v/>
      </c>
      <c r="AN410">
        <v>0</v>
      </c>
      <c r="AO410" t="str">
        <f>""</f>
        <v/>
      </c>
      <c r="AP410">
        <v>0</v>
      </c>
      <c r="AQ410" t="str">
        <f>""</f>
        <v/>
      </c>
      <c r="AR410" t="s">
        <v>56</v>
      </c>
      <c r="AS410" t="s">
        <v>57</v>
      </c>
      <c r="AT410">
        <v>0</v>
      </c>
      <c r="AU410" t="str">
        <f>""</f>
        <v/>
      </c>
      <c r="AV410">
        <v>2015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</row>
    <row r="411" spans="1:54" x14ac:dyDescent="0.2">
      <c r="A411">
        <v>1812500432</v>
      </c>
      <c r="B411" t="s">
        <v>488</v>
      </c>
      <c r="C411" s="2">
        <v>1500</v>
      </c>
      <c r="D411" s="1">
        <v>4267.91</v>
      </c>
      <c r="E411">
        <v>0</v>
      </c>
      <c r="F411" s="1">
        <v>4267.91</v>
      </c>
      <c r="G411" s="1">
        <v>-2767.91</v>
      </c>
      <c r="H411">
        <v>284.52</v>
      </c>
      <c r="I411" s="2">
        <v>1500</v>
      </c>
      <c r="J411" s="1">
        <v>4267.91</v>
      </c>
      <c r="K411">
        <v>0</v>
      </c>
      <c r="L411" s="1">
        <v>4267.91</v>
      </c>
      <c r="M411" s="1">
        <v>-2767.91</v>
      </c>
      <c r="N411">
        <v>284.52</v>
      </c>
      <c r="O411">
        <v>0</v>
      </c>
      <c r="P411">
        <v>0</v>
      </c>
      <c r="Q411">
        <v>0</v>
      </c>
      <c r="R411" s="2">
        <v>1500</v>
      </c>
      <c r="S411" s="1">
        <v>-2767.91</v>
      </c>
      <c r="T411" s="2">
        <v>1500</v>
      </c>
      <c r="U411" s="1">
        <v>-2767.91</v>
      </c>
      <c r="V411">
        <v>0</v>
      </c>
      <c r="W411" t="str">
        <f>""</f>
        <v/>
      </c>
      <c r="X411">
        <v>0</v>
      </c>
      <c r="Y411" t="str">
        <f>""</f>
        <v/>
      </c>
      <c r="Z411">
        <v>0</v>
      </c>
      <c r="AA411" t="str">
        <f>""</f>
        <v/>
      </c>
      <c r="AB411">
        <v>0</v>
      </c>
      <c r="AC411" t="str">
        <f>""</f>
        <v/>
      </c>
      <c r="AD411">
        <v>0</v>
      </c>
      <c r="AE411" t="str">
        <f>""</f>
        <v/>
      </c>
      <c r="AF411">
        <v>0</v>
      </c>
      <c r="AG411" t="str">
        <f>""</f>
        <v/>
      </c>
      <c r="AH411">
        <v>0</v>
      </c>
      <c r="AI411" t="str">
        <f>""</f>
        <v/>
      </c>
      <c r="AJ411">
        <v>0</v>
      </c>
      <c r="AK411" t="str">
        <f>""</f>
        <v/>
      </c>
      <c r="AL411">
        <v>0</v>
      </c>
      <c r="AM411" t="str">
        <f>""</f>
        <v/>
      </c>
      <c r="AN411">
        <v>0</v>
      </c>
      <c r="AO411" t="str">
        <f>""</f>
        <v/>
      </c>
      <c r="AP411">
        <v>0</v>
      </c>
      <c r="AQ411" t="str">
        <f>""</f>
        <v/>
      </c>
      <c r="AR411" t="s">
        <v>56</v>
      </c>
      <c r="AS411" t="s">
        <v>57</v>
      </c>
      <c r="AT411">
        <v>0</v>
      </c>
      <c r="AU411" t="str">
        <f>""</f>
        <v/>
      </c>
      <c r="AV411">
        <v>2015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</row>
    <row r="412" spans="1:54" x14ac:dyDescent="0.2">
      <c r="A412">
        <v>1812500540</v>
      </c>
      <c r="B412" t="s">
        <v>489</v>
      </c>
      <c r="C412" s="2">
        <v>6000</v>
      </c>
      <c r="D412" s="1">
        <v>11385.34</v>
      </c>
      <c r="E412">
        <v>0</v>
      </c>
      <c r="F412" s="1">
        <v>11385.34</v>
      </c>
      <c r="G412" s="1">
        <v>-5385.34</v>
      </c>
      <c r="H412">
        <v>189.75</v>
      </c>
      <c r="I412" s="2">
        <v>6000</v>
      </c>
      <c r="J412" s="1">
        <v>11385.34</v>
      </c>
      <c r="K412">
        <v>0</v>
      </c>
      <c r="L412" s="1">
        <v>11385.34</v>
      </c>
      <c r="M412" s="1">
        <v>-5385.34</v>
      </c>
      <c r="N412">
        <v>189.75</v>
      </c>
      <c r="O412">
        <v>0</v>
      </c>
      <c r="P412">
        <v>0</v>
      </c>
      <c r="Q412">
        <v>0</v>
      </c>
      <c r="R412" s="2">
        <v>6000</v>
      </c>
      <c r="S412" s="1">
        <v>-5385.34</v>
      </c>
      <c r="T412" s="2">
        <v>6000</v>
      </c>
      <c r="U412" s="1">
        <v>-5385.34</v>
      </c>
      <c r="V412">
        <v>300</v>
      </c>
      <c r="W412" t="s">
        <v>447</v>
      </c>
      <c r="X412">
        <v>0</v>
      </c>
      <c r="Y412" t="str">
        <f>""</f>
        <v/>
      </c>
      <c r="Z412">
        <v>0</v>
      </c>
      <c r="AA412" t="str">
        <f>""</f>
        <v/>
      </c>
      <c r="AB412">
        <v>0</v>
      </c>
      <c r="AC412" t="str">
        <f>""</f>
        <v/>
      </c>
      <c r="AD412">
        <v>0</v>
      </c>
      <c r="AE412" t="str">
        <f>""</f>
        <v/>
      </c>
      <c r="AF412">
        <v>0</v>
      </c>
      <c r="AG412" t="str">
        <f>""</f>
        <v/>
      </c>
      <c r="AH412">
        <v>0</v>
      </c>
      <c r="AI412" t="str">
        <f>""</f>
        <v/>
      </c>
      <c r="AJ412">
        <v>0</v>
      </c>
      <c r="AK412" t="str">
        <f>""</f>
        <v/>
      </c>
      <c r="AL412">
        <v>0</v>
      </c>
      <c r="AM412" t="str">
        <f>""</f>
        <v/>
      </c>
      <c r="AN412">
        <v>0</v>
      </c>
      <c r="AO412" t="str">
        <f>""</f>
        <v/>
      </c>
      <c r="AP412">
        <v>0</v>
      </c>
      <c r="AQ412" t="str">
        <f>""</f>
        <v/>
      </c>
      <c r="AR412" t="s">
        <v>56</v>
      </c>
      <c r="AS412" t="s">
        <v>57</v>
      </c>
      <c r="AT412">
        <v>0</v>
      </c>
      <c r="AU412" t="str">
        <f>""</f>
        <v/>
      </c>
      <c r="AV412">
        <v>2015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</row>
    <row r="413" spans="1:54" x14ac:dyDescent="0.2">
      <c r="A413">
        <v>1812500560</v>
      </c>
      <c r="B413" t="s">
        <v>490</v>
      </c>
      <c r="C413" s="2">
        <v>2000</v>
      </c>
      <c r="D413" s="1">
        <v>1716</v>
      </c>
      <c r="E413">
        <v>0</v>
      </c>
      <c r="F413" s="1">
        <v>1716</v>
      </c>
      <c r="G413">
        <v>284</v>
      </c>
      <c r="H413">
        <v>85.8</v>
      </c>
      <c r="I413" s="2">
        <v>2000</v>
      </c>
      <c r="J413" s="1">
        <v>1716</v>
      </c>
      <c r="K413">
        <v>0</v>
      </c>
      <c r="L413" s="1">
        <v>1716</v>
      </c>
      <c r="M413">
        <v>284</v>
      </c>
      <c r="N413">
        <v>85.8</v>
      </c>
      <c r="O413">
        <v>0</v>
      </c>
      <c r="P413">
        <v>0</v>
      </c>
      <c r="Q413">
        <v>0</v>
      </c>
      <c r="R413" s="2">
        <v>2000</v>
      </c>
      <c r="S413">
        <v>284</v>
      </c>
      <c r="T413" s="2">
        <v>2000</v>
      </c>
      <c r="U413">
        <v>284</v>
      </c>
      <c r="V413">
        <v>300</v>
      </c>
      <c r="W413" t="s">
        <v>447</v>
      </c>
      <c r="X413">
        <v>0</v>
      </c>
      <c r="Y413" t="str">
        <f>""</f>
        <v/>
      </c>
      <c r="Z413">
        <v>0</v>
      </c>
      <c r="AA413" t="str">
        <f>""</f>
        <v/>
      </c>
      <c r="AB413">
        <v>0</v>
      </c>
      <c r="AC413" t="str">
        <f>""</f>
        <v/>
      </c>
      <c r="AD413">
        <v>0</v>
      </c>
      <c r="AE413" t="str">
        <f>""</f>
        <v/>
      </c>
      <c r="AF413">
        <v>0</v>
      </c>
      <c r="AG413" t="str">
        <f>""</f>
        <v/>
      </c>
      <c r="AH413">
        <v>0</v>
      </c>
      <c r="AI413" t="str">
        <f>""</f>
        <v/>
      </c>
      <c r="AJ413">
        <v>0</v>
      </c>
      <c r="AK413" t="str">
        <f>""</f>
        <v/>
      </c>
      <c r="AL413">
        <v>0</v>
      </c>
      <c r="AM413" t="str">
        <f>""</f>
        <v/>
      </c>
      <c r="AN413">
        <v>0</v>
      </c>
      <c r="AO413" t="str">
        <f>""</f>
        <v/>
      </c>
      <c r="AP413">
        <v>0</v>
      </c>
      <c r="AQ413" t="str">
        <f>""</f>
        <v/>
      </c>
      <c r="AR413" t="s">
        <v>56</v>
      </c>
      <c r="AS413" t="s">
        <v>57</v>
      </c>
      <c r="AT413">
        <v>0</v>
      </c>
      <c r="AU413" t="str">
        <f>""</f>
        <v/>
      </c>
      <c r="AV413">
        <v>2015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</row>
    <row r="414" spans="1:54" x14ac:dyDescent="0.2">
      <c r="A414">
        <v>1812500720</v>
      </c>
      <c r="B414" t="s">
        <v>423</v>
      </c>
      <c r="C414" s="2">
        <v>71000</v>
      </c>
      <c r="D414" s="1">
        <v>75052.899999999994</v>
      </c>
      <c r="E414" s="1">
        <v>4982</v>
      </c>
      <c r="F414" s="1">
        <v>80034.899999999994</v>
      </c>
      <c r="G414" s="1">
        <v>-9034.9</v>
      </c>
      <c r="H414">
        <v>112.72</v>
      </c>
      <c r="I414" s="2">
        <v>71000</v>
      </c>
      <c r="J414" s="1">
        <v>75052.899999999994</v>
      </c>
      <c r="K414" s="1">
        <v>4982</v>
      </c>
      <c r="L414" s="1">
        <v>80034.899999999994</v>
      </c>
      <c r="M414" s="1">
        <v>-9034.9</v>
      </c>
      <c r="N414">
        <v>112.72</v>
      </c>
      <c r="O414">
        <v>0</v>
      </c>
      <c r="P414">
        <v>0</v>
      </c>
      <c r="Q414">
        <v>0</v>
      </c>
      <c r="R414" s="2">
        <v>71000</v>
      </c>
      <c r="S414" s="1">
        <v>-9034.9</v>
      </c>
      <c r="T414" s="2">
        <v>71000</v>
      </c>
      <c r="U414" s="1">
        <v>-9034.9</v>
      </c>
      <c r="V414">
        <v>300</v>
      </c>
      <c r="W414" t="s">
        <v>447</v>
      </c>
      <c r="X414">
        <v>0</v>
      </c>
      <c r="Y414" t="str">
        <f>""</f>
        <v/>
      </c>
      <c r="Z414">
        <v>0</v>
      </c>
      <c r="AA414" t="str">
        <f>""</f>
        <v/>
      </c>
      <c r="AB414">
        <v>0</v>
      </c>
      <c r="AC414" t="str">
        <f>""</f>
        <v/>
      </c>
      <c r="AD414">
        <v>0</v>
      </c>
      <c r="AE414" t="str">
        <f>""</f>
        <v/>
      </c>
      <c r="AF414">
        <v>0</v>
      </c>
      <c r="AG414" t="str">
        <f>""</f>
        <v/>
      </c>
      <c r="AH414">
        <v>0</v>
      </c>
      <c r="AI414" t="str">
        <f>""</f>
        <v/>
      </c>
      <c r="AJ414">
        <v>0</v>
      </c>
      <c r="AK414" t="str">
        <f>""</f>
        <v/>
      </c>
      <c r="AL414">
        <v>0</v>
      </c>
      <c r="AM414" t="str">
        <f>""</f>
        <v/>
      </c>
      <c r="AN414">
        <v>0</v>
      </c>
      <c r="AO414" t="str">
        <f>""</f>
        <v/>
      </c>
      <c r="AP414">
        <v>0</v>
      </c>
      <c r="AQ414" t="str">
        <f>""</f>
        <v/>
      </c>
      <c r="AR414" t="s">
        <v>56</v>
      </c>
      <c r="AS414" t="s">
        <v>57</v>
      </c>
      <c r="AT414">
        <v>0</v>
      </c>
      <c r="AU414" t="str">
        <f>""</f>
        <v/>
      </c>
      <c r="AV414">
        <v>2015</v>
      </c>
      <c r="AW414">
        <v>0</v>
      </c>
      <c r="AX414">
        <v>0</v>
      </c>
      <c r="AY414">
        <v>4982</v>
      </c>
      <c r="AZ414">
        <v>0</v>
      </c>
      <c r="BA414">
        <v>0</v>
      </c>
      <c r="BB414">
        <v>0</v>
      </c>
    </row>
    <row r="415" spans="1:54" x14ac:dyDescent="0.2">
      <c r="A415">
        <v>1812500780</v>
      </c>
      <c r="B415" t="s">
        <v>491</v>
      </c>
      <c r="C415" s="2">
        <v>32000</v>
      </c>
      <c r="D415" s="1">
        <v>64986.400000000001</v>
      </c>
      <c r="E415" s="1">
        <v>11581.5</v>
      </c>
      <c r="F415" s="1">
        <v>76567.899999999994</v>
      </c>
      <c r="G415" s="1">
        <v>-44567.9</v>
      </c>
      <c r="H415">
        <v>239.27</v>
      </c>
      <c r="I415" s="2">
        <v>32000</v>
      </c>
      <c r="J415" s="1">
        <v>64986.400000000001</v>
      </c>
      <c r="K415" s="1">
        <v>11581.5</v>
      </c>
      <c r="L415" s="1">
        <v>76567.899999999994</v>
      </c>
      <c r="M415" s="1">
        <v>-44567.9</v>
      </c>
      <c r="N415">
        <v>239.27</v>
      </c>
      <c r="O415">
        <v>0</v>
      </c>
      <c r="P415">
        <v>0</v>
      </c>
      <c r="Q415">
        <v>0</v>
      </c>
      <c r="R415" s="2">
        <v>32000</v>
      </c>
      <c r="S415" s="1">
        <v>-44567.9</v>
      </c>
      <c r="T415" s="2">
        <v>32000</v>
      </c>
      <c r="U415" s="1">
        <v>-44567.9</v>
      </c>
      <c r="V415">
        <v>300</v>
      </c>
      <c r="W415" t="s">
        <v>447</v>
      </c>
      <c r="X415">
        <v>0</v>
      </c>
      <c r="Y415" t="str">
        <f>""</f>
        <v/>
      </c>
      <c r="Z415">
        <v>0</v>
      </c>
      <c r="AA415" t="str">
        <f>""</f>
        <v/>
      </c>
      <c r="AB415">
        <v>0</v>
      </c>
      <c r="AC415" t="str">
        <f>""</f>
        <v/>
      </c>
      <c r="AD415">
        <v>0</v>
      </c>
      <c r="AE415" t="str">
        <f>""</f>
        <v/>
      </c>
      <c r="AF415">
        <v>0</v>
      </c>
      <c r="AG415" t="str">
        <f>""</f>
        <v/>
      </c>
      <c r="AH415">
        <v>0</v>
      </c>
      <c r="AI415" t="str">
        <f>""</f>
        <v/>
      </c>
      <c r="AJ415">
        <v>0</v>
      </c>
      <c r="AK415" t="str">
        <f>""</f>
        <v/>
      </c>
      <c r="AL415">
        <v>0</v>
      </c>
      <c r="AM415" t="str">
        <f>""</f>
        <v/>
      </c>
      <c r="AN415">
        <v>0</v>
      </c>
      <c r="AO415" t="str">
        <f>""</f>
        <v/>
      </c>
      <c r="AP415">
        <v>0</v>
      </c>
      <c r="AQ415" t="str">
        <f>""</f>
        <v/>
      </c>
      <c r="AR415" t="s">
        <v>56</v>
      </c>
      <c r="AS415" t="s">
        <v>57</v>
      </c>
      <c r="AT415">
        <v>0</v>
      </c>
      <c r="AU415" t="str">
        <f>""</f>
        <v/>
      </c>
      <c r="AV415">
        <v>2015</v>
      </c>
      <c r="AW415">
        <v>0</v>
      </c>
      <c r="AX415">
        <v>0</v>
      </c>
      <c r="AY415">
        <v>11582</v>
      </c>
      <c r="AZ415">
        <v>0</v>
      </c>
      <c r="BA415">
        <v>0</v>
      </c>
      <c r="BB415">
        <v>0</v>
      </c>
    </row>
    <row r="416" spans="1:54" x14ac:dyDescent="0.2">
      <c r="A416">
        <v>1812700110</v>
      </c>
      <c r="B416" t="s">
        <v>492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 t="str">
        <f>""</f>
        <v/>
      </c>
      <c r="X416">
        <v>0</v>
      </c>
      <c r="Y416" t="str">
        <f>""</f>
        <v/>
      </c>
      <c r="Z416">
        <v>0</v>
      </c>
      <c r="AA416" t="str">
        <f>""</f>
        <v/>
      </c>
      <c r="AB416">
        <v>0</v>
      </c>
      <c r="AC416" t="str">
        <f>""</f>
        <v/>
      </c>
      <c r="AD416">
        <v>0</v>
      </c>
      <c r="AE416" t="str">
        <f>""</f>
        <v/>
      </c>
      <c r="AF416">
        <v>0</v>
      </c>
      <c r="AG416" t="str">
        <f>""</f>
        <v/>
      </c>
      <c r="AH416">
        <v>0</v>
      </c>
      <c r="AI416" t="str">
        <f>""</f>
        <v/>
      </c>
      <c r="AJ416">
        <v>0</v>
      </c>
      <c r="AK416" t="str">
        <f>""</f>
        <v/>
      </c>
      <c r="AL416">
        <v>0</v>
      </c>
      <c r="AM416" t="str">
        <f>""</f>
        <v/>
      </c>
      <c r="AN416">
        <v>0</v>
      </c>
      <c r="AO416" t="str">
        <f>""</f>
        <v/>
      </c>
      <c r="AP416">
        <v>0</v>
      </c>
      <c r="AQ416" t="str">
        <f>""</f>
        <v/>
      </c>
      <c r="AR416" t="s">
        <v>56</v>
      </c>
      <c r="AS416" t="s">
        <v>57</v>
      </c>
      <c r="AT416">
        <v>0</v>
      </c>
      <c r="AU416" t="str">
        <f>""</f>
        <v/>
      </c>
      <c r="AV416">
        <v>2015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</row>
    <row r="417" spans="1:54" x14ac:dyDescent="0.2">
      <c r="A417">
        <v>1812700410</v>
      </c>
      <c r="B417" t="s">
        <v>493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 t="str">
        <f>""</f>
        <v/>
      </c>
      <c r="X417">
        <v>0</v>
      </c>
      <c r="Y417" t="str">
        <f>""</f>
        <v/>
      </c>
      <c r="Z417">
        <v>0</v>
      </c>
      <c r="AA417" t="str">
        <f>""</f>
        <v/>
      </c>
      <c r="AB417">
        <v>0</v>
      </c>
      <c r="AC417" t="str">
        <f>""</f>
        <v/>
      </c>
      <c r="AD417">
        <v>0</v>
      </c>
      <c r="AE417" t="str">
        <f>""</f>
        <v/>
      </c>
      <c r="AF417">
        <v>0</v>
      </c>
      <c r="AG417" t="str">
        <f>""</f>
        <v/>
      </c>
      <c r="AH417">
        <v>0</v>
      </c>
      <c r="AI417" t="str">
        <f>""</f>
        <v/>
      </c>
      <c r="AJ417">
        <v>0</v>
      </c>
      <c r="AK417" t="str">
        <f>""</f>
        <v/>
      </c>
      <c r="AL417">
        <v>0</v>
      </c>
      <c r="AM417" t="str">
        <f>""</f>
        <v/>
      </c>
      <c r="AN417">
        <v>0</v>
      </c>
      <c r="AO417" t="str">
        <f>""</f>
        <v/>
      </c>
      <c r="AP417">
        <v>0</v>
      </c>
      <c r="AQ417" t="str">
        <f>""</f>
        <v/>
      </c>
      <c r="AR417" t="s">
        <v>56</v>
      </c>
      <c r="AS417" t="s">
        <v>57</v>
      </c>
      <c r="AT417">
        <v>0</v>
      </c>
      <c r="AU417" t="str">
        <f>""</f>
        <v/>
      </c>
      <c r="AV417">
        <v>2015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</row>
    <row r="418" spans="1:54" x14ac:dyDescent="0.2">
      <c r="A418">
        <v>1812700431</v>
      </c>
      <c r="B418" t="s">
        <v>494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 t="str">
        <f>""</f>
        <v/>
      </c>
      <c r="X418">
        <v>0</v>
      </c>
      <c r="Y418" t="str">
        <f>""</f>
        <v/>
      </c>
      <c r="Z418">
        <v>0</v>
      </c>
      <c r="AA418" t="str">
        <f>""</f>
        <v/>
      </c>
      <c r="AB418">
        <v>0</v>
      </c>
      <c r="AC418" t="str">
        <f>""</f>
        <v/>
      </c>
      <c r="AD418">
        <v>0</v>
      </c>
      <c r="AE418" t="str">
        <f>""</f>
        <v/>
      </c>
      <c r="AF418">
        <v>0</v>
      </c>
      <c r="AG418" t="str">
        <f>""</f>
        <v/>
      </c>
      <c r="AH418">
        <v>0</v>
      </c>
      <c r="AI418" t="str">
        <f>""</f>
        <v/>
      </c>
      <c r="AJ418">
        <v>0</v>
      </c>
      <c r="AK418" t="str">
        <f>""</f>
        <v/>
      </c>
      <c r="AL418">
        <v>0</v>
      </c>
      <c r="AM418" t="str">
        <f>""</f>
        <v/>
      </c>
      <c r="AN418">
        <v>0</v>
      </c>
      <c r="AO418" t="str">
        <f>""</f>
        <v/>
      </c>
      <c r="AP418">
        <v>0</v>
      </c>
      <c r="AQ418" t="str">
        <f>""</f>
        <v/>
      </c>
      <c r="AR418" t="s">
        <v>56</v>
      </c>
      <c r="AS418" t="s">
        <v>57</v>
      </c>
      <c r="AT418">
        <v>0</v>
      </c>
      <c r="AU418" t="str">
        <f>""</f>
        <v/>
      </c>
      <c r="AV418">
        <v>2015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</row>
    <row r="419" spans="1:54" x14ac:dyDescent="0.2">
      <c r="A419">
        <v>1812700432</v>
      </c>
      <c r="B419" t="s">
        <v>495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 t="str">
        <f>""</f>
        <v/>
      </c>
      <c r="X419">
        <v>0</v>
      </c>
      <c r="Y419" t="str">
        <f>""</f>
        <v/>
      </c>
      <c r="Z419">
        <v>0</v>
      </c>
      <c r="AA419" t="str">
        <f>""</f>
        <v/>
      </c>
      <c r="AB419">
        <v>0</v>
      </c>
      <c r="AC419" t="str">
        <f>""</f>
        <v/>
      </c>
      <c r="AD419">
        <v>0</v>
      </c>
      <c r="AE419" t="str">
        <f>""</f>
        <v/>
      </c>
      <c r="AF419">
        <v>0</v>
      </c>
      <c r="AG419" t="str">
        <f>""</f>
        <v/>
      </c>
      <c r="AH419">
        <v>0</v>
      </c>
      <c r="AI419" t="str">
        <f>""</f>
        <v/>
      </c>
      <c r="AJ419">
        <v>0</v>
      </c>
      <c r="AK419" t="str">
        <f>""</f>
        <v/>
      </c>
      <c r="AL419">
        <v>0</v>
      </c>
      <c r="AM419" t="str">
        <f>""</f>
        <v/>
      </c>
      <c r="AN419">
        <v>0</v>
      </c>
      <c r="AO419" t="str">
        <f>""</f>
        <v/>
      </c>
      <c r="AP419">
        <v>0</v>
      </c>
      <c r="AQ419" t="str">
        <f>""</f>
        <v/>
      </c>
      <c r="AR419" t="s">
        <v>56</v>
      </c>
      <c r="AS419" t="s">
        <v>57</v>
      </c>
      <c r="AT419">
        <v>0</v>
      </c>
      <c r="AU419" t="str">
        <f>""</f>
        <v/>
      </c>
      <c r="AV419">
        <v>2015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</row>
    <row r="420" spans="1:54" x14ac:dyDescent="0.2">
      <c r="A420">
        <v>1812700840</v>
      </c>
      <c r="B420" t="s">
        <v>496</v>
      </c>
      <c r="C420" s="2">
        <v>30000</v>
      </c>
      <c r="D420" s="1">
        <v>80828</v>
      </c>
      <c r="E420">
        <v>0</v>
      </c>
      <c r="F420" s="1">
        <v>80828</v>
      </c>
      <c r="G420" s="1">
        <v>-50828</v>
      </c>
      <c r="H420">
        <v>269.42</v>
      </c>
      <c r="I420" s="2">
        <v>30000</v>
      </c>
      <c r="J420" s="1">
        <v>80828</v>
      </c>
      <c r="K420">
        <v>0</v>
      </c>
      <c r="L420" s="1">
        <v>80828</v>
      </c>
      <c r="M420" s="1">
        <v>-50828</v>
      </c>
      <c r="N420">
        <v>269.42</v>
      </c>
      <c r="O420">
        <v>0</v>
      </c>
      <c r="P420">
        <v>0</v>
      </c>
      <c r="Q420">
        <v>0</v>
      </c>
      <c r="R420" s="2">
        <v>30000</v>
      </c>
      <c r="S420" s="1">
        <v>-50828</v>
      </c>
      <c r="T420" s="2">
        <v>30000</v>
      </c>
      <c r="U420" s="1">
        <v>-50828</v>
      </c>
      <c r="V420">
        <v>0</v>
      </c>
      <c r="W420" t="str">
        <f>""</f>
        <v/>
      </c>
      <c r="X420">
        <v>0</v>
      </c>
      <c r="Y420" t="str">
        <f>""</f>
        <v/>
      </c>
      <c r="Z420">
        <v>0</v>
      </c>
      <c r="AA420" t="str">
        <f>""</f>
        <v/>
      </c>
      <c r="AB420">
        <v>0</v>
      </c>
      <c r="AC420" t="str">
        <f>""</f>
        <v/>
      </c>
      <c r="AD420">
        <v>0</v>
      </c>
      <c r="AE420" t="str">
        <f>""</f>
        <v/>
      </c>
      <c r="AF420">
        <v>0</v>
      </c>
      <c r="AG420" t="str">
        <f>""</f>
        <v/>
      </c>
      <c r="AH420">
        <v>0</v>
      </c>
      <c r="AI420" t="str">
        <f>""</f>
        <v/>
      </c>
      <c r="AJ420">
        <v>0</v>
      </c>
      <c r="AK420" t="str">
        <f>""</f>
        <v/>
      </c>
      <c r="AL420">
        <v>0</v>
      </c>
      <c r="AM420" t="str">
        <f>""</f>
        <v/>
      </c>
      <c r="AN420">
        <v>0</v>
      </c>
      <c r="AO420" t="str">
        <f>""</f>
        <v/>
      </c>
      <c r="AP420">
        <v>0</v>
      </c>
      <c r="AQ420" t="str">
        <f>""</f>
        <v/>
      </c>
      <c r="AR420" t="s">
        <v>56</v>
      </c>
      <c r="AS420" t="s">
        <v>57</v>
      </c>
      <c r="AT420">
        <v>0</v>
      </c>
      <c r="AU420" t="str">
        <f>""</f>
        <v/>
      </c>
      <c r="AV420">
        <v>2015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</row>
    <row r="421" spans="1:54" x14ac:dyDescent="0.2">
      <c r="A421">
        <v>1812700950</v>
      </c>
      <c r="B421" t="s">
        <v>497</v>
      </c>
      <c r="C421" s="2">
        <v>13000</v>
      </c>
      <c r="D421" s="1">
        <v>39150</v>
      </c>
      <c r="E421" s="1">
        <v>27804</v>
      </c>
      <c r="F421" s="1">
        <v>66954</v>
      </c>
      <c r="G421" s="1">
        <v>-53954</v>
      </c>
      <c r="H421">
        <v>515.03</v>
      </c>
      <c r="I421" s="2">
        <v>13000</v>
      </c>
      <c r="J421" s="1">
        <v>39150</v>
      </c>
      <c r="K421" s="1">
        <v>27804</v>
      </c>
      <c r="L421" s="1">
        <v>66954</v>
      </c>
      <c r="M421" s="1">
        <v>-53954</v>
      </c>
      <c r="N421">
        <v>515.03</v>
      </c>
      <c r="O421">
        <v>0</v>
      </c>
      <c r="P421">
        <v>0</v>
      </c>
      <c r="Q421">
        <v>0</v>
      </c>
      <c r="R421" s="2">
        <v>13000</v>
      </c>
      <c r="S421" s="1">
        <v>-53954</v>
      </c>
      <c r="T421" s="2">
        <v>13000</v>
      </c>
      <c r="U421" s="1">
        <v>-53954</v>
      </c>
      <c r="V421">
        <v>0</v>
      </c>
      <c r="W421" t="str">
        <f>""</f>
        <v/>
      </c>
      <c r="X421">
        <v>0</v>
      </c>
      <c r="Y421" t="str">
        <f>""</f>
        <v/>
      </c>
      <c r="Z421">
        <v>0</v>
      </c>
      <c r="AA421" t="str">
        <f>""</f>
        <v/>
      </c>
      <c r="AB421">
        <v>0</v>
      </c>
      <c r="AC421" t="str">
        <f>""</f>
        <v/>
      </c>
      <c r="AD421">
        <v>0</v>
      </c>
      <c r="AE421" t="str">
        <f>""</f>
        <v/>
      </c>
      <c r="AF421">
        <v>0</v>
      </c>
      <c r="AG421" t="str">
        <f>""</f>
        <v/>
      </c>
      <c r="AH421">
        <v>0</v>
      </c>
      <c r="AI421" t="str">
        <f>""</f>
        <v/>
      </c>
      <c r="AJ421">
        <v>0</v>
      </c>
      <c r="AK421" t="str">
        <f>""</f>
        <v/>
      </c>
      <c r="AL421">
        <v>0</v>
      </c>
      <c r="AM421" t="str">
        <f>""</f>
        <v/>
      </c>
      <c r="AN421">
        <v>0</v>
      </c>
      <c r="AO421" t="str">
        <f>""</f>
        <v/>
      </c>
      <c r="AP421">
        <v>0</v>
      </c>
      <c r="AQ421" t="str">
        <f>""</f>
        <v/>
      </c>
      <c r="AR421" t="s">
        <v>56</v>
      </c>
      <c r="AS421" t="s">
        <v>57</v>
      </c>
      <c r="AT421">
        <v>0</v>
      </c>
      <c r="AU421" t="str">
        <f>""</f>
        <v/>
      </c>
      <c r="AV421">
        <v>2015</v>
      </c>
      <c r="AW421">
        <v>0</v>
      </c>
      <c r="AX421">
        <v>0</v>
      </c>
      <c r="AY421">
        <v>27804</v>
      </c>
      <c r="AZ421">
        <v>0</v>
      </c>
      <c r="BA421">
        <v>0</v>
      </c>
      <c r="BB421">
        <v>0</v>
      </c>
    </row>
    <row r="422" spans="1:54" x14ac:dyDescent="0.2">
      <c r="A422">
        <v>1813200110</v>
      </c>
      <c r="B422" t="s">
        <v>498</v>
      </c>
      <c r="C422" s="2">
        <v>125000</v>
      </c>
      <c r="D422" s="1">
        <v>83178.67</v>
      </c>
      <c r="E422">
        <v>0</v>
      </c>
      <c r="F422" s="1">
        <v>83178.67</v>
      </c>
      <c r="G422" s="1">
        <v>41821.33</v>
      </c>
      <c r="H422">
        <v>66.540000000000006</v>
      </c>
      <c r="I422" s="2">
        <v>125000</v>
      </c>
      <c r="J422" s="1">
        <v>83178.67</v>
      </c>
      <c r="K422">
        <v>0</v>
      </c>
      <c r="L422" s="1">
        <v>83178.67</v>
      </c>
      <c r="M422" s="1">
        <v>41821.33</v>
      </c>
      <c r="N422">
        <v>66.540000000000006</v>
      </c>
      <c r="O422">
        <v>0</v>
      </c>
      <c r="P422">
        <v>0</v>
      </c>
      <c r="Q422">
        <v>0</v>
      </c>
      <c r="R422" s="2">
        <v>125000</v>
      </c>
      <c r="S422" s="1">
        <v>41821.33</v>
      </c>
      <c r="T422" s="2">
        <v>125000</v>
      </c>
      <c r="U422" s="1">
        <v>41821.33</v>
      </c>
      <c r="V422">
        <v>310</v>
      </c>
      <c r="W422" t="s">
        <v>115</v>
      </c>
      <c r="X422">
        <v>0</v>
      </c>
      <c r="Y422" t="str">
        <f>""</f>
        <v/>
      </c>
      <c r="Z422">
        <v>0</v>
      </c>
      <c r="AA422" t="str">
        <f>""</f>
        <v/>
      </c>
      <c r="AB422">
        <v>0</v>
      </c>
      <c r="AC422" t="str">
        <f>""</f>
        <v/>
      </c>
      <c r="AD422">
        <v>0</v>
      </c>
      <c r="AE422" t="str">
        <f>""</f>
        <v/>
      </c>
      <c r="AF422">
        <v>0</v>
      </c>
      <c r="AG422" t="str">
        <f>""</f>
        <v/>
      </c>
      <c r="AH422">
        <v>0</v>
      </c>
      <c r="AI422" t="str">
        <f>""</f>
        <v/>
      </c>
      <c r="AJ422">
        <v>0</v>
      </c>
      <c r="AK422" t="str">
        <f>""</f>
        <v/>
      </c>
      <c r="AL422">
        <v>0</v>
      </c>
      <c r="AM422" t="str">
        <f>""</f>
        <v/>
      </c>
      <c r="AN422">
        <v>0</v>
      </c>
      <c r="AO422" t="str">
        <f>""</f>
        <v/>
      </c>
      <c r="AP422">
        <v>0</v>
      </c>
      <c r="AQ422" t="str">
        <f>""</f>
        <v/>
      </c>
      <c r="AR422" t="s">
        <v>56</v>
      </c>
      <c r="AS422" t="s">
        <v>57</v>
      </c>
      <c r="AT422">
        <v>0</v>
      </c>
      <c r="AU422" t="str">
        <f>""</f>
        <v/>
      </c>
      <c r="AV422">
        <v>2015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</row>
    <row r="423" spans="1:54" x14ac:dyDescent="0.2">
      <c r="A423">
        <v>1813200111</v>
      </c>
      <c r="B423" t="s">
        <v>499</v>
      </c>
      <c r="C423" s="2">
        <v>266000</v>
      </c>
      <c r="D423">
        <v>0</v>
      </c>
      <c r="E423">
        <v>0</v>
      </c>
      <c r="F423">
        <v>0</v>
      </c>
      <c r="G423" s="1">
        <v>266000</v>
      </c>
      <c r="H423">
        <v>0</v>
      </c>
      <c r="I423" s="2">
        <v>266000</v>
      </c>
      <c r="J423">
        <v>0</v>
      </c>
      <c r="K423">
        <v>0</v>
      </c>
      <c r="L423">
        <v>0</v>
      </c>
      <c r="M423" s="1">
        <v>266000</v>
      </c>
      <c r="N423">
        <v>0</v>
      </c>
      <c r="O423">
        <v>0</v>
      </c>
      <c r="P423">
        <v>0</v>
      </c>
      <c r="Q423">
        <v>0</v>
      </c>
      <c r="R423" s="2">
        <v>266000</v>
      </c>
      <c r="S423" s="1">
        <v>266000</v>
      </c>
      <c r="T423" s="2">
        <v>266000</v>
      </c>
      <c r="U423" s="1">
        <v>266000</v>
      </c>
      <c r="V423">
        <v>0</v>
      </c>
      <c r="W423" t="str">
        <f>""</f>
        <v/>
      </c>
      <c r="X423">
        <v>0</v>
      </c>
      <c r="Y423" t="str">
        <f>""</f>
        <v/>
      </c>
      <c r="Z423">
        <v>0</v>
      </c>
      <c r="AA423" t="str">
        <f>""</f>
        <v/>
      </c>
      <c r="AB423">
        <v>0</v>
      </c>
      <c r="AC423" t="str">
        <f>""</f>
        <v/>
      </c>
      <c r="AD423">
        <v>0</v>
      </c>
      <c r="AE423" t="str">
        <f>""</f>
        <v/>
      </c>
      <c r="AF423">
        <v>0</v>
      </c>
      <c r="AG423" t="str">
        <f>""</f>
        <v/>
      </c>
      <c r="AH423">
        <v>0</v>
      </c>
      <c r="AI423" t="str">
        <f>""</f>
        <v/>
      </c>
      <c r="AJ423">
        <v>0</v>
      </c>
      <c r="AK423" t="str">
        <f>""</f>
        <v/>
      </c>
      <c r="AL423">
        <v>0</v>
      </c>
      <c r="AM423" t="str">
        <f>""</f>
        <v/>
      </c>
      <c r="AN423">
        <v>0</v>
      </c>
      <c r="AO423" t="str">
        <f>""</f>
        <v/>
      </c>
      <c r="AP423">
        <v>0</v>
      </c>
      <c r="AQ423" t="str">
        <f>""</f>
        <v/>
      </c>
      <c r="AR423" t="s">
        <v>56</v>
      </c>
      <c r="AS423" t="s">
        <v>57</v>
      </c>
      <c r="AT423">
        <v>0</v>
      </c>
      <c r="AU423" t="str">
        <f>""</f>
        <v/>
      </c>
      <c r="AV423">
        <v>2015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</row>
    <row r="424" spans="1:54" x14ac:dyDescent="0.2">
      <c r="A424">
        <v>1813200410</v>
      </c>
      <c r="B424" t="s">
        <v>500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310</v>
      </c>
      <c r="W424" t="s">
        <v>115</v>
      </c>
      <c r="X424">
        <v>0</v>
      </c>
      <c r="Y424" t="str">
        <f>""</f>
        <v/>
      </c>
      <c r="Z424">
        <v>0</v>
      </c>
      <c r="AA424" t="str">
        <f>""</f>
        <v/>
      </c>
      <c r="AB424">
        <v>0</v>
      </c>
      <c r="AC424" t="str">
        <f>""</f>
        <v/>
      </c>
      <c r="AD424">
        <v>0</v>
      </c>
      <c r="AE424" t="str">
        <f>""</f>
        <v/>
      </c>
      <c r="AF424">
        <v>0</v>
      </c>
      <c r="AG424" t="str">
        <f>""</f>
        <v/>
      </c>
      <c r="AH424">
        <v>0</v>
      </c>
      <c r="AI424" t="str">
        <f>""</f>
        <v/>
      </c>
      <c r="AJ424">
        <v>0</v>
      </c>
      <c r="AK424" t="str">
        <f>""</f>
        <v/>
      </c>
      <c r="AL424">
        <v>0</v>
      </c>
      <c r="AM424" t="str">
        <f>""</f>
        <v/>
      </c>
      <c r="AN424">
        <v>0</v>
      </c>
      <c r="AO424" t="str">
        <f>""</f>
        <v/>
      </c>
      <c r="AP424">
        <v>0</v>
      </c>
      <c r="AQ424" t="str">
        <f>""</f>
        <v/>
      </c>
      <c r="AR424" t="s">
        <v>56</v>
      </c>
      <c r="AS424" t="s">
        <v>57</v>
      </c>
      <c r="AT424">
        <v>0</v>
      </c>
      <c r="AU424" t="str">
        <f>""</f>
        <v/>
      </c>
      <c r="AV424">
        <v>2015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</row>
    <row r="425" spans="1:54" x14ac:dyDescent="0.2">
      <c r="A425">
        <v>1813200431</v>
      </c>
      <c r="B425" t="s">
        <v>501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310</v>
      </c>
      <c r="W425" t="s">
        <v>115</v>
      </c>
      <c r="X425">
        <v>0</v>
      </c>
      <c r="Y425" t="str">
        <f>""</f>
        <v/>
      </c>
      <c r="Z425">
        <v>0</v>
      </c>
      <c r="AA425" t="str">
        <f>""</f>
        <v/>
      </c>
      <c r="AB425">
        <v>0</v>
      </c>
      <c r="AC425" t="str">
        <f>""</f>
        <v/>
      </c>
      <c r="AD425">
        <v>0</v>
      </c>
      <c r="AE425" t="str">
        <f>""</f>
        <v/>
      </c>
      <c r="AF425">
        <v>0</v>
      </c>
      <c r="AG425" t="str">
        <f>""</f>
        <v/>
      </c>
      <c r="AH425">
        <v>0</v>
      </c>
      <c r="AI425" t="str">
        <f>""</f>
        <v/>
      </c>
      <c r="AJ425">
        <v>0</v>
      </c>
      <c r="AK425" t="str">
        <f>""</f>
        <v/>
      </c>
      <c r="AL425">
        <v>0</v>
      </c>
      <c r="AM425" t="str">
        <f>""</f>
        <v/>
      </c>
      <c r="AN425">
        <v>0</v>
      </c>
      <c r="AO425" t="str">
        <f>""</f>
        <v/>
      </c>
      <c r="AP425">
        <v>0</v>
      </c>
      <c r="AQ425" t="str">
        <f>""</f>
        <v/>
      </c>
      <c r="AR425" t="s">
        <v>56</v>
      </c>
      <c r="AS425" t="s">
        <v>57</v>
      </c>
      <c r="AT425">
        <v>0</v>
      </c>
      <c r="AU425" t="str">
        <f>""</f>
        <v/>
      </c>
      <c r="AV425">
        <v>2015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</row>
    <row r="426" spans="1:54" x14ac:dyDescent="0.2">
      <c r="A426">
        <v>1813200440</v>
      </c>
      <c r="B426" t="s">
        <v>502</v>
      </c>
      <c r="C426" s="2">
        <v>187000</v>
      </c>
      <c r="D426" s="1">
        <v>176125</v>
      </c>
      <c r="E426">
        <v>0</v>
      </c>
      <c r="F426" s="1">
        <v>176125</v>
      </c>
      <c r="G426" s="1">
        <v>10875</v>
      </c>
      <c r="H426">
        <v>94.18</v>
      </c>
      <c r="I426" s="2">
        <v>187000</v>
      </c>
      <c r="J426" s="1">
        <v>176125</v>
      </c>
      <c r="K426">
        <v>0</v>
      </c>
      <c r="L426" s="1">
        <v>176125</v>
      </c>
      <c r="M426" s="1">
        <v>10875</v>
      </c>
      <c r="N426">
        <v>94.18</v>
      </c>
      <c r="O426">
        <v>0</v>
      </c>
      <c r="P426">
        <v>0</v>
      </c>
      <c r="Q426">
        <v>0</v>
      </c>
      <c r="R426" s="2">
        <v>187000</v>
      </c>
      <c r="S426" s="1">
        <v>10875</v>
      </c>
      <c r="T426" s="2">
        <v>187000</v>
      </c>
      <c r="U426" s="1">
        <v>10875</v>
      </c>
      <c r="V426">
        <v>310</v>
      </c>
      <c r="W426" t="s">
        <v>115</v>
      </c>
      <c r="X426">
        <v>0</v>
      </c>
      <c r="Y426" t="str">
        <f>""</f>
        <v/>
      </c>
      <c r="Z426">
        <v>0</v>
      </c>
      <c r="AA426" t="str">
        <f>""</f>
        <v/>
      </c>
      <c r="AB426">
        <v>0</v>
      </c>
      <c r="AC426" t="str">
        <f>""</f>
        <v/>
      </c>
      <c r="AD426">
        <v>0</v>
      </c>
      <c r="AE426" t="str">
        <f>""</f>
        <v/>
      </c>
      <c r="AF426">
        <v>0</v>
      </c>
      <c r="AG426" t="str">
        <f>""</f>
        <v/>
      </c>
      <c r="AH426">
        <v>0</v>
      </c>
      <c r="AI426" t="str">
        <f>""</f>
        <v/>
      </c>
      <c r="AJ426">
        <v>0</v>
      </c>
      <c r="AK426" t="str">
        <f>""</f>
        <v/>
      </c>
      <c r="AL426">
        <v>0</v>
      </c>
      <c r="AM426" t="str">
        <f>""</f>
        <v/>
      </c>
      <c r="AN426">
        <v>0</v>
      </c>
      <c r="AO426" t="str">
        <f>""</f>
        <v/>
      </c>
      <c r="AP426">
        <v>0</v>
      </c>
      <c r="AQ426" t="str">
        <f>""</f>
        <v/>
      </c>
      <c r="AR426" t="s">
        <v>56</v>
      </c>
      <c r="AS426" t="s">
        <v>57</v>
      </c>
      <c r="AT426">
        <v>0</v>
      </c>
      <c r="AU426" t="str">
        <f>""</f>
        <v/>
      </c>
      <c r="AV426">
        <v>2015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</row>
    <row r="427" spans="1:54" x14ac:dyDescent="0.2">
      <c r="A427">
        <v>1813200540</v>
      </c>
      <c r="B427" t="s">
        <v>503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310</v>
      </c>
      <c r="W427" t="s">
        <v>115</v>
      </c>
      <c r="X427">
        <v>0</v>
      </c>
      <c r="Y427" t="str">
        <f>""</f>
        <v/>
      </c>
      <c r="Z427">
        <v>0</v>
      </c>
      <c r="AA427" t="str">
        <f>""</f>
        <v/>
      </c>
      <c r="AB427">
        <v>0</v>
      </c>
      <c r="AC427" t="str">
        <f>""</f>
        <v/>
      </c>
      <c r="AD427">
        <v>0</v>
      </c>
      <c r="AE427" t="str">
        <f>""</f>
        <v/>
      </c>
      <c r="AF427">
        <v>0</v>
      </c>
      <c r="AG427" t="str">
        <f>""</f>
        <v/>
      </c>
      <c r="AH427">
        <v>0</v>
      </c>
      <c r="AI427" t="str">
        <f>""</f>
        <v/>
      </c>
      <c r="AJ427">
        <v>0</v>
      </c>
      <c r="AK427" t="str">
        <f>""</f>
        <v/>
      </c>
      <c r="AL427">
        <v>0</v>
      </c>
      <c r="AM427" t="str">
        <f>""</f>
        <v/>
      </c>
      <c r="AN427">
        <v>0</v>
      </c>
      <c r="AO427" t="str">
        <f>""</f>
        <v/>
      </c>
      <c r="AP427">
        <v>0</v>
      </c>
      <c r="AQ427" t="str">
        <f>""</f>
        <v/>
      </c>
      <c r="AR427" t="s">
        <v>56</v>
      </c>
      <c r="AS427" t="s">
        <v>57</v>
      </c>
      <c r="AT427">
        <v>0</v>
      </c>
      <c r="AU427" t="str">
        <f>""</f>
        <v/>
      </c>
      <c r="AV427">
        <v>2015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</row>
    <row r="428" spans="1:54" x14ac:dyDescent="0.2">
      <c r="A428">
        <v>1813200750</v>
      </c>
      <c r="B428" t="s">
        <v>313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310</v>
      </c>
      <c r="W428" t="s">
        <v>115</v>
      </c>
      <c r="X428">
        <v>0</v>
      </c>
      <c r="Y428" t="str">
        <f>""</f>
        <v/>
      </c>
      <c r="Z428">
        <v>0</v>
      </c>
      <c r="AA428" t="str">
        <f>""</f>
        <v/>
      </c>
      <c r="AB428">
        <v>0</v>
      </c>
      <c r="AC428" t="str">
        <f>""</f>
        <v/>
      </c>
      <c r="AD428">
        <v>0</v>
      </c>
      <c r="AE428" t="str">
        <f>""</f>
        <v/>
      </c>
      <c r="AF428">
        <v>0</v>
      </c>
      <c r="AG428" t="str">
        <f>""</f>
        <v/>
      </c>
      <c r="AH428">
        <v>0</v>
      </c>
      <c r="AI428" t="str">
        <f>""</f>
        <v/>
      </c>
      <c r="AJ428">
        <v>0</v>
      </c>
      <c r="AK428" t="str">
        <f>""</f>
        <v/>
      </c>
      <c r="AL428">
        <v>0</v>
      </c>
      <c r="AM428" t="str">
        <f>""</f>
        <v/>
      </c>
      <c r="AN428">
        <v>0</v>
      </c>
      <c r="AO428" t="str">
        <f>""</f>
        <v/>
      </c>
      <c r="AP428">
        <v>0</v>
      </c>
      <c r="AQ428" t="str">
        <f>""</f>
        <v/>
      </c>
      <c r="AR428" t="s">
        <v>56</v>
      </c>
      <c r="AS428" t="s">
        <v>57</v>
      </c>
      <c r="AT428">
        <v>0</v>
      </c>
      <c r="AU428" t="str">
        <f>""</f>
        <v/>
      </c>
      <c r="AV428">
        <v>2015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</row>
    <row r="429" spans="1:54" x14ac:dyDescent="0.2">
      <c r="A429">
        <v>1813200780</v>
      </c>
      <c r="B429" t="s">
        <v>305</v>
      </c>
      <c r="C429" s="2">
        <v>135000</v>
      </c>
      <c r="D429" s="1">
        <v>103964.42</v>
      </c>
      <c r="E429">
        <v>0</v>
      </c>
      <c r="F429" s="1">
        <v>103964.42</v>
      </c>
      <c r="G429" s="1">
        <v>31035.58</v>
      </c>
      <c r="H429">
        <v>77.010000000000005</v>
      </c>
      <c r="I429" s="2">
        <v>135000</v>
      </c>
      <c r="J429" s="1">
        <v>103964.42</v>
      </c>
      <c r="K429">
        <v>0</v>
      </c>
      <c r="L429" s="1">
        <v>103964.42</v>
      </c>
      <c r="M429" s="1">
        <v>31035.58</v>
      </c>
      <c r="N429">
        <v>77.010000000000005</v>
      </c>
      <c r="O429">
        <v>0</v>
      </c>
      <c r="P429">
        <v>0</v>
      </c>
      <c r="Q429">
        <v>0</v>
      </c>
      <c r="R429" s="2">
        <v>135000</v>
      </c>
      <c r="S429" s="1">
        <v>31035.58</v>
      </c>
      <c r="T429" s="2">
        <v>135000</v>
      </c>
      <c r="U429" s="1">
        <v>31035.58</v>
      </c>
      <c r="V429">
        <v>310</v>
      </c>
      <c r="W429" t="s">
        <v>115</v>
      </c>
      <c r="X429">
        <v>0</v>
      </c>
      <c r="Y429" t="str">
        <f>""</f>
        <v/>
      </c>
      <c r="Z429">
        <v>0</v>
      </c>
      <c r="AA429" t="str">
        <f>""</f>
        <v/>
      </c>
      <c r="AB429">
        <v>0</v>
      </c>
      <c r="AC429" t="str">
        <f>""</f>
        <v/>
      </c>
      <c r="AD429">
        <v>0</v>
      </c>
      <c r="AE429" t="str">
        <f>""</f>
        <v/>
      </c>
      <c r="AF429">
        <v>0</v>
      </c>
      <c r="AG429" t="str">
        <f>""</f>
        <v/>
      </c>
      <c r="AH429">
        <v>0</v>
      </c>
      <c r="AI429" t="str">
        <f>""</f>
        <v/>
      </c>
      <c r="AJ429">
        <v>0</v>
      </c>
      <c r="AK429" t="str">
        <f>""</f>
        <v/>
      </c>
      <c r="AL429">
        <v>0</v>
      </c>
      <c r="AM429" t="str">
        <f>""</f>
        <v/>
      </c>
      <c r="AN429">
        <v>0</v>
      </c>
      <c r="AO429" t="str">
        <f>""</f>
        <v/>
      </c>
      <c r="AP429">
        <v>0</v>
      </c>
      <c r="AQ429" t="str">
        <f>""</f>
        <v/>
      </c>
      <c r="AR429" t="s">
        <v>56</v>
      </c>
      <c r="AS429" t="s">
        <v>57</v>
      </c>
      <c r="AT429">
        <v>0</v>
      </c>
      <c r="AU429" t="str">
        <f>""</f>
        <v/>
      </c>
      <c r="AV429">
        <v>2015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</row>
    <row r="430" spans="1:54" x14ac:dyDescent="0.2">
      <c r="A430">
        <v>1813200841</v>
      </c>
      <c r="B430" t="s">
        <v>504</v>
      </c>
      <c r="C430" s="2">
        <v>266000</v>
      </c>
      <c r="D430" s="1">
        <v>306251</v>
      </c>
      <c r="E430">
        <v>0</v>
      </c>
      <c r="F430" s="1">
        <v>306251</v>
      </c>
      <c r="G430" s="1">
        <v>-40251</v>
      </c>
      <c r="H430">
        <v>115.13</v>
      </c>
      <c r="I430" s="2">
        <v>266000</v>
      </c>
      <c r="J430" s="1">
        <v>306251</v>
      </c>
      <c r="K430">
        <v>0</v>
      </c>
      <c r="L430" s="1">
        <v>306251</v>
      </c>
      <c r="M430" s="1">
        <v>-40251</v>
      </c>
      <c r="N430">
        <v>115.13</v>
      </c>
      <c r="O430">
        <v>0</v>
      </c>
      <c r="P430">
        <v>0</v>
      </c>
      <c r="Q430">
        <v>0</v>
      </c>
      <c r="R430" s="2">
        <v>266000</v>
      </c>
      <c r="S430" s="1">
        <v>-40251</v>
      </c>
      <c r="T430" s="2">
        <v>266000</v>
      </c>
      <c r="U430" s="1">
        <v>-40251</v>
      </c>
      <c r="V430">
        <v>0</v>
      </c>
      <c r="W430" t="str">
        <f>""</f>
        <v/>
      </c>
      <c r="X430">
        <v>0</v>
      </c>
      <c r="Y430" t="str">
        <f>""</f>
        <v/>
      </c>
      <c r="Z430">
        <v>0</v>
      </c>
      <c r="AA430" t="str">
        <f>""</f>
        <v/>
      </c>
      <c r="AB430">
        <v>0</v>
      </c>
      <c r="AC430" t="str">
        <f>""</f>
        <v/>
      </c>
      <c r="AD430">
        <v>0</v>
      </c>
      <c r="AE430" t="str">
        <f>""</f>
        <v/>
      </c>
      <c r="AF430">
        <v>0</v>
      </c>
      <c r="AG430" t="str">
        <f>""</f>
        <v/>
      </c>
      <c r="AH430">
        <v>0</v>
      </c>
      <c r="AI430" t="str">
        <f>""</f>
        <v/>
      </c>
      <c r="AJ430">
        <v>0</v>
      </c>
      <c r="AK430" t="str">
        <f>""</f>
        <v/>
      </c>
      <c r="AL430">
        <v>0</v>
      </c>
      <c r="AM430" t="str">
        <f>""</f>
        <v/>
      </c>
      <c r="AN430">
        <v>0</v>
      </c>
      <c r="AO430" t="str">
        <f>""</f>
        <v/>
      </c>
      <c r="AP430">
        <v>0</v>
      </c>
      <c r="AQ430" t="str">
        <f>""</f>
        <v/>
      </c>
      <c r="AR430" t="s">
        <v>56</v>
      </c>
      <c r="AS430" t="s">
        <v>57</v>
      </c>
      <c r="AT430">
        <v>0</v>
      </c>
      <c r="AU430" t="str">
        <f>""</f>
        <v/>
      </c>
      <c r="AV430">
        <v>2015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</row>
    <row r="431" spans="1:54" x14ac:dyDescent="0.2">
      <c r="A431">
        <v>1813201110</v>
      </c>
      <c r="B431" t="s">
        <v>505</v>
      </c>
      <c r="C431" s="2">
        <v>457000</v>
      </c>
      <c r="D431" s="1">
        <v>419646.89</v>
      </c>
      <c r="E431">
        <v>0</v>
      </c>
      <c r="F431" s="1">
        <v>419646.89</v>
      </c>
      <c r="G431" s="1">
        <v>37353.11</v>
      </c>
      <c r="H431">
        <v>91.82</v>
      </c>
      <c r="I431" s="2">
        <v>457000</v>
      </c>
      <c r="J431" s="1">
        <v>419646.89</v>
      </c>
      <c r="K431">
        <v>0</v>
      </c>
      <c r="L431" s="1">
        <v>419646.89</v>
      </c>
      <c r="M431" s="1">
        <v>37353.11</v>
      </c>
      <c r="N431">
        <v>91.82</v>
      </c>
      <c r="O431">
        <v>0</v>
      </c>
      <c r="P431">
        <v>0</v>
      </c>
      <c r="Q431">
        <v>0</v>
      </c>
      <c r="R431" s="2">
        <v>457000</v>
      </c>
      <c r="S431" s="1">
        <v>37353.11</v>
      </c>
      <c r="T431" s="2">
        <v>457000</v>
      </c>
      <c r="U431" s="1">
        <v>37353.11</v>
      </c>
      <c r="V431">
        <v>0</v>
      </c>
      <c r="W431" t="str">
        <f>""</f>
        <v/>
      </c>
      <c r="X431">
        <v>0</v>
      </c>
      <c r="Y431" t="str">
        <f>""</f>
        <v/>
      </c>
      <c r="Z431">
        <v>0</v>
      </c>
      <c r="AA431" t="str">
        <f>""</f>
        <v/>
      </c>
      <c r="AB431">
        <v>0</v>
      </c>
      <c r="AC431" t="str">
        <f>""</f>
        <v/>
      </c>
      <c r="AD431">
        <v>0</v>
      </c>
      <c r="AE431" t="str">
        <f>""</f>
        <v/>
      </c>
      <c r="AF431">
        <v>0</v>
      </c>
      <c r="AG431" t="str">
        <f>""</f>
        <v/>
      </c>
      <c r="AH431">
        <v>0</v>
      </c>
      <c r="AI431" t="str">
        <f>""</f>
        <v/>
      </c>
      <c r="AJ431">
        <v>0</v>
      </c>
      <c r="AK431" t="str">
        <f>""</f>
        <v/>
      </c>
      <c r="AL431">
        <v>0</v>
      </c>
      <c r="AM431" t="str">
        <f>""</f>
        <v/>
      </c>
      <c r="AN431">
        <v>0</v>
      </c>
      <c r="AO431" t="str">
        <f>""</f>
        <v/>
      </c>
      <c r="AP431">
        <v>0</v>
      </c>
      <c r="AQ431" t="str">
        <f>""</f>
        <v/>
      </c>
      <c r="AR431" t="s">
        <v>56</v>
      </c>
      <c r="AS431" t="s">
        <v>57</v>
      </c>
      <c r="AT431">
        <v>0</v>
      </c>
      <c r="AU431" t="str">
        <f>""</f>
        <v/>
      </c>
      <c r="AV431">
        <v>2015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</row>
    <row r="432" spans="1:54" x14ac:dyDescent="0.2">
      <c r="A432">
        <v>1813201750</v>
      </c>
      <c r="B432" t="s">
        <v>506</v>
      </c>
      <c r="C432" s="2">
        <v>40000</v>
      </c>
      <c r="D432" s="1">
        <v>26400</v>
      </c>
      <c r="E432">
        <v>0</v>
      </c>
      <c r="F432" s="1">
        <v>26400</v>
      </c>
      <c r="G432" s="1">
        <v>13600</v>
      </c>
      <c r="H432">
        <v>66</v>
      </c>
      <c r="I432" s="2">
        <v>40000</v>
      </c>
      <c r="J432" s="1">
        <v>26400</v>
      </c>
      <c r="K432">
        <v>0</v>
      </c>
      <c r="L432" s="1">
        <v>26400</v>
      </c>
      <c r="M432" s="1">
        <v>13600</v>
      </c>
      <c r="N432">
        <v>66</v>
      </c>
      <c r="O432">
        <v>0</v>
      </c>
      <c r="P432">
        <v>0</v>
      </c>
      <c r="Q432">
        <v>0</v>
      </c>
      <c r="R432" s="2">
        <v>40000</v>
      </c>
      <c r="S432" s="1">
        <v>13600</v>
      </c>
      <c r="T432" s="2">
        <v>40000</v>
      </c>
      <c r="U432" s="1">
        <v>13600</v>
      </c>
      <c r="V432">
        <v>0</v>
      </c>
      <c r="W432" t="str">
        <f>""</f>
        <v/>
      </c>
      <c r="X432">
        <v>0</v>
      </c>
      <c r="Y432" t="str">
        <f>""</f>
        <v/>
      </c>
      <c r="Z432">
        <v>0</v>
      </c>
      <c r="AA432" t="str">
        <f>""</f>
        <v/>
      </c>
      <c r="AB432">
        <v>0</v>
      </c>
      <c r="AC432" t="str">
        <f>""</f>
        <v/>
      </c>
      <c r="AD432">
        <v>0</v>
      </c>
      <c r="AE432" t="str">
        <f>""</f>
        <v/>
      </c>
      <c r="AF432">
        <v>0</v>
      </c>
      <c r="AG432" t="str">
        <f>""</f>
        <v/>
      </c>
      <c r="AH432">
        <v>0</v>
      </c>
      <c r="AI432" t="str">
        <f>""</f>
        <v/>
      </c>
      <c r="AJ432">
        <v>0</v>
      </c>
      <c r="AK432" t="str">
        <f>""</f>
        <v/>
      </c>
      <c r="AL432">
        <v>0</v>
      </c>
      <c r="AM432" t="str">
        <f>""</f>
        <v/>
      </c>
      <c r="AN432">
        <v>0</v>
      </c>
      <c r="AO432" t="str">
        <f>""</f>
        <v/>
      </c>
      <c r="AP432">
        <v>0</v>
      </c>
      <c r="AQ432" t="str">
        <f>""</f>
        <v/>
      </c>
      <c r="AR432" t="s">
        <v>56</v>
      </c>
      <c r="AS432" t="s">
        <v>57</v>
      </c>
      <c r="AT432">
        <v>0</v>
      </c>
      <c r="AU432" t="str">
        <f>""</f>
        <v/>
      </c>
      <c r="AV432">
        <v>2015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</row>
    <row r="433" spans="1:54" x14ac:dyDescent="0.2">
      <c r="A433">
        <v>1813201850</v>
      </c>
      <c r="B433" t="s">
        <v>507</v>
      </c>
      <c r="C433" s="2">
        <v>322000</v>
      </c>
      <c r="D433" s="1">
        <v>332495.02</v>
      </c>
      <c r="E433">
        <v>0</v>
      </c>
      <c r="F433" s="1">
        <v>332495.02</v>
      </c>
      <c r="G433" s="1">
        <v>-10495.02</v>
      </c>
      <c r="H433">
        <v>103.25</v>
      </c>
      <c r="I433" s="2">
        <v>322000</v>
      </c>
      <c r="J433" s="1">
        <v>332495.02</v>
      </c>
      <c r="K433">
        <v>0</v>
      </c>
      <c r="L433" s="1">
        <v>332495.02</v>
      </c>
      <c r="M433" s="1">
        <v>-10495.02</v>
      </c>
      <c r="N433">
        <v>103.25</v>
      </c>
      <c r="O433">
        <v>0</v>
      </c>
      <c r="P433">
        <v>0</v>
      </c>
      <c r="Q433">
        <v>0</v>
      </c>
      <c r="R433" s="2">
        <v>322000</v>
      </c>
      <c r="S433" s="1">
        <v>-10495.02</v>
      </c>
      <c r="T433" s="2">
        <v>322000</v>
      </c>
      <c r="U433" s="1">
        <v>-10495.02</v>
      </c>
      <c r="V433">
        <v>0</v>
      </c>
      <c r="W433" t="str">
        <f>""</f>
        <v/>
      </c>
      <c r="X433">
        <v>0</v>
      </c>
      <c r="Y433" t="str">
        <f>""</f>
        <v/>
      </c>
      <c r="Z433">
        <v>0</v>
      </c>
      <c r="AA433" t="str">
        <f>""</f>
        <v/>
      </c>
      <c r="AB433">
        <v>0</v>
      </c>
      <c r="AC433" t="str">
        <f>""</f>
        <v/>
      </c>
      <c r="AD433">
        <v>0</v>
      </c>
      <c r="AE433" t="str">
        <f>""</f>
        <v/>
      </c>
      <c r="AF433">
        <v>0</v>
      </c>
      <c r="AG433" t="str">
        <f>""</f>
        <v/>
      </c>
      <c r="AH433">
        <v>0</v>
      </c>
      <c r="AI433" t="str">
        <f>""</f>
        <v/>
      </c>
      <c r="AJ433">
        <v>0</v>
      </c>
      <c r="AK433" t="str">
        <f>""</f>
        <v/>
      </c>
      <c r="AL433">
        <v>0</v>
      </c>
      <c r="AM433" t="str">
        <f>""</f>
        <v/>
      </c>
      <c r="AN433">
        <v>0</v>
      </c>
      <c r="AO433" t="str">
        <f>""</f>
        <v/>
      </c>
      <c r="AP433">
        <v>0</v>
      </c>
      <c r="AQ433" t="str">
        <f>""</f>
        <v/>
      </c>
      <c r="AR433" t="s">
        <v>56</v>
      </c>
      <c r="AS433" t="s">
        <v>57</v>
      </c>
      <c r="AT433">
        <v>0</v>
      </c>
      <c r="AU433" t="str">
        <f>""</f>
        <v/>
      </c>
      <c r="AV433">
        <v>2015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</row>
    <row r="434" spans="1:54" x14ac:dyDescent="0.2">
      <c r="A434">
        <v>1813202110</v>
      </c>
      <c r="B434" t="s">
        <v>508</v>
      </c>
      <c r="C434" s="2">
        <v>650000</v>
      </c>
      <c r="D434" s="1">
        <v>624417.02</v>
      </c>
      <c r="E434">
        <v>0</v>
      </c>
      <c r="F434" s="1">
        <v>624417.02</v>
      </c>
      <c r="G434" s="1">
        <v>25582.98</v>
      </c>
      <c r="H434">
        <v>96.06</v>
      </c>
      <c r="I434" s="2">
        <v>650000</v>
      </c>
      <c r="J434" s="1">
        <v>624417.02</v>
      </c>
      <c r="K434">
        <v>0</v>
      </c>
      <c r="L434" s="1">
        <v>624417.02</v>
      </c>
      <c r="M434" s="1">
        <v>25582.98</v>
      </c>
      <c r="N434">
        <v>96.06</v>
      </c>
      <c r="O434">
        <v>0</v>
      </c>
      <c r="P434">
        <v>0</v>
      </c>
      <c r="Q434">
        <v>0</v>
      </c>
      <c r="R434" s="2">
        <v>650000</v>
      </c>
      <c r="S434" s="1">
        <v>25582.98</v>
      </c>
      <c r="T434" s="2">
        <v>650000</v>
      </c>
      <c r="U434" s="1">
        <v>25582.98</v>
      </c>
      <c r="V434">
        <v>0</v>
      </c>
      <c r="W434" t="str">
        <f>""</f>
        <v/>
      </c>
      <c r="X434">
        <v>0</v>
      </c>
      <c r="Y434" t="str">
        <f>""</f>
        <v/>
      </c>
      <c r="Z434">
        <v>0</v>
      </c>
      <c r="AA434" t="str">
        <f>""</f>
        <v/>
      </c>
      <c r="AB434">
        <v>0</v>
      </c>
      <c r="AC434" t="str">
        <f>""</f>
        <v/>
      </c>
      <c r="AD434">
        <v>0</v>
      </c>
      <c r="AE434" t="str">
        <f>""</f>
        <v/>
      </c>
      <c r="AF434">
        <v>0</v>
      </c>
      <c r="AG434" t="str">
        <f>""</f>
        <v/>
      </c>
      <c r="AH434">
        <v>0</v>
      </c>
      <c r="AI434" t="str">
        <f>""</f>
        <v/>
      </c>
      <c r="AJ434">
        <v>0</v>
      </c>
      <c r="AK434" t="str">
        <f>""</f>
        <v/>
      </c>
      <c r="AL434">
        <v>0</v>
      </c>
      <c r="AM434" t="str">
        <f>""</f>
        <v/>
      </c>
      <c r="AN434">
        <v>0</v>
      </c>
      <c r="AO434" t="str">
        <f>""</f>
        <v/>
      </c>
      <c r="AP434">
        <v>0</v>
      </c>
      <c r="AQ434" t="str">
        <f>""</f>
        <v/>
      </c>
      <c r="AR434" t="s">
        <v>56</v>
      </c>
      <c r="AS434" t="s">
        <v>57</v>
      </c>
      <c r="AT434">
        <v>0</v>
      </c>
      <c r="AU434" t="str">
        <f>""</f>
        <v/>
      </c>
      <c r="AV434">
        <v>2015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</row>
    <row r="435" spans="1:54" x14ac:dyDescent="0.2">
      <c r="A435">
        <v>1813202750</v>
      </c>
      <c r="B435" t="s">
        <v>509</v>
      </c>
      <c r="C435" s="2">
        <v>45000</v>
      </c>
      <c r="D435" s="1">
        <v>30305</v>
      </c>
      <c r="E435">
        <v>0</v>
      </c>
      <c r="F435" s="1">
        <v>30305</v>
      </c>
      <c r="G435" s="1">
        <v>14695</v>
      </c>
      <c r="H435">
        <v>67.34</v>
      </c>
      <c r="I435" s="2">
        <v>45000</v>
      </c>
      <c r="J435" s="1">
        <v>30305</v>
      </c>
      <c r="K435">
        <v>0</v>
      </c>
      <c r="L435" s="1">
        <v>30305</v>
      </c>
      <c r="M435" s="1">
        <v>14695</v>
      </c>
      <c r="N435">
        <v>67.34</v>
      </c>
      <c r="O435">
        <v>0</v>
      </c>
      <c r="P435">
        <v>0</v>
      </c>
      <c r="Q435">
        <v>0</v>
      </c>
      <c r="R435" s="2">
        <v>45000</v>
      </c>
      <c r="S435" s="1">
        <v>14695</v>
      </c>
      <c r="T435" s="2">
        <v>45000</v>
      </c>
      <c r="U435" s="1">
        <v>14695</v>
      </c>
      <c r="V435">
        <v>0</v>
      </c>
      <c r="W435" t="str">
        <f>""</f>
        <v/>
      </c>
      <c r="X435">
        <v>0</v>
      </c>
      <c r="Y435" t="str">
        <f>""</f>
        <v/>
      </c>
      <c r="Z435">
        <v>0</v>
      </c>
      <c r="AA435" t="str">
        <f>""</f>
        <v/>
      </c>
      <c r="AB435">
        <v>0</v>
      </c>
      <c r="AC435" t="str">
        <f>""</f>
        <v/>
      </c>
      <c r="AD435">
        <v>0</v>
      </c>
      <c r="AE435" t="str">
        <f>""</f>
        <v/>
      </c>
      <c r="AF435">
        <v>0</v>
      </c>
      <c r="AG435" t="str">
        <f>""</f>
        <v/>
      </c>
      <c r="AH435">
        <v>0</v>
      </c>
      <c r="AI435" t="str">
        <f>""</f>
        <v/>
      </c>
      <c r="AJ435">
        <v>0</v>
      </c>
      <c r="AK435" t="str">
        <f>""</f>
        <v/>
      </c>
      <c r="AL435">
        <v>0</v>
      </c>
      <c r="AM435" t="str">
        <f>""</f>
        <v/>
      </c>
      <c r="AN435">
        <v>0</v>
      </c>
      <c r="AO435" t="str">
        <f>""</f>
        <v/>
      </c>
      <c r="AP435">
        <v>0</v>
      </c>
      <c r="AQ435" t="str">
        <f>""</f>
        <v/>
      </c>
      <c r="AR435" t="s">
        <v>56</v>
      </c>
      <c r="AS435" t="s">
        <v>57</v>
      </c>
      <c r="AT435">
        <v>0</v>
      </c>
      <c r="AU435" t="str">
        <f>""</f>
        <v/>
      </c>
      <c r="AV435">
        <v>2015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</row>
    <row r="436" spans="1:54" x14ac:dyDescent="0.2">
      <c r="A436">
        <v>1813202850</v>
      </c>
      <c r="B436" t="s">
        <v>510</v>
      </c>
      <c r="C436" s="2">
        <v>302000</v>
      </c>
      <c r="D436" s="1">
        <v>314758.73</v>
      </c>
      <c r="E436">
        <v>0</v>
      </c>
      <c r="F436" s="1">
        <v>314758.73</v>
      </c>
      <c r="G436" s="1">
        <v>-12758.73</v>
      </c>
      <c r="H436">
        <v>104.22</v>
      </c>
      <c r="I436" s="2">
        <v>302000</v>
      </c>
      <c r="J436" s="1">
        <v>314758.73</v>
      </c>
      <c r="K436">
        <v>0</v>
      </c>
      <c r="L436" s="1">
        <v>314758.73</v>
      </c>
      <c r="M436" s="1">
        <v>-12758.73</v>
      </c>
      <c r="N436">
        <v>104.22</v>
      </c>
      <c r="O436">
        <v>0</v>
      </c>
      <c r="P436">
        <v>0</v>
      </c>
      <c r="Q436">
        <v>0</v>
      </c>
      <c r="R436" s="2">
        <v>302000</v>
      </c>
      <c r="S436" s="1">
        <v>-12758.73</v>
      </c>
      <c r="T436" s="2">
        <v>302000</v>
      </c>
      <c r="U436" s="1">
        <v>-12758.73</v>
      </c>
      <c r="V436">
        <v>0</v>
      </c>
      <c r="W436" t="str">
        <f>""</f>
        <v/>
      </c>
      <c r="X436">
        <v>0</v>
      </c>
      <c r="Y436" t="str">
        <f>""</f>
        <v/>
      </c>
      <c r="Z436">
        <v>0</v>
      </c>
      <c r="AA436" t="str">
        <f>""</f>
        <v/>
      </c>
      <c r="AB436">
        <v>0</v>
      </c>
      <c r="AC436" t="str">
        <f>""</f>
        <v/>
      </c>
      <c r="AD436">
        <v>0</v>
      </c>
      <c r="AE436" t="str">
        <f>""</f>
        <v/>
      </c>
      <c r="AF436">
        <v>0</v>
      </c>
      <c r="AG436" t="str">
        <f>""</f>
        <v/>
      </c>
      <c r="AH436">
        <v>0</v>
      </c>
      <c r="AI436" t="str">
        <f>""</f>
        <v/>
      </c>
      <c r="AJ436">
        <v>0</v>
      </c>
      <c r="AK436" t="str">
        <f>""</f>
        <v/>
      </c>
      <c r="AL436">
        <v>0</v>
      </c>
      <c r="AM436" t="str">
        <f>""</f>
        <v/>
      </c>
      <c r="AN436">
        <v>0</v>
      </c>
      <c r="AO436" t="str">
        <f>""</f>
        <v/>
      </c>
      <c r="AP436">
        <v>0</v>
      </c>
      <c r="AQ436" t="str">
        <f>""</f>
        <v/>
      </c>
      <c r="AR436" t="s">
        <v>56</v>
      </c>
      <c r="AS436" t="s">
        <v>57</v>
      </c>
      <c r="AT436">
        <v>0</v>
      </c>
      <c r="AU436" t="str">
        <f>""</f>
        <v/>
      </c>
      <c r="AV436">
        <v>2015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</row>
    <row r="437" spans="1:54" x14ac:dyDescent="0.2">
      <c r="A437">
        <v>1813203110</v>
      </c>
      <c r="B437" t="s">
        <v>511</v>
      </c>
      <c r="C437" s="2">
        <v>650000</v>
      </c>
      <c r="D437" s="1">
        <v>632966.54</v>
      </c>
      <c r="E437">
        <v>0</v>
      </c>
      <c r="F437" s="1">
        <v>632966.54</v>
      </c>
      <c r="G437" s="1">
        <v>17033.46</v>
      </c>
      <c r="H437">
        <v>97.37</v>
      </c>
      <c r="I437" s="2">
        <v>650000</v>
      </c>
      <c r="J437" s="1">
        <v>632966.54</v>
      </c>
      <c r="K437">
        <v>0</v>
      </c>
      <c r="L437" s="1">
        <v>632966.54</v>
      </c>
      <c r="M437" s="1">
        <v>17033.46</v>
      </c>
      <c r="N437">
        <v>97.37</v>
      </c>
      <c r="O437">
        <v>0</v>
      </c>
      <c r="P437">
        <v>0</v>
      </c>
      <c r="Q437">
        <v>0</v>
      </c>
      <c r="R437" s="2">
        <v>650000</v>
      </c>
      <c r="S437" s="1">
        <v>17033.46</v>
      </c>
      <c r="T437" s="2">
        <v>650000</v>
      </c>
      <c r="U437" s="1">
        <v>17033.46</v>
      </c>
      <c r="V437">
        <v>0</v>
      </c>
      <c r="W437" t="str">
        <f>""</f>
        <v/>
      </c>
      <c r="X437">
        <v>0</v>
      </c>
      <c r="Y437" t="str">
        <f>""</f>
        <v/>
      </c>
      <c r="Z437">
        <v>0</v>
      </c>
      <c r="AA437" t="str">
        <f>""</f>
        <v/>
      </c>
      <c r="AB437">
        <v>0</v>
      </c>
      <c r="AC437" t="str">
        <f>""</f>
        <v/>
      </c>
      <c r="AD437">
        <v>0</v>
      </c>
      <c r="AE437" t="str">
        <f>""</f>
        <v/>
      </c>
      <c r="AF437">
        <v>0</v>
      </c>
      <c r="AG437" t="str">
        <f>""</f>
        <v/>
      </c>
      <c r="AH437">
        <v>0</v>
      </c>
      <c r="AI437" t="str">
        <f>""</f>
        <v/>
      </c>
      <c r="AJ437">
        <v>0</v>
      </c>
      <c r="AK437" t="str">
        <f>""</f>
        <v/>
      </c>
      <c r="AL437">
        <v>0</v>
      </c>
      <c r="AM437" t="str">
        <f>""</f>
        <v/>
      </c>
      <c r="AN437">
        <v>0</v>
      </c>
      <c r="AO437" t="str">
        <f>""</f>
        <v/>
      </c>
      <c r="AP437">
        <v>0</v>
      </c>
      <c r="AQ437" t="str">
        <f>""</f>
        <v/>
      </c>
      <c r="AR437" t="s">
        <v>56</v>
      </c>
      <c r="AS437" t="s">
        <v>57</v>
      </c>
      <c r="AT437">
        <v>0</v>
      </c>
      <c r="AU437" t="str">
        <f>""</f>
        <v/>
      </c>
      <c r="AV437">
        <v>2015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</row>
    <row r="438" spans="1:54" x14ac:dyDescent="0.2">
      <c r="A438">
        <v>1813203750</v>
      </c>
      <c r="B438" t="s">
        <v>512</v>
      </c>
      <c r="C438" s="2">
        <v>49000</v>
      </c>
      <c r="D438" s="1">
        <v>32670</v>
      </c>
      <c r="E438">
        <v>0</v>
      </c>
      <c r="F438" s="1">
        <v>32670</v>
      </c>
      <c r="G438" s="1">
        <v>16330</v>
      </c>
      <c r="H438">
        <v>66.67</v>
      </c>
      <c r="I438" s="2">
        <v>49000</v>
      </c>
      <c r="J438" s="1">
        <v>32670</v>
      </c>
      <c r="K438">
        <v>0</v>
      </c>
      <c r="L438" s="1">
        <v>32670</v>
      </c>
      <c r="M438" s="1">
        <v>16330</v>
      </c>
      <c r="N438">
        <v>66.67</v>
      </c>
      <c r="O438">
        <v>0</v>
      </c>
      <c r="P438">
        <v>0</v>
      </c>
      <c r="Q438">
        <v>0</v>
      </c>
      <c r="R438" s="2">
        <v>49000</v>
      </c>
      <c r="S438" s="1">
        <v>16330</v>
      </c>
      <c r="T438" s="2">
        <v>49000</v>
      </c>
      <c r="U438" s="1">
        <v>16330</v>
      </c>
      <c r="V438">
        <v>0</v>
      </c>
      <c r="W438" t="str">
        <f>""</f>
        <v/>
      </c>
      <c r="X438">
        <v>0</v>
      </c>
      <c r="Y438" t="str">
        <f>""</f>
        <v/>
      </c>
      <c r="Z438">
        <v>0</v>
      </c>
      <c r="AA438" t="str">
        <f>""</f>
        <v/>
      </c>
      <c r="AB438">
        <v>0</v>
      </c>
      <c r="AC438" t="str">
        <f>""</f>
        <v/>
      </c>
      <c r="AD438">
        <v>0</v>
      </c>
      <c r="AE438" t="str">
        <f>""</f>
        <v/>
      </c>
      <c r="AF438">
        <v>0</v>
      </c>
      <c r="AG438" t="str">
        <f>""</f>
        <v/>
      </c>
      <c r="AH438">
        <v>0</v>
      </c>
      <c r="AI438" t="str">
        <f>""</f>
        <v/>
      </c>
      <c r="AJ438">
        <v>0</v>
      </c>
      <c r="AK438" t="str">
        <f>""</f>
        <v/>
      </c>
      <c r="AL438">
        <v>0</v>
      </c>
      <c r="AM438" t="str">
        <f>""</f>
        <v/>
      </c>
      <c r="AN438">
        <v>0</v>
      </c>
      <c r="AO438" t="str">
        <f>""</f>
        <v/>
      </c>
      <c r="AP438">
        <v>0</v>
      </c>
      <c r="AQ438" t="str">
        <f>""</f>
        <v/>
      </c>
      <c r="AR438" t="s">
        <v>56</v>
      </c>
      <c r="AS438" t="s">
        <v>57</v>
      </c>
      <c r="AT438">
        <v>0</v>
      </c>
      <c r="AU438" t="str">
        <f>""</f>
        <v/>
      </c>
      <c r="AV438">
        <v>2015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</row>
    <row r="439" spans="1:54" x14ac:dyDescent="0.2">
      <c r="A439">
        <v>1813203850</v>
      </c>
      <c r="B439" t="s">
        <v>513</v>
      </c>
      <c r="C439" s="2">
        <v>403000</v>
      </c>
      <c r="D439" s="1">
        <v>415722.12</v>
      </c>
      <c r="E439">
        <v>0</v>
      </c>
      <c r="F439" s="1">
        <v>415722.12</v>
      </c>
      <c r="G439" s="1">
        <v>-12722.12</v>
      </c>
      <c r="H439">
        <v>103.15</v>
      </c>
      <c r="I439" s="2">
        <v>403000</v>
      </c>
      <c r="J439" s="1">
        <v>415722.12</v>
      </c>
      <c r="K439">
        <v>0</v>
      </c>
      <c r="L439" s="1">
        <v>415722.12</v>
      </c>
      <c r="M439" s="1">
        <v>-12722.12</v>
      </c>
      <c r="N439">
        <v>103.15</v>
      </c>
      <c r="O439">
        <v>0</v>
      </c>
      <c r="P439">
        <v>0</v>
      </c>
      <c r="Q439">
        <v>0</v>
      </c>
      <c r="R439" s="2">
        <v>403000</v>
      </c>
      <c r="S439" s="1">
        <v>-12722.12</v>
      </c>
      <c r="T439" s="2">
        <v>403000</v>
      </c>
      <c r="U439" s="1">
        <v>-12722.12</v>
      </c>
      <c r="V439">
        <v>0</v>
      </c>
      <c r="W439" t="str">
        <f>""</f>
        <v/>
      </c>
      <c r="X439">
        <v>0</v>
      </c>
      <c r="Y439" t="str">
        <f>""</f>
        <v/>
      </c>
      <c r="Z439">
        <v>0</v>
      </c>
      <c r="AA439" t="str">
        <f>""</f>
        <v/>
      </c>
      <c r="AB439">
        <v>0</v>
      </c>
      <c r="AC439" t="str">
        <f>""</f>
        <v/>
      </c>
      <c r="AD439">
        <v>0</v>
      </c>
      <c r="AE439" t="str">
        <f>""</f>
        <v/>
      </c>
      <c r="AF439">
        <v>0</v>
      </c>
      <c r="AG439" t="str">
        <f>""</f>
        <v/>
      </c>
      <c r="AH439">
        <v>0</v>
      </c>
      <c r="AI439" t="str">
        <f>""</f>
        <v/>
      </c>
      <c r="AJ439">
        <v>0</v>
      </c>
      <c r="AK439" t="str">
        <f>""</f>
        <v/>
      </c>
      <c r="AL439">
        <v>0</v>
      </c>
      <c r="AM439" t="str">
        <f>""</f>
        <v/>
      </c>
      <c r="AN439">
        <v>0</v>
      </c>
      <c r="AO439" t="str">
        <f>""</f>
        <v/>
      </c>
      <c r="AP439">
        <v>0</v>
      </c>
      <c r="AQ439" t="str">
        <f>""</f>
        <v/>
      </c>
      <c r="AR439" t="s">
        <v>56</v>
      </c>
      <c r="AS439" t="s">
        <v>57</v>
      </c>
      <c r="AT439">
        <v>0</v>
      </c>
      <c r="AU439" t="str">
        <f>""</f>
        <v/>
      </c>
      <c r="AV439">
        <v>2015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</row>
    <row r="440" spans="1:54" x14ac:dyDescent="0.2">
      <c r="A440">
        <v>1813204110</v>
      </c>
      <c r="B440" t="s">
        <v>514</v>
      </c>
      <c r="C440" s="2">
        <v>495000</v>
      </c>
      <c r="D440" s="1">
        <v>473449.1</v>
      </c>
      <c r="E440">
        <v>0</v>
      </c>
      <c r="F440" s="1">
        <v>473449.1</v>
      </c>
      <c r="G440" s="1">
        <v>21550.9</v>
      </c>
      <c r="H440">
        <v>95.64</v>
      </c>
      <c r="I440" s="2">
        <v>495000</v>
      </c>
      <c r="J440" s="1">
        <v>473449.1</v>
      </c>
      <c r="K440">
        <v>0</v>
      </c>
      <c r="L440" s="1">
        <v>473449.1</v>
      </c>
      <c r="M440" s="1">
        <v>21550.9</v>
      </c>
      <c r="N440">
        <v>95.64</v>
      </c>
      <c r="O440">
        <v>0</v>
      </c>
      <c r="P440">
        <v>0</v>
      </c>
      <c r="Q440">
        <v>0</v>
      </c>
      <c r="R440" s="2">
        <v>495000</v>
      </c>
      <c r="S440" s="1">
        <v>21550.9</v>
      </c>
      <c r="T440" s="2">
        <v>495000</v>
      </c>
      <c r="U440" s="1">
        <v>21550.9</v>
      </c>
      <c r="V440">
        <v>0</v>
      </c>
      <c r="W440" t="str">
        <f>""</f>
        <v/>
      </c>
      <c r="X440">
        <v>0</v>
      </c>
      <c r="Y440" t="str">
        <f>""</f>
        <v/>
      </c>
      <c r="Z440">
        <v>0</v>
      </c>
      <c r="AA440" t="str">
        <f>""</f>
        <v/>
      </c>
      <c r="AB440">
        <v>0</v>
      </c>
      <c r="AC440" t="str">
        <f>""</f>
        <v/>
      </c>
      <c r="AD440">
        <v>0</v>
      </c>
      <c r="AE440" t="str">
        <f>""</f>
        <v/>
      </c>
      <c r="AF440">
        <v>0</v>
      </c>
      <c r="AG440" t="str">
        <f>""</f>
        <v/>
      </c>
      <c r="AH440">
        <v>0</v>
      </c>
      <c r="AI440" t="str">
        <f>""</f>
        <v/>
      </c>
      <c r="AJ440">
        <v>0</v>
      </c>
      <c r="AK440" t="str">
        <f>""</f>
        <v/>
      </c>
      <c r="AL440">
        <v>0</v>
      </c>
      <c r="AM440" t="str">
        <f>""</f>
        <v/>
      </c>
      <c r="AN440">
        <v>0</v>
      </c>
      <c r="AO440" t="str">
        <f>""</f>
        <v/>
      </c>
      <c r="AP440">
        <v>0</v>
      </c>
      <c r="AQ440" t="str">
        <f>""</f>
        <v/>
      </c>
      <c r="AR440" t="s">
        <v>56</v>
      </c>
      <c r="AS440" t="s">
        <v>57</v>
      </c>
      <c r="AT440">
        <v>0</v>
      </c>
      <c r="AU440" t="str">
        <f>""</f>
        <v/>
      </c>
      <c r="AV440">
        <v>2015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</row>
    <row r="441" spans="1:54" x14ac:dyDescent="0.2">
      <c r="A441">
        <v>1813204750</v>
      </c>
      <c r="B441" t="s">
        <v>515</v>
      </c>
      <c r="C441" s="2">
        <v>33000</v>
      </c>
      <c r="D441" s="1">
        <v>21780</v>
      </c>
      <c r="E441">
        <v>0</v>
      </c>
      <c r="F441" s="1">
        <v>21780</v>
      </c>
      <c r="G441" s="1">
        <v>11220</v>
      </c>
      <c r="H441">
        <v>66</v>
      </c>
      <c r="I441" s="2">
        <v>33000</v>
      </c>
      <c r="J441" s="1">
        <v>21780</v>
      </c>
      <c r="K441">
        <v>0</v>
      </c>
      <c r="L441" s="1">
        <v>21780</v>
      </c>
      <c r="M441" s="1">
        <v>11220</v>
      </c>
      <c r="N441">
        <v>66</v>
      </c>
      <c r="O441">
        <v>0</v>
      </c>
      <c r="P441">
        <v>0</v>
      </c>
      <c r="Q441">
        <v>0</v>
      </c>
      <c r="R441" s="2">
        <v>33000</v>
      </c>
      <c r="S441" s="1">
        <v>11220</v>
      </c>
      <c r="T441" s="2">
        <v>33000</v>
      </c>
      <c r="U441" s="1">
        <v>11220</v>
      </c>
      <c r="V441">
        <v>0</v>
      </c>
      <c r="W441" t="str">
        <f>""</f>
        <v/>
      </c>
      <c r="X441">
        <v>0</v>
      </c>
      <c r="Y441" t="str">
        <f>""</f>
        <v/>
      </c>
      <c r="Z441">
        <v>0</v>
      </c>
      <c r="AA441" t="str">
        <f>""</f>
        <v/>
      </c>
      <c r="AB441">
        <v>0</v>
      </c>
      <c r="AC441" t="str">
        <f>""</f>
        <v/>
      </c>
      <c r="AD441">
        <v>0</v>
      </c>
      <c r="AE441" t="str">
        <f>""</f>
        <v/>
      </c>
      <c r="AF441">
        <v>0</v>
      </c>
      <c r="AG441" t="str">
        <f>""</f>
        <v/>
      </c>
      <c r="AH441">
        <v>0</v>
      </c>
      <c r="AI441" t="str">
        <f>""</f>
        <v/>
      </c>
      <c r="AJ441">
        <v>0</v>
      </c>
      <c r="AK441" t="str">
        <f>""</f>
        <v/>
      </c>
      <c r="AL441">
        <v>0</v>
      </c>
      <c r="AM441" t="str">
        <f>""</f>
        <v/>
      </c>
      <c r="AN441">
        <v>0</v>
      </c>
      <c r="AO441" t="str">
        <f>""</f>
        <v/>
      </c>
      <c r="AP441">
        <v>0</v>
      </c>
      <c r="AQ441" t="str">
        <f>""</f>
        <v/>
      </c>
      <c r="AR441" t="s">
        <v>56</v>
      </c>
      <c r="AS441" t="s">
        <v>57</v>
      </c>
      <c r="AT441">
        <v>0</v>
      </c>
      <c r="AU441" t="str">
        <f>""</f>
        <v/>
      </c>
      <c r="AV441">
        <v>2015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</row>
    <row r="442" spans="1:54" x14ac:dyDescent="0.2">
      <c r="A442">
        <v>1813204850</v>
      </c>
      <c r="B442" t="s">
        <v>516</v>
      </c>
      <c r="C442" s="2">
        <v>265000</v>
      </c>
      <c r="D442" s="1">
        <v>276762.12</v>
      </c>
      <c r="E442">
        <v>0</v>
      </c>
      <c r="F442" s="1">
        <v>276762.12</v>
      </c>
      <c r="G442" s="1">
        <v>-11762.12</v>
      </c>
      <c r="H442">
        <v>104.43</v>
      </c>
      <c r="I442" s="2">
        <v>265000</v>
      </c>
      <c r="J442" s="1">
        <v>276762.12</v>
      </c>
      <c r="K442">
        <v>0</v>
      </c>
      <c r="L442" s="1">
        <v>276762.12</v>
      </c>
      <c r="M442" s="1">
        <v>-11762.12</v>
      </c>
      <c r="N442">
        <v>104.43</v>
      </c>
      <c r="O442">
        <v>0</v>
      </c>
      <c r="P442">
        <v>0</v>
      </c>
      <c r="Q442">
        <v>0</v>
      </c>
      <c r="R442" s="2">
        <v>265000</v>
      </c>
      <c r="S442" s="1">
        <v>-11762.12</v>
      </c>
      <c r="T442" s="2">
        <v>265000</v>
      </c>
      <c r="U442" s="1">
        <v>-11762.12</v>
      </c>
      <c r="V442">
        <v>0</v>
      </c>
      <c r="W442" t="str">
        <f>""</f>
        <v/>
      </c>
      <c r="X442">
        <v>0</v>
      </c>
      <c r="Y442" t="str">
        <f>""</f>
        <v/>
      </c>
      <c r="Z442">
        <v>0</v>
      </c>
      <c r="AA442" t="str">
        <f>""</f>
        <v/>
      </c>
      <c r="AB442">
        <v>0</v>
      </c>
      <c r="AC442" t="str">
        <f>""</f>
        <v/>
      </c>
      <c r="AD442">
        <v>0</v>
      </c>
      <c r="AE442" t="str">
        <f>""</f>
        <v/>
      </c>
      <c r="AF442">
        <v>0</v>
      </c>
      <c r="AG442" t="str">
        <f>""</f>
        <v/>
      </c>
      <c r="AH442">
        <v>0</v>
      </c>
      <c r="AI442" t="str">
        <f>""</f>
        <v/>
      </c>
      <c r="AJ442">
        <v>0</v>
      </c>
      <c r="AK442" t="str">
        <f>""</f>
        <v/>
      </c>
      <c r="AL442">
        <v>0</v>
      </c>
      <c r="AM442" t="str">
        <f>""</f>
        <v/>
      </c>
      <c r="AN442">
        <v>0</v>
      </c>
      <c r="AO442" t="str">
        <f>""</f>
        <v/>
      </c>
      <c r="AP442">
        <v>0</v>
      </c>
      <c r="AQ442" t="str">
        <f>""</f>
        <v/>
      </c>
      <c r="AR442" t="s">
        <v>56</v>
      </c>
      <c r="AS442" t="s">
        <v>57</v>
      </c>
      <c r="AT442">
        <v>0</v>
      </c>
      <c r="AU442" t="str">
        <f>""</f>
        <v/>
      </c>
      <c r="AV442">
        <v>2015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</row>
    <row r="443" spans="1:54" x14ac:dyDescent="0.2">
      <c r="A443">
        <v>1813205110</v>
      </c>
      <c r="B443" t="s">
        <v>517</v>
      </c>
      <c r="C443" s="2">
        <v>666000</v>
      </c>
      <c r="D443" s="1">
        <v>635057.18999999994</v>
      </c>
      <c r="E443">
        <v>0</v>
      </c>
      <c r="F443" s="1">
        <v>635057.18999999994</v>
      </c>
      <c r="G443" s="1">
        <v>30942.81</v>
      </c>
      <c r="H443">
        <v>95.35</v>
      </c>
      <c r="I443" s="2">
        <v>666000</v>
      </c>
      <c r="J443" s="1">
        <v>635057.18999999994</v>
      </c>
      <c r="K443">
        <v>0</v>
      </c>
      <c r="L443" s="1">
        <v>635057.18999999994</v>
      </c>
      <c r="M443" s="1">
        <v>30942.81</v>
      </c>
      <c r="N443">
        <v>95.35</v>
      </c>
      <c r="O443">
        <v>0</v>
      </c>
      <c r="P443">
        <v>0</v>
      </c>
      <c r="Q443">
        <v>0</v>
      </c>
      <c r="R443" s="2">
        <v>666000</v>
      </c>
      <c r="S443" s="1">
        <v>30942.81</v>
      </c>
      <c r="T443" s="2">
        <v>666000</v>
      </c>
      <c r="U443" s="1">
        <v>30942.81</v>
      </c>
      <c r="V443">
        <v>0</v>
      </c>
      <c r="W443" t="str">
        <f>""</f>
        <v/>
      </c>
      <c r="X443">
        <v>0</v>
      </c>
      <c r="Y443" t="str">
        <f>""</f>
        <v/>
      </c>
      <c r="Z443">
        <v>0</v>
      </c>
      <c r="AA443" t="str">
        <f>""</f>
        <v/>
      </c>
      <c r="AB443">
        <v>0</v>
      </c>
      <c r="AC443" t="str">
        <f>""</f>
        <v/>
      </c>
      <c r="AD443">
        <v>0</v>
      </c>
      <c r="AE443" t="str">
        <f>""</f>
        <v/>
      </c>
      <c r="AF443">
        <v>0</v>
      </c>
      <c r="AG443" t="str">
        <f>""</f>
        <v/>
      </c>
      <c r="AH443">
        <v>0</v>
      </c>
      <c r="AI443" t="str">
        <f>""</f>
        <v/>
      </c>
      <c r="AJ443">
        <v>0</v>
      </c>
      <c r="AK443" t="str">
        <f>""</f>
        <v/>
      </c>
      <c r="AL443">
        <v>0</v>
      </c>
      <c r="AM443" t="str">
        <f>""</f>
        <v/>
      </c>
      <c r="AN443">
        <v>0</v>
      </c>
      <c r="AO443" t="str">
        <f>""</f>
        <v/>
      </c>
      <c r="AP443">
        <v>0</v>
      </c>
      <c r="AQ443" t="str">
        <f>""</f>
        <v/>
      </c>
      <c r="AR443" t="s">
        <v>56</v>
      </c>
      <c r="AS443" t="s">
        <v>57</v>
      </c>
      <c r="AT443">
        <v>0</v>
      </c>
      <c r="AU443" t="str">
        <f>""</f>
        <v/>
      </c>
      <c r="AV443">
        <v>2015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</row>
    <row r="444" spans="1:54" x14ac:dyDescent="0.2">
      <c r="A444">
        <v>1813205750</v>
      </c>
      <c r="B444" t="s">
        <v>518</v>
      </c>
      <c r="C444" s="2">
        <v>35000</v>
      </c>
      <c r="D444" s="1">
        <v>23210</v>
      </c>
      <c r="E444">
        <v>0</v>
      </c>
      <c r="F444" s="1">
        <v>23210</v>
      </c>
      <c r="G444" s="1">
        <v>11790</v>
      </c>
      <c r="H444">
        <v>66.31</v>
      </c>
      <c r="I444" s="2">
        <v>35000</v>
      </c>
      <c r="J444" s="1">
        <v>23210</v>
      </c>
      <c r="K444">
        <v>0</v>
      </c>
      <c r="L444" s="1">
        <v>23210</v>
      </c>
      <c r="M444" s="1">
        <v>11790</v>
      </c>
      <c r="N444">
        <v>66.31</v>
      </c>
      <c r="O444">
        <v>0</v>
      </c>
      <c r="P444">
        <v>0</v>
      </c>
      <c r="Q444">
        <v>0</v>
      </c>
      <c r="R444" s="2">
        <v>35000</v>
      </c>
      <c r="S444" s="1">
        <v>11790</v>
      </c>
      <c r="T444" s="2">
        <v>35000</v>
      </c>
      <c r="U444" s="1">
        <v>11790</v>
      </c>
      <c r="V444">
        <v>0</v>
      </c>
      <c r="W444" t="str">
        <f>""</f>
        <v/>
      </c>
      <c r="X444">
        <v>0</v>
      </c>
      <c r="Y444" t="str">
        <f>""</f>
        <v/>
      </c>
      <c r="Z444">
        <v>0</v>
      </c>
      <c r="AA444" t="str">
        <f>""</f>
        <v/>
      </c>
      <c r="AB444">
        <v>0</v>
      </c>
      <c r="AC444" t="str">
        <f>""</f>
        <v/>
      </c>
      <c r="AD444">
        <v>0</v>
      </c>
      <c r="AE444" t="str">
        <f>""</f>
        <v/>
      </c>
      <c r="AF444">
        <v>0</v>
      </c>
      <c r="AG444" t="str">
        <f>""</f>
        <v/>
      </c>
      <c r="AH444">
        <v>0</v>
      </c>
      <c r="AI444" t="str">
        <f>""</f>
        <v/>
      </c>
      <c r="AJ444">
        <v>0</v>
      </c>
      <c r="AK444" t="str">
        <f>""</f>
        <v/>
      </c>
      <c r="AL444">
        <v>0</v>
      </c>
      <c r="AM444" t="str">
        <f>""</f>
        <v/>
      </c>
      <c r="AN444">
        <v>0</v>
      </c>
      <c r="AO444" t="str">
        <f>""</f>
        <v/>
      </c>
      <c r="AP444">
        <v>0</v>
      </c>
      <c r="AQ444" t="str">
        <f>""</f>
        <v/>
      </c>
      <c r="AR444" t="s">
        <v>56</v>
      </c>
      <c r="AS444" t="s">
        <v>57</v>
      </c>
      <c r="AT444">
        <v>0</v>
      </c>
      <c r="AU444" t="str">
        <f>""</f>
        <v/>
      </c>
      <c r="AV444">
        <v>2015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</row>
    <row r="445" spans="1:54" x14ac:dyDescent="0.2">
      <c r="A445">
        <v>1813205850</v>
      </c>
      <c r="B445" t="s">
        <v>519</v>
      </c>
      <c r="C445" s="2">
        <v>285000</v>
      </c>
      <c r="D445" s="1">
        <v>302324.71999999997</v>
      </c>
      <c r="E445">
        <v>0</v>
      </c>
      <c r="F445" s="1">
        <v>302324.71999999997</v>
      </c>
      <c r="G445" s="1">
        <v>-17324.72</v>
      </c>
      <c r="H445">
        <v>106.07</v>
      </c>
      <c r="I445" s="2">
        <v>285000</v>
      </c>
      <c r="J445" s="1">
        <v>302324.71999999997</v>
      </c>
      <c r="K445">
        <v>0</v>
      </c>
      <c r="L445" s="1">
        <v>302324.71999999997</v>
      </c>
      <c r="M445" s="1">
        <v>-17324.72</v>
      </c>
      <c r="N445">
        <v>106.07</v>
      </c>
      <c r="O445">
        <v>0</v>
      </c>
      <c r="P445">
        <v>0</v>
      </c>
      <c r="Q445">
        <v>0</v>
      </c>
      <c r="R445" s="2">
        <v>285000</v>
      </c>
      <c r="S445" s="1">
        <v>-17324.72</v>
      </c>
      <c r="T445" s="2">
        <v>285000</v>
      </c>
      <c r="U445" s="1">
        <v>-17324.72</v>
      </c>
      <c r="V445">
        <v>0</v>
      </c>
      <c r="W445" t="str">
        <f>""</f>
        <v/>
      </c>
      <c r="X445">
        <v>0</v>
      </c>
      <c r="Y445" t="str">
        <f>""</f>
        <v/>
      </c>
      <c r="Z445">
        <v>0</v>
      </c>
      <c r="AA445" t="str">
        <f>""</f>
        <v/>
      </c>
      <c r="AB445">
        <v>0</v>
      </c>
      <c r="AC445" t="str">
        <f>""</f>
        <v/>
      </c>
      <c r="AD445">
        <v>0</v>
      </c>
      <c r="AE445" t="str">
        <f>""</f>
        <v/>
      </c>
      <c r="AF445">
        <v>0</v>
      </c>
      <c r="AG445" t="str">
        <f>""</f>
        <v/>
      </c>
      <c r="AH445">
        <v>0</v>
      </c>
      <c r="AI445" t="str">
        <f>""</f>
        <v/>
      </c>
      <c r="AJ445">
        <v>0</v>
      </c>
      <c r="AK445" t="str">
        <f>""</f>
        <v/>
      </c>
      <c r="AL445">
        <v>0</v>
      </c>
      <c r="AM445" t="str">
        <f>""</f>
        <v/>
      </c>
      <c r="AN445">
        <v>0</v>
      </c>
      <c r="AO445" t="str">
        <f>""</f>
        <v/>
      </c>
      <c r="AP445">
        <v>0</v>
      </c>
      <c r="AQ445" t="str">
        <f>""</f>
        <v/>
      </c>
      <c r="AR445" t="s">
        <v>56</v>
      </c>
      <c r="AS445" t="s">
        <v>57</v>
      </c>
      <c r="AT445">
        <v>0</v>
      </c>
      <c r="AU445" t="str">
        <f>""</f>
        <v/>
      </c>
      <c r="AV445">
        <v>2015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</row>
    <row r="446" spans="1:54" x14ac:dyDescent="0.2">
      <c r="A446">
        <v>1813206110</v>
      </c>
      <c r="B446" t="s">
        <v>520</v>
      </c>
      <c r="C446" s="2">
        <v>461000</v>
      </c>
      <c r="D446" s="1">
        <v>442517.88</v>
      </c>
      <c r="E446">
        <v>0</v>
      </c>
      <c r="F446" s="1">
        <v>442517.88</v>
      </c>
      <c r="G446" s="1">
        <v>18482.12</v>
      </c>
      <c r="H446">
        <v>95.99</v>
      </c>
      <c r="I446" s="2">
        <v>461000</v>
      </c>
      <c r="J446" s="1">
        <v>442517.88</v>
      </c>
      <c r="K446">
        <v>0</v>
      </c>
      <c r="L446" s="1">
        <v>442517.88</v>
      </c>
      <c r="M446" s="1">
        <v>18482.12</v>
      </c>
      <c r="N446">
        <v>95.99</v>
      </c>
      <c r="O446">
        <v>0</v>
      </c>
      <c r="P446">
        <v>0</v>
      </c>
      <c r="Q446">
        <v>0</v>
      </c>
      <c r="R446" s="2">
        <v>461000</v>
      </c>
      <c r="S446" s="1">
        <v>18482.12</v>
      </c>
      <c r="T446" s="2">
        <v>461000</v>
      </c>
      <c r="U446" s="1">
        <v>18482.12</v>
      </c>
      <c r="V446">
        <v>0</v>
      </c>
      <c r="W446" t="str">
        <f>""</f>
        <v/>
      </c>
      <c r="X446">
        <v>0</v>
      </c>
      <c r="Y446" t="str">
        <f>""</f>
        <v/>
      </c>
      <c r="Z446">
        <v>0</v>
      </c>
      <c r="AA446" t="str">
        <f>""</f>
        <v/>
      </c>
      <c r="AB446">
        <v>0</v>
      </c>
      <c r="AC446" t="str">
        <f>""</f>
        <v/>
      </c>
      <c r="AD446">
        <v>0</v>
      </c>
      <c r="AE446" t="str">
        <f>""</f>
        <v/>
      </c>
      <c r="AF446">
        <v>0</v>
      </c>
      <c r="AG446" t="str">
        <f>""</f>
        <v/>
      </c>
      <c r="AH446">
        <v>0</v>
      </c>
      <c r="AI446" t="str">
        <f>""</f>
        <v/>
      </c>
      <c r="AJ446">
        <v>0</v>
      </c>
      <c r="AK446" t="str">
        <f>""</f>
        <v/>
      </c>
      <c r="AL446">
        <v>0</v>
      </c>
      <c r="AM446" t="str">
        <f>""</f>
        <v/>
      </c>
      <c r="AN446">
        <v>0</v>
      </c>
      <c r="AO446" t="str">
        <f>""</f>
        <v/>
      </c>
      <c r="AP446">
        <v>0</v>
      </c>
      <c r="AQ446" t="str">
        <f>""</f>
        <v/>
      </c>
      <c r="AR446" t="s">
        <v>56</v>
      </c>
      <c r="AS446" t="s">
        <v>57</v>
      </c>
      <c r="AT446">
        <v>0</v>
      </c>
      <c r="AU446" t="str">
        <f>""</f>
        <v/>
      </c>
      <c r="AV446">
        <v>2015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</row>
    <row r="447" spans="1:54" x14ac:dyDescent="0.2">
      <c r="A447">
        <v>1813206750</v>
      </c>
      <c r="B447" t="s">
        <v>521</v>
      </c>
      <c r="C447" s="2">
        <v>26000</v>
      </c>
      <c r="D447" s="1">
        <v>17268</v>
      </c>
      <c r="E447">
        <v>0</v>
      </c>
      <c r="F447" s="1">
        <v>17268</v>
      </c>
      <c r="G447" s="1">
        <v>8732</v>
      </c>
      <c r="H447">
        <v>66.41</v>
      </c>
      <c r="I447" s="2">
        <v>26000</v>
      </c>
      <c r="J447" s="1">
        <v>17268</v>
      </c>
      <c r="K447">
        <v>0</v>
      </c>
      <c r="L447" s="1">
        <v>17268</v>
      </c>
      <c r="M447" s="1">
        <v>8732</v>
      </c>
      <c r="N447">
        <v>66.41</v>
      </c>
      <c r="O447">
        <v>0</v>
      </c>
      <c r="P447">
        <v>0</v>
      </c>
      <c r="Q447">
        <v>0</v>
      </c>
      <c r="R447" s="2">
        <v>26000</v>
      </c>
      <c r="S447" s="1">
        <v>8732</v>
      </c>
      <c r="T447" s="2">
        <v>26000</v>
      </c>
      <c r="U447" s="1">
        <v>8732</v>
      </c>
      <c r="V447">
        <v>0</v>
      </c>
      <c r="W447" t="str">
        <f>""</f>
        <v/>
      </c>
      <c r="X447">
        <v>0</v>
      </c>
      <c r="Y447" t="str">
        <f>""</f>
        <v/>
      </c>
      <c r="Z447">
        <v>0</v>
      </c>
      <c r="AA447" t="str">
        <f>""</f>
        <v/>
      </c>
      <c r="AB447">
        <v>0</v>
      </c>
      <c r="AC447" t="str">
        <f>""</f>
        <v/>
      </c>
      <c r="AD447">
        <v>0</v>
      </c>
      <c r="AE447" t="str">
        <f>""</f>
        <v/>
      </c>
      <c r="AF447">
        <v>0</v>
      </c>
      <c r="AG447" t="str">
        <f>""</f>
        <v/>
      </c>
      <c r="AH447">
        <v>0</v>
      </c>
      <c r="AI447" t="str">
        <f>""</f>
        <v/>
      </c>
      <c r="AJ447">
        <v>0</v>
      </c>
      <c r="AK447" t="str">
        <f>""</f>
        <v/>
      </c>
      <c r="AL447">
        <v>0</v>
      </c>
      <c r="AM447" t="str">
        <f>""</f>
        <v/>
      </c>
      <c r="AN447">
        <v>0</v>
      </c>
      <c r="AO447" t="str">
        <f>""</f>
        <v/>
      </c>
      <c r="AP447">
        <v>0</v>
      </c>
      <c r="AQ447" t="str">
        <f>""</f>
        <v/>
      </c>
      <c r="AR447" t="s">
        <v>56</v>
      </c>
      <c r="AS447" t="s">
        <v>57</v>
      </c>
      <c r="AT447">
        <v>0</v>
      </c>
      <c r="AU447" t="str">
        <f>""</f>
        <v/>
      </c>
      <c r="AV447">
        <v>2015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</row>
    <row r="448" spans="1:54" x14ac:dyDescent="0.2">
      <c r="A448">
        <v>1813206850</v>
      </c>
      <c r="B448" t="s">
        <v>522</v>
      </c>
      <c r="C448" s="2">
        <v>216000</v>
      </c>
      <c r="D448" s="1">
        <v>228445.49</v>
      </c>
      <c r="E448">
        <v>0</v>
      </c>
      <c r="F448" s="1">
        <v>228445.49</v>
      </c>
      <c r="G448" s="1">
        <v>-12445.49</v>
      </c>
      <c r="H448">
        <v>105.76</v>
      </c>
      <c r="I448" s="2">
        <v>216000</v>
      </c>
      <c r="J448" s="1">
        <v>228445.49</v>
      </c>
      <c r="K448">
        <v>0</v>
      </c>
      <c r="L448" s="1">
        <v>228445.49</v>
      </c>
      <c r="M448" s="1">
        <v>-12445.49</v>
      </c>
      <c r="N448">
        <v>105.76</v>
      </c>
      <c r="O448">
        <v>0</v>
      </c>
      <c r="P448">
        <v>0</v>
      </c>
      <c r="Q448">
        <v>0</v>
      </c>
      <c r="R448" s="2">
        <v>216000</v>
      </c>
      <c r="S448" s="1">
        <v>-12445.49</v>
      </c>
      <c r="T448" s="2">
        <v>216000</v>
      </c>
      <c r="U448" s="1">
        <v>-12445.49</v>
      </c>
      <c r="V448">
        <v>0</v>
      </c>
      <c r="W448" t="str">
        <f>""</f>
        <v/>
      </c>
      <c r="X448">
        <v>0</v>
      </c>
      <c r="Y448" t="str">
        <f>""</f>
        <v/>
      </c>
      <c r="Z448">
        <v>0</v>
      </c>
      <c r="AA448" t="str">
        <f>""</f>
        <v/>
      </c>
      <c r="AB448">
        <v>0</v>
      </c>
      <c r="AC448" t="str">
        <f>""</f>
        <v/>
      </c>
      <c r="AD448">
        <v>0</v>
      </c>
      <c r="AE448" t="str">
        <f>""</f>
        <v/>
      </c>
      <c r="AF448">
        <v>0</v>
      </c>
      <c r="AG448" t="str">
        <f>""</f>
        <v/>
      </c>
      <c r="AH448">
        <v>0</v>
      </c>
      <c r="AI448" t="str">
        <f>""</f>
        <v/>
      </c>
      <c r="AJ448">
        <v>0</v>
      </c>
      <c r="AK448" t="str">
        <f>""</f>
        <v/>
      </c>
      <c r="AL448">
        <v>0</v>
      </c>
      <c r="AM448" t="str">
        <f>""</f>
        <v/>
      </c>
      <c r="AN448">
        <v>0</v>
      </c>
      <c r="AO448" t="str">
        <f>""</f>
        <v/>
      </c>
      <c r="AP448">
        <v>0</v>
      </c>
      <c r="AQ448" t="str">
        <f>""</f>
        <v/>
      </c>
      <c r="AR448" t="s">
        <v>56</v>
      </c>
      <c r="AS448" t="s">
        <v>57</v>
      </c>
      <c r="AT448">
        <v>0</v>
      </c>
      <c r="AU448" t="str">
        <f>""</f>
        <v/>
      </c>
      <c r="AV448">
        <v>2015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</row>
    <row r="449" spans="1:54" x14ac:dyDescent="0.2">
      <c r="A449">
        <v>1813207110</v>
      </c>
      <c r="B449" t="s">
        <v>523</v>
      </c>
      <c r="C449" s="2">
        <v>458000</v>
      </c>
      <c r="D449" s="1">
        <v>435377.71</v>
      </c>
      <c r="E449">
        <v>0</v>
      </c>
      <c r="F449" s="1">
        <v>435377.71</v>
      </c>
      <c r="G449" s="1">
        <v>22622.29</v>
      </c>
      <c r="H449">
        <v>95.06</v>
      </c>
      <c r="I449" s="2">
        <v>458000</v>
      </c>
      <c r="J449" s="1">
        <v>435377.71</v>
      </c>
      <c r="K449">
        <v>0</v>
      </c>
      <c r="L449" s="1">
        <v>435377.71</v>
      </c>
      <c r="M449" s="1">
        <v>22622.29</v>
      </c>
      <c r="N449">
        <v>95.06</v>
      </c>
      <c r="O449">
        <v>0</v>
      </c>
      <c r="P449">
        <v>0</v>
      </c>
      <c r="Q449">
        <v>0</v>
      </c>
      <c r="R449" s="2">
        <v>458000</v>
      </c>
      <c r="S449" s="1">
        <v>22622.29</v>
      </c>
      <c r="T449" s="2">
        <v>458000</v>
      </c>
      <c r="U449" s="1">
        <v>22622.29</v>
      </c>
      <c r="V449">
        <v>0</v>
      </c>
      <c r="W449" t="str">
        <f>""</f>
        <v/>
      </c>
      <c r="X449">
        <v>0</v>
      </c>
      <c r="Y449" t="str">
        <f>""</f>
        <v/>
      </c>
      <c r="Z449">
        <v>0</v>
      </c>
      <c r="AA449" t="str">
        <f>""</f>
        <v/>
      </c>
      <c r="AB449">
        <v>0</v>
      </c>
      <c r="AC449" t="str">
        <f>""</f>
        <v/>
      </c>
      <c r="AD449">
        <v>0</v>
      </c>
      <c r="AE449" t="str">
        <f>""</f>
        <v/>
      </c>
      <c r="AF449">
        <v>0</v>
      </c>
      <c r="AG449" t="str">
        <f>""</f>
        <v/>
      </c>
      <c r="AH449">
        <v>0</v>
      </c>
      <c r="AI449" t="str">
        <f>""</f>
        <v/>
      </c>
      <c r="AJ449">
        <v>0</v>
      </c>
      <c r="AK449" t="str">
        <f>""</f>
        <v/>
      </c>
      <c r="AL449">
        <v>0</v>
      </c>
      <c r="AM449" t="str">
        <f>""</f>
        <v/>
      </c>
      <c r="AN449">
        <v>0</v>
      </c>
      <c r="AO449" t="str">
        <f>""</f>
        <v/>
      </c>
      <c r="AP449">
        <v>0</v>
      </c>
      <c r="AQ449" t="str">
        <f>""</f>
        <v/>
      </c>
      <c r="AR449" t="s">
        <v>56</v>
      </c>
      <c r="AS449" t="s">
        <v>57</v>
      </c>
      <c r="AT449">
        <v>0</v>
      </c>
      <c r="AU449" t="str">
        <f>""</f>
        <v/>
      </c>
      <c r="AV449">
        <v>2015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</row>
    <row r="450" spans="1:54" x14ac:dyDescent="0.2">
      <c r="A450">
        <v>1813207750</v>
      </c>
      <c r="B450" t="s">
        <v>524</v>
      </c>
      <c r="C450" s="2">
        <v>34000</v>
      </c>
      <c r="D450" s="1">
        <v>22715</v>
      </c>
      <c r="E450">
        <v>0</v>
      </c>
      <c r="F450" s="1">
        <v>22715</v>
      </c>
      <c r="G450" s="1">
        <v>11285</v>
      </c>
      <c r="H450">
        <v>66.8</v>
      </c>
      <c r="I450" s="2">
        <v>34000</v>
      </c>
      <c r="J450" s="1">
        <v>22715</v>
      </c>
      <c r="K450">
        <v>0</v>
      </c>
      <c r="L450" s="1">
        <v>22715</v>
      </c>
      <c r="M450" s="1">
        <v>11285</v>
      </c>
      <c r="N450">
        <v>66.8</v>
      </c>
      <c r="O450">
        <v>0</v>
      </c>
      <c r="P450">
        <v>0</v>
      </c>
      <c r="Q450">
        <v>0</v>
      </c>
      <c r="R450" s="2">
        <v>34000</v>
      </c>
      <c r="S450" s="1">
        <v>11285</v>
      </c>
      <c r="T450" s="2">
        <v>34000</v>
      </c>
      <c r="U450" s="1">
        <v>11285</v>
      </c>
      <c r="V450">
        <v>0</v>
      </c>
      <c r="W450" t="str">
        <f>""</f>
        <v/>
      </c>
      <c r="X450">
        <v>0</v>
      </c>
      <c r="Y450" t="str">
        <f>""</f>
        <v/>
      </c>
      <c r="Z450">
        <v>0</v>
      </c>
      <c r="AA450" t="str">
        <f>""</f>
        <v/>
      </c>
      <c r="AB450">
        <v>0</v>
      </c>
      <c r="AC450" t="str">
        <f>""</f>
        <v/>
      </c>
      <c r="AD450">
        <v>0</v>
      </c>
      <c r="AE450" t="str">
        <f>""</f>
        <v/>
      </c>
      <c r="AF450">
        <v>0</v>
      </c>
      <c r="AG450" t="str">
        <f>""</f>
        <v/>
      </c>
      <c r="AH450">
        <v>0</v>
      </c>
      <c r="AI450" t="str">
        <f>""</f>
        <v/>
      </c>
      <c r="AJ450">
        <v>0</v>
      </c>
      <c r="AK450" t="str">
        <f>""</f>
        <v/>
      </c>
      <c r="AL450">
        <v>0</v>
      </c>
      <c r="AM450" t="str">
        <f>""</f>
        <v/>
      </c>
      <c r="AN450">
        <v>0</v>
      </c>
      <c r="AO450" t="str">
        <f>""</f>
        <v/>
      </c>
      <c r="AP450">
        <v>0</v>
      </c>
      <c r="AQ450" t="str">
        <f>""</f>
        <v/>
      </c>
      <c r="AR450" t="s">
        <v>56</v>
      </c>
      <c r="AS450" t="s">
        <v>57</v>
      </c>
      <c r="AT450">
        <v>0</v>
      </c>
      <c r="AU450" t="str">
        <f>""</f>
        <v/>
      </c>
      <c r="AV450">
        <v>2015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</row>
    <row r="451" spans="1:54" x14ac:dyDescent="0.2">
      <c r="A451">
        <v>1813207850</v>
      </c>
      <c r="B451" t="s">
        <v>525</v>
      </c>
      <c r="C451" s="2">
        <v>282000</v>
      </c>
      <c r="D451" s="1">
        <v>293925.55</v>
      </c>
      <c r="E451">
        <v>0</v>
      </c>
      <c r="F451" s="1">
        <v>293925.55</v>
      </c>
      <c r="G451" s="1">
        <v>-11925.55</v>
      </c>
      <c r="H451">
        <v>104.22</v>
      </c>
      <c r="I451" s="2">
        <v>282000</v>
      </c>
      <c r="J451" s="1">
        <v>293925.55</v>
      </c>
      <c r="K451">
        <v>0</v>
      </c>
      <c r="L451" s="1">
        <v>293925.55</v>
      </c>
      <c r="M451" s="1">
        <v>-11925.55</v>
      </c>
      <c r="N451">
        <v>104.22</v>
      </c>
      <c r="O451">
        <v>0</v>
      </c>
      <c r="P451">
        <v>0</v>
      </c>
      <c r="Q451">
        <v>0</v>
      </c>
      <c r="R451" s="2">
        <v>282000</v>
      </c>
      <c r="S451" s="1">
        <v>-11925.55</v>
      </c>
      <c r="T451" s="2">
        <v>282000</v>
      </c>
      <c r="U451" s="1">
        <v>-11925.55</v>
      </c>
      <c r="V451">
        <v>0</v>
      </c>
      <c r="W451" t="str">
        <f>""</f>
        <v/>
      </c>
      <c r="X451">
        <v>0</v>
      </c>
      <c r="Y451" t="str">
        <f>""</f>
        <v/>
      </c>
      <c r="Z451">
        <v>0</v>
      </c>
      <c r="AA451" t="str">
        <f>""</f>
        <v/>
      </c>
      <c r="AB451">
        <v>0</v>
      </c>
      <c r="AC451" t="str">
        <f>""</f>
        <v/>
      </c>
      <c r="AD451">
        <v>0</v>
      </c>
      <c r="AE451" t="str">
        <f>""</f>
        <v/>
      </c>
      <c r="AF451">
        <v>0</v>
      </c>
      <c r="AG451" t="str">
        <f>""</f>
        <v/>
      </c>
      <c r="AH451">
        <v>0</v>
      </c>
      <c r="AI451" t="str">
        <f>""</f>
        <v/>
      </c>
      <c r="AJ451">
        <v>0</v>
      </c>
      <c r="AK451" t="str">
        <f>""</f>
        <v/>
      </c>
      <c r="AL451">
        <v>0</v>
      </c>
      <c r="AM451" t="str">
        <f>""</f>
        <v/>
      </c>
      <c r="AN451">
        <v>0</v>
      </c>
      <c r="AO451" t="str">
        <f>""</f>
        <v/>
      </c>
      <c r="AP451">
        <v>0</v>
      </c>
      <c r="AQ451" t="str">
        <f>""</f>
        <v/>
      </c>
      <c r="AR451" t="s">
        <v>56</v>
      </c>
      <c r="AS451" t="s">
        <v>57</v>
      </c>
      <c r="AT451">
        <v>0</v>
      </c>
      <c r="AU451" t="str">
        <f>""</f>
        <v/>
      </c>
      <c r="AV451">
        <v>2015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</row>
    <row r="452" spans="1:54" x14ac:dyDescent="0.2">
      <c r="A452">
        <v>1813208110</v>
      </c>
      <c r="B452" t="s">
        <v>526</v>
      </c>
      <c r="C452" s="2">
        <v>632000</v>
      </c>
      <c r="D452" s="1">
        <v>602509.26</v>
      </c>
      <c r="E452">
        <v>0</v>
      </c>
      <c r="F452" s="1">
        <v>602509.26</v>
      </c>
      <c r="G452" s="1">
        <v>29490.74</v>
      </c>
      <c r="H452">
        <v>95.33</v>
      </c>
      <c r="I452" s="2">
        <v>632000</v>
      </c>
      <c r="J452" s="1">
        <v>602509.26</v>
      </c>
      <c r="K452">
        <v>0</v>
      </c>
      <c r="L452" s="1">
        <v>602509.26</v>
      </c>
      <c r="M452" s="1">
        <v>29490.74</v>
      </c>
      <c r="N452">
        <v>95.33</v>
      </c>
      <c r="O452">
        <v>0</v>
      </c>
      <c r="P452">
        <v>0</v>
      </c>
      <c r="Q452">
        <v>0</v>
      </c>
      <c r="R452" s="2">
        <v>632000</v>
      </c>
      <c r="S452" s="1">
        <v>29490.74</v>
      </c>
      <c r="T452" s="2">
        <v>632000</v>
      </c>
      <c r="U452" s="1">
        <v>29490.74</v>
      </c>
      <c r="V452">
        <v>0</v>
      </c>
      <c r="W452" t="str">
        <f>""</f>
        <v/>
      </c>
      <c r="X452">
        <v>0</v>
      </c>
      <c r="Y452" t="str">
        <f>""</f>
        <v/>
      </c>
      <c r="Z452">
        <v>0</v>
      </c>
      <c r="AA452" t="str">
        <f>""</f>
        <v/>
      </c>
      <c r="AB452">
        <v>0</v>
      </c>
      <c r="AC452" t="str">
        <f>""</f>
        <v/>
      </c>
      <c r="AD452">
        <v>0</v>
      </c>
      <c r="AE452" t="str">
        <f>""</f>
        <v/>
      </c>
      <c r="AF452">
        <v>0</v>
      </c>
      <c r="AG452" t="str">
        <f>""</f>
        <v/>
      </c>
      <c r="AH452">
        <v>0</v>
      </c>
      <c r="AI452" t="str">
        <f>""</f>
        <v/>
      </c>
      <c r="AJ452">
        <v>0</v>
      </c>
      <c r="AK452" t="str">
        <f>""</f>
        <v/>
      </c>
      <c r="AL452">
        <v>0</v>
      </c>
      <c r="AM452" t="str">
        <f>""</f>
        <v/>
      </c>
      <c r="AN452">
        <v>0</v>
      </c>
      <c r="AO452" t="str">
        <f>""</f>
        <v/>
      </c>
      <c r="AP452">
        <v>0</v>
      </c>
      <c r="AQ452" t="str">
        <f>""</f>
        <v/>
      </c>
      <c r="AR452" t="s">
        <v>56</v>
      </c>
      <c r="AS452" t="s">
        <v>57</v>
      </c>
      <c r="AT452">
        <v>0</v>
      </c>
      <c r="AU452" t="str">
        <f>""</f>
        <v/>
      </c>
      <c r="AV452">
        <v>2015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</row>
    <row r="453" spans="1:54" x14ac:dyDescent="0.2">
      <c r="A453">
        <v>1813208750</v>
      </c>
      <c r="B453" t="s">
        <v>527</v>
      </c>
      <c r="C453" s="2">
        <v>49000</v>
      </c>
      <c r="D453" s="1">
        <v>32945</v>
      </c>
      <c r="E453">
        <v>0</v>
      </c>
      <c r="F453" s="1">
        <v>32945</v>
      </c>
      <c r="G453" s="1">
        <v>16055</v>
      </c>
      <c r="H453">
        <v>67.23</v>
      </c>
      <c r="I453" s="2">
        <v>49000</v>
      </c>
      <c r="J453" s="1">
        <v>32945</v>
      </c>
      <c r="K453">
        <v>0</v>
      </c>
      <c r="L453" s="1">
        <v>32945</v>
      </c>
      <c r="M453" s="1">
        <v>16055</v>
      </c>
      <c r="N453">
        <v>67.23</v>
      </c>
      <c r="O453">
        <v>0</v>
      </c>
      <c r="P453">
        <v>0</v>
      </c>
      <c r="Q453">
        <v>0</v>
      </c>
      <c r="R453" s="2">
        <v>49000</v>
      </c>
      <c r="S453" s="1">
        <v>16055</v>
      </c>
      <c r="T453" s="2">
        <v>49000</v>
      </c>
      <c r="U453" s="1">
        <v>16055</v>
      </c>
      <c r="V453">
        <v>0</v>
      </c>
      <c r="W453" t="str">
        <f>""</f>
        <v/>
      </c>
      <c r="X453">
        <v>0</v>
      </c>
      <c r="Y453" t="str">
        <f>""</f>
        <v/>
      </c>
      <c r="Z453">
        <v>0</v>
      </c>
      <c r="AA453" t="str">
        <f>""</f>
        <v/>
      </c>
      <c r="AB453">
        <v>0</v>
      </c>
      <c r="AC453" t="str">
        <f>""</f>
        <v/>
      </c>
      <c r="AD453">
        <v>0</v>
      </c>
      <c r="AE453" t="str">
        <f>""</f>
        <v/>
      </c>
      <c r="AF453">
        <v>0</v>
      </c>
      <c r="AG453" t="str">
        <f>""</f>
        <v/>
      </c>
      <c r="AH453">
        <v>0</v>
      </c>
      <c r="AI453" t="str">
        <f>""</f>
        <v/>
      </c>
      <c r="AJ453">
        <v>0</v>
      </c>
      <c r="AK453" t="str">
        <f>""</f>
        <v/>
      </c>
      <c r="AL453">
        <v>0</v>
      </c>
      <c r="AM453" t="str">
        <f>""</f>
        <v/>
      </c>
      <c r="AN453">
        <v>0</v>
      </c>
      <c r="AO453" t="str">
        <f>""</f>
        <v/>
      </c>
      <c r="AP453">
        <v>0</v>
      </c>
      <c r="AQ453" t="str">
        <f>""</f>
        <v/>
      </c>
      <c r="AR453" t="s">
        <v>56</v>
      </c>
      <c r="AS453" t="s">
        <v>57</v>
      </c>
      <c r="AT453">
        <v>0</v>
      </c>
      <c r="AU453" t="str">
        <f>""</f>
        <v/>
      </c>
      <c r="AV453">
        <v>2015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</row>
    <row r="454" spans="1:54" x14ac:dyDescent="0.2">
      <c r="A454">
        <v>1813208850</v>
      </c>
      <c r="B454" t="s">
        <v>528</v>
      </c>
      <c r="C454" s="2">
        <v>410000</v>
      </c>
      <c r="D454" s="1">
        <v>422220.61</v>
      </c>
      <c r="E454">
        <v>0</v>
      </c>
      <c r="F454" s="1">
        <v>422220.61</v>
      </c>
      <c r="G454" s="1">
        <v>-12220.61</v>
      </c>
      <c r="H454">
        <v>102.98</v>
      </c>
      <c r="I454" s="2">
        <v>410000</v>
      </c>
      <c r="J454" s="1">
        <v>422220.61</v>
      </c>
      <c r="K454">
        <v>0</v>
      </c>
      <c r="L454" s="1">
        <v>422220.61</v>
      </c>
      <c r="M454" s="1">
        <v>-12220.61</v>
      </c>
      <c r="N454">
        <v>102.98</v>
      </c>
      <c r="O454">
        <v>0</v>
      </c>
      <c r="P454">
        <v>0</v>
      </c>
      <c r="Q454">
        <v>0</v>
      </c>
      <c r="R454" s="2">
        <v>410000</v>
      </c>
      <c r="S454" s="1">
        <v>-12220.61</v>
      </c>
      <c r="T454" s="2">
        <v>410000</v>
      </c>
      <c r="U454" s="1">
        <v>-12220.61</v>
      </c>
      <c r="V454">
        <v>0</v>
      </c>
      <c r="W454" t="str">
        <f>""</f>
        <v/>
      </c>
      <c r="X454">
        <v>0</v>
      </c>
      <c r="Y454" t="str">
        <f>""</f>
        <v/>
      </c>
      <c r="Z454">
        <v>0</v>
      </c>
      <c r="AA454" t="str">
        <f>""</f>
        <v/>
      </c>
      <c r="AB454">
        <v>0</v>
      </c>
      <c r="AC454" t="str">
        <f>""</f>
        <v/>
      </c>
      <c r="AD454">
        <v>0</v>
      </c>
      <c r="AE454" t="str">
        <f>""</f>
        <v/>
      </c>
      <c r="AF454">
        <v>0</v>
      </c>
      <c r="AG454" t="str">
        <f>""</f>
        <v/>
      </c>
      <c r="AH454">
        <v>0</v>
      </c>
      <c r="AI454" t="str">
        <f>""</f>
        <v/>
      </c>
      <c r="AJ454">
        <v>0</v>
      </c>
      <c r="AK454" t="str">
        <f>""</f>
        <v/>
      </c>
      <c r="AL454">
        <v>0</v>
      </c>
      <c r="AM454" t="str">
        <f>""</f>
        <v/>
      </c>
      <c r="AN454">
        <v>0</v>
      </c>
      <c r="AO454" t="str">
        <f>""</f>
        <v/>
      </c>
      <c r="AP454">
        <v>0</v>
      </c>
      <c r="AQ454" t="str">
        <f>""</f>
        <v/>
      </c>
      <c r="AR454" t="s">
        <v>56</v>
      </c>
      <c r="AS454" t="s">
        <v>57</v>
      </c>
      <c r="AT454">
        <v>0</v>
      </c>
      <c r="AU454" t="str">
        <f>""</f>
        <v/>
      </c>
      <c r="AV454">
        <v>2015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</row>
    <row r="455" spans="1:54" x14ac:dyDescent="0.2">
      <c r="A455">
        <v>1813209110</v>
      </c>
      <c r="B455" t="s">
        <v>529</v>
      </c>
      <c r="C455" s="2">
        <v>435000</v>
      </c>
      <c r="D455" s="1">
        <v>418635.71</v>
      </c>
      <c r="E455">
        <v>0</v>
      </c>
      <c r="F455" s="1">
        <v>418635.71</v>
      </c>
      <c r="G455" s="1">
        <v>16364.29</v>
      </c>
      <c r="H455">
        <v>96.23</v>
      </c>
      <c r="I455" s="2">
        <v>435000</v>
      </c>
      <c r="J455" s="1">
        <v>418635.71</v>
      </c>
      <c r="K455">
        <v>0</v>
      </c>
      <c r="L455" s="1">
        <v>418635.71</v>
      </c>
      <c r="M455" s="1">
        <v>16364.29</v>
      </c>
      <c r="N455">
        <v>96.23</v>
      </c>
      <c r="O455">
        <v>0</v>
      </c>
      <c r="P455">
        <v>0</v>
      </c>
      <c r="Q455">
        <v>0</v>
      </c>
      <c r="R455" s="2">
        <v>435000</v>
      </c>
      <c r="S455" s="1">
        <v>16364.29</v>
      </c>
      <c r="T455" s="2">
        <v>435000</v>
      </c>
      <c r="U455" s="1">
        <v>16364.29</v>
      </c>
      <c r="V455">
        <v>0</v>
      </c>
      <c r="W455" t="str">
        <f>""</f>
        <v/>
      </c>
      <c r="X455">
        <v>0</v>
      </c>
      <c r="Y455" t="str">
        <f>""</f>
        <v/>
      </c>
      <c r="Z455">
        <v>0</v>
      </c>
      <c r="AA455" t="str">
        <f>""</f>
        <v/>
      </c>
      <c r="AB455">
        <v>0</v>
      </c>
      <c r="AC455" t="str">
        <f>""</f>
        <v/>
      </c>
      <c r="AD455">
        <v>0</v>
      </c>
      <c r="AE455" t="str">
        <f>""</f>
        <v/>
      </c>
      <c r="AF455">
        <v>0</v>
      </c>
      <c r="AG455" t="str">
        <f>""</f>
        <v/>
      </c>
      <c r="AH455">
        <v>0</v>
      </c>
      <c r="AI455" t="str">
        <f>""</f>
        <v/>
      </c>
      <c r="AJ455">
        <v>0</v>
      </c>
      <c r="AK455" t="str">
        <f>""</f>
        <v/>
      </c>
      <c r="AL455">
        <v>0</v>
      </c>
      <c r="AM455" t="str">
        <f>""</f>
        <v/>
      </c>
      <c r="AN455">
        <v>0</v>
      </c>
      <c r="AO455" t="str">
        <f>""</f>
        <v/>
      </c>
      <c r="AP455">
        <v>0</v>
      </c>
      <c r="AQ455" t="str">
        <f>""</f>
        <v/>
      </c>
      <c r="AR455" t="s">
        <v>56</v>
      </c>
      <c r="AS455" t="s">
        <v>57</v>
      </c>
      <c r="AT455">
        <v>0</v>
      </c>
      <c r="AU455" t="str">
        <f>""</f>
        <v/>
      </c>
      <c r="AV455">
        <v>2015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</row>
    <row r="456" spans="1:54" x14ac:dyDescent="0.2">
      <c r="A456">
        <v>1813209750</v>
      </c>
      <c r="B456" t="s">
        <v>530</v>
      </c>
      <c r="C456" s="2">
        <v>39000</v>
      </c>
      <c r="D456" s="1">
        <v>25685</v>
      </c>
      <c r="E456">
        <v>0</v>
      </c>
      <c r="F456" s="1">
        <v>25685</v>
      </c>
      <c r="G456" s="1">
        <v>13315</v>
      </c>
      <c r="H456">
        <v>65.849999999999994</v>
      </c>
      <c r="I456" s="2">
        <v>39000</v>
      </c>
      <c r="J456" s="1">
        <v>25685</v>
      </c>
      <c r="K456">
        <v>0</v>
      </c>
      <c r="L456" s="1">
        <v>25685</v>
      </c>
      <c r="M456" s="1">
        <v>13315</v>
      </c>
      <c r="N456">
        <v>65.849999999999994</v>
      </c>
      <c r="O456">
        <v>0</v>
      </c>
      <c r="P456">
        <v>0</v>
      </c>
      <c r="Q456">
        <v>0</v>
      </c>
      <c r="R456" s="2">
        <v>39000</v>
      </c>
      <c r="S456" s="1">
        <v>13315</v>
      </c>
      <c r="T456" s="2">
        <v>39000</v>
      </c>
      <c r="U456" s="1">
        <v>13315</v>
      </c>
      <c r="V456">
        <v>0</v>
      </c>
      <c r="W456" t="str">
        <f>""</f>
        <v/>
      </c>
      <c r="X456">
        <v>0</v>
      </c>
      <c r="Y456" t="str">
        <f>""</f>
        <v/>
      </c>
      <c r="Z456">
        <v>0</v>
      </c>
      <c r="AA456" t="str">
        <f>""</f>
        <v/>
      </c>
      <c r="AB456">
        <v>0</v>
      </c>
      <c r="AC456" t="str">
        <f>""</f>
        <v/>
      </c>
      <c r="AD456">
        <v>0</v>
      </c>
      <c r="AE456" t="str">
        <f>""</f>
        <v/>
      </c>
      <c r="AF456">
        <v>0</v>
      </c>
      <c r="AG456" t="str">
        <f>""</f>
        <v/>
      </c>
      <c r="AH456">
        <v>0</v>
      </c>
      <c r="AI456" t="str">
        <f>""</f>
        <v/>
      </c>
      <c r="AJ456">
        <v>0</v>
      </c>
      <c r="AK456" t="str">
        <f>""</f>
        <v/>
      </c>
      <c r="AL456">
        <v>0</v>
      </c>
      <c r="AM456" t="str">
        <f>""</f>
        <v/>
      </c>
      <c r="AN456">
        <v>0</v>
      </c>
      <c r="AO456" t="str">
        <f>""</f>
        <v/>
      </c>
      <c r="AP456">
        <v>0</v>
      </c>
      <c r="AQ456" t="str">
        <f>""</f>
        <v/>
      </c>
      <c r="AR456" t="s">
        <v>56</v>
      </c>
      <c r="AS456" t="s">
        <v>57</v>
      </c>
      <c r="AT456">
        <v>0</v>
      </c>
      <c r="AU456" t="str">
        <f>""</f>
        <v/>
      </c>
      <c r="AV456">
        <v>2015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</row>
    <row r="457" spans="1:54" x14ac:dyDescent="0.2">
      <c r="A457">
        <v>1813209850</v>
      </c>
      <c r="B457" t="s">
        <v>531</v>
      </c>
      <c r="C457" s="2">
        <v>317000</v>
      </c>
      <c r="D457" s="1">
        <v>333075.09999999998</v>
      </c>
      <c r="E457">
        <v>0</v>
      </c>
      <c r="F457" s="1">
        <v>333075.09999999998</v>
      </c>
      <c r="G457" s="1">
        <v>-16075.1</v>
      </c>
      <c r="H457">
        <v>105.07</v>
      </c>
      <c r="I457" s="2">
        <v>317000</v>
      </c>
      <c r="J457" s="1">
        <v>333075.09999999998</v>
      </c>
      <c r="K457">
        <v>0</v>
      </c>
      <c r="L457" s="1">
        <v>333075.09999999998</v>
      </c>
      <c r="M457" s="1">
        <v>-16075.1</v>
      </c>
      <c r="N457">
        <v>105.07</v>
      </c>
      <c r="O457">
        <v>0</v>
      </c>
      <c r="P457">
        <v>0</v>
      </c>
      <c r="Q457">
        <v>0</v>
      </c>
      <c r="R457" s="2">
        <v>317000</v>
      </c>
      <c r="S457" s="1">
        <v>-16075.1</v>
      </c>
      <c r="T457" s="2">
        <v>317000</v>
      </c>
      <c r="U457" s="1">
        <v>-16075.1</v>
      </c>
      <c r="V457">
        <v>0</v>
      </c>
      <c r="W457" t="str">
        <f>""</f>
        <v/>
      </c>
      <c r="X457">
        <v>0</v>
      </c>
      <c r="Y457" t="str">
        <f>""</f>
        <v/>
      </c>
      <c r="Z457">
        <v>0</v>
      </c>
      <c r="AA457" t="str">
        <f>""</f>
        <v/>
      </c>
      <c r="AB457">
        <v>0</v>
      </c>
      <c r="AC457" t="str">
        <f>""</f>
        <v/>
      </c>
      <c r="AD457">
        <v>0</v>
      </c>
      <c r="AE457" t="str">
        <f>""</f>
        <v/>
      </c>
      <c r="AF457">
        <v>0</v>
      </c>
      <c r="AG457" t="str">
        <f>""</f>
        <v/>
      </c>
      <c r="AH457">
        <v>0</v>
      </c>
      <c r="AI457" t="str">
        <f>""</f>
        <v/>
      </c>
      <c r="AJ457">
        <v>0</v>
      </c>
      <c r="AK457" t="str">
        <f>""</f>
        <v/>
      </c>
      <c r="AL457">
        <v>0</v>
      </c>
      <c r="AM457" t="str">
        <f>""</f>
        <v/>
      </c>
      <c r="AN457">
        <v>0</v>
      </c>
      <c r="AO457" t="str">
        <f>""</f>
        <v/>
      </c>
      <c r="AP457">
        <v>0</v>
      </c>
      <c r="AQ457" t="str">
        <f>""</f>
        <v/>
      </c>
      <c r="AR457" t="s">
        <v>56</v>
      </c>
      <c r="AS457" t="s">
        <v>57</v>
      </c>
      <c r="AT457">
        <v>0</v>
      </c>
      <c r="AU457" t="str">
        <f>""</f>
        <v/>
      </c>
      <c r="AV457">
        <v>2015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</row>
    <row r="458" spans="1:54" x14ac:dyDescent="0.2">
      <c r="A458">
        <v>1813210110</v>
      </c>
      <c r="B458" t="s">
        <v>532</v>
      </c>
      <c r="C458">
        <v>0</v>
      </c>
      <c r="D458" s="1">
        <v>177275.18</v>
      </c>
      <c r="E458">
        <v>0</v>
      </c>
      <c r="F458" s="1">
        <v>177275.18</v>
      </c>
      <c r="G458" s="1">
        <v>-177275.18</v>
      </c>
      <c r="H458">
        <v>0</v>
      </c>
      <c r="I458">
        <v>0</v>
      </c>
      <c r="J458" s="1">
        <v>177275.18</v>
      </c>
      <c r="K458">
        <v>0</v>
      </c>
      <c r="L458" s="1">
        <v>177275.18</v>
      </c>
      <c r="M458" s="1">
        <v>-177275.18</v>
      </c>
      <c r="N458">
        <v>0</v>
      </c>
      <c r="O458">
        <v>0</v>
      </c>
      <c r="P458">
        <v>0</v>
      </c>
      <c r="Q458">
        <v>0</v>
      </c>
      <c r="R458">
        <v>0</v>
      </c>
      <c r="S458" s="1">
        <v>-177275.18</v>
      </c>
      <c r="T458">
        <v>0</v>
      </c>
      <c r="U458" s="1">
        <v>-177275.18</v>
      </c>
      <c r="V458">
        <v>0</v>
      </c>
      <c r="W458" t="str">
        <f>""</f>
        <v/>
      </c>
      <c r="X458">
        <v>0</v>
      </c>
      <c r="Y458" t="str">
        <f>""</f>
        <v/>
      </c>
      <c r="Z458">
        <v>0</v>
      </c>
      <c r="AA458" t="str">
        <f>""</f>
        <v/>
      </c>
      <c r="AB458">
        <v>0</v>
      </c>
      <c r="AC458" t="str">
        <f>""</f>
        <v/>
      </c>
      <c r="AD458">
        <v>0</v>
      </c>
      <c r="AE458" t="str">
        <f>""</f>
        <v/>
      </c>
      <c r="AF458">
        <v>0</v>
      </c>
      <c r="AG458" t="str">
        <f>""</f>
        <v/>
      </c>
      <c r="AH458">
        <v>0</v>
      </c>
      <c r="AI458" t="str">
        <f>""</f>
        <v/>
      </c>
      <c r="AJ458">
        <v>0</v>
      </c>
      <c r="AK458" t="str">
        <f>""</f>
        <v/>
      </c>
      <c r="AL458">
        <v>0</v>
      </c>
      <c r="AM458" t="str">
        <f>""</f>
        <v/>
      </c>
      <c r="AN458">
        <v>0</v>
      </c>
      <c r="AO458" t="str">
        <f>""</f>
        <v/>
      </c>
      <c r="AP458">
        <v>0</v>
      </c>
      <c r="AQ458" t="str">
        <f>""</f>
        <v/>
      </c>
      <c r="AR458" t="s">
        <v>56</v>
      </c>
      <c r="AS458" t="s">
        <v>57</v>
      </c>
      <c r="AT458">
        <v>0</v>
      </c>
      <c r="AU458" t="str">
        <f>""</f>
        <v/>
      </c>
      <c r="AV458">
        <v>2015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</row>
    <row r="459" spans="1:54" x14ac:dyDescent="0.2">
      <c r="A459">
        <v>1813299750</v>
      </c>
      <c r="B459" t="s">
        <v>533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 t="str">
        <f>""</f>
        <v/>
      </c>
      <c r="X459">
        <v>0</v>
      </c>
      <c r="Y459" t="str">
        <f>""</f>
        <v/>
      </c>
      <c r="Z459">
        <v>0</v>
      </c>
      <c r="AA459" t="str">
        <f>""</f>
        <v/>
      </c>
      <c r="AB459">
        <v>0</v>
      </c>
      <c r="AC459" t="str">
        <f>""</f>
        <v/>
      </c>
      <c r="AD459">
        <v>0</v>
      </c>
      <c r="AE459" t="str">
        <f>""</f>
        <v/>
      </c>
      <c r="AF459">
        <v>0</v>
      </c>
      <c r="AG459" t="str">
        <f>""</f>
        <v/>
      </c>
      <c r="AH459">
        <v>0</v>
      </c>
      <c r="AI459" t="str">
        <f>""</f>
        <v/>
      </c>
      <c r="AJ459">
        <v>0</v>
      </c>
      <c r="AK459" t="str">
        <f>""</f>
        <v/>
      </c>
      <c r="AL459">
        <v>0</v>
      </c>
      <c r="AM459" t="str">
        <f>""</f>
        <v/>
      </c>
      <c r="AN459">
        <v>0</v>
      </c>
      <c r="AO459" t="str">
        <f>""</f>
        <v/>
      </c>
      <c r="AP459">
        <v>0</v>
      </c>
      <c r="AQ459" t="str">
        <f>""</f>
        <v/>
      </c>
      <c r="AR459" t="s">
        <v>56</v>
      </c>
      <c r="AS459" t="s">
        <v>57</v>
      </c>
      <c r="AT459">
        <v>0</v>
      </c>
      <c r="AU459" t="str">
        <f>""</f>
        <v/>
      </c>
      <c r="AV459">
        <v>2015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</row>
    <row r="460" spans="1:54" x14ac:dyDescent="0.2">
      <c r="A460">
        <v>1813300110</v>
      </c>
      <c r="B460" t="s">
        <v>534</v>
      </c>
      <c r="C460" s="2">
        <v>3512000</v>
      </c>
      <c r="D460" s="1">
        <v>3526569.97</v>
      </c>
      <c r="E460">
        <v>0</v>
      </c>
      <c r="F460" s="1">
        <v>3526569.97</v>
      </c>
      <c r="G460" s="1">
        <v>-14569.97</v>
      </c>
      <c r="H460">
        <v>100.41</v>
      </c>
      <c r="I460" s="2">
        <v>3512000</v>
      </c>
      <c r="J460" s="1">
        <v>3526569.97</v>
      </c>
      <c r="K460">
        <v>0</v>
      </c>
      <c r="L460" s="1">
        <v>3526569.97</v>
      </c>
      <c r="M460" s="1">
        <v>-14569.97</v>
      </c>
      <c r="N460">
        <v>100.41</v>
      </c>
      <c r="O460">
        <v>0</v>
      </c>
      <c r="P460">
        <v>0</v>
      </c>
      <c r="Q460">
        <v>0</v>
      </c>
      <c r="R460" s="2">
        <v>3512000</v>
      </c>
      <c r="S460" s="1">
        <v>-14569.97</v>
      </c>
      <c r="T460" s="2">
        <v>3512000</v>
      </c>
      <c r="U460" s="1">
        <v>-14569.97</v>
      </c>
      <c r="V460">
        <v>310</v>
      </c>
      <c r="W460" t="s">
        <v>115</v>
      </c>
      <c r="X460">
        <v>0</v>
      </c>
      <c r="Y460" t="str">
        <f>""</f>
        <v/>
      </c>
      <c r="Z460">
        <v>0</v>
      </c>
      <c r="AA460" t="str">
        <f>""</f>
        <v/>
      </c>
      <c r="AB460">
        <v>0</v>
      </c>
      <c r="AC460" t="str">
        <f>""</f>
        <v/>
      </c>
      <c r="AD460">
        <v>0</v>
      </c>
      <c r="AE460" t="str">
        <f>""</f>
        <v/>
      </c>
      <c r="AF460">
        <v>0</v>
      </c>
      <c r="AG460" t="str">
        <f>""</f>
        <v/>
      </c>
      <c r="AH460">
        <v>0</v>
      </c>
      <c r="AI460" t="str">
        <f>""</f>
        <v/>
      </c>
      <c r="AJ460">
        <v>0</v>
      </c>
      <c r="AK460" t="str">
        <f>""</f>
        <v/>
      </c>
      <c r="AL460">
        <v>0</v>
      </c>
      <c r="AM460" t="str">
        <f>""</f>
        <v/>
      </c>
      <c r="AN460">
        <v>0</v>
      </c>
      <c r="AO460" t="str">
        <f>""</f>
        <v/>
      </c>
      <c r="AP460">
        <v>0</v>
      </c>
      <c r="AQ460" t="str">
        <f>""</f>
        <v/>
      </c>
      <c r="AR460" t="s">
        <v>56</v>
      </c>
      <c r="AS460" t="s">
        <v>57</v>
      </c>
      <c r="AT460">
        <v>0</v>
      </c>
      <c r="AU460" t="str">
        <f>""</f>
        <v/>
      </c>
      <c r="AV460">
        <v>2015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</row>
    <row r="461" spans="1:54" x14ac:dyDescent="0.2">
      <c r="A461">
        <v>1813300720</v>
      </c>
      <c r="B461" t="s">
        <v>535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310</v>
      </c>
      <c r="W461" t="s">
        <v>115</v>
      </c>
      <c r="X461">
        <v>0</v>
      </c>
      <c r="Y461" t="str">
        <f>""</f>
        <v/>
      </c>
      <c r="Z461">
        <v>0</v>
      </c>
      <c r="AA461" t="str">
        <f>""</f>
        <v/>
      </c>
      <c r="AB461">
        <v>0</v>
      </c>
      <c r="AC461" t="str">
        <f>""</f>
        <v/>
      </c>
      <c r="AD461">
        <v>0</v>
      </c>
      <c r="AE461" t="str">
        <f>""</f>
        <v/>
      </c>
      <c r="AF461">
        <v>0</v>
      </c>
      <c r="AG461" t="str">
        <f>""</f>
        <v/>
      </c>
      <c r="AH461">
        <v>0</v>
      </c>
      <c r="AI461" t="str">
        <f>""</f>
        <v/>
      </c>
      <c r="AJ461">
        <v>0</v>
      </c>
      <c r="AK461" t="str">
        <f>""</f>
        <v/>
      </c>
      <c r="AL461">
        <v>0</v>
      </c>
      <c r="AM461" t="str">
        <f>""</f>
        <v/>
      </c>
      <c r="AN461">
        <v>0</v>
      </c>
      <c r="AO461" t="str">
        <f>""</f>
        <v/>
      </c>
      <c r="AP461">
        <v>0</v>
      </c>
      <c r="AQ461" t="str">
        <f>""</f>
        <v/>
      </c>
      <c r="AR461" t="s">
        <v>56</v>
      </c>
      <c r="AS461" t="s">
        <v>57</v>
      </c>
      <c r="AT461">
        <v>0</v>
      </c>
      <c r="AU461" t="str">
        <f>""</f>
        <v/>
      </c>
      <c r="AV461">
        <v>2015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</row>
    <row r="462" spans="1:54" x14ac:dyDescent="0.2">
      <c r="A462">
        <v>1813300780</v>
      </c>
      <c r="B462" t="s">
        <v>536</v>
      </c>
      <c r="C462" s="2">
        <v>70000</v>
      </c>
      <c r="D462" s="1">
        <v>59714.09</v>
      </c>
      <c r="E462" s="1">
        <v>3852</v>
      </c>
      <c r="F462" s="1">
        <v>63566.09</v>
      </c>
      <c r="G462" s="1">
        <v>6433.91</v>
      </c>
      <c r="H462">
        <v>90.8</v>
      </c>
      <c r="I462" s="2">
        <v>70000</v>
      </c>
      <c r="J462" s="1">
        <v>59714.09</v>
      </c>
      <c r="K462" s="1">
        <v>3852</v>
      </c>
      <c r="L462" s="1">
        <v>63566.09</v>
      </c>
      <c r="M462" s="1">
        <v>6433.91</v>
      </c>
      <c r="N462">
        <v>90.8</v>
      </c>
      <c r="O462">
        <v>0</v>
      </c>
      <c r="P462">
        <v>0</v>
      </c>
      <c r="Q462">
        <v>0</v>
      </c>
      <c r="R462" s="2">
        <v>70000</v>
      </c>
      <c r="S462" s="1">
        <v>6433.91</v>
      </c>
      <c r="T462" s="2">
        <v>70000</v>
      </c>
      <c r="U462" s="1">
        <v>6433.91</v>
      </c>
      <c r="V462">
        <v>310</v>
      </c>
      <c r="W462" t="s">
        <v>115</v>
      </c>
      <c r="X462">
        <v>0</v>
      </c>
      <c r="Y462" t="str">
        <f>""</f>
        <v/>
      </c>
      <c r="Z462">
        <v>0</v>
      </c>
      <c r="AA462" t="str">
        <f>""</f>
        <v/>
      </c>
      <c r="AB462">
        <v>0</v>
      </c>
      <c r="AC462" t="str">
        <f>""</f>
        <v/>
      </c>
      <c r="AD462">
        <v>0</v>
      </c>
      <c r="AE462" t="str">
        <f>""</f>
        <v/>
      </c>
      <c r="AF462">
        <v>0</v>
      </c>
      <c r="AG462" t="str">
        <f>""</f>
        <v/>
      </c>
      <c r="AH462">
        <v>0</v>
      </c>
      <c r="AI462" t="str">
        <f>""</f>
        <v/>
      </c>
      <c r="AJ462">
        <v>0</v>
      </c>
      <c r="AK462" t="str">
        <f>""</f>
        <v/>
      </c>
      <c r="AL462">
        <v>0</v>
      </c>
      <c r="AM462" t="str">
        <f>""</f>
        <v/>
      </c>
      <c r="AN462">
        <v>0</v>
      </c>
      <c r="AO462" t="str">
        <f>""</f>
        <v/>
      </c>
      <c r="AP462">
        <v>0</v>
      </c>
      <c r="AQ462" t="str">
        <f>""</f>
        <v/>
      </c>
      <c r="AR462" t="s">
        <v>56</v>
      </c>
      <c r="AS462" t="s">
        <v>57</v>
      </c>
      <c r="AT462">
        <v>0</v>
      </c>
      <c r="AU462" t="str">
        <f>""</f>
        <v/>
      </c>
      <c r="AV462">
        <v>2015</v>
      </c>
      <c r="AW462">
        <v>0</v>
      </c>
      <c r="AX462">
        <v>0</v>
      </c>
      <c r="AY462">
        <v>3852</v>
      </c>
      <c r="AZ462">
        <v>0</v>
      </c>
      <c r="BA462">
        <v>0</v>
      </c>
      <c r="BB462">
        <v>0</v>
      </c>
    </row>
    <row r="463" spans="1:54" x14ac:dyDescent="0.2">
      <c r="A463">
        <v>1813312110</v>
      </c>
      <c r="B463" t="s">
        <v>537</v>
      </c>
      <c r="C463" s="2">
        <v>646000</v>
      </c>
      <c r="D463" s="1">
        <v>649866.6</v>
      </c>
      <c r="E463">
        <v>0</v>
      </c>
      <c r="F463" s="1">
        <v>649866.6</v>
      </c>
      <c r="G463" s="1">
        <v>-3866.6</v>
      </c>
      <c r="H463">
        <v>100.59</v>
      </c>
      <c r="I463" s="2">
        <v>646000</v>
      </c>
      <c r="J463" s="1">
        <v>649866.6</v>
      </c>
      <c r="K463">
        <v>0</v>
      </c>
      <c r="L463" s="1">
        <v>649866.6</v>
      </c>
      <c r="M463" s="1">
        <v>-3866.6</v>
      </c>
      <c r="N463">
        <v>100.59</v>
      </c>
      <c r="O463">
        <v>0</v>
      </c>
      <c r="P463">
        <v>0</v>
      </c>
      <c r="Q463">
        <v>0</v>
      </c>
      <c r="R463" s="2">
        <v>646000</v>
      </c>
      <c r="S463" s="1">
        <v>-3866.6</v>
      </c>
      <c r="T463" s="2">
        <v>646000</v>
      </c>
      <c r="U463" s="1">
        <v>-3866.6</v>
      </c>
      <c r="V463">
        <v>0</v>
      </c>
      <c r="W463" t="str">
        <f>""</f>
        <v/>
      </c>
      <c r="X463">
        <v>0</v>
      </c>
      <c r="Y463" t="str">
        <f>""</f>
        <v/>
      </c>
      <c r="Z463">
        <v>0</v>
      </c>
      <c r="AA463" t="str">
        <f>""</f>
        <v/>
      </c>
      <c r="AB463">
        <v>0</v>
      </c>
      <c r="AC463" t="str">
        <f>""</f>
        <v/>
      </c>
      <c r="AD463">
        <v>0</v>
      </c>
      <c r="AE463" t="str">
        <f>""</f>
        <v/>
      </c>
      <c r="AF463">
        <v>0</v>
      </c>
      <c r="AG463" t="str">
        <f>""</f>
        <v/>
      </c>
      <c r="AH463">
        <v>0</v>
      </c>
      <c r="AI463" t="str">
        <f>""</f>
        <v/>
      </c>
      <c r="AJ463">
        <v>0</v>
      </c>
      <c r="AK463" t="str">
        <f>""</f>
        <v/>
      </c>
      <c r="AL463">
        <v>0</v>
      </c>
      <c r="AM463" t="str">
        <f>""</f>
        <v/>
      </c>
      <c r="AN463">
        <v>0</v>
      </c>
      <c r="AO463" t="str">
        <f>""</f>
        <v/>
      </c>
      <c r="AP463">
        <v>0</v>
      </c>
      <c r="AQ463" t="str">
        <f>""</f>
        <v/>
      </c>
      <c r="AR463" t="s">
        <v>56</v>
      </c>
      <c r="AS463" t="s">
        <v>57</v>
      </c>
      <c r="AT463">
        <v>0</v>
      </c>
      <c r="AU463" t="str">
        <f>""</f>
        <v/>
      </c>
      <c r="AV463">
        <v>2015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</row>
    <row r="464" spans="1:54" x14ac:dyDescent="0.2">
      <c r="A464">
        <v>1813400110</v>
      </c>
      <c r="B464" t="s">
        <v>538</v>
      </c>
      <c r="C464" s="2">
        <v>23000</v>
      </c>
      <c r="D464" s="1">
        <v>21773.89</v>
      </c>
      <c r="E464">
        <v>0</v>
      </c>
      <c r="F464" s="1">
        <v>21773.89</v>
      </c>
      <c r="G464" s="1">
        <v>1226.1099999999999</v>
      </c>
      <c r="H464">
        <v>94.66</v>
      </c>
      <c r="I464" s="2">
        <v>23000</v>
      </c>
      <c r="J464" s="1">
        <v>21773.89</v>
      </c>
      <c r="K464">
        <v>0</v>
      </c>
      <c r="L464" s="1">
        <v>21773.89</v>
      </c>
      <c r="M464" s="1">
        <v>1226.1099999999999</v>
      </c>
      <c r="N464">
        <v>94.66</v>
      </c>
      <c r="O464">
        <v>0</v>
      </c>
      <c r="P464">
        <v>0</v>
      </c>
      <c r="Q464">
        <v>0</v>
      </c>
      <c r="R464" s="2">
        <v>23000</v>
      </c>
      <c r="S464" s="1">
        <v>1226.1099999999999</v>
      </c>
      <c r="T464" s="2">
        <v>23000</v>
      </c>
      <c r="U464" s="1">
        <v>1226.1099999999999</v>
      </c>
      <c r="V464">
        <v>0</v>
      </c>
      <c r="W464" t="str">
        <f>""</f>
        <v/>
      </c>
      <c r="X464">
        <v>0</v>
      </c>
      <c r="Y464" t="str">
        <f>""</f>
        <v/>
      </c>
      <c r="Z464">
        <v>0</v>
      </c>
      <c r="AA464" t="str">
        <f>""</f>
        <v/>
      </c>
      <c r="AB464">
        <v>0</v>
      </c>
      <c r="AC464" t="str">
        <f>""</f>
        <v/>
      </c>
      <c r="AD464">
        <v>0</v>
      </c>
      <c r="AE464" t="str">
        <f>""</f>
        <v/>
      </c>
      <c r="AF464">
        <v>0</v>
      </c>
      <c r="AG464" t="str">
        <f>""</f>
        <v/>
      </c>
      <c r="AH464">
        <v>0</v>
      </c>
      <c r="AI464" t="str">
        <f>""</f>
        <v/>
      </c>
      <c r="AJ464">
        <v>0</v>
      </c>
      <c r="AK464" t="str">
        <f>""</f>
        <v/>
      </c>
      <c r="AL464">
        <v>0</v>
      </c>
      <c r="AM464" t="str">
        <f>""</f>
        <v/>
      </c>
      <c r="AN464">
        <v>0</v>
      </c>
      <c r="AO464" t="str">
        <f>""</f>
        <v/>
      </c>
      <c r="AP464">
        <v>0</v>
      </c>
      <c r="AQ464" t="str">
        <f>""</f>
        <v/>
      </c>
      <c r="AR464" t="s">
        <v>56</v>
      </c>
      <c r="AS464" t="s">
        <v>57</v>
      </c>
      <c r="AT464">
        <v>0</v>
      </c>
      <c r="AU464" t="str">
        <f>""</f>
        <v/>
      </c>
      <c r="AV464">
        <v>2015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</row>
    <row r="465" spans="1:54" x14ac:dyDescent="0.2">
      <c r="A465">
        <v>1813400780</v>
      </c>
      <c r="B465" t="s">
        <v>539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310</v>
      </c>
      <c r="W465" t="s">
        <v>115</v>
      </c>
      <c r="X465">
        <v>0</v>
      </c>
      <c r="Y465" t="str">
        <f>""</f>
        <v/>
      </c>
      <c r="Z465">
        <v>0</v>
      </c>
      <c r="AA465" t="str">
        <f>""</f>
        <v/>
      </c>
      <c r="AB465">
        <v>0</v>
      </c>
      <c r="AC465" t="str">
        <f>""</f>
        <v/>
      </c>
      <c r="AD465">
        <v>0</v>
      </c>
      <c r="AE465" t="str">
        <f>""</f>
        <v/>
      </c>
      <c r="AF465">
        <v>0</v>
      </c>
      <c r="AG465" t="str">
        <f>""</f>
        <v/>
      </c>
      <c r="AH465">
        <v>0</v>
      </c>
      <c r="AI465" t="str">
        <f>""</f>
        <v/>
      </c>
      <c r="AJ465">
        <v>0</v>
      </c>
      <c r="AK465" t="str">
        <f>""</f>
        <v/>
      </c>
      <c r="AL465">
        <v>0</v>
      </c>
      <c r="AM465" t="str">
        <f>""</f>
        <v/>
      </c>
      <c r="AN465">
        <v>0</v>
      </c>
      <c r="AO465" t="str">
        <f>""</f>
        <v/>
      </c>
      <c r="AP465">
        <v>0</v>
      </c>
      <c r="AQ465" t="str">
        <f>""</f>
        <v/>
      </c>
      <c r="AR465" t="s">
        <v>56</v>
      </c>
      <c r="AS465" t="s">
        <v>57</v>
      </c>
      <c r="AT465">
        <v>0</v>
      </c>
      <c r="AU465" t="str">
        <f>""</f>
        <v/>
      </c>
      <c r="AV465">
        <v>2015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</row>
    <row r="466" spans="1:54" x14ac:dyDescent="0.2">
      <c r="A466">
        <v>1813600110</v>
      </c>
      <c r="B466" t="s">
        <v>540</v>
      </c>
      <c r="C466" s="2">
        <v>1450000</v>
      </c>
      <c r="D466" s="1">
        <v>1517399.31</v>
      </c>
      <c r="E466">
        <v>0</v>
      </c>
      <c r="F466" s="1">
        <v>1517399.31</v>
      </c>
      <c r="G466" s="1">
        <v>-67399.31</v>
      </c>
      <c r="H466">
        <v>104.64</v>
      </c>
      <c r="I466" s="2">
        <v>1450000</v>
      </c>
      <c r="J466" s="1">
        <v>1517399.31</v>
      </c>
      <c r="K466">
        <v>0</v>
      </c>
      <c r="L466" s="1">
        <v>1517399.31</v>
      </c>
      <c r="M466" s="1">
        <v>-67399.31</v>
      </c>
      <c r="N466">
        <v>104.64</v>
      </c>
      <c r="O466">
        <v>0</v>
      </c>
      <c r="P466">
        <v>0</v>
      </c>
      <c r="Q466">
        <v>0</v>
      </c>
      <c r="R466" s="2">
        <v>1450000</v>
      </c>
      <c r="S466" s="1">
        <v>-67399.31</v>
      </c>
      <c r="T466" s="2">
        <v>1450000</v>
      </c>
      <c r="U466" s="1">
        <v>-67399.31</v>
      </c>
      <c r="V466">
        <v>310</v>
      </c>
      <c r="W466" t="s">
        <v>115</v>
      </c>
      <c r="X466">
        <v>0</v>
      </c>
      <c r="Y466" t="str">
        <f>""</f>
        <v/>
      </c>
      <c r="Z466">
        <v>0</v>
      </c>
      <c r="AA466" t="str">
        <f>""</f>
        <v/>
      </c>
      <c r="AB466">
        <v>0</v>
      </c>
      <c r="AC466" t="str">
        <f>""</f>
        <v/>
      </c>
      <c r="AD466">
        <v>0</v>
      </c>
      <c r="AE466" t="str">
        <f>""</f>
        <v/>
      </c>
      <c r="AF466">
        <v>0</v>
      </c>
      <c r="AG466" t="str">
        <f>""</f>
        <v/>
      </c>
      <c r="AH466">
        <v>0</v>
      </c>
      <c r="AI466" t="str">
        <f>""</f>
        <v/>
      </c>
      <c r="AJ466">
        <v>0</v>
      </c>
      <c r="AK466" t="str">
        <f>""</f>
        <v/>
      </c>
      <c r="AL466">
        <v>0</v>
      </c>
      <c r="AM466" t="str">
        <f>""</f>
        <v/>
      </c>
      <c r="AN466">
        <v>0</v>
      </c>
      <c r="AO466" t="str">
        <f>""</f>
        <v/>
      </c>
      <c r="AP466">
        <v>0</v>
      </c>
      <c r="AQ466" t="str">
        <f>""</f>
        <v/>
      </c>
      <c r="AR466" t="s">
        <v>56</v>
      </c>
      <c r="AS466" t="s">
        <v>57</v>
      </c>
      <c r="AT466">
        <v>0</v>
      </c>
      <c r="AU466" t="str">
        <f>""</f>
        <v/>
      </c>
      <c r="AV466">
        <v>2015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</row>
    <row r="467" spans="1:54" x14ac:dyDescent="0.2">
      <c r="A467">
        <v>1813601780</v>
      </c>
      <c r="B467" t="s">
        <v>541</v>
      </c>
      <c r="C467" s="2">
        <v>2000</v>
      </c>
      <c r="D467" s="1">
        <v>1000</v>
      </c>
      <c r="E467">
        <v>0</v>
      </c>
      <c r="F467" s="1">
        <v>1000</v>
      </c>
      <c r="G467" s="1">
        <v>1000</v>
      </c>
      <c r="H467">
        <v>50</v>
      </c>
      <c r="I467" s="2">
        <v>2000</v>
      </c>
      <c r="J467" s="1">
        <v>1000</v>
      </c>
      <c r="K467">
        <v>0</v>
      </c>
      <c r="L467" s="1">
        <v>1000</v>
      </c>
      <c r="M467" s="1">
        <v>1000</v>
      </c>
      <c r="N467">
        <v>50</v>
      </c>
      <c r="O467">
        <v>0</v>
      </c>
      <c r="P467">
        <v>0</v>
      </c>
      <c r="Q467">
        <v>0</v>
      </c>
      <c r="R467" s="2">
        <v>2000</v>
      </c>
      <c r="S467" s="1">
        <v>1000</v>
      </c>
      <c r="T467" s="2">
        <v>2000</v>
      </c>
      <c r="U467" s="1">
        <v>1000</v>
      </c>
      <c r="V467">
        <v>0</v>
      </c>
      <c r="W467" t="str">
        <f>""</f>
        <v/>
      </c>
      <c r="X467">
        <v>0</v>
      </c>
      <c r="Y467" t="str">
        <f>""</f>
        <v/>
      </c>
      <c r="Z467">
        <v>0</v>
      </c>
      <c r="AA467" t="str">
        <f>""</f>
        <v/>
      </c>
      <c r="AB467">
        <v>0</v>
      </c>
      <c r="AC467" t="str">
        <f>""</f>
        <v/>
      </c>
      <c r="AD467">
        <v>0</v>
      </c>
      <c r="AE467" t="str">
        <f>""</f>
        <v/>
      </c>
      <c r="AF467">
        <v>0</v>
      </c>
      <c r="AG467" t="str">
        <f>""</f>
        <v/>
      </c>
      <c r="AH467">
        <v>0</v>
      </c>
      <c r="AI467" t="str">
        <f>""</f>
        <v/>
      </c>
      <c r="AJ467">
        <v>0</v>
      </c>
      <c r="AK467" t="str">
        <f>""</f>
        <v/>
      </c>
      <c r="AL467">
        <v>0</v>
      </c>
      <c r="AM467" t="str">
        <f>""</f>
        <v/>
      </c>
      <c r="AN467">
        <v>0</v>
      </c>
      <c r="AO467" t="str">
        <f>""</f>
        <v/>
      </c>
      <c r="AP467">
        <v>0</v>
      </c>
      <c r="AQ467" t="str">
        <f>""</f>
        <v/>
      </c>
      <c r="AR467" t="s">
        <v>56</v>
      </c>
      <c r="AS467" t="s">
        <v>57</v>
      </c>
      <c r="AT467">
        <v>0</v>
      </c>
      <c r="AU467" t="str">
        <f>""</f>
        <v/>
      </c>
      <c r="AV467">
        <v>2015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</row>
    <row r="468" spans="1:54" x14ac:dyDescent="0.2">
      <c r="A468">
        <v>1813605110</v>
      </c>
      <c r="B468" t="s">
        <v>542</v>
      </c>
      <c r="C468" s="2">
        <v>103000</v>
      </c>
      <c r="D468" s="1">
        <v>100265.07</v>
      </c>
      <c r="E468">
        <v>0</v>
      </c>
      <c r="F468" s="1">
        <v>100265.07</v>
      </c>
      <c r="G468" s="1">
        <v>2734.93</v>
      </c>
      <c r="H468">
        <v>97.34</v>
      </c>
      <c r="I468" s="2">
        <v>103000</v>
      </c>
      <c r="J468" s="1">
        <v>100265.07</v>
      </c>
      <c r="K468">
        <v>0</v>
      </c>
      <c r="L468" s="1">
        <v>100265.07</v>
      </c>
      <c r="M468" s="1">
        <v>2734.93</v>
      </c>
      <c r="N468">
        <v>97.34</v>
      </c>
      <c r="O468">
        <v>0</v>
      </c>
      <c r="P468">
        <v>0</v>
      </c>
      <c r="Q468">
        <v>0</v>
      </c>
      <c r="R468" s="2">
        <v>103000</v>
      </c>
      <c r="S468" s="1">
        <v>2734.93</v>
      </c>
      <c r="T468" s="2">
        <v>103000</v>
      </c>
      <c r="U468" s="1">
        <v>2734.93</v>
      </c>
      <c r="V468">
        <v>0</v>
      </c>
      <c r="W468" t="str">
        <f>""</f>
        <v/>
      </c>
      <c r="X468">
        <v>0</v>
      </c>
      <c r="Y468" t="str">
        <f>""</f>
        <v/>
      </c>
      <c r="Z468">
        <v>0</v>
      </c>
      <c r="AA468" t="str">
        <f>""</f>
        <v/>
      </c>
      <c r="AB468">
        <v>0</v>
      </c>
      <c r="AC468" t="str">
        <f>""</f>
        <v/>
      </c>
      <c r="AD468">
        <v>0</v>
      </c>
      <c r="AE468" t="str">
        <f>""</f>
        <v/>
      </c>
      <c r="AF468">
        <v>0</v>
      </c>
      <c r="AG468" t="str">
        <f>""</f>
        <v/>
      </c>
      <c r="AH468">
        <v>0</v>
      </c>
      <c r="AI468" t="str">
        <f>""</f>
        <v/>
      </c>
      <c r="AJ468">
        <v>0</v>
      </c>
      <c r="AK468" t="str">
        <f>""</f>
        <v/>
      </c>
      <c r="AL468">
        <v>0</v>
      </c>
      <c r="AM468" t="str">
        <f>""</f>
        <v/>
      </c>
      <c r="AN468">
        <v>0</v>
      </c>
      <c r="AO468" t="str">
        <f>""</f>
        <v/>
      </c>
      <c r="AP468">
        <v>0</v>
      </c>
      <c r="AQ468" t="str">
        <f>""</f>
        <v/>
      </c>
      <c r="AR468" t="s">
        <v>56</v>
      </c>
      <c r="AS468" t="s">
        <v>57</v>
      </c>
      <c r="AT468">
        <v>0</v>
      </c>
      <c r="AU468" t="str">
        <f>""</f>
        <v/>
      </c>
      <c r="AV468">
        <v>2015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</row>
    <row r="469" spans="1:54" x14ac:dyDescent="0.2">
      <c r="A469">
        <v>1813605840</v>
      </c>
      <c r="B469" t="s">
        <v>543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 t="str">
        <f>""</f>
        <v/>
      </c>
      <c r="X469">
        <v>0</v>
      </c>
      <c r="Y469" t="str">
        <f>""</f>
        <v/>
      </c>
      <c r="Z469">
        <v>0</v>
      </c>
      <c r="AA469" t="str">
        <f>""</f>
        <v/>
      </c>
      <c r="AB469">
        <v>0</v>
      </c>
      <c r="AC469" t="str">
        <f>""</f>
        <v/>
      </c>
      <c r="AD469">
        <v>0</v>
      </c>
      <c r="AE469" t="str">
        <f>""</f>
        <v/>
      </c>
      <c r="AF469">
        <v>0</v>
      </c>
      <c r="AG469" t="str">
        <f>""</f>
        <v/>
      </c>
      <c r="AH469">
        <v>0</v>
      </c>
      <c r="AI469" t="str">
        <f>""</f>
        <v/>
      </c>
      <c r="AJ469">
        <v>0</v>
      </c>
      <c r="AK469" t="str">
        <f>""</f>
        <v/>
      </c>
      <c r="AL469">
        <v>0</v>
      </c>
      <c r="AM469" t="str">
        <f>""</f>
        <v/>
      </c>
      <c r="AN469">
        <v>0</v>
      </c>
      <c r="AO469" t="str">
        <f>""</f>
        <v/>
      </c>
      <c r="AP469">
        <v>0</v>
      </c>
      <c r="AQ469" t="str">
        <f>""</f>
        <v/>
      </c>
      <c r="AR469" t="s">
        <v>56</v>
      </c>
      <c r="AS469" t="s">
        <v>57</v>
      </c>
      <c r="AT469">
        <v>0</v>
      </c>
      <c r="AU469" t="str">
        <f>""</f>
        <v/>
      </c>
      <c r="AV469">
        <v>2015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</row>
    <row r="470" spans="1:54" x14ac:dyDescent="0.2">
      <c r="A470">
        <v>1813700110</v>
      </c>
      <c r="B470" t="s">
        <v>544</v>
      </c>
      <c r="C470" s="2">
        <v>352000</v>
      </c>
      <c r="D470" s="1">
        <v>338333.84</v>
      </c>
      <c r="E470">
        <v>0</v>
      </c>
      <c r="F470" s="1">
        <v>338333.84</v>
      </c>
      <c r="G470" s="1">
        <v>13666.16</v>
      </c>
      <c r="H470">
        <v>96.11</v>
      </c>
      <c r="I470" s="2">
        <v>352000</v>
      </c>
      <c r="J470" s="1">
        <v>338333.84</v>
      </c>
      <c r="K470">
        <v>0</v>
      </c>
      <c r="L470" s="1">
        <v>338333.84</v>
      </c>
      <c r="M470" s="1">
        <v>13666.16</v>
      </c>
      <c r="N470">
        <v>96.11</v>
      </c>
      <c r="O470">
        <v>0</v>
      </c>
      <c r="P470">
        <v>0</v>
      </c>
      <c r="Q470">
        <v>0</v>
      </c>
      <c r="R470" s="2">
        <v>352000</v>
      </c>
      <c r="S470" s="1">
        <v>13666.16</v>
      </c>
      <c r="T470" s="2">
        <v>352000</v>
      </c>
      <c r="U470" s="1">
        <v>13666.16</v>
      </c>
      <c r="V470">
        <v>310</v>
      </c>
      <c r="W470" t="s">
        <v>115</v>
      </c>
      <c r="X470">
        <v>0</v>
      </c>
      <c r="Y470" t="str">
        <f>""</f>
        <v/>
      </c>
      <c r="Z470">
        <v>0</v>
      </c>
      <c r="AA470" t="str">
        <f>""</f>
        <v/>
      </c>
      <c r="AB470">
        <v>0</v>
      </c>
      <c r="AC470" t="str">
        <f>""</f>
        <v/>
      </c>
      <c r="AD470">
        <v>0</v>
      </c>
      <c r="AE470" t="str">
        <f>""</f>
        <v/>
      </c>
      <c r="AF470">
        <v>0</v>
      </c>
      <c r="AG470" t="str">
        <f>""</f>
        <v/>
      </c>
      <c r="AH470">
        <v>0</v>
      </c>
      <c r="AI470" t="str">
        <f>""</f>
        <v/>
      </c>
      <c r="AJ470">
        <v>0</v>
      </c>
      <c r="AK470" t="str">
        <f>""</f>
        <v/>
      </c>
      <c r="AL470">
        <v>0</v>
      </c>
      <c r="AM470" t="str">
        <f>""</f>
        <v/>
      </c>
      <c r="AN470">
        <v>0</v>
      </c>
      <c r="AO470" t="str">
        <f>""</f>
        <v/>
      </c>
      <c r="AP470">
        <v>0</v>
      </c>
      <c r="AQ470" t="str">
        <f>""</f>
        <v/>
      </c>
      <c r="AR470" t="s">
        <v>56</v>
      </c>
      <c r="AS470" t="s">
        <v>57</v>
      </c>
      <c r="AT470">
        <v>0</v>
      </c>
      <c r="AU470" t="str">
        <f>""</f>
        <v/>
      </c>
      <c r="AV470">
        <v>2015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</row>
    <row r="471" spans="1:54" x14ac:dyDescent="0.2">
      <c r="A471">
        <v>1813700410</v>
      </c>
      <c r="B471" t="s">
        <v>545</v>
      </c>
      <c r="C471" s="2">
        <v>20000</v>
      </c>
      <c r="D471" s="1">
        <v>18000</v>
      </c>
      <c r="E471">
        <v>0</v>
      </c>
      <c r="F471" s="1">
        <v>18000</v>
      </c>
      <c r="G471" s="1">
        <v>2000</v>
      </c>
      <c r="H471">
        <v>90</v>
      </c>
      <c r="I471" s="2">
        <v>20000</v>
      </c>
      <c r="J471" s="1">
        <v>18000</v>
      </c>
      <c r="K471">
        <v>0</v>
      </c>
      <c r="L471" s="1">
        <v>18000</v>
      </c>
      <c r="M471" s="1">
        <v>2000</v>
      </c>
      <c r="N471">
        <v>90</v>
      </c>
      <c r="O471">
        <v>0</v>
      </c>
      <c r="P471">
        <v>0</v>
      </c>
      <c r="Q471">
        <v>0</v>
      </c>
      <c r="R471" s="2">
        <v>20000</v>
      </c>
      <c r="S471" s="1">
        <v>2000</v>
      </c>
      <c r="T471" s="2">
        <v>20000</v>
      </c>
      <c r="U471" s="1">
        <v>2000</v>
      </c>
      <c r="V471">
        <v>310</v>
      </c>
      <c r="W471" t="s">
        <v>115</v>
      </c>
      <c r="X471">
        <v>0</v>
      </c>
      <c r="Y471" t="str">
        <f>""</f>
        <v/>
      </c>
      <c r="Z471">
        <v>0</v>
      </c>
      <c r="AA471" t="str">
        <f>""</f>
        <v/>
      </c>
      <c r="AB471">
        <v>0</v>
      </c>
      <c r="AC471" t="str">
        <f>""</f>
        <v/>
      </c>
      <c r="AD471">
        <v>0</v>
      </c>
      <c r="AE471" t="str">
        <f>""</f>
        <v/>
      </c>
      <c r="AF471">
        <v>0</v>
      </c>
      <c r="AG471" t="str">
        <f>""</f>
        <v/>
      </c>
      <c r="AH471">
        <v>0</v>
      </c>
      <c r="AI471" t="str">
        <f>""</f>
        <v/>
      </c>
      <c r="AJ471">
        <v>0</v>
      </c>
      <c r="AK471" t="str">
        <f>""</f>
        <v/>
      </c>
      <c r="AL471">
        <v>0</v>
      </c>
      <c r="AM471" t="str">
        <f>""</f>
        <v/>
      </c>
      <c r="AN471">
        <v>0</v>
      </c>
      <c r="AO471" t="str">
        <f>""</f>
        <v/>
      </c>
      <c r="AP471">
        <v>0</v>
      </c>
      <c r="AQ471" t="str">
        <f>""</f>
        <v/>
      </c>
      <c r="AR471" t="s">
        <v>56</v>
      </c>
      <c r="AS471" t="s">
        <v>57</v>
      </c>
      <c r="AT471">
        <v>0</v>
      </c>
      <c r="AU471" t="str">
        <f>""</f>
        <v/>
      </c>
      <c r="AV471">
        <v>2015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</row>
    <row r="472" spans="1:54" x14ac:dyDescent="0.2">
      <c r="A472">
        <v>1813700431</v>
      </c>
      <c r="B472" t="s">
        <v>546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310</v>
      </c>
      <c r="W472" t="s">
        <v>115</v>
      </c>
      <c r="X472">
        <v>0</v>
      </c>
      <c r="Y472" t="str">
        <f>""</f>
        <v/>
      </c>
      <c r="Z472">
        <v>0</v>
      </c>
      <c r="AA472" t="str">
        <f>""</f>
        <v/>
      </c>
      <c r="AB472">
        <v>0</v>
      </c>
      <c r="AC472" t="str">
        <f>""</f>
        <v/>
      </c>
      <c r="AD472">
        <v>0</v>
      </c>
      <c r="AE472" t="str">
        <f>""</f>
        <v/>
      </c>
      <c r="AF472">
        <v>0</v>
      </c>
      <c r="AG472" t="str">
        <f>""</f>
        <v/>
      </c>
      <c r="AH472">
        <v>0</v>
      </c>
      <c r="AI472" t="str">
        <f>""</f>
        <v/>
      </c>
      <c r="AJ472">
        <v>0</v>
      </c>
      <c r="AK472" t="str">
        <f>""</f>
        <v/>
      </c>
      <c r="AL472">
        <v>0</v>
      </c>
      <c r="AM472" t="str">
        <f>""</f>
        <v/>
      </c>
      <c r="AN472">
        <v>0</v>
      </c>
      <c r="AO472" t="str">
        <f>""</f>
        <v/>
      </c>
      <c r="AP472">
        <v>0</v>
      </c>
      <c r="AQ472" t="str">
        <f>""</f>
        <v/>
      </c>
      <c r="AR472" t="s">
        <v>56</v>
      </c>
      <c r="AS472" t="s">
        <v>57</v>
      </c>
      <c r="AT472">
        <v>0</v>
      </c>
      <c r="AU472" t="str">
        <f>""</f>
        <v/>
      </c>
      <c r="AV472">
        <v>2015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</row>
    <row r="473" spans="1:54" x14ac:dyDescent="0.2">
      <c r="A473">
        <v>1813700432</v>
      </c>
      <c r="B473" t="s">
        <v>547</v>
      </c>
      <c r="C473" s="2">
        <v>12000</v>
      </c>
      <c r="D473" s="1">
        <v>16875.57</v>
      </c>
      <c r="E473">
        <v>0</v>
      </c>
      <c r="F473" s="1">
        <v>16875.57</v>
      </c>
      <c r="G473" s="1">
        <v>-4875.57</v>
      </c>
      <c r="H473">
        <v>140.62</v>
      </c>
      <c r="I473" s="2">
        <v>12000</v>
      </c>
      <c r="J473" s="1">
        <v>16875.57</v>
      </c>
      <c r="K473">
        <v>0</v>
      </c>
      <c r="L473" s="1">
        <v>16875.57</v>
      </c>
      <c r="M473" s="1">
        <v>-4875.57</v>
      </c>
      <c r="N473">
        <v>140.62</v>
      </c>
      <c r="O473">
        <v>0</v>
      </c>
      <c r="P473">
        <v>0</v>
      </c>
      <c r="Q473">
        <v>0</v>
      </c>
      <c r="R473" s="2">
        <v>12000</v>
      </c>
      <c r="S473" s="1">
        <v>-4875.57</v>
      </c>
      <c r="T473" s="2">
        <v>12000</v>
      </c>
      <c r="U473" s="1">
        <v>-4875.57</v>
      </c>
      <c r="V473">
        <v>310</v>
      </c>
      <c r="W473" t="s">
        <v>115</v>
      </c>
      <c r="X473">
        <v>0</v>
      </c>
      <c r="Y473" t="str">
        <f>""</f>
        <v/>
      </c>
      <c r="Z473">
        <v>0</v>
      </c>
      <c r="AA473" t="str">
        <f>""</f>
        <v/>
      </c>
      <c r="AB473">
        <v>0</v>
      </c>
      <c r="AC473" t="str">
        <f>""</f>
        <v/>
      </c>
      <c r="AD473">
        <v>0</v>
      </c>
      <c r="AE473" t="str">
        <f>""</f>
        <v/>
      </c>
      <c r="AF473">
        <v>0</v>
      </c>
      <c r="AG473" t="str">
        <f>""</f>
        <v/>
      </c>
      <c r="AH473">
        <v>0</v>
      </c>
      <c r="AI473" t="str">
        <f>""</f>
        <v/>
      </c>
      <c r="AJ473">
        <v>0</v>
      </c>
      <c r="AK473" t="str">
        <f>""</f>
        <v/>
      </c>
      <c r="AL473">
        <v>0</v>
      </c>
      <c r="AM473" t="str">
        <f>""</f>
        <v/>
      </c>
      <c r="AN473">
        <v>0</v>
      </c>
      <c r="AO473" t="str">
        <f>""</f>
        <v/>
      </c>
      <c r="AP473">
        <v>0</v>
      </c>
      <c r="AQ473" t="str">
        <f>""</f>
        <v/>
      </c>
      <c r="AR473" t="s">
        <v>56</v>
      </c>
      <c r="AS473" t="s">
        <v>57</v>
      </c>
      <c r="AT473">
        <v>0</v>
      </c>
      <c r="AU473" t="str">
        <f>""</f>
        <v/>
      </c>
      <c r="AV473">
        <v>2015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</row>
    <row r="474" spans="1:54" x14ac:dyDescent="0.2">
      <c r="A474">
        <v>1813700540</v>
      </c>
      <c r="B474" t="s">
        <v>548</v>
      </c>
      <c r="C474" s="2">
        <v>4000</v>
      </c>
      <c r="D474" s="1">
        <v>5826.23</v>
      </c>
      <c r="E474">
        <v>0</v>
      </c>
      <c r="F474" s="1">
        <v>5826.23</v>
      </c>
      <c r="G474" s="1">
        <v>-1826.23</v>
      </c>
      <c r="H474">
        <v>145.65</v>
      </c>
      <c r="I474" s="2">
        <v>4000</v>
      </c>
      <c r="J474" s="1">
        <v>5826.23</v>
      </c>
      <c r="K474">
        <v>0</v>
      </c>
      <c r="L474" s="1">
        <v>5826.23</v>
      </c>
      <c r="M474" s="1">
        <v>-1826.23</v>
      </c>
      <c r="N474">
        <v>145.65</v>
      </c>
      <c r="O474">
        <v>0</v>
      </c>
      <c r="P474">
        <v>0</v>
      </c>
      <c r="Q474">
        <v>0</v>
      </c>
      <c r="R474" s="2">
        <v>4000</v>
      </c>
      <c r="S474" s="1">
        <v>-1826.23</v>
      </c>
      <c r="T474" s="2">
        <v>4000</v>
      </c>
      <c r="U474" s="1">
        <v>-1826.23</v>
      </c>
      <c r="V474">
        <v>310</v>
      </c>
      <c r="W474" t="s">
        <v>115</v>
      </c>
      <c r="X474">
        <v>0</v>
      </c>
      <c r="Y474" t="str">
        <f>""</f>
        <v/>
      </c>
      <c r="Z474">
        <v>0</v>
      </c>
      <c r="AA474" t="str">
        <f>""</f>
        <v/>
      </c>
      <c r="AB474">
        <v>0</v>
      </c>
      <c r="AC474" t="str">
        <f>""</f>
        <v/>
      </c>
      <c r="AD474">
        <v>0</v>
      </c>
      <c r="AE474" t="str">
        <f>""</f>
        <v/>
      </c>
      <c r="AF474">
        <v>0</v>
      </c>
      <c r="AG474" t="str">
        <f>""</f>
        <v/>
      </c>
      <c r="AH474">
        <v>0</v>
      </c>
      <c r="AI474" t="str">
        <f>""</f>
        <v/>
      </c>
      <c r="AJ474">
        <v>0</v>
      </c>
      <c r="AK474" t="str">
        <f>""</f>
        <v/>
      </c>
      <c r="AL474">
        <v>0</v>
      </c>
      <c r="AM474" t="str">
        <f>""</f>
        <v/>
      </c>
      <c r="AN474">
        <v>0</v>
      </c>
      <c r="AO474" t="str">
        <f>""</f>
        <v/>
      </c>
      <c r="AP474">
        <v>0</v>
      </c>
      <c r="AQ474" t="str">
        <f>""</f>
        <v/>
      </c>
      <c r="AR474" t="s">
        <v>56</v>
      </c>
      <c r="AS474" t="s">
        <v>57</v>
      </c>
      <c r="AT474">
        <v>0</v>
      </c>
      <c r="AU474" t="str">
        <f>""</f>
        <v/>
      </c>
      <c r="AV474">
        <v>2015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</row>
    <row r="475" spans="1:54" x14ac:dyDescent="0.2">
      <c r="A475">
        <v>1813700720</v>
      </c>
      <c r="B475" t="s">
        <v>549</v>
      </c>
      <c r="C475" s="2">
        <v>7000</v>
      </c>
      <c r="D475" s="1">
        <v>8871.7199999999993</v>
      </c>
      <c r="E475">
        <v>0</v>
      </c>
      <c r="F475" s="1">
        <v>8871.7199999999993</v>
      </c>
      <c r="G475" s="1">
        <v>-1871.72</v>
      </c>
      <c r="H475">
        <v>126.73</v>
      </c>
      <c r="I475" s="2">
        <v>7000</v>
      </c>
      <c r="J475" s="1">
        <v>8871.7199999999993</v>
      </c>
      <c r="K475">
        <v>0</v>
      </c>
      <c r="L475" s="1">
        <v>8871.7199999999993</v>
      </c>
      <c r="M475" s="1">
        <v>-1871.72</v>
      </c>
      <c r="N475">
        <v>126.73</v>
      </c>
      <c r="O475">
        <v>0</v>
      </c>
      <c r="P475">
        <v>0</v>
      </c>
      <c r="Q475">
        <v>0</v>
      </c>
      <c r="R475" s="2">
        <v>7000</v>
      </c>
      <c r="S475" s="1">
        <v>-1871.72</v>
      </c>
      <c r="T475" s="2">
        <v>7000</v>
      </c>
      <c r="U475" s="1">
        <v>-1871.72</v>
      </c>
      <c r="V475">
        <v>310</v>
      </c>
      <c r="W475" t="s">
        <v>115</v>
      </c>
      <c r="X475">
        <v>0</v>
      </c>
      <c r="Y475" t="str">
        <f>""</f>
        <v/>
      </c>
      <c r="Z475">
        <v>0</v>
      </c>
      <c r="AA475" t="str">
        <f>""</f>
        <v/>
      </c>
      <c r="AB475">
        <v>0</v>
      </c>
      <c r="AC475" t="str">
        <f>""</f>
        <v/>
      </c>
      <c r="AD475">
        <v>0</v>
      </c>
      <c r="AE475" t="str">
        <f>""</f>
        <v/>
      </c>
      <c r="AF475">
        <v>0</v>
      </c>
      <c r="AG475" t="str">
        <f>""</f>
        <v/>
      </c>
      <c r="AH475">
        <v>0</v>
      </c>
      <c r="AI475" t="str">
        <f>""</f>
        <v/>
      </c>
      <c r="AJ475">
        <v>0</v>
      </c>
      <c r="AK475" t="str">
        <f>""</f>
        <v/>
      </c>
      <c r="AL475">
        <v>0</v>
      </c>
      <c r="AM475" t="str">
        <f>""</f>
        <v/>
      </c>
      <c r="AN475">
        <v>0</v>
      </c>
      <c r="AO475" t="str">
        <f>""</f>
        <v/>
      </c>
      <c r="AP475">
        <v>0</v>
      </c>
      <c r="AQ475" t="str">
        <f>""</f>
        <v/>
      </c>
      <c r="AR475" t="s">
        <v>56</v>
      </c>
      <c r="AS475" t="s">
        <v>57</v>
      </c>
      <c r="AT475">
        <v>0</v>
      </c>
      <c r="AU475" t="str">
        <f>""</f>
        <v/>
      </c>
      <c r="AV475">
        <v>2015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</row>
    <row r="476" spans="1:54" x14ac:dyDescent="0.2">
      <c r="A476">
        <v>1813700750</v>
      </c>
      <c r="B476" t="s">
        <v>550</v>
      </c>
      <c r="C476" s="2">
        <v>26000</v>
      </c>
      <c r="D476" s="1">
        <v>17598</v>
      </c>
      <c r="E476">
        <v>0</v>
      </c>
      <c r="F476" s="1">
        <v>17598</v>
      </c>
      <c r="G476" s="1">
        <v>8402</v>
      </c>
      <c r="H476">
        <v>67.680000000000007</v>
      </c>
      <c r="I476" s="2">
        <v>26000</v>
      </c>
      <c r="J476" s="1">
        <v>17598</v>
      </c>
      <c r="K476">
        <v>0</v>
      </c>
      <c r="L476" s="1">
        <v>17598</v>
      </c>
      <c r="M476" s="1">
        <v>8402</v>
      </c>
      <c r="N476">
        <v>67.680000000000007</v>
      </c>
      <c r="O476">
        <v>0</v>
      </c>
      <c r="P476">
        <v>0</v>
      </c>
      <c r="Q476">
        <v>0</v>
      </c>
      <c r="R476" s="2">
        <v>26000</v>
      </c>
      <c r="S476" s="1">
        <v>8402</v>
      </c>
      <c r="T476" s="2">
        <v>26000</v>
      </c>
      <c r="U476" s="1">
        <v>8402</v>
      </c>
      <c r="V476">
        <v>310</v>
      </c>
      <c r="W476" t="s">
        <v>115</v>
      </c>
      <c r="X476">
        <v>0</v>
      </c>
      <c r="Y476" t="str">
        <f>""</f>
        <v/>
      </c>
      <c r="Z476">
        <v>0</v>
      </c>
      <c r="AA476" t="str">
        <f>""</f>
        <v/>
      </c>
      <c r="AB476">
        <v>0</v>
      </c>
      <c r="AC476" t="str">
        <f>""</f>
        <v/>
      </c>
      <c r="AD476">
        <v>0</v>
      </c>
      <c r="AE476" t="str">
        <f>""</f>
        <v/>
      </c>
      <c r="AF476">
        <v>0</v>
      </c>
      <c r="AG476" t="str">
        <f>""</f>
        <v/>
      </c>
      <c r="AH476">
        <v>0</v>
      </c>
      <c r="AI476" t="str">
        <f>""</f>
        <v/>
      </c>
      <c r="AJ476">
        <v>0</v>
      </c>
      <c r="AK476" t="str">
        <f>""</f>
        <v/>
      </c>
      <c r="AL476">
        <v>0</v>
      </c>
      <c r="AM476" t="str">
        <f>""</f>
        <v/>
      </c>
      <c r="AN476">
        <v>0</v>
      </c>
      <c r="AO476" t="str">
        <f>""</f>
        <v/>
      </c>
      <c r="AP476">
        <v>0</v>
      </c>
      <c r="AQ476" t="str">
        <f>""</f>
        <v/>
      </c>
      <c r="AR476" t="s">
        <v>56</v>
      </c>
      <c r="AS476" t="s">
        <v>57</v>
      </c>
      <c r="AT476">
        <v>0</v>
      </c>
      <c r="AU476" t="str">
        <f>""</f>
        <v/>
      </c>
      <c r="AV476">
        <v>2015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</row>
    <row r="477" spans="1:54" x14ac:dyDescent="0.2">
      <c r="A477">
        <v>1813700780</v>
      </c>
      <c r="B477" t="s">
        <v>551</v>
      </c>
      <c r="C477" s="2">
        <v>10000</v>
      </c>
      <c r="D477" s="1">
        <v>11074.75</v>
      </c>
      <c r="E477" s="1">
        <v>1960</v>
      </c>
      <c r="F477" s="1">
        <v>13034.75</v>
      </c>
      <c r="G477" s="1">
        <v>-3034.75</v>
      </c>
      <c r="H477">
        <v>130.34</v>
      </c>
      <c r="I477" s="2">
        <v>10000</v>
      </c>
      <c r="J477" s="1">
        <v>11074.75</v>
      </c>
      <c r="K477" s="1">
        <v>1960</v>
      </c>
      <c r="L477" s="1">
        <v>13034.75</v>
      </c>
      <c r="M477" s="1">
        <v>-3034.75</v>
      </c>
      <c r="N477">
        <v>130.34</v>
      </c>
      <c r="O477">
        <v>0</v>
      </c>
      <c r="P477">
        <v>0</v>
      </c>
      <c r="Q477">
        <v>0</v>
      </c>
      <c r="R477" s="2">
        <v>10000</v>
      </c>
      <c r="S477" s="1">
        <v>-3034.75</v>
      </c>
      <c r="T477" s="2">
        <v>10000</v>
      </c>
      <c r="U477" s="1">
        <v>-3034.75</v>
      </c>
      <c r="V477">
        <v>310</v>
      </c>
      <c r="W477" t="s">
        <v>115</v>
      </c>
      <c r="X477">
        <v>0</v>
      </c>
      <c r="Y477" t="str">
        <f>""</f>
        <v/>
      </c>
      <c r="Z477">
        <v>0</v>
      </c>
      <c r="AA477" t="str">
        <f>""</f>
        <v/>
      </c>
      <c r="AB477">
        <v>0</v>
      </c>
      <c r="AC477" t="str">
        <f>""</f>
        <v/>
      </c>
      <c r="AD477">
        <v>0</v>
      </c>
      <c r="AE477" t="str">
        <f>""</f>
        <v/>
      </c>
      <c r="AF477">
        <v>0</v>
      </c>
      <c r="AG477" t="str">
        <f>""</f>
        <v/>
      </c>
      <c r="AH477">
        <v>0</v>
      </c>
      <c r="AI477" t="str">
        <f>""</f>
        <v/>
      </c>
      <c r="AJ477">
        <v>0</v>
      </c>
      <c r="AK477" t="str">
        <f>""</f>
        <v/>
      </c>
      <c r="AL477">
        <v>0</v>
      </c>
      <c r="AM477" t="str">
        <f>""</f>
        <v/>
      </c>
      <c r="AN477">
        <v>0</v>
      </c>
      <c r="AO477" t="str">
        <f>""</f>
        <v/>
      </c>
      <c r="AP477">
        <v>0</v>
      </c>
      <c r="AQ477" t="str">
        <f>""</f>
        <v/>
      </c>
      <c r="AR477" t="s">
        <v>56</v>
      </c>
      <c r="AS477" t="s">
        <v>57</v>
      </c>
      <c r="AT477">
        <v>0</v>
      </c>
      <c r="AU477" t="str">
        <f>""</f>
        <v/>
      </c>
      <c r="AV477">
        <v>2015</v>
      </c>
      <c r="AW477">
        <v>0</v>
      </c>
      <c r="AX477">
        <v>0</v>
      </c>
      <c r="AY477">
        <v>1960</v>
      </c>
      <c r="AZ477">
        <v>0</v>
      </c>
      <c r="BA477">
        <v>0</v>
      </c>
      <c r="BB477">
        <v>0</v>
      </c>
    </row>
    <row r="478" spans="1:54" x14ac:dyDescent="0.2">
      <c r="A478">
        <v>1813800780</v>
      </c>
      <c r="B478" t="s">
        <v>552</v>
      </c>
      <c r="C478" s="2">
        <v>850000</v>
      </c>
      <c r="D478" s="1">
        <v>667050</v>
      </c>
      <c r="E478" s="1">
        <v>2000</v>
      </c>
      <c r="F478" s="1">
        <v>669050</v>
      </c>
      <c r="G478" s="1">
        <v>180950</v>
      </c>
      <c r="H478">
        <v>78.709999999999994</v>
      </c>
      <c r="I478" s="2">
        <v>850000</v>
      </c>
      <c r="J478" s="1">
        <v>667050</v>
      </c>
      <c r="K478" s="1">
        <v>2000</v>
      </c>
      <c r="L478" s="1">
        <v>669050</v>
      </c>
      <c r="M478" s="1">
        <v>180950</v>
      </c>
      <c r="N478">
        <v>78.709999999999994</v>
      </c>
      <c r="O478">
        <v>0</v>
      </c>
      <c r="P478">
        <v>0</v>
      </c>
      <c r="Q478">
        <v>0</v>
      </c>
      <c r="R478" s="2">
        <v>850000</v>
      </c>
      <c r="S478" s="1">
        <v>180950</v>
      </c>
      <c r="T478" s="2">
        <v>850000</v>
      </c>
      <c r="U478" s="1">
        <v>180950</v>
      </c>
      <c r="V478">
        <v>310</v>
      </c>
      <c r="W478" t="s">
        <v>115</v>
      </c>
      <c r="X478">
        <v>0</v>
      </c>
      <c r="Y478" t="str">
        <f>""</f>
        <v/>
      </c>
      <c r="Z478">
        <v>0</v>
      </c>
      <c r="AA478" t="str">
        <f>""</f>
        <v/>
      </c>
      <c r="AB478">
        <v>0</v>
      </c>
      <c r="AC478" t="str">
        <f>""</f>
        <v/>
      </c>
      <c r="AD478">
        <v>0</v>
      </c>
      <c r="AE478" t="str">
        <f>""</f>
        <v/>
      </c>
      <c r="AF478">
        <v>0</v>
      </c>
      <c r="AG478" t="str">
        <f>""</f>
        <v/>
      </c>
      <c r="AH478">
        <v>0</v>
      </c>
      <c r="AI478" t="str">
        <f>""</f>
        <v/>
      </c>
      <c r="AJ478">
        <v>0</v>
      </c>
      <c r="AK478" t="str">
        <f>""</f>
        <v/>
      </c>
      <c r="AL478">
        <v>0</v>
      </c>
      <c r="AM478" t="str">
        <f>""</f>
        <v/>
      </c>
      <c r="AN478">
        <v>0</v>
      </c>
      <c r="AO478" t="str">
        <f>""</f>
        <v/>
      </c>
      <c r="AP478">
        <v>0</v>
      </c>
      <c r="AQ478" t="str">
        <f>""</f>
        <v/>
      </c>
      <c r="AR478" t="s">
        <v>56</v>
      </c>
      <c r="AS478" t="s">
        <v>57</v>
      </c>
      <c r="AT478">
        <v>0</v>
      </c>
      <c r="AU478" t="str">
        <f>""</f>
        <v/>
      </c>
      <c r="AV478">
        <v>2015</v>
      </c>
      <c r="AW478">
        <v>0</v>
      </c>
      <c r="AX478">
        <v>0</v>
      </c>
      <c r="AY478">
        <v>2000</v>
      </c>
      <c r="AZ478">
        <v>0</v>
      </c>
      <c r="BA478">
        <v>0</v>
      </c>
      <c r="BB478">
        <v>0</v>
      </c>
    </row>
    <row r="479" spans="1:54" x14ac:dyDescent="0.2">
      <c r="A479">
        <v>1814000110</v>
      </c>
      <c r="B479" t="s">
        <v>553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320</v>
      </c>
      <c r="W479" t="s">
        <v>554</v>
      </c>
      <c r="X479">
        <v>0</v>
      </c>
      <c r="Y479" t="str">
        <f>""</f>
        <v/>
      </c>
      <c r="Z479">
        <v>0</v>
      </c>
      <c r="AA479" t="str">
        <f>""</f>
        <v/>
      </c>
      <c r="AB479">
        <v>0</v>
      </c>
      <c r="AC479" t="str">
        <f>""</f>
        <v/>
      </c>
      <c r="AD479">
        <v>0</v>
      </c>
      <c r="AE479" t="str">
        <f>""</f>
        <v/>
      </c>
      <c r="AF479">
        <v>0</v>
      </c>
      <c r="AG479" t="str">
        <f>""</f>
        <v/>
      </c>
      <c r="AH479">
        <v>0</v>
      </c>
      <c r="AI479" t="str">
        <f>""</f>
        <v/>
      </c>
      <c r="AJ479">
        <v>0</v>
      </c>
      <c r="AK479" t="str">
        <f>""</f>
        <v/>
      </c>
      <c r="AL479">
        <v>0</v>
      </c>
      <c r="AM479" t="str">
        <f>""</f>
        <v/>
      </c>
      <c r="AN479">
        <v>0</v>
      </c>
      <c r="AO479" t="str">
        <f>""</f>
        <v/>
      </c>
      <c r="AP479">
        <v>0</v>
      </c>
      <c r="AQ479" t="str">
        <f>""</f>
        <v/>
      </c>
      <c r="AR479" t="s">
        <v>56</v>
      </c>
      <c r="AS479" t="s">
        <v>57</v>
      </c>
      <c r="AT479">
        <v>0</v>
      </c>
      <c r="AU479" t="str">
        <f>""</f>
        <v/>
      </c>
      <c r="AV479">
        <v>2015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</row>
    <row r="480" spans="1:54" x14ac:dyDescent="0.2">
      <c r="A480">
        <v>1814000421</v>
      </c>
      <c r="B480" t="s">
        <v>555</v>
      </c>
      <c r="C480" s="2">
        <v>238000</v>
      </c>
      <c r="D480" s="1">
        <v>158584.79999999999</v>
      </c>
      <c r="E480">
        <v>0</v>
      </c>
      <c r="F480" s="1">
        <v>158584.79999999999</v>
      </c>
      <c r="G480" s="1">
        <v>79415.199999999997</v>
      </c>
      <c r="H480">
        <v>66.63</v>
      </c>
      <c r="I480" s="2">
        <v>238000</v>
      </c>
      <c r="J480" s="1">
        <v>158584.79999999999</v>
      </c>
      <c r="K480">
        <v>0</v>
      </c>
      <c r="L480" s="1">
        <v>158584.79999999999</v>
      </c>
      <c r="M480" s="1">
        <v>79415.199999999997</v>
      </c>
      <c r="N480">
        <v>66.63</v>
      </c>
      <c r="O480">
        <v>0</v>
      </c>
      <c r="P480">
        <v>0</v>
      </c>
      <c r="Q480">
        <v>0</v>
      </c>
      <c r="R480" s="2">
        <v>238000</v>
      </c>
      <c r="S480" s="1">
        <v>79415.199999999997</v>
      </c>
      <c r="T480" s="2">
        <v>238000</v>
      </c>
      <c r="U480" s="1">
        <v>79415.199999999997</v>
      </c>
      <c r="V480">
        <v>320</v>
      </c>
      <c r="W480" t="s">
        <v>554</v>
      </c>
      <c r="X480">
        <v>0</v>
      </c>
      <c r="Y480" t="str">
        <f>""</f>
        <v/>
      </c>
      <c r="Z480">
        <v>0</v>
      </c>
      <c r="AA480" t="str">
        <f>""</f>
        <v/>
      </c>
      <c r="AB480">
        <v>0</v>
      </c>
      <c r="AC480" t="str">
        <f>""</f>
        <v/>
      </c>
      <c r="AD480">
        <v>0</v>
      </c>
      <c r="AE480" t="str">
        <f>""</f>
        <v/>
      </c>
      <c r="AF480">
        <v>0</v>
      </c>
      <c r="AG480" t="str">
        <f>""</f>
        <v/>
      </c>
      <c r="AH480">
        <v>0</v>
      </c>
      <c r="AI480" t="str">
        <f>""</f>
        <v/>
      </c>
      <c r="AJ480">
        <v>0</v>
      </c>
      <c r="AK480" t="str">
        <f>""</f>
        <v/>
      </c>
      <c r="AL480">
        <v>0</v>
      </c>
      <c r="AM480" t="str">
        <f>""</f>
        <v/>
      </c>
      <c r="AN480">
        <v>0</v>
      </c>
      <c r="AO480" t="str">
        <f>""</f>
        <v/>
      </c>
      <c r="AP480">
        <v>0</v>
      </c>
      <c r="AQ480" t="str">
        <f>""</f>
        <v/>
      </c>
      <c r="AR480" t="s">
        <v>56</v>
      </c>
      <c r="AS480" t="s">
        <v>57</v>
      </c>
      <c r="AT480">
        <v>0</v>
      </c>
      <c r="AU480" t="str">
        <f>""</f>
        <v/>
      </c>
      <c r="AV480">
        <v>2015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</row>
    <row r="481" spans="1:54" x14ac:dyDescent="0.2">
      <c r="A481">
        <v>1814000431</v>
      </c>
      <c r="B481" t="s">
        <v>501</v>
      </c>
      <c r="C481" s="2">
        <v>150000</v>
      </c>
      <c r="D481" s="1">
        <v>183912.01</v>
      </c>
      <c r="E481">
        <v>0</v>
      </c>
      <c r="F481" s="1">
        <v>183912.01</v>
      </c>
      <c r="G481" s="1">
        <v>-33912.01</v>
      </c>
      <c r="H481">
        <v>122.6</v>
      </c>
      <c r="I481" s="2">
        <v>150000</v>
      </c>
      <c r="J481" s="1">
        <v>183912.01</v>
      </c>
      <c r="K481">
        <v>0</v>
      </c>
      <c r="L481" s="1">
        <v>183912.01</v>
      </c>
      <c r="M481" s="1">
        <v>-33912.01</v>
      </c>
      <c r="N481">
        <v>122.6</v>
      </c>
      <c r="O481">
        <v>0</v>
      </c>
      <c r="P481">
        <v>0</v>
      </c>
      <c r="Q481">
        <v>0</v>
      </c>
      <c r="R481" s="2">
        <v>150000</v>
      </c>
      <c r="S481" s="1">
        <v>-33912.01</v>
      </c>
      <c r="T481" s="2">
        <v>150000</v>
      </c>
      <c r="U481" s="1">
        <v>-33912.01</v>
      </c>
      <c r="V481">
        <v>320</v>
      </c>
      <c r="W481" t="s">
        <v>554</v>
      </c>
      <c r="X481">
        <v>0</v>
      </c>
      <c r="Y481" t="str">
        <f>""</f>
        <v/>
      </c>
      <c r="Z481">
        <v>0</v>
      </c>
      <c r="AA481" t="str">
        <f>""</f>
        <v/>
      </c>
      <c r="AB481">
        <v>0</v>
      </c>
      <c r="AC481" t="str">
        <f>""</f>
        <v/>
      </c>
      <c r="AD481">
        <v>0</v>
      </c>
      <c r="AE481" t="str">
        <f>""</f>
        <v/>
      </c>
      <c r="AF481">
        <v>0</v>
      </c>
      <c r="AG481" t="str">
        <f>""</f>
        <v/>
      </c>
      <c r="AH481">
        <v>0</v>
      </c>
      <c r="AI481" t="str">
        <f>""</f>
        <v/>
      </c>
      <c r="AJ481">
        <v>0</v>
      </c>
      <c r="AK481" t="str">
        <f>""</f>
        <v/>
      </c>
      <c r="AL481">
        <v>0</v>
      </c>
      <c r="AM481" t="str">
        <f>""</f>
        <v/>
      </c>
      <c r="AN481">
        <v>0</v>
      </c>
      <c r="AO481" t="str">
        <f>""</f>
        <v/>
      </c>
      <c r="AP481">
        <v>0</v>
      </c>
      <c r="AQ481" t="str">
        <f>""</f>
        <v/>
      </c>
      <c r="AR481" t="s">
        <v>56</v>
      </c>
      <c r="AS481" t="s">
        <v>57</v>
      </c>
      <c r="AT481">
        <v>0</v>
      </c>
      <c r="AU481" t="str">
        <f>""</f>
        <v/>
      </c>
      <c r="AV481">
        <v>2015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</row>
    <row r="482" spans="1:54" x14ac:dyDescent="0.2">
      <c r="A482">
        <v>1814000432</v>
      </c>
      <c r="B482" t="s">
        <v>556</v>
      </c>
      <c r="C482" s="2">
        <v>72000</v>
      </c>
      <c r="D482" s="1">
        <v>65219.09</v>
      </c>
      <c r="E482">
        <v>0</v>
      </c>
      <c r="F482" s="1">
        <v>65219.09</v>
      </c>
      <c r="G482" s="1">
        <v>6780.91</v>
      </c>
      <c r="H482">
        <v>90.58</v>
      </c>
      <c r="I482" s="2">
        <v>72000</v>
      </c>
      <c r="J482" s="1">
        <v>65219.09</v>
      </c>
      <c r="K482">
        <v>0</v>
      </c>
      <c r="L482" s="1">
        <v>65219.09</v>
      </c>
      <c r="M482" s="1">
        <v>6780.91</v>
      </c>
      <c r="N482">
        <v>90.58</v>
      </c>
      <c r="O482">
        <v>0</v>
      </c>
      <c r="P482">
        <v>0</v>
      </c>
      <c r="Q482">
        <v>0</v>
      </c>
      <c r="R482" s="2">
        <v>72000</v>
      </c>
      <c r="S482" s="1">
        <v>6780.91</v>
      </c>
      <c r="T482" s="2">
        <v>72000</v>
      </c>
      <c r="U482" s="1">
        <v>6780.91</v>
      </c>
      <c r="V482">
        <v>320</v>
      </c>
      <c r="W482" t="s">
        <v>554</v>
      </c>
      <c r="X482">
        <v>0</v>
      </c>
      <c r="Y482" t="str">
        <f>""</f>
        <v/>
      </c>
      <c r="Z482">
        <v>0</v>
      </c>
      <c r="AA482" t="str">
        <f>""</f>
        <v/>
      </c>
      <c r="AB482">
        <v>0</v>
      </c>
      <c r="AC482" t="str">
        <f>""</f>
        <v/>
      </c>
      <c r="AD482">
        <v>0</v>
      </c>
      <c r="AE482" t="str">
        <f>""</f>
        <v/>
      </c>
      <c r="AF482">
        <v>0</v>
      </c>
      <c r="AG482" t="str">
        <f>""</f>
        <v/>
      </c>
      <c r="AH482">
        <v>0</v>
      </c>
      <c r="AI482" t="str">
        <f>""</f>
        <v/>
      </c>
      <c r="AJ482">
        <v>0</v>
      </c>
      <c r="AK482" t="str">
        <f>""</f>
        <v/>
      </c>
      <c r="AL482">
        <v>0</v>
      </c>
      <c r="AM482" t="str">
        <f>""</f>
        <v/>
      </c>
      <c r="AN482">
        <v>0</v>
      </c>
      <c r="AO482" t="str">
        <f>""</f>
        <v/>
      </c>
      <c r="AP482">
        <v>0</v>
      </c>
      <c r="AQ482" t="str">
        <f>""</f>
        <v/>
      </c>
      <c r="AR482" t="s">
        <v>56</v>
      </c>
      <c r="AS482" t="s">
        <v>57</v>
      </c>
      <c r="AT482">
        <v>0</v>
      </c>
      <c r="AU482" t="str">
        <f>""</f>
        <v/>
      </c>
      <c r="AV482">
        <v>2015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</row>
    <row r="483" spans="1:54" x14ac:dyDescent="0.2">
      <c r="A483">
        <v>1814000433</v>
      </c>
      <c r="B483" t="s">
        <v>557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 t="str">
        <f>""</f>
        <v/>
      </c>
      <c r="X483">
        <v>0</v>
      </c>
      <c r="Y483" t="str">
        <f>""</f>
        <v/>
      </c>
      <c r="Z483">
        <v>0</v>
      </c>
      <c r="AA483" t="str">
        <f>""</f>
        <v/>
      </c>
      <c r="AB483">
        <v>0</v>
      </c>
      <c r="AC483" t="str">
        <f>""</f>
        <v/>
      </c>
      <c r="AD483">
        <v>0</v>
      </c>
      <c r="AE483" t="str">
        <f>""</f>
        <v/>
      </c>
      <c r="AF483">
        <v>0</v>
      </c>
      <c r="AG483" t="str">
        <f>""</f>
        <v/>
      </c>
      <c r="AH483">
        <v>0</v>
      </c>
      <c r="AI483" t="str">
        <f>""</f>
        <v/>
      </c>
      <c r="AJ483">
        <v>0</v>
      </c>
      <c r="AK483" t="str">
        <f>""</f>
        <v/>
      </c>
      <c r="AL483">
        <v>0</v>
      </c>
      <c r="AM483" t="str">
        <f>""</f>
        <v/>
      </c>
      <c r="AN483">
        <v>0</v>
      </c>
      <c r="AO483" t="str">
        <f>""</f>
        <v/>
      </c>
      <c r="AP483">
        <v>0</v>
      </c>
      <c r="AQ483" t="str">
        <f>""</f>
        <v/>
      </c>
      <c r="AR483" t="s">
        <v>56</v>
      </c>
      <c r="AS483" t="s">
        <v>57</v>
      </c>
      <c r="AT483">
        <v>0</v>
      </c>
      <c r="AU483" t="str">
        <f>""</f>
        <v/>
      </c>
      <c r="AV483">
        <v>2015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</row>
    <row r="484" spans="1:54" x14ac:dyDescent="0.2">
      <c r="A484">
        <v>1814000440</v>
      </c>
      <c r="B484" t="s">
        <v>558</v>
      </c>
      <c r="C484" s="2">
        <v>68000</v>
      </c>
      <c r="D484" s="1">
        <v>62786</v>
      </c>
      <c r="E484">
        <v>0</v>
      </c>
      <c r="F484" s="1">
        <v>62786</v>
      </c>
      <c r="G484" s="1">
        <v>5214</v>
      </c>
      <c r="H484">
        <v>92.33</v>
      </c>
      <c r="I484" s="2">
        <v>68000</v>
      </c>
      <c r="J484" s="1">
        <v>62786</v>
      </c>
      <c r="K484">
        <v>0</v>
      </c>
      <c r="L484" s="1">
        <v>62786</v>
      </c>
      <c r="M484" s="1">
        <v>5214</v>
      </c>
      <c r="N484">
        <v>92.33</v>
      </c>
      <c r="O484">
        <v>0</v>
      </c>
      <c r="P484">
        <v>0</v>
      </c>
      <c r="Q484">
        <v>0</v>
      </c>
      <c r="R484" s="2">
        <v>68000</v>
      </c>
      <c r="S484" s="1">
        <v>5214</v>
      </c>
      <c r="T484" s="2">
        <v>68000</v>
      </c>
      <c r="U484" s="1">
        <v>5214</v>
      </c>
      <c r="V484">
        <v>320</v>
      </c>
      <c r="W484" t="s">
        <v>554</v>
      </c>
      <c r="X484">
        <v>0</v>
      </c>
      <c r="Y484" t="str">
        <f>""</f>
        <v/>
      </c>
      <c r="Z484">
        <v>0</v>
      </c>
      <c r="AA484" t="str">
        <f>""</f>
        <v/>
      </c>
      <c r="AB484">
        <v>0</v>
      </c>
      <c r="AC484" t="str">
        <f>""</f>
        <v/>
      </c>
      <c r="AD484">
        <v>0</v>
      </c>
      <c r="AE484" t="str">
        <f>""</f>
        <v/>
      </c>
      <c r="AF484">
        <v>0</v>
      </c>
      <c r="AG484" t="str">
        <f>""</f>
        <v/>
      </c>
      <c r="AH484">
        <v>0</v>
      </c>
      <c r="AI484" t="str">
        <f>""</f>
        <v/>
      </c>
      <c r="AJ484">
        <v>0</v>
      </c>
      <c r="AK484" t="str">
        <f>""</f>
        <v/>
      </c>
      <c r="AL484">
        <v>0</v>
      </c>
      <c r="AM484" t="str">
        <f>""</f>
        <v/>
      </c>
      <c r="AN484">
        <v>0</v>
      </c>
      <c r="AO484" t="str">
        <f>""</f>
        <v/>
      </c>
      <c r="AP484">
        <v>0</v>
      </c>
      <c r="AQ484" t="str">
        <f>""</f>
        <v/>
      </c>
      <c r="AR484" t="s">
        <v>56</v>
      </c>
      <c r="AS484" t="s">
        <v>57</v>
      </c>
      <c r="AT484">
        <v>0</v>
      </c>
      <c r="AU484" t="str">
        <f>""</f>
        <v/>
      </c>
      <c r="AV484">
        <v>2015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</row>
    <row r="485" spans="1:54" x14ac:dyDescent="0.2">
      <c r="A485">
        <v>1814000450</v>
      </c>
      <c r="B485" t="s">
        <v>559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320</v>
      </c>
      <c r="W485" t="s">
        <v>554</v>
      </c>
      <c r="X485">
        <v>0</v>
      </c>
      <c r="Y485" t="str">
        <f>""</f>
        <v/>
      </c>
      <c r="Z485">
        <v>0</v>
      </c>
      <c r="AA485" t="str">
        <f>""</f>
        <v/>
      </c>
      <c r="AB485">
        <v>0</v>
      </c>
      <c r="AC485" t="str">
        <f>""</f>
        <v/>
      </c>
      <c r="AD485">
        <v>0</v>
      </c>
      <c r="AE485" t="str">
        <f>""</f>
        <v/>
      </c>
      <c r="AF485">
        <v>0</v>
      </c>
      <c r="AG485" t="str">
        <f>""</f>
        <v/>
      </c>
      <c r="AH485">
        <v>0</v>
      </c>
      <c r="AI485" t="str">
        <f>""</f>
        <v/>
      </c>
      <c r="AJ485">
        <v>0</v>
      </c>
      <c r="AK485" t="str">
        <f>""</f>
        <v/>
      </c>
      <c r="AL485">
        <v>0</v>
      </c>
      <c r="AM485" t="str">
        <f>""</f>
        <v/>
      </c>
      <c r="AN485">
        <v>0</v>
      </c>
      <c r="AO485" t="str">
        <f>""</f>
        <v/>
      </c>
      <c r="AP485">
        <v>0</v>
      </c>
      <c r="AQ485" t="str">
        <f>""</f>
        <v/>
      </c>
      <c r="AR485" t="s">
        <v>56</v>
      </c>
      <c r="AS485" t="s">
        <v>57</v>
      </c>
      <c r="AT485">
        <v>0</v>
      </c>
      <c r="AU485" t="str">
        <f>""</f>
        <v/>
      </c>
      <c r="AV485">
        <v>2015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</row>
    <row r="486" spans="1:54" x14ac:dyDescent="0.2">
      <c r="A486">
        <v>1814000522</v>
      </c>
      <c r="B486" t="s">
        <v>299</v>
      </c>
      <c r="C486">
        <v>0</v>
      </c>
      <c r="D486" s="1">
        <v>1800</v>
      </c>
      <c r="E486">
        <v>0</v>
      </c>
      <c r="F486" s="1">
        <v>1800</v>
      </c>
      <c r="G486" s="1">
        <v>-1800</v>
      </c>
      <c r="H486">
        <v>0</v>
      </c>
      <c r="I486">
        <v>0</v>
      </c>
      <c r="J486" s="1">
        <v>1800</v>
      </c>
      <c r="K486">
        <v>0</v>
      </c>
      <c r="L486" s="1">
        <v>1800</v>
      </c>
      <c r="M486" s="1">
        <v>-1800</v>
      </c>
      <c r="N486">
        <v>0</v>
      </c>
      <c r="O486">
        <v>0</v>
      </c>
      <c r="P486">
        <v>0</v>
      </c>
      <c r="Q486">
        <v>0</v>
      </c>
      <c r="R486">
        <v>0</v>
      </c>
      <c r="S486" s="1">
        <v>-1800</v>
      </c>
      <c r="T486">
        <v>0</v>
      </c>
      <c r="U486" s="1">
        <v>-1800</v>
      </c>
      <c r="V486">
        <v>320</v>
      </c>
      <c r="W486" t="s">
        <v>554</v>
      </c>
      <c r="X486">
        <v>0</v>
      </c>
      <c r="Y486" t="str">
        <f>""</f>
        <v/>
      </c>
      <c r="Z486">
        <v>0</v>
      </c>
      <c r="AA486" t="str">
        <f>""</f>
        <v/>
      </c>
      <c r="AB486">
        <v>0</v>
      </c>
      <c r="AC486" t="str">
        <f>""</f>
        <v/>
      </c>
      <c r="AD486">
        <v>0</v>
      </c>
      <c r="AE486" t="str">
        <f>""</f>
        <v/>
      </c>
      <c r="AF486">
        <v>0</v>
      </c>
      <c r="AG486" t="str">
        <f>""</f>
        <v/>
      </c>
      <c r="AH486">
        <v>0</v>
      </c>
      <c r="AI486" t="str">
        <f>""</f>
        <v/>
      </c>
      <c r="AJ486">
        <v>0</v>
      </c>
      <c r="AK486" t="str">
        <f>""</f>
        <v/>
      </c>
      <c r="AL486">
        <v>0</v>
      </c>
      <c r="AM486" t="str">
        <f>""</f>
        <v/>
      </c>
      <c r="AN486">
        <v>0</v>
      </c>
      <c r="AO486" t="str">
        <f>""</f>
        <v/>
      </c>
      <c r="AP486">
        <v>0</v>
      </c>
      <c r="AQ486" t="str">
        <f>""</f>
        <v/>
      </c>
      <c r="AR486" t="s">
        <v>56</v>
      </c>
      <c r="AS486" t="s">
        <v>57</v>
      </c>
      <c r="AT486">
        <v>0</v>
      </c>
      <c r="AU486" t="str">
        <f>""</f>
        <v/>
      </c>
      <c r="AV486">
        <v>2015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</row>
    <row r="487" spans="1:54" x14ac:dyDescent="0.2">
      <c r="A487">
        <v>1814000540</v>
      </c>
      <c r="B487" t="s">
        <v>301</v>
      </c>
      <c r="C487" s="2">
        <v>3000</v>
      </c>
      <c r="D487" s="1">
        <v>16058.01</v>
      </c>
      <c r="E487">
        <v>0</v>
      </c>
      <c r="F487" s="1">
        <v>16058.01</v>
      </c>
      <c r="G487" s="1">
        <v>-13058.01</v>
      </c>
      <c r="H487">
        <v>535.26</v>
      </c>
      <c r="I487" s="2">
        <v>3000</v>
      </c>
      <c r="J487" s="1">
        <v>16058.01</v>
      </c>
      <c r="K487">
        <v>0</v>
      </c>
      <c r="L487" s="1">
        <v>16058.01</v>
      </c>
      <c r="M487" s="1">
        <v>-13058.01</v>
      </c>
      <c r="N487">
        <v>535.26</v>
      </c>
      <c r="O487">
        <v>0</v>
      </c>
      <c r="P487">
        <v>0</v>
      </c>
      <c r="Q487">
        <v>0</v>
      </c>
      <c r="R487" s="2">
        <v>3000</v>
      </c>
      <c r="S487" s="1">
        <v>-13058.01</v>
      </c>
      <c r="T487" s="2">
        <v>3000</v>
      </c>
      <c r="U487" s="1">
        <v>-13058.01</v>
      </c>
      <c r="V487">
        <v>320</v>
      </c>
      <c r="W487" t="s">
        <v>554</v>
      </c>
      <c r="X487">
        <v>0</v>
      </c>
      <c r="Y487" t="str">
        <f>""</f>
        <v/>
      </c>
      <c r="Z487">
        <v>0</v>
      </c>
      <c r="AA487" t="str">
        <f>""</f>
        <v/>
      </c>
      <c r="AB487">
        <v>0</v>
      </c>
      <c r="AC487" t="str">
        <f>""</f>
        <v/>
      </c>
      <c r="AD487">
        <v>0</v>
      </c>
      <c r="AE487" t="str">
        <f>""</f>
        <v/>
      </c>
      <c r="AF487">
        <v>0</v>
      </c>
      <c r="AG487" t="str">
        <f>""</f>
        <v/>
      </c>
      <c r="AH487">
        <v>0</v>
      </c>
      <c r="AI487" t="str">
        <f>""</f>
        <v/>
      </c>
      <c r="AJ487">
        <v>0</v>
      </c>
      <c r="AK487" t="str">
        <f>""</f>
        <v/>
      </c>
      <c r="AL487">
        <v>0</v>
      </c>
      <c r="AM487" t="str">
        <f>""</f>
        <v/>
      </c>
      <c r="AN487">
        <v>0</v>
      </c>
      <c r="AO487" t="str">
        <f>""</f>
        <v/>
      </c>
      <c r="AP487">
        <v>0</v>
      </c>
      <c r="AQ487" t="str">
        <f>""</f>
        <v/>
      </c>
      <c r="AR487" t="s">
        <v>56</v>
      </c>
      <c r="AS487" t="s">
        <v>57</v>
      </c>
      <c r="AT487">
        <v>0</v>
      </c>
      <c r="AU487" t="str">
        <f>""</f>
        <v/>
      </c>
      <c r="AV487">
        <v>2015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</row>
    <row r="488" spans="1:54" x14ac:dyDescent="0.2">
      <c r="A488">
        <v>1814000560</v>
      </c>
      <c r="B488" t="s">
        <v>303</v>
      </c>
      <c r="C488" s="2">
        <v>10000</v>
      </c>
      <c r="D488" s="1">
        <v>43244</v>
      </c>
      <c r="E488">
        <v>0</v>
      </c>
      <c r="F488" s="1">
        <v>43244</v>
      </c>
      <c r="G488" s="1">
        <v>-33244</v>
      </c>
      <c r="H488">
        <v>432.44</v>
      </c>
      <c r="I488" s="2">
        <v>10000</v>
      </c>
      <c r="J488" s="1">
        <v>43244</v>
      </c>
      <c r="K488">
        <v>0</v>
      </c>
      <c r="L488" s="1">
        <v>43244</v>
      </c>
      <c r="M488" s="1">
        <v>-33244</v>
      </c>
      <c r="N488">
        <v>432.44</v>
      </c>
      <c r="O488">
        <v>0</v>
      </c>
      <c r="P488">
        <v>0</v>
      </c>
      <c r="Q488">
        <v>0</v>
      </c>
      <c r="R488" s="2">
        <v>10000</v>
      </c>
      <c r="S488" s="1">
        <v>-33244</v>
      </c>
      <c r="T488" s="2">
        <v>10000</v>
      </c>
      <c r="U488" s="1">
        <v>-33244</v>
      </c>
      <c r="V488">
        <v>320</v>
      </c>
      <c r="W488" t="s">
        <v>554</v>
      </c>
      <c r="X488">
        <v>0</v>
      </c>
      <c r="Y488" t="str">
        <f>""</f>
        <v/>
      </c>
      <c r="Z488">
        <v>0</v>
      </c>
      <c r="AA488" t="str">
        <f>""</f>
        <v/>
      </c>
      <c r="AB488">
        <v>0</v>
      </c>
      <c r="AC488" t="str">
        <f>""</f>
        <v/>
      </c>
      <c r="AD488">
        <v>0</v>
      </c>
      <c r="AE488" t="str">
        <f>""</f>
        <v/>
      </c>
      <c r="AF488">
        <v>0</v>
      </c>
      <c r="AG488" t="str">
        <f>""</f>
        <v/>
      </c>
      <c r="AH488">
        <v>0</v>
      </c>
      <c r="AI488" t="str">
        <f>""</f>
        <v/>
      </c>
      <c r="AJ488">
        <v>0</v>
      </c>
      <c r="AK488" t="str">
        <f>""</f>
        <v/>
      </c>
      <c r="AL488">
        <v>0</v>
      </c>
      <c r="AM488" t="str">
        <f>""</f>
        <v/>
      </c>
      <c r="AN488">
        <v>0</v>
      </c>
      <c r="AO488" t="str">
        <f>""</f>
        <v/>
      </c>
      <c r="AP488">
        <v>0</v>
      </c>
      <c r="AQ488" t="str">
        <f>""</f>
        <v/>
      </c>
      <c r="AR488" t="s">
        <v>56</v>
      </c>
      <c r="AS488" t="s">
        <v>57</v>
      </c>
      <c r="AT488">
        <v>0</v>
      </c>
      <c r="AU488" t="str">
        <f>""</f>
        <v/>
      </c>
      <c r="AV488">
        <v>2015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</row>
    <row r="489" spans="1:54" x14ac:dyDescent="0.2">
      <c r="A489">
        <v>1814000720</v>
      </c>
      <c r="B489" t="s">
        <v>423</v>
      </c>
      <c r="C489" s="2">
        <v>51000</v>
      </c>
      <c r="D489">
        <v>0</v>
      </c>
      <c r="E489">
        <v>0</v>
      </c>
      <c r="F489">
        <v>0</v>
      </c>
      <c r="G489" s="1">
        <v>51000</v>
      </c>
      <c r="H489">
        <v>0</v>
      </c>
      <c r="I489" s="2">
        <v>51000</v>
      </c>
      <c r="J489">
        <v>0</v>
      </c>
      <c r="K489">
        <v>0</v>
      </c>
      <c r="L489">
        <v>0</v>
      </c>
      <c r="M489" s="1">
        <v>51000</v>
      </c>
      <c r="N489">
        <v>0</v>
      </c>
      <c r="O489">
        <v>0</v>
      </c>
      <c r="P489">
        <v>0</v>
      </c>
      <c r="Q489">
        <v>0</v>
      </c>
      <c r="R489" s="2">
        <v>51000</v>
      </c>
      <c r="S489" s="1">
        <v>51000</v>
      </c>
      <c r="T489" s="2">
        <v>51000</v>
      </c>
      <c r="U489" s="1">
        <v>51000</v>
      </c>
      <c r="V489">
        <v>320</v>
      </c>
      <c r="W489" t="s">
        <v>554</v>
      </c>
      <c r="X489">
        <v>0</v>
      </c>
      <c r="Y489" t="str">
        <f>""</f>
        <v/>
      </c>
      <c r="Z489">
        <v>0</v>
      </c>
      <c r="AA489" t="str">
        <f>""</f>
        <v/>
      </c>
      <c r="AB489">
        <v>0</v>
      </c>
      <c r="AC489" t="str">
        <f>""</f>
        <v/>
      </c>
      <c r="AD489">
        <v>0</v>
      </c>
      <c r="AE489" t="str">
        <f>""</f>
        <v/>
      </c>
      <c r="AF489">
        <v>0</v>
      </c>
      <c r="AG489" t="str">
        <f>""</f>
        <v/>
      </c>
      <c r="AH489">
        <v>0</v>
      </c>
      <c r="AI489" t="str">
        <f>""</f>
        <v/>
      </c>
      <c r="AJ489">
        <v>0</v>
      </c>
      <c r="AK489" t="str">
        <f>""</f>
        <v/>
      </c>
      <c r="AL489">
        <v>0</v>
      </c>
      <c r="AM489" t="str">
        <f>""</f>
        <v/>
      </c>
      <c r="AN489">
        <v>0</v>
      </c>
      <c r="AO489" t="str">
        <f>""</f>
        <v/>
      </c>
      <c r="AP489">
        <v>0</v>
      </c>
      <c r="AQ489" t="str">
        <f>""</f>
        <v/>
      </c>
      <c r="AR489" t="s">
        <v>56</v>
      </c>
      <c r="AS489" t="s">
        <v>57</v>
      </c>
      <c r="AT489">
        <v>0</v>
      </c>
      <c r="AU489" t="str">
        <f>""</f>
        <v/>
      </c>
      <c r="AV489">
        <v>2015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</row>
    <row r="490" spans="1:54" x14ac:dyDescent="0.2">
      <c r="A490">
        <v>1814000740</v>
      </c>
      <c r="B490" t="s">
        <v>560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320</v>
      </c>
      <c r="W490" t="s">
        <v>554</v>
      </c>
      <c r="X490">
        <v>0</v>
      </c>
      <c r="Y490" t="str">
        <f>""</f>
        <v/>
      </c>
      <c r="Z490">
        <v>0</v>
      </c>
      <c r="AA490" t="str">
        <f>""</f>
        <v/>
      </c>
      <c r="AB490">
        <v>0</v>
      </c>
      <c r="AC490" t="str">
        <f>""</f>
        <v/>
      </c>
      <c r="AD490">
        <v>0</v>
      </c>
      <c r="AE490" t="str">
        <f>""</f>
        <v/>
      </c>
      <c r="AF490">
        <v>0</v>
      </c>
      <c r="AG490" t="str">
        <f>""</f>
        <v/>
      </c>
      <c r="AH490">
        <v>0</v>
      </c>
      <c r="AI490" t="str">
        <f>""</f>
        <v/>
      </c>
      <c r="AJ490">
        <v>0</v>
      </c>
      <c r="AK490" t="str">
        <f>""</f>
        <v/>
      </c>
      <c r="AL490">
        <v>0</v>
      </c>
      <c r="AM490" t="str">
        <f>""</f>
        <v/>
      </c>
      <c r="AN490">
        <v>0</v>
      </c>
      <c r="AO490" t="str">
        <f>""</f>
        <v/>
      </c>
      <c r="AP490">
        <v>0</v>
      </c>
      <c r="AQ490" t="str">
        <f>""</f>
        <v/>
      </c>
      <c r="AR490" t="s">
        <v>56</v>
      </c>
      <c r="AS490" t="s">
        <v>57</v>
      </c>
      <c r="AT490">
        <v>0</v>
      </c>
      <c r="AU490" t="str">
        <f>""</f>
        <v/>
      </c>
      <c r="AV490">
        <v>2015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</row>
    <row r="491" spans="1:54" x14ac:dyDescent="0.2">
      <c r="A491">
        <v>1814000750</v>
      </c>
      <c r="B491" t="s">
        <v>313</v>
      </c>
      <c r="C491" s="2">
        <v>51000</v>
      </c>
      <c r="D491" s="1">
        <v>34100</v>
      </c>
      <c r="E491">
        <v>0</v>
      </c>
      <c r="F491" s="1">
        <v>34100</v>
      </c>
      <c r="G491" s="1">
        <v>16900</v>
      </c>
      <c r="H491">
        <v>66.86</v>
      </c>
      <c r="I491" s="2">
        <v>51000</v>
      </c>
      <c r="J491" s="1">
        <v>34100</v>
      </c>
      <c r="K491">
        <v>0</v>
      </c>
      <c r="L491" s="1">
        <v>34100</v>
      </c>
      <c r="M491" s="1">
        <v>16900</v>
      </c>
      <c r="N491">
        <v>66.86</v>
      </c>
      <c r="O491">
        <v>0</v>
      </c>
      <c r="P491">
        <v>0</v>
      </c>
      <c r="Q491">
        <v>0</v>
      </c>
      <c r="R491" s="2">
        <v>51000</v>
      </c>
      <c r="S491" s="1">
        <v>16900</v>
      </c>
      <c r="T491" s="2">
        <v>51000</v>
      </c>
      <c r="U491" s="1">
        <v>16900</v>
      </c>
      <c r="V491">
        <v>320</v>
      </c>
      <c r="W491" t="s">
        <v>554</v>
      </c>
      <c r="X491">
        <v>0</v>
      </c>
      <c r="Y491" t="str">
        <f>""</f>
        <v/>
      </c>
      <c r="Z491">
        <v>0</v>
      </c>
      <c r="AA491" t="str">
        <f>""</f>
        <v/>
      </c>
      <c r="AB491">
        <v>0</v>
      </c>
      <c r="AC491" t="str">
        <f>""</f>
        <v/>
      </c>
      <c r="AD491">
        <v>0</v>
      </c>
      <c r="AE491" t="str">
        <f>""</f>
        <v/>
      </c>
      <c r="AF491">
        <v>0</v>
      </c>
      <c r="AG491" t="str">
        <f>""</f>
        <v/>
      </c>
      <c r="AH491">
        <v>0</v>
      </c>
      <c r="AI491" t="str">
        <f>""</f>
        <v/>
      </c>
      <c r="AJ491">
        <v>0</v>
      </c>
      <c r="AK491" t="str">
        <f>""</f>
        <v/>
      </c>
      <c r="AL491">
        <v>0</v>
      </c>
      <c r="AM491" t="str">
        <f>""</f>
        <v/>
      </c>
      <c r="AN491">
        <v>0</v>
      </c>
      <c r="AO491" t="str">
        <f>""</f>
        <v/>
      </c>
      <c r="AP491">
        <v>0</v>
      </c>
      <c r="AQ491" t="str">
        <f>""</f>
        <v/>
      </c>
      <c r="AR491" t="s">
        <v>56</v>
      </c>
      <c r="AS491" t="s">
        <v>57</v>
      </c>
      <c r="AT491">
        <v>0</v>
      </c>
      <c r="AU491" t="str">
        <f>""</f>
        <v/>
      </c>
      <c r="AV491">
        <v>2015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</row>
    <row r="492" spans="1:54" x14ac:dyDescent="0.2">
      <c r="A492">
        <v>1814000780</v>
      </c>
      <c r="B492" t="s">
        <v>305</v>
      </c>
      <c r="C492" s="2">
        <v>1000</v>
      </c>
      <c r="D492" s="1">
        <v>14720</v>
      </c>
      <c r="E492">
        <v>0</v>
      </c>
      <c r="F492" s="1">
        <v>14720</v>
      </c>
      <c r="G492" s="1">
        <v>-13720</v>
      </c>
      <c r="H492">
        <v>1472</v>
      </c>
      <c r="I492" s="2">
        <v>1000</v>
      </c>
      <c r="J492" s="1">
        <v>14720</v>
      </c>
      <c r="K492">
        <v>0</v>
      </c>
      <c r="L492" s="1">
        <v>14720</v>
      </c>
      <c r="M492" s="1">
        <v>-13720</v>
      </c>
      <c r="N492" s="2">
        <v>1472</v>
      </c>
      <c r="O492">
        <v>0</v>
      </c>
      <c r="P492">
        <v>0</v>
      </c>
      <c r="Q492">
        <v>0</v>
      </c>
      <c r="R492" s="2">
        <v>1000</v>
      </c>
      <c r="S492" s="1">
        <v>-13720</v>
      </c>
      <c r="T492" s="2">
        <v>1000</v>
      </c>
      <c r="U492" s="1">
        <v>-13720</v>
      </c>
      <c r="V492">
        <v>320</v>
      </c>
      <c r="W492" t="s">
        <v>554</v>
      </c>
      <c r="X492">
        <v>0</v>
      </c>
      <c r="Y492" t="str">
        <f>""</f>
        <v/>
      </c>
      <c r="Z492">
        <v>0</v>
      </c>
      <c r="AA492" t="str">
        <f>""</f>
        <v/>
      </c>
      <c r="AB492">
        <v>0</v>
      </c>
      <c r="AC492" t="str">
        <f>""</f>
        <v/>
      </c>
      <c r="AD492">
        <v>0</v>
      </c>
      <c r="AE492" t="str">
        <f>""</f>
        <v/>
      </c>
      <c r="AF492">
        <v>0</v>
      </c>
      <c r="AG492" t="str">
        <f>""</f>
        <v/>
      </c>
      <c r="AH492">
        <v>0</v>
      </c>
      <c r="AI492" t="str">
        <f>""</f>
        <v/>
      </c>
      <c r="AJ492">
        <v>0</v>
      </c>
      <c r="AK492" t="str">
        <f>""</f>
        <v/>
      </c>
      <c r="AL492">
        <v>0</v>
      </c>
      <c r="AM492" t="str">
        <f>""</f>
        <v/>
      </c>
      <c r="AN492">
        <v>0</v>
      </c>
      <c r="AO492" t="str">
        <f>""</f>
        <v/>
      </c>
      <c r="AP492">
        <v>0</v>
      </c>
      <c r="AQ492" t="str">
        <f>""</f>
        <v/>
      </c>
      <c r="AR492" t="s">
        <v>56</v>
      </c>
      <c r="AS492" t="s">
        <v>57</v>
      </c>
      <c r="AT492">
        <v>0</v>
      </c>
      <c r="AU492" t="str">
        <f>""</f>
        <v/>
      </c>
      <c r="AV492">
        <v>2015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</row>
    <row r="493" spans="1:54" x14ac:dyDescent="0.2">
      <c r="A493">
        <v>1814000820</v>
      </c>
      <c r="B493" t="s">
        <v>561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 t="str">
        <f>""</f>
        <v/>
      </c>
      <c r="X493">
        <v>0</v>
      </c>
      <c r="Y493" t="str">
        <f>""</f>
        <v/>
      </c>
      <c r="Z493">
        <v>0</v>
      </c>
      <c r="AA493" t="str">
        <f>""</f>
        <v/>
      </c>
      <c r="AB493">
        <v>0</v>
      </c>
      <c r="AC493" t="str">
        <f>""</f>
        <v/>
      </c>
      <c r="AD493">
        <v>0</v>
      </c>
      <c r="AE493" t="str">
        <f>""</f>
        <v/>
      </c>
      <c r="AF493">
        <v>0</v>
      </c>
      <c r="AG493" t="str">
        <f>""</f>
        <v/>
      </c>
      <c r="AH493">
        <v>0</v>
      </c>
      <c r="AI493" t="str">
        <f>""</f>
        <v/>
      </c>
      <c r="AJ493">
        <v>0</v>
      </c>
      <c r="AK493" t="str">
        <f>""</f>
        <v/>
      </c>
      <c r="AL493">
        <v>0</v>
      </c>
      <c r="AM493" t="str">
        <f>""</f>
        <v/>
      </c>
      <c r="AN493">
        <v>0</v>
      </c>
      <c r="AO493" t="str">
        <f>""</f>
        <v/>
      </c>
      <c r="AP493">
        <v>0</v>
      </c>
      <c r="AQ493" t="str">
        <f>""</f>
        <v/>
      </c>
      <c r="AR493" t="s">
        <v>56</v>
      </c>
      <c r="AS493" t="s">
        <v>57</v>
      </c>
      <c r="AT493">
        <v>0</v>
      </c>
      <c r="AU493" t="str">
        <f>""</f>
        <v/>
      </c>
      <c r="AV493">
        <v>2015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</row>
    <row r="494" spans="1:54" x14ac:dyDescent="0.2">
      <c r="A494">
        <v>1814001110</v>
      </c>
      <c r="B494" t="s">
        <v>562</v>
      </c>
      <c r="C494" s="2">
        <v>1267000</v>
      </c>
      <c r="D494" s="1">
        <v>1223423.71</v>
      </c>
      <c r="E494">
        <v>0</v>
      </c>
      <c r="F494" s="1">
        <v>1223423.71</v>
      </c>
      <c r="G494" s="1">
        <v>43576.29</v>
      </c>
      <c r="H494">
        <v>96.56</v>
      </c>
      <c r="I494" s="2">
        <v>1267000</v>
      </c>
      <c r="J494" s="1">
        <v>1223423.71</v>
      </c>
      <c r="K494">
        <v>0</v>
      </c>
      <c r="L494" s="1">
        <v>1223423.71</v>
      </c>
      <c r="M494" s="1">
        <v>43576.29</v>
      </c>
      <c r="N494">
        <v>96.56</v>
      </c>
      <c r="O494">
        <v>0</v>
      </c>
      <c r="P494">
        <v>0</v>
      </c>
      <c r="Q494">
        <v>0</v>
      </c>
      <c r="R494" s="2">
        <v>1267000</v>
      </c>
      <c r="S494" s="1">
        <v>43576.29</v>
      </c>
      <c r="T494" s="2">
        <v>1267000</v>
      </c>
      <c r="U494" s="1">
        <v>43576.29</v>
      </c>
      <c r="V494">
        <v>0</v>
      </c>
      <c r="W494" t="str">
        <f>""</f>
        <v/>
      </c>
      <c r="X494">
        <v>0</v>
      </c>
      <c r="Y494" t="str">
        <f>""</f>
        <v/>
      </c>
      <c r="Z494">
        <v>0</v>
      </c>
      <c r="AA494" t="str">
        <f>""</f>
        <v/>
      </c>
      <c r="AB494">
        <v>0</v>
      </c>
      <c r="AC494" t="str">
        <f>""</f>
        <v/>
      </c>
      <c r="AD494">
        <v>0</v>
      </c>
      <c r="AE494" t="str">
        <f>""</f>
        <v/>
      </c>
      <c r="AF494">
        <v>0</v>
      </c>
      <c r="AG494" t="str">
        <f>""</f>
        <v/>
      </c>
      <c r="AH494">
        <v>0</v>
      </c>
      <c r="AI494" t="str">
        <f>""</f>
        <v/>
      </c>
      <c r="AJ494">
        <v>0</v>
      </c>
      <c r="AK494" t="str">
        <f>""</f>
        <v/>
      </c>
      <c r="AL494">
        <v>0</v>
      </c>
      <c r="AM494" t="str">
        <f>""</f>
        <v/>
      </c>
      <c r="AN494">
        <v>0</v>
      </c>
      <c r="AO494" t="str">
        <f>""</f>
        <v/>
      </c>
      <c r="AP494">
        <v>0</v>
      </c>
      <c r="AQ494" t="str">
        <f>""</f>
        <v/>
      </c>
      <c r="AR494" t="s">
        <v>56</v>
      </c>
      <c r="AS494" t="s">
        <v>57</v>
      </c>
      <c r="AT494">
        <v>0</v>
      </c>
      <c r="AU494" t="str">
        <f>""</f>
        <v/>
      </c>
      <c r="AV494">
        <v>2015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</row>
    <row r="495" spans="1:54" x14ac:dyDescent="0.2">
      <c r="A495">
        <v>1814001850</v>
      </c>
      <c r="B495" t="s">
        <v>563</v>
      </c>
      <c r="C495" s="2">
        <v>207000</v>
      </c>
      <c r="D495" s="1">
        <v>319665</v>
      </c>
      <c r="E495">
        <v>0</v>
      </c>
      <c r="F495" s="1">
        <v>319665</v>
      </c>
      <c r="G495" s="1">
        <v>-112665</v>
      </c>
      <c r="H495">
        <v>154.41999999999999</v>
      </c>
      <c r="I495" s="2">
        <v>207000</v>
      </c>
      <c r="J495" s="1">
        <v>319665</v>
      </c>
      <c r="K495">
        <v>0</v>
      </c>
      <c r="L495" s="1">
        <v>319665</v>
      </c>
      <c r="M495" s="1">
        <v>-112665</v>
      </c>
      <c r="N495">
        <v>154.41999999999999</v>
      </c>
      <c r="O495">
        <v>0</v>
      </c>
      <c r="P495">
        <v>0</v>
      </c>
      <c r="Q495">
        <v>0</v>
      </c>
      <c r="R495" s="2">
        <v>207000</v>
      </c>
      <c r="S495" s="1">
        <v>-112665</v>
      </c>
      <c r="T495" s="2">
        <v>207000</v>
      </c>
      <c r="U495" s="1">
        <v>-112665</v>
      </c>
      <c r="V495">
        <v>0</v>
      </c>
      <c r="W495" t="str">
        <f>""</f>
        <v/>
      </c>
      <c r="X495">
        <v>0</v>
      </c>
      <c r="Y495" t="str">
        <f>""</f>
        <v/>
      </c>
      <c r="Z495">
        <v>0</v>
      </c>
      <c r="AA495" t="str">
        <f>""</f>
        <v/>
      </c>
      <c r="AB495">
        <v>0</v>
      </c>
      <c r="AC495" t="str">
        <f>""</f>
        <v/>
      </c>
      <c r="AD495">
        <v>0</v>
      </c>
      <c r="AE495" t="str">
        <f>""</f>
        <v/>
      </c>
      <c r="AF495">
        <v>0</v>
      </c>
      <c r="AG495" t="str">
        <f>""</f>
        <v/>
      </c>
      <c r="AH495">
        <v>0</v>
      </c>
      <c r="AI495" t="str">
        <f>""</f>
        <v/>
      </c>
      <c r="AJ495">
        <v>0</v>
      </c>
      <c r="AK495" t="str">
        <f>""</f>
        <v/>
      </c>
      <c r="AL495">
        <v>0</v>
      </c>
      <c r="AM495" t="str">
        <f>""</f>
        <v/>
      </c>
      <c r="AN495">
        <v>0</v>
      </c>
      <c r="AO495" t="str">
        <f>""</f>
        <v/>
      </c>
      <c r="AP495">
        <v>0</v>
      </c>
      <c r="AQ495" t="str">
        <f>""</f>
        <v/>
      </c>
      <c r="AR495" t="s">
        <v>56</v>
      </c>
      <c r="AS495" t="s">
        <v>57</v>
      </c>
      <c r="AT495">
        <v>0</v>
      </c>
      <c r="AU495" t="str">
        <f>""</f>
        <v/>
      </c>
      <c r="AV495">
        <v>2015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</row>
    <row r="496" spans="1:54" x14ac:dyDescent="0.2">
      <c r="A496">
        <v>1814002110</v>
      </c>
      <c r="B496" t="s">
        <v>564</v>
      </c>
      <c r="C496" s="2">
        <v>1262000</v>
      </c>
      <c r="D496" s="1">
        <v>1219324.8500000001</v>
      </c>
      <c r="E496">
        <v>0</v>
      </c>
      <c r="F496" s="1">
        <v>1219324.8500000001</v>
      </c>
      <c r="G496" s="1">
        <v>42675.15</v>
      </c>
      <c r="H496">
        <v>96.61</v>
      </c>
      <c r="I496" s="2">
        <v>1262000</v>
      </c>
      <c r="J496" s="1">
        <v>1219324.8500000001</v>
      </c>
      <c r="K496">
        <v>0</v>
      </c>
      <c r="L496" s="1">
        <v>1219324.8500000001</v>
      </c>
      <c r="M496" s="1">
        <v>42675.15</v>
      </c>
      <c r="N496">
        <v>96.61</v>
      </c>
      <c r="O496">
        <v>0</v>
      </c>
      <c r="P496">
        <v>0</v>
      </c>
      <c r="Q496">
        <v>0</v>
      </c>
      <c r="R496" s="2">
        <v>1262000</v>
      </c>
      <c r="S496" s="1">
        <v>42675.15</v>
      </c>
      <c r="T496" s="2">
        <v>1262000</v>
      </c>
      <c r="U496" s="1">
        <v>42675.15</v>
      </c>
      <c r="V496">
        <v>0</v>
      </c>
      <c r="W496" t="str">
        <f>""</f>
        <v/>
      </c>
      <c r="X496">
        <v>0</v>
      </c>
      <c r="Y496" t="str">
        <f>""</f>
        <v/>
      </c>
      <c r="Z496">
        <v>0</v>
      </c>
      <c r="AA496" t="str">
        <f>""</f>
        <v/>
      </c>
      <c r="AB496">
        <v>0</v>
      </c>
      <c r="AC496" t="str">
        <f>""</f>
        <v/>
      </c>
      <c r="AD496">
        <v>0</v>
      </c>
      <c r="AE496" t="str">
        <f>""</f>
        <v/>
      </c>
      <c r="AF496">
        <v>0</v>
      </c>
      <c r="AG496" t="str">
        <f>""</f>
        <v/>
      </c>
      <c r="AH496">
        <v>0</v>
      </c>
      <c r="AI496" t="str">
        <f>""</f>
        <v/>
      </c>
      <c r="AJ496">
        <v>0</v>
      </c>
      <c r="AK496" t="str">
        <f>""</f>
        <v/>
      </c>
      <c r="AL496">
        <v>0</v>
      </c>
      <c r="AM496" t="str">
        <f>""</f>
        <v/>
      </c>
      <c r="AN496">
        <v>0</v>
      </c>
      <c r="AO496" t="str">
        <f>""</f>
        <v/>
      </c>
      <c r="AP496">
        <v>0</v>
      </c>
      <c r="AQ496" t="str">
        <f>""</f>
        <v/>
      </c>
      <c r="AR496" t="s">
        <v>56</v>
      </c>
      <c r="AS496" t="s">
        <v>57</v>
      </c>
      <c r="AT496">
        <v>0</v>
      </c>
      <c r="AU496" t="str">
        <f>""</f>
        <v/>
      </c>
      <c r="AV496">
        <v>2015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</row>
    <row r="497" spans="1:54" x14ac:dyDescent="0.2">
      <c r="A497">
        <v>1814002850</v>
      </c>
      <c r="B497" t="s">
        <v>565</v>
      </c>
      <c r="C497" s="2">
        <v>126000</v>
      </c>
      <c r="D497" s="1">
        <v>198122.48</v>
      </c>
      <c r="E497">
        <v>0</v>
      </c>
      <c r="F497" s="1">
        <v>198122.48</v>
      </c>
      <c r="G497" s="1">
        <v>-72122.48</v>
      </c>
      <c r="H497">
        <v>157.24</v>
      </c>
      <c r="I497" s="2">
        <v>126000</v>
      </c>
      <c r="J497" s="1">
        <v>198122.48</v>
      </c>
      <c r="K497">
        <v>0</v>
      </c>
      <c r="L497" s="1">
        <v>198122.48</v>
      </c>
      <c r="M497" s="1">
        <v>-72122.48</v>
      </c>
      <c r="N497">
        <v>157.24</v>
      </c>
      <c r="O497">
        <v>0</v>
      </c>
      <c r="P497">
        <v>0</v>
      </c>
      <c r="Q497">
        <v>0</v>
      </c>
      <c r="R497" s="2">
        <v>126000</v>
      </c>
      <c r="S497" s="1">
        <v>-72122.48</v>
      </c>
      <c r="T497" s="2">
        <v>126000</v>
      </c>
      <c r="U497" s="1">
        <v>-72122.48</v>
      </c>
      <c r="V497">
        <v>0</v>
      </c>
      <c r="W497" t="str">
        <f>""</f>
        <v/>
      </c>
      <c r="X497">
        <v>0</v>
      </c>
      <c r="Y497" t="str">
        <f>""</f>
        <v/>
      </c>
      <c r="Z497">
        <v>0</v>
      </c>
      <c r="AA497" t="str">
        <f>""</f>
        <v/>
      </c>
      <c r="AB497">
        <v>0</v>
      </c>
      <c r="AC497" t="str">
        <f>""</f>
        <v/>
      </c>
      <c r="AD497">
        <v>0</v>
      </c>
      <c r="AE497" t="str">
        <f>""</f>
        <v/>
      </c>
      <c r="AF497">
        <v>0</v>
      </c>
      <c r="AG497" t="str">
        <f>""</f>
        <v/>
      </c>
      <c r="AH497">
        <v>0</v>
      </c>
      <c r="AI497" t="str">
        <f>""</f>
        <v/>
      </c>
      <c r="AJ497">
        <v>0</v>
      </c>
      <c r="AK497" t="str">
        <f>""</f>
        <v/>
      </c>
      <c r="AL497">
        <v>0</v>
      </c>
      <c r="AM497" t="str">
        <f>""</f>
        <v/>
      </c>
      <c r="AN497">
        <v>0</v>
      </c>
      <c r="AO497" t="str">
        <f>""</f>
        <v/>
      </c>
      <c r="AP497">
        <v>0</v>
      </c>
      <c r="AQ497" t="str">
        <f>""</f>
        <v/>
      </c>
      <c r="AR497" t="s">
        <v>56</v>
      </c>
      <c r="AS497" t="s">
        <v>57</v>
      </c>
      <c r="AT497">
        <v>0</v>
      </c>
      <c r="AU497" t="str">
        <f>""</f>
        <v/>
      </c>
      <c r="AV497">
        <v>2015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</row>
    <row r="498" spans="1:54" x14ac:dyDescent="0.2">
      <c r="A498">
        <v>1814003110</v>
      </c>
      <c r="B498" t="s">
        <v>566</v>
      </c>
      <c r="C498" s="2">
        <v>657000</v>
      </c>
      <c r="D498" s="1">
        <v>629703.94999999995</v>
      </c>
      <c r="E498">
        <v>0</v>
      </c>
      <c r="F498" s="1">
        <v>629703.94999999995</v>
      </c>
      <c r="G498" s="1">
        <v>27296.05</v>
      </c>
      <c r="H498">
        <v>95.84</v>
      </c>
      <c r="I498" s="2">
        <v>657000</v>
      </c>
      <c r="J498" s="1">
        <v>629703.94999999995</v>
      </c>
      <c r="K498">
        <v>0</v>
      </c>
      <c r="L498" s="1">
        <v>629703.94999999995</v>
      </c>
      <c r="M498" s="1">
        <v>27296.05</v>
      </c>
      <c r="N498">
        <v>95.84</v>
      </c>
      <c r="O498">
        <v>0</v>
      </c>
      <c r="P498">
        <v>0</v>
      </c>
      <c r="Q498">
        <v>0</v>
      </c>
      <c r="R498" s="2">
        <v>657000</v>
      </c>
      <c r="S498" s="1">
        <v>27296.05</v>
      </c>
      <c r="T498" s="2">
        <v>657000</v>
      </c>
      <c r="U498" s="1">
        <v>27296.05</v>
      </c>
      <c r="V498">
        <v>0</v>
      </c>
      <c r="W498" t="str">
        <f>""</f>
        <v/>
      </c>
      <c r="X498">
        <v>0</v>
      </c>
      <c r="Y498" t="str">
        <f>""</f>
        <v/>
      </c>
      <c r="Z498">
        <v>0</v>
      </c>
      <c r="AA498" t="str">
        <f>""</f>
        <v/>
      </c>
      <c r="AB498">
        <v>0</v>
      </c>
      <c r="AC498" t="str">
        <f>""</f>
        <v/>
      </c>
      <c r="AD498">
        <v>0</v>
      </c>
      <c r="AE498" t="str">
        <f>""</f>
        <v/>
      </c>
      <c r="AF498">
        <v>0</v>
      </c>
      <c r="AG498" t="str">
        <f>""</f>
        <v/>
      </c>
      <c r="AH498">
        <v>0</v>
      </c>
      <c r="AI498" t="str">
        <f>""</f>
        <v/>
      </c>
      <c r="AJ498">
        <v>0</v>
      </c>
      <c r="AK498" t="str">
        <f>""</f>
        <v/>
      </c>
      <c r="AL498">
        <v>0</v>
      </c>
      <c r="AM498" t="str">
        <f>""</f>
        <v/>
      </c>
      <c r="AN498">
        <v>0</v>
      </c>
      <c r="AO498" t="str">
        <f>""</f>
        <v/>
      </c>
      <c r="AP498">
        <v>0</v>
      </c>
      <c r="AQ498" t="str">
        <f>""</f>
        <v/>
      </c>
      <c r="AR498" t="s">
        <v>56</v>
      </c>
      <c r="AS498" t="s">
        <v>57</v>
      </c>
      <c r="AT498">
        <v>0</v>
      </c>
      <c r="AU498" t="str">
        <f>""</f>
        <v/>
      </c>
      <c r="AV498">
        <v>2015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</row>
    <row r="499" spans="1:54" x14ac:dyDescent="0.2">
      <c r="A499">
        <v>1814003820</v>
      </c>
      <c r="B499" t="s">
        <v>567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 t="str">
        <f>""</f>
        <v/>
      </c>
      <c r="X499">
        <v>0</v>
      </c>
      <c r="Y499" t="str">
        <f>""</f>
        <v/>
      </c>
      <c r="Z499">
        <v>0</v>
      </c>
      <c r="AA499" t="str">
        <f>""</f>
        <v/>
      </c>
      <c r="AB499">
        <v>0</v>
      </c>
      <c r="AC499" t="str">
        <f>""</f>
        <v/>
      </c>
      <c r="AD499">
        <v>0</v>
      </c>
      <c r="AE499" t="str">
        <f>""</f>
        <v/>
      </c>
      <c r="AF499">
        <v>0</v>
      </c>
      <c r="AG499" t="str">
        <f>""</f>
        <v/>
      </c>
      <c r="AH499">
        <v>0</v>
      </c>
      <c r="AI499" t="str">
        <f>""</f>
        <v/>
      </c>
      <c r="AJ499">
        <v>0</v>
      </c>
      <c r="AK499" t="str">
        <f>""</f>
        <v/>
      </c>
      <c r="AL499">
        <v>0</v>
      </c>
      <c r="AM499" t="str">
        <f>""</f>
        <v/>
      </c>
      <c r="AN499">
        <v>0</v>
      </c>
      <c r="AO499" t="str">
        <f>""</f>
        <v/>
      </c>
      <c r="AP499">
        <v>0</v>
      </c>
      <c r="AQ499" t="str">
        <f>""</f>
        <v/>
      </c>
      <c r="AR499" t="s">
        <v>56</v>
      </c>
      <c r="AS499" t="s">
        <v>57</v>
      </c>
      <c r="AT499">
        <v>0</v>
      </c>
      <c r="AU499" t="str">
        <f>""</f>
        <v/>
      </c>
      <c r="AV499">
        <v>2015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</row>
    <row r="500" spans="1:54" x14ac:dyDescent="0.2">
      <c r="A500">
        <v>1814003850</v>
      </c>
      <c r="B500" t="s">
        <v>568</v>
      </c>
      <c r="C500" s="2">
        <v>13000</v>
      </c>
      <c r="D500" s="1">
        <v>32673</v>
      </c>
      <c r="E500">
        <v>0</v>
      </c>
      <c r="F500" s="1">
        <v>32673</v>
      </c>
      <c r="G500" s="1">
        <v>-19673</v>
      </c>
      <c r="H500">
        <v>251.33</v>
      </c>
      <c r="I500" s="2">
        <v>13000</v>
      </c>
      <c r="J500" s="1">
        <v>32673</v>
      </c>
      <c r="K500">
        <v>0</v>
      </c>
      <c r="L500" s="1">
        <v>32673</v>
      </c>
      <c r="M500" s="1">
        <v>-19673</v>
      </c>
      <c r="N500">
        <v>251.33</v>
      </c>
      <c r="O500">
        <v>0</v>
      </c>
      <c r="P500">
        <v>0</v>
      </c>
      <c r="Q500">
        <v>0</v>
      </c>
      <c r="R500" s="2">
        <v>13000</v>
      </c>
      <c r="S500" s="1">
        <v>-19673</v>
      </c>
      <c r="T500" s="2">
        <v>13000</v>
      </c>
      <c r="U500" s="1">
        <v>-19673</v>
      </c>
      <c r="V500">
        <v>0</v>
      </c>
      <c r="W500" t="str">
        <f>""</f>
        <v/>
      </c>
      <c r="X500">
        <v>0</v>
      </c>
      <c r="Y500" t="str">
        <f>""</f>
        <v/>
      </c>
      <c r="Z500">
        <v>0</v>
      </c>
      <c r="AA500" t="str">
        <f>""</f>
        <v/>
      </c>
      <c r="AB500">
        <v>0</v>
      </c>
      <c r="AC500" t="str">
        <f>""</f>
        <v/>
      </c>
      <c r="AD500">
        <v>0</v>
      </c>
      <c r="AE500" t="str">
        <f>""</f>
        <v/>
      </c>
      <c r="AF500">
        <v>0</v>
      </c>
      <c r="AG500" t="str">
        <f>""</f>
        <v/>
      </c>
      <c r="AH500">
        <v>0</v>
      </c>
      <c r="AI500" t="str">
        <f>""</f>
        <v/>
      </c>
      <c r="AJ500">
        <v>0</v>
      </c>
      <c r="AK500" t="str">
        <f>""</f>
        <v/>
      </c>
      <c r="AL500">
        <v>0</v>
      </c>
      <c r="AM500" t="str">
        <f>""</f>
        <v/>
      </c>
      <c r="AN500">
        <v>0</v>
      </c>
      <c r="AO500" t="str">
        <f>""</f>
        <v/>
      </c>
      <c r="AP500">
        <v>0</v>
      </c>
      <c r="AQ500" t="str">
        <f>""</f>
        <v/>
      </c>
      <c r="AR500" t="s">
        <v>56</v>
      </c>
      <c r="AS500" t="s">
        <v>57</v>
      </c>
      <c r="AT500">
        <v>0</v>
      </c>
      <c r="AU500" t="str">
        <f>""</f>
        <v/>
      </c>
      <c r="AV500">
        <v>2015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</row>
    <row r="501" spans="1:54" x14ac:dyDescent="0.2">
      <c r="A501">
        <v>1814004110</v>
      </c>
      <c r="B501" t="s">
        <v>569</v>
      </c>
      <c r="C501" s="2">
        <v>472000</v>
      </c>
      <c r="D501" s="1">
        <v>475484.08</v>
      </c>
      <c r="E501">
        <v>0</v>
      </c>
      <c r="F501" s="1">
        <v>475484.08</v>
      </c>
      <c r="G501" s="1">
        <v>-3484.08</v>
      </c>
      <c r="H501">
        <v>100.73</v>
      </c>
      <c r="I501" s="2">
        <v>472000</v>
      </c>
      <c r="J501" s="1">
        <v>475484.08</v>
      </c>
      <c r="K501">
        <v>0</v>
      </c>
      <c r="L501" s="1">
        <v>475484.08</v>
      </c>
      <c r="M501" s="1">
        <v>-3484.08</v>
      </c>
      <c r="N501">
        <v>100.73</v>
      </c>
      <c r="O501">
        <v>0</v>
      </c>
      <c r="P501">
        <v>0</v>
      </c>
      <c r="Q501">
        <v>0</v>
      </c>
      <c r="R501" s="2">
        <v>472000</v>
      </c>
      <c r="S501" s="1">
        <v>-3484.08</v>
      </c>
      <c r="T501" s="2">
        <v>472000</v>
      </c>
      <c r="U501" s="1">
        <v>-3484.08</v>
      </c>
      <c r="V501">
        <v>0</v>
      </c>
      <c r="W501" t="str">
        <f>""</f>
        <v/>
      </c>
      <c r="X501">
        <v>0</v>
      </c>
      <c r="Y501" t="str">
        <f>""</f>
        <v/>
      </c>
      <c r="Z501">
        <v>0</v>
      </c>
      <c r="AA501" t="str">
        <f>""</f>
        <v/>
      </c>
      <c r="AB501">
        <v>0</v>
      </c>
      <c r="AC501" t="str">
        <f>""</f>
        <v/>
      </c>
      <c r="AD501">
        <v>0</v>
      </c>
      <c r="AE501" t="str">
        <f>""</f>
        <v/>
      </c>
      <c r="AF501">
        <v>0</v>
      </c>
      <c r="AG501" t="str">
        <f>""</f>
        <v/>
      </c>
      <c r="AH501">
        <v>0</v>
      </c>
      <c r="AI501" t="str">
        <f>""</f>
        <v/>
      </c>
      <c r="AJ501">
        <v>0</v>
      </c>
      <c r="AK501" t="str">
        <f>""</f>
        <v/>
      </c>
      <c r="AL501">
        <v>0</v>
      </c>
      <c r="AM501" t="str">
        <f>""</f>
        <v/>
      </c>
      <c r="AN501">
        <v>0</v>
      </c>
      <c r="AO501" t="str">
        <f>""</f>
        <v/>
      </c>
      <c r="AP501">
        <v>0</v>
      </c>
      <c r="AQ501" t="str">
        <f>""</f>
        <v/>
      </c>
      <c r="AR501" t="s">
        <v>56</v>
      </c>
      <c r="AS501" t="s">
        <v>57</v>
      </c>
      <c r="AT501">
        <v>0</v>
      </c>
      <c r="AU501" t="str">
        <f>""</f>
        <v/>
      </c>
      <c r="AV501">
        <v>2015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</row>
    <row r="502" spans="1:54" x14ac:dyDescent="0.2">
      <c r="A502">
        <v>1814004850</v>
      </c>
      <c r="B502" t="s">
        <v>570</v>
      </c>
      <c r="C502" s="2">
        <v>47000</v>
      </c>
      <c r="D502" s="1">
        <v>56661.52</v>
      </c>
      <c r="E502">
        <v>0</v>
      </c>
      <c r="F502" s="1">
        <v>56661.52</v>
      </c>
      <c r="G502" s="1">
        <v>-9661.52</v>
      </c>
      <c r="H502">
        <v>120.55</v>
      </c>
      <c r="I502" s="2">
        <v>47000</v>
      </c>
      <c r="J502" s="1">
        <v>56661.52</v>
      </c>
      <c r="K502">
        <v>0</v>
      </c>
      <c r="L502" s="1">
        <v>56661.52</v>
      </c>
      <c r="M502" s="1">
        <v>-9661.52</v>
      </c>
      <c r="N502">
        <v>120.55</v>
      </c>
      <c r="O502">
        <v>0</v>
      </c>
      <c r="P502">
        <v>0</v>
      </c>
      <c r="Q502">
        <v>0</v>
      </c>
      <c r="R502" s="2">
        <v>47000</v>
      </c>
      <c r="S502" s="1">
        <v>-9661.52</v>
      </c>
      <c r="T502" s="2">
        <v>47000</v>
      </c>
      <c r="U502" s="1">
        <v>-9661.52</v>
      </c>
      <c r="V502">
        <v>0</v>
      </c>
      <c r="W502" t="str">
        <f>""</f>
        <v/>
      </c>
      <c r="X502">
        <v>0</v>
      </c>
      <c r="Y502" t="str">
        <f>""</f>
        <v/>
      </c>
      <c r="Z502">
        <v>0</v>
      </c>
      <c r="AA502" t="str">
        <f>""</f>
        <v/>
      </c>
      <c r="AB502">
        <v>0</v>
      </c>
      <c r="AC502" t="str">
        <f>""</f>
        <v/>
      </c>
      <c r="AD502">
        <v>0</v>
      </c>
      <c r="AE502" t="str">
        <f>""</f>
        <v/>
      </c>
      <c r="AF502">
        <v>0</v>
      </c>
      <c r="AG502" t="str">
        <f>""</f>
        <v/>
      </c>
      <c r="AH502">
        <v>0</v>
      </c>
      <c r="AI502" t="str">
        <f>""</f>
        <v/>
      </c>
      <c r="AJ502">
        <v>0</v>
      </c>
      <c r="AK502" t="str">
        <f>""</f>
        <v/>
      </c>
      <c r="AL502">
        <v>0</v>
      </c>
      <c r="AM502" t="str">
        <f>""</f>
        <v/>
      </c>
      <c r="AN502">
        <v>0</v>
      </c>
      <c r="AO502" t="str">
        <f>""</f>
        <v/>
      </c>
      <c r="AP502">
        <v>0</v>
      </c>
      <c r="AQ502" t="str">
        <f>""</f>
        <v/>
      </c>
      <c r="AR502" t="s">
        <v>56</v>
      </c>
      <c r="AS502" t="s">
        <v>57</v>
      </c>
      <c r="AT502">
        <v>0</v>
      </c>
      <c r="AU502" t="str">
        <f>""</f>
        <v/>
      </c>
      <c r="AV502">
        <v>2015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</row>
    <row r="503" spans="1:54" x14ac:dyDescent="0.2">
      <c r="A503">
        <v>1814100750</v>
      </c>
      <c r="B503" t="s">
        <v>571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 t="str">
        <f>""</f>
        <v/>
      </c>
      <c r="X503">
        <v>0</v>
      </c>
      <c r="Y503" t="str">
        <f>""</f>
        <v/>
      </c>
      <c r="Z503">
        <v>0</v>
      </c>
      <c r="AA503" t="str">
        <f>""</f>
        <v/>
      </c>
      <c r="AB503">
        <v>0</v>
      </c>
      <c r="AC503" t="str">
        <f>""</f>
        <v/>
      </c>
      <c r="AD503">
        <v>0</v>
      </c>
      <c r="AE503" t="str">
        <f>""</f>
        <v/>
      </c>
      <c r="AF503">
        <v>0</v>
      </c>
      <c r="AG503" t="str">
        <f>""</f>
        <v/>
      </c>
      <c r="AH503">
        <v>0</v>
      </c>
      <c r="AI503" t="str">
        <f>""</f>
        <v/>
      </c>
      <c r="AJ503">
        <v>0</v>
      </c>
      <c r="AK503" t="str">
        <f>""</f>
        <v/>
      </c>
      <c r="AL503">
        <v>0</v>
      </c>
      <c r="AM503" t="str">
        <f>""</f>
        <v/>
      </c>
      <c r="AN503">
        <v>0</v>
      </c>
      <c r="AO503" t="str">
        <f>""</f>
        <v/>
      </c>
      <c r="AP503">
        <v>0</v>
      </c>
      <c r="AQ503" t="str">
        <f>""</f>
        <v/>
      </c>
      <c r="AR503" t="s">
        <v>56</v>
      </c>
      <c r="AS503" t="s">
        <v>57</v>
      </c>
      <c r="AT503">
        <v>0</v>
      </c>
      <c r="AU503" t="str">
        <f>""</f>
        <v/>
      </c>
      <c r="AV503">
        <v>2015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</row>
    <row r="504" spans="1:54" x14ac:dyDescent="0.2">
      <c r="A504">
        <v>1815200780</v>
      </c>
      <c r="B504" t="s">
        <v>535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330</v>
      </c>
      <c r="W504" t="s">
        <v>151</v>
      </c>
      <c r="X504">
        <v>0</v>
      </c>
      <c r="Y504" t="str">
        <f>""</f>
        <v/>
      </c>
      <c r="Z504">
        <v>0</v>
      </c>
      <c r="AA504" t="str">
        <f>""</f>
        <v/>
      </c>
      <c r="AB504">
        <v>0</v>
      </c>
      <c r="AC504" t="str">
        <f>""</f>
        <v/>
      </c>
      <c r="AD504">
        <v>0</v>
      </c>
      <c r="AE504" t="str">
        <f>""</f>
        <v/>
      </c>
      <c r="AF504">
        <v>0</v>
      </c>
      <c r="AG504" t="str">
        <f>""</f>
        <v/>
      </c>
      <c r="AH504">
        <v>0</v>
      </c>
      <c r="AI504" t="str">
        <f>""</f>
        <v/>
      </c>
      <c r="AJ504">
        <v>0</v>
      </c>
      <c r="AK504" t="str">
        <f>""</f>
        <v/>
      </c>
      <c r="AL504">
        <v>0</v>
      </c>
      <c r="AM504" t="str">
        <f>""</f>
        <v/>
      </c>
      <c r="AN504">
        <v>0</v>
      </c>
      <c r="AO504" t="str">
        <f>""</f>
        <v/>
      </c>
      <c r="AP504">
        <v>0</v>
      </c>
      <c r="AQ504" t="str">
        <f>""</f>
        <v/>
      </c>
      <c r="AR504" t="s">
        <v>56</v>
      </c>
      <c r="AS504" t="s">
        <v>57</v>
      </c>
      <c r="AT504">
        <v>0</v>
      </c>
      <c r="AU504" t="str">
        <f>""</f>
        <v/>
      </c>
      <c r="AV504">
        <v>2015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</row>
    <row r="505" spans="1:54" x14ac:dyDescent="0.2">
      <c r="A505">
        <v>1815700110</v>
      </c>
      <c r="B505" t="s">
        <v>572</v>
      </c>
      <c r="C505" s="2">
        <v>12881000</v>
      </c>
      <c r="D505" s="1">
        <v>12760781.029999999</v>
      </c>
      <c r="E505">
        <v>0</v>
      </c>
      <c r="F505" s="1">
        <v>12760781.029999999</v>
      </c>
      <c r="G505" s="1">
        <v>120218.97</v>
      </c>
      <c r="H505">
        <v>99.06</v>
      </c>
      <c r="I505" s="2">
        <v>12881000</v>
      </c>
      <c r="J505" s="1">
        <v>12760781.029999999</v>
      </c>
      <c r="K505">
        <v>0</v>
      </c>
      <c r="L505" s="1">
        <v>12760781.029999999</v>
      </c>
      <c r="M505" s="1">
        <v>120218.97</v>
      </c>
      <c r="N505">
        <v>99.06</v>
      </c>
      <c r="O505">
        <v>0</v>
      </c>
      <c r="P505">
        <v>0</v>
      </c>
      <c r="Q505">
        <v>0</v>
      </c>
      <c r="R505" s="2">
        <v>12881000</v>
      </c>
      <c r="S505" s="1">
        <v>120218.97</v>
      </c>
      <c r="T505" s="2">
        <v>12881000</v>
      </c>
      <c r="U505" s="1">
        <v>120218.97</v>
      </c>
      <c r="V505">
        <v>330</v>
      </c>
      <c r="W505" t="s">
        <v>151</v>
      </c>
      <c r="X505">
        <v>0</v>
      </c>
      <c r="Y505" t="str">
        <f>""</f>
        <v/>
      </c>
      <c r="Z505">
        <v>0</v>
      </c>
      <c r="AA505" t="str">
        <f>""</f>
        <v/>
      </c>
      <c r="AB505">
        <v>0</v>
      </c>
      <c r="AC505" t="str">
        <f>""</f>
        <v/>
      </c>
      <c r="AD505">
        <v>0</v>
      </c>
      <c r="AE505" t="str">
        <f>""</f>
        <v/>
      </c>
      <c r="AF505">
        <v>0</v>
      </c>
      <c r="AG505" t="str">
        <f>""</f>
        <v/>
      </c>
      <c r="AH505">
        <v>0</v>
      </c>
      <c r="AI505" t="str">
        <f>""</f>
        <v/>
      </c>
      <c r="AJ505">
        <v>0</v>
      </c>
      <c r="AK505" t="str">
        <f>""</f>
        <v/>
      </c>
      <c r="AL505">
        <v>0</v>
      </c>
      <c r="AM505" t="str">
        <f>""</f>
        <v/>
      </c>
      <c r="AN505">
        <v>0</v>
      </c>
      <c r="AO505" t="str">
        <f>""</f>
        <v/>
      </c>
      <c r="AP505">
        <v>0</v>
      </c>
      <c r="AQ505" t="str">
        <f>""</f>
        <v/>
      </c>
      <c r="AR505" t="s">
        <v>56</v>
      </c>
      <c r="AS505" t="s">
        <v>57</v>
      </c>
      <c r="AT505">
        <v>0</v>
      </c>
      <c r="AU505" t="str">
        <f>""</f>
        <v/>
      </c>
      <c r="AV505">
        <v>2015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</row>
    <row r="506" spans="1:54" x14ac:dyDescent="0.2">
      <c r="A506">
        <v>1815700421</v>
      </c>
      <c r="B506" t="s">
        <v>555</v>
      </c>
      <c r="C506" s="2">
        <v>39000</v>
      </c>
      <c r="D506" s="1">
        <v>25762.06</v>
      </c>
      <c r="E506">
        <v>0</v>
      </c>
      <c r="F506" s="1">
        <v>25762.06</v>
      </c>
      <c r="G506" s="1">
        <v>13237.94</v>
      </c>
      <c r="H506">
        <v>66.05</v>
      </c>
      <c r="I506" s="2">
        <v>39000</v>
      </c>
      <c r="J506" s="1">
        <v>25762.06</v>
      </c>
      <c r="K506">
        <v>0</v>
      </c>
      <c r="L506" s="1">
        <v>25762.06</v>
      </c>
      <c r="M506" s="1">
        <v>13237.94</v>
      </c>
      <c r="N506">
        <v>66.05</v>
      </c>
      <c r="O506">
        <v>0</v>
      </c>
      <c r="P506">
        <v>0</v>
      </c>
      <c r="Q506">
        <v>0</v>
      </c>
      <c r="R506" s="2">
        <v>39000</v>
      </c>
      <c r="S506" s="1">
        <v>13237.94</v>
      </c>
      <c r="T506" s="2">
        <v>39000</v>
      </c>
      <c r="U506" s="1">
        <v>13237.94</v>
      </c>
      <c r="V506">
        <v>330</v>
      </c>
      <c r="W506" t="s">
        <v>151</v>
      </c>
      <c r="X506">
        <v>0</v>
      </c>
      <c r="Y506" t="str">
        <f>""</f>
        <v/>
      </c>
      <c r="Z506">
        <v>0</v>
      </c>
      <c r="AA506" t="str">
        <f>""</f>
        <v/>
      </c>
      <c r="AB506">
        <v>0</v>
      </c>
      <c r="AC506" t="str">
        <f>""</f>
        <v/>
      </c>
      <c r="AD506">
        <v>0</v>
      </c>
      <c r="AE506" t="str">
        <f>""</f>
        <v/>
      </c>
      <c r="AF506">
        <v>0</v>
      </c>
      <c r="AG506" t="str">
        <f>""</f>
        <v/>
      </c>
      <c r="AH506">
        <v>0</v>
      </c>
      <c r="AI506" t="str">
        <f>""</f>
        <v/>
      </c>
      <c r="AJ506">
        <v>0</v>
      </c>
      <c r="AK506" t="str">
        <f>""</f>
        <v/>
      </c>
      <c r="AL506">
        <v>0</v>
      </c>
      <c r="AM506" t="str">
        <f>""</f>
        <v/>
      </c>
      <c r="AN506">
        <v>0</v>
      </c>
      <c r="AO506" t="str">
        <f>""</f>
        <v/>
      </c>
      <c r="AP506">
        <v>0</v>
      </c>
      <c r="AQ506" t="str">
        <f>""</f>
        <v/>
      </c>
      <c r="AR506" t="s">
        <v>56</v>
      </c>
      <c r="AS506" t="s">
        <v>57</v>
      </c>
      <c r="AT506">
        <v>0</v>
      </c>
      <c r="AU506" t="str">
        <f>""</f>
        <v/>
      </c>
      <c r="AV506">
        <v>2015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</row>
    <row r="507" spans="1:54" x14ac:dyDescent="0.2">
      <c r="A507">
        <v>1815700431</v>
      </c>
      <c r="B507" t="s">
        <v>501</v>
      </c>
      <c r="C507" s="2">
        <v>166000</v>
      </c>
      <c r="D507" s="1">
        <v>177812.04</v>
      </c>
      <c r="E507">
        <v>0</v>
      </c>
      <c r="F507" s="1">
        <v>177812.04</v>
      </c>
      <c r="G507" s="1">
        <v>-11812.04</v>
      </c>
      <c r="H507">
        <v>107.11</v>
      </c>
      <c r="I507" s="2">
        <v>166000</v>
      </c>
      <c r="J507" s="1">
        <v>177812.04</v>
      </c>
      <c r="K507">
        <v>0</v>
      </c>
      <c r="L507" s="1">
        <v>177812.04</v>
      </c>
      <c r="M507" s="1">
        <v>-11812.04</v>
      </c>
      <c r="N507">
        <v>107.11</v>
      </c>
      <c r="O507">
        <v>0</v>
      </c>
      <c r="P507">
        <v>0</v>
      </c>
      <c r="Q507">
        <v>0</v>
      </c>
      <c r="R507" s="2">
        <v>166000</v>
      </c>
      <c r="S507" s="1">
        <v>-11812.04</v>
      </c>
      <c r="T507" s="2">
        <v>166000</v>
      </c>
      <c r="U507" s="1">
        <v>-11812.04</v>
      </c>
      <c r="V507">
        <v>330</v>
      </c>
      <c r="W507" t="s">
        <v>151</v>
      </c>
      <c r="X507">
        <v>0</v>
      </c>
      <c r="Y507" t="str">
        <f>""</f>
        <v/>
      </c>
      <c r="Z507">
        <v>0</v>
      </c>
      <c r="AA507" t="str">
        <f>""</f>
        <v/>
      </c>
      <c r="AB507">
        <v>0</v>
      </c>
      <c r="AC507" t="str">
        <f>""</f>
        <v/>
      </c>
      <c r="AD507">
        <v>0</v>
      </c>
      <c r="AE507" t="str">
        <f>""</f>
        <v/>
      </c>
      <c r="AF507">
        <v>0</v>
      </c>
      <c r="AG507" t="str">
        <f>""</f>
        <v/>
      </c>
      <c r="AH507">
        <v>0</v>
      </c>
      <c r="AI507" t="str">
        <f>""</f>
        <v/>
      </c>
      <c r="AJ507">
        <v>0</v>
      </c>
      <c r="AK507" t="str">
        <f>""</f>
        <v/>
      </c>
      <c r="AL507">
        <v>0</v>
      </c>
      <c r="AM507" t="str">
        <f>""</f>
        <v/>
      </c>
      <c r="AN507">
        <v>0</v>
      </c>
      <c r="AO507" t="str">
        <f>""</f>
        <v/>
      </c>
      <c r="AP507">
        <v>0</v>
      </c>
      <c r="AQ507" t="str">
        <f>""</f>
        <v/>
      </c>
      <c r="AR507" t="s">
        <v>56</v>
      </c>
      <c r="AS507" t="s">
        <v>57</v>
      </c>
      <c r="AT507">
        <v>0</v>
      </c>
      <c r="AU507" t="str">
        <f>""</f>
        <v/>
      </c>
      <c r="AV507">
        <v>2015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</row>
    <row r="508" spans="1:54" x14ac:dyDescent="0.2">
      <c r="A508">
        <v>1815700432</v>
      </c>
      <c r="B508" t="s">
        <v>573</v>
      </c>
      <c r="C508" s="2">
        <v>11000</v>
      </c>
      <c r="D508" s="1">
        <v>35681.42</v>
      </c>
      <c r="E508">
        <v>0</v>
      </c>
      <c r="F508" s="1">
        <v>35681.42</v>
      </c>
      <c r="G508" s="1">
        <v>-24681.42</v>
      </c>
      <c r="H508">
        <v>324.37</v>
      </c>
      <c r="I508" s="2">
        <v>11000</v>
      </c>
      <c r="J508" s="1">
        <v>35681.42</v>
      </c>
      <c r="K508">
        <v>0</v>
      </c>
      <c r="L508" s="1">
        <v>35681.42</v>
      </c>
      <c r="M508" s="1">
        <v>-24681.42</v>
      </c>
      <c r="N508">
        <v>324.37</v>
      </c>
      <c r="O508">
        <v>0</v>
      </c>
      <c r="P508">
        <v>0</v>
      </c>
      <c r="Q508">
        <v>0</v>
      </c>
      <c r="R508" s="2">
        <v>11000</v>
      </c>
      <c r="S508" s="1">
        <v>-24681.42</v>
      </c>
      <c r="T508" s="2">
        <v>11000</v>
      </c>
      <c r="U508" s="1">
        <v>-24681.42</v>
      </c>
      <c r="V508">
        <v>330</v>
      </c>
      <c r="W508" t="s">
        <v>151</v>
      </c>
      <c r="X508">
        <v>0</v>
      </c>
      <c r="Y508" t="str">
        <f>""</f>
        <v/>
      </c>
      <c r="Z508">
        <v>0</v>
      </c>
      <c r="AA508" t="str">
        <f>""</f>
        <v/>
      </c>
      <c r="AB508">
        <v>0</v>
      </c>
      <c r="AC508" t="str">
        <f>""</f>
        <v/>
      </c>
      <c r="AD508">
        <v>0</v>
      </c>
      <c r="AE508" t="str">
        <f>""</f>
        <v/>
      </c>
      <c r="AF508">
        <v>0</v>
      </c>
      <c r="AG508" t="str">
        <f>""</f>
        <v/>
      </c>
      <c r="AH508">
        <v>0</v>
      </c>
      <c r="AI508" t="str">
        <f>""</f>
        <v/>
      </c>
      <c r="AJ508">
        <v>0</v>
      </c>
      <c r="AK508" t="str">
        <f>""</f>
        <v/>
      </c>
      <c r="AL508">
        <v>0</v>
      </c>
      <c r="AM508" t="str">
        <f>""</f>
        <v/>
      </c>
      <c r="AN508">
        <v>0</v>
      </c>
      <c r="AO508" t="str">
        <f>""</f>
        <v/>
      </c>
      <c r="AP508">
        <v>0</v>
      </c>
      <c r="AQ508" t="str">
        <f>""</f>
        <v/>
      </c>
      <c r="AR508" t="s">
        <v>56</v>
      </c>
      <c r="AS508" t="s">
        <v>57</v>
      </c>
      <c r="AT508">
        <v>0</v>
      </c>
      <c r="AU508" t="str">
        <f>""</f>
        <v/>
      </c>
      <c r="AV508">
        <v>2015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</row>
    <row r="509" spans="1:54" x14ac:dyDescent="0.2">
      <c r="A509">
        <v>1815700433</v>
      </c>
      <c r="B509" t="s">
        <v>455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 t="str">
        <f>""</f>
        <v/>
      </c>
      <c r="X509">
        <v>0</v>
      </c>
      <c r="Y509" t="str">
        <f>""</f>
        <v/>
      </c>
      <c r="Z509">
        <v>0</v>
      </c>
      <c r="AA509" t="str">
        <f>""</f>
        <v/>
      </c>
      <c r="AB509">
        <v>0</v>
      </c>
      <c r="AC509" t="str">
        <f>""</f>
        <v/>
      </c>
      <c r="AD509">
        <v>0</v>
      </c>
      <c r="AE509" t="str">
        <f>""</f>
        <v/>
      </c>
      <c r="AF509">
        <v>0</v>
      </c>
      <c r="AG509" t="str">
        <f>""</f>
        <v/>
      </c>
      <c r="AH509">
        <v>0</v>
      </c>
      <c r="AI509" t="str">
        <f>""</f>
        <v/>
      </c>
      <c r="AJ509">
        <v>0</v>
      </c>
      <c r="AK509" t="str">
        <f>""</f>
        <v/>
      </c>
      <c r="AL509">
        <v>0</v>
      </c>
      <c r="AM509" t="str">
        <f>""</f>
        <v/>
      </c>
      <c r="AN509">
        <v>0</v>
      </c>
      <c r="AO509" t="str">
        <f>""</f>
        <v/>
      </c>
      <c r="AP509">
        <v>0</v>
      </c>
      <c r="AQ509" t="str">
        <f>""</f>
        <v/>
      </c>
      <c r="AR509" t="s">
        <v>56</v>
      </c>
      <c r="AS509" t="s">
        <v>57</v>
      </c>
      <c r="AT509">
        <v>0</v>
      </c>
      <c r="AU509" t="str">
        <f>""</f>
        <v/>
      </c>
      <c r="AV509">
        <v>2015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</row>
    <row r="510" spans="1:54" x14ac:dyDescent="0.2">
      <c r="A510">
        <v>1815700440</v>
      </c>
      <c r="B510" t="s">
        <v>502</v>
      </c>
      <c r="C510" s="2">
        <v>62000</v>
      </c>
      <c r="D510" s="1">
        <v>58714</v>
      </c>
      <c r="E510">
        <v>0</v>
      </c>
      <c r="F510" s="1">
        <v>58714</v>
      </c>
      <c r="G510" s="1">
        <v>3286</v>
      </c>
      <c r="H510">
        <v>94.7</v>
      </c>
      <c r="I510" s="2">
        <v>62000</v>
      </c>
      <c r="J510" s="1">
        <v>58714</v>
      </c>
      <c r="K510">
        <v>0</v>
      </c>
      <c r="L510" s="1">
        <v>58714</v>
      </c>
      <c r="M510" s="1">
        <v>3286</v>
      </c>
      <c r="N510">
        <v>94.7</v>
      </c>
      <c r="O510">
        <v>0</v>
      </c>
      <c r="P510">
        <v>0</v>
      </c>
      <c r="Q510">
        <v>0</v>
      </c>
      <c r="R510" s="2">
        <v>62000</v>
      </c>
      <c r="S510" s="1">
        <v>3286</v>
      </c>
      <c r="T510" s="2">
        <v>62000</v>
      </c>
      <c r="U510" s="1">
        <v>3286</v>
      </c>
      <c r="V510">
        <v>330</v>
      </c>
      <c r="W510" t="s">
        <v>151</v>
      </c>
      <c r="X510">
        <v>0</v>
      </c>
      <c r="Y510" t="str">
        <f>""</f>
        <v/>
      </c>
      <c r="Z510">
        <v>0</v>
      </c>
      <c r="AA510" t="str">
        <f>""</f>
        <v/>
      </c>
      <c r="AB510">
        <v>0</v>
      </c>
      <c r="AC510" t="str">
        <f>""</f>
        <v/>
      </c>
      <c r="AD510">
        <v>0</v>
      </c>
      <c r="AE510" t="str">
        <f>""</f>
        <v/>
      </c>
      <c r="AF510">
        <v>0</v>
      </c>
      <c r="AG510" t="str">
        <f>""</f>
        <v/>
      </c>
      <c r="AH510">
        <v>0</v>
      </c>
      <c r="AI510" t="str">
        <f>""</f>
        <v/>
      </c>
      <c r="AJ510">
        <v>0</v>
      </c>
      <c r="AK510" t="str">
        <f>""</f>
        <v/>
      </c>
      <c r="AL510">
        <v>0</v>
      </c>
      <c r="AM510" t="str">
        <f>""</f>
        <v/>
      </c>
      <c r="AN510">
        <v>0</v>
      </c>
      <c r="AO510" t="str">
        <f>""</f>
        <v/>
      </c>
      <c r="AP510">
        <v>0</v>
      </c>
      <c r="AQ510" t="str">
        <f>""</f>
        <v/>
      </c>
      <c r="AR510" t="s">
        <v>56</v>
      </c>
      <c r="AS510" t="s">
        <v>57</v>
      </c>
      <c r="AT510">
        <v>0</v>
      </c>
      <c r="AU510" t="str">
        <f>""</f>
        <v/>
      </c>
      <c r="AV510">
        <v>2015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</row>
    <row r="511" spans="1:54" x14ac:dyDescent="0.2">
      <c r="A511">
        <v>1815700450</v>
      </c>
      <c r="B511" t="s">
        <v>574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 t="str">
        <f>""</f>
        <v/>
      </c>
      <c r="X511">
        <v>0</v>
      </c>
      <c r="Y511" t="str">
        <f>""</f>
        <v/>
      </c>
      <c r="Z511">
        <v>0</v>
      </c>
      <c r="AA511" t="str">
        <f>""</f>
        <v/>
      </c>
      <c r="AB511">
        <v>0</v>
      </c>
      <c r="AC511" t="str">
        <f>""</f>
        <v/>
      </c>
      <c r="AD511">
        <v>0</v>
      </c>
      <c r="AE511" t="str">
        <f>""</f>
        <v/>
      </c>
      <c r="AF511">
        <v>0</v>
      </c>
      <c r="AG511" t="str">
        <f>""</f>
        <v/>
      </c>
      <c r="AH511">
        <v>0</v>
      </c>
      <c r="AI511" t="str">
        <f>""</f>
        <v/>
      </c>
      <c r="AJ511">
        <v>0</v>
      </c>
      <c r="AK511" t="str">
        <f>""</f>
        <v/>
      </c>
      <c r="AL511">
        <v>0</v>
      </c>
      <c r="AM511" t="str">
        <f>""</f>
        <v/>
      </c>
      <c r="AN511">
        <v>0</v>
      </c>
      <c r="AO511" t="str">
        <f>""</f>
        <v/>
      </c>
      <c r="AP511">
        <v>0</v>
      </c>
      <c r="AQ511" t="str">
        <f>""</f>
        <v/>
      </c>
      <c r="AR511" t="s">
        <v>56</v>
      </c>
      <c r="AS511" t="s">
        <v>57</v>
      </c>
      <c r="AT511">
        <v>0</v>
      </c>
      <c r="AU511" t="str">
        <f>""</f>
        <v/>
      </c>
      <c r="AV511">
        <v>2015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</row>
    <row r="512" spans="1:54" x14ac:dyDescent="0.2">
      <c r="A512">
        <v>1815700521</v>
      </c>
      <c r="B512" t="s">
        <v>575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330</v>
      </c>
      <c r="W512" t="s">
        <v>151</v>
      </c>
      <c r="X512">
        <v>0</v>
      </c>
      <c r="Y512" t="str">
        <f>""</f>
        <v/>
      </c>
      <c r="Z512">
        <v>0</v>
      </c>
      <c r="AA512" t="str">
        <f>""</f>
        <v/>
      </c>
      <c r="AB512">
        <v>0</v>
      </c>
      <c r="AC512" t="str">
        <f>""</f>
        <v/>
      </c>
      <c r="AD512">
        <v>0</v>
      </c>
      <c r="AE512" t="str">
        <f>""</f>
        <v/>
      </c>
      <c r="AF512">
        <v>0</v>
      </c>
      <c r="AG512" t="str">
        <f>""</f>
        <v/>
      </c>
      <c r="AH512">
        <v>0</v>
      </c>
      <c r="AI512" t="str">
        <f>""</f>
        <v/>
      </c>
      <c r="AJ512">
        <v>0</v>
      </c>
      <c r="AK512" t="str">
        <f>""</f>
        <v/>
      </c>
      <c r="AL512">
        <v>0</v>
      </c>
      <c r="AM512" t="str">
        <f>""</f>
        <v/>
      </c>
      <c r="AN512">
        <v>0</v>
      </c>
      <c r="AO512" t="str">
        <f>""</f>
        <v/>
      </c>
      <c r="AP512">
        <v>0</v>
      </c>
      <c r="AQ512" t="str">
        <f>""</f>
        <v/>
      </c>
      <c r="AR512" t="s">
        <v>56</v>
      </c>
      <c r="AS512" t="s">
        <v>57</v>
      </c>
      <c r="AT512">
        <v>0</v>
      </c>
      <c r="AU512" t="str">
        <f>""</f>
        <v/>
      </c>
      <c r="AV512">
        <v>2015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</row>
    <row r="513" spans="1:54" x14ac:dyDescent="0.2">
      <c r="A513">
        <v>1815700522</v>
      </c>
      <c r="B513" t="s">
        <v>576</v>
      </c>
      <c r="C513">
        <v>0</v>
      </c>
      <c r="D513" s="1">
        <v>2700</v>
      </c>
      <c r="E513">
        <v>0</v>
      </c>
      <c r="F513" s="1">
        <v>2700</v>
      </c>
      <c r="G513" s="1">
        <v>-2700</v>
      </c>
      <c r="H513">
        <v>0</v>
      </c>
      <c r="I513">
        <v>0</v>
      </c>
      <c r="J513" s="1">
        <v>2700</v>
      </c>
      <c r="K513">
        <v>0</v>
      </c>
      <c r="L513" s="1">
        <v>2700</v>
      </c>
      <c r="M513" s="1">
        <v>-2700</v>
      </c>
      <c r="N513">
        <v>0</v>
      </c>
      <c r="O513">
        <v>0</v>
      </c>
      <c r="P513">
        <v>0</v>
      </c>
      <c r="Q513">
        <v>0</v>
      </c>
      <c r="R513">
        <v>0</v>
      </c>
      <c r="S513" s="1">
        <v>-2700</v>
      </c>
      <c r="T513">
        <v>0</v>
      </c>
      <c r="U513" s="1">
        <v>-2700</v>
      </c>
      <c r="V513">
        <v>330</v>
      </c>
      <c r="W513" t="s">
        <v>151</v>
      </c>
      <c r="X513">
        <v>0</v>
      </c>
      <c r="Y513" t="str">
        <f>""</f>
        <v/>
      </c>
      <c r="Z513">
        <v>0</v>
      </c>
      <c r="AA513" t="str">
        <f>""</f>
        <v/>
      </c>
      <c r="AB513">
        <v>0</v>
      </c>
      <c r="AC513" t="str">
        <f>""</f>
        <v/>
      </c>
      <c r="AD513">
        <v>0</v>
      </c>
      <c r="AE513" t="str">
        <f>""</f>
        <v/>
      </c>
      <c r="AF513">
        <v>0</v>
      </c>
      <c r="AG513" t="str">
        <f>""</f>
        <v/>
      </c>
      <c r="AH513">
        <v>0</v>
      </c>
      <c r="AI513" t="str">
        <f>""</f>
        <v/>
      </c>
      <c r="AJ513">
        <v>0</v>
      </c>
      <c r="AK513" t="str">
        <f>""</f>
        <v/>
      </c>
      <c r="AL513">
        <v>0</v>
      </c>
      <c r="AM513" t="str">
        <f>""</f>
        <v/>
      </c>
      <c r="AN513">
        <v>0</v>
      </c>
      <c r="AO513" t="str">
        <f>""</f>
        <v/>
      </c>
      <c r="AP513">
        <v>0</v>
      </c>
      <c r="AQ513" t="str">
        <f>""</f>
        <v/>
      </c>
      <c r="AR513" t="s">
        <v>56</v>
      </c>
      <c r="AS513" t="s">
        <v>57</v>
      </c>
      <c r="AT513">
        <v>0</v>
      </c>
      <c r="AU513" t="str">
        <f>""</f>
        <v/>
      </c>
      <c r="AV513">
        <v>2015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</row>
    <row r="514" spans="1:54" x14ac:dyDescent="0.2">
      <c r="A514">
        <v>1815700540</v>
      </c>
      <c r="B514" t="s">
        <v>301</v>
      </c>
      <c r="C514" s="2">
        <v>7000</v>
      </c>
      <c r="D514" s="1">
        <v>4021.47</v>
      </c>
      <c r="E514">
        <v>0</v>
      </c>
      <c r="F514" s="1">
        <v>4021.47</v>
      </c>
      <c r="G514" s="1">
        <v>2978.53</v>
      </c>
      <c r="H514">
        <v>57.44</v>
      </c>
      <c r="I514" s="2">
        <v>7000</v>
      </c>
      <c r="J514" s="1">
        <v>4021.47</v>
      </c>
      <c r="K514">
        <v>0</v>
      </c>
      <c r="L514" s="1">
        <v>4021.47</v>
      </c>
      <c r="M514" s="1">
        <v>2978.53</v>
      </c>
      <c r="N514">
        <v>57.44</v>
      </c>
      <c r="O514">
        <v>0</v>
      </c>
      <c r="P514">
        <v>0</v>
      </c>
      <c r="Q514">
        <v>0</v>
      </c>
      <c r="R514" s="2">
        <v>7000</v>
      </c>
      <c r="S514" s="1">
        <v>2978.53</v>
      </c>
      <c r="T514" s="2">
        <v>7000</v>
      </c>
      <c r="U514" s="1">
        <v>2978.53</v>
      </c>
      <c r="V514">
        <v>330</v>
      </c>
      <c r="W514" t="s">
        <v>151</v>
      </c>
      <c r="X514">
        <v>0</v>
      </c>
      <c r="Y514" t="str">
        <f>""</f>
        <v/>
      </c>
      <c r="Z514">
        <v>0</v>
      </c>
      <c r="AA514" t="str">
        <f>""</f>
        <v/>
      </c>
      <c r="AB514">
        <v>0</v>
      </c>
      <c r="AC514" t="str">
        <f>""</f>
        <v/>
      </c>
      <c r="AD514">
        <v>0</v>
      </c>
      <c r="AE514" t="str">
        <f>""</f>
        <v/>
      </c>
      <c r="AF514">
        <v>0</v>
      </c>
      <c r="AG514" t="str">
        <f>""</f>
        <v/>
      </c>
      <c r="AH514">
        <v>0</v>
      </c>
      <c r="AI514" t="str">
        <f>""</f>
        <v/>
      </c>
      <c r="AJ514">
        <v>0</v>
      </c>
      <c r="AK514" t="str">
        <f>""</f>
        <v/>
      </c>
      <c r="AL514">
        <v>0</v>
      </c>
      <c r="AM514" t="str">
        <f>""</f>
        <v/>
      </c>
      <c r="AN514">
        <v>0</v>
      </c>
      <c r="AO514" t="str">
        <f>""</f>
        <v/>
      </c>
      <c r="AP514">
        <v>0</v>
      </c>
      <c r="AQ514" t="str">
        <f>""</f>
        <v/>
      </c>
      <c r="AR514" t="s">
        <v>56</v>
      </c>
      <c r="AS514" t="s">
        <v>57</v>
      </c>
      <c r="AT514">
        <v>0</v>
      </c>
      <c r="AU514" t="str">
        <f>""</f>
        <v/>
      </c>
      <c r="AV514">
        <v>2015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</row>
    <row r="515" spans="1:54" x14ac:dyDescent="0.2">
      <c r="A515">
        <v>1815700560</v>
      </c>
      <c r="B515" t="s">
        <v>319</v>
      </c>
      <c r="C515" s="2">
        <v>41000</v>
      </c>
      <c r="D515" s="1">
        <v>82169.8</v>
      </c>
      <c r="E515" s="1">
        <v>2000</v>
      </c>
      <c r="F515" s="1">
        <v>84169.8</v>
      </c>
      <c r="G515" s="1">
        <v>-43169.8</v>
      </c>
      <c r="H515">
        <v>205.29</v>
      </c>
      <c r="I515" s="2">
        <v>41000</v>
      </c>
      <c r="J515" s="1">
        <v>82169.8</v>
      </c>
      <c r="K515" s="1">
        <v>2000</v>
      </c>
      <c r="L515" s="1">
        <v>84169.8</v>
      </c>
      <c r="M515" s="1">
        <v>-43169.8</v>
      </c>
      <c r="N515">
        <v>205.29</v>
      </c>
      <c r="O515">
        <v>0</v>
      </c>
      <c r="P515">
        <v>0</v>
      </c>
      <c r="Q515">
        <v>0</v>
      </c>
      <c r="R515" s="2">
        <v>41000</v>
      </c>
      <c r="S515" s="1">
        <v>-43169.8</v>
      </c>
      <c r="T515" s="2">
        <v>41000</v>
      </c>
      <c r="U515" s="1">
        <v>-43169.8</v>
      </c>
      <c r="V515">
        <v>0</v>
      </c>
      <c r="W515" t="str">
        <f>""</f>
        <v/>
      </c>
      <c r="X515">
        <v>0</v>
      </c>
      <c r="Y515" t="str">
        <f>""</f>
        <v/>
      </c>
      <c r="Z515">
        <v>0</v>
      </c>
      <c r="AA515" t="str">
        <f>""</f>
        <v/>
      </c>
      <c r="AB515">
        <v>0</v>
      </c>
      <c r="AC515" t="str">
        <f>""</f>
        <v/>
      </c>
      <c r="AD515">
        <v>0</v>
      </c>
      <c r="AE515" t="str">
        <f>""</f>
        <v/>
      </c>
      <c r="AF515">
        <v>0</v>
      </c>
      <c r="AG515" t="str">
        <f>""</f>
        <v/>
      </c>
      <c r="AH515">
        <v>0</v>
      </c>
      <c r="AI515" t="str">
        <f>""</f>
        <v/>
      </c>
      <c r="AJ515">
        <v>0</v>
      </c>
      <c r="AK515" t="str">
        <f>""</f>
        <v/>
      </c>
      <c r="AL515">
        <v>0</v>
      </c>
      <c r="AM515" t="str">
        <f>""</f>
        <v/>
      </c>
      <c r="AN515">
        <v>0</v>
      </c>
      <c r="AO515" t="str">
        <f>""</f>
        <v/>
      </c>
      <c r="AP515">
        <v>0</v>
      </c>
      <c r="AQ515" t="str">
        <f>""</f>
        <v/>
      </c>
      <c r="AR515" t="s">
        <v>56</v>
      </c>
      <c r="AS515" t="s">
        <v>57</v>
      </c>
      <c r="AT515">
        <v>0</v>
      </c>
      <c r="AU515" t="str">
        <f>""</f>
        <v/>
      </c>
      <c r="AV515">
        <v>2015</v>
      </c>
      <c r="AW515">
        <v>0</v>
      </c>
      <c r="AX515">
        <v>0</v>
      </c>
      <c r="AY515">
        <v>2000</v>
      </c>
      <c r="AZ515">
        <v>0</v>
      </c>
      <c r="BA515">
        <v>0</v>
      </c>
      <c r="BB515">
        <v>0</v>
      </c>
    </row>
    <row r="516" spans="1:54" x14ac:dyDescent="0.2">
      <c r="A516">
        <v>1815700720</v>
      </c>
      <c r="B516" t="s">
        <v>423</v>
      </c>
      <c r="C516" s="2">
        <v>17000</v>
      </c>
      <c r="D516" s="1">
        <v>38564.519999999997</v>
      </c>
      <c r="E516" s="1">
        <v>3940</v>
      </c>
      <c r="F516" s="1">
        <v>42504.52</v>
      </c>
      <c r="G516" s="1">
        <v>-25504.52</v>
      </c>
      <c r="H516">
        <v>250.02</v>
      </c>
      <c r="I516" s="2">
        <v>17000</v>
      </c>
      <c r="J516" s="1">
        <v>38564.519999999997</v>
      </c>
      <c r="K516" s="1">
        <v>3940</v>
      </c>
      <c r="L516" s="1">
        <v>42504.52</v>
      </c>
      <c r="M516" s="1">
        <v>-25504.52</v>
      </c>
      <c r="N516">
        <v>250.02</v>
      </c>
      <c r="O516">
        <v>0</v>
      </c>
      <c r="P516">
        <v>0</v>
      </c>
      <c r="Q516">
        <v>0</v>
      </c>
      <c r="R516" s="2">
        <v>17000</v>
      </c>
      <c r="S516" s="1">
        <v>-25504.52</v>
      </c>
      <c r="T516" s="2">
        <v>17000</v>
      </c>
      <c r="U516" s="1">
        <v>-25504.52</v>
      </c>
      <c r="V516">
        <v>330</v>
      </c>
      <c r="W516" t="s">
        <v>151</v>
      </c>
      <c r="X516">
        <v>0</v>
      </c>
      <c r="Y516" t="str">
        <f>""</f>
        <v/>
      </c>
      <c r="Z516">
        <v>0</v>
      </c>
      <c r="AA516" t="str">
        <f>""</f>
        <v/>
      </c>
      <c r="AB516">
        <v>0</v>
      </c>
      <c r="AC516" t="str">
        <f>""</f>
        <v/>
      </c>
      <c r="AD516">
        <v>0</v>
      </c>
      <c r="AE516" t="str">
        <f>""</f>
        <v/>
      </c>
      <c r="AF516">
        <v>0</v>
      </c>
      <c r="AG516" t="str">
        <f>""</f>
        <v/>
      </c>
      <c r="AH516">
        <v>0</v>
      </c>
      <c r="AI516" t="str">
        <f>""</f>
        <v/>
      </c>
      <c r="AJ516">
        <v>0</v>
      </c>
      <c r="AK516" t="str">
        <f>""</f>
        <v/>
      </c>
      <c r="AL516">
        <v>0</v>
      </c>
      <c r="AM516" t="str">
        <f>""</f>
        <v/>
      </c>
      <c r="AN516">
        <v>0</v>
      </c>
      <c r="AO516" t="str">
        <f>""</f>
        <v/>
      </c>
      <c r="AP516">
        <v>0</v>
      </c>
      <c r="AQ516" t="str">
        <f>""</f>
        <v/>
      </c>
      <c r="AR516" t="s">
        <v>56</v>
      </c>
      <c r="AS516" t="s">
        <v>57</v>
      </c>
      <c r="AT516">
        <v>0</v>
      </c>
      <c r="AU516" t="str">
        <f>""</f>
        <v/>
      </c>
      <c r="AV516">
        <v>2015</v>
      </c>
      <c r="AW516">
        <v>0</v>
      </c>
      <c r="AX516">
        <v>0</v>
      </c>
      <c r="AY516">
        <v>3940</v>
      </c>
      <c r="AZ516">
        <v>0</v>
      </c>
      <c r="BA516">
        <v>0</v>
      </c>
      <c r="BB516">
        <v>0</v>
      </c>
    </row>
    <row r="517" spans="1:54" x14ac:dyDescent="0.2">
      <c r="A517">
        <v>1815700750</v>
      </c>
      <c r="B517" t="s">
        <v>313</v>
      </c>
      <c r="C517" s="2">
        <v>196000</v>
      </c>
      <c r="D517" s="1">
        <v>158432</v>
      </c>
      <c r="E517">
        <v>0</v>
      </c>
      <c r="F517" s="1">
        <v>158432</v>
      </c>
      <c r="G517" s="1">
        <v>37568</v>
      </c>
      <c r="H517">
        <v>80.83</v>
      </c>
      <c r="I517" s="2">
        <v>196000</v>
      </c>
      <c r="J517" s="1">
        <v>158432</v>
      </c>
      <c r="K517">
        <v>0</v>
      </c>
      <c r="L517" s="1">
        <v>158432</v>
      </c>
      <c r="M517" s="1">
        <v>37568</v>
      </c>
      <c r="N517">
        <v>80.83</v>
      </c>
      <c r="O517">
        <v>0</v>
      </c>
      <c r="P517">
        <v>0</v>
      </c>
      <c r="Q517">
        <v>0</v>
      </c>
      <c r="R517" s="2">
        <v>196000</v>
      </c>
      <c r="S517" s="1">
        <v>37568</v>
      </c>
      <c r="T517" s="2">
        <v>196000</v>
      </c>
      <c r="U517" s="1">
        <v>37568</v>
      </c>
      <c r="V517">
        <v>330</v>
      </c>
      <c r="W517" t="s">
        <v>151</v>
      </c>
      <c r="X517">
        <v>0</v>
      </c>
      <c r="Y517" t="str">
        <f>""</f>
        <v/>
      </c>
      <c r="Z517">
        <v>0</v>
      </c>
      <c r="AA517" t="str">
        <f>""</f>
        <v/>
      </c>
      <c r="AB517">
        <v>0</v>
      </c>
      <c r="AC517" t="str">
        <f>""</f>
        <v/>
      </c>
      <c r="AD517">
        <v>0</v>
      </c>
      <c r="AE517" t="str">
        <f>""</f>
        <v/>
      </c>
      <c r="AF517">
        <v>0</v>
      </c>
      <c r="AG517" t="str">
        <f>""</f>
        <v/>
      </c>
      <c r="AH517">
        <v>0</v>
      </c>
      <c r="AI517" t="str">
        <f>""</f>
        <v/>
      </c>
      <c r="AJ517">
        <v>0</v>
      </c>
      <c r="AK517" t="str">
        <f>""</f>
        <v/>
      </c>
      <c r="AL517">
        <v>0</v>
      </c>
      <c r="AM517" t="str">
        <f>""</f>
        <v/>
      </c>
      <c r="AN517">
        <v>0</v>
      </c>
      <c r="AO517" t="str">
        <f>""</f>
        <v/>
      </c>
      <c r="AP517">
        <v>0</v>
      </c>
      <c r="AQ517" t="str">
        <f>""</f>
        <v/>
      </c>
      <c r="AR517" t="s">
        <v>56</v>
      </c>
      <c r="AS517" t="s">
        <v>57</v>
      </c>
      <c r="AT517">
        <v>0</v>
      </c>
      <c r="AU517" t="str">
        <f>""</f>
        <v/>
      </c>
      <c r="AV517">
        <v>2015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</row>
    <row r="518" spans="1:54" x14ac:dyDescent="0.2">
      <c r="A518">
        <v>1815700751</v>
      </c>
      <c r="B518" t="s">
        <v>577</v>
      </c>
      <c r="C518" s="2">
        <v>62000</v>
      </c>
      <c r="D518" s="1">
        <v>45560.03</v>
      </c>
      <c r="E518">
        <v>0</v>
      </c>
      <c r="F518" s="1">
        <v>45560.03</v>
      </c>
      <c r="G518" s="1">
        <v>16439.97</v>
      </c>
      <c r="H518">
        <v>73.48</v>
      </c>
      <c r="I518" s="2">
        <v>62000</v>
      </c>
      <c r="J518" s="1">
        <v>45560.03</v>
      </c>
      <c r="K518">
        <v>0</v>
      </c>
      <c r="L518" s="1">
        <v>45560.03</v>
      </c>
      <c r="M518" s="1">
        <v>16439.97</v>
      </c>
      <c r="N518">
        <v>73.48</v>
      </c>
      <c r="O518">
        <v>0</v>
      </c>
      <c r="P518">
        <v>0</v>
      </c>
      <c r="Q518">
        <v>0</v>
      </c>
      <c r="R518" s="2">
        <v>62000</v>
      </c>
      <c r="S518" s="1">
        <v>16439.97</v>
      </c>
      <c r="T518" s="2">
        <v>62000</v>
      </c>
      <c r="U518" s="1">
        <v>16439.97</v>
      </c>
      <c r="V518">
        <v>0</v>
      </c>
      <c r="W518" t="str">
        <f>""</f>
        <v/>
      </c>
      <c r="X518">
        <v>0</v>
      </c>
      <c r="Y518" t="str">
        <f>""</f>
        <v/>
      </c>
      <c r="Z518">
        <v>0</v>
      </c>
      <c r="AA518" t="str">
        <f>""</f>
        <v/>
      </c>
      <c r="AB518">
        <v>0</v>
      </c>
      <c r="AC518" t="str">
        <f>""</f>
        <v/>
      </c>
      <c r="AD518">
        <v>0</v>
      </c>
      <c r="AE518" t="str">
        <f>""</f>
        <v/>
      </c>
      <c r="AF518">
        <v>0</v>
      </c>
      <c r="AG518" t="str">
        <f>""</f>
        <v/>
      </c>
      <c r="AH518">
        <v>0</v>
      </c>
      <c r="AI518" t="str">
        <f>""</f>
        <v/>
      </c>
      <c r="AJ518">
        <v>0</v>
      </c>
      <c r="AK518" t="str">
        <f>""</f>
        <v/>
      </c>
      <c r="AL518">
        <v>0</v>
      </c>
      <c r="AM518" t="str">
        <f>""</f>
        <v/>
      </c>
      <c r="AN518">
        <v>0</v>
      </c>
      <c r="AO518" t="str">
        <f>""</f>
        <v/>
      </c>
      <c r="AP518">
        <v>0</v>
      </c>
      <c r="AQ518" t="str">
        <f>""</f>
        <v/>
      </c>
      <c r="AR518" t="s">
        <v>56</v>
      </c>
      <c r="AS518" t="s">
        <v>57</v>
      </c>
      <c r="AT518">
        <v>0</v>
      </c>
      <c r="AU518" t="str">
        <f>""</f>
        <v/>
      </c>
      <c r="AV518">
        <v>2015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</row>
    <row r="519" spans="1:54" x14ac:dyDescent="0.2">
      <c r="A519">
        <v>1815700780</v>
      </c>
      <c r="B519" t="s">
        <v>305</v>
      </c>
      <c r="C519" s="2">
        <v>99000</v>
      </c>
      <c r="D519" s="1">
        <v>94787</v>
      </c>
      <c r="E519" s="1">
        <v>4600</v>
      </c>
      <c r="F519" s="1">
        <v>99387</v>
      </c>
      <c r="G519">
        <v>-387</v>
      </c>
      <c r="H519">
        <v>100.39</v>
      </c>
      <c r="I519" s="2">
        <v>99000</v>
      </c>
      <c r="J519" s="1">
        <v>94787</v>
      </c>
      <c r="K519" s="1">
        <v>4600</v>
      </c>
      <c r="L519" s="1">
        <v>99387</v>
      </c>
      <c r="M519">
        <v>-387</v>
      </c>
      <c r="N519">
        <v>100.39</v>
      </c>
      <c r="O519">
        <v>0</v>
      </c>
      <c r="P519">
        <v>0</v>
      </c>
      <c r="Q519">
        <v>0</v>
      </c>
      <c r="R519" s="2">
        <v>99000</v>
      </c>
      <c r="S519">
        <v>-387</v>
      </c>
      <c r="T519" s="2">
        <v>99000</v>
      </c>
      <c r="U519">
        <v>-387</v>
      </c>
      <c r="V519">
        <v>330</v>
      </c>
      <c r="W519" t="s">
        <v>151</v>
      </c>
      <c r="X519">
        <v>0</v>
      </c>
      <c r="Y519" t="str">
        <f>""</f>
        <v/>
      </c>
      <c r="Z519">
        <v>0</v>
      </c>
      <c r="AA519" t="str">
        <f>""</f>
        <v/>
      </c>
      <c r="AB519">
        <v>0</v>
      </c>
      <c r="AC519" t="str">
        <f>""</f>
        <v/>
      </c>
      <c r="AD519">
        <v>0</v>
      </c>
      <c r="AE519" t="str">
        <f>""</f>
        <v/>
      </c>
      <c r="AF519">
        <v>0</v>
      </c>
      <c r="AG519" t="str">
        <f>""</f>
        <v/>
      </c>
      <c r="AH519">
        <v>0</v>
      </c>
      <c r="AI519" t="str">
        <f>""</f>
        <v/>
      </c>
      <c r="AJ519">
        <v>0</v>
      </c>
      <c r="AK519" t="str">
        <f>""</f>
        <v/>
      </c>
      <c r="AL519">
        <v>0</v>
      </c>
      <c r="AM519" t="str">
        <f>""</f>
        <v/>
      </c>
      <c r="AN519">
        <v>0</v>
      </c>
      <c r="AO519" t="str">
        <f>""</f>
        <v/>
      </c>
      <c r="AP519">
        <v>0</v>
      </c>
      <c r="AQ519" t="str">
        <f>""</f>
        <v/>
      </c>
      <c r="AR519" t="s">
        <v>56</v>
      </c>
      <c r="AS519" t="s">
        <v>57</v>
      </c>
      <c r="AT519">
        <v>0</v>
      </c>
      <c r="AU519" t="str">
        <f>""</f>
        <v/>
      </c>
      <c r="AV519">
        <v>2015</v>
      </c>
      <c r="AW519">
        <v>0</v>
      </c>
      <c r="AX519">
        <v>0</v>
      </c>
      <c r="AY519">
        <v>4600</v>
      </c>
      <c r="AZ519">
        <v>0</v>
      </c>
      <c r="BA519">
        <v>0</v>
      </c>
      <c r="BB519">
        <v>0</v>
      </c>
    </row>
    <row r="520" spans="1:54" x14ac:dyDescent="0.2">
      <c r="A520">
        <v>1815701110</v>
      </c>
      <c r="B520" t="s">
        <v>578</v>
      </c>
      <c r="C520" s="2">
        <v>12577000</v>
      </c>
      <c r="D520" s="1">
        <v>12508262.77</v>
      </c>
      <c r="E520">
        <v>0</v>
      </c>
      <c r="F520" s="1">
        <v>12508262.77</v>
      </c>
      <c r="G520" s="1">
        <v>68737.23</v>
      </c>
      <c r="H520">
        <v>99.45</v>
      </c>
      <c r="I520" s="2">
        <v>12577000</v>
      </c>
      <c r="J520" s="1">
        <v>12508262.77</v>
      </c>
      <c r="K520">
        <v>0</v>
      </c>
      <c r="L520" s="1">
        <v>12508262.77</v>
      </c>
      <c r="M520" s="1">
        <v>68737.23</v>
      </c>
      <c r="N520">
        <v>99.45</v>
      </c>
      <c r="O520">
        <v>0</v>
      </c>
      <c r="P520">
        <v>0</v>
      </c>
      <c r="Q520">
        <v>0</v>
      </c>
      <c r="R520" s="2">
        <v>12577000</v>
      </c>
      <c r="S520" s="1">
        <v>68737.23</v>
      </c>
      <c r="T520" s="2">
        <v>12577000</v>
      </c>
      <c r="U520" s="1">
        <v>68737.23</v>
      </c>
      <c r="V520">
        <v>330</v>
      </c>
      <c r="W520" t="s">
        <v>151</v>
      </c>
      <c r="X520">
        <v>0</v>
      </c>
      <c r="Y520" t="str">
        <f>""</f>
        <v/>
      </c>
      <c r="Z520">
        <v>0</v>
      </c>
      <c r="AA520" t="str">
        <f>""</f>
        <v/>
      </c>
      <c r="AB520">
        <v>0</v>
      </c>
      <c r="AC520" t="str">
        <f>""</f>
        <v/>
      </c>
      <c r="AD520">
        <v>0</v>
      </c>
      <c r="AE520" t="str">
        <f>""</f>
        <v/>
      </c>
      <c r="AF520">
        <v>0</v>
      </c>
      <c r="AG520" t="str">
        <f>""</f>
        <v/>
      </c>
      <c r="AH520">
        <v>0</v>
      </c>
      <c r="AI520" t="str">
        <f>""</f>
        <v/>
      </c>
      <c r="AJ520">
        <v>0</v>
      </c>
      <c r="AK520" t="str">
        <f>""</f>
        <v/>
      </c>
      <c r="AL520">
        <v>0</v>
      </c>
      <c r="AM520" t="str">
        <f>""</f>
        <v/>
      </c>
      <c r="AN520">
        <v>0</v>
      </c>
      <c r="AO520" t="str">
        <f>""</f>
        <v/>
      </c>
      <c r="AP520">
        <v>0</v>
      </c>
      <c r="AQ520" t="str">
        <f>""</f>
        <v/>
      </c>
      <c r="AR520" t="s">
        <v>56</v>
      </c>
      <c r="AS520" t="s">
        <v>57</v>
      </c>
      <c r="AT520">
        <v>0</v>
      </c>
      <c r="AU520" t="str">
        <f>""</f>
        <v/>
      </c>
      <c r="AV520">
        <v>2015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</row>
    <row r="521" spans="1:54" x14ac:dyDescent="0.2">
      <c r="A521">
        <v>1815701431</v>
      </c>
      <c r="B521" t="s">
        <v>501</v>
      </c>
      <c r="C521" s="2">
        <v>84000</v>
      </c>
      <c r="D521" s="1">
        <v>115514.75</v>
      </c>
      <c r="E521">
        <v>0</v>
      </c>
      <c r="F521" s="1">
        <v>115514.75</v>
      </c>
      <c r="G521" s="1">
        <v>-31514.75</v>
      </c>
      <c r="H521">
        <v>137.51</v>
      </c>
      <c r="I521" s="2">
        <v>84000</v>
      </c>
      <c r="J521" s="1">
        <v>115514.75</v>
      </c>
      <c r="K521">
        <v>0</v>
      </c>
      <c r="L521" s="1">
        <v>115514.75</v>
      </c>
      <c r="M521" s="1">
        <v>-31514.75</v>
      </c>
      <c r="N521">
        <v>137.51</v>
      </c>
      <c r="O521">
        <v>0</v>
      </c>
      <c r="P521">
        <v>0</v>
      </c>
      <c r="Q521">
        <v>0</v>
      </c>
      <c r="R521" s="2">
        <v>84000</v>
      </c>
      <c r="S521" s="1">
        <v>-31514.75</v>
      </c>
      <c r="T521" s="2">
        <v>84000</v>
      </c>
      <c r="U521" s="1">
        <v>-31514.75</v>
      </c>
      <c r="V521">
        <v>0</v>
      </c>
      <c r="W521" t="str">
        <f>""</f>
        <v/>
      </c>
      <c r="X521">
        <v>0</v>
      </c>
      <c r="Y521" t="str">
        <f>""</f>
        <v/>
      </c>
      <c r="Z521">
        <v>0</v>
      </c>
      <c r="AA521" t="str">
        <f>""</f>
        <v/>
      </c>
      <c r="AB521">
        <v>0</v>
      </c>
      <c r="AC521" t="str">
        <f>""</f>
        <v/>
      </c>
      <c r="AD521">
        <v>0</v>
      </c>
      <c r="AE521" t="str">
        <f>""</f>
        <v/>
      </c>
      <c r="AF521">
        <v>0</v>
      </c>
      <c r="AG521" t="str">
        <f>""</f>
        <v/>
      </c>
      <c r="AH521">
        <v>0</v>
      </c>
      <c r="AI521" t="str">
        <f>""</f>
        <v/>
      </c>
      <c r="AJ521">
        <v>0</v>
      </c>
      <c r="AK521" t="str">
        <f>""</f>
        <v/>
      </c>
      <c r="AL521">
        <v>0</v>
      </c>
      <c r="AM521" t="str">
        <f>""</f>
        <v/>
      </c>
      <c r="AN521">
        <v>0</v>
      </c>
      <c r="AO521" t="str">
        <f>""</f>
        <v/>
      </c>
      <c r="AP521">
        <v>0</v>
      </c>
      <c r="AQ521" t="str">
        <f>""</f>
        <v/>
      </c>
      <c r="AR521" t="s">
        <v>56</v>
      </c>
      <c r="AS521" t="s">
        <v>57</v>
      </c>
      <c r="AT521">
        <v>0</v>
      </c>
      <c r="AU521" t="str">
        <f>""</f>
        <v/>
      </c>
      <c r="AV521">
        <v>2015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</row>
    <row r="522" spans="1:54" x14ac:dyDescent="0.2">
      <c r="A522">
        <v>1815701432</v>
      </c>
      <c r="B522" t="s">
        <v>573</v>
      </c>
      <c r="C522" s="2">
        <v>45000</v>
      </c>
      <c r="D522" s="1">
        <v>75554.740000000005</v>
      </c>
      <c r="E522">
        <v>0</v>
      </c>
      <c r="F522" s="1">
        <v>75554.740000000005</v>
      </c>
      <c r="G522" s="1">
        <v>-30554.74</v>
      </c>
      <c r="H522">
        <v>167.89</v>
      </c>
      <c r="I522" s="2">
        <v>45000</v>
      </c>
      <c r="J522" s="1">
        <v>75554.740000000005</v>
      </c>
      <c r="K522">
        <v>0</v>
      </c>
      <c r="L522" s="1">
        <v>75554.740000000005</v>
      </c>
      <c r="M522" s="1">
        <v>-30554.74</v>
      </c>
      <c r="N522">
        <v>167.89</v>
      </c>
      <c r="O522">
        <v>0</v>
      </c>
      <c r="P522">
        <v>0</v>
      </c>
      <c r="Q522">
        <v>0</v>
      </c>
      <c r="R522" s="2">
        <v>45000</v>
      </c>
      <c r="S522" s="1">
        <v>-30554.74</v>
      </c>
      <c r="T522" s="2">
        <v>45000</v>
      </c>
      <c r="U522" s="1">
        <v>-30554.74</v>
      </c>
      <c r="V522">
        <v>0</v>
      </c>
      <c r="W522" t="str">
        <f>""</f>
        <v/>
      </c>
      <c r="X522">
        <v>0</v>
      </c>
      <c r="Y522" t="str">
        <f>""</f>
        <v/>
      </c>
      <c r="Z522">
        <v>0</v>
      </c>
      <c r="AA522" t="str">
        <f>""</f>
        <v/>
      </c>
      <c r="AB522">
        <v>0</v>
      </c>
      <c r="AC522" t="str">
        <f>""</f>
        <v/>
      </c>
      <c r="AD522">
        <v>0</v>
      </c>
      <c r="AE522" t="str">
        <f>""</f>
        <v/>
      </c>
      <c r="AF522">
        <v>0</v>
      </c>
      <c r="AG522" t="str">
        <f>""</f>
        <v/>
      </c>
      <c r="AH522">
        <v>0</v>
      </c>
      <c r="AI522" t="str">
        <f>""</f>
        <v/>
      </c>
      <c r="AJ522">
        <v>0</v>
      </c>
      <c r="AK522" t="str">
        <f>""</f>
        <v/>
      </c>
      <c r="AL522">
        <v>0</v>
      </c>
      <c r="AM522" t="str">
        <f>""</f>
        <v/>
      </c>
      <c r="AN522">
        <v>0</v>
      </c>
      <c r="AO522" t="str">
        <f>""</f>
        <v/>
      </c>
      <c r="AP522">
        <v>0</v>
      </c>
      <c r="AQ522" t="str">
        <f>""</f>
        <v/>
      </c>
      <c r="AR522" t="s">
        <v>56</v>
      </c>
      <c r="AS522" t="s">
        <v>57</v>
      </c>
      <c r="AT522">
        <v>0</v>
      </c>
      <c r="AU522" t="str">
        <f>""</f>
        <v/>
      </c>
      <c r="AV522">
        <v>2015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</row>
    <row r="523" spans="1:54" x14ac:dyDescent="0.2">
      <c r="A523">
        <v>1815701440</v>
      </c>
      <c r="B523" t="s">
        <v>502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 t="str">
        <f>""</f>
        <v/>
      </c>
      <c r="X523">
        <v>0</v>
      </c>
      <c r="Y523" t="str">
        <f>""</f>
        <v/>
      </c>
      <c r="Z523">
        <v>0</v>
      </c>
      <c r="AA523" t="str">
        <f>""</f>
        <v/>
      </c>
      <c r="AB523">
        <v>0</v>
      </c>
      <c r="AC523" t="str">
        <f>""</f>
        <v/>
      </c>
      <c r="AD523">
        <v>0</v>
      </c>
      <c r="AE523" t="str">
        <f>""</f>
        <v/>
      </c>
      <c r="AF523">
        <v>0</v>
      </c>
      <c r="AG523" t="str">
        <f>""</f>
        <v/>
      </c>
      <c r="AH523">
        <v>0</v>
      </c>
      <c r="AI523" t="str">
        <f>""</f>
        <v/>
      </c>
      <c r="AJ523">
        <v>0</v>
      </c>
      <c r="AK523" t="str">
        <f>""</f>
        <v/>
      </c>
      <c r="AL523">
        <v>0</v>
      </c>
      <c r="AM523" t="str">
        <f>""</f>
        <v/>
      </c>
      <c r="AN523">
        <v>0</v>
      </c>
      <c r="AO523" t="str">
        <f>""</f>
        <v/>
      </c>
      <c r="AP523">
        <v>0</v>
      </c>
      <c r="AQ523" t="str">
        <f>""</f>
        <v/>
      </c>
      <c r="AR523" t="s">
        <v>56</v>
      </c>
      <c r="AS523" t="s">
        <v>57</v>
      </c>
      <c r="AT523">
        <v>0</v>
      </c>
      <c r="AU523" t="str">
        <f>""</f>
        <v/>
      </c>
      <c r="AV523">
        <v>2015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</row>
    <row r="524" spans="1:54" x14ac:dyDescent="0.2">
      <c r="A524">
        <v>1815701450</v>
      </c>
      <c r="B524" t="s">
        <v>579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 t="str">
        <f>""</f>
        <v/>
      </c>
      <c r="X524">
        <v>0</v>
      </c>
      <c r="Y524" t="str">
        <f>""</f>
        <v/>
      </c>
      <c r="Z524">
        <v>0</v>
      </c>
      <c r="AA524" t="str">
        <f>""</f>
        <v/>
      </c>
      <c r="AB524">
        <v>0</v>
      </c>
      <c r="AC524" t="str">
        <f>""</f>
        <v/>
      </c>
      <c r="AD524">
        <v>0</v>
      </c>
      <c r="AE524" t="str">
        <f>""</f>
        <v/>
      </c>
      <c r="AF524">
        <v>0</v>
      </c>
      <c r="AG524" t="str">
        <f>""</f>
        <v/>
      </c>
      <c r="AH524">
        <v>0</v>
      </c>
      <c r="AI524" t="str">
        <f>""</f>
        <v/>
      </c>
      <c r="AJ524">
        <v>0</v>
      </c>
      <c r="AK524" t="str">
        <f>""</f>
        <v/>
      </c>
      <c r="AL524">
        <v>0</v>
      </c>
      <c r="AM524" t="str">
        <f>""</f>
        <v/>
      </c>
      <c r="AN524">
        <v>0</v>
      </c>
      <c r="AO524" t="str">
        <f>""</f>
        <v/>
      </c>
      <c r="AP524">
        <v>0</v>
      </c>
      <c r="AQ524" t="str">
        <f>""</f>
        <v/>
      </c>
      <c r="AR524" t="s">
        <v>56</v>
      </c>
      <c r="AS524" t="s">
        <v>57</v>
      </c>
      <c r="AT524">
        <v>0</v>
      </c>
      <c r="AU524" t="str">
        <f>""</f>
        <v/>
      </c>
      <c r="AV524">
        <v>2015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</row>
    <row r="525" spans="1:54" x14ac:dyDescent="0.2">
      <c r="A525">
        <v>1815701540</v>
      </c>
      <c r="B525" t="s">
        <v>354</v>
      </c>
      <c r="C525" s="2">
        <v>9000</v>
      </c>
      <c r="D525" s="1">
        <v>10901.39</v>
      </c>
      <c r="E525">
        <v>0</v>
      </c>
      <c r="F525" s="1">
        <v>10901.39</v>
      </c>
      <c r="G525" s="1">
        <v>-1901.39</v>
      </c>
      <c r="H525">
        <v>121.12</v>
      </c>
      <c r="I525" s="2">
        <v>9000</v>
      </c>
      <c r="J525" s="1">
        <v>10901.39</v>
      </c>
      <c r="K525">
        <v>0</v>
      </c>
      <c r="L525" s="1">
        <v>10901.39</v>
      </c>
      <c r="M525" s="1">
        <v>-1901.39</v>
      </c>
      <c r="N525">
        <v>121.12</v>
      </c>
      <c r="O525">
        <v>0</v>
      </c>
      <c r="P525">
        <v>0</v>
      </c>
      <c r="Q525">
        <v>0</v>
      </c>
      <c r="R525" s="2">
        <v>9000</v>
      </c>
      <c r="S525" s="1">
        <v>-1901.39</v>
      </c>
      <c r="T525" s="2">
        <v>9000</v>
      </c>
      <c r="U525" s="1">
        <v>-1901.39</v>
      </c>
      <c r="V525">
        <v>0</v>
      </c>
      <c r="W525" t="str">
        <f>""</f>
        <v/>
      </c>
      <c r="X525">
        <v>0</v>
      </c>
      <c r="Y525" t="str">
        <f>""</f>
        <v/>
      </c>
      <c r="Z525">
        <v>0</v>
      </c>
      <c r="AA525" t="str">
        <f>""</f>
        <v/>
      </c>
      <c r="AB525">
        <v>0</v>
      </c>
      <c r="AC525" t="str">
        <f>""</f>
        <v/>
      </c>
      <c r="AD525">
        <v>0</v>
      </c>
      <c r="AE525" t="str">
        <f>""</f>
        <v/>
      </c>
      <c r="AF525">
        <v>0</v>
      </c>
      <c r="AG525" t="str">
        <f>""</f>
        <v/>
      </c>
      <c r="AH525">
        <v>0</v>
      </c>
      <c r="AI525" t="str">
        <f>""</f>
        <v/>
      </c>
      <c r="AJ525">
        <v>0</v>
      </c>
      <c r="AK525" t="str">
        <f>""</f>
        <v/>
      </c>
      <c r="AL525">
        <v>0</v>
      </c>
      <c r="AM525" t="str">
        <f>""</f>
        <v/>
      </c>
      <c r="AN525">
        <v>0</v>
      </c>
      <c r="AO525" t="str">
        <f>""</f>
        <v/>
      </c>
      <c r="AP525">
        <v>0</v>
      </c>
      <c r="AQ525" t="str">
        <f>""</f>
        <v/>
      </c>
      <c r="AR525" t="s">
        <v>56</v>
      </c>
      <c r="AS525" t="s">
        <v>57</v>
      </c>
      <c r="AT525">
        <v>0</v>
      </c>
      <c r="AU525" t="str">
        <f>""</f>
        <v/>
      </c>
      <c r="AV525">
        <v>2015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</row>
    <row r="526" spans="1:54" x14ac:dyDescent="0.2">
      <c r="A526">
        <v>1815701560</v>
      </c>
      <c r="B526" t="s">
        <v>580</v>
      </c>
      <c r="C526" s="2">
        <v>36000</v>
      </c>
      <c r="D526" s="1">
        <v>44267</v>
      </c>
      <c r="E526">
        <v>0</v>
      </c>
      <c r="F526" s="1">
        <v>44267</v>
      </c>
      <c r="G526" s="1">
        <v>-8267</v>
      </c>
      <c r="H526">
        <v>122.96</v>
      </c>
      <c r="I526" s="2">
        <v>36000</v>
      </c>
      <c r="J526" s="1">
        <v>44267</v>
      </c>
      <c r="K526">
        <v>0</v>
      </c>
      <c r="L526" s="1">
        <v>44267</v>
      </c>
      <c r="M526" s="1">
        <v>-8267</v>
      </c>
      <c r="N526">
        <v>122.96</v>
      </c>
      <c r="O526">
        <v>0</v>
      </c>
      <c r="P526">
        <v>0</v>
      </c>
      <c r="Q526">
        <v>0</v>
      </c>
      <c r="R526" s="2">
        <v>36000</v>
      </c>
      <c r="S526" s="1">
        <v>-8267</v>
      </c>
      <c r="T526" s="2">
        <v>36000</v>
      </c>
      <c r="U526" s="1">
        <v>-8267</v>
      </c>
      <c r="V526">
        <v>0</v>
      </c>
      <c r="W526" t="str">
        <f>""</f>
        <v/>
      </c>
      <c r="X526">
        <v>0</v>
      </c>
      <c r="Y526" t="str">
        <f>""</f>
        <v/>
      </c>
      <c r="Z526">
        <v>0</v>
      </c>
      <c r="AA526" t="str">
        <f>""</f>
        <v/>
      </c>
      <c r="AB526">
        <v>0</v>
      </c>
      <c r="AC526" t="str">
        <f>""</f>
        <v/>
      </c>
      <c r="AD526">
        <v>0</v>
      </c>
      <c r="AE526" t="str">
        <f>""</f>
        <v/>
      </c>
      <c r="AF526">
        <v>0</v>
      </c>
      <c r="AG526" t="str">
        <f>""</f>
        <v/>
      </c>
      <c r="AH526">
        <v>0</v>
      </c>
      <c r="AI526" t="str">
        <f>""</f>
        <v/>
      </c>
      <c r="AJ526">
        <v>0</v>
      </c>
      <c r="AK526" t="str">
        <f>""</f>
        <v/>
      </c>
      <c r="AL526">
        <v>0</v>
      </c>
      <c r="AM526" t="str">
        <f>""</f>
        <v/>
      </c>
      <c r="AN526">
        <v>0</v>
      </c>
      <c r="AO526" t="str">
        <f>""</f>
        <v/>
      </c>
      <c r="AP526">
        <v>0</v>
      </c>
      <c r="AQ526" t="str">
        <f>""</f>
        <v/>
      </c>
      <c r="AR526" t="s">
        <v>56</v>
      </c>
      <c r="AS526" t="s">
        <v>57</v>
      </c>
      <c r="AT526">
        <v>0</v>
      </c>
      <c r="AU526" t="str">
        <f>""</f>
        <v/>
      </c>
      <c r="AV526">
        <v>2015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</row>
    <row r="527" spans="1:54" x14ac:dyDescent="0.2">
      <c r="A527">
        <v>1815701720</v>
      </c>
      <c r="B527" t="s">
        <v>581</v>
      </c>
      <c r="C527" s="2">
        <v>10000</v>
      </c>
      <c r="D527" s="1">
        <v>9726.6</v>
      </c>
      <c r="E527">
        <v>0</v>
      </c>
      <c r="F527" s="1">
        <v>9726.6</v>
      </c>
      <c r="G527">
        <v>273.39999999999998</v>
      </c>
      <c r="H527">
        <v>97.26</v>
      </c>
      <c r="I527" s="2">
        <v>10000</v>
      </c>
      <c r="J527" s="1">
        <v>9726.6</v>
      </c>
      <c r="K527">
        <v>0</v>
      </c>
      <c r="L527" s="1">
        <v>9726.6</v>
      </c>
      <c r="M527">
        <v>273.39999999999998</v>
      </c>
      <c r="N527">
        <v>97.26</v>
      </c>
      <c r="O527">
        <v>0</v>
      </c>
      <c r="P527">
        <v>0</v>
      </c>
      <c r="Q527">
        <v>0</v>
      </c>
      <c r="R527" s="2">
        <v>10000</v>
      </c>
      <c r="S527">
        <v>273.39999999999998</v>
      </c>
      <c r="T527" s="2">
        <v>10000</v>
      </c>
      <c r="U527">
        <v>273.39999999999998</v>
      </c>
      <c r="V527">
        <v>0</v>
      </c>
      <c r="W527" t="str">
        <f>""</f>
        <v/>
      </c>
      <c r="X527">
        <v>0</v>
      </c>
      <c r="Y527" t="str">
        <f>""</f>
        <v/>
      </c>
      <c r="Z527">
        <v>0</v>
      </c>
      <c r="AA527" t="str">
        <f>""</f>
        <v/>
      </c>
      <c r="AB527">
        <v>0</v>
      </c>
      <c r="AC527" t="str">
        <f>""</f>
        <v/>
      </c>
      <c r="AD527">
        <v>0</v>
      </c>
      <c r="AE527" t="str">
        <f>""</f>
        <v/>
      </c>
      <c r="AF527">
        <v>0</v>
      </c>
      <c r="AG527" t="str">
        <f>""</f>
        <v/>
      </c>
      <c r="AH527">
        <v>0</v>
      </c>
      <c r="AI527" t="str">
        <f>""</f>
        <v/>
      </c>
      <c r="AJ527">
        <v>0</v>
      </c>
      <c r="AK527" t="str">
        <f>""</f>
        <v/>
      </c>
      <c r="AL527">
        <v>0</v>
      </c>
      <c r="AM527" t="str">
        <f>""</f>
        <v/>
      </c>
      <c r="AN527">
        <v>0</v>
      </c>
      <c r="AO527" t="str">
        <f>""</f>
        <v/>
      </c>
      <c r="AP527">
        <v>0</v>
      </c>
      <c r="AQ527" t="str">
        <f>""</f>
        <v/>
      </c>
      <c r="AR527" t="s">
        <v>56</v>
      </c>
      <c r="AS527" t="s">
        <v>57</v>
      </c>
      <c r="AT527">
        <v>0</v>
      </c>
      <c r="AU527" t="str">
        <f>""</f>
        <v/>
      </c>
      <c r="AV527">
        <v>2015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</row>
    <row r="528" spans="1:54" x14ac:dyDescent="0.2">
      <c r="A528">
        <v>1815701750</v>
      </c>
      <c r="B528" t="s">
        <v>582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 t="str">
        <f>""</f>
        <v/>
      </c>
      <c r="X528">
        <v>0</v>
      </c>
      <c r="Y528" t="str">
        <f>""</f>
        <v/>
      </c>
      <c r="Z528">
        <v>0</v>
      </c>
      <c r="AA528" t="str">
        <f>""</f>
        <v/>
      </c>
      <c r="AB528">
        <v>0</v>
      </c>
      <c r="AC528" t="str">
        <f>""</f>
        <v/>
      </c>
      <c r="AD528">
        <v>0</v>
      </c>
      <c r="AE528" t="str">
        <f>""</f>
        <v/>
      </c>
      <c r="AF528">
        <v>0</v>
      </c>
      <c r="AG528" t="str">
        <f>""</f>
        <v/>
      </c>
      <c r="AH528">
        <v>0</v>
      </c>
      <c r="AI528" t="str">
        <f>""</f>
        <v/>
      </c>
      <c r="AJ528">
        <v>0</v>
      </c>
      <c r="AK528" t="str">
        <f>""</f>
        <v/>
      </c>
      <c r="AL528">
        <v>0</v>
      </c>
      <c r="AM528" t="str">
        <f>""</f>
        <v/>
      </c>
      <c r="AN528">
        <v>0</v>
      </c>
      <c r="AO528" t="str">
        <f>""</f>
        <v/>
      </c>
      <c r="AP528">
        <v>0</v>
      </c>
      <c r="AQ528" t="str">
        <f>""</f>
        <v/>
      </c>
      <c r="AR528" t="s">
        <v>56</v>
      </c>
      <c r="AS528" t="s">
        <v>57</v>
      </c>
      <c r="AT528">
        <v>0</v>
      </c>
      <c r="AU528" t="str">
        <f>""</f>
        <v/>
      </c>
      <c r="AV528">
        <v>2015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</row>
    <row r="529" spans="1:54" x14ac:dyDescent="0.2">
      <c r="A529">
        <v>1815701780</v>
      </c>
      <c r="B529" t="s">
        <v>583</v>
      </c>
      <c r="C529" s="2">
        <v>55000</v>
      </c>
      <c r="D529" s="1">
        <v>99259.7</v>
      </c>
      <c r="E529" s="1">
        <v>19444.240000000002</v>
      </c>
      <c r="F529" s="1">
        <v>118703.94</v>
      </c>
      <c r="G529" s="1">
        <v>-63703.94</v>
      </c>
      <c r="H529">
        <v>215.82</v>
      </c>
      <c r="I529" s="2">
        <v>55000</v>
      </c>
      <c r="J529" s="1">
        <v>99259.7</v>
      </c>
      <c r="K529" s="1">
        <v>19444.240000000002</v>
      </c>
      <c r="L529" s="1">
        <v>118703.94</v>
      </c>
      <c r="M529" s="1">
        <v>-63703.94</v>
      </c>
      <c r="N529">
        <v>215.82</v>
      </c>
      <c r="O529">
        <v>0</v>
      </c>
      <c r="P529">
        <v>0</v>
      </c>
      <c r="Q529">
        <v>0</v>
      </c>
      <c r="R529" s="2">
        <v>55000</v>
      </c>
      <c r="S529" s="1">
        <v>-63703.94</v>
      </c>
      <c r="T529" s="2">
        <v>55000</v>
      </c>
      <c r="U529" s="1">
        <v>-63703.94</v>
      </c>
      <c r="V529">
        <v>0</v>
      </c>
      <c r="W529" t="str">
        <f>""</f>
        <v/>
      </c>
      <c r="X529">
        <v>0</v>
      </c>
      <c r="Y529" t="str">
        <f>""</f>
        <v/>
      </c>
      <c r="Z529">
        <v>0</v>
      </c>
      <c r="AA529" t="str">
        <f>""</f>
        <v/>
      </c>
      <c r="AB529">
        <v>0</v>
      </c>
      <c r="AC529" t="str">
        <f>""</f>
        <v/>
      </c>
      <c r="AD529">
        <v>0</v>
      </c>
      <c r="AE529" t="str">
        <f>""</f>
        <v/>
      </c>
      <c r="AF529">
        <v>0</v>
      </c>
      <c r="AG529" t="str">
        <f>""</f>
        <v/>
      </c>
      <c r="AH529">
        <v>0</v>
      </c>
      <c r="AI529" t="str">
        <f>""</f>
        <v/>
      </c>
      <c r="AJ529">
        <v>0</v>
      </c>
      <c r="AK529" t="str">
        <f>""</f>
        <v/>
      </c>
      <c r="AL529">
        <v>0</v>
      </c>
      <c r="AM529" t="str">
        <f>""</f>
        <v/>
      </c>
      <c r="AN529">
        <v>0</v>
      </c>
      <c r="AO529" t="str">
        <f>""</f>
        <v/>
      </c>
      <c r="AP529">
        <v>0</v>
      </c>
      <c r="AQ529" t="str">
        <f>""</f>
        <v/>
      </c>
      <c r="AR529" t="s">
        <v>56</v>
      </c>
      <c r="AS529" t="s">
        <v>57</v>
      </c>
      <c r="AT529">
        <v>0</v>
      </c>
      <c r="AU529" t="str">
        <f>""</f>
        <v/>
      </c>
      <c r="AV529">
        <v>2015</v>
      </c>
      <c r="AW529">
        <v>0</v>
      </c>
      <c r="AX529">
        <v>0</v>
      </c>
      <c r="AY529">
        <v>19444</v>
      </c>
      <c r="AZ529">
        <v>0</v>
      </c>
      <c r="BA529">
        <v>0</v>
      </c>
      <c r="BB529">
        <v>0</v>
      </c>
    </row>
    <row r="530" spans="1:54" x14ac:dyDescent="0.2">
      <c r="A530">
        <v>1815702110</v>
      </c>
      <c r="B530" t="s">
        <v>584</v>
      </c>
      <c r="C530" s="2">
        <v>7670000</v>
      </c>
      <c r="D530" s="1">
        <v>7630174.5599999996</v>
      </c>
      <c r="E530">
        <v>0</v>
      </c>
      <c r="F530" s="1">
        <v>7630174.5599999996</v>
      </c>
      <c r="G530" s="1">
        <v>39825.440000000002</v>
      </c>
      <c r="H530">
        <v>99.48</v>
      </c>
      <c r="I530" s="2">
        <v>7670000</v>
      </c>
      <c r="J530" s="1">
        <v>7630174.5599999996</v>
      </c>
      <c r="K530">
        <v>0</v>
      </c>
      <c r="L530" s="1">
        <v>7630174.5599999996</v>
      </c>
      <c r="M530" s="1">
        <v>39825.440000000002</v>
      </c>
      <c r="N530">
        <v>99.48</v>
      </c>
      <c r="O530">
        <v>0</v>
      </c>
      <c r="P530">
        <v>0</v>
      </c>
      <c r="Q530">
        <v>0</v>
      </c>
      <c r="R530" s="2">
        <v>7670000</v>
      </c>
      <c r="S530" s="1">
        <v>39825.440000000002</v>
      </c>
      <c r="T530" s="2">
        <v>7670000</v>
      </c>
      <c r="U530" s="1">
        <v>39825.440000000002</v>
      </c>
      <c r="V530">
        <v>0</v>
      </c>
      <c r="W530" t="str">
        <f>""</f>
        <v/>
      </c>
      <c r="X530">
        <v>0</v>
      </c>
      <c r="Y530" t="str">
        <f>""</f>
        <v/>
      </c>
      <c r="Z530">
        <v>0</v>
      </c>
      <c r="AA530" t="str">
        <f>""</f>
        <v/>
      </c>
      <c r="AB530">
        <v>0</v>
      </c>
      <c r="AC530" t="str">
        <f>""</f>
        <v/>
      </c>
      <c r="AD530">
        <v>0</v>
      </c>
      <c r="AE530" t="str">
        <f>""</f>
        <v/>
      </c>
      <c r="AF530">
        <v>0</v>
      </c>
      <c r="AG530" t="str">
        <f>""</f>
        <v/>
      </c>
      <c r="AH530">
        <v>0</v>
      </c>
      <c r="AI530" t="str">
        <f>""</f>
        <v/>
      </c>
      <c r="AJ530">
        <v>0</v>
      </c>
      <c r="AK530" t="str">
        <f>""</f>
        <v/>
      </c>
      <c r="AL530">
        <v>0</v>
      </c>
      <c r="AM530" t="str">
        <f>""</f>
        <v/>
      </c>
      <c r="AN530">
        <v>0</v>
      </c>
      <c r="AO530" t="str">
        <f>""</f>
        <v/>
      </c>
      <c r="AP530">
        <v>0</v>
      </c>
      <c r="AQ530" t="str">
        <f>""</f>
        <v/>
      </c>
      <c r="AR530" t="s">
        <v>56</v>
      </c>
      <c r="AS530" t="s">
        <v>57</v>
      </c>
      <c r="AT530">
        <v>0</v>
      </c>
      <c r="AU530" t="str">
        <f>""</f>
        <v/>
      </c>
      <c r="AV530">
        <v>2015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</row>
    <row r="531" spans="1:54" x14ac:dyDescent="0.2">
      <c r="A531">
        <v>1815702431</v>
      </c>
      <c r="B531" t="s">
        <v>585</v>
      </c>
      <c r="C531" s="2">
        <v>109000</v>
      </c>
      <c r="D531" s="1">
        <v>72817.929999999993</v>
      </c>
      <c r="E531">
        <v>0</v>
      </c>
      <c r="F531" s="1">
        <v>72817.929999999993</v>
      </c>
      <c r="G531" s="1">
        <v>36182.07</v>
      </c>
      <c r="H531">
        <v>66.8</v>
      </c>
      <c r="I531" s="2">
        <v>109000</v>
      </c>
      <c r="J531" s="1">
        <v>72817.929999999993</v>
      </c>
      <c r="K531">
        <v>0</v>
      </c>
      <c r="L531" s="1">
        <v>72817.929999999993</v>
      </c>
      <c r="M531" s="1">
        <v>36182.07</v>
      </c>
      <c r="N531">
        <v>66.8</v>
      </c>
      <c r="O531">
        <v>0</v>
      </c>
      <c r="P531">
        <v>0</v>
      </c>
      <c r="Q531">
        <v>0</v>
      </c>
      <c r="R531" s="2">
        <v>109000</v>
      </c>
      <c r="S531" s="1">
        <v>36182.07</v>
      </c>
      <c r="T531" s="2">
        <v>109000</v>
      </c>
      <c r="U531" s="1">
        <v>36182.07</v>
      </c>
      <c r="V531">
        <v>0</v>
      </c>
      <c r="W531" t="str">
        <f>""</f>
        <v/>
      </c>
      <c r="X531">
        <v>0</v>
      </c>
      <c r="Y531" t="str">
        <f>""</f>
        <v/>
      </c>
      <c r="Z531">
        <v>0</v>
      </c>
      <c r="AA531" t="str">
        <f>""</f>
        <v/>
      </c>
      <c r="AB531">
        <v>0</v>
      </c>
      <c r="AC531" t="str">
        <f>""</f>
        <v/>
      </c>
      <c r="AD531">
        <v>0</v>
      </c>
      <c r="AE531" t="str">
        <f>""</f>
        <v/>
      </c>
      <c r="AF531">
        <v>0</v>
      </c>
      <c r="AG531" t="str">
        <f>""</f>
        <v/>
      </c>
      <c r="AH531">
        <v>0</v>
      </c>
      <c r="AI531" t="str">
        <f>""</f>
        <v/>
      </c>
      <c r="AJ531">
        <v>0</v>
      </c>
      <c r="AK531" t="str">
        <f>""</f>
        <v/>
      </c>
      <c r="AL531">
        <v>0</v>
      </c>
      <c r="AM531" t="str">
        <f>""</f>
        <v/>
      </c>
      <c r="AN531">
        <v>0</v>
      </c>
      <c r="AO531" t="str">
        <f>""</f>
        <v/>
      </c>
      <c r="AP531">
        <v>0</v>
      </c>
      <c r="AQ531" t="str">
        <f>""</f>
        <v/>
      </c>
      <c r="AR531" t="s">
        <v>56</v>
      </c>
      <c r="AS531" t="s">
        <v>57</v>
      </c>
      <c r="AT531">
        <v>0</v>
      </c>
      <c r="AU531" t="str">
        <f>""</f>
        <v/>
      </c>
      <c r="AV531">
        <v>2015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</row>
    <row r="532" spans="1:54" x14ac:dyDescent="0.2">
      <c r="A532">
        <v>1815702432</v>
      </c>
      <c r="B532" t="s">
        <v>586</v>
      </c>
      <c r="C532" s="2">
        <v>25000</v>
      </c>
      <c r="D532" s="1">
        <v>19674.62</v>
      </c>
      <c r="E532">
        <v>0</v>
      </c>
      <c r="F532" s="1">
        <v>19674.62</v>
      </c>
      <c r="G532" s="1">
        <v>5325.38</v>
      </c>
      <c r="H532">
        <v>78.69</v>
      </c>
      <c r="I532" s="2">
        <v>25000</v>
      </c>
      <c r="J532" s="1">
        <v>19674.62</v>
      </c>
      <c r="K532">
        <v>0</v>
      </c>
      <c r="L532" s="1">
        <v>19674.62</v>
      </c>
      <c r="M532" s="1">
        <v>5325.38</v>
      </c>
      <c r="N532">
        <v>78.69</v>
      </c>
      <c r="O532">
        <v>0</v>
      </c>
      <c r="P532">
        <v>0</v>
      </c>
      <c r="Q532">
        <v>0</v>
      </c>
      <c r="R532" s="2">
        <v>25000</v>
      </c>
      <c r="S532" s="1">
        <v>5325.38</v>
      </c>
      <c r="T532" s="2">
        <v>25000</v>
      </c>
      <c r="U532" s="1">
        <v>5325.38</v>
      </c>
      <c r="V532">
        <v>0</v>
      </c>
      <c r="W532" t="str">
        <f>""</f>
        <v/>
      </c>
      <c r="X532">
        <v>0</v>
      </c>
      <c r="Y532" t="str">
        <f>""</f>
        <v/>
      </c>
      <c r="Z532">
        <v>0</v>
      </c>
      <c r="AA532" t="str">
        <f>""</f>
        <v/>
      </c>
      <c r="AB532">
        <v>0</v>
      </c>
      <c r="AC532" t="str">
        <f>""</f>
        <v/>
      </c>
      <c r="AD532">
        <v>0</v>
      </c>
      <c r="AE532" t="str">
        <f>""</f>
        <v/>
      </c>
      <c r="AF532">
        <v>0</v>
      </c>
      <c r="AG532" t="str">
        <f>""</f>
        <v/>
      </c>
      <c r="AH532">
        <v>0</v>
      </c>
      <c r="AI532" t="str">
        <f>""</f>
        <v/>
      </c>
      <c r="AJ532">
        <v>0</v>
      </c>
      <c r="AK532" t="str">
        <f>""</f>
        <v/>
      </c>
      <c r="AL532">
        <v>0</v>
      </c>
      <c r="AM532" t="str">
        <f>""</f>
        <v/>
      </c>
      <c r="AN532">
        <v>0</v>
      </c>
      <c r="AO532" t="str">
        <f>""</f>
        <v/>
      </c>
      <c r="AP532">
        <v>0</v>
      </c>
      <c r="AQ532" t="str">
        <f>""</f>
        <v/>
      </c>
      <c r="AR532" t="s">
        <v>56</v>
      </c>
      <c r="AS532" t="s">
        <v>57</v>
      </c>
      <c r="AT532">
        <v>0</v>
      </c>
      <c r="AU532" t="str">
        <f>""</f>
        <v/>
      </c>
      <c r="AV532">
        <v>2015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</row>
    <row r="533" spans="1:54" x14ac:dyDescent="0.2">
      <c r="A533">
        <v>1815702440</v>
      </c>
      <c r="B533" t="s">
        <v>502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 t="str">
        <f>""</f>
        <v/>
      </c>
      <c r="X533">
        <v>0</v>
      </c>
      <c r="Y533" t="str">
        <f>""</f>
        <v/>
      </c>
      <c r="Z533">
        <v>0</v>
      </c>
      <c r="AA533" t="str">
        <f>""</f>
        <v/>
      </c>
      <c r="AB533">
        <v>0</v>
      </c>
      <c r="AC533" t="str">
        <f>""</f>
        <v/>
      </c>
      <c r="AD533">
        <v>0</v>
      </c>
      <c r="AE533" t="str">
        <f>""</f>
        <v/>
      </c>
      <c r="AF533">
        <v>0</v>
      </c>
      <c r="AG533" t="str">
        <f>""</f>
        <v/>
      </c>
      <c r="AH533">
        <v>0</v>
      </c>
      <c r="AI533" t="str">
        <f>""</f>
        <v/>
      </c>
      <c r="AJ533">
        <v>0</v>
      </c>
      <c r="AK533" t="str">
        <f>""</f>
        <v/>
      </c>
      <c r="AL533">
        <v>0</v>
      </c>
      <c r="AM533" t="str">
        <f>""</f>
        <v/>
      </c>
      <c r="AN533">
        <v>0</v>
      </c>
      <c r="AO533" t="str">
        <f>""</f>
        <v/>
      </c>
      <c r="AP533">
        <v>0</v>
      </c>
      <c r="AQ533" t="str">
        <f>""</f>
        <v/>
      </c>
      <c r="AR533" t="s">
        <v>56</v>
      </c>
      <c r="AS533" t="s">
        <v>57</v>
      </c>
      <c r="AT533">
        <v>0</v>
      </c>
      <c r="AU533" t="str">
        <f>""</f>
        <v/>
      </c>
      <c r="AV533">
        <v>2015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</row>
    <row r="534" spans="1:54" x14ac:dyDescent="0.2">
      <c r="A534">
        <v>1815702450</v>
      </c>
      <c r="B534" t="s">
        <v>579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 t="str">
        <f>""</f>
        <v/>
      </c>
      <c r="X534">
        <v>0</v>
      </c>
      <c r="Y534" t="str">
        <f>""</f>
        <v/>
      </c>
      <c r="Z534">
        <v>0</v>
      </c>
      <c r="AA534" t="str">
        <f>""</f>
        <v/>
      </c>
      <c r="AB534">
        <v>0</v>
      </c>
      <c r="AC534" t="str">
        <f>""</f>
        <v/>
      </c>
      <c r="AD534">
        <v>0</v>
      </c>
      <c r="AE534" t="str">
        <f>""</f>
        <v/>
      </c>
      <c r="AF534">
        <v>0</v>
      </c>
      <c r="AG534" t="str">
        <f>""</f>
        <v/>
      </c>
      <c r="AH534">
        <v>0</v>
      </c>
      <c r="AI534" t="str">
        <f>""</f>
        <v/>
      </c>
      <c r="AJ534">
        <v>0</v>
      </c>
      <c r="AK534" t="str">
        <f>""</f>
        <v/>
      </c>
      <c r="AL534">
        <v>0</v>
      </c>
      <c r="AM534" t="str">
        <f>""</f>
        <v/>
      </c>
      <c r="AN534">
        <v>0</v>
      </c>
      <c r="AO534" t="str">
        <f>""</f>
        <v/>
      </c>
      <c r="AP534">
        <v>0</v>
      </c>
      <c r="AQ534" t="str">
        <f>""</f>
        <v/>
      </c>
      <c r="AR534" t="s">
        <v>56</v>
      </c>
      <c r="AS534" t="s">
        <v>57</v>
      </c>
      <c r="AT534">
        <v>0</v>
      </c>
      <c r="AU534" t="str">
        <f>""</f>
        <v/>
      </c>
      <c r="AV534">
        <v>2015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</row>
    <row r="535" spans="1:54" x14ac:dyDescent="0.2">
      <c r="A535">
        <v>1815702540</v>
      </c>
      <c r="B535" t="s">
        <v>587</v>
      </c>
      <c r="C535" s="2">
        <v>1000</v>
      </c>
      <c r="D535">
        <v>948.27</v>
      </c>
      <c r="E535">
        <v>0</v>
      </c>
      <c r="F535">
        <v>948.27</v>
      </c>
      <c r="G535">
        <v>51.73</v>
      </c>
      <c r="H535">
        <v>94.82</v>
      </c>
      <c r="I535" s="2">
        <v>1000</v>
      </c>
      <c r="J535">
        <v>948.27</v>
      </c>
      <c r="K535">
        <v>0</v>
      </c>
      <c r="L535">
        <v>948.27</v>
      </c>
      <c r="M535">
        <v>51.73</v>
      </c>
      <c r="N535">
        <v>94.82</v>
      </c>
      <c r="O535">
        <v>0</v>
      </c>
      <c r="P535">
        <v>0</v>
      </c>
      <c r="Q535">
        <v>0</v>
      </c>
      <c r="R535" s="2">
        <v>1000</v>
      </c>
      <c r="S535">
        <v>51.73</v>
      </c>
      <c r="T535" s="2">
        <v>1000</v>
      </c>
      <c r="U535">
        <v>51.73</v>
      </c>
      <c r="V535">
        <v>0</v>
      </c>
      <c r="W535" t="str">
        <f>""</f>
        <v/>
      </c>
      <c r="X535">
        <v>0</v>
      </c>
      <c r="Y535" t="str">
        <f>""</f>
        <v/>
      </c>
      <c r="Z535">
        <v>0</v>
      </c>
      <c r="AA535" t="str">
        <f>""</f>
        <v/>
      </c>
      <c r="AB535">
        <v>0</v>
      </c>
      <c r="AC535" t="str">
        <f>""</f>
        <v/>
      </c>
      <c r="AD535">
        <v>0</v>
      </c>
      <c r="AE535" t="str">
        <f>""</f>
        <v/>
      </c>
      <c r="AF535">
        <v>0</v>
      </c>
      <c r="AG535" t="str">
        <f>""</f>
        <v/>
      </c>
      <c r="AH535">
        <v>0</v>
      </c>
      <c r="AI535" t="str">
        <f>""</f>
        <v/>
      </c>
      <c r="AJ535">
        <v>0</v>
      </c>
      <c r="AK535" t="str">
        <f>""</f>
        <v/>
      </c>
      <c r="AL535">
        <v>0</v>
      </c>
      <c r="AM535" t="str">
        <f>""</f>
        <v/>
      </c>
      <c r="AN535">
        <v>0</v>
      </c>
      <c r="AO535" t="str">
        <f>""</f>
        <v/>
      </c>
      <c r="AP535">
        <v>0</v>
      </c>
      <c r="AQ535" t="str">
        <f>""</f>
        <v/>
      </c>
      <c r="AR535" t="s">
        <v>56</v>
      </c>
      <c r="AS535" t="s">
        <v>57</v>
      </c>
      <c r="AT535">
        <v>0</v>
      </c>
      <c r="AU535" t="str">
        <f>""</f>
        <v/>
      </c>
      <c r="AV535">
        <v>2015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</row>
    <row r="536" spans="1:54" x14ac:dyDescent="0.2">
      <c r="A536">
        <v>1815702560</v>
      </c>
      <c r="B536" t="s">
        <v>588</v>
      </c>
      <c r="C536" s="2">
        <v>14000</v>
      </c>
      <c r="D536" s="1">
        <v>16176</v>
      </c>
      <c r="E536">
        <v>0</v>
      </c>
      <c r="F536" s="1">
        <v>16176</v>
      </c>
      <c r="G536" s="1">
        <v>-2176</v>
      </c>
      <c r="H536">
        <v>115.54</v>
      </c>
      <c r="I536" s="2">
        <v>14000</v>
      </c>
      <c r="J536" s="1">
        <v>16176</v>
      </c>
      <c r="K536">
        <v>0</v>
      </c>
      <c r="L536" s="1">
        <v>16176</v>
      </c>
      <c r="M536" s="1">
        <v>-2176</v>
      </c>
      <c r="N536">
        <v>115.54</v>
      </c>
      <c r="O536">
        <v>0</v>
      </c>
      <c r="P536">
        <v>0</v>
      </c>
      <c r="Q536">
        <v>0</v>
      </c>
      <c r="R536" s="2">
        <v>14000</v>
      </c>
      <c r="S536" s="1">
        <v>-2176</v>
      </c>
      <c r="T536" s="2">
        <v>14000</v>
      </c>
      <c r="U536" s="1">
        <v>-2176</v>
      </c>
      <c r="V536">
        <v>0</v>
      </c>
      <c r="W536" t="str">
        <f>""</f>
        <v/>
      </c>
      <c r="X536">
        <v>0</v>
      </c>
      <c r="Y536" t="str">
        <f>""</f>
        <v/>
      </c>
      <c r="Z536">
        <v>0</v>
      </c>
      <c r="AA536" t="str">
        <f>""</f>
        <v/>
      </c>
      <c r="AB536">
        <v>0</v>
      </c>
      <c r="AC536" t="str">
        <f>""</f>
        <v/>
      </c>
      <c r="AD536">
        <v>0</v>
      </c>
      <c r="AE536" t="str">
        <f>""</f>
        <v/>
      </c>
      <c r="AF536">
        <v>0</v>
      </c>
      <c r="AG536" t="str">
        <f>""</f>
        <v/>
      </c>
      <c r="AH536">
        <v>0</v>
      </c>
      <c r="AI536" t="str">
        <f>""</f>
        <v/>
      </c>
      <c r="AJ536">
        <v>0</v>
      </c>
      <c r="AK536" t="str">
        <f>""</f>
        <v/>
      </c>
      <c r="AL536">
        <v>0</v>
      </c>
      <c r="AM536" t="str">
        <f>""</f>
        <v/>
      </c>
      <c r="AN536">
        <v>0</v>
      </c>
      <c r="AO536" t="str">
        <f>""</f>
        <v/>
      </c>
      <c r="AP536">
        <v>0</v>
      </c>
      <c r="AQ536" t="str">
        <f>""</f>
        <v/>
      </c>
      <c r="AR536" t="s">
        <v>56</v>
      </c>
      <c r="AS536" t="s">
        <v>57</v>
      </c>
      <c r="AT536">
        <v>0</v>
      </c>
      <c r="AU536" t="str">
        <f>""</f>
        <v/>
      </c>
      <c r="AV536">
        <v>2015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</row>
    <row r="537" spans="1:54" x14ac:dyDescent="0.2">
      <c r="A537">
        <v>1815702720</v>
      </c>
      <c r="B537" t="s">
        <v>589</v>
      </c>
      <c r="C537" s="2">
        <v>11000</v>
      </c>
      <c r="D537" s="1">
        <v>10075</v>
      </c>
      <c r="E537">
        <v>0</v>
      </c>
      <c r="F537" s="1">
        <v>10075</v>
      </c>
      <c r="G537">
        <v>925</v>
      </c>
      <c r="H537">
        <v>91.59</v>
      </c>
      <c r="I537" s="2">
        <v>11000</v>
      </c>
      <c r="J537" s="1">
        <v>10075</v>
      </c>
      <c r="K537">
        <v>0</v>
      </c>
      <c r="L537" s="1">
        <v>10075</v>
      </c>
      <c r="M537">
        <v>925</v>
      </c>
      <c r="N537">
        <v>91.59</v>
      </c>
      <c r="O537">
        <v>0</v>
      </c>
      <c r="P537">
        <v>0</v>
      </c>
      <c r="Q537">
        <v>0</v>
      </c>
      <c r="R537" s="2">
        <v>11000</v>
      </c>
      <c r="S537">
        <v>925</v>
      </c>
      <c r="T537" s="2">
        <v>11000</v>
      </c>
      <c r="U537">
        <v>925</v>
      </c>
      <c r="V537">
        <v>0</v>
      </c>
      <c r="W537" t="str">
        <f>""</f>
        <v/>
      </c>
      <c r="X537">
        <v>0</v>
      </c>
      <c r="Y537" t="str">
        <f>""</f>
        <v/>
      </c>
      <c r="Z537">
        <v>0</v>
      </c>
      <c r="AA537" t="str">
        <f>""</f>
        <v/>
      </c>
      <c r="AB537">
        <v>0</v>
      </c>
      <c r="AC537" t="str">
        <f>""</f>
        <v/>
      </c>
      <c r="AD537">
        <v>0</v>
      </c>
      <c r="AE537" t="str">
        <f>""</f>
        <v/>
      </c>
      <c r="AF537">
        <v>0</v>
      </c>
      <c r="AG537" t="str">
        <f>""</f>
        <v/>
      </c>
      <c r="AH537">
        <v>0</v>
      </c>
      <c r="AI537" t="str">
        <f>""</f>
        <v/>
      </c>
      <c r="AJ537">
        <v>0</v>
      </c>
      <c r="AK537" t="str">
        <f>""</f>
        <v/>
      </c>
      <c r="AL537">
        <v>0</v>
      </c>
      <c r="AM537" t="str">
        <f>""</f>
        <v/>
      </c>
      <c r="AN537">
        <v>0</v>
      </c>
      <c r="AO537" t="str">
        <f>""</f>
        <v/>
      </c>
      <c r="AP537">
        <v>0</v>
      </c>
      <c r="AQ537" t="str">
        <f>""</f>
        <v/>
      </c>
      <c r="AR537" t="s">
        <v>56</v>
      </c>
      <c r="AS537" t="s">
        <v>57</v>
      </c>
      <c r="AT537">
        <v>0</v>
      </c>
      <c r="AU537" t="str">
        <f>""</f>
        <v/>
      </c>
      <c r="AV537">
        <v>2015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</row>
    <row r="538" spans="1:54" x14ac:dyDescent="0.2">
      <c r="A538">
        <v>1815702750</v>
      </c>
      <c r="B538" t="s">
        <v>590</v>
      </c>
      <c r="C538">
        <v>0</v>
      </c>
      <c r="D538">
        <v>0</v>
      </c>
      <c r="E538" s="1">
        <v>8892</v>
      </c>
      <c r="F538" s="1">
        <v>8892</v>
      </c>
      <c r="G538" s="1">
        <v>-8892</v>
      </c>
      <c r="H538">
        <v>0</v>
      </c>
      <c r="I538">
        <v>0</v>
      </c>
      <c r="J538">
        <v>0</v>
      </c>
      <c r="K538" s="1">
        <v>8892</v>
      </c>
      <c r="L538" s="1">
        <v>8892</v>
      </c>
      <c r="M538" s="1">
        <v>-8892</v>
      </c>
      <c r="N538">
        <v>0</v>
      </c>
      <c r="O538">
        <v>0</v>
      </c>
      <c r="P538">
        <v>0</v>
      </c>
      <c r="Q538">
        <v>0</v>
      </c>
      <c r="R538">
        <v>0</v>
      </c>
      <c r="S538" s="1">
        <v>-8892</v>
      </c>
      <c r="T538">
        <v>0</v>
      </c>
      <c r="U538" s="1">
        <v>-8892</v>
      </c>
      <c r="V538">
        <v>0</v>
      </c>
      <c r="W538" t="str">
        <f>""</f>
        <v/>
      </c>
      <c r="X538">
        <v>0</v>
      </c>
      <c r="Y538" t="str">
        <f>""</f>
        <v/>
      </c>
      <c r="Z538">
        <v>0</v>
      </c>
      <c r="AA538" t="str">
        <f>""</f>
        <v/>
      </c>
      <c r="AB538">
        <v>0</v>
      </c>
      <c r="AC538" t="str">
        <f>""</f>
        <v/>
      </c>
      <c r="AD538">
        <v>0</v>
      </c>
      <c r="AE538" t="str">
        <f>""</f>
        <v/>
      </c>
      <c r="AF538">
        <v>0</v>
      </c>
      <c r="AG538" t="str">
        <f>""</f>
        <v/>
      </c>
      <c r="AH538">
        <v>0</v>
      </c>
      <c r="AI538" t="str">
        <f>""</f>
        <v/>
      </c>
      <c r="AJ538">
        <v>0</v>
      </c>
      <c r="AK538" t="str">
        <f>""</f>
        <v/>
      </c>
      <c r="AL538">
        <v>0</v>
      </c>
      <c r="AM538" t="str">
        <f>""</f>
        <v/>
      </c>
      <c r="AN538">
        <v>0</v>
      </c>
      <c r="AO538" t="str">
        <f>""</f>
        <v/>
      </c>
      <c r="AP538">
        <v>0</v>
      </c>
      <c r="AQ538" t="str">
        <f>""</f>
        <v/>
      </c>
      <c r="AR538" t="s">
        <v>56</v>
      </c>
      <c r="AS538" t="s">
        <v>57</v>
      </c>
      <c r="AT538">
        <v>0</v>
      </c>
      <c r="AU538" t="str">
        <f>""</f>
        <v/>
      </c>
      <c r="AV538">
        <v>2015</v>
      </c>
      <c r="AW538">
        <v>0</v>
      </c>
      <c r="AX538">
        <v>0</v>
      </c>
      <c r="AY538">
        <v>8892</v>
      </c>
      <c r="AZ538">
        <v>0</v>
      </c>
      <c r="BA538">
        <v>0</v>
      </c>
      <c r="BB538">
        <v>0</v>
      </c>
    </row>
    <row r="539" spans="1:54" x14ac:dyDescent="0.2">
      <c r="A539">
        <v>1815702780</v>
      </c>
      <c r="B539" t="s">
        <v>591</v>
      </c>
      <c r="C539" s="2">
        <v>106000</v>
      </c>
      <c r="D539" s="1">
        <v>71664.2</v>
      </c>
      <c r="E539" s="1">
        <v>11800</v>
      </c>
      <c r="F539" s="1">
        <v>83464.2</v>
      </c>
      <c r="G539" s="1">
        <v>22535.8</v>
      </c>
      <c r="H539">
        <v>78.73</v>
      </c>
      <c r="I539" s="2">
        <v>106000</v>
      </c>
      <c r="J539" s="1">
        <v>71664.2</v>
      </c>
      <c r="K539" s="1">
        <v>11800</v>
      </c>
      <c r="L539" s="1">
        <v>83464.2</v>
      </c>
      <c r="M539" s="1">
        <v>22535.8</v>
      </c>
      <c r="N539">
        <v>78.73</v>
      </c>
      <c r="O539">
        <v>0</v>
      </c>
      <c r="P539">
        <v>0</v>
      </c>
      <c r="Q539">
        <v>0</v>
      </c>
      <c r="R539" s="2">
        <v>106000</v>
      </c>
      <c r="S539" s="1">
        <v>22535.8</v>
      </c>
      <c r="T539" s="2">
        <v>106000</v>
      </c>
      <c r="U539" s="1">
        <v>22535.8</v>
      </c>
      <c r="V539">
        <v>0</v>
      </c>
      <c r="W539" t="str">
        <f>""</f>
        <v/>
      </c>
      <c r="X539">
        <v>0</v>
      </c>
      <c r="Y539" t="str">
        <f>""</f>
        <v/>
      </c>
      <c r="Z539">
        <v>0</v>
      </c>
      <c r="AA539" t="str">
        <f>""</f>
        <v/>
      </c>
      <c r="AB539">
        <v>0</v>
      </c>
      <c r="AC539" t="str">
        <f>""</f>
        <v/>
      </c>
      <c r="AD539">
        <v>0</v>
      </c>
      <c r="AE539" t="str">
        <f>""</f>
        <v/>
      </c>
      <c r="AF539">
        <v>0</v>
      </c>
      <c r="AG539" t="str">
        <f>""</f>
        <v/>
      </c>
      <c r="AH539">
        <v>0</v>
      </c>
      <c r="AI539" t="str">
        <f>""</f>
        <v/>
      </c>
      <c r="AJ539">
        <v>0</v>
      </c>
      <c r="AK539" t="str">
        <f>""</f>
        <v/>
      </c>
      <c r="AL539">
        <v>0</v>
      </c>
      <c r="AM539" t="str">
        <f>""</f>
        <v/>
      </c>
      <c r="AN539">
        <v>0</v>
      </c>
      <c r="AO539" t="str">
        <f>""</f>
        <v/>
      </c>
      <c r="AP539">
        <v>0</v>
      </c>
      <c r="AQ539" t="str">
        <f>""</f>
        <v/>
      </c>
      <c r="AR539" t="s">
        <v>56</v>
      </c>
      <c r="AS539" t="s">
        <v>57</v>
      </c>
      <c r="AT539">
        <v>0</v>
      </c>
      <c r="AU539" t="str">
        <f>""</f>
        <v/>
      </c>
      <c r="AV539">
        <v>2015</v>
      </c>
      <c r="AW539">
        <v>0</v>
      </c>
      <c r="AX539">
        <v>0</v>
      </c>
      <c r="AY539">
        <v>11800</v>
      </c>
      <c r="AZ539">
        <v>0</v>
      </c>
      <c r="BA539">
        <v>0</v>
      </c>
      <c r="BB539">
        <v>0</v>
      </c>
    </row>
    <row r="540" spans="1:54" x14ac:dyDescent="0.2">
      <c r="A540">
        <v>1815703110</v>
      </c>
      <c r="B540" t="s">
        <v>592</v>
      </c>
      <c r="C540" s="2">
        <v>3684000</v>
      </c>
      <c r="D540" s="1">
        <v>3770258.06</v>
      </c>
      <c r="E540">
        <v>0</v>
      </c>
      <c r="F540" s="1">
        <v>3770258.06</v>
      </c>
      <c r="G540" s="1">
        <v>-86258.06</v>
      </c>
      <c r="H540">
        <v>102.34</v>
      </c>
      <c r="I540" s="2">
        <v>3684000</v>
      </c>
      <c r="J540" s="1">
        <v>3770258.06</v>
      </c>
      <c r="K540">
        <v>0</v>
      </c>
      <c r="L540" s="1">
        <v>3770258.06</v>
      </c>
      <c r="M540" s="1">
        <v>-86258.06</v>
      </c>
      <c r="N540">
        <v>102.34</v>
      </c>
      <c r="O540">
        <v>0</v>
      </c>
      <c r="P540">
        <v>0</v>
      </c>
      <c r="Q540">
        <v>0</v>
      </c>
      <c r="R540" s="2">
        <v>3684000</v>
      </c>
      <c r="S540" s="1">
        <v>-86258.06</v>
      </c>
      <c r="T540" s="2">
        <v>3684000</v>
      </c>
      <c r="U540" s="1">
        <v>-86258.06</v>
      </c>
      <c r="V540">
        <v>0</v>
      </c>
      <c r="W540" t="str">
        <f>""</f>
        <v/>
      </c>
      <c r="X540">
        <v>0</v>
      </c>
      <c r="Y540" t="str">
        <f>""</f>
        <v/>
      </c>
      <c r="Z540">
        <v>0</v>
      </c>
      <c r="AA540" t="str">
        <f>""</f>
        <v/>
      </c>
      <c r="AB540">
        <v>0</v>
      </c>
      <c r="AC540" t="str">
        <f>""</f>
        <v/>
      </c>
      <c r="AD540">
        <v>0</v>
      </c>
      <c r="AE540" t="str">
        <f>""</f>
        <v/>
      </c>
      <c r="AF540">
        <v>0</v>
      </c>
      <c r="AG540" t="str">
        <f>""</f>
        <v/>
      </c>
      <c r="AH540">
        <v>0</v>
      </c>
      <c r="AI540" t="str">
        <f>""</f>
        <v/>
      </c>
      <c r="AJ540">
        <v>0</v>
      </c>
      <c r="AK540" t="str">
        <f>""</f>
        <v/>
      </c>
      <c r="AL540">
        <v>0</v>
      </c>
      <c r="AM540" t="str">
        <f>""</f>
        <v/>
      </c>
      <c r="AN540">
        <v>0</v>
      </c>
      <c r="AO540" t="str">
        <f>""</f>
        <v/>
      </c>
      <c r="AP540">
        <v>0</v>
      </c>
      <c r="AQ540" t="str">
        <f>""</f>
        <v/>
      </c>
      <c r="AR540" t="s">
        <v>56</v>
      </c>
      <c r="AS540" t="s">
        <v>57</v>
      </c>
      <c r="AT540">
        <v>0</v>
      </c>
      <c r="AU540" t="str">
        <f>""</f>
        <v/>
      </c>
      <c r="AV540">
        <v>2015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</row>
    <row r="541" spans="1:54" x14ac:dyDescent="0.2">
      <c r="A541">
        <v>1815703431</v>
      </c>
      <c r="B541" t="s">
        <v>593</v>
      </c>
      <c r="C541">
        <v>0</v>
      </c>
      <c r="D541" s="1">
        <v>20005.439999999999</v>
      </c>
      <c r="E541">
        <v>0</v>
      </c>
      <c r="F541" s="1">
        <v>20005.439999999999</v>
      </c>
      <c r="G541" s="1">
        <v>-20005.439999999999</v>
      </c>
      <c r="H541">
        <v>0</v>
      </c>
      <c r="I541">
        <v>0</v>
      </c>
      <c r="J541" s="1">
        <v>20005.439999999999</v>
      </c>
      <c r="K541">
        <v>0</v>
      </c>
      <c r="L541" s="1">
        <v>20005.439999999999</v>
      </c>
      <c r="M541" s="1">
        <v>-20005.439999999999</v>
      </c>
      <c r="N541">
        <v>0</v>
      </c>
      <c r="O541">
        <v>0</v>
      </c>
      <c r="P541">
        <v>0</v>
      </c>
      <c r="Q541">
        <v>0</v>
      </c>
      <c r="R541">
        <v>0</v>
      </c>
      <c r="S541" s="1">
        <v>-20005.439999999999</v>
      </c>
      <c r="T541">
        <v>0</v>
      </c>
      <c r="U541" s="1">
        <v>-20005.439999999999</v>
      </c>
      <c r="V541">
        <v>0</v>
      </c>
      <c r="W541" t="str">
        <f>""</f>
        <v/>
      </c>
      <c r="X541">
        <v>0</v>
      </c>
      <c r="Y541" t="str">
        <f>""</f>
        <v/>
      </c>
      <c r="Z541">
        <v>0</v>
      </c>
      <c r="AA541" t="str">
        <f>""</f>
        <v/>
      </c>
      <c r="AB541">
        <v>0</v>
      </c>
      <c r="AC541" t="str">
        <f>""</f>
        <v/>
      </c>
      <c r="AD541">
        <v>0</v>
      </c>
      <c r="AE541" t="str">
        <f>""</f>
        <v/>
      </c>
      <c r="AF541">
        <v>0</v>
      </c>
      <c r="AG541" t="str">
        <f>""</f>
        <v/>
      </c>
      <c r="AH541">
        <v>0</v>
      </c>
      <c r="AI541" t="str">
        <f>""</f>
        <v/>
      </c>
      <c r="AJ541">
        <v>0</v>
      </c>
      <c r="AK541" t="str">
        <f>""</f>
        <v/>
      </c>
      <c r="AL541">
        <v>0</v>
      </c>
      <c r="AM541" t="str">
        <f>""</f>
        <v/>
      </c>
      <c r="AN541">
        <v>0</v>
      </c>
      <c r="AO541" t="str">
        <f>""</f>
        <v/>
      </c>
      <c r="AP541">
        <v>0</v>
      </c>
      <c r="AQ541" t="str">
        <f>""</f>
        <v/>
      </c>
      <c r="AR541" t="s">
        <v>56</v>
      </c>
      <c r="AS541" t="s">
        <v>57</v>
      </c>
      <c r="AT541">
        <v>0</v>
      </c>
      <c r="AU541" t="str">
        <f>""</f>
        <v/>
      </c>
      <c r="AV541">
        <v>2015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</row>
    <row r="542" spans="1:54" x14ac:dyDescent="0.2">
      <c r="A542">
        <v>1815703432</v>
      </c>
      <c r="B542" t="s">
        <v>594</v>
      </c>
      <c r="C542" s="2">
        <v>23000</v>
      </c>
      <c r="D542" s="1">
        <v>4166.1000000000004</v>
      </c>
      <c r="E542">
        <v>0</v>
      </c>
      <c r="F542" s="1">
        <v>4166.1000000000004</v>
      </c>
      <c r="G542" s="1">
        <v>18833.900000000001</v>
      </c>
      <c r="H542">
        <v>18.11</v>
      </c>
      <c r="I542" s="2">
        <v>23000</v>
      </c>
      <c r="J542" s="1">
        <v>4166.1000000000004</v>
      </c>
      <c r="K542">
        <v>0</v>
      </c>
      <c r="L542" s="1">
        <v>4166.1000000000004</v>
      </c>
      <c r="M542" s="1">
        <v>18833.900000000001</v>
      </c>
      <c r="N542">
        <v>18.11</v>
      </c>
      <c r="O542">
        <v>0</v>
      </c>
      <c r="P542">
        <v>0</v>
      </c>
      <c r="Q542">
        <v>0</v>
      </c>
      <c r="R542" s="2">
        <v>23000</v>
      </c>
      <c r="S542" s="1">
        <v>18833.900000000001</v>
      </c>
      <c r="T542" s="2">
        <v>23000</v>
      </c>
      <c r="U542" s="1">
        <v>18833.900000000001</v>
      </c>
      <c r="V542">
        <v>0</v>
      </c>
      <c r="W542" t="str">
        <f>""</f>
        <v/>
      </c>
      <c r="X542">
        <v>0</v>
      </c>
      <c r="Y542" t="str">
        <f>""</f>
        <v/>
      </c>
      <c r="Z542">
        <v>0</v>
      </c>
      <c r="AA542" t="str">
        <f>""</f>
        <v/>
      </c>
      <c r="AB542">
        <v>0</v>
      </c>
      <c r="AC542" t="str">
        <f>""</f>
        <v/>
      </c>
      <c r="AD542">
        <v>0</v>
      </c>
      <c r="AE542" t="str">
        <f>""</f>
        <v/>
      </c>
      <c r="AF542">
        <v>0</v>
      </c>
      <c r="AG542" t="str">
        <f>""</f>
        <v/>
      </c>
      <c r="AH542">
        <v>0</v>
      </c>
      <c r="AI542" t="str">
        <f>""</f>
        <v/>
      </c>
      <c r="AJ542">
        <v>0</v>
      </c>
      <c r="AK542" t="str">
        <f>""</f>
        <v/>
      </c>
      <c r="AL542">
        <v>0</v>
      </c>
      <c r="AM542" t="str">
        <f>""</f>
        <v/>
      </c>
      <c r="AN542">
        <v>0</v>
      </c>
      <c r="AO542" t="str">
        <f>""</f>
        <v/>
      </c>
      <c r="AP542">
        <v>0</v>
      </c>
      <c r="AQ542" t="str">
        <f>""</f>
        <v/>
      </c>
      <c r="AR542" t="s">
        <v>56</v>
      </c>
      <c r="AS542" t="s">
        <v>57</v>
      </c>
      <c r="AT542">
        <v>0</v>
      </c>
      <c r="AU542" t="str">
        <f>""</f>
        <v/>
      </c>
      <c r="AV542">
        <v>2015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</row>
    <row r="543" spans="1:54" x14ac:dyDescent="0.2">
      <c r="A543">
        <v>1815703450</v>
      </c>
      <c r="B543" t="s">
        <v>579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 t="str">
        <f>""</f>
        <v/>
      </c>
      <c r="X543">
        <v>0</v>
      </c>
      <c r="Y543" t="str">
        <f>""</f>
        <v/>
      </c>
      <c r="Z543">
        <v>0</v>
      </c>
      <c r="AA543" t="str">
        <f>""</f>
        <v/>
      </c>
      <c r="AB543">
        <v>0</v>
      </c>
      <c r="AC543" t="str">
        <f>""</f>
        <v/>
      </c>
      <c r="AD543">
        <v>0</v>
      </c>
      <c r="AE543" t="str">
        <f>""</f>
        <v/>
      </c>
      <c r="AF543">
        <v>0</v>
      </c>
      <c r="AG543" t="str">
        <f>""</f>
        <v/>
      </c>
      <c r="AH543">
        <v>0</v>
      </c>
      <c r="AI543" t="str">
        <f>""</f>
        <v/>
      </c>
      <c r="AJ543">
        <v>0</v>
      </c>
      <c r="AK543" t="str">
        <f>""</f>
        <v/>
      </c>
      <c r="AL543">
        <v>0</v>
      </c>
      <c r="AM543" t="str">
        <f>""</f>
        <v/>
      </c>
      <c r="AN543">
        <v>0</v>
      </c>
      <c r="AO543" t="str">
        <f>""</f>
        <v/>
      </c>
      <c r="AP543">
        <v>0</v>
      </c>
      <c r="AQ543" t="str">
        <f>""</f>
        <v/>
      </c>
      <c r="AR543" t="s">
        <v>56</v>
      </c>
      <c r="AS543" t="s">
        <v>57</v>
      </c>
      <c r="AT543">
        <v>0</v>
      </c>
      <c r="AU543" t="str">
        <f>""</f>
        <v/>
      </c>
      <c r="AV543">
        <v>2015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</row>
    <row r="544" spans="1:54" x14ac:dyDescent="0.2">
      <c r="A544">
        <v>1815703540</v>
      </c>
      <c r="B544" t="s">
        <v>595</v>
      </c>
      <c r="C544">
        <v>0</v>
      </c>
      <c r="D544" s="1">
        <v>2471.88</v>
      </c>
      <c r="E544">
        <v>0</v>
      </c>
      <c r="F544" s="1">
        <v>2471.88</v>
      </c>
      <c r="G544" s="1">
        <v>-2471.88</v>
      </c>
      <c r="H544">
        <v>0</v>
      </c>
      <c r="I544">
        <v>0</v>
      </c>
      <c r="J544" s="1">
        <v>2471.88</v>
      </c>
      <c r="K544">
        <v>0</v>
      </c>
      <c r="L544" s="1">
        <v>2471.88</v>
      </c>
      <c r="M544" s="1">
        <v>-2471.88</v>
      </c>
      <c r="N544">
        <v>0</v>
      </c>
      <c r="O544">
        <v>0</v>
      </c>
      <c r="P544">
        <v>0</v>
      </c>
      <c r="Q544">
        <v>0</v>
      </c>
      <c r="R544">
        <v>0</v>
      </c>
      <c r="S544" s="1">
        <v>-2471.88</v>
      </c>
      <c r="T544">
        <v>0</v>
      </c>
      <c r="U544" s="1">
        <v>-2471.88</v>
      </c>
      <c r="V544">
        <v>0</v>
      </c>
      <c r="W544" t="str">
        <f>""</f>
        <v/>
      </c>
      <c r="X544">
        <v>0</v>
      </c>
      <c r="Y544" t="str">
        <f>""</f>
        <v/>
      </c>
      <c r="Z544">
        <v>0</v>
      </c>
      <c r="AA544" t="str">
        <f>""</f>
        <v/>
      </c>
      <c r="AB544">
        <v>0</v>
      </c>
      <c r="AC544" t="str">
        <f>""</f>
        <v/>
      </c>
      <c r="AD544">
        <v>0</v>
      </c>
      <c r="AE544" t="str">
        <f>""</f>
        <v/>
      </c>
      <c r="AF544">
        <v>0</v>
      </c>
      <c r="AG544" t="str">
        <f>""</f>
        <v/>
      </c>
      <c r="AH544">
        <v>0</v>
      </c>
      <c r="AI544" t="str">
        <f>""</f>
        <v/>
      </c>
      <c r="AJ544">
        <v>0</v>
      </c>
      <c r="AK544" t="str">
        <f>""</f>
        <v/>
      </c>
      <c r="AL544">
        <v>0</v>
      </c>
      <c r="AM544" t="str">
        <f>""</f>
        <v/>
      </c>
      <c r="AN544">
        <v>0</v>
      </c>
      <c r="AO544" t="str">
        <f>""</f>
        <v/>
      </c>
      <c r="AP544">
        <v>0</v>
      </c>
      <c r="AQ544" t="str">
        <f>""</f>
        <v/>
      </c>
      <c r="AR544" t="s">
        <v>56</v>
      </c>
      <c r="AS544" t="s">
        <v>57</v>
      </c>
      <c r="AT544">
        <v>0</v>
      </c>
      <c r="AU544" t="str">
        <f>""</f>
        <v/>
      </c>
      <c r="AV544">
        <v>2015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</row>
    <row r="545" spans="1:54" x14ac:dyDescent="0.2">
      <c r="A545">
        <v>1815703560</v>
      </c>
      <c r="B545" t="s">
        <v>596</v>
      </c>
      <c r="C545" s="2">
        <v>2000</v>
      </c>
      <c r="D545" s="1">
        <v>10024</v>
      </c>
      <c r="E545">
        <v>0</v>
      </c>
      <c r="F545" s="1">
        <v>10024</v>
      </c>
      <c r="G545" s="1">
        <v>-8024</v>
      </c>
      <c r="H545">
        <v>501.2</v>
      </c>
      <c r="I545" s="2">
        <v>2000</v>
      </c>
      <c r="J545" s="1">
        <v>10024</v>
      </c>
      <c r="K545">
        <v>0</v>
      </c>
      <c r="L545" s="1">
        <v>10024</v>
      </c>
      <c r="M545" s="1">
        <v>-8024</v>
      </c>
      <c r="N545">
        <v>501.2</v>
      </c>
      <c r="O545">
        <v>0</v>
      </c>
      <c r="P545">
        <v>0</v>
      </c>
      <c r="Q545">
        <v>0</v>
      </c>
      <c r="R545" s="2">
        <v>2000</v>
      </c>
      <c r="S545" s="1">
        <v>-8024</v>
      </c>
      <c r="T545" s="2">
        <v>2000</v>
      </c>
      <c r="U545" s="1">
        <v>-8024</v>
      </c>
      <c r="V545">
        <v>0</v>
      </c>
      <c r="W545" t="str">
        <f>""</f>
        <v/>
      </c>
      <c r="X545">
        <v>0</v>
      </c>
      <c r="Y545" t="str">
        <f>""</f>
        <v/>
      </c>
      <c r="Z545">
        <v>0</v>
      </c>
      <c r="AA545" t="str">
        <f>""</f>
        <v/>
      </c>
      <c r="AB545">
        <v>0</v>
      </c>
      <c r="AC545" t="str">
        <f>""</f>
        <v/>
      </c>
      <c r="AD545">
        <v>0</v>
      </c>
      <c r="AE545" t="str">
        <f>""</f>
        <v/>
      </c>
      <c r="AF545">
        <v>0</v>
      </c>
      <c r="AG545" t="str">
        <f>""</f>
        <v/>
      </c>
      <c r="AH545">
        <v>0</v>
      </c>
      <c r="AI545" t="str">
        <f>""</f>
        <v/>
      </c>
      <c r="AJ545">
        <v>0</v>
      </c>
      <c r="AK545" t="str">
        <f>""</f>
        <v/>
      </c>
      <c r="AL545">
        <v>0</v>
      </c>
      <c r="AM545" t="str">
        <f>""</f>
        <v/>
      </c>
      <c r="AN545">
        <v>0</v>
      </c>
      <c r="AO545" t="str">
        <f>""</f>
        <v/>
      </c>
      <c r="AP545">
        <v>0</v>
      </c>
      <c r="AQ545" t="str">
        <f>""</f>
        <v/>
      </c>
      <c r="AR545" t="s">
        <v>56</v>
      </c>
      <c r="AS545" t="s">
        <v>57</v>
      </c>
      <c r="AT545">
        <v>0</v>
      </c>
      <c r="AU545" t="str">
        <f>""</f>
        <v/>
      </c>
      <c r="AV545">
        <v>2015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</row>
    <row r="546" spans="1:54" x14ac:dyDescent="0.2">
      <c r="A546">
        <v>1815703720</v>
      </c>
      <c r="B546" t="s">
        <v>597</v>
      </c>
      <c r="C546" s="2">
        <v>23000</v>
      </c>
      <c r="D546" s="1">
        <v>15528</v>
      </c>
      <c r="E546">
        <v>0</v>
      </c>
      <c r="F546" s="1">
        <v>15528</v>
      </c>
      <c r="G546" s="1">
        <v>7472</v>
      </c>
      <c r="H546">
        <v>67.510000000000005</v>
      </c>
      <c r="I546" s="2">
        <v>23000</v>
      </c>
      <c r="J546" s="1">
        <v>15528</v>
      </c>
      <c r="K546">
        <v>0</v>
      </c>
      <c r="L546" s="1">
        <v>15528</v>
      </c>
      <c r="M546" s="1">
        <v>7472</v>
      </c>
      <c r="N546">
        <v>67.510000000000005</v>
      </c>
      <c r="O546">
        <v>0</v>
      </c>
      <c r="P546">
        <v>0</v>
      </c>
      <c r="Q546">
        <v>0</v>
      </c>
      <c r="R546" s="2">
        <v>23000</v>
      </c>
      <c r="S546" s="1">
        <v>7472</v>
      </c>
      <c r="T546" s="2">
        <v>23000</v>
      </c>
      <c r="U546" s="1">
        <v>7472</v>
      </c>
      <c r="V546">
        <v>0</v>
      </c>
      <c r="W546" t="str">
        <f>""</f>
        <v/>
      </c>
      <c r="X546">
        <v>0</v>
      </c>
      <c r="Y546" t="str">
        <f>""</f>
        <v/>
      </c>
      <c r="Z546">
        <v>0</v>
      </c>
      <c r="AA546" t="str">
        <f>""</f>
        <v/>
      </c>
      <c r="AB546">
        <v>0</v>
      </c>
      <c r="AC546" t="str">
        <f>""</f>
        <v/>
      </c>
      <c r="AD546">
        <v>0</v>
      </c>
      <c r="AE546" t="str">
        <f>""</f>
        <v/>
      </c>
      <c r="AF546">
        <v>0</v>
      </c>
      <c r="AG546" t="str">
        <f>""</f>
        <v/>
      </c>
      <c r="AH546">
        <v>0</v>
      </c>
      <c r="AI546" t="str">
        <f>""</f>
        <v/>
      </c>
      <c r="AJ546">
        <v>0</v>
      </c>
      <c r="AK546" t="str">
        <f>""</f>
        <v/>
      </c>
      <c r="AL546">
        <v>0</v>
      </c>
      <c r="AM546" t="str">
        <f>""</f>
        <v/>
      </c>
      <c r="AN546">
        <v>0</v>
      </c>
      <c r="AO546" t="str">
        <f>""</f>
        <v/>
      </c>
      <c r="AP546">
        <v>0</v>
      </c>
      <c r="AQ546" t="str">
        <f>""</f>
        <v/>
      </c>
      <c r="AR546" t="s">
        <v>56</v>
      </c>
      <c r="AS546" t="s">
        <v>57</v>
      </c>
      <c r="AT546">
        <v>0</v>
      </c>
      <c r="AU546" t="str">
        <f>""</f>
        <v/>
      </c>
      <c r="AV546">
        <v>2015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</row>
    <row r="547" spans="1:54" x14ac:dyDescent="0.2">
      <c r="A547">
        <v>1815703750</v>
      </c>
      <c r="B547" t="s">
        <v>598</v>
      </c>
      <c r="C547" s="2">
        <v>28000</v>
      </c>
      <c r="D547" s="1">
        <v>18900</v>
      </c>
      <c r="E547">
        <v>0</v>
      </c>
      <c r="F547" s="1">
        <v>18900</v>
      </c>
      <c r="G547" s="1">
        <v>9100</v>
      </c>
      <c r="H547">
        <v>67.5</v>
      </c>
      <c r="I547" s="2">
        <v>28000</v>
      </c>
      <c r="J547" s="1">
        <v>18900</v>
      </c>
      <c r="K547">
        <v>0</v>
      </c>
      <c r="L547" s="1">
        <v>18900</v>
      </c>
      <c r="M547" s="1">
        <v>9100</v>
      </c>
      <c r="N547">
        <v>67.5</v>
      </c>
      <c r="O547">
        <v>0</v>
      </c>
      <c r="P547">
        <v>0</v>
      </c>
      <c r="Q547">
        <v>0</v>
      </c>
      <c r="R547" s="2">
        <v>28000</v>
      </c>
      <c r="S547" s="1">
        <v>9100</v>
      </c>
      <c r="T547" s="2">
        <v>28000</v>
      </c>
      <c r="U547" s="1">
        <v>9100</v>
      </c>
      <c r="V547">
        <v>0</v>
      </c>
      <c r="W547" t="str">
        <f>""</f>
        <v/>
      </c>
      <c r="X547">
        <v>0</v>
      </c>
      <c r="Y547" t="str">
        <f>""</f>
        <v/>
      </c>
      <c r="Z547">
        <v>0</v>
      </c>
      <c r="AA547" t="str">
        <f>""</f>
        <v/>
      </c>
      <c r="AB547">
        <v>0</v>
      </c>
      <c r="AC547" t="str">
        <f>""</f>
        <v/>
      </c>
      <c r="AD547">
        <v>0</v>
      </c>
      <c r="AE547" t="str">
        <f>""</f>
        <v/>
      </c>
      <c r="AF547">
        <v>0</v>
      </c>
      <c r="AG547" t="str">
        <f>""</f>
        <v/>
      </c>
      <c r="AH547">
        <v>0</v>
      </c>
      <c r="AI547" t="str">
        <f>""</f>
        <v/>
      </c>
      <c r="AJ547">
        <v>0</v>
      </c>
      <c r="AK547" t="str">
        <f>""</f>
        <v/>
      </c>
      <c r="AL547">
        <v>0</v>
      </c>
      <c r="AM547" t="str">
        <f>""</f>
        <v/>
      </c>
      <c r="AN547">
        <v>0</v>
      </c>
      <c r="AO547" t="str">
        <f>""</f>
        <v/>
      </c>
      <c r="AP547">
        <v>0</v>
      </c>
      <c r="AQ547" t="str">
        <f>""</f>
        <v/>
      </c>
      <c r="AR547" t="s">
        <v>56</v>
      </c>
      <c r="AS547" t="s">
        <v>57</v>
      </c>
      <c r="AT547">
        <v>0</v>
      </c>
      <c r="AU547" t="str">
        <f>""</f>
        <v/>
      </c>
      <c r="AV547">
        <v>2015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</row>
    <row r="548" spans="1:54" x14ac:dyDescent="0.2">
      <c r="A548">
        <v>1815703780</v>
      </c>
      <c r="B548" t="s">
        <v>599</v>
      </c>
      <c r="C548" s="2">
        <v>104000</v>
      </c>
      <c r="D548" s="1">
        <v>142768.56</v>
      </c>
      <c r="E548">
        <v>0</v>
      </c>
      <c r="F548" s="1">
        <v>142768.56</v>
      </c>
      <c r="G548" s="1">
        <v>-38768.559999999998</v>
      </c>
      <c r="H548">
        <v>137.27000000000001</v>
      </c>
      <c r="I548" s="2">
        <v>104000</v>
      </c>
      <c r="J548" s="1">
        <v>142768.56</v>
      </c>
      <c r="K548">
        <v>0</v>
      </c>
      <c r="L548" s="1">
        <v>142768.56</v>
      </c>
      <c r="M548" s="1">
        <v>-38768.559999999998</v>
      </c>
      <c r="N548">
        <v>137.27000000000001</v>
      </c>
      <c r="O548">
        <v>0</v>
      </c>
      <c r="P548">
        <v>0</v>
      </c>
      <c r="Q548">
        <v>0</v>
      </c>
      <c r="R548" s="2">
        <v>104000</v>
      </c>
      <c r="S548" s="1">
        <v>-38768.559999999998</v>
      </c>
      <c r="T548" s="2">
        <v>104000</v>
      </c>
      <c r="U548" s="1">
        <v>-38768.559999999998</v>
      </c>
      <c r="V548">
        <v>0</v>
      </c>
      <c r="W548" t="str">
        <f>""</f>
        <v/>
      </c>
      <c r="X548">
        <v>0</v>
      </c>
      <c r="Y548" t="str">
        <f>""</f>
        <v/>
      </c>
      <c r="Z548">
        <v>0</v>
      </c>
      <c r="AA548" t="str">
        <f>""</f>
        <v/>
      </c>
      <c r="AB548">
        <v>0</v>
      </c>
      <c r="AC548" t="str">
        <f>""</f>
        <v/>
      </c>
      <c r="AD548">
        <v>0</v>
      </c>
      <c r="AE548" t="str">
        <f>""</f>
        <v/>
      </c>
      <c r="AF548">
        <v>0</v>
      </c>
      <c r="AG548" t="str">
        <f>""</f>
        <v/>
      </c>
      <c r="AH548">
        <v>0</v>
      </c>
      <c r="AI548" t="str">
        <f>""</f>
        <v/>
      </c>
      <c r="AJ548">
        <v>0</v>
      </c>
      <c r="AK548" t="str">
        <f>""</f>
        <v/>
      </c>
      <c r="AL548">
        <v>0</v>
      </c>
      <c r="AM548" t="str">
        <f>""</f>
        <v/>
      </c>
      <c r="AN548">
        <v>0</v>
      </c>
      <c r="AO548" t="str">
        <f>""</f>
        <v/>
      </c>
      <c r="AP548">
        <v>0</v>
      </c>
      <c r="AQ548" t="str">
        <f>""</f>
        <v/>
      </c>
      <c r="AR548" t="s">
        <v>56</v>
      </c>
      <c r="AS548" t="s">
        <v>57</v>
      </c>
      <c r="AT548">
        <v>0</v>
      </c>
      <c r="AU548" t="str">
        <f>""</f>
        <v/>
      </c>
      <c r="AV548">
        <v>2015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</row>
    <row r="549" spans="1:54" x14ac:dyDescent="0.2">
      <c r="A549">
        <v>1816800820</v>
      </c>
      <c r="B549" t="s">
        <v>600</v>
      </c>
      <c r="C549" s="2">
        <v>40000</v>
      </c>
      <c r="D549" s="1">
        <v>45000</v>
      </c>
      <c r="E549">
        <v>0</v>
      </c>
      <c r="F549" s="1">
        <v>45000</v>
      </c>
      <c r="G549" s="1">
        <v>-5000</v>
      </c>
      <c r="H549">
        <v>112.5</v>
      </c>
      <c r="I549" s="2">
        <v>40000</v>
      </c>
      <c r="J549" s="1">
        <v>45000</v>
      </c>
      <c r="K549">
        <v>0</v>
      </c>
      <c r="L549" s="1">
        <v>45000</v>
      </c>
      <c r="M549" s="1">
        <v>-5000</v>
      </c>
      <c r="N549">
        <v>112.5</v>
      </c>
      <c r="O549">
        <v>0</v>
      </c>
      <c r="P549">
        <v>0</v>
      </c>
      <c r="Q549">
        <v>0</v>
      </c>
      <c r="R549" s="2">
        <v>40000</v>
      </c>
      <c r="S549" s="1">
        <v>-5000</v>
      </c>
      <c r="T549" s="2">
        <v>40000</v>
      </c>
      <c r="U549" s="1">
        <v>-5000</v>
      </c>
      <c r="V549">
        <v>340</v>
      </c>
      <c r="W549" t="s">
        <v>601</v>
      </c>
      <c r="X549">
        <v>0</v>
      </c>
      <c r="Y549" t="str">
        <f>""</f>
        <v/>
      </c>
      <c r="Z549">
        <v>0</v>
      </c>
      <c r="AA549" t="str">
        <f>""</f>
        <v/>
      </c>
      <c r="AB549">
        <v>0</v>
      </c>
      <c r="AC549" t="str">
        <f>""</f>
        <v/>
      </c>
      <c r="AD549">
        <v>0</v>
      </c>
      <c r="AE549" t="str">
        <f>""</f>
        <v/>
      </c>
      <c r="AF549">
        <v>0</v>
      </c>
      <c r="AG549" t="str">
        <f>""</f>
        <v/>
      </c>
      <c r="AH549">
        <v>0</v>
      </c>
      <c r="AI549" t="str">
        <f>""</f>
        <v/>
      </c>
      <c r="AJ549">
        <v>0</v>
      </c>
      <c r="AK549" t="str">
        <f>""</f>
        <v/>
      </c>
      <c r="AL549">
        <v>0</v>
      </c>
      <c r="AM549" t="str">
        <f>""</f>
        <v/>
      </c>
      <c r="AN549">
        <v>0</v>
      </c>
      <c r="AO549" t="str">
        <f>""</f>
        <v/>
      </c>
      <c r="AP549">
        <v>0</v>
      </c>
      <c r="AQ549" t="str">
        <f>""</f>
        <v/>
      </c>
      <c r="AR549" t="s">
        <v>56</v>
      </c>
      <c r="AS549" t="s">
        <v>57</v>
      </c>
      <c r="AT549">
        <v>0</v>
      </c>
      <c r="AU549" t="str">
        <f>""</f>
        <v/>
      </c>
      <c r="AV549">
        <v>2015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</row>
    <row r="550" spans="1:54" x14ac:dyDescent="0.2">
      <c r="A550">
        <v>1816810820</v>
      </c>
      <c r="B550" t="s">
        <v>602</v>
      </c>
      <c r="C550" s="2">
        <v>400000</v>
      </c>
      <c r="D550" s="1">
        <v>474110</v>
      </c>
      <c r="E550">
        <v>0</v>
      </c>
      <c r="F550" s="1">
        <v>474110</v>
      </c>
      <c r="G550" s="1">
        <v>-74110</v>
      </c>
      <c r="H550">
        <v>118.52</v>
      </c>
      <c r="I550" s="2">
        <v>400000</v>
      </c>
      <c r="J550" s="1">
        <v>474110</v>
      </c>
      <c r="K550">
        <v>0</v>
      </c>
      <c r="L550" s="1">
        <v>474110</v>
      </c>
      <c r="M550" s="1">
        <v>-74110</v>
      </c>
      <c r="N550">
        <v>118.52</v>
      </c>
      <c r="O550">
        <v>0</v>
      </c>
      <c r="P550">
        <v>0</v>
      </c>
      <c r="Q550">
        <v>0</v>
      </c>
      <c r="R550" s="2">
        <v>400000</v>
      </c>
      <c r="S550" s="1">
        <v>-74110</v>
      </c>
      <c r="T550" s="2">
        <v>400000</v>
      </c>
      <c r="U550" s="1">
        <v>-74110</v>
      </c>
      <c r="V550">
        <v>0</v>
      </c>
      <c r="W550" t="str">
        <f>""</f>
        <v/>
      </c>
      <c r="X550">
        <v>0</v>
      </c>
      <c r="Y550" t="str">
        <f>""</f>
        <v/>
      </c>
      <c r="Z550">
        <v>0</v>
      </c>
      <c r="AA550" t="str">
        <f>""</f>
        <v/>
      </c>
      <c r="AB550">
        <v>0</v>
      </c>
      <c r="AC550" t="str">
        <f>""</f>
        <v/>
      </c>
      <c r="AD550">
        <v>0</v>
      </c>
      <c r="AE550" t="str">
        <f>""</f>
        <v/>
      </c>
      <c r="AF550">
        <v>0</v>
      </c>
      <c r="AG550" t="str">
        <f>""</f>
        <v/>
      </c>
      <c r="AH550">
        <v>0</v>
      </c>
      <c r="AI550" t="str">
        <f>""</f>
        <v/>
      </c>
      <c r="AJ550">
        <v>0</v>
      </c>
      <c r="AK550" t="str">
        <f>""</f>
        <v/>
      </c>
      <c r="AL550">
        <v>0</v>
      </c>
      <c r="AM550" t="str">
        <f>""</f>
        <v/>
      </c>
      <c r="AN550">
        <v>0</v>
      </c>
      <c r="AO550" t="str">
        <f>""</f>
        <v/>
      </c>
      <c r="AP550">
        <v>0</v>
      </c>
      <c r="AQ550" t="str">
        <f>""</f>
        <v/>
      </c>
      <c r="AR550" t="s">
        <v>56</v>
      </c>
      <c r="AS550" t="s">
        <v>57</v>
      </c>
      <c r="AT550">
        <v>0</v>
      </c>
      <c r="AU550" t="str">
        <f>""</f>
        <v/>
      </c>
      <c r="AV550">
        <v>2015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</row>
    <row r="551" spans="1:54" x14ac:dyDescent="0.2">
      <c r="A551">
        <v>1817100750</v>
      </c>
      <c r="B551" t="s">
        <v>603</v>
      </c>
      <c r="C551" s="2">
        <v>743000</v>
      </c>
      <c r="D551" s="1">
        <v>1049251.6200000001</v>
      </c>
      <c r="E551">
        <v>0</v>
      </c>
      <c r="F551" s="1">
        <v>1049251.6200000001</v>
      </c>
      <c r="G551" s="1">
        <v>-306251.62</v>
      </c>
      <c r="H551">
        <v>141.21</v>
      </c>
      <c r="I551" s="2">
        <v>743000</v>
      </c>
      <c r="J551" s="1">
        <v>1049251.6200000001</v>
      </c>
      <c r="K551">
        <v>0</v>
      </c>
      <c r="L551" s="1">
        <v>1049251.6200000001</v>
      </c>
      <c r="M551" s="1">
        <v>-306251.62</v>
      </c>
      <c r="N551">
        <v>141.21</v>
      </c>
      <c r="O551">
        <v>0</v>
      </c>
      <c r="P551">
        <v>0</v>
      </c>
      <c r="Q551">
        <v>0</v>
      </c>
      <c r="R551" s="2">
        <v>743000</v>
      </c>
      <c r="S551" s="1">
        <v>-306251.62</v>
      </c>
      <c r="T551" s="2">
        <v>743000</v>
      </c>
      <c r="U551" s="1">
        <v>-306251.62</v>
      </c>
      <c r="V551">
        <v>0</v>
      </c>
      <c r="W551" t="str">
        <f>""</f>
        <v/>
      </c>
      <c r="X551">
        <v>0</v>
      </c>
      <c r="Y551" t="str">
        <f>""</f>
        <v/>
      </c>
      <c r="Z551">
        <v>0</v>
      </c>
      <c r="AA551" t="str">
        <f>""</f>
        <v/>
      </c>
      <c r="AB551">
        <v>0</v>
      </c>
      <c r="AC551" t="str">
        <f>""</f>
        <v/>
      </c>
      <c r="AD551">
        <v>0</v>
      </c>
      <c r="AE551" t="str">
        <f>""</f>
        <v/>
      </c>
      <c r="AF551">
        <v>0</v>
      </c>
      <c r="AG551" t="str">
        <f>""</f>
        <v/>
      </c>
      <c r="AH551">
        <v>0</v>
      </c>
      <c r="AI551" t="str">
        <f>""</f>
        <v/>
      </c>
      <c r="AJ551">
        <v>0</v>
      </c>
      <c r="AK551" t="str">
        <f>""</f>
        <v/>
      </c>
      <c r="AL551">
        <v>0</v>
      </c>
      <c r="AM551" t="str">
        <f>""</f>
        <v/>
      </c>
      <c r="AN551">
        <v>0</v>
      </c>
      <c r="AO551" t="str">
        <f>""</f>
        <v/>
      </c>
      <c r="AP551">
        <v>0</v>
      </c>
      <c r="AQ551" t="str">
        <f>""</f>
        <v/>
      </c>
      <c r="AR551" t="s">
        <v>56</v>
      </c>
      <c r="AS551" t="s">
        <v>57</v>
      </c>
      <c r="AT551">
        <v>0</v>
      </c>
      <c r="AU551" t="str">
        <f>""</f>
        <v/>
      </c>
      <c r="AV551">
        <v>2015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</row>
    <row r="552" spans="1:54" x14ac:dyDescent="0.2">
      <c r="A552">
        <v>1817200110</v>
      </c>
      <c r="B552" t="s">
        <v>604</v>
      </c>
      <c r="C552" s="2">
        <v>183000</v>
      </c>
      <c r="D552" s="1">
        <v>175549.32</v>
      </c>
      <c r="E552">
        <v>0</v>
      </c>
      <c r="F552" s="1">
        <v>175549.32</v>
      </c>
      <c r="G552" s="1">
        <v>7450.68</v>
      </c>
      <c r="H552">
        <v>95.92</v>
      </c>
      <c r="I552" s="2">
        <v>183000</v>
      </c>
      <c r="J552" s="1">
        <v>175549.32</v>
      </c>
      <c r="K552">
        <v>0</v>
      </c>
      <c r="L552" s="1">
        <v>175549.32</v>
      </c>
      <c r="M552" s="1">
        <v>7450.68</v>
      </c>
      <c r="N552">
        <v>95.92</v>
      </c>
      <c r="O552">
        <v>0</v>
      </c>
      <c r="P552">
        <v>0</v>
      </c>
      <c r="Q552">
        <v>0</v>
      </c>
      <c r="R552" s="2">
        <v>183000</v>
      </c>
      <c r="S552" s="1">
        <v>7450.68</v>
      </c>
      <c r="T552" s="2">
        <v>183000</v>
      </c>
      <c r="U552" s="1">
        <v>7450.68</v>
      </c>
      <c r="V552">
        <v>350</v>
      </c>
      <c r="W552" t="s">
        <v>605</v>
      </c>
      <c r="X552">
        <v>0</v>
      </c>
      <c r="Y552" t="str">
        <f>""</f>
        <v/>
      </c>
      <c r="Z552">
        <v>0</v>
      </c>
      <c r="AA552" t="str">
        <f>""</f>
        <v/>
      </c>
      <c r="AB552">
        <v>0</v>
      </c>
      <c r="AC552" t="str">
        <f>""</f>
        <v/>
      </c>
      <c r="AD552">
        <v>0</v>
      </c>
      <c r="AE552" t="str">
        <f>""</f>
        <v/>
      </c>
      <c r="AF552">
        <v>0</v>
      </c>
      <c r="AG552" t="str">
        <f>""</f>
        <v/>
      </c>
      <c r="AH552">
        <v>0</v>
      </c>
      <c r="AI552" t="str">
        <f>""</f>
        <v/>
      </c>
      <c r="AJ552">
        <v>0</v>
      </c>
      <c r="AK552" t="str">
        <f>""</f>
        <v/>
      </c>
      <c r="AL552">
        <v>0</v>
      </c>
      <c r="AM552" t="str">
        <f>""</f>
        <v/>
      </c>
      <c r="AN552">
        <v>0</v>
      </c>
      <c r="AO552" t="str">
        <f>""</f>
        <v/>
      </c>
      <c r="AP552">
        <v>0</v>
      </c>
      <c r="AQ552" t="str">
        <f>""</f>
        <v/>
      </c>
      <c r="AR552" t="s">
        <v>56</v>
      </c>
      <c r="AS552" t="s">
        <v>57</v>
      </c>
      <c r="AT552">
        <v>0</v>
      </c>
      <c r="AU552" t="str">
        <f>""</f>
        <v/>
      </c>
      <c r="AV552">
        <v>2015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</row>
    <row r="553" spans="1:54" x14ac:dyDescent="0.2">
      <c r="A553">
        <v>1817200410</v>
      </c>
      <c r="B553" t="s">
        <v>606</v>
      </c>
      <c r="C553" s="2">
        <v>75000</v>
      </c>
      <c r="D553" s="1">
        <v>74356</v>
      </c>
      <c r="E553">
        <v>0</v>
      </c>
      <c r="F553" s="1">
        <v>74356</v>
      </c>
      <c r="G553">
        <v>644</v>
      </c>
      <c r="H553">
        <v>99.14</v>
      </c>
      <c r="I553" s="2">
        <v>75000</v>
      </c>
      <c r="J553" s="1">
        <v>74356</v>
      </c>
      <c r="K553">
        <v>0</v>
      </c>
      <c r="L553" s="1">
        <v>74356</v>
      </c>
      <c r="M553">
        <v>644</v>
      </c>
      <c r="N553">
        <v>99.14</v>
      </c>
      <c r="O553">
        <v>0</v>
      </c>
      <c r="P553">
        <v>0</v>
      </c>
      <c r="Q553">
        <v>0</v>
      </c>
      <c r="R553" s="2">
        <v>75000</v>
      </c>
      <c r="S553">
        <v>644</v>
      </c>
      <c r="T553" s="2">
        <v>75000</v>
      </c>
      <c r="U553">
        <v>644</v>
      </c>
      <c r="V553">
        <v>350</v>
      </c>
      <c r="W553" t="s">
        <v>605</v>
      </c>
      <c r="X553">
        <v>0</v>
      </c>
      <c r="Y553" t="str">
        <f>""</f>
        <v/>
      </c>
      <c r="Z553">
        <v>0</v>
      </c>
      <c r="AA553" t="str">
        <f>""</f>
        <v/>
      </c>
      <c r="AB553">
        <v>0</v>
      </c>
      <c r="AC553" t="str">
        <f>""</f>
        <v/>
      </c>
      <c r="AD553">
        <v>0</v>
      </c>
      <c r="AE553" t="str">
        <f>""</f>
        <v/>
      </c>
      <c r="AF553">
        <v>0</v>
      </c>
      <c r="AG553" t="str">
        <f>""</f>
        <v/>
      </c>
      <c r="AH553">
        <v>0</v>
      </c>
      <c r="AI553" t="str">
        <f>""</f>
        <v/>
      </c>
      <c r="AJ553">
        <v>0</v>
      </c>
      <c r="AK553" t="str">
        <f>""</f>
        <v/>
      </c>
      <c r="AL553">
        <v>0</v>
      </c>
      <c r="AM553" t="str">
        <f>""</f>
        <v/>
      </c>
      <c r="AN553">
        <v>0</v>
      </c>
      <c r="AO553" t="str">
        <f>""</f>
        <v/>
      </c>
      <c r="AP553">
        <v>0</v>
      </c>
      <c r="AQ553" t="str">
        <f>""</f>
        <v/>
      </c>
      <c r="AR553" t="s">
        <v>56</v>
      </c>
      <c r="AS553" t="s">
        <v>57</v>
      </c>
      <c r="AT553">
        <v>0</v>
      </c>
      <c r="AU553" t="str">
        <f>""</f>
        <v/>
      </c>
      <c r="AV553">
        <v>2015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</row>
    <row r="554" spans="1:54" x14ac:dyDescent="0.2">
      <c r="A554">
        <v>1817200431</v>
      </c>
      <c r="B554" t="s">
        <v>607</v>
      </c>
      <c r="C554" s="2">
        <v>15000</v>
      </c>
      <c r="D554" s="1">
        <v>17796.71</v>
      </c>
      <c r="E554">
        <v>0</v>
      </c>
      <c r="F554" s="1">
        <v>17796.71</v>
      </c>
      <c r="G554" s="1">
        <v>-2796.71</v>
      </c>
      <c r="H554">
        <v>118.64</v>
      </c>
      <c r="I554" s="2">
        <v>15000</v>
      </c>
      <c r="J554" s="1">
        <v>17796.71</v>
      </c>
      <c r="K554">
        <v>0</v>
      </c>
      <c r="L554" s="1">
        <v>17796.71</v>
      </c>
      <c r="M554" s="1">
        <v>-2796.71</v>
      </c>
      <c r="N554">
        <v>118.64</v>
      </c>
      <c r="O554">
        <v>0</v>
      </c>
      <c r="P554">
        <v>0</v>
      </c>
      <c r="Q554">
        <v>0</v>
      </c>
      <c r="R554" s="2">
        <v>15000</v>
      </c>
      <c r="S554" s="1">
        <v>-2796.71</v>
      </c>
      <c r="T554" s="2">
        <v>15000</v>
      </c>
      <c r="U554" s="1">
        <v>-2796.71</v>
      </c>
      <c r="V554">
        <v>350</v>
      </c>
      <c r="W554" t="s">
        <v>605</v>
      </c>
      <c r="X554">
        <v>0</v>
      </c>
      <c r="Y554" t="str">
        <f>""</f>
        <v/>
      </c>
      <c r="Z554">
        <v>0</v>
      </c>
      <c r="AA554" t="str">
        <f>""</f>
        <v/>
      </c>
      <c r="AB554">
        <v>0</v>
      </c>
      <c r="AC554" t="str">
        <f>""</f>
        <v/>
      </c>
      <c r="AD554">
        <v>0</v>
      </c>
      <c r="AE554" t="str">
        <f>""</f>
        <v/>
      </c>
      <c r="AF554">
        <v>0</v>
      </c>
      <c r="AG554" t="str">
        <f>""</f>
        <v/>
      </c>
      <c r="AH554">
        <v>0</v>
      </c>
      <c r="AI554" t="str">
        <f>""</f>
        <v/>
      </c>
      <c r="AJ554">
        <v>0</v>
      </c>
      <c r="AK554" t="str">
        <f>""</f>
        <v/>
      </c>
      <c r="AL554">
        <v>0</v>
      </c>
      <c r="AM554" t="str">
        <f>""</f>
        <v/>
      </c>
      <c r="AN554">
        <v>0</v>
      </c>
      <c r="AO554" t="str">
        <f>""</f>
        <v/>
      </c>
      <c r="AP554">
        <v>0</v>
      </c>
      <c r="AQ554" t="str">
        <f>""</f>
        <v/>
      </c>
      <c r="AR554" t="s">
        <v>56</v>
      </c>
      <c r="AS554" t="s">
        <v>57</v>
      </c>
      <c r="AT554">
        <v>0</v>
      </c>
      <c r="AU554" t="str">
        <f>""</f>
        <v/>
      </c>
      <c r="AV554">
        <v>2015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</row>
    <row r="555" spans="1:54" x14ac:dyDescent="0.2">
      <c r="A555">
        <v>1817200432</v>
      </c>
      <c r="B555" t="s">
        <v>608</v>
      </c>
      <c r="C555">
        <v>0</v>
      </c>
      <c r="D555" s="1">
        <v>1008.9</v>
      </c>
      <c r="E555">
        <v>0</v>
      </c>
      <c r="F555" s="1">
        <v>1008.9</v>
      </c>
      <c r="G555" s="1">
        <v>-1008.9</v>
      </c>
      <c r="H555">
        <v>0</v>
      </c>
      <c r="I555">
        <v>0</v>
      </c>
      <c r="J555" s="1">
        <v>1008.9</v>
      </c>
      <c r="K555">
        <v>0</v>
      </c>
      <c r="L555" s="1">
        <v>1008.9</v>
      </c>
      <c r="M555" s="1">
        <v>-1008.9</v>
      </c>
      <c r="N555">
        <v>0</v>
      </c>
      <c r="O555">
        <v>0</v>
      </c>
      <c r="P555">
        <v>0</v>
      </c>
      <c r="Q555">
        <v>0</v>
      </c>
      <c r="R555">
        <v>0</v>
      </c>
      <c r="S555" s="1">
        <v>-1008.9</v>
      </c>
      <c r="T555">
        <v>0</v>
      </c>
      <c r="U555" s="1">
        <v>-1008.9</v>
      </c>
      <c r="V555">
        <v>0</v>
      </c>
      <c r="W555" t="str">
        <f>""</f>
        <v/>
      </c>
      <c r="X555">
        <v>0</v>
      </c>
      <c r="Y555" t="str">
        <f>""</f>
        <v/>
      </c>
      <c r="Z555">
        <v>0</v>
      </c>
      <c r="AA555" t="str">
        <f>""</f>
        <v/>
      </c>
      <c r="AB555">
        <v>0</v>
      </c>
      <c r="AC555" t="str">
        <f>""</f>
        <v/>
      </c>
      <c r="AD555">
        <v>0</v>
      </c>
      <c r="AE555" t="str">
        <f>""</f>
        <v/>
      </c>
      <c r="AF555">
        <v>0</v>
      </c>
      <c r="AG555" t="str">
        <f>""</f>
        <v/>
      </c>
      <c r="AH555">
        <v>0</v>
      </c>
      <c r="AI555" t="str">
        <f>""</f>
        <v/>
      </c>
      <c r="AJ555">
        <v>0</v>
      </c>
      <c r="AK555" t="str">
        <f>""</f>
        <v/>
      </c>
      <c r="AL555">
        <v>0</v>
      </c>
      <c r="AM555" t="str">
        <f>""</f>
        <v/>
      </c>
      <c r="AN555">
        <v>0</v>
      </c>
      <c r="AO555" t="str">
        <f>""</f>
        <v/>
      </c>
      <c r="AP555">
        <v>0</v>
      </c>
      <c r="AQ555" t="str">
        <f>""</f>
        <v/>
      </c>
      <c r="AR555" t="s">
        <v>56</v>
      </c>
      <c r="AS555" t="s">
        <v>57</v>
      </c>
      <c r="AT555">
        <v>0</v>
      </c>
      <c r="AU555" t="str">
        <f>""</f>
        <v/>
      </c>
      <c r="AV555">
        <v>2015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</row>
    <row r="556" spans="1:54" x14ac:dyDescent="0.2">
      <c r="A556">
        <v>1817200540</v>
      </c>
      <c r="B556" t="s">
        <v>609</v>
      </c>
      <c r="C556" s="2">
        <v>2000</v>
      </c>
      <c r="D556" s="1">
        <v>1751.38</v>
      </c>
      <c r="E556">
        <v>0</v>
      </c>
      <c r="F556" s="1">
        <v>1751.38</v>
      </c>
      <c r="G556">
        <v>248.62</v>
      </c>
      <c r="H556">
        <v>87.56</v>
      </c>
      <c r="I556" s="2">
        <v>2000</v>
      </c>
      <c r="J556" s="1">
        <v>1751.38</v>
      </c>
      <c r="K556">
        <v>0</v>
      </c>
      <c r="L556" s="1">
        <v>1751.38</v>
      </c>
      <c r="M556">
        <v>248.62</v>
      </c>
      <c r="N556">
        <v>87.56</v>
      </c>
      <c r="O556">
        <v>0</v>
      </c>
      <c r="P556">
        <v>0</v>
      </c>
      <c r="Q556">
        <v>0</v>
      </c>
      <c r="R556" s="2">
        <v>2000</v>
      </c>
      <c r="S556">
        <v>248.62</v>
      </c>
      <c r="T556" s="2">
        <v>2000</v>
      </c>
      <c r="U556">
        <v>248.62</v>
      </c>
      <c r="V556">
        <v>350</v>
      </c>
      <c r="W556" t="s">
        <v>605</v>
      </c>
      <c r="X556">
        <v>0</v>
      </c>
      <c r="Y556" t="str">
        <f>""</f>
        <v/>
      </c>
      <c r="Z556">
        <v>0</v>
      </c>
      <c r="AA556" t="str">
        <f>""</f>
        <v/>
      </c>
      <c r="AB556">
        <v>0</v>
      </c>
      <c r="AC556" t="str">
        <f>""</f>
        <v/>
      </c>
      <c r="AD556">
        <v>0</v>
      </c>
      <c r="AE556" t="str">
        <f>""</f>
        <v/>
      </c>
      <c r="AF556">
        <v>0</v>
      </c>
      <c r="AG556" t="str">
        <f>""</f>
        <v/>
      </c>
      <c r="AH556">
        <v>0</v>
      </c>
      <c r="AI556" t="str">
        <f>""</f>
        <v/>
      </c>
      <c r="AJ556">
        <v>0</v>
      </c>
      <c r="AK556" t="str">
        <f>""</f>
        <v/>
      </c>
      <c r="AL556">
        <v>0</v>
      </c>
      <c r="AM556" t="str">
        <f>""</f>
        <v/>
      </c>
      <c r="AN556">
        <v>0</v>
      </c>
      <c r="AO556" t="str">
        <f>""</f>
        <v/>
      </c>
      <c r="AP556">
        <v>0</v>
      </c>
      <c r="AQ556" t="str">
        <f>""</f>
        <v/>
      </c>
      <c r="AR556" t="s">
        <v>56</v>
      </c>
      <c r="AS556" t="s">
        <v>57</v>
      </c>
      <c r="AT556">
        <v>0</v>
      </c>
      <c r="AU556" t="str">
        <f>""</f>
        <v/>
      </c>
      <c r="AV556">
        <v>2015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</row>
    <row r="557" spans="1:54" x14ac:dyDescent="0.2">
      <c r="A557">
        <v>1817200750</v>
      </c>
      <c r="B557" t="s">
        <v>610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350</v>
      </c>
      <c r="W557" t="s">
        <v>605</v>
      </c>
      <c r="X557">
        <v>0</v>
      </c>
      <c r="Y557" t="str">
        <f>""</f>
        <v/>
      </c>
      <c r="Z557">
        <v>0</v>
      </c>
      <c r="AA557" t="str">
        <f>""</f>
        <v/>
      </c>
      <c r="AB557">
        <v>0</v>
      </c>
      <c r="AC557" t="str">
        <f>""</f>
        <v/>
      </c>
      <c r="AD557">
        <v>0</v>
      </c>
      <c r="AE557" t="str">
        <f>""</f>
        <v/>
      </c>
      <c r="AF557">
        <v>0</v>
      </c>
      <c r="AG557" t="str">
        <f>""</f>
        <v/>
      </c>
      <c r="AH557">
        <v>0</v>
      </c>
      <c r="AI557" t="str">
        <f>""</f>
        <v/>
      </c>
      <c r="AJ557">
        <v>0</v>
      </c>
      <c r="AK557" t="str">
        <f>""</f>
        <v/>
      </c>
      <c r="AL557">
        <v>0</v>
      </c>
      <c r="AM557" t="str">
        <f>""</f>
        <v/>
      </c>
      <c r="AN557">
        <v>0</v>
      </c>
      <c r="AO557" t="str">
        <f>""</f>
        <v/>
      </c>
      <c r="AP557">
        <v>0</v>
      </c>
      <c r="AQ557" t="str">
        <f>""</f>
        <v/>
      </c>
      <c r="AR557" t="s">
        <v>56</v>
      </c>
      <c r="AS557" t="s">
        <v>57</v>
      </c>
      <c r="AT557">
        <v>0</v>
      </c>
      <c r="AU557" t="str">
        <f>""</f>
        <v/>
      </c>
      <c r="AV557">
        <v>2015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</row>
    <row r="558" spans="1:54" x14ac:dyDescent="0.2">
      <c r="A558">
        <v>1817200780</v>
      </c>
      <c r="B558" t="s">
        <v>305</v>
      </c>
      <c r="C558">
        <v>0</v>
      </c>
      <c r="D558" s="1">
        <v>12017</v>
      </c>
      <c r="E558" s="1">
        <v>2655</v>
      </c>
      <c r="F558" s="1">
        <v>14672</v>
      </c>
      <c r="G558" s="1">
        <v>-14672</v>
      </c>
      <c r="H558">
        <v>0</v>
      </c>
      <c r="I558">
        <v>0</v>
      </c>
      <c r="J558" s="1">
        <v>12017</v>
      </c>
      <c r="K558" s="1">
        <v>2655</v>
      </c>
      <c r="L558" s="1">
        <v>14672</v>
      </c>
      <c r="M558" s="1">
        <v>-14672</v>
      </c>
      <c r="N558">
        <v>0</v>
      </c>
      <c r="O558">
        <v>0</v>
      </c>
      <c r="P558">
        <v>0</v>
      </c>
      <c r="Q558">
        <v>0</v>
      </c>
      <c r="R558">
        <v>0</v>
      </c>
      <c r="S558" s="1">
        <v>-14672</v>
      </c>
      <c r="T558">
        <v>0</v>
      </c>
      <c r="U558" s="1">
        <v>-14672</v>
      </c>
      <c r="V558">
        <v>350</v>
      </c>
      <c r="W558" t="s">
        <v>605</v>
      </c>
      <c r="X558">
        <v>0</v>
      </c>
      <c r="Y558" t="str">
        <f>""</f>
        <v/>
      </c>
      <c r="Z558">
        <v>0</v>
      </c>
      <c r="AA558" t="str">
        <f>""</f>
        <v/>
      </c>
      <c r="AB558">
        <v>0</v>
      </c>
      <c r="AC558" t="str">
        <f>""</f>
        <v/>
      </c>
      <c r="AD558">
        <v>0</v>
      </c>
      <c r="AE558" t="str">
        <f>""</f>
        <v/>
      </c>
      <c r="AF558">
        <v>0</v>
      </c>
      <c r="AG558" t="str">
        <f>""</f>
        <v/>
      </c>
      <c r="AH558">
        <v>0</v>
      </c>
      <c r="AI558" t="str">
        <f>""</f>
        <v/>
      </c>
      <c r="AJ558">
        <v>0</v>
      </c>
      <c r="AK558" t="str">
        <f>""</f>
        <v/>
      </c>
      <c r="AL558">
        <v>0</v>
      </c>
      <c r="AM558" t="str">
        <f>""</f>
        <v/>
      </c>
      <c r="AN558">
        <v>0</v>
      </c>
      <c r="AO558" t="str">
        <f>""</f>
        <v/>
      </c>
      <c r="AP558">
        <v>0</v>
      </c>
      <c r="AQ558" t="str">
        <f>""</f>
        <v/>
      </c>
      <c r="AR558" t="s">
        <v>56</v>
      </c>
      <c r="AS558" t="s">
        <v>57</v>
      </c>
      <c r="AT558">
        <v>0</v>
      </c>
      <c r="AU558" t="str">
        <f>""</f>
        <v/>
      </c>
      <c r="AV558">
        <v>2015</v>
      </c>
      <c r="AW558">
        <v>0</v>
      </c>
      <c r="AX558">
        <v>0</v>
      </c>
      <c r="AY558">
        <v>2655</v>
      </c>
      <c r="AZ558">
        <v>0</v>
      </c>
      <c r="BA558">
        <v>0</v>
      </c>
      <c r="BB558">
        <v>0</v>
      </c>
    </row>
    <row r="559" spans="1:54" x14ac:dyDescent="0.2">
      <c r="A559">
        <v>1817300110</v>
      </c>
      <c r="B559" t="s">
        <v>611</v>
      </c>
      <c r="C559" s="2">
        <v>1650000</v>
      </c>
      <c r="D559" s="1">
        <v>1646892.99</v>
      </c>
      <c r="E559">
        <v>0</v>
      </c>
      <c r="F559" s="1">
        <v>1646892.99</v>
      </c>
      <c r="G559" s="1">
        <v>3107.01</v>
      </c>
      <c r="H559">
        <v>99.81</v>
      </c>
      <c r="I559" s="2">
        <v>1650000</v>
      </c>
      <c r="J559" s="1">
        <v>1646892.99</v>
      </c>
      <c r="K559">
        <v>0</v>
      </c>
      <c r="L559" s="1">
        <v>1646892.99</v>
      </c>
      <c r="M559" s="1">
        <v>3107.01</v>
      </c>
      <c r="N559">
        <v>99.81</v>
      </c>
      <c r="O559">
        <v>0</v>
      </c>
      <c r="P559">
        <v>0</v>
      </c>
      <c r="Q559">
        <v>0</v>
      </c>
      <c r="R559" s="2">
        <v>1650000</v>
      </c>
      <c r="S559" s="1">
        <v>3107.01</v>
      </c>
      <c r="T559" s="2">
        <v>1650000</v>
      </c>
      <c r="U559" s="1">
        <v>3107.01</v>
      </c>
      <c r="V559">
        <v>350</v>
      </c>
      <c r="W559" t="s">
        <v>605</v>
      </c>
      <c r="X559">
        <v>0</v>
      </c>
      <c r="Y559" t="str">
        <f>""</f>
        <v/>
      </c>
      <c r="Z559">
        <v>0</v>
      </c>
      <c r="AA559" t="str">
        <f>""</f>
        <v/>
      </c>
      <c r="AB559">
        <v>0</v>
      </c>
      <c r="AC559" t="str">
        <f>""</f>
        <v/>
      </c>
      <c r="AD559">
        <v>0</v>
      </c>
      <c r="AE559" t="str">
        <f>""</f>
        <v/>
      </c>
      <c r="AF559">
        <v>0</v>
      </c>
      <c r="AG559" t="str">
        <f>""</f>
        <v/>
      </c>
      <c r="AH559">
        <v>0</v>
      </c>
      <c r="AI559" t="str">
        <f>""</f>
        <v/>
      </c>
      <c r="AJ559">
        <v>0</v>
      </c>
      <c r="AK559" t="str">
        <f>""</f>
        <v/>
      </c>
      <c r="AL559">
        <v>0</v>
      </c>
      <c r="AM559" t="str">
        <f>""</f>
        <v/>
      </c>
      <c r="AN559">
        <v>0</v>
      </c>
      <c r="AO559" t="str">
        <f>""</f>
        <v/>
      </c>
      <c r="AP559">
        <v>0</v>
      </c>
      <c r="AQ559" t="str">
        <f>""</f>
        <v/>
      </c>
      <c r="AR559" t="s">
        <v>56</v>
      </c>
      <c r="AS559" t="s">
        <v>57</v>
      </c>
      <c r="AT559">
        <v>0</v>
      </c>
      <c r="AU559" t="str">
        <f>""</f>
        <v/>
      </c>
      <c r="AV559">
        <v>2015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</row>
    <row r="560" spans="1:54" x14ac:dyDescent="0.2">
      <c r="A560">
        <v>1817300410</v>
      </c>
      <c r="B560" t="s">
        <v>612</v>
      </c>
      <c r="C560" s="2">
        <v>25000</v>
      </c>
      <c r="D560" s="1">
        <v>24856</v>
      </c>
      <c r="E560">
        <v>0</v>
      </c>
      <c r="F560" s="1">
        <v>24856</v>
      </c>
      <c r="G560">
        <v>144</v>
      </c>
      <c r="H560">
        <v>99.42</v>
      </c>
      <c r="I560" s="2">
        <v>25000</v>
      </c>
      <c r="J560" s="1">
        <v>24856</v>
      </c>
      <c r="K560">
        <v>0</v>
      </c>
      <c r="L560" s="1">
        <v>24856</v>
      </c>
      <c r="M560">
        <v>144</v>
      </c>
      <c r="N560">
        <v>99.42</v>
      </c>
      <c r="O560">
        <v>0</v>
      </c>
      <c r="P560">
        <v>0</v>
      </c>
      <c r="Q560">
        <v>0</v>
      </c>
      <c r="R560" s="2">
        <v>25000</v>
      </c>
      <c r="S560">
        <v>144</v>
      </c>
      <c r="T560" s="2">
        <v>25000</v>
      </c>
      <c r="U560">
        <v>144</v>
      </c>
      <c r="V560">
        <v>350</v>
      </c>
      <c r="W560" t="s">
        <v>605</v>
      </c>
      <c r="X560">
        <v>0</v>
      </c>
      <c r="Y560" t="str">
        <f>""</f>
        <v/>
      </c>
      <c r="Z560">
        <v>0</v>
      </c>
      <c r="AA560" t="str">
        <f>""</f>
        <v/>
      </c>
      <c r="AB560">
        <v>0</v>
      </c>
      <c r="AC560" t="str">
        <f>""</f>
        <v/>
      </c>
      <c r="AD560">
        <v>0</v>
      </c>
      <c r="AE560" t="str">
        <f>""</f>
        <v/>
      </c>
      <c r="AF560">
        <v>0</v>
      </c>
      <c r="AG560" t="str">
        <f>""</f>
        <v/>
      </c>
      <c r="AH560">
        <v>0</v>
      </c>
      <c r="AI560" t="str">
        <f>""</f>
        <v/>
      </c>
      <c r="AJ560">
        <v>0</v>
      </c>
      <c r="AK560" t="str">
        <f>""</f>
        <v/>
      </c>
      <c r="AL560">
        <v>0</v>
      </c>
      <c r="AM560" t="str">
        <f>""</f>
        <v/>
      </c>
      <c r="AN560">
        <v>0</v>
      </c>
      <c r="AO560" t="str">
        <f>""</f>
        <v/>
      </c>
      <c r="AP560">
        <v>0</v>
      </c>
      <c r="AQ560" t="str">
        <f>""</f>
        <v/>
      </c>
      <c r="AR560" t="s">
        <v>56</v>
      </c>
      <c r="AS560" t="s">
        <v>57</v>
      </c>
      <c r="AT560">
        <v>0</v>
      </c>
      <c r="AU560" t="str">
        <f>""</f>
        <v/>
      </c>
      <c r="AV560">
        <v>2015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</row>
    <row r="561" spans="1:54" x14ac:dyDescent="0.2">
      <c r="A561">
        <v>1817300431</v>
      </c>
      <c r="B561" t="s">
        <v>613</v>
      </c>
      <c r="C561" s="2">
        <v>3000</v>
      </c>
      <c r="D561" s="1">
        <v>5085.3500000000004</v>
      </c>
      <c r="E561">
        <v>0</v>
      </c>
      <c r="F561" s="1">
        <v>5085.3500000000004</v>
      </c>
      <c r="G561" s="1">
        <v>-2085.35</v>
      </c>
      <c r="H561">
        <v>169.51</v>
      </c>
      <c r="I561" s="2">
        <v>3000</v>
      </c>
      <c r="J561" s="1">
        <v>5085.3500000000004</v>
      </c>
      <c r="K561">
        <v>0</v>
      </c>
      <c r="L561" s="1">
        <v>5085.3500000000004</v>
      </c>
      <c r="M561" s="1">
        <v>-2085.35</v>
      </c>
      <c r="N561">
        <v>169.51</v>
      </c>
      <c r="O561">
        <v>0</v>
      </c>
      <c r="P561">
        <v>0</v>
      </c>
      <c r="Q561">
        <v>0</v>
      </c>
      <c r="R561" s="2">
        <v>3000</v>
      </c>
      <c r="S561" s="1">
        <v>-2085.35</v>
      </c>
      <c r="T561" s="2">
        <v>3000</v>
      </c>
      <c r="U561" s="1">
        <v>-2085.35</v>
      </c>
      <c r="V561">
        <v>0</v>
      </c>
      <c r="W561" t="str">
        <f>""</f>
        <v/>
      </c>
      <c r="X561">
        <v>0</v>
      </c>
      <c r="Y561" t="str">
        <f>""</f>
        <v/>
      </c>
      <c r="Z561">
        <v>0</v>
      </c>
      <c r="AA561" t="str">
        <f>""</f>
        <v/>
      </c>
      <c r="AB561">
        <v>0</v>
      </c>
      <c r="AC561" t="str">
        <f>""</f>
        <v/>
      </c>
      <c r="AD561">
        <v>0</v>
      </c>
      <c r="AE561" t="str">
        <f>""</f>
        <v/>
      </c>
      <c r="AF561">
        <v>0</v>
      </c>
      <c r="AG561" t="str">
        <f>""</f>
        <v/>
      </c>
      <c r="AH561">
        <v>0</v>
      </c>
      <c r="AI561" t="str">
        <f>""</f>
        <v/>
      </c>
      <c r="AJ561">
        <v>0</v>
      </c>
      <c r="AK561" t="str">
        <f>""</f>
        <v/>
      </c>
      <c r="AL561">
        <v>0</v>
      </c>
      <c r="AM561" t="str">
        <f>""</f>
        <v/>
      </c>
      <c r="AN561">
        <v>0</v>
      </c>
      <c r="AO561" t="str">
        <f>""</f>
        <v/>
      </c>
      <c r="AP561">
        <v>0</v>
      </c>
      <c r="AQ561" t="str">
        <f>""</f>
        <v/>
      </c>
      <c r="AR561" t="s">
        <v>56</v>
      </c>
      <c r="AS561" t="s">
        <v>57</v>
      </c>
      <c r="AT561">
        <v>0</v>
      </c>
      <c r="AU561" t="str">
        <f>""</f>
        <v/>
      </c>
      <c r="AV561">
        <v>2015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</row>
    <row r="562" spans="1:54" x14ac:dyDescent="0.2">
      <c r="A562">
        <v>1817300521</v>
      </c>
      <c r="B562" t="s">
        <v>614</v>
      </c>
      <c r="C562" s="2">
        <v>55000</v>
      </c>
      <c r="D562" s="1">
        <v>51982.7</v>
      </c>
      <c r="E562">
        <v>0</v>
      </c>
      <c r="F562" s="1">
        <v>51982.7</v>
      </c>
      <c r="G562" s="1">
        <v>3017.3</v>
      </c>
      <c r="H562">
        <v>94.51</v>
      </c>
      <c r="I562" s="2">
        <v>55000</v>
      </c>
      <c r="J562" s="1">
        <v>51982.7</v>
      </c>
      <c r="K562">
        <v>0</v>
      </c>
      <c r="L562" s="1">
        <v>51982.7</v>
      </c>
      <c r="M562" s="1">
        <v>3017.3</v>
      </c>
      <c r="N562">
        <v>94.51</v>
      </c>
      <c r="O562">
        <v>0</v>
      </c>
      <c r="P562">
        <v>0</v>
      </c>
      <c r="Q562">
        <v>0</v>
      </c>
      <c r="R562" s="2">
        <v>55000</v>
      </c>
      <c r="S562" s="1">
        <v>3017.3</v>
      </c>
      <c r="T562" s="2">
        <v>55000</v>
      </c>
      <c r="U562" s="1">
        <v>3017.3</v>
      </c>
      <c r="V562">
        <v>350</v>
      </c>
      <c r="W562" t="s">
        <v>605</v>
      </c>
      <c r="X562">
        <v>0</v>
      </c>
      <c r="Y562" t="str">
        <f>""</f>
        <v/>
      </c>
      <c r="Z562">
        <v>0</v>
      </c>
      <c r="AA562" t="str">
        <f>""</f>
        <v/>
      </c>
      <c r="AB562">
        <v>0</v>
      </c>
      <c r="AC562" t="str">
        <f>""</f>
        <v/>
      </c>
      <c r="AD562">
        <v>0</v>
      </c>
      <c r="AE562" t="str">
        <f>""</f>
        <v/>
      </c>
      <c r="AF562">
        <v>0</v>
      </c>
      <c r="AG562" t="str">
        <f>""</f>
        <v/>
      </c>
      <c r="AH562">
        <v>0</v>
      </c>
      <c r="AI562" t="str">
        <f>""</f>
        <v/>
      </c>
      <c r="AJ562">
        <v>0</v>
      </c>
      <c r="AK562" t="str">
        <f>""</f>
        <v/>
      </c>
      <c r="AL562">
        <v>0</v>
      </c>
      <c r="AM562" t="str">
        <f>""</f>
        <v/>
      </c>
      <c r="AN562">
        <v>0</v>
      </c>
      <c r="AO562" t="str">
        <f>""</f>
        <v/>
      </c>
      <c r="AP562">
        <v>0</v>
      </c>
      <c r="AQ562" t="str">
        <f>""</f>
        <v/>
      </c>
      <c r="AR562" t="s">
        <v>56</v>
      </c>
      <c r="AS562" t="s">
        <v>57</v>
      </c>
      <c r="AT562">
        <v>0</v>
      </c>
      <c r="AU562" t="str">
        <f>""</f>
        <v/>
      </c>
      <c r="AV562">
        <v>2015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</row>
    <row r="563" spans="1:54" x14ac:dyDescent="0.2">
      <c r="A563">
        <v>1817300540</v>
      </c>
      <c r="B563" t="s">
        <v>615</v>
      </c>
      <c r="C563" s="2">
        <v>1000</v>
      </c>
      <c r="D563">
        <v>975.56</v>
      </c>
      <c r="E563">
        <v>0</v>
      </c>
      <c r="F563">
        <v>975.56</v>
      </c>
      <c r="G563">
        <v>24.44</v>
      </c>
      <c r="H563">
        <v>97.55</v>
      </c>
      <c r="I563" s="2">
        <v>1000</v>
      </c>
      <c r="J563">
        <v>975.56</v>
      </c>
      <c r="K563">
        <v>0</v>
      </c>
      <c r="L563">
        <v>975.56</v>
      </c>
      <c r="M563">
        <v>24.44</v>
      </c>
      <c r="N563">
        <v>97.55</v>
      </c>
      <c r="O563">
        <v>0</v>
      </c>
      <c r="P563">
        <v>0</v>
      </c>
      <c r="Q563">
        <v>0</v>
      </c>
      <c r="R563" s="2">
        <v>1000</v>
      </c>
      <c r="S563">
        <v>24.44</v>
      </c>
      <c r="T563" s="2">
        <v>1000</v>
      </c>
      <c r="U563">
        <v>24.44</v>
      </c>
      <c r="V563">
        <v>350</v>
      </c>
      <c r="W563" t="s">
        <v>605</v>
      </c>
      <c r="X563">
        <v>0</v>
      </c>
      <c r="Y563" t="str">
        <f>""</f>
        <v/>
      </c>
      <c r="Z563">
        <v>0</v>
      </c>
      <c r="AA563" t="str">
        <f>""</f>
        <v/>
      </c>
      <c r="AB563">
        <v>0</v>
      </c>
      <c r="AC563" t="str">
        <f>""</f>
        <v/>
      </c>
      <c r="AD563">
        <v>0</v>
      </c>
      <c r="AE563" t="str">
        <f>""</f>
        <v/>
      </c>
      <c r="AF563">
        <v>0</v>
      </c>
      <c r="AG563" t="str">
        <f>""</f>
        <v/>
      </c>
      <c r="AH563">
        <v>0</v>
      </c>
      <c r="AI563" t="str">
        <f>""</f>
        <v/>
      </c>
      <c r="AJ563">
        <v>0</v>
      </c>
      <c r="AK563" t="str">
        <f>""</f>
        <v/>
      </c>
      <c r="AL563">
        <v>0</v>
      </c>
      <c r="AM563" t="str">
        <f>""</f>
        <v/>
      </c>
      <c r="AN563">
        <v>0</v>
      </c>
      <c r="AO563" t="str">
        <f>""</f>
        <v/>
      </c>
      <c r="AP563">
        <v>0</v>
      </c>
      <c r="AQ563" t="str">
        <f>""</f>
        <v/>
      </c>
      <c r="AR563" t="s">
        <v>56</v>
      </c>
      <c r="AS563" t="s">
        <v>57</v>
      </c>
      <c r="AT563">
        <v>0</v>
      </c>
      <c r="AU563" t="str">
        <f>""</f>
        <v/>
      </c>
      <c r="AV563">
        <v>2015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</row>
    <row r="564" spans="1:54" x14ac:dyDescent="0.2">
      <c r="A564">
        <v>1817300740</v>
      </c>
      <c r="B564" t="s">
        <v>616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350</v>
      </c>
      <c r="W564" t="s">
        <v>605</v>
      </c>
      <c r="X564">
        <v>0</v>
      </c>
      <c r="Y564" t="str">
        <f>""</f>
        <v/>
      </c>
      <c r="Z564">
        <v>0</v>
      </c>
      <c r="AA564" t="str">
        <f>""</f>
        <v/>
      </c>
      <c r="AB564">
        <v>0</v>
      </c>
      <c r="AC564" t="str">
        <f>""</f>
        <v/>
      </c>
      <c r="AD564">
        <v>0</v>
      </c>
      <c r="AE564" t="str">
        <f>""</f>
        <v/>
      </c>
      <c r="AF564">
        <v>0</v>
      </c>
      <c r="AG564" t="str">
        <f>""</f>
        <v/>
      </c>
      <c r="AH564">
        <v>0</v>
      </c>
      <c r="AI564" t="str">
        <f>""</f>
        <v/>
      </c>
      <c r="AJ564">
        <v>0</v>
      </c>
      <c r="AK564" t="str">
        <f>""</f>
        <v/>
      </c>
      <c r="AL564">
        <v>0</v>
      </c>
      <c r="AM564" t="str">
        <f>""</f>
        <v/>
      </c>
      <c r="AN564">
        <v>0</v>
      </c>
      <c r="AO564" t="str">
        <f>""</f>
        <v/>
      </c>
      <c r="AP564">
        <v>0</v>
      </c>
      <c r="AQ564" t="str">
        <f>""</f>
        <v/>
      </c>
      <c r="AR564" t="s">
        <v>56</v>
      </c>
      <c r="AS564" t="s">
        <v>57</v>
      </c>
      <c r="AT564">
        <v>0</v>
      </c>
      <c r="AU564" t="str">
        <f>""</f>
        <v/>
      </c>
      <c r="AV564">
        <v>2015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</row>
    <row r="565" spans="1:54" x14ac:dyDescent="0.2">
      <c r="A565">
        <v>1817300780</v>
      </c>
      <c r="B565" t="s">
        <v>305</v>
      </c>
      <c r="C565" s="2">
        <v>6000</v>
      </c>
      <c r="D565" s="1">
        <v>7939.45</v>
      </c>
      <c r="E565">
        <v>600</v>
      </c>
      <c r="F565" s="1">
        <v>8539.4500000000007</v>
      </c>
      <c r="G565" s="1">
        <v>-2539.4499999999998</v>
      </c>
      <c r="H565">
        <v>142.32</v>
      </c>
      <c r="I565" s="2">
        <v>6000</v>
      </c>
      <c r="J565" s="1">
        <v>7939.45</v>
      </c>
      <c r="K565">
        <v>600</v>
      </c>
      <c r="L565" s="1">
        <v>8539.4500000000007</v>
      </c>
      <c r="M565" s="1">
        <v>-2539.4499999999998</v>
      </c>
      <c r="N565">
        <v>142.32</v>
      </c>
      <c r="O565">
        <v>0</v>
      </c>
      <c r="P565">
        <v>0</v>
      </c>
      <c r="Q565">
        <v>0</v>
      </c>
      <c r="R565" s="2">
        <v>6000</v>
      </c>
      <c r="S565" s="1">
        <v>-2539.4499999999998</v>
      </c>
      <c r="T565" s="2">
        <v>6000</v>
      </c>
      <c r="U565" s="1">
        <v>-2539.4499999999998</v>
      </c>
      <c r="V565">
        <v>350</v>
      </c>
      <c r="W565" t="s">
        <v>605</v>
      </c>
      <c r="X565">
        <v>0</v>
      </c>
      <c r="Y565" t="str">
        <f>""</f>
        <v/>
      </c>
      <c r="Z565">
        <v>0</v>
      </c>
      <c r="AA565" t="str">
        <f>""</f>
        <v/>
      </c>
      <c r="AB565">
        <v>0</v>
      </c>
      <c r="AC565" t="str">
        <f>""</f>
        <v/>
      </c>
      <c r="AD565">
        <v>0</v>
      </c>
      <c r="AE565" t="str">
        <f>""</f>
        <v/>
      </c>
      <c r="AF565">
        <v>0</v>
      </c>
      <c r="AG565" t="str">
        <f>""</f>
        <v/>
      </c>
      <c r="AH565">
        <v>0</v>
      </c>
      <c r="AI565" t="str">
        <f>""</f>
        <v/>
      </c>
      <c r="AJ565">
        <v>0</v>
      </c>
      <c r="AK565" t="str">
        <f>""</f>
        <v/>
      </c>
      <c r="AL565">
        <v>0</v>
      </c>
      <c r="AM565" t="str">
        <f>""</f>
        <v/>
      </c>
      <c r="AN565">
        <v>0</v>
      </c>
      <c r="AO565" t="str">
        <f>""</f>
        <v/>
      </c>
      <c r="AP565">
        <v>0</v>
      </c>
      <c r="AQ565" t="str">
        <f>""</f>
        <v/>
      </c>
      <c r="AR565" t="s">
        <v>56</v>
      </c>
      <c r="AS565" t="s">
        <v>57</v>
      </c>
      <c r="AT565">
        <v>0</v>
      </c>
      <c r="AU565" t="str">
        <f>""</f>
        <v/>
      </c>
      <c r="AV565">
        <v>2015</v>
      </c>
      <c r="AW565">
        <v>0</v>
      </c>
      <c r="AX565">
        <v>0</v>
      </c>
      <c r="AY565">
        <v>600</v>
      </c>
      <c r="AZ565">
        <v>0</v>
      </c>
      <c r="BA565">
        <v>0</v>
      </c>
      <c r="BB565">
        <v>0</v>
      </c>
    </row>
    <row r="566" spans="1:54" x14ac:dyDescent="0.2">
      <c r="A566">
        <v>1817500440</v>
      </c>
      <c r="B566" t="s">
        <v>188</v>
      </c>
      <c r="C566" s="2">
        <v>530000</v>
      </c>
      <c r="D566" s="1">
        <v>553868</v>
      </c>
      <c r="E566">
        <v>0</v>
      </c>
      <c r="F566" s="1">
        <v>553868</v>
      </c>
      <c r="G566" s="1">
        <v>-23868</v>
      </c>
      <c r="H566">
        <v>104.5</v>
      </c>
      <c r="I566" s="2">
        <v>530000</v>
      </c>
      <c r="J566" s="1">
        <v>553868</v>
      </c>
      <c r="K566">
        <v>0</v>
      </c>
      <c r="L566" s="1">
        <v>553868</v>
      </c>
      <c r="M566" s="1">
        <v>-23868</v>
      </c>
      <c r="N566">
        <v>104.5</v>
      </c>
      <c r="O566">
        <v>0</v>
      </c>
      <c r="P566">
        <v>0</v>
      </c>
      <c r="Q566">
        <v>0</v>
      </c>
      <c r="R566" s="2">
        <v>530000</v>
      </c>
      <c r="S566" s="1">
        <v>-23868</v>
      </c>
      <c r="T566" s="2">
        <v>530000</v>
      </c>
      <c r="U566" s="1">
        <v>-23868</v>
      </c>
      <c r="V566">
        <v>350</v>
      </c>
      <c r="W566" t="s">
        <v>605</v>
      </c>
      <c r="X566">
        <v>0</v>
      </c>
      <c r="Y566" t="str">
        <f>""</f>
        <v/>
      </c>
      <c r="Z566">
        <v>0</v>
      </c>
      <c r="AA566" t="str">
        <f>""</f>
        <v/>
      </c>
      <c r="AB566">
        <v>0</v>
      </c>
      <c r="AC566" t="str">
        <f>""</f>
        <v/>
      </c>
      <c r="AD566">
        <v>0</v>
      </c>
      <c r="AE566" t="str">
        <f>""</f>
        <v/>
      </c>
      <c r="AF566">
        <v>0</v>
      </c>
      <c r="AG566" t="str">
        <f>""</f>
        <v/>
      </c>
      <c r="AH566">
        <v>0</v>
      </c>
      <c r="AI566" t="str">
        <f>""</f>
        <v/>
      </c>
      <c r="AJ566">
        <v>0</v>
      </c>
      <c r="AK566" t="str">
        <f>""</f>
        <v/>
      </c>
      <c r="AL566">
        <v>0</v>
      </c>
      <c r="AM566" t="str">
        <f>""</f>
        <v/>
      </c>
      <c r="AN566">
        <v>0</v>
      </c>
      <c r="AO566" t="str">
        <f>""</f>
        <v/>
      </c>
      <c r="AP566">
        <v>0</v>
      </c>
      <c r="AQ566" t="str">
        <f>""</f>
        <v/>
      </c>
      <c r="AR566" t="s">
        <v>56</v>
      </c>
      <c r="AS566" t="s">
        <v>57</v>
      </c>
      <c r="AT566">
        <v>0</v>
      </c>
      <c r="AU566" t="str">
        <f>""</f>
        <v/>
      </c>
      <c r="AV566">
        <v>2015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</row>
    <row r="567" spans="1:54" x14ac:dyDescent="0.2">
      <c r="A567">
        <v>1817700110</v>
      </c>
      <c r="B567" t="s">
        <v>617</v>
      </c>
      <c r="C567" s="2">
        <v>577000</v>
      </c>
      <c r="D567" s="1">
        <v>638645.91</v>
      </c>
      <c r="E567">
        <v>0</v>
      </c>
      <c r="F567" s="1">
        <v>638645.91</v>
      </c>
      <c r="G567" s="1">
        <v>-61645.91</v>
      </c>
      <c r="H567">
        <v>110.68</v>
      </c>
      <c r="I567" s="2">
        <v>577000</v>
      </c>
      <c r="J567" s="1">
        <v>638645.91</v>
      </c>
      <c r="K567">
        <v>0</v>
      </c>
      <c r="L567" s="1">
        <v>638645.91</v>
      </c>
      <c r="M567" s="1">
        <v>-61645.91</v>
      </c>
      <c r="N567">
        <v>110.68</v>
      </c>
      <c r="O567">
        <v>0</v>
      </c>
      <c r="P567">
        <v>0</v>
      </c>
      <c r="Q567">
        <v>0</v>
      </c>
      <c r="R567" s="2">
        <v>577000</v>
      </c>
      <c r="S567" s="1">
        <v>-61645.91</v>
      </c>
      <c r="T567" s="2">
        <v>577000</v>
      </c>
      <c r="U567" s="1">
        <v>-61645.91</v>
      </c>
      <c r="V567">
        <v>350</v>
      </c>
      <c r="W567" t="s">
        <v>605</v>
      </c>
      <c r="X567">
        <v>0</v>
      </c>
      <c r="Y567" t="str">
        <f>""</f>
        <v/>
      </c>
      <c r="Z567">
        <v>0</v>
      </c>
      <c r="AA567" t="str">
        <f>""</f>
        <v/>
      </c>
      <c r="AB567">
        <v>0</v>
      </c>
      <c r="AC567" t="str">
        <f>""</f>
        <v/>
      </c>
      <c r="AD567">
        <v>0</v>
      </c>
      <c r="AE567" t="str">
        <f>""</f>
        <v/>
      </c>
      <c r="AF567">
        <v>0</v>
      </c>
      <c r="AG567" t="str">
        <f>""</f>
        <v/>
      </c>
      <c r="AH567">
        <v>0</v>
      </c>
      <c r="AI567" t="str">
        <f>""</f>
        <v/>
      </c>
      <c r="AJ567">
        <v>0</v>
      </c>
      <c r="AK567" t="str">
        <f>""</f>
        <v/>
      </c>
      <c r="AL567">
        <v>0</v>
      </c>
      <c r="AM567" t="str">
        <f>""</f>
        <v/>
      </c>
      <c r="AN567">
        <v>0</v>
      </c>
      <c r="AO567" t="str">
        <f>""</f>
        <v/>
      </c>
      <c r="AP567">
        <v>0</v>
      </c>
      <c r="AQ567" t="str">
        <f>""</f>
        <v/>
      </c>
      <c r="AR567" t="s">
        <v>56</v>
      </c>
      <c r="AS567" t="s">
        <v>57</v>
      </c>
      <c r="AT567">
        <v>0</v>
      </c>
      <c r="AU567" t="str">
        <f>""</f>
        <v/>
      </c>
      <c r="AV567">
        <v>2015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</row>
    <row r="568" spans="1:54" x14ac:dyDescent="0.2">
      <c r="A568">
        <v>1817800750</v>
      </c>
      <c r="B568" t="s">
        <v>618</v>
      </c>
      <c r="C568" s="2">
        <v>3323000</v>
      </c>
      <c r="D568" s="1">
        <v>3466974.71</v>
      </c>
      <c r="E568" s="1">
        <v>9169.2000000000007</v>
      </c>
      <c r="F568" s="1">
        <v>3476143.91</v>
      </c>
      <c r="G568" s="1">
        <v>-153143.91</v>
      </c>
      <c r="H568">
        <v>104.6</v>
      </c>
      <c r="I568" s="2">
        <v>3323000</v>
      </c>
      <c r="J568" s="1">
        <v>3466974.71</v>
      </c>
      <c r="K568" s="1">
        <v>9169.2000000000007</v>
      </c>
      <c r="L568" s="1">
        <v>3476143.91</v>
      </c>
      <c r="M568" s="1">
        <v>-153143.91</v>
      </c>
      <c r="N568">
        <v>104.6</v>
      </c>
      <c r="O568">
        <v>0</v>
      </c>
      <c r="P568">
        <v>0</v>
      </c>
      <c r="Q568">
        <v>0</v>
      </c>
      <c r="R568" s="2">
        <v>3323000</v>
      </c>
      <c r="S568" s="1">
        <v>-153143.91</v>
      </c>
      <c r="T568" s="2">
        <v>3323000</v>
      </c>
      <c r="U568" s="1">
        <v>-153143.91</v>
      </c>
      <c r="V568">
        <v>350</v>
      </c>
      <c r="W568" t="s">
        <v>605</v>
      </c>
      <c r="X568">
        <v>0</v>
      </c>
      <c r="Y568" t="str">
        <f>""</f>
        <v/>
      </c>
      <c r="Z568">
        <v>0</v>
      </c>
      <c r="AA568" t="str">
        <f>""</f>
        <v/>
      </c>
      <c r="AB568">
        <v>0</v>
      </c>
      <c r="AC568" t="str">
        <f>""</f>
        <v/>
      </c>
      <c r="AD568">
        <v>0</v>
      </c>
      <c r="AE568" t="str">
        <f>""</f>
        <v/>
      </c>
      <c r="AF568">
        <v>0</v>
      </c>
      <c r="AG568" t="str">
        <f>""</f>
        <v/>
      </c>
      <c r="AH568">
        <v>0</v>
      </c>
      <c r="AI568" t="str">
        <f>""</f>
        <v/>
      </c>
      <c r="AJ568">
        <v>0</v>
      </c>
      <c r="AK568" t="str">
        <f>""</f>
        <v/>
      </c>
      <c r="AL568">
        <v>0</v>
      </c>
      <c r="AM568" t="str">
        <f>""</f>
        <v/>
      </c>
      <c r="AN568">
        <v>0</v>
      </c>
      <c r="AO568" t="str">
        <f>""</f>
        <v/>
      </c>
      <c r="AP568">
        <v>0</v>
      </c>
      <c r="AQ568" t="str">
        <f>""</f>
        <v/>
      </c>
      <c r="AR568" t="s">
        <v>56</v>
      </c>
      <c r="AS568" t="s">
        <v>57</v>
      </c>
      <c r="AT568">
        <v>0</v>
      </c>
      <c r="AU568" t="str">
        <f>""</f>
        <v/>
      </c>
      <c r="AV568">
        <v>2015</v>
      </c>
      <c r="AW568">
        <v>0</v>
      </c>
      <c r="AX568">
        <v>0</v>
      </c>
      <c r="AY568">
        <v>9169</v>
      </c>
      <c r="AZ568">
        <v>0</v>
      </c>
      <c r="BA568">
        <v>0</v>
      </c>
      <c r="BB568">
        <v>0</v>
      </c>
    </row>
    <row r="569" spans="1:54" x14ac:dyDescent="0.2">
      <c r="A569">
        <v>1817801110</v>
      </c>
      <c r="B569" t="s">
        <v>619</v>
      </c>
      <c r="C569" s="2">
        <v>150000</v>
      </c>
      <c r="D569">
        <v>0</v>
      </c>
      <c r="E569">
        <v>0</v>
      </c>
      <c r="F569">
        <v>0</v>
      </c>
      <c r="G569" s="1">
        <v>150000</v>
      </c>
      <c r="H569">
        <v>0</v>
      </c>
      <c r="I569" s="2">
        <v>150000</v>
      </c>
      <c r="J569">
        <v>0</v>
      </c>
      <c r="K569">
        <v>0</v>
      </c>
      <c r="L569">
        <v>0</v>
      </c>
      <c r="M569" s="1">
        <v>150000</v>
      </c>
      <c r="N569">
        <v>0</v>
      </c>
      <c r="O569">
        <v>0</v>
      </c>
      <c r="P569">
        <v>0</v>
      </c>
      <c r="Q569">
        <v>0</v>
      </c>
      <c r="R569" s="2">
        <v>150000</v>
      </c>
      <c r="S569" s="1">
        <v>150000</v>
      </c>
      <c r="T569" s="2">
        <v>150000</v>
      </c>
      <c r="U569" s="1">
        <v>150000</v>
      </c>
      <c r="V569">
        <v>0</v>
      </c>
      <c r="W569" t="str">
        <f>""</f>
        <v/>
      </c>
      <c r="X569">
        <v>0</v>
      </c>
      <c r="Y569" t="str">
        <f>""</f>
        <v/>
      </c>
      <c r="Z569">
        <v>0</v>
      </c>
      <c r="AA569" t="str">
        <f>""</f>
        <v/>
      </c>
      <c r="AB569">
        <v>0</v>
      </c>
      <c r="AC569" t="str">
        <f>""</f>
        <v/>
      </c>
      <c r="AD569">
        <v>0</v>
      </c>
      <c r="AE569" t="str">
        <f>""</f>
        <v/>
      </c>
      <c r="AF569">
        <v>0</v>
      </c>
      <c r="AG569" t="str">
        <f>""</f>
        <v/>
      </c>
      <c r="AH569">
        <v>0</v>
      </c>
      <c r="AI569" t="str">
        <f>""</f>
        <v/>
      </c>
      <c r="AJ569">
        <v>0</v>
      </c>
      <c r="AK569" t="str">
        <f>""</f>
        <v/>
      </c>
      <c r="AL569">
        <v>0</v>
      </c>
      <c r="AM569" t="str">
        <f>""</f>
        <v/>
      </c>
      <c r="AN569">
        <v>0</v>
      </c>
      <c r="AO569" t="str">
        <f>""</f>
        <v/>
      </c>
      <c r="AP569">
        <v>0</v>
      </c>
      <c r="AQ569" t="str">
        <f>""</f>
        <v/>
      </c>
      <c r="AR569" t="s">
        <v>56</v>
      </c>
      <c r="AS569" t="s">
        <v>57</v>
      </c>
      <c r="AT569">
        <v>0</v>
      </c>
      <c r="AU569" t="str">
        <f>""</f>
        <v/>
      </c>
      <c r="AV569">
        <v>2015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</row>
    <row r="570" spans="1:54" x14ac:dyDescent="0.2">
      <c r="A570">
        <v>1817900110</v>
      </c>
      <c r="B570" t="s">
        <v>620</v>
      </c>
      <c r="C570" s="2">
        <v>54000</v>
      </c>
      <c r="D570" s="1">
        <v>54554.16</v>
      </c>
      <c r="E570">
        <v>0</v>
      </c>
      <c r="F570" s="1">
        <v>54554.16</v>
      </c>
      <c r="G570">
        <v>-554.16</v>
      </c>
      <c r="H570">
        <v>101.02</v>
      </c>
      <c r="I570" s="2">
        <v>54000</v>
      </c>
      <c r="J570" s="1">
        <v>54554.16</v>
      </c>
      <c r="K570">
        <v>0</v>
      </c>
      <c r="L570" s="1">
        <v>54554.16</v>
      </c>
      <c r="M570">
        <v>-554.16</v>
      </c>
      <c r="N570">
        <v>101.02</v>
      </c>
      <c r="O570">
        <v>0</v>
      </c>
      <c r="P570">
        <v>0</v>
      </c>
      <c r="Q570">
        <v>0</v>
      </c>
      <c r="R570" s="2">
        <v>54000</v>
      </c>
      <c r="S570">
        <v>-554.16</v>
      </c>
      <c r="T570" s="2">
        <v>54000</v>
      </c>
      <c r="U570">
        <v>-554.16</v>
      </c>
      <c r="V570">
        <v>0</v>
      </c>
      <c r="W570" t="str">
        <f>""</f>
        <v/>
      </c>
      <c r="X570">
        <v>0</v>
      </c>
      <c r="Y570" t="str">
        <f>""</f>
        <v/>
      </c>
      <c r="Z570">
        <v>0</v>
      </c>
      <c r="AA570" t="str">
        <f>""</f>
        <v/>
      </c>
      <c r="AB570">
        <v>0</v>
      </c>
      <c r="AC570" t="str">
        <f>""</f>
        <v/>
      </c>
      <c r="AD570">
        <v>0</v>
      </c>
      <c r="AE570" t="str">
        <f>""</f>
        <v/>
      </c>
      <c r="AF570">
        <v>0</v>
      </c>
      <c r="AG570" t="str">
        <f>""</f>
        <v/>
      </c>
      <c r="AH570">
        <v>0</v>
      </c>
      <c r="AI570" t="str">
        <f>""</f>
        <v/>
      </c>
      <c r="AJ570">
        <v>0</v>
      </c>
      <c r="AK570" t="str">
        <f>""</f>
        <v/>
      </c>
      <c r="AL570">
        <v>0</v>
      </c>
      <c r="AM570" t="str">
        <f>""</f>
        <v/>
      </c>
      <c r="AN570">
        <v>0</v>
      </c>
      <c r="AO570" t="str">
        <f>""</f>
        <v/>
      </c>
      <c r="AP570">
        <v>0</v>
      </c>
      <c r="AQ570" t="str">
        <f>""</f>
        <v/>
      </c>
      <c r="AR570" t="s">
        <v>56</v>
      </c>
      <c r="AS570" t="s">
        <v>57</v>
      </c>
      <c r="AT570">
        <v>0</v>
      </c>
      <c r="AU570" t="str">
        <f>""</f>
        <v/>
      </c>
      <c r="AV570">
        <v>2015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</row>
    <row r="571" spans="1:54" x14ac:dyDescent="0.2">
      <c r="A571">
        <v>1817900410</v>
      </c>
      <c r="B571" t="s">
        <v>621</v>
      </c>
      <c r="C571" s="2">
        <v>22000</v>
      </c>
      <c r="D571" s="1">
        <v>19548</v>
      </c>
      <c r="E571">
        <v>0</v>
      </c>
      <c r="F571" s="1">
        <v>19548</v>
      </c>
      <c r="G571" s="1">
        <v>2452</v>
      </c>
      <c r="H571">
        <v>88.85</v>
      </c>
      <c r="I571" s="2">
        <v>22000</v>
      </c>
      <c r="J571" s="1">
        <v>19548</v>
      </c>
      <c r="K571">
        <v>0</v>
      </c>
      <c r="L571" s="1">
        <v>19548</v>
      </c>
      <c r="M571" s="1">
        <v>2452</v>
      </c>
      <c r="N571">
        <v>88.85</v>
      </c>
      <c r="O571">
        <v>0</v>
      </c>
      <c r="P571">
        <v>0</v>
      </c>
      <c r="Q571">
        <v>0</v>
      </c>
      <c r="R571" s="2">
        <v>22000</v>
      </c>
      <c r="S571" s="1">
        <v>2452</v>
      </c>
      <c r="T571" s="2">
        <v>22000</v>
      </c>
      <c r="U571" s="1">
        <v>2452</v>
      </c>
      <c r="V571">
        <v>350</v>
      </c>
      <c r="W571" t="s">
        <v>605</v>
      </c>
      <c r="X571">
        <v>0</v>
      </c>
      <c r="Y571" t="str">
        <f>""</f>
        <v/>
      </c>
      <c r="Z571">
        <v>0</v>
      </c>
      <c r="AA571" t="str">
        <f>""</f>
        <v/>
      </c>
      <c r="AB571">
        <v>0</v>
      </c>
      <c r="AC571" t="str">
        <f>""</f>
        <v/>
      </c>
      <c r="AD571">
        <v>0</v>
      </c>
      <c r="AE571" t="str">
        <f>""</f>
        <v/>
      </c>
      <c r="AF571">
        <v>0</v>
      </c>
      <c r="AG571" t="str">
        <f>""</f>
        <v/>
      </c>
      <c r="AH571">
        <v>0</v>
      </c>
      <c r="AI571" t="str">
        <f>""</f>
        <v/>
      </c>
      <c r="AJ571">
        <v>0</v>
      </c>
      <c r="AK571" t="str">
        <f>""</f>
        <v/>
      </c>
      <c r="AL571">
        <v>0</v>
      </c>
      <c r="AM571" t="str">
        <f>""</f>
        <v/>
      </c>
      <c r="AN571">
        <v>0</v>
      </c>
      <c r="AO571" t="str">
        <f>""</f>
        <v/>
      </c>
      <c r="AP571">
        <v>0</v>
      </c>
      <c r="AQ571" t="str">
        <f>""</f>
        <v/>
      </c>
      <c r="AR571" t="s">
        <v>56</v>
      </c>
      <c r="AS571" t="s">
        <v>57</v>
      </c>
      <c r="AT571">
        <v>0</v>
      </c>
      <c r="AU571" t="str">
        <f>""</f>
        <v/>
      </c>
      <c r="AV571">
        <v>2015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</row>
    <row r="572" spans="1:54" x14ac:dyDescent="0.2">
      <c r="A572">
        <v>1817900560</v>
      </c>
      <c r="B572" t="s">
        <v>622</v>
      </c>
      <c r="C572">
        <v>0</v>
      </c>
      <c r="D572" s="1">
        <v>4000</v>
      </c>
      <c r="E572" s="1">
        <v>2600</v>
      </c>
      <c r="F572" s="1">
        <v>6600</v>
      </c>
      <c r="G572" s="1">
        <v>-6600</v>
      </c>
      <c r="H572">
        <v>0</v>
      </c>
      <c r="I572">
        <v>0</v>
      </c>
      <c r="J572" s="1">
        <v>4000</v>
      </c>
      <c r="K572" s="1">
        <v>2600</v>
      </c>
      <c r="L572" s="1">
        <v>6600</v>
      </c>
      <c r="M572" s="1">
        <v>-6600</v>
      </c>
      <c r="N572">
        <v>0</v>
      </c>
      <c r="O572">
        <v>0</v>
      </c>
      <c r="P572">
        <v>0</v>
      </c>
      <c r="Q572">
        <v>0</v>
      </c>
      <c r="R572">
        <v>0</v>
      </c>
      <c r="S572" s="1">
        <v>-6600</v>
      </c>
      <c r="T572">
        <v>0</v>
      </c>
      <c r="U572" s="1">
        <v>-6600</v>
      </c>
      <c r="V572">
        <v>350</v>
      </c>
      <c r="W572" t="s">
        <v>605</v>
      </c>
      <c r="X572">
        <v>0</v>
      </c>
      <c r="Y572" t="str">
        <f>""</f>
        <v/>
      </c>
      <c r="Z572">
        <v>0</v>
      </c>
      <c r="AA572" t="str">
        <f>""</f>
        <v/>
      </c>
      <c r="AB572">
        <v>0</v>
      </c>
      <c r="AC572" t="str">
        <f>""</f>
        <v/>
      </c>
      <c r="AD572">
        <v>0</v>
      </c>
      <c r="AE572" t="str">
        <f>""</f>
        <v/>
      </c>
      <c r="AF572">
        <v>0</v>
      </c>
      <c r="AG572" t="str">
        <f>""</f>
        <v/>
      </c>
      <c r="AH572">
        <v>0</v>
      </c>
      <c r="AI572" t="str">
        <f>""</f>
        <v/>
      </c>
      <c r="AJ572">
        <v>0</v>
      </c>
      <c r="AK572" t="str">
        <f>""</f>
        <v/>
      </c>
      <c r="AL572">
        <v>0</v>
      </c>
      <c r="AM572" t="str">
        <f>""</f>
        <v/>
      </c>
      <c r="AN572">
        <v>0</v>
      </c>
      <c r="AO572" t="str">
        <f>""</f>
        <v/>
      </c>
      <c r="AP572">
        <v>0</v>
      </c>
      <c r="AQ572" t="str">
        <f>""</f>
        <v/>
      </c>
      <c r="AR572" t="s">
        <v>56</v>
      </c>
      <c r="AS572" t="s">
        <v>57</v>
      </c>
      <c r="AT572">
        <v>0</v>
      </c>
      <c r="AU572" t="str">
        <f>""</f>
        <v/>
      </c>
      <c r="AV572">
        <v>2015</v>
      </c>
      <c r="AW572">
        <v>0</v>
      </c>
      <c r="AX572">
        <v>0</v>
      </c>
      <c r="AY572">
        <v>2600</v>
      </c>
      <c r="AZ572">
        <v>0</v>
      </c>
      <c r="BA572">
        <v>0</v>
      </c>
      <c r="BB572">
        <v>0</v>
      </c>
    </row>
    <row r="573" spans="1:54" x14ac:dyDescent="0.2">
      <c r="A573">
        <v>1817900780</v>
      </c>
      <c r="B573" t="s">
        <v>623</v>
      </c>
      <c r="C573" s="2">
        <v>8000</v>
      </c>
      <c r="D573" s="1">
        <v>6074.41</v>
      </c>
      <c r="E573" s="1">
        <v>9250</v>
      </c>
      <c r="F573" s="1">
        <v>15324.41</v>
      </c>
      <c r="G573" s="1">
        <v>-7324.41</v>
      </c>
      <c r="H573">
        <v>191.55</v>
      </c>
      <c r="I573" s="2">
        <v>8000</v>
      </c>
      <c r="J573" s="1">
        <v>6074.41</v>
      </c>
      <c r="K573" s="1">
        <v>9250</v>
      </c>
      <c r="L573" s="1">
        <v>15324.41</v>
      </c>
      <c r="M573" s="1">
        <v>-7324.41</v>
      </c>
      <c r="N573">
        <v>191.55</v>
      </c>
      <c r="O573">
        <v>0</v>
      </c>
      <c r="P573">
        <v>0</v>
      </c>
      <c r="Q573">
        <v>0</v>
      </c>
      <c r="R573" s="2">
        <v>8000</v>
      </c>
      <c r="S573" s="1">
        <v>-7324.41</v>
      </c>
      <c r="T573" s="2">
        <v>8000</v>
      </c>
      <c r="U573" s="1">
        <v>-7324.41</v>
      </c>
      <c r="V573">
        <v>0</v>
      </c>
      <c r="W573" t="str">
        <f>""</f>
        <v/>
      </c>
      <c r="X573">
        <v>0</v>
      </c>
      <c r="Y573" t="str">
        <f>""</f>
        <v/>
      </c>
      <c r="Z573">
        <v>0</v>
      </c>
      <c r="AA573" t="str">
        <f>""</f>
        <v/>
      </c>
      <c r="AB573">
        <v>0</v>
      </c>
      <c r="AC573" t="str">
        <f>""</f>
        <v/>
      </c>
      <c r="AD573">
        <v>0</v>
      </c>
      <c r="AE573" t="str">
        <f>""</f>
        <v/>
      </c>
      <c r="AF573">
        <v>0</v>
      </c>
      <c r="AG573" t="str">
        <f>""</f>
        <v/>
      </c>
      <c r="AH573">
        <v>0</v>
      </c>
      <c r="AI573" t="str">
        <f>""</f>
        <v/>
      </c>
      <c r="AJ573">
        <v>0</v>
      </c>
      <c r="AK573" t="str">
        <f>""</f>
        <v/>
      </c>
      <c r="AL573">
        <v>0</v>
      </c>
      <c r="AM573" t="str">
        <f>""</f>
        <v/>
      </c>
      <c r="AN573">
        <v>0</v>
      </c>
      <c r="AO573" t="str">
        <f>""</f>
        <v/>
      </c>
      <c r="AP573">
        <v>0</v>
      </c>
      <c r="AQ573" t="str">
        <f>""</f>
        <v/>
      </c>
      <c r="AR573" t="s">
        <v>56</v>
      </c>
      <c r="AS573" t="s">
        <v>57</v>
      </c>
      <c r="AT573">
        <v>0</v>
      </c>
      <c r="AU573" t="str">
        <f>""</f>
        <v/>
      </c>
      <c r="AV573">
        <v>2015</v>
      </c>
      <c r="AW573">
        <v>0</v>
      </c>
      <c r="AX573">
        <v>0</v>
      </c>
      <c r="AY573">
        <v>9250</v>
      </c>
      <c r="AZ573">
        <v>0</v>
      </c>
      <c r="BA573">
        <v>0</v>
      </c>
      <c r="BB573">
        <v>0</v>
      </c>
    </row>
    <row r="574" spans="1:54" x14ac:dyDescent="0.2">
      <c r="A574">
        <v>1817900820</v>
      </c>
      <c r="B574" t="s">
        <v>624</v>
      </c>
      <c r="C574" s="2">
        <v>59000</v>
      </c>
      <c r="D574" s="1">
        <v>39209</v>
      </c>
      <c r="E574">
        <v>0</v>
      </c>
      <c r="F574" s="1">
        <v>39209</v>
      </c>
      <c r="G574" s="1">
        <v>19791</v>
      </c>
      <c r="H574">
        <v>66.45</v>
      </c>
      <c r="I574" s="2">
        <v>59000</v>
      </c>
      <c r="J574" s="1">
        <v>39209</v>
      </c>
      <c r="K574">
        <v>0</v>
      </c>
      <c r="L574" s="1">
        <v>39209</v>
      </c>
      <c r="M574" s="1">
        <v>19791</v>
      </c>
      <c r="N574">
        <v>66.45</v>
      </c>
      <c r="O574">
        <v>0</v>
      </c>
      <c r="P574">
        <v>0</v>
      </c>
      <c r="Q574">
        <v>0</v>
      </c>
      <c r="R574" s="2">
        <v>59000</v>
      </c>
      <c r="S574" s="1">
        <v>19791</v>
      </c>
      <c r="T574" s="2">
        <v>59000</v>
      </c>
      <c r="U574" s="1">
        <v>19791</v>
      </c>
      <c r="V574">
        <v>350</v>
      </c>
      <c r="W574" t="s">
        <v>605</v>
      </c>
      <c r="X574">
        <v>0</v>
      </c>
      <c r="Y574" t="str">
        <f>""</f>
        <v/>
      </c>
      <c r="Z574">
        <v>0</v>
      </c>
      <c r="AA574" t="str">
        <f>""</f>
        <v/>
      </c>
      <c r="AB574">
        <v>0</v>
      </c>
      <c r="AC574" t="str">
        <f>""</f>
        <v/>
      </c>
      <c r="AD574">
        <v>0</v>
      </c>
      <c r="AE574" t="str">
        <f>""</f>
        <v/>
      </c>
      <c r="AF574">
        <v>0</v>
      </c>
      <c r="AG574" t="str">
        <f>""</f>
        <v/>
      </c>
      <c r="AH574">
        <v>0</v>
      </c>
      <c r="AI574" t="str">
        <f>""</f>
        <v/>
      </c>
      <c r="AJ574">
        <v>0</v>
      </c>
      <c r="AK574" t="str">
        <f>""</f>
        <v/>
      </c>
      <c r="AL574">
        <v>0</v>
      </c>
      <c r="AM574" t="str">
        <f>""</f>
        <v/>
      </c>
      <c r="AN574">
        <v>0</v>
      </c>
      <c r="AO574" t="str">
        <f>""</f>
        <v/>
      </c>
      <c r="AP574">
        <v>0</v>
      </c>
      <c r="AQ574" t="str">
        <f>""</f>
        <v/>
      </c>
      <c r="AR574" t="s">
        <v>56</v>
      </c>
      <c r="AS574" t="s">
        <v>57</v>
      </c>
      <c r="AT574">
        <v>0</v>
      </c>
      <c r="AU574" t="str">
        <f>""</f>
        <v/>
      </c>
      <c r="AV574">
        <v>2015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</row>
    <row r="575" spans="1:54" x14ac:dyDescent="0.2">
      <c r="A575">
        <v>1817910780</v>
      </c>
      <c r="B575" t="s">
        <v>625</v>
      </c>
      <c r="C575" s="2">
        <v>60000</v>
      </c>
      <c r="D575" s="1">
        <v>57831.199999999997</v>
      </c>
      <c r="E575" s="1">
        <v>31000</v>
      </c>
      <c r="F575" s="1">
        <v>88831.2</v>
      </c>
      <c r="G575" s="1">
        <v>-28831.200000000001</v>
      </c>
      <c r="H575">
        <v>148.05000000000001</v>
      </c>
      <c r="I575" s="2">
        <v>60000</v>
      </c>
      <c r="J575" s="1">
        <v>57831.199999999997</v>
      </c>
      <c r="K575" s="1">
        <v>31000</v>
      </c>
      <c r="L575" s="1">
        <v>88831.2</v>
      </c>
      <c r="M575" s="1">
        <v>-28831.200000000001</v>
      </c>
      <c r="N575">
        <v>148.05000000000001</v>
      </c>
      <c r="O575">
        <v>0</v>
      </c>
      <c r="P575">
        <v>0</v>
      </c>
      <c r="Q575">
        <v>0</v>
      </c>
      <c r="R575" s="2">
        <v>60000</v>
      </c>
      <c r="S575" s="1">
        <v>-28831.200000000001</v>
      </c>
      <c r="T575" s="2">
        <v>60000</v>
      </c>
      <c r="U575" s="1">
        <v>-28831.200000000001</v>
      </c>
      <c r="V575">
        <v>0</v>
      </c>
      <c r="W575" t="str">
        <f>""</f>
        <v/>
      </c>
      <c r="X575">
        <v>0</v>
      </c>
      <c r="Y575" t="str">
        <f>""</f>
        <v/>
      </c>
      <c r="Z575">
        <v>0</v>
      </c>
      <c r="AA575" t="str">
        <f>""</f>
        <v/>
      </c>
      <c r="AB575">
        <v>0</v>
      </c>
      <c r="AC575" t="str">
        <f>""</f>
        <v/>
      </c>
      <c r="AD575">
        <v>0</v>
      </c>
      <c r="AE575" t="str">
        <f>""</f>
        <v/>
      </c>
      <c r="AF575">
        <v>0</v>
      </c>
      <c r="AG575" t="str">
        <f>""</f>
        <v/>
      </c>
      <c r="AH575">
        <v>0</v>
      </c>
      <c r="AI575" t="str">
        <f>""</f>
        <v/>
      </c>
      <c r="AJ575">
        <v>0</v>
      </c>
      <c r="AK575" t="str">
        <f>""</f>
        <v/>
      </c>
      <c r="AL575">
        <v>0</v>
      </c>
      <c r="AM575" t="str">
        <f>""</f>
        <v/>
      </c>
      <c r="AN575">
        <v>0</v>
      </c>
      <c r="AO575" t="str">
        <f>""</f>
        <v/>
      </c>
      <c r="AP575">
        <v>0</v>
      </c>
      <c r="AQ575" t="str">
        <f>""</f>
        <v/>
      </c>
      <c r="AR575" t="s">
        <v>56</v>
      </c>
      <c r="AS575" t="s">
        <v>57</v>
      </c>
      <c r="AT575">
        <v>0</v>
      </c>
      <c r="AU575" t="str">
        <f>""</f>
        <v/>
      </c>
      <c r="AV575">
        <v>2015</v>
      </c>
      <c r="AW575">
        <v>0</v>
      </c>
      <c r="AX575">
        <v>0</v>
      </c>
      <c r="AY575">
        <v>31000</v>
      </c>
      <c r="AZ575">
        <v>0</v>
      </c>
      <c r="BA575">
        <v>0</v>
      </c>
      <c r="BB575">
        <v>0</v>
      </c>
    </row>
    <row r="576" spans="1:54" x14ac:dyDescent="0.2">
      <c r="A576">
        <v>1817911780</v>
      </c>
      <c r="B576" t="s">
        <v>626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 t="str">
        <f>""</f>
        <v/>
      </c>
      <c r="X576">
        <v>0</v>
      </c>
      <c r="Y576" t="str">
        <f>""</f>
        <v/>
      </c>
      <c r="Z576">
        <v>0</v>
      </c>
      <c r="AA576" t="str">
        <f>""</f>
        <v/>
      </c>
      <c r="AB576">
        <v>0</v>
      </c>
      <c r="AC576" t="str">
        <f>""</f>
        <v/>
      </c>
      <c r="AD576">
        <v>0</v>
      </c>
      <c r="AE576" t="str">
        <f>""</f>
        <v/>
      </c>
      <c r="AF576">
        <v>0</v>
      </c>
      <c r="AG576" t="str">
        <f>""</f>
        <v/>
      </c>
      <c r="AH576">
        <v>0</v>
      </c>
      <c r="AI576" t="str">
        <f>""</f>
        <v/>
      </c>
      <c r="AJ576">
        <v>0</v>
      </c>
      <c r="AK576" t="str">
        <f>""</f>
        <v/>
      </c>
      <c r="AL576">
        <v>0</v>
      </c>
      <c r="AM576" t="str">
        <f>""</f>
        <v/>
      </c>
      <c r="AN576">
        <v>0</v>
      </c>
      <c r="AO576" t="str">
        <f>""</f>
        <v/>
      </c>
      <c r="AP576">
        <v>0</v>
      </c>
      <c r="AQ576" t="str">
        <f>""</f>
        <v/>
      </c>
      <c r="AR576" t="s">
        <v>56</v>
      </c>
      <c r="AS576" t="s">
        <v>57</v>
      </c>
      <c r="AT576">
        <v>0</v>
      </c>
      <c r="AU576" t="str">
        <f>""</f>
        <v/>
      </c>
      <c r="AV576">
        <v>2015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</row>
    <row r="577" spans="1:54" x14ac:dyDescent="0.2">
      <c r="A577">
        <v>1817912780</v>
      </c>
      <c r="B577" t="s">
        <v>627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 t="str">
        <f>""</f>
        <v/>
      </c>
      <c r="X577">
        <v>0</v>
      </c>
      <c r="Y577" t="str">
        <f>""</f>
        <v/>
      </c>
      <c r="Z577">
        <v>0</v>
      </c>
      <c r="AA577" t="str">
        <f>""</f>
        <v/>
      </c>
      <c r="AB577">
        <v>0</v>
      </c>
      <c r="AC577" t="str">
        <f>""</f>
        <v/>
      </c>
      <c r="AD577">
        <v>0</v>
      </c>
      <c r="AE577" t="str">
        <f>""</f>
        <v/>
      </c>
      <c r="AF577">
        <v>0</v>
      </c>
      <c r="AG577" t="str">
        <f>""</f>
        <v/>
      </c>
      <c r="AH577">
        <v>0</v>
      </c>
      <c r="AI577" t="str">
        <f>""</f>
        <v/>
      </c>
      <c r="AJ577">
        <v>0</v>
      </c>
      <c r="AK577" t="str">
        <f>""</f>
        <v/>
      </c>
      <c r="AL577">
        <v>0</v>
      </c>
      <c r="AM577" t="str">
        <f>""</f>
        <v/>
      </c>
      <c r="AN577">
        <v>0</v>
      </c>
      <c r="AO577" t="str">
        <f>""</f>
        <v/>
      </c>
      <c r="AP577">
        <v>0</v>
      </c>
      <c r="AQ577" t="str">
        <f>""</f>
        <v/>
      </c>
      <c r="AR577" t="s">
        <v>56</v>
      </c>
      <c r="AS577" t="s">
        <v>57</v>
      </c>
      <c r="AT577">
        <v>0</v>
      </c>
      <c r="AU577" t="str">
        <f>""</f>
        <v/>
      </c>
      <c r="AV577">
        <v>2015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</row>
    <row r="578" spans="1:54" x14ac:dyDescent="0.2">
      <c r="A578">
        <v>1817925820</v>
      </c>
      <c r="B578" t="s">
        <v>628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 t="str">
        <f>""</f>
        <v/>
      </c>
      <c r="X578">
        <v>0</v>
      </c>
      <c r="Y578" t="str">
        <f>""</f>
        <v/>
      </c>
      <c r="Z578">
        <v>0</v>
      </c>
      <c r="AA578" t="str">
        <f>""</f>
        <v/>
      </c>
      <c r="AB578">
        <v>0</v>
      </c>
      <c r="AC578" t="str">
        <f>""</f>
        <v/>
      </c>
      <c r="AD578">
        <v>0</v>
      </c>
      <c r="AE578" t="str">
        <f>""</f>
        <v/>
      </c>
      <c r="AF578">
        <v>0</v>
      </c>
      <c r="AG578" t="str">
        <f>""</f>
        <v/>
      </c>
      <c r="AH578">
        <v>0</v>
      </c>
      <c r="AI578" t="str">
        <f>""</f>
        <v/>
      </c>
      <c r="AJ578">
        <v>0</v>
      </c>
      <c r="AK578" t="str">
        <f>""</f>
        <v/>
      </c>
      <c r="AL578">
        <v>0</v>
      </c>
      <c r="AM578" t="str">
        <f>""</f>
        <v/>
      </c>
      <c r="AN578">
        <v>0</v>
      </c>
      <c r="AO578" t="str">
        <f>""</f>
        <v/>
      </c>
      <c r="AP578">
        <v>0</v>
      </c>
      <c r="AQ578" t="str">
        <f>""</f>
        <v/>
      </c>
      <c r="AR578" t="s">
        <v>56</v>
      </c>
      <c r="AS578" t="s">
        <v>57</v>
      </c>
      <c r="AT578">
        <v>0</v>
      </c>
      <c r="AU578" t="str">
        <f>""</f>
        <v/>
      </c>
      <c r="AV578">
        <v>2015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</row>
    <row r="579" spans="1:54" x14ac:dyDescent="0.2">
      <c r="A579">
        <v>1817999820</v>
      </c>
      <c r="B579" t="s">
        <v>629</v>
      </c>
      <c r="C579" s="2">
        <v>450000</v>
      </c>
      <c r="D579" s="1">
        <v>789486.1</v>
      </c>
      <c r="E579">
        <v>0</v>
      </c>
      <c r="F579" s="1">
        <v>789486.1</v>
      </c>
      <c r="G579" s="1">
        <v>-339486.1</v>
      </c>
      <c r="H579">
        <v>175.44</v>
      </c>
      <c r="I579" s="2">
        <v>450000</v>
      </c>
      <c r="J579" s="1">
        <v>789486.1</v>
      </c>
      <c r="K579">
        <v>0</v>
      </c>
      <c r="L579" s="1">
        <v>789486.1</v>
      </c>
      <c r="M579" s="1">
        <v>-339486.1</v>
      </c>
      <c r="N579">
        <v>175.44</v>
      </c>
      <c r="O579">
        <v>0</v>
      </c>
      <c r="P579">
        <v>0</v>
      </c>
      <c r="Q579">
        <v>0</v>
      </c>
      <c r="R579" s="2">
        <v>450000</v>
      </c>
      <c r="S579" s="1">
        <v>-339486.1</v>
      </c>
      <c r="T579" s="2">
        <v>450000</v>
      </c>
      <c r="U579" s="1">
        <v>-339486.1</v>
      </c>
      <c r="V579">
        <v>0</v>
      </c>
      <c r="W579" t="str">
        <f>""</f>
        <v/>
      </c>
      <c r="X579">
        <v>0</v>
      </c>
      <c r="Y579" t="str">
        <f>""</f>
        <v/>
      </c>
      <c r="Z579">
        <v>0</v>
      </c>
      <c r="AA579" t="str">
        <f>""</f>
        <v/>
      </c>
      <c r="AB579">
        <v>0</v>
      </c>
      <c r="AC579" t="str">
        <f>""</f>
        <v/>
      </c>
      <c r="AD579">
        <v>0</v>
      </c>
      <c r="AE579" t="str">
        <f>""</f>
        <v/>
      </c>
      <c r="AF579">
        <v>0</v>
      </c>
      <c r="AG579" t="str">
        <f>""</f>
        <v/>
      </c>
      <c r="AH579">
        <v>0</v>
      </c>
      <c r="AI579" t="str">
        <f>""</f>
        <v/>
      </c>
      <c r="AJ579">
        <v>0</v>
      </c>
      <c r="AK579" t="str">
        <f>""</f>
        <v/>
      </c>
      <c r="AL579">
        <v>0</v>
      </c>
      <c r="AM579" t="str">
        <f>""</f>
        <v/>
      </c>
      <c r="AN579">
        <v>0</v>
      </c>
      <c r="AO579" t="str">
        <f>""</f>
        <v/>
      </c>
      <c r="AP579">
        <v>0</v>
      </c>
      <c r="AQ579" t="str">
        <f>""</f>
        <v/>
      </c>
      <c r="AR579" t="s">
        <v>56</v>
      </c>
      <c r="AS579" t="s">
        <v>57</v>
      </c>
      <c r="AT579">
        <v>0</v>
      </c>
      <c r="AU579" t="str">
        <f>""</f>
        <v/>
      </c>
      <c r="AV579">
        <v>2015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</row>
    <row r="580" spans="1:54" x14ac:dyDescent="0.2">
      <c r="A580">
        <v>1819000750</v>
      </c>
      <c r="B580" t="s">
        <v>630</v>
      </c>
      <c r="C580" s="2">
        <v>133000</v>
      </c>
      <c r="D580" s="1">
        <v>133640.85</v>
      </c>
      <c r="E580">
        <v>0</v>
      </c>
      <c r="F580" s="1">
        <v>133640.85</v>
      </c>
      <c r="G580">
        <v>-640.85</v>
      </c>
      <c r="H580">
        <v>100.48</v>
      </c>
      <c r="I580" s="2">
        <v>133000</v>
      </c>
      <c r="J580" s="1">
        <v>133640.85</v>
      </c>
      <c r="K580">
        <v>0</v>
      </c>
      <c r="L580" s="1">
        <v>133640.85</v>
      </c>
      <c r="M580">
        <v>-640.85</v>
      </c>
      <c r="N580">
        <v>100.48</v>
      </c>
      <c r="O580">
        <v>0</v>
      </c>
      <c r="P580">
        <v>0</v>
      </c>
      <c r="Q580">
        <v>0</v>
      </c>
      <c r="R580" s="2">
        <v>133000</v>
      </c>
      <c r="S580">
        <v>-640.85</v>
      </c>
      <c r="T580" s="2">
        <v>133000</v>
      </c>
      <c r="U580">
        <v>-640.85</v>
      </c>
      <c r="V580">
        <v>0</v>
      </c>
      <c r="W580" t="str">
        <f>""</f>
        <v/>
      </c>
      <c r="X580">
        <v>0</v>
      </c>
      <c r="Y580" t="str">
        <f>""</f>
        <v/>
      </c>
      <c r="Z580">
        <v>0</v>
      </c>
      <c r="AA580" t="str">
        <f>""</f>
        <v/>
      </c>
      <c r="AB580">
        <v>0</v>
      </c>
      <c r="AC580" t="str">
        <f>""</f>
        <v/>
      </c>
      <c r="AD580">
        <v>0</v>
      </c>
      <c r="AE580" t="str">
        <f>""</f>
        <v/>
      </c>
      <c r="AF580">
        <v>0</v>
      </c>
      <c r="AG580" t="str">
        <f>""</f>
        <v/>
      </c>
      <c r="AH580">
        <v>0</v>
      </c>
      <c r="AI580" t="str">
        <f>""</f>
        <v/>
      </c>
      <c r="AJ580">
        <v>0</v>
      </c>
      <c r="AK580" t="str">
        <f>""</f>
        <v/>
      </c>
      <c r="AL580">
        <v>0</v>
      </c>
      <c r="AM580" t="str">
        <f>""</f>
        <v/>
      </c>
      <c r="AN580">
        <v>0</v>
      </c>
      <c r="AO580" t="str">
        <f>""</f>
        <v/>
      </c>
      <c r="AP580">
        <v>0</v>
      </c>
      <c r="AQ580" t="str">
        <f>""</f>
        <v/>
      </c>
      <c r="AR580" t="s">
        <v>56</v>
      </c>
      <c r="AS580" t="s">
        <v>57</v>
      </c>
      <c r="AT580">
        <v>0</v>
      </c>
      <c r="AU580" t="str">
        <f>""</f>
        <v/>
      </c>
      <c r="AV580">
        <v>2015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</row>
    <row r="581" spans="1:54" x14ac:dyDescent="0.2">
      <c r="A581">
        <v>1822000780</v>
      </c>
      <c r="B581" t="s">
        <v>631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370</v>
      </c>
      <c r="W581" t="s">
        <v>203</v>
      </c>
      <c r="X581">
        <v>0</v>
      </c>
      <c r="Y581" t="str">
        <f>""</f>
        <v/>
      </c>
      <c r="Z581">
        <v>0</v>
      </c>
      <c r="AA581" t="str">
        <f>""</f>
        <v/>
      </c>
      <c r="AB581">
        <v>0</v>
      </c>
      <c r="AC581" t="str">
        <f>""</f>
        <v/>
      </c>
      <c r="AD581">
        <v>0</v>
      </c>
      <c r="AE581" t="str">
        <f>""</f>
        <v/>
      </c>
      <c r="AF581">
        <v>0</v>
      </c>
      <c r="AG581" t="str">
        <f>""</f>
        <v/>
      </c>
      <c r="AH581">
        <v>0</v>
      </c>
      <c r="AI581" t="str">
        <f>""</f>
        <v/>
      </c>
      <c r="AJ581">
        <v>0</v>
      </c>
      <c r="AK581" t="str">
        <f>""</f>
        <v/>
      </c>
      <c r="AL581">
        <v>0</v>
      </c>
      <c r="AM581" t="str">
        <f>""</f>
        <v/>
      </c>
      <c r="AN581">
        <v>0</v>
      </c>
      <c r="AO581" t="str">
        <f>""</f>
        <v/>
      </c>
      <c r="AP581">
        <v>0</v>
      </c>
      <c r="AQ581" t="str">
        <f>""</f>
        <v/>
      </c>
      <c r="AR581" t="s">
        <v>56</v>
      </c>
      <c r="AS581" t="s">
        <v>57</v>
      </c>
      <c r="AT581">
        <v>0</v>
      </c>
      <c r="AU581" t="str">
        <f>""</f>
        <v/>
      </c>
      <c r="AV581">
        <v>2015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</row>
    <row r="582" spans="1:54" x14ac:dyDescent="0.2">
      <c r="A582">
        <v>1823000110</v>
      </c>
      <c r="B582" t="s">
        <v>632</v>
      </c>
      <c r="C582" s="2">
        <v>582000</v>
      </c>
      <c r="D582" s="1">
        <v>658726.49</v>
      </c>
      <c r="E582">
        <v>0</v>
      </c>
      <c r="F582" s="1">
        <v>658726.49</v>
      </c>
      <c r="G582" s="1">
        <v>-76726.490000000005</v>
      </c>
      <c r="H582">
        <v>113.18</v>
      </c>
      <c r="I582" s="2">
        <v>582000</v>
      </c>
      <c r="J582" s="1">
        <v>658726.49</v>
      </c>
      <c r="K582">
        <v>0</v>
      </c>
      <c r="L582" s="1">
        <v>658726.49</v>
      </c>
      <c r="M582" s="1">
        <v>-76726.490000000005</v>
      </c>
      <c r="N582">
        <v>113.18</v>
      </c>
      <c r="O582">
        <v>0</v>
      </c>
      <c r="P582">
        <v>0</v>
      </c>
      <c r="Q582">
        <v>0</v>
      </c>
      <c r="R582" s="2">
        <v>582000</v>
      </c>
      <c r="S582" s="1">
        <v>-76726.490000000005</v>
      </c>
      <c r="T582" s="2">
        <v>582000</v>
      </c>
      <c r="U582" s="1">
        <v>-76726.490000000005</v>
      </c>
      <c r="V582">
        <v>370</v>
      </c>
      <c r="W582" t="s">
        <v>203</v>
      </c>
      <c r="X582">
        <v>0</v>
      </c>
      <c r="Y582" t="str">
        <f>""</f>
        <v/>
      </c>
      <c r="Z582">
        <v>0</v>
      </c>
      <c r="AA582" t="str">
        <f>""</f>
        <v/>
      </c>
      <c r="AB582">
        <v>0</v>
      </c>
      <c r="AC582" t="str">
        <f>""</f>
        <v/>
      </c>
      <c r="AD582">
        <v>0</v>
      </c>
      <c r="AE582" t="str">
        <f>""</f>
        <v/>
      </c>
      <c r="AF582">
        <v>0</v>
      </c>
      <c r="AG582" t="str">
        <f>""</f>
        <v/>
      </c>
      <c r="AH582">
        <v>0</v>
      </c>
      <c r="AI582" t="str">
        <f>""</f>
        <v/>
      </c>
      <c r="AJ582">
        <v>0</v>
      </c>
      <c r="AK582" t="str">
        <f>""</f>
        <v/>
      </c>
      <c r="AL582">
        <v>0</v>
      </c>
      <c r="AM582" t="str">
        <f>""</f>
        <v/>
      </c>
      <c r="AN582">
        <v>0</v>
      </c>
      <c r="AO582" t="str">
        <f>""</f>
        <v/>
      </c>
      <c r="AP582">
        <v>0</v>
      </c>
      <c r="AQ582" t="str">
        <f>""</f>
        <v/>
      </c>
      <c r="AR582" t="s">
        <v>56</v>
      </c>
      <c r="AS582" t="s">
        <v>57</v>
      </c>
      <c r="AT582">
        <v>0</v>
      </c>
      <c r="AU582" t="str">
        <f>""</f>
        <v/>
      </c>
      <c r="AV582">
        <v>2015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</row>
    <row r="583" spans="1:54" x14ac:dyDescent="0.2">
      <c r="A583">
        <v>1823000521</v>
      </c>
      <c r="B583" t="s">
        <v>633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370</v>
      </c>
      <c r="W583" t="s">
        <v>203</v>
      </c>
      <c r="X583">
        <v>0</v>
      </c>
      <c r="Y583" t="str">
        <f>""</f>
        <v/>
      </c>
      <c r="Z583">
        <v>0</v>
      </c>
      <c r="AA583" t="str">
        <f>""</f>
        <v/>
      </c>
      <c r="AB583">
        <v>0</v>
      </c>
      <c r="AC583" t="str">
        <f>""</f>
        <v/>
      </c>
      <c r="AD583">
        <v>0</v>
      </c>
      <c r="AE583" t="str">
        <f>""</f>
        <v/>
      </c>
      <c r="AF583">
        <v>0</v>
      </c>
      <c r="AG583" t="str">
        <f>""</f>
        <v/>
      </c>
      <c r="AH583">
        <v>0</v>
      </c>
      <c r="AI583" t="str">
        <f>""</f>
        <v/>
      </c>
      <c r="AJ583">
        <v>0</v>
      </c>
      <c r="AK583" t="str">
        <f>""</f>
        <v/>
      </c>
      <c r="AL583">
        <v>0</v>
      </c>
      <c r="AM583" t="str">
        <f>""</f>
        <v/>
      </c>
      <c r="AN583">
        <v>0</v>
      </c>
      <c r="AO583" t="str">
        <f>""</f>
        <v/>
      </c>
      <c r="AP583">
        <v>0</v>
      </c>
      <c r="AQ583" t="str">
        <f>""</f>
        <v/>
      </c>
      <c r="AR583" t="s">
        <v>56</v>
      </c>
      <c r="AS583" t="s">
        <v>57</v>
      </c>
      <c r="AT583">
        <v>0</v>
      </c>
      <c r="AU583" t="str">
        <f>""</f>
        <v/>
      </c>
      <c r="AV583">
        <v>2015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</row>
    <row r="584" spans="1:54" x14ac:dyDescent="0.2">
      <c r="A584">
        <v>1823000522</v>
      </c>
      <c r="B584" t="s">
        <v>634</v>
      </c>
      <c r="C584">
        <v>0</v>
      </c>
      <c r="D584" s="1">
        <v>5625</v>
      </c>
      <c r="E584">
        <v>0</v>
      </c>
      <c r="F584" s="1">
        <v>5625</v>
      </c>
      <c r="G584" s="1">
        <v>-5625</v>
      </c>
      <c r="H584">
        <v>0</v>
      </c>
      <c r="I584">
        <v>0</v>
      </c>
      <c r="J584" s="1">
        <v>5625</v>
      </c>
      <c r="K584">
        <v>0</v>
      </c>
      <c r="L584" s="1">
        <v>5625</v>
      </c>
      <c r="M584" s="1">
        <v>-5625</v>
      </c>
      <c r="N584">
        <v>0</v>
      </c>
      <c r="O584">
        <v>0</v>
      </c>
      <c r="P584">
        <v>0</v>
      </c>
      <c r="Q584">
        <v>0</v>
      </c>
      <c r="R584">
        <v>0</v>
      </c>
      <c r="S584" s="1">
        <v>-5625</v>
      </c>
      <c r="T584">
        <v>0</v>
      </c>
      <c r="U584" s="1">
        <v>-5625</v>
      </c>
      <c r="V584">
        <v>370</v>
      </c>
      <c r="W584" t="s">
        <v>203</v>
      </c>
      <c r="X584">
        <v>0</v>
      </c>
      <c r="Y584" t="str">
        <f>""</f>
        <v/>
      </c>
      <c r="Z584">
        <v>0</v>
      </c>
      <c r="AA584" t="str">
        <f>""</f>
        <v/>
      </c>
      <c r="AB584">
        <v>0</v>
      </c>
      <c r="AC584" t="str">
        <f>""</f>
        <v/>
      </c>
      <c r="AD584">
        <v>0</v>
      </c>
      <c r="AE584" t="str">
        <f>""</f>
        <v/>
      </c>
      <c r="AF584">
        <v>0</v>
      </c>
      <c r="AG584" t="str">
        <f>""</f>
        <v/>
      </c>
      <c r="AH584">
        <v>0</v>
      </c>
      <c r="AI584" t="str">
        <f>""</f>
        <v/>
      </c>
      <c r="AJ584">
        <v>0</v>
      </c>
      <c r="AK584" t="str">
        <f>""</f>
        <v/>
      </c>
      <c r="AL584">
        <v>0</v>
      </c>
      <c r="AM584" t="str">
        <f>""</f>
        <v/>
      </c>
      <c r="AN584">
        <v>0</v>
      </c>
      <c r="AO584" t="str">
        <f>""</f>
        <v/>
      </c>
      <c r="AP584">
        <v>0</v>
      </c>
      <c r="AQ584" t="str">
        <f>""</f>
        <v/>
      </c>
      <c r="AR584" t="s">
        <v>56</v>
      </c>
      <c r="AS584" t="s">
        <v>57</v>
      </c>
      <c r="AT584">
        <v>0</v>
      </c>
      <c r="AU584" t="str">
        <f>""</f>
        <v/>
      </c>
      <c r="AV584">
        <v>2015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</row>
    <row r="585" spans="1:54" x14ac:dyDescent="0.2">
      <c r="A585">
        <v>1823000540</v>
      </c>
      <c r="B585" t="s">
        <v>301</v>
      </c>
      <c r="C585" s="2">
        <v>10000</v>
      </c>
      <c r="D585" s="1">
        <v>5836.77</v>
      </c>
      <c r="E585">
        <v>0</v>
      </c>
      <c r="F585" s="1">
        <v>5836.77</v>
      </c>
      <c r="G585" s="1">
        <v>4163.2299999999996</v>
      </c>
      <c r="H585">
        <v>58.36</v>
      </c>
      <c r="I585" s="2">
        <v>10000</v>
      </c>
      <c r="J585" s="1">
        <v>5836.77</v>
      </c>
      <c r="K585">
        <v>0</v>
      </c>
      <c r="L585" s="1">
        <v>5836.77</v>
      </c>
      <c r="M585" s="1">
        <v>4163.2299999999996</v>
      </c>
      <c r="N585">
        <v>58.36</v>
      </c>
      <c r="O585">
        <v>0</v>
      </c>
      <c r="P585">
        <v>0</v>
      </c>
      <c r="Q585">
        <v>0</v>
      </c>
      <c r="R585" s="2">
        <v>10000</v>
      </c>
      <c r="S585" s="1">
        <v>4163.2299999999996</v>
      </c>
      <c r="T585" s="2">
        <v>10000</v>
      </c>
      <c r="U585" s="1">
        <v>4163.2299999999996</v>
      </c>
      <c r="V585">
        <v>370</v>
      </c>
      <c r="W585" t="s">
        <v>203</v>
      </c>
      <c r="X585">
        <v>0</v>
      </c>
      <c r="Y585" t="str">
        <f>""</f>
        <v/>
      </c>
      <c r="Z585">
        <v>0</v>
      </c>
      <c r="AA585" t="str">
        <f>""</f>
        <v/>
      </c>
      <c r="AB585">
        <v>0</v>
      </c>
      <c r="AC585" t="str">
        <f>""</f>
        <v/>
      </c>
      <c r="AD585">
        <v>0</v>
      </c>
      <c r="AE585" t="str">
        <f>""</f>
        <v/>
      </c>
      <c r="AF585">
        <v>0</v>
      </c>
      <c r="AG585" t="str">
        <f>""</f>
        <v/>
      </c>
      <c r="AH585">
        <v>0</v>
      </c>
      <c r="AI585" t="str">
        <f>""</f>
        <v/>
      </c>
      <c r="AJ585">
        <v>0</v>
      </c>
      <c r="AK585" t="str">
        <f>""</f>
        <v/>
      </c>
      <c r="AL585">
        <v>0</v>
      </c>
      <c r="AM585" t="str">
        <f>""</f>
        <v/>
      </c>
      <c r="AN585">
        <v>0</v>
      </c>
      <c r="AO585" t="str">
        <f>""</f>
        <v/>
      </c>
      <c r="AP585">
        <v>0</v>
      </c>
      <c r="AQ585" t="str">
        <f>""</f>
        <v/>
      </c>
      <c r="AR585" t="s">
        <v>56</v>
      </c>
      <c r="AS585" t="s">
        <v>57</v>
      </c>
      <c r="AT585">
        <v>0</v>
      </c>
      <c r="AU585" t="str">
        <f>""</f>
        <v/>
      </c>
      <c r="AV585">
        <v>2015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</row>
    <row r="586" spans="1:54" x14ac:dyDescent="0.2">
      <c r="A586">
        <v>1823000560</v>
      </c>
      <c r="B586" t="s">
        <v>370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370</v>
      </c>
      <c r="W586" t="s">
        <v>203</v>
      </c>
      <c r="X586">
        <v>0</v>
      </c>
      <c r="Y586" t="str">
        <f>""</f>
        <v/>
      </c>
      <c r="Z586">
        <v>0</v>
      </c>
      <c r="AA586" t="str">
        <f>""</f>
        <v/>
      </c>
      <c r="AB586">
        <v>0</v>
      </c>
      <c r="AC586" t="str">
        <f>""</f>
        <v/>
      </c>
      <c r="AD586">
        <v>0</v>
      </c>
      <c r="AE586" t="str">
        <f>""</f>
        <v/>
      </c>
      <c r="AF586">
        <v>0</v>
      </c>
      <c r="AG586" t="str">
        <f>""</f>
        <v/>
      </c>
      <c r="AH586">
        <v>0</v>
      </c>
      <c r="AI586" t="str">
        <f>""</f>
        <v/>
      </c>
      <c r="AJ586">
        <v>0</v>
      </c>
      <c r="AK586" t="str">
        <f>""</f>
        <v/>
      </c>
      <c r="AL586">
        <v>0</v>
      </c>
      <c r="AM586" t="str">
        <f>""</f>
        <v/>
      </c>
      <c r="AN586">
        <v>0</v>
      </c>
      <c r="AO586" t="str">
        <f>""</f>
        <v/>
      </c>
      <c r="AP586">
        <v>0</v>
      </c>
      <c r="AQ586" t="str">
        <f>""</f>
        <v/>
      </c>
      <c r="AR586" t="s">
        <v>56</v>
      </c>
      <c r="AS586" t="s">
        <v>57</v>
      </c>
      <c r="AT586">
        <v>0</v>
      </c>
      <c r="AU586" t="str">
        <f>""</f>
        <v/>
      </c>
      <c r="AV586">
        <v>2015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</row>
    <row r="587" spans="1:54" x14ac:dyDescent="0.2">
      <c r="A587">
        <v>1823000780</v>
      </c>
      <c r="B587" t="s">
        <v>635</v>
      </c>
      <c r="C587">
        <v>0</v>
      </c>
      <c r="D587">
        <v>858.79</v>
      </c>
      <c r="E587">
        <v>0</v>
      </c>
      <c r="F587">
        <v>858.79</v>
      </c>
      <c r="G587">
        <v>-858.79</v>
      </c>
      <c r="H587">
        <v>0</v>
      </c>
      <c r="I587">
        <v>0</v>
      </c>
      <c r="J587">
        <v>858.79</v>
      </c>
      <c r="K587">
        <v>0</v>
      </c>
      <c r="L587">
        <v>858.79</v>
      </c>
      <c r="M587">
        <v>-858.79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-858.79</v>
      </c>
      <c r="T587">
        <v>0</v>
      </c>
      <c r="U587">
        <v>-858.79</v>
      </c>
      <c r="V587">
        <v>370</v>
      </c>
      <c r="W587" t="s">
        <v>203</v>
      </c>
      <c r="X587">
        <v>0</v>
      </c>
      <c r="Y587" t="str">
        <f>""</f>
        <v/>
      </c>
      <c r="Z587">
        <v>0</v>
      </c>
      <c r="AA587" t="str">
        <f>""</f>
        <v/>
      </c>
      <c r="AB587">
        <v>0</v>
      </c>
      <c r="AC587" t="str">
        <f>""</f>
        <v/>
      </c>
      <c r="AD587">
        <v>0</v>
      </c>
      <c r="AE587" t="str">
        <f>""</f>
        <v/>
      </c>
      <c r="AF587">
        <v>0</v>
      </c>
      <c r="AG587" t="str">
        <f>""</f>
        <v/>
      </c>
      <c r="AH587">
        <v>0</v>
      </c>
      <c r="AI587" t="str">
        <f>""</f>
        <v/>
      </c>
      <c r="AJ587">
        <v>0</v>
      </c>
      <c r="AK587" t="str">
        <f>""</f>
        <v/>
      </c>
      <c r="AL587">
        <v>0</v>
      </c>
      <c r="AM587" t="str">
        <f>""</f>
        <v/>
      </c>
      <c r="AN587">
        <v>0</v>
      </c>
      <c r="AO587" t="str">
        <f>""</f>
        <v/>
      </c>
      <c r="AP587">
        <v>0</v>
      </c>
      <c r="AQ587" t="str">
        <f>""</f>
        <v/>
      </c>
      <c r="AR587" t="s">
        <v>56</v>
      </c>
      <c r="AS587" t="s">
        <v>57</v>
      </c>
      <c r="AT587">
        <v>0</v>
      </c>
      <c r="AU587" t="str">
        <f>""</f>
        <v/>
      </c>
      <c r="AV587">
        <v>2015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</row>
    <row r="588" spans="1:54" x14ac:dyDescent="0.2">
      <c r="A588">
        <v>1824000780</v>
      </c>
      <c r="B588" t="s">
        <v>636</v>
      </c>
      <c r="C588" s="2">
        <v>600000</v>
      </c>
      <c r="D588" s="1">
        <v>663259.23</v>
      </c>
      <c r="E588" s="1">
        <v>4025.82</v>
      </c>
      <c r="F588" s="1">
        <v>667285.05000000005</v>
      </c>
      <c r="G588" s="1">
        <v>-67285.05</v>
      </c>
      <c r="H588">
        <v>111.21</v>
      </c>
      <c r="I588" s="2">
        <v>600000</v>
      </c>
      <c r="J588" s="1">
        <v>663259.23</v>
      </c>
      <c r="K588" s="1">
        <v>4025.82</v>
      </c>
      <c r="L588" s="1">
        <v>667285.05000000005</v>
      </c>
      <c r="M588" s="1">
        <v>-67285.05</v>
      </c>
      <c r="N588">
        <v>111.21</v>
      </c>
      <c r="O588">
        <v>0</v>
      </c>
      <c r="P588">
        <v>0</v>
      </c>
      <c r="Q588">
        <v>0</v>
      </c>
      <c r="R588" s="2">
        <v>600000</v>
      </c>
      <c r="S588" s="1">
        <v>-67285.05</v>
      </c>
      <c r="T588" s="2">
        <v>600000</v>
      </c>
      <c r="U588" s="1">
        <v>-67285.05</v>
      </c>
      <c r="V588">
        <v>380</v>
      </c>
      <c r="W588" t="s">
        <v>637</v>
      </c>
      <c r="X588">
        <v>0</v>
      </c>
      <c r="Y588" t="str">
        <f>""</f>
        <v/>
      </c>
      <c r="Z588">
        <v>0</v>
      </c>
      <c r="AA588" t="str">
        <f>""</f>
        <v/>
      </c>
      <c r="AB588">
        <v>0</v>
      </c>
      <c r="AC588" t="str">
        <f>""</f>
        <v/>
      </c>
      <c r="AD588">
        <v>0</v>
      </c>
      <c r="AE588" t="str">
        <f>""</f>
        <v/>
      </c>
      <c r="AF588">
        <v>0</v>
      </c>
      <c r="AG588" t="str">
        <f>""</f>
        <v/>
      </c>
      <c r="AH588">
        <v>0</v>
      </c>
      <c r="AI588" t="str">
        <f>""</f>
        <v/>
      </c>
      <c r="AJ588">
        <v>0</v>
      </c>
      <c r="AK588" t="str">
        <f>""</f>
        <v/>
      </c>
      <c r="AL588">
        <v>0</v>
      </c>
      <c r="AM588" t="str">
        <f>""</f>
        <v/>
      </c>
      <c r="AN588">
        <v>0</v>
      </c>
      <c r="AO588" t="str">
        <f>""</f>
        <v/>
      </c>
      <c r="AP588">
        <v>0</v>
      </c>
      <c r="AQ588" t="str">
        <f>""</f>
        <v/>
      </c>
      <c r="AR588" t="s">
        <v>56</v>
      </c>
      <c r="AS588" t="s">
        <v>57</v>
      </c>
      <c r="AT588">
        <v>0</v>
      </c>
      <c r="AU588" t="str">
        <f>""</f>
        <v/>
      </c>
      <c r="AV588">
        <v>2015</v>
      </c>
      <c r="AW588">
        <v>0</v>
      </c>
      <c r="AX588">
        <v>0</v>
      </c>
      <c r="AY588">
        <v>4026</v>
      </c>
      <c r="AZ588">
        <v>0</v>
      </c>
      <c r="BA588">
        <v>0</v>
      </c>
      <c r="BB588">
        <v>0</v>
      </c>
    </row>
    <row r="589" spans="1:54" x14ac:dyDescent="0.2">
      <c r="A589">
        <v>1824000810</v>
      </c>
      <c r="B589" t="s">
        <v>638</v>
      </c>
      <c r="C589" s="2">
        <v>1000000</v>
      </c>
      <c r="D589" s="1">
        <v>1000000</v>
      </c>
      <c r="E589">
        <v>0</v>
      </c>
      <c r="F589" s="1">
        <v>1000000</v>
      </c>
      <c r="G589">
        <v>0</v>
      </c>
      <c r="H589">
        <v>100</v>
      </c>
      <c r="I589" s="2">
        <v>1000000</v>
      </c>
      <c r="J589" s="1">
        <v>1000000</v>
      </c>
      <c r="K589">
        <v>0</v>
      </c>
      <c r="L589" s="1">
        <v>1000000</v>
      </c>
      <c r="M589">
        <v>0</v>
      </c>
      <c r="N589">
        <v>100</v>
      </c>
      <c r="O589">
        <v>0</v>
      </c>
      <c r="P589">
        <v>0</v>
      </c>
      <c r="Q589">
        <v>0</v>
      </c>
      <c r="R589" s="2">
        <v>1000000</v>
      </c>
      <c r="S589">
        <v>0</v>
      </c>
      <c r="T589" s="2">
        <v>1000000</v>
      </c>
      <c r="U589">
        <v>0</v>
      </c>
      <c r="V589">
        <v>380</v>
      </c>
      <c r="W589" t="s">
        <v>637</v>
      </c>
      <c r="X589">
        <v>0</v>
      </c>
      <c r="Y589" t="str">
        <f>""</f>
        <v/>
      </c>
      <c r="Z589">
        <v>0</v>
      </c>
      <c r="AA589" t="str">
        <f>""</f>
        <v/>
      </c>
      <c r="AB589">
        <v>0</v>
      </c>
      <c r="AC589" t="str">
        <f>""</f>
        <v/>
      </c>
      <c r="AD589">
        <v>0</v>
      </c>
      <c r="AE589" t="str">
        <f>""</f>
        <v/>
      </c>
      <c r="AF589">
        <v>0</v>
      </c>
      <c r="AG589" t="str">
        <f>""</f>
        <v/>
      </c>
      <c r="AH589">
        <v>0</v>
      </c>
      <c r="AI589" t="str">
        <f>""</f>
        <v/>
      </c>
      <c r="AJ589">
        <v>0</v>
      </c>
      <c r="AK589" t="str">
        <f>""</f>
        <v/>
      </c>
      <c r="AL589">
        <v>0</v>
      </c>
      <c r="AM589" t="str">
        <f>""</f>
        <v/>
      </c>
      <c r="AN589">
        <v>0</v>
      </c>
      <c r="AO589" t="str">
        <f>""</f>
        <v/>
      </c>
      <c r="AP589">
        <v>0</v>
      </c>
      <c r="AQ589" t="str">
        <f>""</f>
        <v/>
      </c>
      <c r="AR589" t="s">
        <v>56</v>
      </c>
      <c r="AS589" t="s">
        <v>57</v>
      </c>
      <c r="AT589">
        <v>0</v>
      </c>
      <c r="AU589" t="str">
        <f>""</f>
        <v/>
      </c>
      <c r="AV589">
        <v>2015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</row>
    <row r="590" spans="1:54" x14ac:dyDescent="0.2">
      <c r="A590">
        <v>1824100810</v>
      </c>
      <c r="B590" t="s">
        <v>639</v>
      </c>
      <c r="C590" s="2">
        <v>150000</v>
      </c>
      <c r="D590" s="1">
        <v>430474</v>
      </c>
      <c r="E590">
        <v>0</v>
      </c>
      <c r="F590" s="1">
        <v>430474</v>
      </c>
      <c r="G590" s="1">
        <v>-280474</v>
      </c>
      <c r="H590">
        <v>286.98</v>
      </c>
      <c r="I590" s="2">
        <v>150000</v>
      </c>
      <c r="J590" s="1">
        <v>430474</v>
      </c>
      <c r="K590">
        <v>0</v>
      </c>
      <c r="L590" s="1">
        <v>430474</v>
      </c>
      <c r="M590" s="1">
        <v>-280474</v>
      </c>
      <c r="N590">
        <v>286.98</v>
      </c>
      <c r="O590">
        <v>0</v>
      </c>
      <c r="P590">
        <v>0</v>
      </c>
      <c r="Q590">
        <v>0</v>
      </c>
      <c r="R590" s="2">
        <v>150000</v>
      </c>
      <c r="S590" s="1">
        <v>-280474</v>
      </c>
      <c r="T590" s="2">
        <v>150000</v>
      </c>
      <c r="U590" s="1">
        <v>-280474</v>
      </c>
      <c r="V590">
        <v>0</v>
      </c>
      <c r="W590" t="str">
        <f>""</f>
        <v/>
      </c>
      <c r="X590">
        <v>0</v>
      </c>
      <c r="Y590" t="str">
        <f>""</f>
        <v/>
      </c>
      <c r="Z590">
        <v>0</v>
      </c>
      <c r="AA590" t="str">
        <f>""</f>
        <v/>
      </c>
      <c r="AB590">
        <v>0</v>
      </c>
      <c r="AC590" t="str">
        <f>""</f>
        <v/>
      </c>
      <c r="AD590">
        <v>0</v>
      </c>
      <c r="AE590" t="str">
        <f>""</f>
        <v/>
      </c>
      <c r="AF590">
        <v>0</v>
      </c>
      <c r="AG590" t="str">
        <f>""</f>
        <v/>
      </c>
      <c r="AH590">
        <v>0</v>
      </c>
      <c r="AI590" t="str">
        <f>""</f>
        <v/>
      </c>
      <c r="AJ590">
        <v>0</v>
      </c>
      <c r="AK590" t="str">
        <f>""</f>
        <v/>
      </c>
      <c r="AL590">
        <v>0</v>
      </c>
      <c r="AM590" t="str">
        <f>""</f>
        <v/>
      </c>
      <c r="AN590">
        <v>0</v>
      </c>
      <c r="AO590" t="str">
        <f>""</f>
        <v/>
      </c>
      <c r="AP590">
        <v>0</v>
      </c>
      <c r="AQ590" t="str">
        <f>""</f>
        <v/>
      </c>
      <c r="AR590" t="s">
        <v>56</v>
      </c>
      <c r="AS590" t="s">
        <v>57</v>
      </c>
      <c r="AT590">
        <v>0</v>
      </c>
      <c r="AU590" t="str">
        <f>""</f>
        <v/>
      </c>
      <c r="AV590">
        <v>2015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</row>
    <row r="591" spans="1:54" x14ac:dyDescent="0.2">
      <c r="A591">
        <v>1824200810</v>
      </c>
      <c r="B591" t="s">
        <v>640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 t="str">
        <f>""</f>
        <v/>
      </c>
      <c r="X591">
        <v>0</v>
      </c>
      <c r="Y591" t="str">
        <f>""</f>
        <v/>
      </c>
      <c r="Z591">
        <v>0</v>
      </c>
      <c r="AA591" t="str">
        <f>""</f>
        <v/>
      </c>
      <c r="AB591">
        <v>0</v>
      </c>
      <c r="AC591" t="str">
        <f>""</f>
        <v/>
      </c>
      <c r="AD591">
        <v>0</v>
      </c>
      <c r="AE591" t="str">
        <f>""</f>
        <v/>
      </c>
      <c r="AF591">
        <v>0</v>
      </c>
      <c r="AG591" t="str">
        <f>""</f>
        <v/>
      </c>
      <c r="AH591">
        <v>0</v>
      </c>
      <c r="AI591" t="str">
        <f>""</f>
        <v/>
      </c>
      <c r="AJ591">
        <v>0</v>
      </c>
      <c r="AK591" t="str">
        <f>""</f>
        <v/>
      </c>
      <c r="AL591">
        <v>0</v>
      </c>
      <c r="AM591" t="str">
        <f>""</f>
        <v/>
      </c>
      <c r="AN591">
        <v>0</v>
      </c>
      <c r="AO591" t="str">
        <f>""</f>
        <v/>
      </c>
      <c r="AP591">
        <v>0</v>
      </c>
      <c r="AQ591" t="str">
        <f>""</f>
        <v/>
      </c>
      <c r="AR591" t="s">
        <v>56</v>
      </c>
      <c r="AS591" t="s">
        <v>57</v>
      </c>
      <c r="AT591">
        <v>0</v>
      </c>
      <c r="AU591" t="str">
        <f>""</f>
        <v/>
      </c>
      <c r="AV591">
        <v>2015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</row>
    <row r="592" spans="1:54" x14ac:dyDescent="0.2">
      <c r="A592">
        <v>1824300810</v>
      </c>
      <c r="B592" t="s">
        <v>641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 t="str">
        <f>""</f>
        <v/>
      </c>
      <c r="X592">
        <v>0</v>
      </c>
      <c r="Y592" t="str">
        <f>""</f>
        <v/>
      </c>
      <c r="Z592">
        <v>0</v>
      </c>
      <c r="AA592" t="str">
        <f>""</f>
        <v/>
      </c>
      <c r="AB592">
        <v>0</v>
      </c>
      <c r="AC592" t="str">
        <f>""</f>
        <v/>
      </c>
      <c r="AD592">
        <v>0</v>
      </c>
      <c r="AE592" t="str">
        <f>""</f>
        <v/>
      </c>
      <c r="AF592">
        <v>0</v>
      </c>
      <c r="AG592" t="str">
        <f>""</f>
        <v/>
      </c>
      <c r="AH592">
        <v>0</v>
      </c>
      <c r="AI592" t="str">
        <f>""</f>
        <v/>
      </c>
      <c r="AJ592">
        <v>0</v>
      </c>
      <c r="AK592" t="str">
        <f>""</f>
        <v/>
      </c>
      <c r="AL592">
        <v>0</v>
      </c>
      <c r="AM592" t="str">
        <f>""</f>
        <v/>
      </c>
      <c r="AN592">
        <v>0</v>
      </c>
      <c r="AO592" t="str">
        <f>""</f>
        <v/>
      </c>
      <c r="AP592">
        <v>0</v>
      </c>
      <c r="AQ592" t="str">
        <f>""</f>
        <v/>
      </c>
      <c r="AR592" t="s">
        <v>56</v>
      </c>
      <c r="AS592" t="s">
        <v>57</v>
      </c>
      <c r="AT592">
        <v>0</v>
      </c>
      <c r="AU592" t="str">
        <f>""</f>
        <v/>
      </c>
      <c r="AV592">
        <v>2015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</row>
    <row r="593" spans="1:54" x14ac:dyDescent="0.2">
      <c r="A593">
        <v>1826100780</v>
      </c>
      <c r="B593" t="s">
        <v>642</v>
      </c>
      <c r="C593">
        <v>0</v>
      </c>
      <c r="D593">
        <v>166</v>
      </c>
      <c r="E593">
        <v>0</v>
      </c>
      <c r="F593">
        <v>166</v>
      </c>
      <c r="G593">
        <v>-166</v>
      </c>
      <c r="H593">
        <v>0</v>
      </c>
      <c r="I593">
        <v>0</v>
      </c>
      <c r="J593">
        <v>166</v>
      </c>
      <c r="K593">
        <v>0</v>
      </c>
      <c r="L593">
        <v>166</v>
      </c>
      <c r="M593">
        <v>-166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-166</v>
      </c>
      <c r="T593">
        <v>0</v>
      </c>
      <c r="U593">
        <v>-166</v>
      </c>
      <c r="V593">
        <v>390</v>
      </c>
      <c r="W593" t="s">
        <v>643</v>
      </c>
      <c r="X593">
        <v>0</v>
      </c>
      <c r="Y593" t="str">
        <f>""</f>
        <v/>
      </c>
      <c r="Z593">
        <v>0</v>
      </c>
      <c r="AA593" t="str">
        <f>""</f>
        <v/>
      </c>
      <c r="AB593">
        <v>0</v>
      </c>
      <c r="AC593" t="str">
        <f>""</f>
        <v/>
      </c>
      <c r="AD593">
        <v>0</v>
      </c>
      <c r="AE593" t="str">
        <f>""</f>
        <v/>
      </c>
      <c r="AF593">
        <v>0</v>
      </c>
      <c r="AG593" t="str">
        <f>""</f>
        <v/>
      </c>
      <c r="AH593">
        <v>0</v>
      </c>
      <c r="AI593" t="str">
        <f>""</f>
        <v/>
      </c>
      <c r="AJ593">
        <v>0</v>
      </c>
      <c r="AK593" t="str">
        <f>""</f>
        <v/>
      </c>
      <c r="AL593">
        <v>0</v>
      </c>
      <c r="AM593" t="str">
        <f>""</f>
        <v/>
      </c>
      <c r="AN593">
        <v>0</v>
      </c>
      <c r="AO593" t="str">
        <f>""</f>
        <v/>
      </c>
      <c r="AP593">
        <v>0</v>
      </c>
      <c r="AQ593" t="str">
        <f>""</f>
        <v/>
      </c>
      <c r="AR593" t="s">
        <v>56</v>
      </c>
      <c r="AS593" t="s">
        <v>57</v>
      </c>
      <c r="AT593">
        <v>0</v>
      </c>
      <c r="AU593" t="str">
        <f>""</f>
        <v/>
      </c>
      <c r="AV593">
        <v>2015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</row>
    <row r="594" spans="1:54" x14ac:dyDescent="0.2">
      <c r="A594">
        <v>1826400780</v>
      </c>
      <c r="B594" t="s">
        <v>202</v>
      </c>
      <c r="C594" s="2">
        <v>73000</v>
      </c>
      <c r="D594" s="1">
        <v>109015.08</v>
      </c>
      <c r="E594">
        <v>0</v>
      </c>
      <c r="F594" s="1">
        <v>109015.08</v>
      </c>
      <c r="G594" s="1">
        <v>-36015.08</v>
      </c>
      <c r="H594">
        <v>149.33000000000001</v>
      </c>
      <c r="I594" s="2">
        <v>73000</v>
      </c>
      <c r="J594" s="1">
        <v>109015.08</v>
      </c>
      <c r="K594">
        <v>0</v>
      </c>
      <c r="L594" s="1">
        <v>109015.08</v>
      </c>
      <c r="M594" s="1">
        <v>-36015.08</v>
      </c>
      <c r="N594">
        <v>149.33000000000001</v>
      </c>
      <c r="O594">
        <v>0</v>
      </c>
      <c r="P594">
        <v>0</v>
      </c>
      <c r="Q594">
        <v>0</v>
      </c>
      <c r="R594" s="2">
        <v>73000</v>
      </c>
      <c r="S594" s="1">
        <v>-36015.08</v>
      </c>
      <c r="T594" s="2">
        <v>73000</v>
      </c>
      <c r="U594" s="1">
        <v>-36015.08</v>
      </c>
      <c r="V594">
        <v>390</v>
      </c>
      <c r="W594" t="s">
        <v>643</v>
      </c>
      <c r="X594">
        <v>0</v>
      </c>
      <c r="Y594" t="str">
        <f>""</f>
        <v/>
      </c>
      <c r="Z594">
        <v>0</v>
      </c>
      <c r="AA594" t="str">
        <f>""</f>
        <v/>
      </c>
      <c r="AB594">
        <v>0</v>
      </c>
      <c r="AC594" t="str">
        <f>""</f>
        <v/>
      </c>
      <c r="AD594">
        <v>0</v>
      </c>
      <c r="AE594" t="str">
        <f>""</f>
        <v/>
      </c>
      <c r="AF594">
        <v>0</v>
      </c>
      <c r="AG594" t="str">
        <f>""</f>
        <v/>
      </c>
      <c r="AH594">
        <v>0</v>
      </c>
      <c r="AI594" t="str">
        <f>""</f>
        <v/>
      </c>
      <c r="AJ594">
        <v>0</v>
      </c>
      <c r="AK594" t="str">
        <f>""</f>
        <v/>
      </c>
      <c r="AL594">
        <v>0</v>
      </c>
      <c r="AM594" t="str">
        <f>""</f>
        <v/>
      </c>
      <c r="AN594">
        <v>0</v>
      </c>
      <c r="AO594" t="str">
        <f>""</f>
        <v/>
      </c>
      <c r="AP594">
        <v>0</v>
      </c>
      <c r="AQ594" t="str">
        <f>""</f>
        <v/>
      </c>
      <c r="AR594" t="s">
        <v>56</v>
      </c>
      <c r="AS594" t="s">
        <v>57</v>
      </c>
      <c r="AT594">
        <v>0</v>
      </c>
      <c r="AU594" t="str">
        <f>""</f>
        <v/>
      </c>
      <c r="AV594">
        <v>2015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</row>
    <row r="595" spans="1:54" x14ac:dyDescent="0.2">
      <c r="A595">
        <v>1828100780</v>
      </c>
      <c r="B595" t="s">
        <v>644</v>
      </c>
      <c r="C595" s="2">
        <v>250000</v>
      </c>
      <c r="D595" s="1">
        <v>301332</v>
      </c>
      <c r="E595">
        <v>0</v>
      </c>
      <c r="F595" s="1">
        <v>301332</v>
      </c>
      <c r="G595" s="1">
        <v>-51332</v>
      </c>
      <c r="H595">
        <v>120.53</v>
      </c>
      <c r="I595" s="2">
        <v>250000</v>
      </c>
      <c r="J595" s="1">
        <v>301332</v>
      </c>
      <c r="K595">
        <v>0</v>
      </c>
      <c r="L595" s="1">
        <v>301332</v>
      </c>
      <c r="M595" s="1">
        <v>-51332</v>
      </c>
      <c r="N595">
        <v>120.53</v>
      </c>
      <c r="O595">
        <v>0</v>
      </c>
      <c r="P595">
        <v>0</v>
      </c>
      <c r="Q595">
        <v>0</v>
      </c>
      <c r="R595" s="2">
        <v>250000</v>
      </c>
      <c r="S595" s="1">
        <v>-51332</v>
      </c>
      <c r="T595" s="2">
        <v>250000</v>
      </c>
      <c r="U595" s="1">
        <v>-51332</v>
      </c>
      <c r="V595">
        <v>400</v>
      </c>
      <c r="W595" t="s">
        <v>205</v>
      </c>
      <c r="X595">
        <v>0</v>
      </c>
      <c r="Y595" t="str">
        <f>""</f>
        <v/>
      </c>
      <c r="Z595">
        <v>0</v>
      </c>
      <c r="AA595" t="str">
        <f>""</f>
        <v/>
      </c>
      <c r="AB595">
        <v>0</v>
      </c>
      <c r="AC595" t="str">
        <f>""</f>
        <v/>
      </c>
      <c r="AD595">
        <v>0</v>
      </c>
      <c r="AE595" t="str">
        <f>""</f>
        <v/>
      </c>
      <c r="AF595">
        <v>0</v>
      </c>
      <c r="AG595" t="str">
        <f>""</f>
        <v/>
      </c>
      <c r="AH595">
        <v>0</v>
      </c>
      <c r="AI595" t="str">
        <f>""</f>
        <v/>
      </c>
      <c r="AJ595">
        <v>0</v>
      </c>
      <c r="AK595" t="str">
        <f>""</f>
        <v/>
      </c>
      <c r="AL595">
        <v>0</v>
      </c>
      <c r="AM595" t="str">
        <f>""</f>
        <v/>
      </c>
      <c r="AN595">
        <v>0</v>
      </c>
      <c r="AO595" t="str">
        <f>""</f>
        <v/>
      </c>
      <c r="AP595">
        <v>0</v>
      </c>
      <c r="AQ595" t="str">
        <f>""</f>
        <v/>
      </c>
      <c r="AR595" t="s">
        <v>56</v>
      </c>
      <c r="AS595" t="s">
        <v>57</v>
      </c>
      <c r="AT595">
        <v>0</v>
      </c>
      <c r="AU595" t="str">
        <f>""</f>
        <v/>
      </c>
      <c r="AV595">
        <v>2015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</row>
    <row r="596" spans="1:54" x14ac:dyDescent="0.2">
      <c r="A596">
        <v>1828200110</v>
      </c>
      <c r="B596" t="s">
        <v>645</v>
      </c>
      <c r="C596" s="2">
        <v>771000</v>
      </c>
      <c r="D596" s="1">
        <v>716041.84</v>
      </c>
      <c r="E596">
        <v>0</v>
      </c>
      <c r="F596" s="1">
        <v>716041.84</v>
      </c>
      <c r="G596" s="1">
        <v>54958.16</v>
      </c>
      <c r="H596">
        <v>92.87</v>
      </c>
      <c r="I596" s="2">
        <v>771000</v>
      </c>
      <c r="J596" s="1">
        <v>716041.84</v>
      </c>
      <c r="K596">
        <v>0</v>
      </c>
      <c r="L596" s="1">
        <v>716041.84</v>
      </c>
      <c r="M596" s="1">
        <v>54958.16</v>
      </c>
      <c r="N596">
        <v>92.87</v>
      </c>
      <c r="O596">
        <v>0</v>
      </c>
      <c r="P596">
        <v>0</v>
      </c>
      <c r="Q596">
        <v>0</v>
      </c>
      <c r="R596" s="2">
        <v>771000</v>
      </c>
      <c r="S596" s="1">
        <v>54958.16</v>
      </c>
      <c r="T596" s="2">
        <v>771000</v>
      </c>
      <c r="U596" s="1">
        <v>54958.16</v>
      </c>
      <c r="V596">
        <v>400</v>
      </c>
      <c r="W596" t="s">
        <v>205</v>
      </c>
      <c r="X596">
        <v>0</v>
      </c>
      <c r="Y596" t="str">
        <f>""</f>
        <v/>
      </c>
      <c r="Z596">
        <v>0</v>
      </c>
      <c r="AA596" t="str">
        <f>""</f>
        <v/>
      </c>
      <c r="AB596">
        <v>0</v>
      </c>
      <c r="AC596" t="str">
        <f>""</f>
        <v/>
      </c>
      <c r="AD596">
        <v>0</v>
      </c>
      <c r="AE596" t="str">
        <f>""</f>
        <v/>
      </c>
      <c r="AF596">
        <v>0</v>
      </c>
      <c r="AG596" t="str">
        <f>""</f>
        <v/>
      </c>
      <c r="AH596">
        <v>0</v>
      </c>
      <c r="AI596" t="str">
        <f>""</f>
        <v/>
      </c>
      <c r="AJ596">
        <v>0</v>
      </c>
      <c r="AK596" t="str">
        <f>""</f>
        <v/>
      </c>
      <c r="AL596">
        <v>0</v>
      </c>
      <c r="AM596" t="str">
        <f>""</f>
        <v/>
      </c>
      <c r="AN596">
        <v>0</v>
      </c>
      <c r="AO596" t="str">
        <f>""</f>
        <v/>
      </c>
      <c r="AP596">
        <v>0</v>
      </c>
      <c r="AQ596" t="str">
        <f>""</f>
        <v/>
      </c>
      <c r="AR596" t="s">
        <v>56</v>
      </c>
      <c r="AS596" t="s">
        <v>57</v>
      </c>
      <c r="AT596">
        <v>0</v>
      </c>
      <c r="AU596" t="str">
        <f>""</f>
        <v/>
      </c>
      <c r="AV596">
        <v>2015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</row>
    <row r="597" spans="1:54" x14ac:dyDescent="0.2">
      <c r="A597">
        <v>1828200410</v>
      </c>
      <c r="B597" t="s">
        <v>646</v>
      </c>
      <c r="C597" s="2">
        <v>109000</v>
      </c>
      <c r="D597" s="1">
        <v>93910</v>
      </c>
      <c r="E597">
        <v>0</v>
      </c>
      <c r="F597" s="1">
        <v>93910</v>
      </c>
      <c r="G597" s="1">
        <v>15090</v>
      </c>
      <c r="H597">
        <v>86.15</v>
      </c>
      <c r="I597" s="2">
        <v>109000</v>
      </c>
      <c r="J597" s="1">
        <v>93910</v>
      </c>
      <c r="K597">
        <v>0</v>
      </c>
      <c r="L597" s="1">
        <v>93910</v>
      </c>
      <c r="M597" s="1">
        <v>15090</v>
      </c>
      <c r="N597">
        <v>86.15</v>
      </c>
      <c r="O597">
        <v>0</v>
      </c>
      <c r="P597">
        <v>0</v>
      </c>
      <c r="Q597">
        <v>0</v>
      </c>
      <c r="R597" s="2">
        <v>109000</v>
      </c>
      <c r="S597" s="1">
        <v>15090</v>
      </c>
      <c r="T597" s="2">
        <v>109000</v>
      </c>
      <c r="U597" s="1">
        <v>15090</v>
      </c>
      <c r="V597">
        <v>0</v>
      </c>
      <c r="W597" t="str">
        <f>""</f>
        <v/>
      </c>
      <c r="X597">
        <v>0</v>
      </c>
      <c r="Y597" t="str">
        <f>""</f>
        <v/>
      </c>
      <c r="Z597">
        <v>0</v>
      </c>
      <c r="AA597" t="str">
        <f>""</f>
        <v/>
      </c>
      <c r="AB597">
        <v>0</v>
      </c>
      <c r="AC597" t="str">
        <f>""</f>
        <v/>
      </c>
      <c r="AD597">
        <v>0</v>
      </c>
      <c r="AE597" t="str">
        <f>""</f>
        <v/>
      </c>
      <c r="AF597">
        <v>0</v>
      </c>
      <c r="AG597" t="str">
        <f>""</f>
        <v/>
      </c>
      <c r="AH597">
        <v>0</v>
      </c>
      <c r="AI597" t="str">
        <f>""</f>
        <v/>
      </c>
      <c r="AJ597">
        <v>0</v>
      </c>
      <c r="AK597" t="str">
        <f>""</f>
        <v/>
      </c>
      <c r="AL597">
        <v>0</v>
      </c>
      <c r="AM597" t="str">
        <f>""</f>
        <v/>
      </c>
      <c r="AN597">
        <v>0</v>
      </c>
      <c r="AO597" t="str">
        <f>""</f>
        <v/>
      </c>
      <c r="AP597">
        <v>0</v>
      </c>
      <c r="AQ597" t="str">
        <f>""</f>
        <v/>
      </c>
      <c r="AR597" t="s">
        <v>56</v>
      </c>
      <c r="AS597" t="s">
        <v>57</v>
      </c>
      <c r="AT597">
        <v>0</v>
      </c>
      <c r="AU597" t="str">
        <f>""</f>
        <v/>
      </c>
      <c r="AV597">
        <v>2015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</row>
    <row r="598" spans="1:54" x14ac:dyDescent="0.2">
      <c r="A598">
        <v>1828200431</v>
      </c>
      <c r="B598" t="s">
        <v>647</v>
      </c>
      <c r="C598" s="2">
        <v>24000</v>
      </c>
      <c r="D598" s="1">
        <v>35268.980000000003</v>
      </c>
      <c r="E598">
        <v>0</v>
      </c>
      <c r="F598" s="1">
        <v>35268.980000000003</v>
      </c>
      <c r="G598" s="1">
        <v>-11268.98</v>
      </c>
      <c r="H598">
        <v>146.94999999999999</v>
      </c>
      <c r="I598" s="2">
        <v>24000</v>
      </c>
      <c r="J598" s="1">
        <v>35268.980000000003</v>
      </c>
      <c r="K598">
        <v>0</v>
      </c>
      <c r="L598" s="1">
        <v>35268.980000000003</v>
      </c>
      <c r="M598" s="1">
        <v>-11268.98</v>
      </c>
      <c r="N598">
        <v>146.94999999999999</v>
      </c>
      <c r="O598">
        <v>0</v>
      </c>
      <c r="P598">
        <v>0</v>
      </c>
      <c r="Q598">
        <v>0</v>
      </c>
      <c r="R598" s="2">
        <v>24000</v>
      </c>
      <c r="S598" s="1">
        <v>-11268.98</v>
      </c>
      <c r="T598" s="2">
        <v>24000</v>
      </c>
      <c r="U598" s="1">
        <v>-11268.98</v>
      </c>
      <c r="V598">
        <v>0</v>
      </c>
      <c r="W598" t="str">
        <f>""</f>
        <v/>
      </c>
      <c r="X598">
        <v>0</v>
      </c>
      <c r="Y598" t="str">
        <f>""</f>
        <v/>
      </c>
      <c r="Z598">
        <v>0</v>
      </c>
      <c r="AA598" t="str">
        <f>""</f>
        <v/>
      </c>
      <c r="AB598">
        <v>0</v>
      </c>
      <c r="AC598" t="str">
        <f>""</f>
        <v/>
      </c>
      <c r="AD598">
        <v>0</v>
      </c>
      <c r="AE598" t="str">
        <f>""</f>
        <v/>
      </c>
      <c r="AF598">
        <v>0</v>
      </c>
      <c r="AG598" t="str">
        <f>""</f>
        <v/>
      </c>
      <c r="AH598">
        <v>0</v>
      </c>
      <c r="AI598" t="str">
        <f>""</f>
        <v/>
      </c>
      <c r="AJ598">
        <v>0</v>
      </c>
      <c r="AK598" t="str">
        <f>""</f>
        <v/>
      </c>
      <c r="AL598">
        <v>0</v>
      </c>
      <c r="AM598" t="str">
        <f>""</f>
        <v/>
      </c>
      <c r="AN598">
        <v>0</v>
      </c>
      <c r="AO598" t="str">
        <f>""</f>
        <v/>
      </c>
      <c r="AP598">
        <v>0</v>
      </c>
      <c r="AQ598" t="str">
        <f>""</f>
        <v/>
      </c>
      <c r="AR598" t="s">
        <v>56</v>
      </c>
      <c r="AS598" t="s">
        <v>57</v>
      </c>
      <c r="AT598">
        <v>0</v>
      </c>
      <c r="AU598" t="str">
        <f>""</f>
        <v/>
      </c>
      <c r="AV598">
        <v>2015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</row>
    <row r="599" spans="1:54" x14ac:dyDescent="0.2">
      <c r="A599">
        <v>1828200432</v>
      </c>
      <c r="B599" t="s">
        <v>648</v>
      </c>
      <c r="C599" s="2">
        <v>12000</v>
      </c>
      <c r="D599" s="1">
        <v>11079.61</v>
      </c>
      <c r="E599">
        <v>0</v>
      </c>
      <c r="F599" s="1">
        <v>11079.61</v>
      </c>
      <c r="G599">
        <v>920.39</v>
      </c>
      <c r="H599">
        <v>92.33</v>
      </c>
      <c r="I599" s="2">
        <v>12000</v>
      </c>
      <c r="J599" s="1">
        <v>11079.61</v>
      </c>
      <c r="K599">
        <v>0</v>
      </c>
      <c r="L599" s="1">
        <v>11079.61</v>
      </c>
      <c r="M599">
        <v>920.39</v>
      </c>
      <c r="N599">
        <v>92.33</v>
      </c>
      <c r="O599">
        <v>0</v>
      </c>
      <c r="P599">
        <v>0</v>
      </c>
      <c r="Q599">
        <v>0</v>
      </c>
      <c r="R599" s="2">
        <v>12000</v>
      </c>
      <c r="S599">
        <v>920.39</v>
      </c>
      <c r="T599" s="2">
        <v>12000</v>
      </c>
      <c r="U599">
        <v>920.39</v>
      </c>
      <c r="V599">
        <v>0</v>
      </c>
      <c r="W599" t="str">
        <f>""</f>
        <v/>
      </c>
      <c r="X599">
        <v>0</v>
      </c>
      <c r="Y599" t="str">
        <f>""</f>
        <v/>
      </c>
      <c r="Z599">
        <v>0</v>
      </c>
      <c r="AA599" t="str">
        <f>""</f>
        <v/>
      </c>
      <c r="AB599">
        <v>0</v>
      </c>
      <c r="AC599" t="str">
        <f>""</f>
        <v/>
      </c>
      <c r="AD599">
        <v>0</v>
      </c>
      <c r="AE599" t="str">
        <f>""</f>
        <v/>
      </c>
      <c r="AF599">
        <v>0</v>
      </c>
      <c r="AG599" t="str">
        <f>""</f>
        <v/>
      </c>
      <c r="AH599">
        <v>0</v>
      </c>
      <c r="AI599" t="str">
        <f>""</f>
        <v/>
      </c>
      <c r="AJ599">
        <v>0</v>
      </c>
      <c r="AK599" t="str">
        <f>""</f>
        <v/>
      </c>
      <c r="AL599">
        <v>0</v>
      </c>
      <c r="AM599" t="str">
        <f>""</f>
        <v/>
      </c>
      <c r="AN599">
        <v>0</v>
      </c>
      <c r="AO599" t="str">
        <f>""</f>
        <v/>
      </c>
      <c r="AP599">
        <v>0</v>
      </c>
      <c r="AQ599" t="str">
        <f>""</f>
        <v/>
      </c>
      <c r="AR599" t="s">
        <v>56</v>
      </c>
      <c r="AS599" t="s">
        <v>57</v>
      </c>
      <c r="AT599">
        <v>0</v>
      </c>
      <c r="AU599" t="str">
        <f>""</f>
        <v/>
      </c>
      <c r="AV599">
        <v>2015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</row>
    <row r="600" spans="1:54" x14ac:dyDescent="0.2">
      <c r="A600">
        <v>1828200540</v>
      </c>
      <c r="B600" t="s">
        <v>649</v>
      </c>
      <c r="C600" s="2">
        <v>10000</v>
      </c>
      <c r="D600" s="1">
        <v>15597.5</v>
      </c>
      <c r="E600">
        <v>0</v>
      </c>
      <c r="F600" s="1">
        <v>15597.5</v>
      </c>
      <c r="G600" s="1">
        <v>-5597.5</v>
      </c>
      <c r="H600">
        <v>155.97</v>
      </c>
      <c r="I600" s="2">
        <v>10000</v>
      </c>
      <c r="J600" s="1">
        <v>15597.5</v>
      </c>
      <c r="K600">
        <v>0</v>
      </c>
      <c r="L600" s="1">
        <v>15597.5</v>
      </c>
      <c r="M600" s="1">
        <v>-5597.5</v>
      </c>
      <c r="N600">
        <v>155.97</v>
      </c>
      <c r="O600">
        <v>0</v>
      </c>
      <c r="P600">
        <v>0</v>
      </c>
      <c r="Q600">
        <v>0</v>
      </c>
      <c r="R600" s="2">
        <v>10000</v>
      </c>
      <c r="S600" s="1">
        <v>-5597.5</v>
      </c>
      <c r="T600" s="2">
        <v>10000</v>
      </c>
      <c r="U600" s="1">
        <v>-5597.5</v>
      </c>
      <c r="V600">
        <v>400</v>
      </c>
      <c r="W600" t="s">
        <v>205</v>
      </c>
      <c r="X600">
        <v>0</v>
      </c>
      <c r="Y600" t="str">
        <f>""</f>
        <v/>
      </c>
      <c r="Z600">
        <v>0</v>
      </c>
      <c r="AA600" t="str">
        <f>""</f>
        <v/>
      </c>
      <c r="AB600">
        <v>0</v>
      </c>
      <c r="AC600" t="str">
        <f>""</f>
        <v/>
      </c>
      <c r="AD600">
        <v>0</v>
      </c>
      <c r="AE600" t="str">
        <f>""</f>
        <v/>
      </c>
      <c r="AF600">
        <v>0</v>
      </c>
      <c r="AG600" t="str">
        <f>""</f>
        <v/>
      </c>
      <c r="AH600">
        <v>0</v>
      </c>
      <c r="AI600" t="str">
        <f>""</f>
        <v/>
      </c>
      <c r="AJ600">
        <v>0</v>
      </c>
      <c r="AK600" t="str">
        <f>""</f>
        <v/>
      </c>
      <c r="AL600">
        <v>0</v>
      </c>
      <c r="AM600" t="str">
        <f>""</f>
        <v/>
      </c>
      <c r="AN600">
        <v>0</v>
      </c>
      <c r="AO600" t="str">
        <f>""</f>
        <v/>
      </c>
      <c r="AP600">
        <v>0</v>
      </c>
      <c r="AQ600" t="str">
        <f>""</f>
        <v/>
      </c>
      <c r="AR600" t="s">
        <v>56</v>
      </c>
      <c r="AS600" t="s">
        <v>57</v>
      </c>
      <c r="AT600">
        <v>0</v>
      </c>
      <c r="AU600" t="str">
        <f>""</f>
        <v/>
      </c>
      <c r="AV600">
        <v>2015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</row>
    <row r="601" spans="1:54" x14ac:dyDescent="0.2">
      <c r="A601">
        <v>1828200560</v>
      </c>
      <c r="B601" t="s">
        <v>457</v>
      </c>
      <c r="C601">
        <v>0</v>
      </c>
      <c r="D601">
        <v>289</v>
      </c>
      <c r="E601">
        <v>0</v>
      </c>
      <c r="F601">
        <v>289</v>
      </c>
      <c r="G601">
        <v>-289</v>
      </c>
      <c r="H601">
        <v>0</v>
      </c>
      <c r="I601">
        <v>0</v>
      </c>
      <c r="J601">
        <v>289</v>
      </c>
      <c r="K601">
        <v>0</v>
      </c>
      <c r="L601">
        <v>289</v>
      </c>
      <c r="M601">
        <v>-289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-289</v>
      </c>
      <c r="T601">
        <v>0</v>
      </c>
      <c r="U601">
        <v>-289</v>
      </c>
      <c r="V601">
        <v>0</v>
      </c>
      <c r="W601" t="str">
        <f>""</f>
        <v/>
      </c>
      <c r="X601">
        <v>0</v>
      </c>
      <c r="Y601" t="str">
        <f>""</f>
        <v/>
      </c>
      <c r="Z601">
        <v>0</v>
      </c>
      <c r="AA601" t="str">
        <f>""</f>
        <v/>
      </c>
      <c r="AB601">
        <v>0</v>
      </c>
      <c r="AC601" t="str">
        <f>""</f>
        <v/>
      </c>
      <c r="AD601">
        <v>0</v>
      </c>
      <c r="AE601" t="str">
        <f>""</f>
        <v/>
      </c>
      <c r="AF601">
        <v>0</v>
      </c>
      <c r="AG601" t="str">
        <f>""</f>
        <v/>
      </c>
      <c r="AH601">
        <v>0</v>
      </c>
      <c r="AI601" t="str">
        <f>""</f>
        <v/>
      </c>
      <c r="AJ601">
        <v>0</v>
      </c>
      <c r="AK601" t="str">
        <f>""</f>
        <v/>
      </c>
      <c r="AL601">
        <v>0</v>
      </c>
      <c r="AM601" t="str">
        <f>""</f>
        <v/>
      </c>
      <c r="AN601">
        <v>0</v>
      </c>
      <c r="AO601" t="str">
        <f>""</f>
        <v/>
      </c>
      <c r="AP601">
        <v>0</v>
      </c>
      <c r="AQ601" t="str">
        <f>""</f>
        <v/>
      </c>
      <c r="AR601" t="s">
        <v>56</v>
      </c>
      <c r="AS601" t="s">
        <v>57</v>
      </c>
      <c r="AT601">
        <v>0</v>
      </c>
      <c r="AU601" t="str">
        <f>""</f>
        <v/>
      </c>
      <c r="AV601">
        <v>2015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</row>
    <row r="602" spans="1:54" x14ac:dyDescent="0.2">
      <c r="A602">
        <v>1828200720</v>
      </c>
      <c r="B602" t="s">
        <v>650</v>
      </c>
      <c r="C602" s="2">
        <v>32000</v>
      </c>
      <c r="D602" s="1">
        <v>34178.800000000003</v>
      </c>
      <c r="E602" s="1">
        <v>2080</v>
      </c>
      <c r="F602" s="1">
        <v>36258.800000000003</v>
      </c>
      <c r="G602" s="1">
        <v>-4258.8</v>
      </c>
      <c r="H602">
        <v>113.3</v>
      </c>
      <c r="I602" s="2">
        <v>32000</v>
      </c>
      <c r="J602" s="1">
        <v>34178.800000000003</v>
      </c>
      <c r="K602" s="1">
        <v>2080</v>
      </c>
      <c r="L602" s="1">
        <v>36258.800000000003</v>
      </c>
      <c r="M602" s="1">
        <v>-4258.8</v>
      </c>
      <c r="N602">
        <v>113.3</v>
      </c>
      <c r="O602">
        <v>0</v>
      </c>
      <c r="P602">
        <v>0</v>
      </c>
      <c r="Q602">
        <v>0</v>
      </c>
      <c r="R602" s="2">
        <v>32000</v>
      </c>
      <c r="S602" s="1">
        <v>-4258.8</v>
      </c>
      <c r="T602" s="2">
        <v>32000</v>
      </c>
      <c r="U602" s="1">
        <v>-4258.8</v>
      </c>
      <c r="V602">
        <v>0</v>
      </c>
      <c r="W602" t="str">
        <f>""</f>
        <v/>
      </c>
      <c r="X602">
        <v>0</v>
      </c>
      <c r="Y602" t="str">
        <f>""</f>
        <v/>
      </c>
      <c r="Z602">
        <v>0</v>
      </c>
      <c r="AA602" t="str">
        <f>""</f>
        <v/>
      </c>
      <c r="AB602">
        <v>0</v>
      </c>
      <c r="AC602" t="str">
        <f>""</f>
        <v/>
      </c>
      <c r="AD602">
        <v>0</v>
      </c>
      <c r="AE602" t="str">
        <f>""</f>
        <v/>
      </c>
      <c r="AF602">
        <v>0</v>
      </c>
      <c r="AG602" t="str">
        <f>""</f>
        <v/>
      </c>
      <c r="AH602">
        <v>0</v>
      </c>
      <c r="AI602" t="str">
        <f>""</f>
        <v/>
      </c>
      <c r="AJ602">
        <v>0</v>
      </c>
      <c r="AK602" t="str">
        <f>""</f>
        <v/>
      </c>
      <c r="AL602">
        <v>0</v>
      </c>
      <c r="AM602" t="str">
        <f>""</f>
        <v/>
      </c>
      <c r="AN602">
        <v>0</v>
      </c>
      <c r="AO602" t="str">
        <f>""</f>
        <v/>
      </c>
      <c r="AP602">
        <v>0</v>
      </c>
      <c r="AQ602" t="str">
        <f>""</f>
        <v/>
      </c>
      <c r="AR602" t="s">
        <v>56</v>
      </c>
      <c r="AS602" t="s">
        <v>57</v>
      </c>
      <c r="AT602">
        <v>0</v>
      </c>
      <c r="AU602" t="str">
        <f>""</f>
        <v/>
      </c>
      <c r="AV602">
        <v>2015</v>
      </c>
      <c r="AW602">
        <v>0</v>
      </c>
      <c r="AX602">
        <v>0</v>
      </c>
      <c r="AY602">
        <v>2080</v>
      </c>
      <c r="AZ602">
        <v>0</v>
      </c>
      <c r="BA602">
        <v>0</v>
      </c>
      <c r="BB602">
        <v>0</v>
      </c>
    </row>
    <row r="603" spans="1:54" x14ac:dyDescent="0.2">
      <c r="A603">
        <v>1828200740</v>
      </c>
      <c r="B603" t="s">
        <v>651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 t="str">
        <f>""</f>
        <v/>
      </c>
      <c r="X603">
        <v>0</v>
      </c>
      <c r="Y603" t="str">
        <f>""</f>
        <v/>
      </c>
      <c r="Z603">
        <v>0</v>
      </c>
      <c r="AA603" t="str">
        <f>""</f>
        <v/>
      </c>
      <c r="AB603">
        <v>0</v>
      </c>
      <c r="AC603" t="str">
        <f>""</f>
        <v/>
      </c>
      <c r="AD603">
        <v>0</v>
      </c>
      <c r="AE603" t="str">
        <f>""</f>
        <v/>
      </c>
      <c r="AF603">
        <v>0</v>
      </c>
      <c r="AG603" t="str">
        <f>""</f>
        <v/>
      </c>
      <c r="AH603">
        <v>0</v>
      </c>
      <c r="AI603" t="str">
        <f>""</f>
        <v/>
      </c>
      <c r="AJ603">
        <v>0</v>
      </c>
      <c r="AK603" t="str">
        <f>""</f>
        <v/>
      </c>
      <c r="AL603">
        <v>0</v>
      </c>
      <c r="AM603" t="str">
        <f>""</f>
        <v/>
      </c>
      <c r="AN603">
        <v>0</v>
      </c>
      <c r="AO603" t="str">
        <f>""</f>
        <v/>
      </c>
      <c r="AP603">
        <v>0</v>
      </c>
      <c r="AQ603" t="str">
        <f>""</f>
        <v/>
      </c>
      <c r="AR603" t="s">
        <v>56</v>
      </c>
      <c r="AS603" t="s">
        <v>57</v>
      </c>
      <c r="AT603">
        <v>0</v>
      </c>
      <c r="AU603" t="str">
        <f>""</f>
        <v/>
      </c>
      <c r="AV603">
        <v>2015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</row>
    <row r="604" spans="1:54" x14ac:dyDescent="0.2">
      <c r="A604">
        <v>1828200780</v>
      </c>
      <c r="B604" t="s">
        <v>652</v>
      </c>
      <c r="C604" s="2">
        <v>12000</v>
      </c>
      <c r="D604" s="1">
        <v>12561</v>
      </c>
      <c r="E604">
        <v>370</v>
      </c>
      <c r="F604" s="1">
        <v>12931</v>
      </c>
      <c r="G604">
        <v>-931</v>
      </c>
      <c r="H604">
        <v>107.75</v>
      </c>
      <c r="I604" s="2">
        <v>12000</v>
      </c>
      <c r="J604" s="1">
        <v>12561</v>
      </c>
      <c r="K604">
        <v>370</v>
      </c>
      <c r="L604" s="1">
        <v>12931</v>
      </c>
      <c r="M604">
        <v>-931</v>
      </c>
      <c r="N604">
        <v>107.75</v>
      </c>
      <c r="O604">
        <v>0</v>
      </c>
      <c r="P604">
        <v>0</v>
      </c>
      <c r="Q604">
        <v>0</v>
      </c>
      <c r="R604" s="2">
        <v>12000</v>
      </c>
      <c r="S604">
        <v>-931</v>
      </c>
      <c r="T604" s="2">
        <v>12000</v>
      </c>
      <c r="U604">
        <v>-931</v>
      </c>
      <c r="V604">
        <v>400</v>
      </c>
      <c r="W604" t="s">
        <v>205</v>
      </c>
      <c r="X604">
        <v>0</v>
      </c>
      <c r="Y604" t="str">
        <f>""</f>
        <v/>
      </c>
      <c r="Z604">
        <v>0</v>
      </c>
      <c r="AA604" t="str">
        <f>""</f>
        <v/>
      </c>
      <c r="AB604">
        <v>0</v>
      </c>
      <c r="AC604" t="str">
        <f>""</f>
        <v/>
      </c>
      <c r="AD604">
        <v>0</v>
      </c>
      <c r="AE604" t="str">
        <f>""</f>
        <v/>
      </c>
      <c r="AF604">
        <v>0</v>
      </c>
      <c r="AG604" t="str">
        <f>""</f>
        <v/>
      </c>
      <c r="AH604">
        <v>0</v>
      </c>
      <c r="AI604" t="str">
        <f>""</f>
        <v/>
      </c>
      <c r="AJ604">
        <v>0</v>
      </c>
      <c r="AK604" t="str">
        <f>""</f>
        <v/>
      </c>
      <c r="AL604">
        <v>0</v>
      </c>
      <c r="AM604" t="str">
        <f>""</f>
        <v/>
      </c>
      <c r="AN604">
        <v>0</v>
      </c>
      <c r="AO604" t="str">
        <f>""</f>
        <v/>
      </c>
      <c r="AP604">
        <v>0</v>
      </c>
      <c r="AQ604" t="str">
        <f>""</f>
        <v/>
      </c>
      <c r="AR604" t="s">
        <v>56</v>
      </c>
      <c r="AS604" t="s">
        <v>57</v>
      </c>
      <c r="AT604">
        <v>0</v>
      </c>
      <c r="AU604" t="str">
        <f>""</f>
        <v/>
      </c>
      <c r="AV604">
        <v>2015</v>
      </c>
      <c r="AW604">
        <v>0</v>
      </c>
      <c r="AX604">
        <v>0</v>
      </c>
      <c r="AY604">
        <v>370</v>
      </c>
      <c r="AZ604">
        <v>0</v>
      </c>
      <c r="BA604">
        <v>0</v>
      </c>
      <c r="BB604">
        <v>0</v>
      </c>
    </row>
    <row r="605" spans="1:54" x14ac:dyDescent="0.2">
      <c r="A605">
        <v>1829100110</v>
      </c>
      <c r="B605" t="s">
        <v>653</v>
      </c>
      <c r="C605" s="2">
        <v>164000</v>
      </c>
      <c r="D605" s="1">
        <v>160908.60999999999</v>
      </c>
      <c r="E605">
        <v>0</v>
      </c>
      <c r="F605" s="1">
        <v>160908.60999999999</v>
      </c>
      <c r="G605" s="1">
        <v>3091.39</v>
      </c>
      <c r="H605">
        <v>98.11</v>
      </c>
      <c r="I605" s="2">
        <v>164000</v>
      </c>
      <c r="J605" s="1">
        <v>160908.60999999999</v>
      </c>
      <c r="K605">
        <v>0</v>
      </c>
      <c r="L605" s="1">
        <v>160908.60999999999</v>
      </c>
      <c r="M605" s="1">
        <v>3091.39</v>
      </c>
      <c r="N605">
        <v>98.11</v>
      </c>
      <c r="O605">
        <v>0</v>
      </c>
      <c r="P605">
        <v>0</v>
      </c>
      <c r="Q605">
        <v>0</v>
      </c>
      <c r="R605" s="2">
        <v>164000</v>
      </c>
      <c r="S605" s="1">
        <v>3091.39</v>
      </c>
      <c r="T605" s="2">
        <v>164000</v>
      </c>
      <c r="U605" s="1">
        <v>3091.39</v>
      </c>
      <c r="V605">
        <v>410</v>
      </c>
      <c r="W605" t="s">
        <v>208</v>
      </c>
      <c r="X605">
        <v>0</v>
      </c>
      <c r="Y605" t="str">
        <f>""</f>
        <v/>
      </c>
      <c r="Z605">
        <v>0</v>
      </c>
      <c r="AA605" t="str">
        <f>""</f>
        <v/>
      </c>
      <c r="AB605">
        <v>0</v>
      </c>
      <c r="AC605" t="str">
        <f>""</f>
        <v/>
      </c>
      <c r="AD605">
        <v>0</v>
      </c>
      <c r="AE605" t="str">
        <f>""</f>
        <v/>
      </c>
      <c r="AF605">
        <v>0</v>
      </c>
      <c r="AG605" t="str">
        <f>""</f>
        <v/>
      </c>
      <c r="AH605">
        <v>0</v>
      </c>
      <c r="AI605" t="str">
        <f>""</f>
        <v/>
      </c>
      <c r="AJ605">
        <v>0</v>
      </c>
      <c r="AK605" t="str">
        <f>""</f>
        <v/>
      </c>
      <c r="AL605">
        <v>0</v>
      </c>
      <c r="AM605" t="str">
        <f>""</f>
        <v/>
      </c>
      <c r="AN605">
        <v>0</v>
      </c>
      <c r="AO605" t="str">
        <f>""</f>
        <v/>
      </c>
      <c r="AP605">
        <v>0</v>
      </c>
      <c r="AQ605" t="str">
        <f>""</f>
        <v/>
      </c>
      <c r="AR605" t="s">
        <v>56</v>
      </c>
      <c r="AS605" t="s">
        <v>57</v>
      </c>
      <c r="AT605">
        <v>0</v>
      </c>
      <c r="AU605" t="str">
        <f>""</f>
        <v/>
      </c>
      <c r="AV605">
        <v>2015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</row>
    <row r="606" spans="1:54" x14ac:dyDescent="0.2">
      <c r="A606">
        <v>1829100521</v>
      </c>
      <c r="B606" t="s">
        <v>654</v>
      </c>
      <c r="C606" s="2">
        <v>2000</v>
      </c>
      <c r="D606" s="1">
        <v>1590</v>
      </c>
      <c r="E606">
        <v>0</v>
      </c>
      <c r="F606" s="1">
        <v>1590</v>
      </c>
      <c r="G606">
        <v>410</v>
      </c>
      <c r="H606">
        <v>79.5</v>
      </c>
      <c r="I606" s="2">
        <v>2000</v>
      </c>
      <c r="J606" s="1">
        <v>1590</v>
      </c>
      <c r="K606">
        <v>0</v>
      </c>
      <c r="L606" s="1">
        <v>1590</v>
      </c>
      <c r="M606">
        <v>410</v>
      </c>
      <c r="N606">
        <v>79.5</v>
      </c>
      <c r="O606">
        <v>0</v>
      </c>
      <c r="P606">
        <v>0</v>
      </c>
      <c r="Q606">
        <v>0</v>
      </c>
      <c r="R606" s="2">
        <v>2000</v>
      </c>
      <c r="S606">
        <v>410</v>
      </c>
      <c r="T606" s="2">
        <v>2000</v>
      </c>
      <c r="U606">
        <v>410</v>
      </c>
      <c r="V606">
        <v>410</v>
      </c>
      <c r="W606" t="s">
        <v>208</v>
      </c>
      <c r="X606">
        <v>0</v>
      </c>
      <c r="Y606" t="str">
        <f>""</f>
        <v/>
      </c>
      <c r="Z606">
        <v>0</v>
      </c>
      <c r="AA606" t="str">
        <f>""</f>
        <v/>
      </c>
      <c r="AB606">
        <v>0</v>
      </c>
      <c r="AC606" t="str">
        <f>""</f>
        <v/>
      </c>
      <c r="AD606">
        <v>0</v>
      </c>
      <c r="AE606" t="str">
        <f>""</f>
        <v/>
      </c>
      <c r="AF606">
        <v>0</v>
      </c>
      <c r="AG606" t="str">
        <f>""</f>
        <v/>
      </c>
      <c r="AH606">
        <v>0</v>
      </c>
      <c r="AI606" t="str">
        <f>""</f>
        <v/>
      </c>
      <c r="AJ606">
        <v>0</v>
      </c>
      <c r="AK606" t="str">
        <f>""</f>
        <v/>
      </c>
      <c r="AL606">
        <v>0</v>
      </c>
      <c r="AM606" t="str">
        <f>""</f>
        <v/>
      </c>
      <c r="AN606">
        <v>0</v>
      </c>
      <c r="AO606" t="str">
        <f>""</f>
        <v/>
      </c>
      <c r="AP606">
        <v>0</v>
      </c>
      <c r="AQ606" t="str">
        <f>""</f>
        <v/>
      </c>
      <c r="AR606" t="s">
        <v>56</v>
      </c>
      <c r="AS606" t="s">
        <v>57</v>
      </c>
      <c r="AT606">
        <v>0</v>
      </c>
      <c r="AU606" t="str">
        <f>""</f>
        <v/>
      </c>
      <c r="AV606">
        <v>2015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</row>
    <row r="607" spans="1:54" x14ac:dyDescent="0.2">
      <c r="A607">
        <v>1829200110</v>
      </c>
      <c r="B607" t="s">
        <v>655</v>
      </c>
      <c r="C607" s="2">
        <v>101000</v>
      </c>
      <c r="D607" s="1">
        <v>96838.55</v>
      </c>
      <c r="E607">
        <v>0</v>
      </c>
      <c r="F607" s="1">
        <v>96838.55</v>
      </c>
      <c r="G607" s="1">
        <v>4161.45</v>
      </c>
      <c r="H607">
        <v>95.87</v>
      </c>
      <c r="I607" s="2">
        <v>101000</v>
      </c>
      <c r="J607" s="1">
        <v>96838.55</v>
      </c>
      <c r="K607">
        <v>0</v>
      </c>
      <c r="L607" s="1">
        <v>96838.55</v>
      </c>
      <c r="M607" s="1">
        <v>4161.45</v>
      </c>
      <c r="N607">
        <v>95.87</v>
      </c>
      <c r="O607">
        <v>0</v>
      </c>
      <c r="P607">
        <v>0</v>
      </c>
      <c r="Q607">
        <v>0</v>
      </c>
      <c r="R607" s="2">
        <v>101000</v>
      </c>
      <c r="S607" s="1">
        <v>4161.45</v>
      </c>
      <c r="T607" s="2">
        <v>101000</v>
      </c>
      <c r="U607" s="1">
        <v>4161.45</v>
      </c>
      <c r="V607">
        <v>410</v>
      </c>
      <c r="W607" t="s">
        <v>208</v>
      </c>
      <c r="X607">
        <v>0</v>
      </c>
      <c r="Y607" t="str">
        <f>""</f>
        <v/>
      </c>
      <c r="Z607">
        <v>0</v>
      </c>
      <c r="AA607" t="str">
        <f>""</f>
        <v/>
      </c>
      <c r="AB607">
        <v>0</v>
      </c>
      <c r="AC607" t="str">
        <f>""</f>
        <v/>
      </c>
      <c r="AD607">
        <v>0</v>
      </c>
      <c r="AE607" t="str">
        <f>""</f>
        <v/>
      </c>
      <c r="AF607">
        <v>0</v>
      </c>
      <c r="AG607" t="str">
        <f>""</f>
        <v/>
      </c>
      <c r="AH607">
        <v>0</v>
      </c>
      <c r="AI607" t="str">
        <f>""</f>
        <v/>
      </c>
      <c r="AJ607">
        <v>0</v>
      </c>
      <c r="AK607" t="str">
        <f>""</f>
        <v/>
      </c>
      <c r="AL607">
        <v>0</v>
      </c>
      <c r="AM607" t="str">
        <f>""</f>
        <v/>
      </c>
      <c r="AN607">
        <v>0</v>
      </c>
      <c r="AO607" t="str">
        <f>""</f>
        <v/>
      </c>
      <c r="AP607">
        <v>0</v>
      </c>
      <c r="AQ607" t="str">
        <f>""</f>
        <v/>
      </c>
      <c r="AR607" t="s">
        <v>56</v>
      </c>
      <c r="AS607" t="s">
        <v>57</v>
      </c>
      <c r="AT607">
        <v>0</v>
      </c>
      <c r="AU607" t="str">
        <f>""</f>
        <v/>
      </c>
      <c r="AV607">
        <v>2015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</row>
    <row r="608" spans="1:54" x14ac:dyDescent="0.2">
      <c r="A608">
        <v>1829200432</v>
      </c>
      <c r="B608" t="s">
        <v>656</v>
      </c>
      <c r="C608" s="2">
        <v>57000</v>
      </c>
      <c r="D608" s="1">
        <v>151905.85</v>
      </c>
      <c r="E608">
        <v>0</v>
      </c>
      <c r="F608" s="1">
        <v>151905.85</v>
      </c>
      <c r="G608" s="1">
        <v>-94905.85</v>
      </c>
      <c r="H608">
        <v>266.5</v>
      </c>
      <c r="I608" s="2">
        <v>57000</v>
      </c>
      <c r="J608" s="1">
        <v>151905.85</v>
      </c>
      <c r="K608">
        <v>0</v>
      </c>
      <c r="L608" s="1">
        <v>151905.85</v>
      </c>
      <c r="M608" s="1">
        <v>-94905.85</v>
      </c>
      <c r="N608">
        <v>266.5</v>
      </c>
      <c r="O608">
        <v>0</v>
      </c>
      <c r="P608">
        <v>0</v>
      </c>
      <c r="Q608">
        <v>0</v>
      </c>
      <c r="R608" s="2">
        <v>57000</v>
      </c>
      <c r="S608" s="1">
        <v>-94905.85</v>
      </c>
      <c r="T608" s="2">
        <v>57000</v>
      </c>
      <c r="U608" s="1">
        <v>-94905.85</v>
      </c>
      <c r="V608">
        <v>410</v>
      </c>
      <c r="W608" t="s">
        <v>208</v>
      </c>
      <c r="X608">
        <v>0</v>
      </c>
      <c r="Y608" t="str">
        <f>""</f>
        <v/>
      </c>
      <c r="Z608">
        <v>0</v>
      </c>
      <c r="AA608" t="str">
        <f>""</f>
        <v/>
      </c>
      <c r="AB608">
        <v>0</v>
      </c>
      <c r="AC608" t="str">
        <f>""</f>
        <v/>
      </c>
      <c r="AD608">
        <v>0</v>
      </c>
      <c r="AE608" t="str">
        <f>""</f>
        <v/>
      </c>
      <c r="AF608">
        <v>0</v>
      </c>
      <c r="AG608" t="str">
        <f>""</f>
        <v/>
      </c>
      <c r="AH608">
        <v>0</v>
      </c>
      <c r="AI608" t="str">
        <f>""</f>
        <v/>
      </c>
      <c r="AJ608">
        <v>0</v>
      </c>
      <c r="AK608" t="str">
        <f>""</f>
        <v/>
      </c>
      <c r="AL608">
        <v>0</v>
      </c>
      <c r="AM608" t="str">
        <f>""</f>
        <v/>
      </c>
      <c r="AN608">
        <v>0</v>
      </c>
      <c r="AO608" t="str">
        <f>""</f>
        <v/>
      </c>
      <c r="AP608">
        <v>0</v>
      </c>
      <c r="AQ608" t="str">
        <f>""</f>
        <v/>
      </c>
      <c r="AR608" t="s">
        <v>56</v>
      </c>
      <c r="AS608" t="s">
        <v>57</v>
      </c>
      <c r="AT608">
        <v>0</v>
      </c>
      <c r="AU608" t="str">
        <f>""</f>
        <v/>
      </c>
      <c r="AV608">
        <v>2015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</row>
    <row r="609" spans="1:54" x14ac:dyDescent="0.2">
      <c r="A609">
        <v>1829200540</v>
      </c>
      <c r="B609" t="s">
        <v>657</v>
      </c>
      <c r="C609" s="2">
        <v>2000</v>
      </c>
      <c r="D609" s="1">
        <v>2197.13</v>
      </c>
      <c r="E609">
        <v>0</v>
      </c>
      <c r="F609" s="1">
        <v>2197.13</v>
      </c>
      <c r="G609">
        <v>-197.13</v>
      </c>
      <c r="H609">
        <v>109.85</v>
      </c>
      <c r="I609" s="2">
        <v>2000</v>
      </c>
      <c r="J609" s="1">
        <v>2197.13</v>
      </c>
      <c r="K609">
        <v>0</v>
      </c>
      <c r="L609" s="1">
        <v>2197.13</v>
      </c>
      <c r="M609">
        <v>-197.13</v>
      </c>
      <c r="N609">
        <v>109.85</v>
      </c>
      <c r="O609">
        <v>0</v>
      </c>
      <c r="P609">
        <v>0</v>
      </c>
      <c r="Q609">
        <v>0</v>
      </c>
      <c r="R609" s="2">
        <v>2000</v>
      </c>
      <c r="S609">
        <v>-197.13</v>
      </c>
      <c r="T609" s="2">
        <v>2000</v>
      </c>
      <c r="U609">
        <v>-197.13</v>
      </c>
      <c r="V609">
        <v>410</v>
      </c>
      <c r="W609" t="s">
        <v>208</v>
      </c>
      <c r="X609">
        <v>0</v>
      </c>
      <c r="Y609" t="str">
        <f>""</f>
        <v/>
      </c>
      <c r="Z609">
        <v>0</v>
      </c>
      <c r="AA609" t="str">
        <f>""</f>
        <v/>
      </c>
      <c r="AB609">
        <v>0</v>
      </c>
      <c r="AC609" t="str">
        <f>""</f>
        <v/>
      </c>
      <c r="AD609">
        <v>0</v>
      </c>
      <c r="AE609" t="str">
        <f>""</f>
        <v/>
      </c>
      <c r="AF609">
        <v>0</v>
      </c>
      <c r="AG609" t="str">
        <f>""</f>
        <v/>
      </c>
      <c r="AH609">
        <v>0</v>
      </c>
      <c r="AI609" t="str">
        <f>""</f>
        <v/>
      </c>
      <c r="AJ609">
        <v>0</v>
      </c>
      <c r="AK609" t="str">
        <f>""</f>
        <v/>
      </c>
      <c r="AL609">
        <v>0</v>
      </c>
      <c r="AM609" t="str">
        <f>""</f>
        <v/>
      </c>
      <c r="AN609">
        <v>0</v>
      </c>
      <c r="AO609" t="str">
        <f>""</f>
        <v/>
      </c>
      <c r="AP609">
        <v>0</v>
      </c>
      <c r="AQ609" t="str">
        <f>""</f>
        <v/>
      </c>
      <c r="AR609" t="s">
        <v>56</v>
      </c>
      <c r="AS609" t="s">
        <v>57</v>
      </c>
      <c r="AT609">
        <v>0</v>
      </c>
      <c r="AU609" t="str">
        <f>""</f>
        <v/>
      </c>
      <c r="AV609">
        <v>2015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</row>
    <row r="610" spans="1:54" x14ac:dyDescent="0.2">
      <c r="A610">
        <v>1829200720</v>
      </c>
      <c r="B610" t="s">
        <v>658</v>
      </c>
      <c r="C610" s="2">
        <v>17000</v>
      </c>
      <c r="D610" s="1">
        <v>48724</v>
      </c>
      <c r="E610" s="1">
        <v>4889.28</v>
      </c>
      <c r="F610" s="1">
        <v>53613.279999999999</v>
      </c>
      <c r="G610" s="1">
        <v>-36613.279999999999</v>
      </c>
      <c r="H610">
        <v>315.37</v>
      </c>
      <c r="I610" s="2">
        <v>17000</v>
      </c>
      <c r="J610" s="1">
        <v>48724</v>
      </c>
      <c r="K610" s="1">
        <v>4889.28</v>
      </c>
      <c r="L610" s="1">
        <v>53613.279999999999</v>
      </c>
      <c r="M610" s="1">
        <v>-36613.279999999999</v>
      </c>
      <c r="N610">
        <v>315.37</v>
      </c>
      <c r="O610">
        <v>0</v>
      </c>
      <c r="P610">
        <v>0</v>
      </c>
      <c r="Q610">
        <v>0</v>
      </c>
      <c r="R610" s="2">
        <v>17000</v>
      </c>
      <c r="S610" s="1">
        <v>-36613.279999999999</v>
      </c>
      <c r="T610" s="2">
        <v>17000</v>
      </c>
      <c r="U610" s="1">
        <v>-36613.279999999999</v>
      </c>
      <c r="V610">
        <v>410</v>
      </c>
      <c r="W610" t="s">
        <v>208</v>
      </c>
      <c r="X610">
        <v>0</v>
      </c>
      <c r="Y610" t="str">
        <f>""</f>
        <v/>
      </c>
      <c r="Z610">
        <v>0</v>
      </c>
      <c r="AA610" t="str">
        <f>""</f>
        <v/>
      </c>
      <c r="AB610">
        <v>0</v>
      </c>
      <c r="AC610" t="str">
        <f>""</f>
        <v/>
      </c>
      <c r="AD610">
        <v>0</v>
      </c>
      <c r="AE610" t="str">
        <f>""</f>
        <v/>
      </c>
      <c r="AF610">
        <v>0</v>
      </c>
      <c r="AG610" t="str">
        <f>""</f>
        <v/>
      </c>
      <c r="AH610">
        <v>0</v>
      </c>
      <c r="AI610" t="str">
        <f>""</f>
        <v/>
      </c>
      <c r="AJ610">
        <v>0</v>
      </c>
      <c r="AK610" t="str">
        <f>""</f>
        <v/>
      </c>
      <c r="AL610">
        <v>0</v>
      </c>
      <c r="AM610" t="str">
        <f>""</f>
        <v/>
      </c>
      <c r="AN610">
        <v>0</v>
      </c>
      <c r="AO610" t="str">
        <f>""</f>
        <v/>
      </c>
      <c r="AP610">
        <v>0</v>
      </c>
      <c r="AQ610" t="str">
        <f>""</f>
        <v/>
      </c>
      <c r="AR610" t="s">
        <v>56</v>
      </c>
      <c r="AS610" t="s">
        <v>57</v>
      </c>
      <c r="AT610">
        <v>0</v>
      </c>
      <c r="AU610" t="str">
        <f>""</f>
        <v/>
      </c>
      <c r="AV610">
        <v>2015</v>
      </c>
      <c r="AW610">
        <v>0</v>
      </c>
      <c r="AX610">
        <v>0</v>
      </c>
      <c r="AY610">
        <v>4889</v>
      </c>
      <c r="AZ610">
        <v>0</v>
      </c>
      <c r="BA610">
        <v>0</v>
      </c>
      <c r="BB610">
        <v>0</v>
      </c>
    </row>
    <row r="611" spans="1:54" x14ac:dyDescent="0.2">
      <c r="A611">
        <v>1829200740</v>
      </c>
      <c r="B611" t="s">
        <v>387</v>
      </c>
      <c r="C611" s="2">
        <v>9000</v>
      </c>
      <c r="D611" s="1">
        <v>6018</v>
      </c>
      <c r="E611">
        <v>0</v>
      </c>
      <c r="F611" s="1">
        <v>6018</v>
      </c>
      <c r="G611" s="1">
        <v>2982</v>
      </c>
      <c r="H611">
        <v>66.86</v>
      </c>
      <c r="I611" s="2">
        <v>9000</v>
      </c>
      <c r="J611" s="1">
        <v>6018</v>
      </c>
      <c r="K611">
        <v>0</v>
      </c>
      <c r="L611" s="1">
        <v>6018</v>
      </c>
      <c r="M611" s="1">
        <v>2982</v>
      </c>
      <c r="N611">
        <v>66.86</v>
      </c>
      <c r="O611">
        <v>0</v>
      </c>
      <c r="P611">
        <v>0</v>
      </c>
      <c r="Q611">
        <v>0</v>
      </c>
      <c r="R611" s="2">
        <v>9000</v>
      </c>
      <c r="S611" s="1">
        <v>2982</v>
      </c>
      <c r="T611" s="2">
        <v>9000</v>
      </c>
      <c r="U611" s="1">
        <v>2982</v>
      </c>
      <c r="V611">
        <v>410</v>
      </c>
      <c r="W611" t="s">
        <v>208</v>
      </c>
      <c r="X611">
        <v>0</v>
      </c>
      <c r="Y611" t="str">
        <f>""</f>
        <v/>
      </c>
      <c r="Z611">
        <v>0</v>
      </c>
      <c r="AA611" t="str">
        <f>""</f>
        <v/>
      </c>
      <c r="AB611">
        <v>0</v>
      </c>
      <c r="AC611" t="str">
        <f>""</f>
        <v/>
      </c>
      <c r="AD611">
        <v>0</v>
      </c>
      <c r="AE611" t="str">
        <f>""</f>
        <v/>
      </c>
      <c r="AF611">
        <v>0</v>
      </c>
      <c r="AG611" t="str">
        <f>""</f>
        <v/>
      </c>
      <c r="AH611">
        <v>0</v>
      </c>
      <c r="AI611" t="str">
        <f>""</f>
        <v/>
      </c>
      <c r="AJ611">
        <v>0</v>
      </c>
      <c r="AK611" t="str">
        <f>""</f>
        <v/>
      </c>
      <c r="AL611">
        <v>0</v>
      </c>
      <c r="AM611" t="str">
        <f>""</f>
        <v/>
      </c>
      <c r="AN611">
        <v>0</v>
      </c>
      <c r="AO611" t="str">
        <f>""</f>
        <v/>
      </c>
      <c r="AP611">
        <v>0</v>
      </c>
      <c r="AQ611" t="str">
        <f>""</f>
        <v/>
      </c>
      <c r="AR611" t="s">
        <v>56</v>
      </c>
      <c r="AS611" t="s">
        <v>57</v>
      </c>
      <c r="AT611">
        <v>0</v>
      </c>
      <c r="AU611" t="str">
        <f>""</f>
        <v/>
      </c>
      <c r="AV611">
        <v>2015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</row>
    <row r="612" spans="1:54" x14ac:dyDescent="0.2">
      <c r="A612">
        <v>1829200750</v>
      </c>
      <c r="B612" t="s">
        <v>659</v>
      </c>
      <c r="C612" s="2">
        <v>85000</v>
      </c>
      <c r="D612" s="1">
        <v>58179.98</v>
      </c>
      <c r="E612" s="1">
        <v>2702</v>
      </c>
      <c r="F612" s="1">
        <v>60881.98</v>
      </c>
      <c r="G612" s="1">
        <v>24118.02</v>
      </c>
      <c r="H612">
        <v>71.62</v>
      </c>
      <c r="I612" s="2">
        <v>85000</v>
      </c>
      <c r="J612" s="1">
        <v>58179.98</v>
      </c>
      <c r="K612" s="1">
        <v>2702</v>
      </c>
      <c r="L612" s="1">
        <v>60881.98</v>
      </c>
      <c r="M612" s="1">
        <v>24118.02</v>
      </c>
      <c r="N612">
        <v>71.62</v>
      </c>
      <c r="O612">
        <v>0</v>
      </c>
      <c r="P612">
        <v>0</v>
      </c>
      <c r="Q612">
        <v>0</v>
      </c>
      <c r="R612" s="2">
        <v>85000</v>
      </c>
      <c r="S612" s="1">
        <v>24118.02</v>
      </c>
      <c r="T612" s="2">
        <v>85000</v>
      </c>
      <c r="U612" s="1">
        <v>24118.02</v>
      </c>
      <c r="V612">
        <v>410</v>
      </c>
      <c r="W612" t="s">
        <v>208</v>
      </c>
      <c r="X612">
        <v>0</v>
      </c>
      <c r="Y612" t="str">
        <f>""</f>
        <v/>
      </c>
      <c r="Z612">
        <v>0</v>
      </c>
      <c r="AA612" t="str">
        <f>""</f>
        <v/>
      </c>
      <c r="AB612">
        <v>0</v>
      </c>
      <c r="AC612" t="str">
        <f>""</f>
        <v/>
      </c>
      <c r="AD612">
        <v>0</v>
      </c>
      <c r="AE612" t="str">
        <f>""</f>
        <v/>
      </c>
      <c r="AF612">
        <v>0</v>
      </c>
      <c r="AG612" t="str">
        <f>""</f>
        <v/>
      </c>
      <c r="AH612">
        <v>0</v>
      </c>
      <c r="AI612" t="str">
        <f>""</f>
        <v/>
      </c>
      <c r="AJ612">
        <v>0</v>
      </c>
      <c r="AK612" t="str">
        <f>""</f>
        <v/>
      </c>
      <c r="AL612">
        <v>0</v>
      </c>
      <c r="AM612" t="str">
        <f>""</f>
        <v/>
      </c>
      <c r="AN612">
        <v>0</v>
      </c>
      <c r="AO612" t="str">
        <f>""</f>
        <v/>
      </c>
      <c r="AP612">
        <v>0</v>
      </c>
      <c r="AQ612" t="str">
        <f>""</f>
        <v/>
      </c>
      <c r="AR612" t="s">
        <v>56</v>
      </c>
      <c r="AS612" t="s">
        <v>57</v>
      </c>
      <c r="AT612">
        <v>0</v>
      </c>
      <c r="AU612" t="str">
        <f>""</f>
        <v/>
      </c>
      <c r="AV612">
        <v>2015</v>
      </c>
      <c r="AW612">
        <v>0</v>
      </c>
      <c r="AX612">
        <v>0</v>
      </c>
      <c r="AY612">
        <v>2702</v>
      </c>
      <c r="AZ612">
        <v>0</v>
      </c>
      <c r="BA612">
        <v>0</v>
      </c>
      <c r="BB612">
        <v>0</v>
      </c>
    </row>
    <row r="613" spans="1:54" x14ac:dyDescent="0.2">
      <c r="A613">
        <v>1829200780</v>
      </c>
      <c r="B613" t="s">
        <v>305</v>
      </c>
      <c r="C613" s="2">
        <v>85000</v>
      </c>
      <c r="D613" s="1">
        <v>165180.1</v>
      </c>
      <c r="E613">
        <v>0</v>
      </c>
      <c r="F613" s="1">
        <v>165180.1</v>
      </c>
      <c r="G613" s="1">
        <v>-80180.100000000006</v>
      </c>
      <c r="H613">
        <v>194.32</v>
      </c>
      <c r="I613" s="2">
        <v>85000</v>
      </c>
      <c r="J613" s="1">
        <v>165180.1</v>
      </c>
      <c r="K613">
        <v>0</v>
      </c>
      <c r="L613" s="1">
        <v>165180.1</v>
      </c>
      <c r="M613" s="1">
        <v>-80180.100000000006</v>
      </c>
      <c r="N613">
        <v>194.32</v>
      </c>
      <c r="O613">
        <v>0</v>
      </c>
      <c r="P613">
        <v>0</v>
      </c>
      <c r="Q613">
        <v>0</v>
      </c>
      <c r="R613" s="2">
        <v>85000</v>
      </c>
      <c r="S613" s="1">
        <v>-80180.100000000006</v>
      </c>
      <c r="T613" s="2">
        <v>85000</v>
      </c>
      <c r="U613" s="1">
        <v>-80180.100000000006</v>
      </c>
      <c r="V613">
        <v>410</v>
      </c>
      <c r="W613" t="s">
        <v>208</v>
      </c>
      <c r="X613">
        <v>0</v>
      </c>
      <c r="Y613" t="str">
        <f>""</f>
        <v/>
      </c>
      <c r="Z613">
        <v>0</v>
      </c>
      <c r="AA613" t="str">
        <f>""</f>
        <v/>
      </c>
      <c r="AB613">
        <v>0</v>
      </c>
      <c r="AC613" t="str">
        <f>""</f>
        <v/>
      </c>
      <c r="AD613">
        <v>0</v>
      </c>
      <c r="AE613" t="str">
        <f>""</f>
        <v/>
      </c>
      <c r="AF613">
        <v>0</v>
      </c>
      <c r="AG613" t="str">
        <f>""</f>
        <v/>
      </c>
      <c r="AH613">
        <v>0</v>
      </c>
      <c r="AI613" t="str">
        <f>""</f>
        <v/>
      </c>
      <c r="AJ613">
        <v>0</v>
      </c>
      <c r="AK613" t="str">
        <f>""</f>
        <v/>
      </c>
      <c r="AL613">
        <v>0</v>
      </c>
      <c r="AM613" t="str">
        <f>""</f>
        <v/>
      </c>
      <c r="AN613">
        <v>0</v>
      </c>
      <c r="AO613" t="str">
        <f>""</f>
        <v/>
      </c>
      <c r="AP613">
        <v>0</v>
      </c>
      <c r="AQ613" t="str">
        <f>""</f>
        <v/>
      </c>
      <c r="AR613" t="s">
        <v>56</v>
      </c>
      <c r="AS613" t="s">
        <v>57</v>
      </c>
      <c r="AT613">
        <v>0</v>
      </c>
      <c r="AU613" t="str">
        <f>""</f>
        <v/>
      </c>
      <c r="AV613">
        <v>2015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</row>
    <row r="614" spans="1:54" x14ac:dyDescent="0.2">
      <c r="A614">
        <v>1829300780</v>
      </c>
      <c r="B614" t="s">
        <v>660</v>
      </c>
      <c r="C614" s="2">
        <v>330000</v>
      </c>
      <c r="D614" s="1">
        <v>390817.03</v>
      </c>
      <c r="E614" s="1">
        <v>1499</v>
      </c>
      <c r="F614" s="1">
        <v>392316.03</v>
      </c>
      <c r="G614" s="1">
        <v>-62316.03</v>
      </c>
      <c r="H614">
        <v>118.88</v>
      </c>
      <c r="I614" s="2">
        <v>330000</v>
      </c>
      <c r="J614" s="1">
        <v>390817.03</v>
      </c>
      <c r="K614" s="1">
        <v>1499</v>
      </c>
      <c r="L614" s="1">
        <v>392316.03</v>
      </c>
      <c r="M614" s="1">
        <v>-62316.03</v>
      </c>
      <c r="N614">
        <v>118.88</v>
      </c>
      <c r="O614">
        <v>0</v>
      </c>
      <c r="P614">
        <v>0</v>
      </c>
      <c r="Q614">
        <v>0</v>
      </c>
      <c r="R614" s="2">
        <v>330000</v>
      </c>
      <c r="S614" s="1">
        <v>-62316.03</v>
      </c>
      <c r="T614" s="2">
        <v>330000</v>
      </c>
      <c r="U614" s="1">
        <v>-62316.03</v>
      </c>
      <c r="V614">
        <v>410</v>
      </c>
      <c r="W614" t="s">
        <v>208</v>
      </c>
      <c r="X614">
        <v>0</v>
      </c>
      <c r="Y614" t="str">
        <f>""</f>
        <v/>
      </c>
      <c r="Z614">
        <v>0</v>
      </c>
      <c r="AA614" t="str">
        <f>""</f>
        <v/>
      </c>
      <c r="AB614">
        <v>0</v>
      </c>
      <c r="AC614" t="str">
        <f>""</f>
        <v/>
      </c>
      <c r="AD614">
        <v>0</v>
      </c>
      <c r="AE614" t="str">
        <f>""</f>
        <v/>
      </c>
      <c r="AF614">
        <v>0</v>
      </c>
      <c r="AG614" t="str">
        <f>""</f>
        <v/>
      </c>
      <c r="AH614">
        <v>0</v>
      </c>
      <c r="AI614" t="str">
        <f>""</f>
        <v/>
      </c>
      <c r="AJ614">
        <v>0</v>
      </c>
      <c r="AK614" t="str">
        <f>""</f>
        <v/>
      </c>
      <c r="AL614">
        <v>0</v>
      </c>
      <c r="AM614" t="str">
        <f>""</f>
        <v/>
      </c>
      <c r="AN614">
        <v>0</v>
      </c>
      <c r="AO614" t="str">
        <f>""</f>
        <v/>
      </c>
      <c r="AP614">
        <v>0</v>
      </c>
      <c r="AQ614" t="str">
        <f>""</f>
        <v/>
      </c>
      <c r="AR614" t="s">
        <v>56</v>
      </c>
      <c r="AS614" t="s">
        <v>57</v>
      </c>
      <c r="AT614">
        <v>0</v>
      </c>
      <c r="AU614" t="str">
        <f>""</f>
        <v/>
      </c>
      <c r="AV614">
        <v>2015</v>
      </c>
      <c r="AW614">
        <v>0</v>
      </c>
      <c r="AX614">
        <v>0</v>
      </c>
      <c r="AY614">
        <v>1499</v>
      </c>
      <c r="AZ614">
        <v>0</v>
      </c>
      <c r="BA614">
        <v>0</v>
      </c>
      <c r="BB614">
        <v>0</v>
      </c>
    </row>
    <row r="615" spans="1:54" x14ac:dyDescent="0.2">
      <c r="A615">
        <v>1829500820</v>
      </c>
      <c r="B615" t="s">
        <v>661</v>
      </c>
      <c r="C615" s="2">
        <v>50000</v>
      </c>
      <c r="D615" s="1">
        <v>74000</v>
      </c>
      <c r="E615">
        <v>0</v>
      </c>
      <c r="F615" s="1">
        <v>74000</v>
      </c>
      <c r="G615" s="1">
        <v>-24000</v>
      </c>
      <c r="H615">
        <v>148</v>
      </c>
      <c r="I615" s="2">
        <v>50000</v>
      </c>
      <c r="J615" s="1">
        <v>74000</v>
      </c>
      <c r="K615">
        <v>0</v>
      </c>
      <c r="L615" s="1">
        <v>74000</v>
      </c>
      <c r="M615" s="1">
        <v>-24000</v>
      </c>
      <c r="N615">
        <v>148</v>
      </c>
      <c r="O615">
        <v>0</v>
      </c>
      <c r="P615">
        <v>0</v>
      </c>
      <c r="Q615">
        <v>0</v>
      </c>
      <c r="R615" s="2">
        <v>50000</v>
      </c>
      <c r="S615" s="1">
        <v>-24000</v>
      </c>
      <c r="T615" s="2">
        <v>50000</v>
      </c>
      <c r="U615" s="1">
        <v>-24000</v>
      </c>
      <c r="V615">
        <v>0</v>
      </c>
      <c r="W615" t="str">
        <f>""</f>
        <v/>
      </c>
      <c r="X615">
        <v>0</v>
      </c>
      <c r="Y615" t="str">
        <f>""</f>
        <v/>
      </c>
      <c r="Z615">
        <v>0</v>
      </c>
      <c r="AA615" t="str">
        <f>""</f>
        <v/>
      </c>
      <c r="AB615">
        <v>0</v>
      </c>
      <c r="AC615" t="str">
        <f>""</f>
        <v/>
      </c>
      <c r="AD615">
        <v>0</v>
      </c>
      <c r="AE615" t="str">
        <f>""</f>
        <v/>
      </c>
      <c r="AF615">
        <v>0</v>
      </c>
      <c r="AG615" t="str">
        <f>""</f>
        <v/>
      </c>
      <c r="AH615">
        <v>0</v>
      </c>
      <c r="AI615" t="str">
        <f>""</f>
        <v/>
      </c>
      <c r="AJ615">
        <v>0</v>
      </c>
      <c r="AK615" t="str">
        <f>""</f>
        <v/>
      </c>
      <c r="AL615">
        <v>0</v>
      </c>
      <c r="AM615" t="str">
        <f>""</f>
        <v/>
      </c>
      <c r="AN615">
        <v>0</v>
      </c>
      <c r="AO615" t="str">
        <f>""</f>
        <v/>
      </c>
      <c r="AP615">
        <v>0</v>
      </c>
      <c r="AQ615" t="str">
        <f>""</f>
        <v/>
      </c>
      <c r="AR615" t="s">
        <v>56</v>
      </c>
      <c r="AS615" t="s">
        <v>57</v>
      </c>
      <c r="AT615">
        <v>0</v>
      </c>
      <c r="AU615" t="str">
        <f>""</f>
        <v/>
      </c>
      <c r="AV615">
        <v>2015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</row>
    <row r="616" spans="1:54" x14ac:dyDescent="0.2">
      <c r="A616">
        <v>1829900820</v>
      </c>
      <c r="B616" t="s">
        <v>662</v>
      </c>
      <c r="C616" s="2">
        <v>23000</v>
      </c>
      <c r="D616" s="1">
        <v>17116.55</v>
      </c>
      <c r="E616">
        <v>0</v>
      </c>
      <c r="F616" s="1">
        <v>17116.55</v>
      </c>
      <c r="G616" s="1">
        <v>5883.45</v>
      </c>
      <c r="H616">
        <v>74.41</v>
      </c>
      <c r="I616" s="2">
        <v>23000</v>
      </c>
      <c r="J616" s="1">
        <v>17116.55</v>
      </c>
      <c r="K616">
        <v>0</v>
      </c>
      <c r="L616" s="1">
        <v>17116.55</v>
      </c>
      <c r="M616" s="1">
        <v>5883.45</v>
      </c>
      <c r="N616">
        <v>74.41</v>
      </c>
      <c r="O616">
        <v>0</v>
      </c>
      <c r="P616">
        <v>0</v>
      </c>
      <c r="Q616">
        <v>0</v>
      </c>
      <c r="R616" s="2">
        <v>23000</v>
      </c>
      <c r="S616" s="1">
        <v>5883.45</v>
      </c>
      <c r="T616" s="2">
        <v>23000</v>
      </c>
      <c r="U616" s="1">
        <v>5883.45</v>
      </c>
      <c r="V616">
        <v>410</v>
      </c>
      <c r="W616" t="s">
        <v>208</v>
      </c>
      <c r="X616">
        <v>0</v>
      </c>
      <c r="Y616" t="str">
        <f>""</f>
        <v/>
      </c>
      <c r="Z616">
        <v>0</v>
      </c>
      <c r="AA616" t="str">
        <f>""</f>
        <v/>
      </c>
      <c r="AB616">
        <v>0</v>
      </c>
      <c r="AC616" t="str">
        <f>""</f>
        <v/>
      </c>
      <c r="AD616">
        <v>0</v>
      </c>
      <c r="AE616" t="str">
        <f>""</f>
        <v/>
      </c>
      <c r="AF616">
        <v>0</v>
      </c>
      <c r="AG616" t="str">
        <f>""</f>
        <v/>
      </c>
      <c r="AH616">
        <v>0</v>
      </c>
      <c r="AI616" t="str">
        <f>""</f>
        <v/>
      </c>
      <c r="AJ616">
        <v>0</v>
      </c>
      <c r="AK616" t="str">
        <f>""</f>
        <v/>
      </c>
      <c r="AL616">
        <v>0</v>
      </c>
      <c r="AM616" t="str">
        <f>""</f>
        <v/>
      </c>
      <c r="AN616">
        <v>0</v>
      </c>
      <c r="AO616" t="str">
        <f>""</f>
        <v/>
      </c>
      <c r="AP616">
        <v>0</v>
      </c>
      <c r="AQ616" t="str">
        <f>""</f>
        <v/>
      </c>
      <c r="AR616" t="s">
        <v>56</v>
      </c>
      <c r="AS616" t="s">
        <v>57</v>
      </c>
      <c r="AT616">
        <v>0</v>
      </c>
      <c r="AU616" t="str">
        <f>""</f>
        <v/>
      </c>
      <c r="AV616">
        <v>2015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</row>
    <row r="617" spans="1:54" x14ac:dyDescent="0.2">
      <c r="A617">
        <v>1829990820</v>
      </c>
      <c r="B617" t="s">
        <v>663</v>
      </c>
      <c r="C617" s="2">
        <v>100000</v>
      </c>
      <c r="D617" s="1">
        <v>106101</v>
      </c>
      <c r="E617">
        <v>0</v>
      </c>
      <c r="F617" s="1">
        <v>106101</v>
      </c>
      <c r="G617" s="1">
        <v>-6101</v>
      </c>
      <c r="H617">
        <v>106.1</v>
      </c>
      <c r="I617" s="2">
        <v>100000</v>
      </c>
      <c r="J617" s="1">
        <v>106101</v>
      </c>
      <c r="K617">
        <v>0</v>
      </c>
      <c r="L617" s="1">
        <v>106101</v>
      </c>
      <c r="M617" s="1">
        <v>-6101</v>
      </c>
      <c r="N617">
        <v>106.1</v>
      </c>
      <c r="O617">
        <v>0</v>
      </c>
      <c r="P617">
        <v>0</v>
      </c>
      <c r="Q617">
        <v>0</v>
      </c>
      <c r="R617" s="2">
        <v>100000</v>
      </c>
      <c r="S617" s="1">
        <v>-6101</v>
      </c>
      <c r="T617" s="2">
        <v>100000</v>
      </c>
      <c r="U617" s="1">
        <v>-6101</v>
      </c>
      <c r="V617">
        <v>0</v>
      </c>
      <c r="W617" t="str">
        <f>""</f>
        <v/>
      </c>
      <c r="X617">
        <v>0</v>
      </c>
      <c r="Y617" t="str">
        <f>""</f>
        <v/>
      </c>
      <c r="Z617">
        <v>0</v>
      </c>
      <c r="AA617" t="str">
        <f>""</f>
        <v/>
      </c>
      <c r="AB617">
        <v>0</v>
      </c>
      <c r="AC617" t="str">
        <f>""</f>
        <v/>
      </c>
      <c r="AD617">
        <v>0</v>
      </c>
      <c r="AE617" t="str">
        <f>""</f>
        <v/>
      </c>
      <c r="AF617">
        <v>0</v>
      </c>
      <c r="AG617" t="str">
        <f>""</f>
        <v/>
      </c>
      <c r="AH617">
        <v>0</v>
      </c>
      <c r="AI617" t="str">
        <f>""</f>
        <v/>
      </c>
      <c r="AJ617">
        <v>0</v>
      </c>
      <c r="AK617" t="str">
        <f>""</f>
        <v/>
      </c>
      <c r="AL617">
        <v>0</v>
      </c>
      <c r="AM617" t="str">
        <f>""</f>
        <v/>
      </c>
      <c r="AN617">
        <v>0</v>
      </c>
      <c r="AO617" t="str">
        <f>""</f>
        <v/>
      </c>
      <c r="AP617">
        <v>0</v>
      </c>
      <c r="AQ617" t="str">
        <f>""</f>
        <v/>
      </c>
      <c r="AR617" t="s">
        <v>56</v>
      </c>
      <c r="AS617" t="s">
        <v>57</v>
      </c>
      <c r="AT617">
        <v>0</v>
      </c>
      <c r="AU617" t="str">
        <f>""</f>
        <v/>
      </c>
      <c r="AV617">
        <v>2015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</row>
    <row r="618" spans="1:54" x14ac:dyDescent="0.2">
      <c r="A618">
        <v>1832300110</v>
      </c>
      <c r="B618" t="s">
        <v>664</v>
      </c>
      <c r="C618" s="2">
        <v>220000</v>
      </c>
      <c r="D618" s="1">
        <v>221411.51</v>
      </c>
      <c r="E618">
        <v>0</v>
      </c>
      <c r="F618" s="1">
        <v>221411.51</v>
      </c>
      <c r="G618" s="1">
        <v>-1411.51</v>
      </c>
      <c r="H618">
        <v>100.64</v>
      </c>
      <c r="I618" s="2">
        <v>220000</v>
      </c>
      <c r="J618" s="1">
        <v>221411.51</v>
      </c>
      <c r="K618">
        <v>0</v>
      </c>
      <c r="L618" s="1">
        <v>221411.51</v>
      </c>
      <c r="M618" s="1">
        <v>-1411.51</v>
      </c>
      <c r="N618">
        <v>100.64</v>
      </c>
      <c r="O618">
        <v>0</v>
      </c>
      <c r="P618">
        <v>0</v>
      </c>
      <c r="Q618">
        <v>0</v>
      </c>
      <c r="R618" s="2">
        <v>220000</v>
      </c>
      <c r="S618" s="1">
        <v>-1411.51</v>
      </c>
      <c r="T618" s="2">
        <v>220000</v>
      </c>
      <c r="U618" s="1">
        <v>-1411.51</v>
      </c>
      <c r="V618">
        <v>420</v>
      </c>
      <c r="W618" t="s">
        <v>665</v>
      </c>
      <c r="X618">
        <v>0</v>
      </c>
      <c r="Y618" t="str">
        <f>""</f>
        <v/>
      </c>
      <c r="Z618">
        <v>0</v>
      </c>
      <c r="AA618" t="str">
        <f>""</f>
        <v/>
      </c>
      <c r="AB618">
        <v>0</v>
      </c>
      <c r="AC618" t="str">
        <f>""</f>
        <v/>
      </c>
      <c r="AD618">
        <v>0</v>
      </c>
      <c r="AE618" t="str">
        <f>""</f>
        <v/>
      </c>
      <c r="AF618">
        <v>0</v>
      </c>
      <c r="AG618" t="str">
        <f>""</f>
        <v/>
      </c>
      <c r="AH618">
        <v>0</v>
      </c>
      <c r="AI618" t="str">
        <f>""</f>
        <v/>
      </c>
      <c r="AJ618">
        <v>0</v>
      </c>
      <c r="AK618" t="str">
        <f>""</f>
        <v/>
      </c>
      <c r="AL618">
        <v>0</v>
      </c>
      <c r="AM618" t="str">
        <f>""</f>
        <v/>
      </c>
      <c r="AN618">
        <v>0</v>
      </c>
      <c r="AO618" t="str">
        <f>""</f>
        <v/>
      </c>
      <c r="AP618">
        <v>0</v>
      </c>
      <c r="AQ618" t="str">
        <f>""</f>
        <v/>
      </c>
      <c r="AR618" t="s">
        <v>56</v>
      </c>
      <c r="AS618" t="s">
        <v>57</v>
      </c>
      <c r="AT618">
        <v>0</v>
      </c>
      <c r="AU618" t="str">
        <f>""</f>
        <v/>
      </c>
      <c r="AV618">
        <v>2015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</row>
    <row r="619" spans="1:54" x14ac:dyDescent="0.2">
      <c r="A619">
        <v>1832300540</v>
      </c>
      <c r="B619" t="s">
        <v>666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420</v>
      </c>
      <c r="W619" t="s">
        <v>665</v>
      </c>
      <c r="X619">
        <v>0</v>
      </c>
      <c r="Y619" t="str">
        <f>""</f>
        <v/>
      </c>
      <c r="Z619">
        <v>0</v>
      </c>
      <c r="AA619" t="str">
        <f>""</f>
        <v/>
      </c>
      <c r="AB619">
        <v>0</v>
      </c>
      <c r="AC619" t="str">
        <f>""</f>
        <v/>
      </c>
      <c r="AD619">
        <v>0</v>
      </c>
      <c r="AE619" t="str">
        <f>""</f>
        <v/>
      </c>
      <c r="AF619">
        <v>0</v>
      </c>
      <c r="AG619" t="str">
        <f>""</f>
        <v/>
      </c>
      <c r="AH619">
        <v>0</v>
      </c>
      <c r="AI619" t="str">
        <f>""</f>
        <v/>
      </c>
      <c r="AJ619">
        <v>0</v>
      </c>
      <c r="AK619" t="str">
        <f>""</f>
        <v/>
      </c>
      <c r="AL619">
        <v>0</v>
      </c>
      <c r="AM619" t="str">
        <f>""</f>
        <v/>
      </c>
      <c r="AN619">
        <v>0</v>
      </c>
      <c r="AO619" t="str">
        <f>""</f>
        <v/>
      </c>
      <c r="AP619">
        <v>0</v>
      </c>
      <c r="AQ619" t="str">
        <f>""</f>
        <v/>
      </c>
      <c r="AR619" t="s">
        <v>56</v>
      </c>
      <c r="AS619" t="s">
        <v>57</v>
      </c>
      <c r="AT619">
        <v>0</v>
      </c>
      <c r="AU619" t="str">
        <f>""</f>
        <v/>
      </c>
      <c r="AV619">
        <v>2015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</row>
    <row r="620" spans="1:54" x14ac:dyDescent="0.2">
      <c r="A620">
        <v>1832300720</v>
      </c>
      <c r="B620" t="s">
        <v>423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420</v>
      </c>
      <c r="W620" t="s">
        <v>665</v>
      </c>
      <c r="X620">
        <v>0</v>
      </c>
      <c r="Y620" t="str">
        <f>""</f>
        <v/>
      </c>
      <c r="Z620">
        <v>0</v>
      </c>
      <c r="AA620" t="str">
        <f>""</f>
        <v/>
      </c>
      <c r="AB620">
        <v>0</v>
      </c>
      <c r="AC620" t="str">
        <f>""</f>
        <v/>
      </c>
      <c r="AD620">
        <v>0</v>
      </c>
      <c r="AE620" t="str">
        <f>""</f>
        <v/>
      </c>
      <c r="AF620">
        <v>0</v>
      </c>
      <c r="AG620" t="str">
        <f>""</f>
        <v/>
      </c>
      <c r="AH620">
        <v>0</v>
      </c>
      <c r="AI620" t="str">
        <f>""</f>
        <v/>
      </c>
      <c r="AJ620">
        <v>0</v>
      </c>
      <c r="AK620" t="str">
        <f>""</f>
        <v/>
      </c>
      <c r="AL620">
        <v>0</v>
      </c>
      <c r="AM620" t="str">
        <f>""</f>
        <v/>
      </c>
      <c r="AN620">
        <v>0</v>
      </c>
      <c r="AO620" t="str">
        <f>""</f>
        <v/>
      </c>
      <c r="AP620">
        <v>0</v>
      </c>
      <c r="AQ620" t="str">
        <f>""</f>
        <v/>
      </c>
      <c r="AR620" t="s">
        <v>56</v>
      </c>
      <c r="AS620" t="s">
        <v>57</v>
      </c>
      <c r="AT620">
        <v>0</v>
      </c>
      <c r="AU620" t="str">
        <f>""</f>
        <v/>
      </c>
      <c r="AV620">
        <v>2015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</row>
    <row r="621" spans="1:54" x14ac:dyDescent="0.2">
      <c r="A621">
        <v>1832300750</v>
      </c>
      <c r="B621" t="s">
        <v>667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420</v>
      </c>
      <c r="W621" t="s">
        <v>665</v>
      </c>
      <c r="X621">
        <v>0</v>
      </c>
      <c r="Y621" t="str">
        <f>""</f>
        <v/>
      </c>
      <c r="Z621">
        <v>0</v>
      </c>
      <c r="AA621" t="str">
        <f>""</f>
        <v/>
      </c>
      <c r="AB621">
        <v>0</v>
      </c>
      <c r="AC621" t="str">
        <f>""</f>
        <v/>
      </c>
      <c r="AD621">
        <v>0</v>
      </c>
      <c r="AE621" t="str">
        <f>""</f>
        <v/>
      </c>
      <c r="AF621">
        <v>0</v>
      </c>
      <c r="AG621" t="str">
        <f>""</f>
        <v/>
      </c>
      <c r="AH621">
        <v>0</v>
      </c>
      <c r="AI621" t="str">
        <f>""</f>
        <v/>
      </c>
      <c r="AJ621">
        <v>0</v>
      </c>
      <c r="AK621" t="str">
        <f>""</f>
        <v/>
      </c>
      <c r="AL621">
        <v>0</v>
      </c>
      <c r="AM621" t="str">
        <f>""</f>
        <v/>
      </c>
      <c r="AN621">
        <v>0</v>
      </c>
      <c r="AO621" t="str">
        <f>""</f>
        <v/>
      </c>
      <c r="AP621">
        <v>0</v>
      </c>
      <c r="AQ621" t="str">
        <f>""</f>
        <v/>
      </c>
      <c r="AR621" t="s">
        <v>56</v>
      </c>
      <c r="AS621" t="s">
        <v>57</v>
      </c>
      <c r="AT621">
        <v>0</v>
      </c>
      <c r="AU621" t="str">
        <f>""</f>
        <v/>
      </c>
      <c r="AV621">
        <v>2015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</row>
    <row r="622" spans="1:54" x14ac:dyDescent="0.2">
      <c r="A622">
        <v>1832300780</v>
      </c>
      <c r="B622" t="s">
        <v>305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420</v>
      </c>
      <c r="W622" t="s">
        <v>665</v>
      </c>
      <c r="X622">
        <v>0</v>
      </c>
      <c r="Y622" t="str">
        <f>""</f>
        <v/>
      </c>
      <c r="Z622">
        <v>0</v>
      </c>
      <c r="AA622" t="str">
        <f>""</f>
        <v/>
      </c>
      <c r="AB622">
        <v>0</v>
      </c>
      <c r="AC622" t="str">
        <f>""</f>
        <v/>
      </c>
      <c r="AD622">
        <v>0</v>
      </c>
      <c r="AE622" t="str">
        <f>""</f>
        <v/>
      </c>
      <c r="AF622">
        <v>0</v>
      </c>
      <c r="AG622" t="str">
        <f>""</f>
        <v/>
      </c>
      <c r="AH622">
        <v>0</v>
      </c>
      <c r="AI622" t="str">
        <f>""</f>
        <v/>
      </c>
      <c r="AJ622">
        <v>0</v>
      </c>
      <c r="AK622" t="str">
        <f>""</f>
        <v/>
      </c>
      <c r="AL622">
        <v>0</v>
      </c>
      <c r="AM622" t="str">
        <f>""</f>
        <v/>
      </c>
      <c r="AN622">
        <v>0</v>
      </c>
      <c r="AO622" t="str">
        <f>""</f>
        <v/>
      </c>
      <c r="AP622">
        <v>0</v>
      </c>
      <c r="AQ622" t="str">
        <f>""</f>
        <v/>
      </c>
      <c r="AR622" t="s">
        <v>56</v>
      </c>
      <c r="AS622" t="s">
        <v>57</v>
      </c>
      <c r="AT622">
        <v>0</v>
      </c>
      <c r="AU622" t="str">
        <f>""</f>
        <v/>
      </c>
      <c r="AV622">
        <v>2015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</row>
    <row r="623" spans="1:54" x14ac:dyDescent="0.2">
      <c r="A623">
        <v>1832400110</v>
      </c>
      <c r="B623" t="s">
        <v>668</v>
      </c>
      <c r="C623" s="2">
        <v>301000</v>
      </c>
      <c r="D623" s="1">
        <v>284155.07</v>
      </c>
      <c r="E623">
        <v>0</v>
      </c>
      <c r="F623" s="1">
        <v>284155.07</v>
      </c>
      <c r="G623" s="1">
        <v>16844.93</v>
      </c>
      <c r="H623">
        <v>94.4</v>
      </c>
      <c r="I623" s="2">
        <v>301000</v>
      </c>
      <c r="J623" s="1">
        <v>284155.07</v>
      </c>
      <c r="K623">
        <v>0</v>
      </c>
      <c r="L623" s="1">
        <v>284155.07</v>
      </c>
      <c r="M623" s="1">
        <v>16844.93</v>
      </c>
      <c r="N623">
        <v>94.4</v>
      </c>
      <c r="O623">
        <v>0</v>
      </c>
      <c r="P623">
        <v>0</v>
      </c>
      <c r="Q623">
        <v>0</v>
      </c>
      <c r="R623" s="2">
        <v>301000</v>
      </c>
      <c r="S623" s="1">
        <v>16844.93</v>
      </c>
      <c r="T623" s="2">
        <v>301000</v>
      </c>
      <c r="U623" s="1">
        <v>16844.93</v>
      </c>
      <c r="V623">
        <v>420</v>
      </c>
      <c r="W623" t="s">
        <v>665</v>
      </c>
      <c r="X623">
        <v>0</v>
      </c>
      <c r="Y623" t="str">
        <f>""</f>
        <v/>
      </c>
      <c r="Z623">
        <v>0</v>
      </c>
      <c r="AA623" t="str">
        <f>""</f>
        <v/>
      </c>
      <c r="AB623">
        <v>0</v>
      </c>
      <c r="AC623" t="str">
        <f>""</f>
        <v/>
      </c>
      <c r="AD623">
        <v>0</v>
      </c>
      <c r="AE623" t="str">
        <f>""</f>
        <v/>
      </c>
      <c r="AF623">
        <v>0</v>
      </c>
      <c r="AG623" t="str">
        <f>""</f>
        <v/>
      </c>
      <c r="AH623">
        <v>0</v>
      </c>
      <c r="AI623" t="str">
        <f>""</f>
        <v/>
      </c>
      <c r="AJ623">
        <v>0</v>
      </c>
      <c r="AK623" t="str">
        <f>""</f>
        <v/>
      </c>
      <c r="AL623">
        <v>0</v>
      </c>
      <c r="AM623" t="str">
        <f>""</f>
        <v/>
      </c>
      <c r="AN623">
        <v>0</v>
      </c>
      <c r="AO623" t="str">
        <f>""</f>
        <v/>
      </c>
      <c r="AP623">
        <v>0</v>
      </c>
      <c r="AQ623" t="str">
        <f>""</f>
        <v/>
      </c>
      <c r="AR623" t="s">
        <v>56</v>
      </c>
      <c r="AS623" t="s">
        <v>57</v>
      </c>
      <c r="AT623">
        <v>0</v>
      </c>
      <c r="AU623" t="str">
        <f>""</f>
        <v/>
      </c>
      <c r="AV623">
        <v>2015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</row>
    <row r="624" spans="1:54" x14ac:dyDescent="0.2">
      <c r="A624">
        <v>1832400410</v>
      </c>
      <c r="B624" t="s">
        <v>669</v>
      </c>
      <c r="C624" s="2">
        <v>16000</v>
      </c>
      <c r="D624" s="1">
        <v>21068</v>
      </c>
      <c r="E624">
        <v>0</v>
      </c>
      <c r="F624" s="1">
        <v>21068</v>
      </c>
      <c r="G624" s="1">
        <v>-5068</v>
      </c>
      <c r="H624">
        <v>131.66999999999999</v>
      </c>
      <c r="I624" s="2">
        <v>16000</v>
      </c>
      <c r="J624" s="1">
        <v>21068</v>
      </c>
      <c r="K624">
        <v>0</v>
      </c>
      <c r="L624" s="1">
        <v>21068</v>
      </c>
      <c r="M624" s="1">
        <v>-5068</v>
      </c>
      <c r="N624">
        <v>131.66999999999999</v>
      </c>
      <c r="O624">
        <v>0</v>
      </c>
      <c r="P624">
        <v>0</v>
      </c>
      <c r="Q624">
        <v>0</v>
      </c>
      <c r="R624" s="2">
        <v>16000</v>
      </c>
      <c r="S624" s="1">
        <v>-5068</v>
      </c>
      <c r="T624" s="2">
        <v>16000</v>
      </c>
      <c r="U624" s="1">
        <v>-5068</v>
      </c>
      <c r="V624">
        <v>420</v>
      </c>
      <c r="W624" t="s">
        <v>665</v>
      </c>
      <c r="X624">
        <v>0</v>
      </c>
      <c r="Y624" t="str">
        <f>""</f>
        <v/>
      </c>
      <c r="Z624">
        <v>0</v>
      </c>
      <c r="AA624" t="str">
        <f>""</f>
        <v/>
      </c>
      <c r="AB624">
        <v>0</v>
      </c>
      <c r="AC624" t="str">
        <f>""</f>
        <v/>
      </c>
      <c r="AD624">
        <v>0</v>
      </c>
      <c r="AE624" t="str">
        <f>""</f>
        <v/>
      </c>
      <c r="AF624">
        <v>0</v>
      </c>
      <c r="AG624" t="str">
        <f>""</f>
        <v/>
      </c>
      <c r="AH624">
        <v>0</v>
      </c>
      <c r="AI624" t="str">
        <f>""</f>
        <v/>
      </c>
      <c r="AJ624">
        <v>0</v>
      </c>
      <c r="AK624" t="str">
        <f>""</f>
        <v/>
      </c>
      <c r="AL624">
        <v>0</v>
      </c>
      <c r="AM624" t="str">
        <f>""</f>
        <v/>
      </c>
      <c r="AN624">
        <v>0</v>
      </c>
      <c r="AO624" t="str">
        <f>""</f>
        <v/>
      </c>
      <c r="AP624">
        <v>0</v>
      </c>
      <c r="AQ624" t="str">
        <f>""</f>
        <v/>
      </c>
      <c r="AR624" t="s">
        <v>56</v>
      </c>
      <c r="AS624" t="s">
        <v>57</v>
      </c>
      <c r="AT624">
        <v>0</v>
      </c>
      <c r="AU624" t="str">
        <f>""</f>
        <v/>
      </c>
      <c r="AV624">
        <v>2015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</row>
    <row r="625" spans="1:54" x14ac:dyDescent="0.2">
      <c r="A625">
        <v>1832400431</v>
      </c>
      <c r="B625" t="s">
        <v>670</v>
      </c>
      <c r="C625" s="2">
        <v>76000</v>
      </c>
      <c r="D625" s="1">
        <v>96189.96</v>
      </c>
      <c r="E625">
        <v>0</v>
      </c>
      <c r="F625" s="1">
        <v>96189.96</v>
      </c>
      <c r="G625" s="1">
        <v>-20189.96</v>
      </c>
      <c r="H625">
        <v>126.56</v>
      </c>
      <c r="I625" s="2">
        <v>76000</v>
      </c>
      <c r="J625" s="1">
        <v>96189.96</v>
      </c>
      <c r="K625">
        <v>0</v>
      </c>
      <c r="L625" s="1">
        <v>96189.96</v>
      </c>
      <c r="M625" s="1">
        <v>-20189.96</v>
      </c>
      <c r="N625">
        <v>126.56</v>
      </c>
      <c r="O625">
        <v>0</v>
      </c>
      <c r="P625">
        <v>0</v>
      </c>
      <c r="Q625">
        <v>0</v>
      </c>
      <c r="R625" s="2">
        <v>76000</v>
      </c>
      <c r="S625" s="1">
        <v>-20189.96</v>
      </c>
      <c r="T625" s="2">
        <v>76000</v>
      </c>
      <c r="U625" s="1">
        <v>-20189.96</v>
      </c>
      <c r="V625">
        <v>420</v>
      </c>
      <c r="W625" t="s">
        <v>665</v>
      </c>
      <c r="X625">
        <v>0</v>
      </c>
      <c r="Y625" t="str">
        <f>""</f>
        <v/>
      </c>
      <c r="Z625">
        <v>0</v>
      </c>
      <c r="AA625" t="str">
        <f>""</f>
        <v/>
      </c>
      <c r="AB625">
        <v>0</v>
      </c>
      <c r="AC625" t="str">
        <f>""</f>
        <v/>
      </c>
      <c r="AD625">
        <v>0</v>
      </c>
      <c r="AE625" t="str">
        <f>""</f>
        <v/>
      </c>
      <c r="AF625">
        <v>0</v>
      </c>
      <c r="AG625" t="str">
        <f>""</f>
        <v/>
      </c>
      <c r="AH625">
        <v>0</v>
      </c>
      <c r="AI625" t="str">
        <f>""</f>
        <v/>
      </c>
      <c r="AJ625">
        <v>0</v>
      </c>
      <c r="AK625" t="str">
        <f>""</f>
        <v/>
      </c>
      <c r="AL625">
        <v>0</v>
      </c>
      <c r="AM625" t="str">
        <f>""</f>
        <v/>
      </c>
      <c r="AN625">
        <v>0</v>
      </c>
      <c r="AO625" t="str">
        <f>""</f>
        <v/>
      </c>
      <c r="AP625">
        <v>0</v>
      </c>
      <c r="AQ625" t="str">
        <f>""</f>
        <v/>
      </c>
      <c r="AR625" t="s">
        <v>56</v>
      </c>
      <c r="AS625" t="s">
        <v>57</v>
      </c>
      <c r="AT625">
        <v>0</v>
      </c>
      <c r="AU625" t="str">
        <f>""</f>
        <v/>
      </c>
      <c r="AV625">
        <v>2015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</row>
    <row r="626" spans="1:54" x14ac:dyDescent="0.2">
      <c r="A626">
        <v>1832400432</v>
      </c>
      <c r="B626" t="s">
        <v>556</v>
      </c>
      <c r="C626" s="2">
        <v>11000</v>
      </c>
      <c r="D626" s="1">
        <v>23968.58</v>
      </c>
      <c r="E626">
        <v>0</v>
      </c>
      <c r="F626" s="1">
        <v>23968.58</v>
      </c>
      <c r="G626" s="1">
        <v>-12968.58</v>
      </c>
      <c r="H626">
        <v>217.89</v>
      </c>
      <c r="I626" s="2">
        <v>11000</v>
      </c>
      <c r="J626" s="1">
        <v>23968.58</v>
      </c>
      <c r="K626">
        <v>0</v>
      </c>
      <c r="L626" s="1">
        <v>23968.58</v>
      </c>
      <c r="M626" s="1">
        <v>-12968.58</v>
      </c>
      <c r="N626">
        <v>217.89</v>
      </c>
      <c r="O626">
        <v>0</v>
      </c>
      <c r="P626">
        <v>0</v>
      </c>
      <c r="Q626">
        <v>0</v>
      </c>
      <c r="R626" s="2">
        <v>11000</v>
      </c>
      <c r="S626" s="1">
        <v>-12968.58</v>
      </c>
      <c r="T626" s="2">
        <v>11000</v>
      </c>
      <c r="U626" s="1">
        <v>-12968.58</v>
      </c>
      <c r="V626">
        <v>420</v>
      </c>
      <c r="W626" t="s">
        <v>665</v>
      </c>
      <c r="X626">
        <v>0</v>
      </c>
      <c r="Y626" t="str">
        <f>""</f>
        <v/>
      </c>
      <c r="Z626">
        <v>0</v>
      </c>
      <c r="AA626" t="str">
        <f>""</f>
        <v/>
      </c>
      <c r="AB626">
        <v>0</v>
      </c>
      <c r="AC626" t="str">
        <f>""</f>
        <v/>
      </c>
      <c r="AD626">
        <v>0</v>
      </c>
      <c r="AE626" t="str">
        <f>""</f>
        <v/>
      </c>
      <c r="AF626">
        <v>0</v>
      </c>
      <c r="AG626" t="str">
        <f>""</f>
        <v/>
      </c>
      <c r="AH626">
        <v>0</v>
      </c>
      <c r="AI626" t="str">
        <f>""</f>
        <v/>
      </c>
      <c r="AJ626">
        <v>0</v>
      </c>
      <c r="AK626" t="str">
        <f>""</f>
        <v/>
      </c>
      <c r="AL626">
        <v>0</v>
      </c>
      <c r="AM626" t="str">
        <f>""</f>
        <v/>
      </c>
      <c r="AN626">
        <v>0</v>
      </c>
      <c r="AO626" t="str">
        <f>""</f>
        <v/>
      </c>
      <c r="AP626">
        <v>0</v>
      </c>
      <c r="AQ626" t="str">
        <f>""</f>
        <v/>
      </c>
      <c r="AR626" t="s">
        <v>56</v>
      </c>
      <c r="AS626" t="s">
        <v>57</v>
      </c>
      <c r="AT626">
        <v>0</v>
      </c>
      <c r="AU626" t="str">
        <f>""</f>
        <v/>
      </c>
      <c r="AV626">
        <v>2015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</row>
    <row r="627" spans="1:54" x14ac:dyDescent="0.2">
      <c r="A627">
        <v>1832400540</v>
      </c>
      <c r="B627" t="s">
        <v>671</v>
      </c>
      <c r="C627" s="2">
        <v>3000</v>
      </c>
      <c r="D627" s="1">
        <v>5484.35</v>
      </c>
      <c r="E627">
        <v>0</v>
      </c>
      <c r="F627" s="1">
        <v>5484.35</v>
      </c>
      <c r="G627" s="1">
        <v>-2484.35</v>
      </c>
      <c r="H627">
        <v>182.81</v>
      </c>
      <c r="I627" s="2">
        <v>3000</v>
      </c>
      <c r="J627" s="1">
        <v>5484.35</v>
      </c>
      <c r="K627">
        <v>0</v>
      </c>
      <c r="L627" s="1">
        <v>5484.35</v>
      </c>
      <c r="M627" s="1">
        <v>-2484.35</v>
      </c>
      <c r="N627">
        <v>182.81</v>
      </c>
      <c r="O627">
        <v>0</v>
      </c>
      <c r="P627">
        <v>0</v>
      </c>
      <c r="Q627">
        <v>0</v>
      </c>
      <c r="R627" s="2">
        <v>3000</v>
      </c>
      <c r="S627" s="1">
        <v>-2484.35</v>
      </c>
      <c r="T627" s="2">
        <v>3000</v>
      </c>
      <c r="U627" s="1">
        <v>-2484.35</v>
      </c>
      <c r="V627">
        <v>420</v>
      </c>
      <c r="W627" t="s">
        <v>665</v>
      </c>
      <c r="X627">
        <v>0</v>
      </c>
      <c r="Y627" t="str">
        <f>""</f>
        <v/>
      </c>
      <c r="Z627">
        <v>0</v>
      </c>
      <c r="AA627" t="str">
        <f>""</f>
        <v/>
      </c>
      <c r="AB627">
        <v>0</v>
      </c>
      <c r="AC627" t="str">
        <f>""</f>
        <v/>
      </c>
      <c r="AD627">
        <v>0</v>
      </c>
      <c r="AE627" t="str">
        <f>""</f>
        <v/>
      </c>
      <c r="AF627">
        <v>0</v>
      </c>
      <c r="AG627" t="str">
        <f>""</f>
        <v/>
      </c>
      <c r="AH627">
        <v>0</v>
      </c>
      <c r="AI627" t="str">
        <f>""</f>
        <v/>
      </c>
      <c r="AJ627">
        <v>0</v>
      </c>
      <c r="AK627" t="str">
        <f>""</f>
        <v/>
      </c>
      <c r="AL627">
        <v>0</v>
      </c>
      <c r="AM627" t="str">
        <f>""</f>
        <v/>
      </c>
      <c r="AN627">
        <v>0</v>
      </c>
      <c r="AO627" t="str">
        <f>""</f>
        <v/>
      </c>
      <c r="AP627">
        <v>0</v>
      </c>
      <c r="AQ627" t="str">
        <f>""</f>
        <v/>
      </c>
      <c r="AR627" t="s">
        <v>56</v>
      </c>
      <c r="AS627" t="s">
        <v>57</v>
      </c>
      <c r="AT627">
        <v>0</v>
      </c>
      <c r="AU627" t="str">
        <f>""</f>
        <v/>
      </c>
      <c r="AV627">
        <v>2015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</row>
    <row r="628" spans="1:54" x14ac:dyDescent="0.2">
      <c r="A628">
        <v>1832400750</v>
      </c>
      <c r="B628" t="s">
        <v>672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 t="str">
        <f>""</f>
        <v/>
      </c>
      <c r="X628">
        <v>0</v>
      </c>
      <c r="Y628" t="str">
        <f>""</f>
        <v/>
      </c>
      <c r="Z628">
        <v>0</v>
      </c>
      <c r="AA628" t="str">
        <f>""</f>
        <v/>
      </c>
      <c r="AB628">
        <v>0</v>
      </c>
      <c r="AC628" t="str">
        <f>""</f>
        <v/>
      </c>
      <c r="AD628">
        <v>0</v>
      </c>
      <c r="AE628" t="str">
        <f>""</f>
        <v/>
      </c>
      <c r="AF628">
        <v>0</v>
      </c>
      <c r="AG628" t="str">
        <f>""</f>
        <v/>
      </c>
      <c r="AH628">
        <v>0</v>
      </c>
      <c r="AI628" t="str">
        <f>""</f>
        <v/>
      </c>
      <c r="AJ628">
        <v>0</v>
      </c>
      <c r="AK628" t="str">
        <f>""</f>
        <v/>
      </c>
      <c r="AL628">
        <v>0</v>
      </c>
      <c r="AM628" t="str">
        <f>""</f>
        <v/>
      </c>
      <c r="AN628">
        <v>0</v>
      </c>
      <c r="AO628" t="str">
        <f>""</f>
        <v/>
      </c>
      <c r="AP628">
        <v>0</v>
      </c>
      <c r="AQ628" t="str">
        <f>""</f>
        <v/>
      </c>
      <c r="AR628" t="s">
        <v>56</v>
      </c>
      <c r="AS628" t="s">
        <v>57</v>
      </c>
      <c r="AT628">
        <v>0</v>
      </c>
      <c r="AU628" t="str">
        <f>""</f>
        <v/>
      </c>
      <c r="AV628">
        <v>2015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</row>
    <row r="629" spans="1:54" x14ac:dyDescent="0.2">
      <c r="A629">
        <v>1832400780</v>
      </c>
      <c r="B629" t="s">
        <v>425</v>
      </c>
      <c r="C629" s="2">
        <v>7000</v>
      </c>
      <c r="D629" s="1">
        <v>15426</v>
      </c>
      <c r="E629">
        <v>200</v>
      </c>
      <c r="F629" s="1">
        <v>15626</v>
      </c>
      <c r="G629" s="1">
        <v>-8626</v>
      </c>
      <c r="H629">
        <v>223.22</v>
      </c>
      <c r="I629" s="2">
        <v>7000</v>
      </c>
      <c r="J629" s="1">
        <v>15426</v>
      </c>
      <c r="K629">
        <v>200</v>
      </c>
      <c r="L629" s="1">
        <v>15626</v>
      </c>
      <c r="M629" s="1">
        <v>-8626</v>
      </c>
      <c r="N629">
        <v>223.22</v>
      </c>
      <c r="O629">
        <v>0</v>
      </c>
      <c r="P629">
        <v>0</v>
      </c>
      <c r="Q629">
        <v>0</v>
      </c>
      <c r="R629" s="2">
        <v>7000</v>
      </c>
      <c r="S629" s="1">
        <v>-8626</v>
      </c>
      <c r="T629" s="2">
        <v>7000</v>
      </c>
      <c r="U629" s="1">
        <v>-8626</v>
      </c>
      <c r="V629">
        <v>420</v>
      </c>
      <c r="W629" t="s">
        <v>665</v>
      </c>
      <c r="X629">
        <v>0</v>
      </c>
      <c r="Y629" t="str">
        <f>""</f>
        <v/>
      </c>
      <c r="Z629">
        <v>0</v>
      </c>
      <c r="AA629" t="str">
        <f>""</f>
        <v/>
      </c>
      <c r="AB629">
        <v>0</v>
      </c>
      <c r="AC629" t="str">
        <f>""</f>
        <v/>
      </c>
      <c r="AD629">
        <v>0</v>
      </c>
      <c r="AE629" t="str">
        <f>""</f>
        <v/>
      </c>
      <c r="AF629">
        <v>0</v>
      </c>
      <c r="AG629" t="str">
        <f>""</f>
        <v/>
      </c>
      <c r="AH629">
        <v>0</v>
      </c>
      <c r="AI629" t="str">
        <f>""</f>
        <v/>
      </c>
      <c r="AJ629">
        <v>0</v>
      </c>
      <c r="AK629" t="str">
        <f>""</f>
        <v/>
      </c>
      <c r="AL629">
        <v>0</v>
      </c>
      <c r="AM629" t="str">
        <f>""</f>
        <v/>
      </c>
      <c r="AN629">
        <v>0</v>
      </c>
      <c r="AO629" t="str">
        <f>""</f>
        <v/>
      </c>
      <c r="AP629">
        <v>0</v>
      </c>
      <c r="AQ629" t="str">
        <f>""</f>
        <v/>
      </c>
      <c r="AR629" t="s">
        <v>56</v>
      </c>
      <c r="AS629" t="s">
        <v>57</v>
      </c>
      <c r="AT629">
        <v>0</v>
      </c>
      <c r="AU629" t="str">
        <f>""</f>
        <v/>
      </c>
      <c r="AV629">
        <v>2015</v>
      </c>
      <c r="AW629">
        <v>0</v>
      </c>
      <c r="AX629">
        <v>0</v>
      </c>
      <c r="AY629">
        <v>200</v>
      </c>
      <c r="AZ629">
        <v>0</v>
      </c>
      <c r="BA629">
        <v>0</v>
      </c>
      <c r="BB629">
        <v>0</v>
      </c>
    </row>
    <row r="630" spans="1:54" x14ac:dyDescent="0.2">
      <c r="A630">
        <v>1833400110</v>
      </c>
      <c r="B630" t="s">
        <v>673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 t="str">
        <f>""</f>
        <v/>
      </c>
      <c r="X630">
        <v>0</v>
      </c>
      <c r="Y630" t="str">
        <f>""</f>
        <v/>
      </c>
      <c r="Z630">
        <v>0</v>
      </c>
      <c r="AA630" t="str">
        <f>""</f>
        <v/>
      </c>
      <c r="AB630">
        <v>0</v>
      </c>
      <c r="AC630" t="str">
        <f>""</f>
        <v/>
      </c>
      <c r="AD630">
        <v>0</v>
      </c>
      <c r="AE630" t="str">
        <f>""</f>
        <v/>
      </c>
      <c r="AF630">
        <v>0</v>
      </c>
      <c r="AG630" t="str">
        <f>""</f>
        <v/>
      </c>
      <c r="AH630">
        <v>0</v>
      </c>
      <c r="AI630" t="str">
        <f>""</f>
        <v/>
      </c>
      <c r="AJ630">
        <v>0</v>
      </c>
      <c r="AK630" t="str">
        <f>""</f>
        <v/>
      </c>
      <c r="AL630">
        <v>0</v>
      </c>
      <c r="AM630" t="str">
        <f>""</f>
        <v/>
      </c>
      <c r="AN630">
        <v>0</v>
      </c>
      <c r="AO630" t="str">
        <f>""</f>
        <v/>
      </c>
      <c r="AP630">
        <v>0</v>
      </c>
      <c r="AQ630" t="str">
        <f>""</f>
        <v/>
      </c>
      <c r="AR630" t="s">
        <v>56</v>
      </c>
      <c r="AS630" t="s">
        <v>57</v>
      </c>
      <c r="AT630">
        <v>0</v>
      </c>
      <c r="AU630" t="str">
        <f>""</f>
        <v/>
      </c>
      <c r="AV630">
        <v>2015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</row>
    <row r="631" spans="1:54" x14ac:dyDescent="0.2">
      <c r="A631">
        <v>1833400780</v>
      </c>
      <c r="B631" t="s">
        <v>673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 t="str">
        <f>""</f>
        <v/>
      </c>
      <c r="X631">
        <v>0</v>
      </c>
      <c r="Y631" t="str">
        <f>""</f>
        <v/>
      </c>
      <c r="Z631">
        <v>0</v>
      </c>
      <c r="AA631" t="str">
        <f>""</f>
        <v/>
      </c>
      <c r="AB631">
        <v>0</v>
      </c>
      <c r="AC631" t="str">
        <f>""</f>
        <v/>
      </c>
      <c r="AD631">
        <v>0</v>
      </c>
      <c r="AE631" t="str">
        <f>""</f>
        <v/>
      </c>
      <c r="AF631">
        <v>0</v>
      </c>
      <c r="AG631" t="str">
        <f>""</f>
        <v/>
      </c>
      <c r="AH631">
        <v>0</v>
      </c>
      <c r="AI631" t="str">
        <f>""</f>
        <v/>
      </c>
      <c r="AJ631">
        <v>0</v>
      </c>
      <c r="AK631" t="str">
        <f>""</f>
        <v/>
      </c>
      <c r="AL631">
        <v>0</v>
      </c>
      <c r="AM631" t="str">
        <f>""</f>
        <v/>
      </c>
      <c r="AN631">
        <v>0</v>
      </c>
      <c r="AO631" t="str">
        <f>""</f>
        <v/>
      </c>
      <c r="AP631">
        <v>0</v>
      </c>
      <c r="AQ631" t="str">
        <f>""</f>
        <v/>
      </c>
      <c r="AR631" t="s">
        <v>56</v>
      </c>
      <c r="AS631" t="s">
        <v>57</v>
      </c>
      <c r="AT631">
        <v>0</v>
      </c>
      <c r="AU631" t="str">
        <f>""</f>
        <v/>
      </c>
      <c r="AV631">
        <v>2015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</row>
    <row r="632" spans="1:54" x14ac:dyDescent="0.2">
      <c r="A632">
        <v>1833400820</v>
      </c>
      <c r="B632" t="s">
        <v>674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 t="str">
        <f>""</f>
        <v/>
      </c>
      <c r="X632">
        <v>0</v>
      </c>
      <c r="Y632" t="str">
        <f>""</f>
        <v/>
      </c>
      <c r="Z632">
        <v>0</v>
      </c>
      <c r="AA632" t="str">
        <f>""</f>
        <v/>
      </c>
      <c r="AB632">
        <v>0</v>
      </c>
      <c r="AC632" t="str">
        <f>""</f>
        <v/>
      </c>
      <c r="AD632">
        <v>0</v>
      </c>
      <c r="AE632" t="str">
        <f>""</f>
        <v/>
      </c>
      <c r="AF632">
        <v>0</v>
      </c>
      <c r="AG632" t="str">
        <f>""</f>
        <v/>
      </c>
      <c r="AH632">
        <v>0</v>
      </c>
      <c r="AI632" t="str">
        <f>""</f>
        <v/>
      </c>
      <c r="AJ632">
        <v>0</v>
      </c>
      <c r="AK632" t="str">
        <f>""</f>
        <v/>
      </c>
      <c r="AL632">
        <v>0</v>
      </c>
      <c r="AM632" t="str">
        <f>""</f>
        <v/>
      </c>
      <c r="AN632">
        <v>0</v>
      </c>
      <c r="AO632" t="str">
        <f>""</f>
        <v/>
      </c>
      <c r="AP632">
        <v>0</v>
      </c>
      <c r="AQ632" t="str">
        <f>""</f>
        <v/>
      </c>
      <c r="AR632" t="s">
        <v>56</v>
      </c>
      <c r="AS632" t="s">
        <v>57</v>
      </c>
      <c r="AT632">
        <v>0</v>
      </c>
      <c r="AU632" t="str">
        <f>""</f>
        <v/>
      </c>
      <c r="AV632">
        <v>2015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</row>
    <row r="633" spans="1:54" x14ac:dyDescent="0.2">
      <c r="A633">
        <v>1841000110</v>
      </c>
      <c r="B633" t="s">
        <v>675</v>
      </c>
      <c r="C633" s="2">
        <v>3705000</v>
      </c>
      <c r="D633" s="1">
        <v>3665291.61</v>
      </c>
      <c r="E633">
        <v>0</v>
      </c>
      <c r="F633" s="1">
        <v>3665291.61</v>
      </c>
      <c r="G633" s="1">
        <v>39708.39</v>
      </c>
      <c r="H633">
        <v>98.92</v>
      </c>
      <c r="I633" s="2">
        <v>3705000</v>
      </c>
      <c r="J633" s="1">
        <v>3665291.61</v>
      </c>
      <c r="K633">
        <v>0</v>
      </c>
      <c r="L633" s="1">
        <v>3665291.61</v>
      </c>
      <c r="M633" s="1">
        <v>39708.39</v>
      </c>
      <c r="N633">
        <v>98.92</v>
      </c>
      <c r="O633">
        <v>0</v>
      </c>
      <c r="P633">
        <v>0</v>
      </c>
      <c r="Q633">
        <v>0</v>
      </c>
      <c r="R633" s="2">
        <v>3705000</v>
      </c>
      <c r="S633" s="1">
        <v>39708.39</v>
      </c>
      <c r="T633" s="2">
        <v>3705000</v>
      </c>
      <c r="U633" s="1">
        <v>39708.39</v>
      </c>
      <c r="V633">
        <v>460</v>
      </c>
      <c r="W633" t="s">
        <v>215</v>
      </c>
      <c r="X633">
        <v>0</v>
      </c>
      <c r="Y633" t="str">
        <f>""</f>
        <v/>
      </c>
      <c r="Z633">
        <v>0</v>
      </c>
      <c r="AA633" t="str">
        <f>""</f>
        <v/>
      </c>
      <c r="AB633">
        <v>0</v>
      </c>
      <c r="AC633" t="str">
        <f>""</f>
        <v/>
      </c>
      <c r="AD633">
        <v>0</v>
      </c>
      <c r="AE633" t="str">
        <f>""</f>
        <v/>
      </c>
      <c r="AF633">
        <v>0</v>
      </c>
      <c r="AG633" t="str">
        <f>""</f>
        <v/>
      </c>
      <c r="AH633">
        <v>0</v>
      </c>
      <c r="AI633" t="str">
        <f>""</f>
        <v/>
      </c>
      <c r="AJ633">
        <v>0</v>
      </c>
      <c r="AK633" t="str">
        <f>""</f>
        <v/>
      </c>
      <c r="AL633">
        <v>0</v>
      </c>
      <c r="AM633" t="str">
        <f>""</f>
        <v/>
      </c>
      <c r="AN633">
        <v>0</v>
      </c>
      <c r="AO633" t="str">
        <f>""</f>
        <v/>
      </c>
      <c r="AP633">
        <v>0</v>
      </c>
      <c r="AQ633" t="str">
        <f>""</f>
        <v/>
      </c>
      <c r="AR633" t="s">
        <v>56</v>
      </c>
      <c r="AS633" t="s">
        <v>57</v>
      </c>
      <c r="AT633">
        <v>0</v>
      </c>
      <c r="AU633" t="str">
        <f>""</f>
        <v/>
      </c>
      <c r="AV633">
        <v>2015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</row>
    <row r="634" spans="1:54" x14ac:dyDescent="0.2">
      <c r="A634">
        <v>1841000410</v>
      </c>
      <c r="B634" t="s">
        <v>676</v>
      </c>
      <c r="C634" s="2">
        <v>47000</v>
      </c>
      <c r="D634" s="1">
        <v>50844</v>
      </c>
      <c r="E634">
        <v>0</v>
      </c>
      <c r="F634" s="1">
        <v>50844</v>
      </c>
      <c r="G634" s="1">
        <v>-3844</v>
      </c>
      <c r="H634">
        <v>108.17</v>
      </c>
      <c r="I634" s="2">
        <v>47000</v>
      </c>
      <c r="J634" s="1">
        <v>50844</v>
      </c>
      <c r="K634">
        <v>0</v>
      </c>
      <c r="L634" s="1">
        <v>50844</v>
      </c>
      <c r="M634" s="1">
        <v>-3844</v>
      </c>
      <c r="N634">
        <v>108.17</v>
      </c>
      <c r="O634">
        <v>0</v>
      </c>
      <c r="P634">
        <v>0</v>
      </c>
      <c r="Q634">
        <v>0</v>
      </c>
      <c r="R634" s="2">
        <v>47000</v>
      </c>
      <c r="S634" s="1">
        <v>-3844</v>
      </c>
      <c r="T634" s="2">
        <v>47000</v>
      </c>
      <c r="U634" s="1">
        <v>-3844</v>
      </c>
      <c r="V634">
        <v>460</v>
      </c>
      <c r="W634" t="s">
        <v>215</v>
      </c>
      <c r="X634">
        <v>0</v>
      </c>
      <c r="Y634" t="str">
        <f>""</f>
        <v/>
      </c>
      <c r="Z634">
        <v>0</v>
      </c>
      <c r="AA634" t="str">
        <f>""</f>
        <v/>
      </c>
      <c r="AB634">
        <v>0</v>
      </c>
      <c r="AC634" t="str">
        <f>""</f>
        <v/>
      </c>
      <c r="AD634">
        <v>0</v>
      </c>
      <c r="AE634" t="str">
        <f>""</f>
        <v/>
      </c>
      <c r="AF634">
        <v>0</v>
      </c>
      <c r="AG634" t="str">
        <f>""</f>
        <v/>
      </c>
      <c r="AH634">
        <v>0</v>
      </c>
      <c r="AI634" t="str">
        <f>""</f>
        <v/>
      </c>
      <c r="AJ634">
        <v>0</v>
      </c>
      <c r="AK634" t="str">
        <f>""</f>
        <v/>
      </c>
      <c r="AL634">
        <v>0</v>
      </c>
      <c r="AM634" t="str">
        <f>""</f>
        <v/>
      </c>
      <c r="AN634">
        <v>0</v>
      </c>
      <c r="AO634" t="str">
        <f>""</f>
        <v/>
      </c>
      <c r="AP634">
        <v>0</v>
      </c>
      <c r="AQ634" t="str">
        <f>""</f>
        <v/>
      </c>
      <c r="AR634" t="s">
        <v>56</v>
      </c>
      <c r="AS634" t="s">
        <v>57</v>
      </c>
      <c r="AT634">
        <v>0</v>
      </c>
      <c r="AU634" t="str">
        <f>""</f>
        <v/>
      </c>
      <c r="AV634">
        <v>2015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</row>
    <row r="635" spans="1:54" x14ac:dyDescent="0.2">
      <c r="A635">
        <v>1841000431</v>
      </c>
      <c r="B635" t="s">
        <v>677</v>
      </c>
      <c r="C635" s="2">
        <v>24000</v>
      </c>
      <c r="D635" s="1">
        <v>24708.68</v>
      </c>
      <c r="E635">
        <v>0</v>
      </c>
      <c r="F635" s="1">
        <v>24708.68</v>
      </c>
      <c r="G635">
        <v>-708.68</v>
      </c>
      <c r="H635">
        <v>102.95</v>
      </c>
      <c r="I635" s="2">
        <v>24000</v>
      </c>
      <c r="J635" s="1">
        <v>24708.68</v>
      </c>
      <c r="K635">
        <v>0</v>
      </c>
      <c r="L635" s="1">
        <v>24708.68</v>
      </c>
      <c r="M635">
        <v>-708.68</v>
      </c>
      <c r="N635">
        <v>102.95</v>
      </c>
      <c r="O635">
        <v>0</v>
      </c>
      <c r="P635">
        <v>0</v>
      </c>
      <c r="Q635">
        <v>0</v>
      </c>
      <c r="R635" s="2">
        <v>24000</v>
      </c>
      <c r="S635">
        <v>-708.68</v>
      </c>
      <c r="T635" s="2">
        <v>24000</v>
      </c>
      <c r="U635">
        <v>-708.68</v>
      </c>
      <c r="V635">
        <v>460</v>
      </c>
      <c r="W635" t="s">
        <v>215</v>
      </c>
      <c r="X635">
        <v>0</v>
      </c>
      <c r="Y635" t="str">
        <f>""</f>
        <v/>
      </c>
      <c r="Z635">
        <v>0</v>
      </c>
      <c r="AA635" t="str">
        <f>""</f>
        <v/>
      </c>
      <c r="AB635">
        <v>0</v>
      </c>
      <c r="AC635" t="str">
        <f>""</f>
        <v/>
      </c>
      <c r="AD635">
        <v>0</v>
      </c>
      <c r="AE635" t="str">
        <f>""</f>
        <v/>
      </c>
      <c r="AF635">
        <v>0</v>
      </c>
      <c r="AG635" t="str">
        <f>""</f>
        <v/>
      </c>
      <c r="AH635">
        <v>0</v>
      </c>
      <c r="AI635" t="str">
        <f>""</f>
        <v/>
      </c>
      <c r="AJ635">
        <v>0</v>
      </c>
      <c r="AK635" t="str">
        <f>""</f>
        <v/>
      </c>
      <c r="AL635">
        <v>0</v>
      </c>
      <c r="AM635" t="str">
        <f>""</f>
        <v/>
      </c>
      <c r="AN635">
        <v>0</v>
      </c>
      <c r="AO635" t="str">
        <f>""</f>
        <v/>
      </c>
      <c r="AP635">
        <v>0</v>
      </c>
      <c r="AQ635" t="str">
        <f>""</f>
        <v/>
      </c>
      <c r="AR635" t="s">
        <v>56</v>
      </c>
      <c r="AS635" t="s">
        <v>57</v>
      </c>
      <c r="AT635">
        <v>0</v>
      </c>
      <c r="AU635" t="str">
        <f>""</f>
        <v/>
      </c>
      <c r="AV635">
        <v>2015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</row>
    <row r="636" spans="1:54" x14ac:dyDescent="0.2">
      <c r="A636">
        <v>1841000432</v>
      </c>
      <c r="B636" t="s">
        <v>678</v>
      </c>
      <c r="C636" s="2">
        <v>2000</v>
      </c>
      <c r="D636" s="1">
        <v>1689.8</v>
      </c>
      <c r="E636">
        <v>0</v>
      </c>
      <c r="F636" s="1">
        <v>1689.8</v>
      </c>
      <c r="G636">
        <v>310.2</v>
      </c>
      <c r="H636">
        <v>84.49</v>
      </c>
      <c r="I636" s="2">
        <v>2000</v>
      </c>
      <c r="J636" s="1">
        <v>1689.8</v>
      </c>
      <c r="K636">
        <v>0</v>
      </c>
      <c r="L636" s="1">
        <v>1689.8</v>
      </c>
      <c r="M636">
        <v>310.2</v>
      </c>
      <c r="N636">
        <v>84.49</v>
      </c>
      <c r="O636">
        <v>0</v>
      </c>
      <c r="P636">
        <v>0</v>
      </c>
      <c r="Q636">
        <v>0</v>
      </c>
      <c r="R636" s="2">
        <v>2000</v>
      </c>
      <c r="S636">
        <v>310.2</v>
      </c>
      <c r="T636" s="2">
        <v>2000</v>
      </c>
      <c r="U636">
        <v>310.2</v>
      </c>
      <c r="V636">
        <v>0</v>
      </c>
      <c r="W636" t="str">
        <f>""</f>
        <v/>
      </c>
      <c r="X636">
        <v>0</v>
      </c>
      <c r="Y636" t="str">
        <f>""</f>
        <v/>
      </c>
      <c r="Z636">
        <v>0</v>
      </c>
      <c r="AA636" t="str">
        <f>""</f>
        <v/>
      </c>
      <c r="AB636">
        <v>0</v>
      </c>
      <c r="AC636" t="str">
        <f>""</f>
        <v/>
      </c>
      <c r="AD636">
        <v>0</v>
      </c>
      <c r="AE636" t="str">
        <f>""</f>
        <v/>
      </c>
      <c r="AF636">
        <v>0</v>
      </c>
      <c r="AG636" t="str">
        <f>""</f>
        <v/>
      </c>
      <c r="AH636">
        <v>0</v>
      </c>
      <c r="AI636" t="str">
        <f>""</f>
        <v/>
      </c>
      <c r="AJ636">
        <v>0</v>
      </c>
      <c r="AK636" t="str">
        <f>""</f>
        <v/>
      </c>
      <c r="AL636">
        <v>0</v>
      </c>
      <c r="AM636" t="str">
        <f>""</f>
        <v/>
      </c>
      <c r="AN636">
        <v>0</v>
      </c>
      <c r="AO636" t="str">
        <f>""</f>
        <v/>
      </c>
      <c r="AP636">
        <v>0</v>
      </c>
      <c r="AQ636" t="str">
        <f>""</f>
        <v/>
      </c>
      <c r="AR636" t="s">
        <v>56</v>
      </c>
      <c r="AS636" t="s">
        <v>57</v>
      </c>
      <c r="AT636">
        <v>0</v>
      </c>
      <c r="AU636" t="str">
        <f>""</f>
        <v/>
      </c>
      <c r="AV636">
        <v>2015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</row>
    <row r="637" spans="1:54" x14ac:dyDescent="0.2">
      <c r="A637">
        <v>1841000521</v>
      </c>
      <c r="B637" t="s">
        <v>633</v>
      </c>
      <c r="C637" s="2">
        <v>6000</v>
      </c>
      <c r="D637" s="1">
        <v>4650</v>
      </c>
      <c r="E637">
        <v>0</v>
      </c>
      <c r="F637" s="1">
        <v>4650</v>
      </c>
      <c r="G637" s="1">
        <v>1350</v>
      </c>
      <c r="H637">
        <v>77.5</v>
      </c>
      <c r="I637" s="2">
        <v>6000</v>
      </c>
      <c r="J637" s="1">
        <v>4650</v>
      </c>
      <c r="K637">
        <v>0</v>
      </c>
      <c r="L637" s="1">
        <v>4650</v>
      </c>
      <c r="M637" s="1">
        <v>1350</v>
      </c>
      <c r="N637">
        <v>77.5</v>
      </c>
      <c r="O637">
        <v>0</v>
      </c>
      <c r="P637">
        <v>0</v>
      </c>
      <c r="Q637">
        <v>0</v>
      </c>
      <c r="R637" s="2">
        <v>6000</v>
      </c>
      <c r="S637" s="1">
        <v>1350</v>
      </c>
      <c r="T637" s="2">
        <v>6000</v>
      </c>
      <c r="U637" s="1">
        <v>1350</v>
      </c>
      <c r="V637">
        <v>460</v>
      </c>
      <c r="W637" t="s">
        <v>215</v>
      </c>
      <c r="X637">
        <v>0</v>
      </c>
      <c r="Y637" t="str">
        <f>""</f>
        <v/>
      </c>
      <c r="Z637">
        <v>0</v>
      </c>
      <c r="AA637" t="str">
        <f>""</f>
        <v/>
      </c>
      <c r="AB637">
        <v>0</v>
      </c>
      <c r="AC637" t="str">
        <f>""</f>
        <v/>
      </c>
      <c r="AD637">
        <v>0</v>
      </c>
      <c r="AE637" t="str">
        <f>""</f>
        <v/>
      </c>
      <c r="AF637">
        <v>0</v>
      </c>
      <c r="AG637" t="str">
        <f>""</f>
        <v/>
      </c>
      <c r="AH637">
        <v>0</v>
      </c>
      <c r="AI637" t="str">
        <f>""</f>
        <v/>
      </c>
      <c r="AJ637">
        <v>0</v>
      </c>
      <c r="AK637" t="str">
        <f>""</f>
        <v/>
      </c>
      <c r="AL637">
        <v>0</v>
      </c>
      <c r="AM637" t="str">
        <f>""</f>
        <v/>
      </c>
      <c r="AN637">
        <v>0</v>
      </c>
      <c r="AO637" t="str">
        <f>""</f>
        <v/>
      </c>
      <c r="AP637">
        <v>0</v>
      </c>
      <c r="AQ637" t="str">
        <f>""</f>
        <v/>
      </c>
      <c r="AR637" t="s">
        <v>56</v>
      </c>
      <c r="AS637" t="s">
        <v>57</v>
      </c>
      <c r="AT637">
        <v>0</v>
      </c>
      <c r="AU637" t="str">
        <f>""</f>
        <v/>
      </c>
      <c r="AV637">
        <v>2015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</row>
    <row r="638" spans="1:54" x14ac:dyDescent="0.2">
      <c r="A638">
        <v>1841000540</v>
      </c>
      <c r="B638" t="s">
        <v>679</v>
      </c>
      <c r="C638" s="2">
        <v>8000</v>
      </c>
      <c r="D638" s="1">
        <v>10962.14</v>
      </c>
      <c r="E638">
        <v>0</v>
      </c>
      <c r="F638" s="1">
        <v>10962.14</v>
      </c>
      <c r="G638" s="1">
        <v>-2962.14</v>
      </c>
      <c r="H638">
        <v>137.02000000000001</v>
      </c>
      <c r="I638" s="2">
        <v>8000</v>
      </c>
      <c r="J638" s="1">
        <v>10962.14</v>
      </c>
      <c r="K638">
        <v>0</v>
      </c>
      <c r="L638" s="1">
        <v>10962.14</v>
      </c>
      <c r="M638" s="1">
        <v>-2962.14</v>
      </c>
      <c r="N638">
        <v>137.02000000000001</v>
      </c>
      <c r="O638">
        <v>0</v>
      </c>
      <c r="P638">
        <v>0</v>
      </c>
      <c r="Q638">
        <v>0</v>
      </c>
      <c r="R638" s="2">
        <v>8000</v>
      </c>
      <c r="S638" s="1">
        <v>-2962.14</v>
      </c>
      <c r="T638" s="2">
        <v>8000</v>
      </c>
      <c r="U638" s="1">
        <v>-2962.14</v>
      </c>
      <c r="V638">
        <v>460</v>
      </c>
      <c r="W638" t="s">
        <v>215</v>
      </c>
      <c r="X638">
        <v>0</v>
      </c>
      <c r="Y638" t="str">
        <f>""</f>
        <v/>
      </c>
      <c r="Z638">
        <v>0</v>
      </c>
      <c r="AA638" t="str">
        <f>""</f>
        <v/>
      </c>
      <c r="AB638">
        <v>0</v>
      </c>
      <c r="AC638" t="str">
        <f>""</f>
        <v/>
      </c>
      <c r="AD638">
        <v>0</v>
      </c>
      <c r="AE638" t="str">
        <f>""</f>
        <v/>
      </c>
      <c r="AF638">
        <v>0</v>
      </c>
      <c r="AG638" t="str">
        <f>""</f>
        <v/>
      </c>
      <c r="AH638">
        <v>0</v>
      </c>
      <c r="AI638" t="str">
        <f>""</f>
        <v/>
      </c>
      <c r="AJ638">
        <v>0</v>
      </c>
      <c r="AK638" t="str">
        <f>""</f>
        <v/>
      </c>
      <c r="AL638">
        <v>0</v>
      </c>
      <c r="AM638" t="str">
        <f>""</f>
        <v/>
      </c>
      <c r="AN638">
        <v>0</v>
      </c>
      <c r="AO638" t="str">
        <f>""</f>
        <v/>
      </c>
      <c r="AP638">
        <v>0</v>
      </c>
      <c r="AQ638" t="str">
        <f>""</f>
        <v/>
      </c>
      <c r="AR638" t="s">
        <v>56</v>
      </c>
      <c r="AS638" t="s">
        <v>57</v>
      </c>
      <c r="AT638">
        <v>0</v>
      </c>
      <c r="AU638" t="str">
        <f>""</f>
        <v/>
      </c>
      <c r="AV638">
        <v>2015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</row>
    <row r="639" spans="1:54" x14ac:dyDescent="0.2">
      <c r="A639">
        <v>1841000560</v>
      </c>
      <c r="B639" t="s">
        <v>370</v>
      </c>
      <c r="C639" s="2">
        <v>3000</v>
      </c>
      <c r="D639" s="1">
        <v>4979.6000000000004</v>
      </c>
      <c r="E639" s="1">
        <v>2300</v>
      </c>
      <c r="F639" s="1">
        <v>7279.6</v>
      </c>
      <c r="G639" s="1">
        <v>-4279.6000000000004</v>
      </c>
      <c r="H639">
        <v>242.65</v>
      </c>
      <c r="I639" s="2">
        <v>3000</v>
      </c>
      <c r="J639" s="1">
        <v>4979.6000000000004</v>
      </c>
      <c r="K639" s="1">
        <v>2300</v>
      </c>
      <c r="L639" s="1">
        <v>7279.6</v>
      </c>
      <c r="M639" s="1">
        <v>-4279.6000000000004</v>
      </c>
      <c r="N639">
        <v>242.65</v>
      </c>
      <c r="O639">
        <v>0</v>
      </c>
      <c r="P639">
        <v>0</v>
      </c>
      <c r="Q639">
        <v>0</v>
      </c>
      <c r="R639" s="2">
        <v>3000</v>
      </c>
      <c r="S639" s="1">
        <v>-4279.6000000000004</v>
      </c>
      <c r="T639" s="2">
        <v>3000</v>
      </c>
      <c r="U639" s="1">
        <v>-4279.6000000000004</v>
      </c>
      <c r="V639">
        <v>0</v>
      </c>
      <c r="W639" t="str">
        <f>""</f>
        <v/>
      </c>
      <c r="X639">
        <v>0</v>
      </c>
      <c r="Y639" t="str">
        <f>""</f>
        <v/>
      </c>
      <c r="Z639">
        <v>0</v>
      </c>
      <c r="AA639" t="str">
        <f>""</f>
        <v/>
      </c>
      <c r="AB639">
        <v>0</v>
      </c>
      <c r="AC639" t="str">
        <f>""</f>
        <v/>
      </c>
      <c r="AD639">
        <v>0</v>
      </c>
      <c r="AE639" t="str">
        <f>""</f>
        <v/>
      </c>
      <c r="AF639">
        <v>0</v>
      </c>
      <c r="AG639" t="str">
        <f>""</f>
        <v/>
      </c>
      <c r="AH639">
        <v>0</v>
      </c>
      <c r="AI639" t="str">
        <f>""</f>
        <v/>
      </c>
      <c r="AJ639">
        <v>0</v>
      </c>
      <c r="AK639" t="str">
        <f>""</f>
        <v/>
      </c>
      <c r="AL639">
        <v>0</v>
      </c>
      <c r="AM639" t="str">
        <f>""</f>
        <v/>
      </c>
      <c r="AN639">
        <v>0</v>
      </c>
      <c r="AO639" t="str">
        <f>""</f>
        <v/>
      </c>
      <c r="AP639">
        <v>0</v>
      </c>
      <c r="AQ639" t="str">
        <f>""</f>
        <v/>
      </c>
      <c r="AR639" t="s">
        <v>56</v>
      </c>
      <c r="AS639" t="s">
        <v>57</v>
      </c>
      <c r="AT639">
        <v>0</v>
      </c>
      <c r="AU639" t="str">
        <f>""</f>
        <v/>
      </c>
      <c r="AV639">
        <v>2015</v>
      </c>
      <c r="AW639">
        <v>0</v>
      </c>
      <c r="AX639">
        <v>0</v>
      </c>
      <c r="AY639">
        <v>2300</v>
      </c>
      <c r="AZ639">
        <v>0</v>
      </c>
      <c r="BA639">
        <v>0</v>
      </c>
      <c r="BB639">
        <v>0</v>
      </c>
    </row>
    <row r="640" spans="1:54" x14ac:dyDescent="0.2">
      <c r="A640">
        <v>1841000780</v>
      </c>
      <c r="B640" t="s">
        <v>680</v>
      </c>
      <c r="C640" s="2">
        <v>30000</v>
      </c>
      <c r="D640" s="1">
        <v>86684.08</v>
      </c>
      <c r="E640" s="1">
        <v>2657.2</v>
      </c>
      <c r="F640" s="1">
        <v>89341.28</v>
      </c>
      <c r="G640" s="1">
        <v>-59341.279999999999</v>
      </c>
      <c r="H640">
        <v>297.8</v>
      </c>
      <c r="I640" s="2">
        <v>30000</v>
      </c>
      <c r="J640" s="1">
        <v>86684.08</v>
      </c>
      <c r="K640" s="1">
        <v>2657.2</v>
      </c>
      <c r="L640" s="1">
        <v>89341.28</v>
      </c>
      <c r="M640" s="1">
        <v>-59341.279999999999</v>
      </c>
      <c r="N640">
        <v>297.8</v>
      </c>
      <c r="O640">
        <v>0</v>
      </c>
      <c r="P640">
        <v>0</v>
      </c>
      <c r="Q640">
        <v>0</v>
      </c>
      <c r="R640" s="2">
        <v>30000</v>
      </c>
      <c r="S640" s="1">
        <v>-59341.279999999999</v>
      </c>
      <c r="T640" s="2">
        <v>30000</v>
      </c>
      <c r="U640" s="1">
        <v>-59341.279999999999</v>
      </c>
      <c r="V640">
        <v>460</v>
      </c>
      <c r="W640" t="s">
        <v>215</v>
      </c>
      <c r="X640">
        <v>0</v>
      </c>
      <c r="Y640" t="str">
        <f>""</f>
        <v/>
      </c>
      <c r="Z640">
        <v>0</v>
      </c>
      <c r="AA640" t="str">
        <f>""</f>
        <v/>
      </c>
      <c r="AB640">
        <v>0</v>
      </c>
      <c r="AC640" t="str">
        <f>""</f>
        <v/>
      </c>
      <c r="AD640">
        <v>0</v>
      </c>
      <c r="AE640" t="str">
        <f>""</f>
        <v/>
      </c>
      <c r="AF640">
        <v>0</v>
      </c>
      <c r="AG640" t="str">
        <f>""</f>
        <v/>
      </c>
      <c r="AH640">
        <v>0</v>
      </c>
      <c r="AI640" t="str">
        <f>""</f>
        <v/>
      </c>
      <c r="AJ640">
        <v>0</v>
      </c>
      <c r="AK640" t="str">
        <f>""</f>
        <v/>
      </c>
      <c r="AL640">
        <v>0</v>
      </c>
      <c r="AM640" t="str">
        <f>""</f>
        <v/>
      </c>
      <c r="AN640">
        <v>0</v>
      </c>
      <c r="AO640" t="str">
        <f>""</f>
        <v/>
      </c>
      <c r="AP640">
        <v>0</v>
      </c>
      <c r="AQ640" t="str">
        <f>""</f>
        <v/>
      </c>
      <c r="AR640" t="s">
        <v>56</v>
      </c>
      <c r="AS640" t="s">
        <v>57</v>
      </c>
      <c r="AT640">
        <v>0</v>
      </c>
      <c r="AU640" t="str">
        <f>""</f>
        <v/>
      </c>
      <c r="AV640">
        <v>2015</v>
      </c>
      <c r="AW640">
        <v>0</v>
      </c>
      <c r="AX640">
        <v>0</v>
      </c>
      <c r="AY640">
        <v>2657</v>
      </c>
      <c r="AZ640">
        <v>0</v>
      </c>
      <c r="BA640">
        <v>0</v>
      </c>
      <c r="BB640">
        <v>0</v>
      </c>
    </row>
    <row r="641" spans="1:54" x14ac:dyDescent="0.2">
      <c r="A641">
        <v>1841001720</v>
      </c>
      <c r="B641" t="s">
        <v>216</v>
      </c>
      <c r="C641">
        <v>0</v>
      </c>
      <c r="D641" s="1">
        <v>80613</v>
      </c>
      <c r="E641">
        <v>0</v>
      </c>
      <c r="F641" s="1">
        <v>80613</v>
      </c>
      <c r="G641" s="1">
        <v>-80613</v>
      </c>
      <c r="H641">
        <v>0</v>
      </c>
      <c r="I641">
        <v>0</v>
      </c>
      <c r="J641" s="1">
        <v>80613</v>
      </c>
      <c r="K641">
        <v>0</v>
      </c>
      <c r="L641" s="1">
        <v>80613</v>
      </c>
      <c r="M641" s="1">
        <v>-80613</v>
      </c>
      <c r="N641">
        <v>0</v>
      </c>
      <c r="O641">
        <v>0</v>
      </c>
      <c r="P641">
        <v>0</v>
      </c>
      <c r="Q641">
        <v>0</v>
      </c>
      <c r="R641">
        <v>0</v>
      </c>
      <c r="S641" s="1">
        <v>-80613</v>
      </c>
      <c r="T641">
        <v>0</v>
      </c>
      <c r="U641" s="1">
        <v>-80613</v>
      </c>
      <c r="V641">
        <v>0</v>
      </c>
      <c r="W641" t="str">
        <f>""</f>
        <v/>
      </c>
      <c r="X641">
        <v>0</v>
      </c>
      <c r="Y641" t="str">
        <f>""</f>
        <v/>
      </c>
      <c r="Z641">
        <v>0</v>
      </c>
      <c r="AA641" t="str">
        <f>""</f>
        <v/>
      </c>
      <c r="AB641">
        <v>0</v>
      </c>
      <c r="AC641" t="str">
        <f>""</f>
        <v/>
      </c>
      <c r="AD641">
        <v>0</v>
      </c>
      <c r="AE641" t="str">
        <f>""</f>
        <v/>
      </c>
      <c r="AF641">
        <v>0</v>
      </c>
      <c r="AG641" t="str">
        <f>""</f>
        <v/>
      </c>
      <c r="AH641">
        <v>0</v>
      </c>
      <c r="AI641" t="str">
        <f>""</f>
        <v/>
      </c>
      <c r="AJ641">
        <v>0</v>
      </c>
      <c r="AK641" t="str">
        <f>""</f>
        <v/>
      </c>
      <c r="AL641">
        <v>0</v>
      </c>
      <c r="AM641" t="str">
        <f>""</f>
        <v/>
      </c>
      <c r="AN641">
        <v>0</v>
      </c>
      <c r="AO641" t="str">
        <f>""</f>
        <v/>
      </c>
      <c r="AP641">
        <v>0</v>
      </c>
      <c r="AQ641" t="str">
        <f>""</f>
        <v/>
      </c>
      <c r="AR641" t="s">
        <v>56</v>
      </c>
      <c r="AS641" t="s">
        <v>57</v>
      </c>
      <c r="AT641">
        <v>0</v>
      </c>
      <c r="AU641" t="str">
        <f>""</f>
        <v/>
      </c>
      <c r="AV641">
        <v>2015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</row>
    <row r="642" spans="1:54" x14ac:dyDescent="0.2">
      <c r="A642">
        <v>1842200840</v>
      </c>
      <c r="B642" t="s">
        <v>681</v>
      </c>
      <c r="C642" s="2">
        <v>609000</v>
      </c>
      <c r="D642" s="1">
        <v>646017</v>
      </c>
      <c r="E642">
        <v>0</v>
      </c>
      <c r="F642" s="1">
        <v>646017</v>
      </c>
      <c r="G642" s="1">
        <v>-37017</v>
      </c>
      <c r="H642">
        <v>106.07</v>
      </c>
      <c r="I642" s="2">
        <v>609000</v>
      </c>
      <c r="J642" s="1">
        <v>646017</v>
      </c>
      <c r="K642">
        <v>0</v>
      </c>
      <c r="L642" s="1">
        <v>646017</v>
      </c>
      <c r="M642" s="1">
        <v>-37017</v>
      </c>
      <c r="N642">
        <v>106.07</v>
      </c>
      <c r="O642">
        <v>0</v>
      </c>
      <c r="P642">
        <v>0</v>
      </c>
      <c r="Q642">
        <v>0</v>
      </c>
      <c r="R642" s="2">
        <v>609000</v>
      </c>
      <c r="S642" s="1">
        <v>-37017</v>
      </c>
      <c r="T642" s="2">
        <v>609000</v>
      </c>
      <c r="U642" s="1">
        <v>-37017</v>
      </c>
      <c r="V642">
        <v>460</v>
      </c>
      <c r="W642" t="s">
        <v>215</v>
      </c>
      <c r="X642">
        <v>0</v>
      </c>
      <c r="Y642" t="str">
        <f>""</f>
        <v/>
      </c>
      <c r="Z642">
        <v>0</v>
      </c>
      <c r="AA642" t="str">
        <f>""</f>
        <v/>
      </c>
      <c r="AB642">
        <v>0</v>
      </c>
      <c r="AC642" t="str">
        <f>""</f>
        <v/>
      </c>
      <c r="AD642">
        <v>0</v>
      </c>
      <c r="AE642" t="str">
        <f>""</f>
        <v/>
      </c>
      <c r="AF642">
        <v>0</v>
      </c>
      <c r="AG642" t="str">
        <f>""</f>
        <v/>
      </c>
      <c r="AH642">
        <v>0</v>
      </c>
      <c r="AI642" t="str">
        <f>""</f>
        <v/>
      </c>
      <c r="AJ642">
        <v>0</v>
      </c>
      <c r="AK642" t="str">
        <f>""</f>
        <v/>
      </c>
      <c r="AL642">
        <v>0</v>
      </c>
      <c r="AM642" t="str">
        <f>""</f>
        <v/>
      </c>
      <c r="AN642">
        <v>0</v>
      </c>
      <c r="AO642" t="str">
        <f>""</f>
        <v/>
      </c>
      <c r="AP642">
        <v>0</v>
      </c>
      <c r="AQ642" t="str">
        <f>""</f>
        <v/>
      </c>
      <c r="AR642" t="s">
        <v>56</v>
      </c>
      <c r="AS642" t="s">
        <v>57</v>
      </c>
      <c r="AT642">
        <v>0</v>
      </c>
      <c r="AU642" t="str">
        <f>""</f>
        <v/>
      </c>
      <c r="AV642">
        <v>2015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</row>
    <row r="643" spans="1:54" x14ac:dyDescent="0.2">
      <c r="A643">
        <v>1842300780</v>
      </c>
      <c r="B643" t="s">
        <v>682</v>
      </c>
      <c r="C643" s="2">
        <v>112000</v>
      </c>
      <c r="D643" s="1">
        <v>135538.88</v>
      </c>
      <c r="E643">
        <v>0</v>
      </c>
      <c r="F643" s="1">
        <v>135538.88</v>
      </c>
      <c r="G643" s="1">
        <v>-23538.880000000001</v>
      </c>
      <c r="H643">
        <v>121.01</v>
      </c>
      <c r="I643" s="2">
        <v>112000</v>
      </c>
      <c r="J643" s="1">
        <v>135538.88</v>
      </c>
      <c r="K643">
        <v>0</v>
      </c>
      <c r="L643" s="1">
        <v>135538.88</v>
      </c>
      <c r="M643" s="1">
        <v>-23538.880000000001</v>
      </c>
      <c r="N643">
        <v>121.01</v>
      </c>
      <c r="O643">
        <v>0</v>
      </c>
      <c r="P643">
        <v>0</v>
      </c>
      <c r="Q643">
        <v>0</v>
      </c>
      <c r="R643" s="2">
        <v>112000</v>
      </c>
      <c r="S643" s="1">
        <v>-23538.880000000001</v>
      </c>
      <c r="T643" s="2">
        <v>112000</v>
      </c>
      <c r="U643" s="1">
        <v>-23538.880000000001</v>
      </c>
      <c r="V643">
        <v>460</v>
      </c>
      <c r="W643" t="s">
        <v>215</v>
      </c>
      <c r="X643">
        <v>0</v>
      </c>
      <c r="Y643" t="str">
        <f>""</f>
        <v/>
      </c>
      <c r="Z643">
        <v>0</v>
      </c>
      <c r="AA643" t="str">
        <f>""</f>
        <v/>
      </c>
      <c r="AB643">
        <v>0</v>
      </c>
      <c r="AC643" t="str">
        <f>""</f>
        <v/>
      </c>
      <c r="AD643">
        <v>0</v>
      </c>
      <c r="AE643" t="str">
        <f>""</f>
        <v/>
      </c>
      <c r="AF643">
        <v>0</v>
      </c>
      <c r="AG643" t="str">
        <f>""</f>
        <v/>
      </c>
      <c r="AH643">
        <v>0</v>
      </c>
      <c r="AI643" t="str">
        <f>""</f>
        <v/>
      </c>
      <c r="AJ643">
        <v>0</v>
      </c>
      <c r="AK643" t="str">
        <f>""</f>
        <v/>
      </c>
      <c r="AL643">
        <v>0</v>
      </c>
      <c r="AM643" t="str">
        <f>""</f>
        <v/>
      </c>
      <c r="AN643">
        <v>0</v>
      </c>
      <c r="AO643" t="str">
        <f>""</f>
        <v/>
      </c>
      <c r="AP643">
        <v>0</v>
      </c>
      <c r="AQ643" t="str">
        <f>""</f>
        <v/>
      </c>
      <c r="AR643" t="s">
        <v>56</v>
      </c>
      <c r="AS643" t="s">
        <v>57</v>
      </c>
      <c r="AT643">
        <v>0</v>
      </c>
      <c r="AU643" t="str">
        <f>""</f>
        <v/>
      </c>
      <c r="AV643">
        <v>2015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</row>
    <row r="644" spans="1:54" x14ac:dyDescent="0.2">
      <c r="A644">
        <v>1842400110</v>
      </c>
      <c r="B644" t="s">
        <v>683</v>
      </c>
      <c r="C644" s="2">
        <v>1552000</v>
      </c>
      <c r="D644" s="1">
        <v>1538818.69</v>
      </c>
      <c r="E644">
        <v>0</v>
      </c>
      <c r="F644" s="1">
        <v>1538818.69</v>
      </c>
      <c r="G644" s="1">
        <v>13181.31</v>
      </c>
      <c r="H644">
        <v>99.15</v>
      </c>
      <c r="I644" s="2">
        <v>1552000</v>
      </c>
      <c r="J644" s="1">
        <v>1538818.69</v>
      </c>
      <c r="K644">
        <v>0</v>
      </c>
      <c r="L644" s="1">
        <v>1538818.69</v>
      </c>
      <c r="M644" s="1">
        <v>13181.31</v>
      </c>
      <c r="N644">
        <v>99.15</v>
      </c>
      <c r="O644">
        <v>0</v>
      </c>
      <c r="P644">
        <v>0</v>
      </c>
      <c r="Q644">
        <v>0</v>
      </c>
      <c r="R644" s="2">
        <v>1552000</v>
      </c>
      <c r="S644" s="1">
        <v>13181.31</v>
      </c>
      <c r="T644" s="2">
        <v>1552000</v>
      </c>
      <c r="U644" s="1">
        <v>13181.31</v>
      </c>
      <c r="V644">
        <v>0</v>
      </c>
      <c r="W644" t="str">
        <f>""</f>
        <v/>
      </c>
      <c r="X644">
        <v>0</v>
      </c>
      <c r="Y644" t="str">
        <f>""</f>
        <v/>
      </c>
      <c r="Z644">
        <v>0</v>
      </c>
      <c r="AA644" t="str">
        <f>""</f>
        <v/>
      </c>
      <c r="AB644">
        <v>0</v>
      </c>
      <c r="AC644" t="str">
        <f>""</f>
        <v/>
      </c>
      <c r="AD644">
        <v>0</v>
      </c>
      <c r="AE644" t="str">
        <f>""</f>
        <v/>
      </c>
      <c r="AF644">
        <v>0</v>
      </c>
      <c r="AG644" t="str">
        <f>""</f>
        <v/>
      </c>
      <c r="AH644">
        <v>0</v>
      </c>
      <c r="AI644" t="str">
        <f>""</f>
        <v/>
      </c>
      <c r="AJ644">
        <v>0</v>
      </c>
      <c r="AK644" t="str">
        <f>""</f>
        <v/>
      </c>
      <c r="AL644">
        <v>0</v>
      </c>
      <c r="AM644" t="str">
        <f>""</f>
        <v/>
      </c>
      <c r="AN644">
        <v>0</v>
      </c>
      <c r="AO644" t="str">
        <f>""</f>
        <v/>
      </c>
      <c r="AP644">
        <v>0</v>
      </c>
      <c r="AQ644" t="str">
        <f>""</f>
        <v/>
      </c>
      <c r="AR644" t="s">
        <v>56</v>
      </c>
      <c r="AS644" t="s">
        <v>57</v>
      </c>
      <c r="AT644">
        <v>0</v>
      </c>
      <c r="AU644" t="str">
        <f>""</f>
        <v/>
      </c>
      <c r="AV644">
        <v>2015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</row>
    <row r="645" spans="1:54" x14ac:dyDescent="0.2">
      <c r="A645">
        <v>1842400750</v>
      </c>
      <c r="B645" t="s">
        <v>684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 t="str">
        <f>""</f>
        <v/>
      </c>
      <c r="X645">
        <v>0</v>
      </c>
      <c r="Y645" t="str">
        <f>""</f>
        <v/>
      </c>
      <c r="Z645">
        <v>0</v>
      </c>
      <c r="AA645" t="str">
        <f>""</f>
        <v/>
      </c>
      <c r="AB645">
        <v>0</v>
      </c>
      <c r="AC645" t="str">
        <f>""</f>
        <v/>
      </c>
      <c r="AD645">
        <v>0</v>
      </c>
      <c r="AE645" t="str">
        <f>""</f>
        <v/>
      </c>
      <c r="AF645">
        <v>0</v>
      </c>
      <c r="AG645" t="str">
        <f>""</f>
        <v/>
      </c>
      <c r="AH645">
        <v>0</v>
      </c>
      <c r="AI645" t="str">
        <f>""</f>
        <v/>
      </c>
      <c r="AJ645">
        <v>0</v>
      </c>
      <c r="AK645" t="str">
        <f>""</f>
        <v/>
      </c>
      <c r="AL645">
        <v>0</v>
      </c>
      <c r="AM645" t="str">
        <f>""</f>
        <v/>
      </c>
      <c r="AN645">
        <v>0</v>
      </c>
      <c r="AO645" t="str">
        <f>""</f>
        <v/>
      </c>
      <c r="AP645">
        <v>0</v>
      </c>
      <c r="AQ645" t="str">
        <f>""</f>
        <v/>
      </c>
      <c r="AR645" t="s">
        <v>56</v>
      </c>
      <c r="AS645" t="s">
        <v>57</v>
      </c>
      <c r="AT645">
        <v>0</v>
      </c>
      <c r="AU645" t="str">
        <f>""</f>
        <v/>
      </c>
      <c r="AV645">
        <v>2015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</row>
    <row r="646" spans="1:54" x14ac:dyDescent="0.2">
      <c r="A646">
        <v>1843500110</v>
      </c>
      <c r="B646" t="s">
        <v>685</v>
      </c>
      <c r="C646" s="2">
        <v>98000</v>
      </c>
      <c r="D646" s="1">
        <v>97678.399999999994</v>
      </c>
      <c r="E646">
        <v>0</v>
      </c>
      <c r="F646" s="1">
        <v>97678.399999999994</v>
      </c>
      <c r="G646">
        <v>321.60000000000002</v>
      </c>
      <c r="H646">
        <v>99.67</v>
      </c>
      <c r="I646" s="2">
        <v>98000</v>
      </c>
      <c r="J646" s="1">
        <v>97678.399999999994</v>
      </c>
      <c r="K646">
        <v>0</v>
      </c>
      <c r="L646" s="1">
        <v>97678.399999999994</v>
      </c>
      <c r="M646">
        <v>321.60000000000002</v>
      </c>
      <c r="N646">
        <v>99.67</v>
      </c>
      <c r="O646">
        <v>0</v>
      </c>
      <c r="P646">
        <v>0</v>
      </c>
      <c r="Q646">
        <v>0</v>
      </c>
      <c r="R646" s="2">
        <v>98000</v>
      </c>
      <c r="S646">
        <v>321.60000000000002</v>
      </c>
      <c r="T646" s="2">
        <v>98000</v>
      </c>
      <c r="U646">
        <v>321.60000000000002</v>
      </c>
      <c r="V646">
        <v>460</v>
      </c>
      <c r="W646" t="s">
        <v>215</v>
      </c>
      <c r="X646">
        <v>0</v>
      </c>
      <c r="Y646" t="str">
        <f>""</f>
        <v/>
      </c>
      <c r="Z646">
        <v>0</v>
      </c>
      <c r="AA646" t="str">
        <f>""</f>
        <v/>
      </c>
      <c r="AB646">
        <v>0</v>
      </c>
      <c r="AC646" t="str">
        <f>""</f>
        <v/>
      </c>
      <c r="AD646">
        <v>0</v>
      </c>
      <c r="AE646" t="str">
        <f>""</f>
        <v/>
      </c>
      <c r="AF646">
        <v>0</v>
      </c>
      <c r="AG646" t="str">
        <f>""</f>
        <v/>
      </c>
      <c r="AH646">
        <v>0</v>
      </c>
      <c r="AI646" t="str">
        <f>""</f>
        <v/>
      </c>
      <c r="AJ646">
        <v>0</v>
      </c>
      <c r="AK646" t="str">
        <f>""</f>
        <v/>
      </c>
      <c r="AL646">
        <v>0</v>
      </c>
      <c r="AM646" t="str">
        <f>""</f>
        <v/>
      </c>
      <c r="AN646">
        <v>0</v>
      </c>
      <c r="AO646" t="str">
        <f>""</f>
        <v/>
      </c>
      <c r="AP646">
        <v>0</v>
      </c>
      <c r="AQ646" t="str">
        <f>""</f>
        <v/>
      </c>
      <c r="AR646" t="s">
        <v>56</v>
      </c>
      <c r="AS646" t="s">
        <v>57</v>
      </c>
      <c r="AT646">
        <v>0</v>
      </c>
      <c r="AU646" t="str">
        <f>""</f>
        <v/>
      </c>
      <c r="AV646">
        <v>2015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</row>
    <row r="647" spans="1:54" x14ac:dyDescent="0.2">
      <c r="A647">
        <v>1843500750</v>
      </c>
      <c r="B647" t="s">
        <v>686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460</v>
      </c>
      <c r="W647" t="s">
        <v>215</v>
      </c>
      <c r="X647">
        <v>0</v>
      </c>
      <c r="Y647" t="str">
        <f>""</f>
        <v/>
      </c>
      <c r="Z647">
        <v>0</v>
      </c>
      <c r="AA647" t="str">
        <f>""</f>
        <v/>
      </c>
      <c r="AB647">
        <v>0</v>
      </c>
      <c r="AC647" t="str">
        <f>""</f>
        <v/>
      </c>
      <c r="AD647">
        <v>0</v>
      </c>
      <c r="AE647" t="str">
        <f>""</f>
        <v/>
      </c>
      <c r="AF647">
        <v>0</v>
      </c>
      <c r="AG647" t="str">
        <f>""</f>
        <v/>
      </c>
      <c r="AH647">
        <v>0</v>
      </c>
      <c r="AI647" t="str">
        <f>""</f>
        <v/>
      </c>
      <c r="AJ647">
        <v>0</v>
      </c>
      <c r="AK647" t="str">
        <f>""</f>
        <v/>
      </c>
      <c r="AL647">
        <v>0</v>
      </c>
      <c r="AM647" t="str">
        <f>""</f>
        <v/>
      </c>
      <c r="AN647">
        <v>0</v>
      </c>
      <c r="AO647" t="str">
        <f>""</f>
        <v/>
      </c>
      <c r="AP647">
        <v>0</v>
      </c>
      <c r="AQ647" t="str">
        <f>""</f>
        <v/>
      </c>
      <c r="AR647" t="s">
        <v>56</v>
      </c>
      <c r="AS647" t="s">
        <v>57</v>
      </c>
      <c r="AT647">
        <v>0</v>
      </c>
      <c r="AU647" t="str">
        <f>""</f>
        <v/>
      </c>
      <c r="AV647">
        <v>2015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</row>
    <row r="648" spans="1:54" x14ac:dyDescent="0.2">
      <c r="A648">
        <v>1843500780</v>
      </c>
      <c r="B648" t="s">
        <v>425</v>
      </c>
      <c r="C648" s="2">
        <v>2000</v>
      </c>
      <c r="D648">
        <v>428</v>
      </c>
      <c r="E648">
        <v>0</v>
      </c>
      <c r="F648">
        <v>428</v>
      </c>
      <c r="G648" s="1">
        <v>1572</v>
      </c>
      <c r="H648">
        <v>21.4</v>
      </c>
      <c r="I648" s="2">
        <v>2000</v>
      </c>
      <c r="J648">
        <v>428</v>
      </c>
      <c r="K648">
        <v>0</v>
      </c>
      <c r="L648">
        <v>428</v>
      </c>
      <c r="M648" s="1">
        <v>1572</v>
      </c>
      <c r="N648">
        <v>21.4</v>
      </c>
      <c r="O648">
        <v>0</v>
      </c>
      <c r="P648">
        <v>0</v>
      </c>
      <c r="Q648">
        <v>0</v>
      </c>
      <c r="R648" s="2">
        <v>2000</v>
      </c>
      <c r="S648" s="1">
        <v>1572</v>
      </c>
      <c r="T648" s="2">
        <v>2000</v>
      </c>
      <c r="U648" s="1">
        <v>1572</v>
      </c>
      <c r="V648">
        <v>460</v>
      </c>
      <c r="W648" t="s">
        <v>215</v>
      </c>
      <c r="X648">
        <v>0</v>
      </c>
      <c r="Y648" t="str">
        <f>""</f>
        <v/>
      </c>
      <c r="Z648">
        <v>0</v>
      </c>
      <c r="AA648" t="str">
        <f>""</f>
        <v/>
      </c>
      <c r="AB648">
        <v>0</v>
      </c>
      <c r="AC648" t="str">
        <f>""</f>
        <v/>
      </c>
      <c r="AD648">
        <v>0</v>
      </c>
      <c r="AE648" t="str">
        <f>""</f>
        <v/>
      </c>
      <c r="AF648">
        <v>0</v>
      </c>
      <c r="AG648" t="str">
        <f>""</f>
        <v/>
      </c>
      <c r="AH648">
        <v>0</v>
      </c>
      <c r="AI648" t="str">
        <f>""</f>
        <v/>
      </c>
      <c r="AJ648">
        <v>0</v>
      </c>
      <c r="AK648" t="str">
        <f>""</f>
        <v/>
      </c>
      <c r="AL648">
        <v>0</v>
      </c>
      <c r="AM648" t="str">
        <f>""</f>
        <v/>
      </c>
      <c r="AN648">
        <v>0</v>
      </c>
      <c r="AO648" t="str">
        <f>""</f>
        <v/>
      </c>
      <c r="AP648">
        <v>0</v>
      </c>
      <c r="AQ648" t="str">
        <f>""</f>
        <v/>
      </c>
      <c r="AR648" t="s">
        <v>56</v>
      </c>
      <c r="AS648" t="s">
        <v>57</v>
      </c>
      <c r="AT648">
        <v>0</v>
      </c>
      <c r="AU648" t="str">
        <f>""</f>
        <v/>
      </c>
      <c r="AV648">
        <v>2015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</row>
    <row r="649" spans="1:54" x14ac:dyDescent="0.2">
      <c r="A649">
        <v>1843500840</v>
      </c>
      <c r="B649" t="s">
        <v>687</v>
      </c>
      <c r="C649" s="2">
        <v>628000</v>
      </c>
      <c r="D649" s="1">
        <v>681192.61</v>
      </c>
      <c r="E649" s="1">
        <v>41666</v>
      </c>
      <c r="F649" s="1">
        <v>722858.61</v>
      </c>
      <c r="G649" s="1">
        <v>-94858.61</v>
      </c>
      <c r="H649">
        <v>115.1</v>
      </c>
      <c r="I649" s="2">
        <v>628000</v>
      </c>
      <c r="J649" s="1">
        <v>681192.61</v>
      </c>
      <c r="K649" s="1">
        <v>41666</v>
      </c>
      <c r="L649" s="1">
        <v>722858.61</v>
      </c>
      <c r="M649" s="1">
        <v>-94858.61</v>
      </c>
      <c r="N649">
        <v>115.1</v>
      </c>
      <c r="O649">
        <v>0</v>
      </c>
      <c r="P649">
        <v>0</v>
      </c>
      <c r="Q649">
        <v>0</v>
      </c>
      <c r="R649" s="2">
        <v>628000</v>
      </c>
      <c r="S649" s="1">
        <v>-94858.61</v>
      </c>
      <c r="T649" s="2">
        <v>628000</v>
      </c>
      <c r="U649" s="1">
        <v>-94858.61</v>
      </c>
      <c r="V649">
        <v>460</v>
      </c>
      <c r="W649" t="s">
        <v>215</v>
      </c>
      <c r="X649">
        <v>0</v>
      </c>
      <c r="Y649" t="str">
        <f>""</f>
        <v/>
      </c>
      <c r="Z649">
        <v>0</v>
      </c>
      <c r="AA649" t="str">
        <f>""</f>
        <v/>
      </c>
      <c r="AB649">
        <v>0</v>
      </c>
      <c r="AC649" t="str">
        <f>""</f>
        <v/>
      </c>
      <c r="AD649">
        <v>0</v>
      </c>
      <c r="AE649" t="str">
        <f>""</f>
        <v/>
      </c>
      <c r="AF649">
        <v>0</v>
      </c>
      <c r="AG649" t="str">
        <f>""</f>
        <v/>
      </c>
      <c r="AH649">
        <v>0</v>
      </c>
      <c r="AI649" t="str">
        <f>""</f>
        <v/>
      </c>
      <c r="AJ649">
        <v>0</v>
      </c>
      <c r="AK649" t="str">
        <f>""</f>
        <v/>
      </c>
      <c r="AL649">
        <v>0</v>
      </c>
      <c r="AM649" t="str">
        <f>""</f>
        <v/>
      </c>
      <c r="AN649">
        <v>0</v>
      </c>
      <c r="AO649" t="str">
        <f>""</f>
        <v/>
      </c>
      <c r="AP649">
        <v>0</v>
      </c>
      <c r="AQ649" t="str">
        <f>""</f>
        <v/>
      </c>
      <c r="AR649" t="s">
        <v>56</v>
      </c>
      <c r="AS649" t="s">
        <v>57</v>
      </c>
      <c r="AT649">
        <v>0</v>
      </c>
      <c r="AU649" t="str">
        <f>""</f>
        <v/>
      </c>
      <c r="AV649">
        <v>2015</v>
      </c>
      <c r="AW649">
        <v>0</v>
      </c>
      <c r="AX649">
        <v>0</v>
      </c>
      <c r="AY649">
        <v>41666</v>
      </c>
      <c r="AZ649">
        <v>0</v>
      </c>
      <c r="BA649">
        <v>0</v>
      </c>
      <c r="BB649">
        <v>0</v>
      </c>
    </row>
    <row r="650" spans="1:54" x14ac:dyDescent="0.2">
      <c r="A650">
        <v>1843800780</v>
      </c>
      <c r="B650" t="s">
        <v>688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 t="str">
        <f>""</f>
        <v/>
      </c>
      <c r="X650">
        <v>0</v>
      </c>
      <c r="Y650" t="str">
        <f>""</f>
        <v/>
      </c>
      <c r="Z650">
        <v>0</v>
      </c>
      <c r="AA650" t="str">
        <f>""</f>
        <v/>
      </c>
      <c r="AB650">
        <v>0</v>
      </c>
      <c r="AC650" t="str">
        <f>""</f>
        <v/>
      </c>
      <c r="AD650">
        <v>0</v>
      </c>
      <c r="AE650" t="str">
        <f>""</f>
        <v/>
      </c>
      <c r="AF650">
        <v>0</v>
      </c>
      <c r="AG650" t="str">
        <f>""</f>
        <v/>
      </c>
      <c r="AH650">
        <v>0</v>
      </c>
      <c r="AI650" t="str">
        <f>""</f>
        <v/>
      </c>
      <c r="AJ650">
        <v>0</v>
      </c>
      <c r="AK650" t="str">
        <f>""</f>
        <v/>
      </c>
      <c r="AL650">
        <v>0</v>
      </c>
      <c r="AM650" t="str">
        <f>""</f>
        <v/>
      </c>
      <c r="AN650">
        <v>0</v>
      </c>
      <c r="AO650" t="str">
        <f>""</f>
        <v/>
      </c>
      <c r="AP650">
        <v>0</v>
      </c>
      <c r="AQ650" t="str">
        <f>""</f>
        <v/>
      </c>
      <c r="AR650" t="s">
        <v>56</v>
      </c>
      <c r="AS650" t="s">
        <v>57</v>
      </c>
      <c r="AT650">
        <v>0</v>
      </c>
      <c r="AU650" t="str">
        <f>""</f>
        <v/>
      </c>
      <c r="AV650">
        <v>2015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</row>
    <row r="651" spans="1:54" x14ac:dyDescent="0.2">
      <c r="A651">
        <v>1843800840</v>
      </c>
      <c r="B651" t="s">
        <v>689</v>
      </c>
      <c r="C651" s="2">
        <v>2040000</v>
      </c>
      <c r="D651" s="1">
        <v>2154375</v>
      </c>
      <c r="E651" s="1">
        <v>1500</v>
      </c>
      <c r="F651" s="1">
        <v>2155875</v>
      </c>
      <c r="G651" s="1">
        <v>-115875</v>
      </c>
      <c r="H651">
        <v>105.68</v>
      </c>
      <c r="I651" s="2">
        <v>2040000</v>
      </c>
      <c r="J651" s="1">
        <v>2154375</v>
      </c>
      <c r="K651" s="1">
        <v>1500</v>
      </c>
      <c r="L651" s="1">
        <v>2155875</v>
      </c>
      <c r="M651" s="1">
        <v>-115875</v>
      </c>
      <c r="N651">
        <v>105.68</v>
      </c>
      <c r="O651">
        <v>0</v>
      </c>
      <c r="P651">
        <v>0</v>
      </c>
      <c r="Q651">
        <v>0</v>
      </c>
      <c r="R651" s="2">
        <v>2040000</v>
      </c>
      <c r="S651" s="1">
        <v>-115875</v>
      </c>
      <c r="T651" s="2">
        <v>2040000</v>
      </c>
      <c r="U651" s="1">
        <v>-115875</v>
      </c>
      <c r="V651">
        <v>460</v>
      </c>
      <c r="W651" t="s">
        <v>215</v>
      </c>
      <c r="X651">
        <v>0</v>
      </c>
      <c r="Y651" t="str">
        <f>""</f>
        <v/>
      </c>
      <c r="Z651">
        <v>0</v>
      </c>
      <c r="AA651" t="str">
        <f>""</f>
        <v/>
      </c>
      <c r="AB651">
        <v>0</v>
      </c>
      <c r="AC651" t="str">
        <f>""</f>
        <v/>
      </c>
      <c r="AD651">
        <v>0</v>
      </c>
      <c r="AE651" t="str">
        <f>""</f>
        <v/>
      </c>
      <c r="AF651">
        <v>0</v>
      </c>
      <c r="AG651" t="str">
        <f>""</f>
        <v/>
      </c>
      <c r="AH651">
        <v>0</v>
      </c>
      <c r="AI651" t="str">
        <f>""</f>
        <v/>
      </c>
      <c r="AJ651">
        <v>0</v>
      </c>
      <c r="AK651" t="str">
        <f>""</f>
        <v/>
      </c>
      <c r="AL651">
        <v>0</v>
      </c>
      <c r="AM651" t="str">
        <f>""</f>
        <v/>
      </c>
      <c r="AN651">
        <v>0</v>
      </c>
      <c r="AO651" t="str">
        <f>""</f>
        <v/>
      </c>
      <c r="AP651">
        <v>0</v>
      </c>
      <c r="AQ651" t="str">
        <f>""</f>
        <v/>
      </c>
      <c r="AR651" t="s">
        <v>56</v>
      </c>
      <c r="AS651" t="s">
        <v>57</v>
      </c>
      <c r="AT651">
        <v>0</v>
      </c>
      <c r="AU651" t="str">
        <f>""</f>
        <v/>
      </c>
      <c r="AV651">
        <v>2015</v>
      </c>
      <c r="AW651">
        <v>0</v>
      </c>
      <c r="AX651">
        <v>0</v>
      </c>
      <c r="AY651">
        <v>1500</v>
      </c>
      <c r="AZ651">
        <v>0</v>
      </c>
      <c r="BA651">
        <v>0</v>
      </c>
      <c r="BB651">
        <v>0</v>
      </c>
    </row>
    <row r="652" spans="1:54" x14ac:dyDescent="0.2">
      <c r="A652">
        <v>1843801780</v>
      </c>
      <c r="B652" t="s">
        <v>305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 t="str">
        <f>""</f>
        <v/>
      </c>
      <c r="X652">
        <v>0</v>
      </c>
      <c r="Y652" t="str">
        <f>""</f>
        <v/>
      </c>
      <c r="Z652">
        <v>0</v>
      </c>
      <c r="AA652" t="str">
        <f>""</f>
        <v/>
      </c>
      <c r="AB652">
        <v>0</v>
      </c>
      <c r="AC652" t="str">
        <f>""</f>
        <v/>
      </c>
      <c r="AD652">
        <v>0</v>
      </c>
      <c r="AE652" t="str">
        <f>""</f>
        <v/>
      </c>
      <c r="AF652">
        <v>0</v>
      </c>
      <c r="AG652" t="str">
        <f>""</f>
        <v/>
      </c>
      <c r="AH652">
        <v>0</v>
      </c>
      <c r="AI652" t="str">
        <f>""</f>
        <v/>
      </c>
      <c r="AJ652">
        <v>0</v>
      </c>
      <c r="AK652" t="str">
        <f>""</f>
        <v/>
      </c>
      <c r="AL652">
        <v>0</v>
      </c>
      <c r="AM652" t="str">
        <f>""</f>
        <v/>
      </c>
      <c r="AN652">
        <v>0</v>
      </c>
      <c r="AO652" t="str">
        <f>""</f>
        <v/>
      </c>
      <c r="AP652">
        <v>0</v>
      </c>
      <c r="AQ652" t="str">
        <f>""</f>
        <v/>
      </c>
      <c r="AR652" t="s">
        <v>56</v>
      </c>
      <c r="AS652" t="s">
        <v>57</v>
      </c>
      <c r="AT652">
        <v>0</v>
      </c>
      <c r="AU652" t="str">
        <f>""</f>
        <v/>
      </c>
      <c r="AV652">
        <v>2015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</row>
    <row r="653" spans="1:54" x14ac:dyDescent="0.2">
      <c r="A653">
        <v>1843900110</v>
      </c>
      <c r="B653" t="s">
        <v>690</v>
      </c>
      <c r="C653" s="2">
        <v>481000</v>
      </c>
      <c r="D653" s="1">
        <v>475897.76</v>
      </c>
      <c r="E653">
        <v>0</v>
      </c>
      <c r="F653" s="1">
        <v>475897.76</v>
      </c>
      <c r="G653" s="1">
        <v>5102.24</v>
      </c>
      <c r="H653">
        <v>98.93</v>
      </c>
      <c r="I653" s="2">
        <v>481000</v>
      </c>
      <c r="J653" s="1">
        <v>475897.76</v>
      </c>
      <c r="K653">
        <v>0</v>
      </c>
      <c r="L653" s="1">
        <v>475897.76</v>
      </c>
      <c r="M653" s="1">
        <v>5102.24</v>
      </c>
      <c r="N653">
        <v>98.93</v>
      </c>
      <c r="O653">
        <v>0</v>
      </c>
      <c r="P653">
        <v>0</v>
      </c>
      <c r="Q653">
        <v>0</v>
      </c>
      <c r="R653" s="2">
        <v>481000</v>
      </c>
      <c r="S653" s="1">
        <v>5102.24</v>
      </c>
      <c r="T653" s="2">
        <v>481000</v>
      </c>
      <c r="U653" s="1">
        <v>5102.24</v>
      </c>
      <c r="V653">
        <v>460</v>
      </c>
      <c r="W653" t="s">
        <v>215</v>
      </c>
      <c r="X653">
        <v>0</v>
      </c>
      <c r="Y653" t="str">
        <f>""</f>
        <v/>
      </c>
      <c r="Z653">
        <v>0</v>
      </c>
      <c r="AA653" t="str">
        <f>""</f>
        <v/>
      </c>
      <c r="AB653">
        <v>0</v>
      </c>
      <c r="AC653" t="str">
        <f>""</f>
        <v/>
      </c>
      <c r="AD653">
        <v>0</v>
      </c>
      <c r="AE653" t="str">
        <f>""</f>
        <v/>
      </c>
      <c r="AF653">
        <v>0</v>
      </c>
      <c r="AG653" t="str">
        <f>""</f>
        <v/>
      </c>
      <c r="AH653">
        <v>0</v>
      </c>
      <c r="AI653" t="str">
        <f>""</f>
        <v/>
      </c>
      <c r="AJ653">
        <v>0</v>
      </c>
      <c r="AK653" t="str">
        <f>""</f>
        <v/>
      </c>
      <c r="AL653">
        <v>0</v>
      </c>
      <c r="AM653" t="str">
        <f>""</f>
        <v/>
      </c>
      <c r="AN653">
        <v>0</v>
      </c>
      <c r="AO653" t="str">
        <f>""</f>
        <v/>
      </c>
      <c r="AP653">
        <v>0</v>
      </c>
      <c r="AQ653" t="str">
        <f>""</f>
        <v/>
      </c>
      <c r="AR653" t="s">
        <v>56</v>
      </c>
      <c r="AS653" t="s">
        <v>57</v>
      </c>
      <c r="AT653">
        <v>0</v>
      </c>
      <c r="AU653" t="str">
        <f>""</f>
        <v/>
      </c>
      <c r="AV653">
        <v>2015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</row>
    <row r="654" spans="1:54" x14ac:dyDescent="0.2">
      <c r="A654">
        <v>1843900750</v>
      </c>
      <c r="B654" t="s">
        <v>691</v>
      </c>
      <c r="C654" s="2">
        <v>1311000</v>
      </c>
      <c r="D654" s="1">
        <v>1152200</v>
      </c>
      <c r="E654">
        <v>0</v>
      </c>
      <c r="F654" s="1">
        <v>1152200</v>
      </c>
      <c r="G654" s="1">
        <v>158800</v>
      </c>
      <c r="H654">
        <v>87.88</v>
      </c>
      <c r="I654" s="2">
        <v>1311000</v>
      </c>
      <c r="J654" s="1">
        <v>1152200</v>
      </c>
      <c r="K654">
        <v>0</v>
      </c>
      <c r="L654" s="1">
        <v>1152200</v>
      </c>
      <c r="M654" s="1">
        <v>158800</v>
      </c>
      <c r="N654">
        <v>87.88</v>
      </c>
      <c r="O654">
        <v>0</v>
      </c>
      <c r="P654">
        <v>0</v>
      </c>
      <c r="Q654">
        <v>0</v>
      </c>
      <c r="R654" s="2">
        <v>1311000</v>
      </c>
      <c r="S654" s="1">
        <v>158800</v>
      </c>
      <c r="T654" s="2">
        <v>1311000</v>
      </c>
      <c r="U654" s="1">
        <v>158800</v>
      </c>
      <c r="V654">
        <v>0</v>
      </c>
      <c r="W654" t="str">
        <f>""</f>
        <v/>
      </c>
      <c r="X654">
        <v>0</v>
      </c>
      <c r="Y654" t="str">
        <f>""</f>
        <v/>
      </c>
      <c r="Z654">
        <v>0</v>
      </c>
      <c r="AA654" t="str">
        <f>""</f>
        <v/>
      </c>
      <c r="AB654">
        <v>0</v>
      </c>
      <c r="AC654" t="str">
        <f>""</f>
        <v/>
      </c>
      <c r="AD654">
        <v>0</v>
      </c>
      <c r="AE654" t="str">
        <f>""</f>
        <v/>
      </c>
      <c r="AF654">
        <v>0</v>
      </c>
      <c r="AG654" t="str">
        <f>""</f>
        <v/>
      </c>
      <c r="AH654">
        <v>0</v>
      </c>
      <c r="AI654" t="str">
        <f>""</f>
        <v/>
      </c>
      <c r="AJ654">
        <v>0</v>
      </c>
      <c r="AK654" t="str">
        <f>""</f>
        <v/>
      </c>
      <c r="AL654">
        <v>0</v>
      </c>
      <c r="AM654" t="str">
        <f>""</f>
        <v/>
      </c>
      <c r="AN654">
        <v>0</v>
      </c>
      <c r="AO654" t="str">
        <f>""</f>
        <v/>
      </c>
      <c r="AP654">
        <v>0</v>
      </c>
      <c r="AQ654" t="str">
        <f>""</f>
        <v/>
      </c>
      <c r="AR654" t="s">
        <v>56</v>
      </c>
      <c r="AS654" t="s">
        <v>57</v>
      </c>
      <c r="AT654">
        <v>0</v>
      </c>
      <c r="AU654" t="str">
        <f>""</f>
        <v/>
      </c>
      <c r="AV654">
        <v>2015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</row>
    <row r="655" spans="1:54" x14ac:dyDescent="0.2">
      <c r="A655">
        <v>1843900780</v>
      </c>
      <c r="B655" t="s">
        <v>692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460</v>
      </c>
      <c r="W655" t="s">
        <v>215</v>
      </c>
      <c r="X655">
        <v>0</v>
      </c>
      <c r="Y655" t="str">
        <f>""</f>
        <v/>
      </c>
      <c r="Z655">
        <v>0</v>
      </c>
      <c r="AA655" t="str">
        <f>""</f>
        <v/>
      </c>
      <c r="AB655">
        <v>0</v>
      </c>
      <c r="AC655" t="str">
        <f>""</f>
        <v/>
      </c>
      <c r="AD655">
        <v>0</v>
      </c>
      <c r="AE655" t="str">
        <f>""</f>
        <v/>
      </c>
      <c r="AF655">
        <v>0</v>
      </c>
      <c r="AG655" t="str">
        <f>""</f>
        <v/>
      </c>
      <c r="AH655">
        <v>0</v>
      </c>
      <c r="AI655" t="str">
        <f>""</f>
        <v/>
      </c>
      <c r="AJ655">
        <v>0</v>
      </c>
      <c r="AK655" t="str">
        <f>""</f>
        <v/>
      </c>
      <c r="AL655">
        <v>0</v>
      </c>
      <c r="AM655" t="str">
        <f>""</f>
        <v/>
      </c>
      <c r="AN655">
        <v>0</v>
      </c>
      <c r="AO655" t="str">
        <f>""</f>
        <v/>
      </c>
      <c r="AP655">
        <v>0</v>
      </c>
      <c r="AQ655" t="str">
        <f>""</f>
        <v/>
      </c>
      <c r="AR655" t="s">
        <v>56</v>
      </c>
      <c r="AS655" t="s">
        <v>57</v>
      </c>
      <c r="AT655">
        <v>0</v>
      </c>
      <c r="AU655" t="str">
        <f>""</f>
        <v/>
      </c>
      <c r="AV655">
        <v>2015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</row>
    <row r="656" spans="1:54" x14ac:dyDescent="0.2">
      <c r="A656">
        <v>1843900840</v>
      </c>
      <c r="B656" t="s">
        <v>693</v>
      </c>
      <c r="C656" s="2">
        <v>1433000</v>
      </c>
      <c r="D656" s="1">
        <v>1554717</v>
      </c>
      <c r="E656">
        <v>0</v>
      </c>
      <c r="F656" s="1">
        <v>1554717</v>
      </c>
      <c r="G656" s="1">
        <v>-121717</v>
      </c>
      <c r="H656">
        <v>108.49</v>
      </c>
      <c r="I656" s="2">
        <v>1433000</v>
      </c>
      <c r="J656" s="1">
        <v>1554717</v>
      </c>
      <c r="K656">
        <v>0</v>
      </c>
      <c r="L656" s="1">
        <v>1554717</v>
      </c>
      <c r="M656" s="1">
        <v>-121717</v>
      </c>
      <c r="N656">
        <v>108.49</v>
      </c>
      <c r="O656">
        <v>0</v>
      </c>
      <c r="P656">
        <v>0</v>
      </c>
      <c r="Q656">
        <v>0</v>
      </c>
      <c r="R656" s="2">
        <v>1433000</v>
      </c>
      <c r="S656" s="1">
        <v>-121717</v>
      </c>
      <c r="T656" s="2">
        <v>1433000</v>
      </c>
      <c r="U656" s="1">
        <v>-121717</v>
      </c>
      <c r="V656">
        <v>460</v>
      </c>
      <c r="W656" t="s">
        <v>215</v>
      </c>
      <c r="X656">
        <v>0</v>
      </c>
      <c r="Y656" t="str">
        <f>""</f>
        <v/>
      </c>
      <c r="Z656">
        <v>0</v>
      </c>
      <c r="AA656" t="str">
        <f>""</f>
        <v/>
      </c>
      <c r="AB656">
        <v>0</v>
      </c>
      <c r="AC656" t="str">
        <f>""</f>
        <v/>
      </c>
      <c r="AD656">
        <v>0</v>
      </c>
      <c r="AE656" t="str">
        <f>""</f>
        <v/>
      </c>
      <c r="AF656">
        <v>0</v>
      </c>
      <c r="AG656" t="str">
        <f>""</f>
        <v/>
      </c>
      <c r="AH656">
        <v>0</v>
      </c>
      <c r="AI656" t="str">
        <f>""</f>
        <v/>
      </c>
      <c r="AJ656">
        <v>0</v>
      </c>
      <c r="AK656" t="str">
        <f>""</f>
        <v/>
      </c>
      <c r="AL656">
        <v>0</v>
      </c>
      <c r="AM656" t="str">
        <f>""</f>
        <v/>
      </c>
      <c r="AN656">
        <v>0</v>
      </c>
      <c r="AO656" t="str">
        <f>""</f>
        <v/>
      </c>
      <c r="AP656">
        <v>0</v>
      </c>
      <c r="AQ656" t="str">
        <f>""</f>
        <v/>
      </c>
      <c r="AR656" t="s">
        <v>56</v>
      </c>
      <c r="AS656" t="s">
        <v>57</v>
      </c>
      <c r="AT656">
        <v>0</v>
      </c>
      <c r="AU656" t="str">
        <f>""</f>
        <v/>
      </c>
      <c r="AV656">
        <v>2015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</row>
    <row r="657" spans="1:54" x14ac:dyDescent="0.2">
      <c r="A657">
        <v>1844000810</v>
      </c>
      <c r="B657" t="s">
        <v>694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460</v>
      </c>
      <c r="W657" t="s">
        <v>215</v>
      </c>
      <c r="X657">
        <v>0</v>
      </c>
      <c r="Y657" t="str">
        <f>""</f>
        <v/>
      </c>
      <c r="Z657">
        <v>0</v>
      </c>
      <c r="AA657" t="str">
        <f>""</f>
        <v/>
      </c>
      <c r="AB657">
        <v>0</v>
      </c>
      <c r="AC657" t="str">
        <f>""</f>
        <v/>
      </c>
      <c r="AD657">
        <v>0</v>
      </c>
      <c r="AE657" t="str">
        <f>""</f>
        <v/>
      </c>
      <c r="AF657">
        <v>0</v>
      </c>
      <c r="AG657" t="str">
        <f>""</f>
        <v/>
      </c>
      <c r="AH657">
        <v>0</v>
      </c>
      <c r="AI657" t="str">
        <f>""</f>
        <v/>
      </c>
      <c r="AJ657">
        <v>0</v>
      </c>
      <c r="AK657" t="str">
        <f>""</f>
        <v/>
      </c>
      <c r="AL657">
        <v>0</v>
      </c>
      <c r="AM657" t="str">
        <f>""</f>
        <v/>
      </c>
      <c r="AN657">
        <v>0</v>
      </c>
      <c r="AO657" t="str">
        <f>""</f>
        <v/>
      </c>
      <c r="AP657">
        <v>0</v>
      </c>
      <c r="AQ657" t="str">
        <f>""</f>
        <v/>
      </c>
      <c r="AR657" t="s">
        <v>56</v>
      </c>
      <c r="AS657" t="s">
        <v>57</v>
      </c>
      <c r="AT657">
        <v>0</v>
      </c>
      <c r="AU657" t="str">
        <f>""</f>
        <v/>
      </c>
      <c r="AV657">
        <v>2015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</row>
    <row r="658" spans="1:54" x14ac:dyDescent="0.2">
      <c r="A658">
        <v>1844300840</v>
      </c>
      <c r="B658" t="s">
        <v>695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460</v>
      </c>
      <c r="W658" t="s">
        <v>215</v>
      </c>
      <c r="X658">
        <v>0</v>
      </c>
      <c r="Y658" t="str">
        <f>""</f>
        <v/>
      </c>
      <c r="Z658">
        <v>0</v>
      </c>
      <c r="AA658" t="str">
        <f>""</f>
        <v/>
      </c>
      <c r="AB658">
        <v>0</v>
      </c>
      <c r="AC658" t="str">
        <f>""</f>
        <v/>
      </c>
      <c r="AD658">
        <v>0</v>
      </c>
      <c r="AE658" t="str">
        <f>""</f>
        <v/>
      </c>
      <c r="AF658">
        <v>0</v>
      </c>
      <c r="AG658" t="str">
        <f>""</f>
        <v/>
      </c>
      <c r="AH658">
        <v>0</v>
      </c>
      <c r="AI658" t="str">
        <f>""</f>
        <v/>
      </c>
      <c r="AJ658">
        <v>0</v>
      </c>
      <c r="AK658" t="str">
        <f>""</f>
        <v/>
      </c>
      <c r="AL658">
        <v>0</v>
      </c>
      <c r="AM658" t="str">
        <f>""</f>
        <v/>
      </c>
      <c r="AN658">
        <v>0</v>
      </c>
      <c r="AO658" t="str">
        <f>""</f>
        <v/>
      </c>
      <c r="AP658">
        <v>0</v>
      </c>
      <c r="AQ658" t="str">
        <f>""</f>
        <v/>
      </c>
      <c r="AR658" t="s">
        <v>56</v>
      </c>
      <c r="AS658" t="s">
        <v>57</v>
      </c>
      <c r="AT658">
        <v>0</v>
      </c>
      <c r="AU658" t="str">
        <f>""</f>
        <v/>
      </c>
      <c r="AV658">
        <v>2015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</row>
    <row r="659" spans="1:54" x14ac:dyDescent="0.2">
      <c r="A659">
        <v>1844400540</v>
      </c>
      <c r="B659" t="s">
        <v>696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460</v>
      </c>
      <c r="W659" t="s">
        <v>215</v>
      </c>
      <c r="X659">
        <v>0</v>
      </c>
      <c r="Y659" t="str">
        <f>""</f>
        <v/>
      </c>
      <c r="Z659">
        <v>0</v>
      </c>
      <c r="AA659" t="str">
        <f>""</f>
        <v/>
      </c>
      <c r="AB659">
        <v>0</v>
      </c>
      <c r="AC659" t="str">
        <f>""</f>
        <v/>
      </c>
      <c r="AD659">
        <v>0</v>
      </c>
      <c r="AE659" t="str">
        <f>""</f>
        <v/>
      </c>
      <c r="AF659">
        <v>0</v>
      </c>
      <c r="AG659" t="str">
        <f>""</f>
        <v/>
      </c>
      <c r="AH659">
        <v>0</v>
      </c>
      <c r="AI659" t="str">
        <f>""</f>
        <v/>
      </c>
      <c r="AJ659">
        <v>0</v>
      </c>
      <c r="AK659" t="str">
        <f>""</f>
        <v/>
      </c>
      <c r="AL659">
        <v>0</v>
      </c>
      <c r="AM659" t="str">
        <f>""</f>
        <v/>
      </c>
      <c r="AN659">
        <v>0</v>
      </c>
      <c r="AO659" t="str">
        <f>""</f>
        <v/>
      </c>
      <c r="AP659">
        <v>0</v>
      </c>
      <c r="AQ659" t="str">
        <f>""</f>
        <v/>
      </c>
      <c r="AR659" t="s">
        <v>56</v>
      </c>
      <c r="AS659" t="s">
        <v>57</v>
      </c>
      <c r="AT659">
        <v>0</v>
      </c>
      <c r="AU659" t="str">
        <f>""</f>
        <v/>
      </c>
      <c r="AV659">
        <v>2015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</row>
    <row r="660" spans="1:54" x14ac:dyDescent="0.2">
      <c r="A660">
        <v>1844400780</v>
      </c>
      <c r="B660" t="s">
        <v>697</v>
      </c>
      <c r="C660" s="2">
        <v>50000</v>
      </c>
      <c r="D660" s="1">
        <v>118375.9</v>
      </c>
      <c r="E660">
        <v>0</v>
      </c>
      <c r="F660" s="1">
        <v>118375.9</v>
      </c>
      <c r="G660" s="1">
        <v>-68375.899999999994</v>
      </c>
      <c r="H660">
        <v>236.75</v>
      </c>
      <c r="I660" s="2">
        <v>50000</v>
      </c>
      <c r="J660" s="1">
        <v>118375.9</v>
      </c>
      <c r="K660">
        <v>0</v>
      </c>
      <c r="L660" s="1">
        <v>118375.9</v>
      </c>
      <c r="M660" s="1">
        <v>-68375.899999999994</v>
      </c>
      <c r="N660">
        <v>236.75</v>
      </c>
      <c r="O660">
        <v>0</v>
      </c>
      <c r="P660">
        <v>0</v>
      </c>
      <c r="Q660">
        <v>0</v>
      </c>
      <c r="R660" s="2">
        <v>50000</v>
      </c>
      <c r="S660" s="1">
        <v>-68375.899999999994</v>
      </c>
      <c r="T660" s="2">
        <v>50000</v>
      </c>
      <c r="U660" s="1">
        <v>-68375.899999999994</v>
      </c>
      <c r="V660">
        <v>460</v>
      </c>
      <c r="W660" t="s">
        <v>215</v>
      </c>
      <c r="X660">
        <v>0</v>
      </c>
      <c r="Y660" t="str">
        <f>""</f>
        <v/>
      </c>
      <c r="Z660">
        <v>0</v>
      </c>
      <c r="AA660" t="str">
        <f>""</f>
        <v/>
      </c>
      <c r="AB660">
        <v>0</v>
      </c>
      <c r="AC660" t="str">
        <f>""</f>
        <v/>
      </c>
      <c r="AD660">
        <v>0</v>
      </c>
      <c r="AE660" t="str">
        <f>""</f>
        <v/>
      </c>
      <c r="AF660">
        <v>0</v>
      </c>
      <c r="AG660" t="str">
        <f>""</f>
        <v/>
      </c>
      <c r="AH660">
        <v>0</v>
      </c>
      <c r="AI660" t="str">
        <f>""</f>
        <v/>
      </c>
      <c r="AJ660">
        <v>0</v>
      </c>
      <c r="AK660" t="str">
        <f>""</f>
        <v/>
      </c>
      <c r="AL660">
        <v>0</v>
      </c>
      <c r="AM660" t="str">
        <f>""</f>
        <v/>
      </c>
      <c r="AN660">
        <v>0</v>
      </c>
      <c r="AO660" t="str">
        <f>""</f>
        <v/>
      </c>
      <c r="AP660">
        <v>0</v>
      </c>
      <c r="AQ660" t="str">
        <f>""</f>
        <v/>
      </c>
      <c r="AR660" t="s">
        <v>56</v>
      </c>
      <c r="AS660" t="s">
        <v>57</v>
      </c>
      <c r="AT660">
        <v>0</v>
      </c>
      <c r="AU660" t="str">
        <f>""</f>
        <v/>
      </c>
      <c r="AV660">
        <v>2015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</row>
    <row r="661" spans="1:54" x14ac:dyDescent="0.2">
      <c r="A661">
        <v>1844400840</v>
      </c>
      <c r="B661" t="s">
        <v>698</v>
      </c>
      <c r="C661" s="2">
        <v>154000</v>
      </c>
      <c r="D661" s="1">
        <v>132146</v>
      </c>
      <c r="E661" s="1">
        <v>12091</v>
      </c>
      <c r="F661" s="1">
        <v>144237</v>
      </c>
      <c r="G661" s="1">
        <v>9763</v>
      </c>
      <c r="H661">
        <v>93.66</v>
      </c>
      <c r="I661" s="2">
        <v>154000</v>
      </c>
      <c r="J661" s="1">
        <v>132146</v>
      </c>
      <c r="K661" s="1">
        <v>12091</v>
      </c>
      <c r="L661" s="1">
        <v>144237</v>
      </c>
      <c r="M661" s="1">
        <v>9763</v>
      </c>
      <c r="N661">
        <v>93.66</v>
      </c>
      <c r="O661">
        <v>0</v>
      </c>
      <c r="P661">
        <v>0</v>
      </c>
      <c r="Q661">
        <v>0</v>
      </c>
      <c r="R661" s="2">
        <v>154000</v>
      </c>
      <c r="S661" s="1">
        <v>9763</v>
      </c>
      <c r="T661" s="2">
        <v>154000</v>
      </c>
      <c r="U661" s="1">
        <v>9763</v>
      </c>
      <c r="V661">
        <v>460</v>
      </c>
      <c r="W661" t="s">
        <v>215</v>
      </c>
      <c r="X661">
        <v>0</v>
      </c>
      <c r="Y661" t="str">
        <f>""</f>
        <v/>
      </c>
      <c r="Z661">
        <v>0</v>
      </c>
      <c r="AA661" t="str">
        <f>""</f>
        <v/>
      </c>
      <c r="AB661">
        <v>0</v>
      </c>
      <c r="AC661" t="str">
        <f>""</f>
        <v/>
      </c>
      <c r="AD661">
        <v>0</v>
      </c>
      <c r="AE661" t="str">
        <f>""</f>
        <v/>
      </c>
      <c r="AF661">
        <v>0</v>
      </c>
      <c r="AG661" t="str">
        <f>""</f>
        <v/>
      </c>
      <c r="AH661">
        <v>0</v>
      </c>
      <c r="AI661" t="str">
        <f>""</f>
        <v/>
      </c>
      <c r="AJ661">
        <v>0</v>
      </c>
      <c r="AK661" t="str">
        <f>""</f>
        <v/>
      </c>
      <c r="AL661">
        <v>0</v>
      </c>
      <c r="AM661" t="str">
        <f>""</f>
        <v/>
      </c>
      <c r="AN661">
        <v>0</v>
      </c>
      <c r="AO661" t="str">
        <f>""</f>
        <v/>
      </c>
      <c r="AP661">
        <v>0</v>
      </c>
      <c r="AQ661" t="str">
        <f>""</f>
        <v/>
      </c>
      <c r="AR661" t="s">
        <v>56</v>
      </c>
      <c r="AS661" t="s">
        <v>57</v>
      </c>
      <c r="AT661">
        <v>0</v>
      </c>
      <c r="AU661" t="str">
        <f>""</f>
        <v/>
      </c>
      <c r="AV661">
        <v>2015</v>
      </c>
      <c r="AW661">
        <v>0</v>
      </c>
      <c r="AX661">
        <v>0</v>
      </c>
      <c r="AY661">
        <v>12091</v>
      </c>
      <c r="AZ661">
        <v>0</v>
      </c>
      <c r="BA661">
        <v>0</v>
      </c>
      <c r="BB661">
        <v>0</v>
      </c>
    </row>
    <row r="662" spans="1:54" x14ac:dyDescent="0.2">
      <c r="A662">
        <v>1844500840</v>
      </c>
      <c r="B662" t="s">
        <v>699</v>
      </c>
      <c r="C662" s="2">
        <v>564000</v>
      </c>
      <c r="D662">
        <v>0</v>
      </c>
      <c r="E662">
        <v>0</v>
      </c>
      <c r="F662">
        <v>0</v>
      </c>
      <c r="G662" s="1">
        <v>564000</v>
      </c>
      <c r="H662">
        <v>0</v>
      </c>
      <c r="I662" s="2">
        <v>564000</v>
      </c>
      <c r="J662">
        <v>0</v>
      </c>
      <c r="K662">
        <v>0</v>
      </c>
      <c r="L662">
        <v>0</v>
      </c>
      <c r="M662" s="1">
        <v>564000</v>
      </c>
      <c r="N662">
        <v>0</v>
      </c>
      <c r="O662">
        <v>0</v>
      </c>
      <c r="P662">
        <v>0</v>
      </c>
      <c r="Q662">
        <v>0</v>
      </c>
      <c r="R662" s="2">
        <v>564000</v>
      </c>
      <c r="S662" s="1">
        <v>564000</v>
      </c>
      <c r="T662" s="2">
        <v>564000</v>
      </c>
      <c r="U662" s="1">
        <v>564000</v>
      </c>
      <c r="V662">
        <v>460</v>
      </c>
      <c r="W662" t="s">
        <v>215</v>
      </c>
      <c r="X662">
        <v>0</v>
      </c>
      <c r="Y662" t="str">
        <f>""</f>
        <v/>
      </c>
      <c r="Z662">
        <v>0</v>
      </c>
      <c r="AA662" t="str">
        <f>""</f>
        <v/>
      </c>
      <c r="AB662">
        <v>0</v>
      </c>
      <c r="AC662" t="str">
        <f>""</f>
        <v/>
      </c>
      <c r="AD662">
        <v>0</v>
      </c>
      <c r="AE662" t="str">
        <f>""</f>
        <v/>
      </c>
      <c r="AF662">
        <v>0</v>
      </c>
      <c r="AG662" t="str">
        <f>""</f>
        <v/>
      </c>
      <c r="AH662">
        <v>0</v>
      </c>
      <c r="AI662" t="str">
        <f>""</f>
        <v/>
      </c>
      <c r="AJ662">
        <v>0</v>
      </c>
      <c r="AK662" t="str">
        <f>""</f>
        <v/>
      </c>
      <c r="AL662">
        <v>0</v>
      </c>
      <c r="AM662" t="str">
        <f>""</f>
        <v/>
      </c>
      <c r="AN662">
        <v>0</v>
      </c>
      <c r="AO662" t="str">
        <f>""</f>
        <v/>
      </c>
      <c r="AP662">
        <v>0</v>
      </c>
      <c r="AQ662" t="str">
        <f>""</f>
        <v/>
      </c>
      <c r="AR662" t="s">
        <v>56</v>
      </c>
      <c r="AS662" t="s">
        <v>57</v>
      </c>
      <c r="AT662">
        <v>0</v>
      </c>
      <c r="AU662" t="str">
        <f>""</f>
        <v/>
      </c>
      <c r="AV662">
        <v>2015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</row>
    <row r="663" spans="1:54" x14ac:dyDescent="0.2">
      <c r="A663">
        <v>1844544110</v>
      </c>
      <c r="B663" t="s">
        <v>700</v>
      </c>
      <c r="C663" s="2">
        <v>650000</v>
      </c>
      <c r="D663" s="1">
        <v>635012.9</v>
      </c>
      <c r="E663">
        <v>0</v>
      </c>
      <c r="F663" s="1">
        <v>635012.9</v>
      </c>
      <c r="G663" s="1">
        <v>14987.1</v>
      </c>
      <c r="H663">
        <v>97.69</v>
      </c>
      <c r="I663" s="2">
        <v>650000</v>
      </c>
      <c r="J663" s="1">
        <v>635012.9</v>
      </c>
      <c r="K663">
        <v>0</v>
      </c>
      <c r="L663" s="1">
        <v>635012.9</v>
      </c>
      <c r="M663" s="1">
        <v>14987.1</v>
      </c>
      <c r="N663">
        <v>97.69</v>
      </c>
      <c r="O663">
        <v>0</v>
      </c>
      <c r="P663">
        <v>0</v>
      </c>
      <c r="Q663">
        <v>0</v>
      </c>
      <c r="R663" s="2">
        <v>650000</v>
      </c>
      <c r="S663" s="1">
        <v>14987.1</v>
      </c>
      <c r="T663" s="2">
        <v>650000</v>
      </c>
      <c r="U663" s="1">
        <v>14987.1</v>
      </c>
      <c r="V663">
        <v>0</v>
      </c>
      <c r="W663" t="str">
        <f>""</f>
        <v/>
      </c>
      <c r="X663">
        <v>0</v>
      </c>
      <c r="Y663" t="str">
        <f>""</f>
        <v/>
      </c>
      <c r="Z663">
        <v>0</v>
      </c>
      <c r="AA663" t="str">
        <f>""</f>
        <v/>
      </c>
      <c r="AB663">
        <v>0</v>
      </c>
      <c r="AC663" t="str">
        <f>""</f>
        <v/>
      </c>
      <c r="AD663">
        <v>0</v>
      </c>
      <c r="AE663" t="str">
        <f>""</f>
        <v/>
      </c>
      <c r="AF663">
        <v>0</v>
      </c>
      <c r="AG663" t="str">
        <f>""</f>
        <v/>
      </c>
      <c r="AH663">
        <v>0</v>
      </c>
      <c r="AI663" t="str">
        <f>""</f>
        <v/>
      </c>
      <c r="AJ663">
        <v>0</v>
      </c>
      <c r="AK663" t="str">
        <f>""</f>
        <v/>
      </c>
      <c r="AL663">
        <v>0</v>
      </c>
      <c r="AM663" t="str">
        <f>""</f>
        <v/>
      </c>
      <c r="AN663">
        <v>0</v>
      </c>
      <c r="AO663" t="str">
        <f>""</f>
        <v/>
      </c>
      <c r="AP663">
        <v>0</v>
      </c>
      <c r="AQ663" t="str">
        <f>""</f>
        <v/>
      </c>
      <c r="AR663" t="s">
        <v>56</v>
      </c>
      <c r="AS663" t="s">
        <v>57</v>
      </c>
      <c r="AT663">
        <v>0</v>
      </c>
      <c r="AU663" t="str">
        <f>""</f>
        <v/>
      </c>
      <c r="AV663">
        <v>2015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</row>
    <row r="664" spans="1:54" x14ac:dyDescent="0.2">
      <c r="A664">
        <v>1844544820</v>
      </c>
      <c r="B664" t="s">
        <v>229</v>
      </c>
      <c r="C664" s="2">
        <v>202000</v>
      </c>
      <c r="D664" s="1">
        <v>202110.85</v>
      </c>
      <c r="E664" s="1">
        <v>3490</v>
      </c>
      <c r="F664" s="1">
        <v>205600.85</v>
      </c>
      <c r="G664" s="1">
        <v>-3600.85</v>
      </c>
      <c r="H664">
        <v>101.78</v>
      </c>
      <c r="I664" s="2">
        <v>202000</v>
      </c>
      <c r="J664" s="1">
        <v>202110.85</v>
      </c>
      <c r="K664" s="1">
        <v>3490</v>
      </c>
      <c r="L664" s="1">
        <v>205600.85</v>
      </c>
      <c r="M664" s="1">
        <v>-3600.85</v>
      </c>
      <c r="N664">
        <v>101.78</v>
      </c>
      <c r="O664">
        <v>0</v>
      </c>
      <c r="P664">
        <v>0</v>
      </c>
      <c r="Q664">
        <v>0</v>
      </c>
      <c r="R664" s="2">
        <v>202000</v>
      </c>
      <c r="S664" s="1">
        <v>-3600.85</v>
      </c>
      <c r="T664" s="2">
        <v>202000</v>
      </c>
      <c r="U664" s="1">
        <v>-3600.85</v>
      </c>
      <c r="V664">
        <v>0</v>
      </c>
      <c r="W664" t="str">
        <f>""</f>
        <v/>
      </c>
      <c r="X664">
        <v>0</v>
      </c>
      <c r="Y664" t="str">
        <f>""</f>
        <v/>
      </c>
      <c r="Z664">
        <v>0</v>
      </c>
      <c r="AA664" t="str">
        <f>""</f>
        <v/>
      </c>
      <c r="AB664">
        <v>0</v>
      </c>
      <c r="AC664" t="str">
        <f>""</f>
        <v/>
      </c>
      <c r="AD664">
        <v>0</v>
      </c>
      <c r="AE664" t="str">
        <f>""</f>
        <v/>
      </c>
      <c r="AF664">
        <v>0</v>
      </c>
      <c r="AG664" t="str">
        <f>""</f>
        <v/>
      </c>
      <c r="AH664">
        <v>0</v>
      </c>
      <c r="AI664" t="str">
        <f>""</f>
        <v/>
      </c>
      <c r="AJ664">
        <v>0</v>
      </c>
      <c r="AK664" t="str">
        <f>""</f>
        <v/>
      </c>
      <c r="AL664">
        <v>0</v>
      </c>
      <c r="AM664" t="str">
        <f>""</f>
        <v/>
      </c>
      <c r="AN664">
        <v>0</v>
      </c>
      <c r="AO664" t="str">
        <f>""</f>
        <v/>
      </c>
      <c r="AP664">
        <v>0</v>
      </c>
      <c r="AQ664" t="str">
        <f>""</f>
        <v/>
      </c>
      <c r="AR664" t="s">
        <v>56</v>
      </c>
      <c r="AS664" t="s">
        <v>57</v>
      </c>
      <c r="AT664">
        <v>0</v>
      </c>
      <c r="AU664" t="str">
        <f>""</f>
        <v/>
      </c>
      <c r="AV664">
        <v>2015</v>
      </c>
      <c r="AW664">
        <v>0</v>
      </c>
      <c r="AX664">
        <v>0</v>
      </c>
      <c r="AY664">
        <v>3490</v>
      </c>
      <c r="AZ664">
        <v>0</v>
      </c>
      <c r="BA664">
        <v>0</v>
      </c>
      <c r="BB664">
        <v>0</v>
      </c>
    </row>
    <row r="665" spans="1:54" x14ac:dyDescent="0.2">
      <c r="A665">
        <v>1844600110</v>
      </c>
      <c r="B665" t="s">
        <v>701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 t="str">
        <f>""</f>
        <v/>
      </c>
      <c r="X665">
        <v>0</v>
      </c>
      <c r="Y665" t="str">
        <f>""</f>
        <v/>
      </c>
      <c r="Z665">
        <v>0</v>
      </c>
      <c r="AA665" t="str">
        <f>""</f>
        <v/>
      </c>
      <c r="AB665">
        <v>0</v>
      </c>
      <c r="AC665" t="str">
        <f>""</f>
        <v/>
      </c>
      <c r="AD665">
        <v>0</v>
      </c>
      <c r="AE665" t="str">
        <f>""</f>
        <v/>
      </c>
      <c r="AF665">
        <v>0</v>
      </c>
      <c r="AG665" t="str">
        <f>""</f>
        <v/>
      </c>
      <c r="AH665">
        <v>0</v>
      </c>
      <c r="AI665" t="str">
        <f>""</f>
        <v/>
      </c>
      <c r="AJ665">
        <v>0</v>
      </c>
      <c r="AK665" t="str">
        <f>""</f>
        <v/>
      </c>
      <c r="AL665">
        <v>0</v>
      </c>
      <c r="AM665" t="str">
        <f>""</f>
        <v/>
      </c>
      <c r="AN665">
        <v>0</v>
      </c>
      <c r="AO665" t="str">
        <f>""</f>
        <v/>
      </c>
      <c r="AP665">
        <v>0</v>
      </c>
      <c r="AQ665" t="str">
        <f>""</f>
        <v/>
      </c>
      <c r="AR665" t="s">
        <v>56</v>
      </c>
      <c r="AS665" t="s">
        <v>57</v>
      </c>
      <c r="AT665">
        <v>0</v>
      </c>
      <c r="AU665" t="str">
        <f>""</f>
        <v/>
      </c>
      <c r="AV665">
        <v>2015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</row>
    <row r="666" spans="1:54" x14ac:dyDescent="0.2">
      <c r="A666">
        <v>1844600780</v>
      </c>
      <c r="B666" t="s">
        <v>702</v>
      </c>
      <c r="C666" s="2">
        <v>294000</v>
      </c>
      <c r="D666" s="1">
        <v>379150.53</v>
      </c>
      <c r="E666">
        <v>0</v>
      </c>
      <c r="F666" s="1">
        <v>379150.53</v>
      </c>
      <c r="G666" s="1">
        <v>-85150.53</v>
      </c>
      <c r="H666">
        <v>128.96</v>
      </c>
      <c r="I666" s="2">
        <v>294000</v>
      </c>
      <c r="J666" s="1">
        <v>379150.53</v>
      </c>
      <c r="K666">
        <v>0</v>
      </c>
      <c r="L666" s="1">
        <v>379150.53</v>
      </c>
      <c r="M666" s="1">
        <v>-85150.53</v>
      </c>
      <c r="N666">
        <v>128.96</v>
      </c>
      <c r="O666">
        <v>0</v>
      </c>
      <c r="P666">
        <v>0</v>
      </c>
      <c r="Q666">
        <v>0</v>
      </c>
      <c r="R666" s="2">
        <v>294000</v>
      </c>
      <c r="S666" s="1">
        <v>-85150.53</v>
      </c>
      <c r="T666" s="2">
        <v>294000</v>
      </c>
      <c r="U666" s="1">
        <v>-85150.53</v>
      </c>
      <c r="V666">
        <v>0</v>
      </c>
      <c r="W666" t="str">
        <f>""</f>
        <v/>
      </c>
      <c r="X666">
        <v>0</v>
      </c>
      <c r="Y666" t="str">
        <f>""</f>
        <v/>
      </c>
      <c r="Z666">
        <v>0</v>
      </c>
      <c r="AA666" t="str">
        <f>""</f>
        <v/>
      </c>
      <c r="AB666">
        <v>0</v>
      </c>
      <c r="AC666" t="str">
        <f>""</f>
        <v/>
      </c>
      <c r="AD666">
        <v>0</v>
      </c>
      <c r="AE666" t="str">
        <f>""</f>
        <v/>
      </c>
      <c r="AF666">
        <v>0</v>
      </c>
      <c r="AG666" t="str">
        <f>""</f>
        <v/>
      </c>
      <c r="AH666">
        <v>0</v>
      </c>
      <c r="AI666" t="str">
        <f>""</f>
        <v/>
      </c>
      <c r="AJ666">
        <v>0</v>
      </c>
      <c r="AK666" t="str">
        <f>""</f>
        <v/>
      </c>
      <c r="AL666">
        <v>0</v>
      </c>
      <c r="AM666" t="str">
        <f>""</f>
        <v/>
      </c>
      <c r="AN666">
        <v>0</v>
      </c>
      <c r="AO666" t="str">
        <f>""</f>
        <v/>
      </c>
      <c r="AP666">
        <v>0</v>
      </c>
      <c r="AQ666" t="str">
        <f>""</f>
        <v/>
      </c>
      <c r="AR666" t="s">
        <v>56</v>
      </c>
      <c r="AS666" t="s">
        <v>57</v>
      </c>
      <c r="AT666">
        <v>0</v>
      </c>
      <c r="AU666" t="str">
        <f>""</f>
        <v/>
      </c>
      <c r="AV666">
        <v>2015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</row>
    <row r="667" spans="1:54" x14ac:dyDescent="0.2">
      <c r="A667">
        <v>1844601780</v>
      </c>
      <c r="B667" t="s">
        <v>703</v>
      </c>
      <c r="C667" s="2">
        <v>161000</v>
      </c>
      <c r="D667" s="1">
        <v>195103.27</v>
      </c>
      <c r="E667">
        <v>0</v>
      </c>
      <c r="F667" s="1">
        <v>195103.27</v>
      </c>
      <c r="G667" s="1">
        <v>-34103.269999999997</v>
      </c>
      <c r="H667">
        <v>121.18</v>
      </c>
      <c r="I667" s="2">
        <v>161000</v>
      </c>
      <c r="J667" s="1">
        <v>195103.27</v>
      </c>
      <c r="K667">
        <v>0</v>
      </c>
      <c r="L667" s="1">
        <v>195103.27</v>
      </c>
      <c r="M667" s="1">
        <v>-34103.269999999997</v>
      </c>
      <c r="N667">
        <v>121.18</v>
      </c>
      <c r="O667">
        <v>0</v>
      </c>
      <c r="P667">
        <v>0</v>
      </c>
      <c r="Q667">
        <v>0</v>
      </c>
      <c r="R667" s="2">
        <v>161000</v>
      </c>
      <c r="S667" s="1">
        <v>-34103.269999999997</v>
      </c>
      <c r="T667" s="2">
        <v>161000</v>
      </c>
      <c r="U667" s="1">
        <v>-34103.269999999997</v>
      </c>
      <c r="V667">
        <v>0</v>
      </c>
      <c r="W667" t="str">
        <f>""</f>
        <v/>
      </c>
      <c r="X667">
        <v>0</v>
      </c>
      <c r="Y667" t="str">
        <f>""</f>
        <v/>
      </c>
      <c r="Z667">
        <v>0</v>
      </c>
      <c r="AA667" t="str">
        <f>""</f>
        <v/>
      </c>
      <c r="AB667">
        <v>0</v>
      </c>
      <c r="AC667" t="str">
        <f>""</f>
        <v/>
      </c>
      <c r="AD667">
        <v>0</v>
      </c>
      <c r="AE667" t="str">
        <f>""</f>
        <v/>
      </c>
      <c r="AF667">
        <v>0</v>
      </c>
      <c r="AG667" t="str">
        <f>""</f>
        <v/>
      </c>
      <c r="AH667">
        <v>0</v>
      </c>
      <c r="AI667" t="str">
        <f>""</f>
        <v/>
      </c>
      <c r="AJ667">
        <v>0</v>
      </c>
      <c r="AK667" t="str">
        <f>""</f>
        <v/>
      </c>
      <c r="AL667">
        <v>0</v>
      </c>
      <c r="AM667" t="str">
        <f>""</f>
        <v/>
      </c>
      <c r="AN667">
        <v>0</v>
      </c>
      <c r="AO667" t="str">
        <f>""</f>
        <v/>
      </c>
      <c r="AP667">
        <v>0</v>
      </c>
      <c r="AQ667" t="str">
        <f>""</f>
        <v/>
      </c>
      <c r="AR667" t="s">
        <v>56</v>
      </c>
      <c r="AS667" t="s">
        <v>57</v>
      </c>
      <c r="AT667">
        <v>0</v>
      </c>
      <c r="AU667" t="str">
        <f>""</f>
        <v/>
      </c>
      <c r="AV667">
        <v>2015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</row>
    <row r="668" spans="1:54" x14ac:dyDescent="0.2">
      <c r="A668">
        <v>1844602780</v>
      </c>
      <c r="B668" t="s">
        <v>704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 t="str">
        <f>""</f>
        <v/>
      </c>
      <c r="X668">
        <v>0</v>
      </c>
      <c r="Y668" t="str">
        <f>""</f>
        <v/>
      </c>
      <c r="Z668">
        <v>0</v>
      </c>
      <c r="AA668" t="str">
        <f>""</f>
        <v/>
      </c>
      <c r="AB668">
        <v>0</v>
      </c>
      <c r="AC668" t="str">
        <f>""</f>
        <v/>
      </c>
      <c r="AD668">
        <v>0</v>
      </c>
      <c r="AE668" t="str">
        <f>""</f>
        <v/>
      </c>
      <c r="AF668">
        <v>0</v>
      </c>
      <c r="AG668" t="str">
        <f>""</f>
        <v/>
      </c>
      <c r="AH668">
        <v>0</v>
      </c>
      <c r="AI668" t="str">
        <f>""</f>
        <v/>
      </c>
      <c r="AJ668">
        <v>0</v>
      </c>
      <c r="AK668" t="str">
        <f>""</f>
        <v/>
      </c>
      <c r="AL668">
        <v>0</v>
      </c>
      <c r="AM668" t="str">
        <f>""</f>
        <v/>
      </c>
      <c r="AN668">
        <v>0</v>
      </c>
      <c r="AO668" t="str">
        <f>""</f>
        <v/>
      </c>
      <c r="AP668">
        <v>0</v>
      </c>
      <c r="AQ668" t="str">
        <f>""</f>
        <v/>
      </c>
      <c r="AR668" t="s">
        <v>56</v>
      </c>
      <c r="AS668" t="s">
        <v>57</v>
      </c>
      <c r="AT668">
        <v>0</v>
      </c>
      <c r="AU668" t="str">
        <f>""</f>
        <v/>
      </c>
      <c r="AV668">
        <v>2015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</row>
    <row r="669" spans="1:54" x14ac:dyDescent="0.2">
      <c r="A669">
        <v>1845100840</v>
      </c>
      <c r="B669" t="s">
        <v>234</v>
      </c>
      <c r="C669" s="2">
        <v>4735000</v>
      </c>
      <c r="D669" s="1">
        <v>5269036</v>
      </c>
      <c r="E669">
        <v>0</v>
      </c>
      <c r="F669" s="1">
        <v>5269036</v>
      </c>
      <c r="G669" s="1">
        <v>-534036</v>
      </c>
      <c r="H669">
        <v>111.27</v>
      </c>
      <c r="I669" s="2">
        <v>4735000</v>
      </c>
      <c r="J669" s="1">
        <v>5269036</v>
      </c>
      <c r="K669">
        <v>0</v>
      </c>
      <c r="L669" s="1">
        <v>5269036</v>
      </c>
      <c r="M669" s="1">
        <v>-534036</v>
      </c>
      <c r="N669">
        <v>111.27</v>
      </c>
      <c r="O669">
        <v>0</v>
      </c>
      <c r="P669">
        <v>0</v>
      </c>
      <c r="Q669">
        <v>0</v>
      </c>
      <c r="R669" s="2">
        <v>4735000</v>
      </c>
      <c r="S669" s="1">
        <v>-534036</v>
      </c>
      <c r="T669" s="2">
        <v>4735000</v>
      </c>
      <c r="U669" s="1">
        <v>-534036</v>
      </c>
      <c r="V669">
        <v>460</v>
      </c>
      <c r="W669" t="s">
        <v>215</v>
      </c>
      <c r="X669">
        <v>0</v>
      </c>
      <c r="Y669" t="str">
        <f>""</f>
        <v/>
      </c>
      <c r="Z669">
        <v>0</v>
      </c>
      <c r="AA669" t="str">
        <f>""</f>
        <v/>
      </c>
      <c r="AB669">
        <v>0</v>
      </c>
      <c r="AC669" t="str">
        <f>""</f>
        <v/>
      </c>
      <c r="AD669">
        <v>0</v>
      </c>
      <c r="AE669" t="str">
        <f>""</f>
        <v/>
      </c>
      <c r="AF669">
        <v>0</v>
      </c>
      <c r="AG669" t="str">
        <f>""</f>
        <v/>
      </c>
      <c r="AH669">
        <v>0</v>
      </c>
      <c r="AI669" t="str">
        <f>""</f>
        <v/>
      </c>
      <c r="AJ669">
        <v>0</v>
      </c>
      <c r="AK669" t="str">
        <f>""</f>
        <v/>
      </c>
      <c r="AL669">
        <v>0</v>
      </c>
      <c r="AM669" t="str">
        <f>""</f>
        <v/>
      </c>
      <c r="AN669">
        <v>0</v>
      </c>
      <c r="AO669" t="str">
        <f>""</f>
        <v/>
      </c>
      <c r="AP669">
        <v>0</v>
      </c>
      <c r="AQ669" t="str">
        <f>""</f>
        <v/>
      </c>
      <c r="AR669" t="s">
        <v>56</v>
      </c>
      <c r="AS669" t="s">
        <v>57</v>
      </c>
      <c r="AT669">
        <v>0</v>
      </c>
      <c r="AU669" t="str">
        <f>""</f>
        <v/>
      </c>
      <c r="AV669">
        <v>2015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</row>
    <row r="670" spans="1:54" x14ac:dyDescent="0.2">
      <c r="A670">
        <v>1845200110</v>
      </c>
      <c r="B670" t="s">
        <v>705</v>
      </c>
      <c r="C670" s="2">
        <v>1651000</v>
      </c>
      <c r="D670" s="1">
        <v>1620008.84</v>
      </c>
      <c r="E670">
        <v>0</v>
      </c>
      <c r="F670" s="1">
        <v>1620008.84</v>
      </c>
      <c r="G670" s="1">
        <v>30991.16</v>
      </c>
      <c r="H670">
        <v>98.12</v>
      </c>
      <c r="I670" s="2">
        <v>1651000</v>
      </c>
      <c r="J670" s="1">
        <v>1620008.84</v>
      </c>
      <c r="K670">
        <v>0</v>
      </c>
      <c r="L670" s="1">
        <v>1620008.84</v>
      </c>
      <c r="M670" s="1">
        <v>30991.16</v>
      </c>
      <c r="N670">
        <v>98.12</v>
      </c>
      <c r="O670">
        <v>0</v>
      </c>
      <c r="P670">
        <v>0</v>
      </c>
      <c r="Q670">
        <v>0</v>
      </c>
      <c r="R670" s="2">
        <v>1651000</v>
      </c>
      <c r="S670" s="1">
        <v>30991.16</v>
      </c>
      <c r="T670" s="2">
        <v>1651000</v>
      </c>
      <c r="U670" s="1">
        <v>30991.16</v>
      </c>
      <c r="V670">
        <v>460</v>
      </c>
      <c r="W670" t="s">
        <v>215</v>
      </c>
      <c r="X670">
        <v>0</v>
      </c>
      <c r="Y670" t="str">
        <f>""</f>
        <v/>
      </c>
      <c r="Z670">
        <v>0</v>
      </c>
      <c r="AA670" t="str">
        <f>""</f>
        <v/>
      </c>
      <c r="AB670">
        <v>0</v>
      </c>
      <c r="AC670" t="str">
        <f>""</f>
        <v/>
      </c>
      <c r="AD670">
        <v>0</v>
      </c>
      <c r="AE670" t="str">
        <f>""</f>
        <v/>
      </c>
      <c r="AF670">
        <v>0</v>
      </c>
      <c r="AG670" t="str">
        <f>""</f>
        <v/>
      </c>
      <c r="AH670">
        <v>0</v>
      </c>
      <c r="AI670" t="str">
        <f>""</f>
        <v/>
      </c>
      <c r="AJ670">
        <v>0</v>
      </c>
      <c r="AK670" t="str">
        <f>""</f>
        <v/>
      </c>
      <c r="AL670">
        <v>0</v>
      </c>
      <c r="AM670" t="str">
        <f>""</f>
        <v/>
      </c>
      <c r="AN670">
        <v>0</v>
      </c>
      <c r="AO670" t="str">
        <f>""</f>
        <v/>
      </c>
      <c r="AP670">
        <v>0</v>
      </c>
      <c r="AQ670" t="str">
        <f>""</f>
        <v/>
      </c>
      <c r="AR670" t="s">
        <v>56</v>
      </c>
      <c r="AS670" t="s">
        <v>57</v>
      </c>
      <c r="AT670">
        <v>0</v>
      </c>
      <c r="AU670" t="str">
        <f>""</f>
        <v/>
      </c>
      <c r="AV670">
        <v>2015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</row>
    <row r="671" spans="1:54" x14ac:dyDescent="0.2">
      <c r="A671">
        <v>1845200431</v>
      </c>
      <c r="B671" t="s">
        <v>501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 t="str">
        <f>""</f>
        <v/>
      </c>
      <c r="X671">
        <v>0</v>
      </c>
      <c r="Y671" t="str">
        <f>""</f>
        <v/>
      </c>
      <c r="Z671">
        <v>0</v>
      </c>
      <c r="AA671" t="str">
        <f>""</f>
        <v/>
      </c>
      <c r="AB671">
        <v>0</v>
      </c>
      <c r="AC671" t="str">
        <f>""</f>
        <v/>
      </c>
      <c r="AD671">
        <v>0</v>
      </c>
      <c r="AE671" t="str">
        <f>""</f>
        <v/>
      </c>
      <c r="AF671">
        <v>0</v>
      </c>
      <c r="AG671" t="str">
        <f>""</f>
        <v/>
      </c>
      <c r="AH671">
        <v>0</v>
      </c>
      <c r="AI671" t="str">
        <f>""</f>
        <v/>
      </c>
      <c r="AJ671">
        <v>0</v>
      </c>
      <c r="AK671" t="str">
        <f>""</f>
        <v/>
      </c>
      <c r="AL671">
        <v>0</v>
      </c>
      <c r="AM671" t="str">
        <f>""</f>
        <v/>
      </c>
      <c r="AN671">
        <v>0</v>
      </c>
      <c r="AO671" t="str">
        <f>""</f>
        <v/>
      </c>
      <c r="AP671">
        <v>0</v>
      </c>
      <c r="AQ671" t="str">
        <f>""</f>
        <v/>
      </c>
      <c r="AR671" t="s">
        <v>56</v>
      </c>
      <c r="AS671" t="s">
        <v>57</v>
      </c>
      <c r="AT671">
        <v>0</v>
      </c>
      <c r="AU671" t="str">
        <f>""</f>
        <v/>
      </c>
      <c r="AV671">
        <v>2015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</row>
    <row r="672" spans="1:54" x14ac:dyDescent="0.2">
      <c r="A672">
        <v>1845200432</v>
      </c>
      <c r="B672" t="s">
        <v>678</v>
      </c>
      <c r="C672" s="2">
        <v>7000</v>
      </c>
      <c r="D672" s="1">
        <v>7290.71</v>
      </c>
      <c r="E672">
        <v>0</v>
      </c>
      <c r="F672" s="1">
        <v>7290.71</v>
      </c>
      <c r="G672">
        <v>-290.70999999999998</v>
      </c>
      <c r="H672">
        <v>104.15</v>
      </c>
      <c r="I672" s="2">
        <v>7000</v>
      </c>
      <c r="J672" s="1">
        <v>7290.71</v>
      </c>
      <c r="K672">
        <v>0</v>
      </c>
      <c r="L672" s="1">
        <v>7290.71</v>
      </c>
      <c r="M672">
        <v>-290.70999999999998</v>
      </c>
      <c r="N672">
        <v>104.15</v>
      </c>
      <c r="O672">
        <v>0</v>
      </c>
      <c r="P672">
        <v>0</v>
      </c>
      <c r="Q672">
        <v>0</v>
      </c>
      <c r="R672" s="2">
        <v>7000</v>
      </c>
      <c r="S672">
        <v>-290.70999999999998</v>
      </c>
      <c r="T672" s="2">
        <v>7000</v>
      </c>
      <c r="U672">
        <v>-290.70999999999998</v>
      </c>
      <c r="V672">
        <v>0</v>
      </c>
      <c r="W672" t="str">
        <f>""</f>
        <v/>
      </c>
      <c r="X672">
        <v>0</v>
      </c>
      <c r="Y672" t="str">
        <f>""</f>
        <v/>
      </c>
      <c r="Z672">
        <v>0</v>
      </c>
      <c r="AA672" t="str">
        <f>""</f>
        <v/>
      </c>
      <c r="AB672">
        <v>0</v>
      </c>
      <c r="AC672" t="str">
        <f>""</f>
        <v/>
      </c>
      <c r="AD672">
        <v>0</v>
      </c>
      <c r="AE672" t="str">
        <f>""</f>
        <v/>
      </c>
      <c r="AF672">
        <v>0</v>
      </c>
      <c r="AG672" t="str">
        <f>""</f>
        <v/>
      </c>
      <c r="AH672">
        <v>0</v>
      </c>
      <c r="AI672" t="str">
        <f>""</f>
        <v/>
      </c>
      <c r="AJ672">
        <v>0</v>
      </c>
      <c r="AK672" t="str">
        <f>""</f>
        <v/>
      </c>
      <c r="AL672">
        <v>0</v>
      </c>
      <c r="AM672" t="str">
        <f>""</f>
        <v/>
      </c>
      <c r="AN672">
        <v>0</v>
      </c>
      <c r="AO672" t="str">
        <f>""</f>
        <v/>
      </c>
      <c r="AP672">
        <v>0</v>
      </c>
      <c r="AQ672" t="str">
        <f>""</f>
        <v/>
      </c>
      <c r="AR672" t="s">
        <v>56</v>
      </c>
      <c r="AS672" t="s">
        <v>57</v>
      </c>
      <c r="AT672">
        <v>0</v>
      </c>
      <c r="AU672" t="str">
        <f>""</f>
        <v/>
      </c>
      <c r="AV672">
        <v>2015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</row>
    <row r="673" spans="1:54" x14ac:dyDescent="0.2">
      <c r="A673">
        <v>1845200440</v>
      </c>
      <c r="B673" t="s">
        <v>706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460</v>
      </c>
      <c r="W673" t="s">
        <v>215</v>
      </c>
      <c r="X673">
        <v>0</v>
      </c>
      <c r="Y673" t="str">
        <f>""</f>
        <v/>
      </c>
      <c r="Z673">
        <v>0</v>
      </c>
      <c r="AA673" t="str">
        <f>""</f>
        <v/>
      </c>
      <c r="AB673">
        <v>0</v>
      </c>
      <c r="AC673" t="str">
        <f>""</f>
        <v/>
      </c>
      <c r="AD673">
        <v>0</v>
      </c>
      <c r="AE673" t="str">
        <f>""</f>
        <v/>
      </c>
      <c r="AF673">
        <v>0</v>
      </c>
      <c r="AG673" t="str">
        <f>""</f>
        <v/>
      </c>
      <c r="AH673">
        <v>0</v>
      </c>
      <c r="AI673" t="str">
        <f>""</f>
        <v/>
      </c>
      <c r="AJ673">
        <v>0</v>
      </c>
      <c r="AK673" t="str">
        <f>""</f>
        <v/>
      </c>
      <c r="AL673">
        <v>0</v>
      </c>
      <c r="AM673" t="str">
        <f>""</f>
        <v/>
      </c>
      <c r="AN673">
        <v>0</v>
      </c>
      <c r="AO673" t="str">
        <f>""</f>
        <v/>
      </c>
      <c r="AP673">
        <v>0</v>
      </c>
      <c r="AQ673" t="str">
        <f>""</f>
        <v/>
      </c>
      <c r="AR673" t="s">
        <v>56</v>
      </c>
      <c r="AS673" t="s">
        <v>57</v>
      </c>
      <c r="AT673">
        <v>0</v>
      </c>
      <c r="AU673" t="str">
        <f>""</f>
        <v/>
      </c>
      <c r="AV673">
        <v>2015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</row>
    <row r="674" spans="1:54" x14ac:dyDescent="0.2">
      <c r="A674">
        <v>1845200530</v>
      </c>
      <c r="B674" t="s">
        <v>707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460</v>
      </c>
      <c r="W674" t="s">
        <v>215</v>
      </c>
      <c r="X674">
        <v>0</v>
      </c>
      <c r="Y674" t="str">
        <f>""</f>
        <v/>
      </c>
      <c r="Z674">
        <v>0</v>
      </c>
      <c r="AA674" t="str">
        <f>""</f>
        <v/>
      </c>
      <c r="AB674">
        <v>0</v>
      </c>
      <c r="AC674" t="str">
        <f>""</f>
        <v/>
      </c>
      <c r="AD674">
        <v>0</v>
      </c>
      <c r="AE674" t="str">
        <f>""</f>
        <v/>
      </c>
      <c r="AF674">
        <v>0</v>
      </c>
      <c r="AG674" t="str">
        <f>""</f>
        <v/>
      </c>
      <c r="AH674">
        <v>0</v>
      </c>
      <c r="AI674" t="str">
        <f>""</f>
        <v/>
      </c>
      <c r="AJ674">
        <v>0</v>
      </c>
      <c r="AK674" t="str">
        <f>""</f>
        <v/>
      </c>
      <c r="AL674">
        <v>0</v>
      </c>
      <c r="AM674" t="str">
        <f>""</f>
        <v/>
      </c>
      <c r="AN674">
        <v>0</v>
      </c>
      <c r="AO674" t="str">
        <f>""</f>
        <v/>
      </c>
      <c r="AP674">
        <v>0</v>
      </c>
      <c r="AQ674" t="str">
        <f>""</f>
        <v/>
      </c>
      <c r="AR674" t="s">
        <v>56</v>
      </c>
      <c r="AS674" t="s">
        <v>57</v>
      </c>
      <c r="AT674">
        <v>0</v>
      </c>
      <c r="AU674" t="str">
        <f>""</f>
        <v/>
      </c>
      <c r="AV674">
        <v>2015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</row>
    <row r="675" spans="1:54" x14ac:dyDescent="0.2">
      <c r="A675">
        <v>1845200540</v>
      </c>
      <c r="B675" t="s">
        <v>708</v>
      </c>
      <c r="C675" s="2">
        <v>2000</v>
      </c>
      <c r="D675" s="1">
        <v>1906</v>
      </c>
      <c r="E675">
        <v>0</v>
      </c>
      <c r="F675" s="1">
        <v>1906</v>
      </c>
      <c r="G675">
        <v>94</v>
      </c>
      <c r="H675">
        <v>95.3</v>
      </c>
      <c r="I675" s="2">
        <v>2000</v>
      </c>
      <c r="J675" s="1">
        <v>1906</v>
      </c>
      <c r="K675">
        <v>0</v>
      </c>
      <c r="L675" s="1">
        <v>1906</v>
      </c>
      <c r="M675">
        <v>94</v>
      </c>
      <c r="N675">
        <v>95.3</v>
      </c>
      <c r="O675">
        <v>0</v>
      </c>
      <c r="P675">
        <v>0</v>
      </c>
      <c r="Q675">
        <v>0</v>
      </c>
      <c r="R675" s="2">
        <v>2000</v>
      </c>
      <c r="S675">
        <v>94</v>
      </c>
      <c r="T675" s="2">
        <v>2000</v>
      </c>
      <c r="U675">
        <v>94</v>
      </c>
      <c r="V675">
        <v>460</v>
      </c>
      <c r="W675" t="s">
        <v>215</v>
      </c>
      <c r="X675">
        <v>0</v>
      </c>
      <c r="Y675" t="str">
        <f>""</f>
        <v/>
      </c>
      <c r="Z675">
        <v>0</v>
      </c>
      <c r="AA675" t="str">
        <f>""</f>
        <v/>
      </c>
      <c r="AB675">
        <v>0</v>
      </c>
      <c r="AC675" t="str">
        <f>""</f>
        <v/>
      </c>
      <c r="AD675">
        <v>0</v>
      </c>
      <c r="AE675" t="str">
        <f>""</f>
        <v/>
      </c>
      <c r="AF675">
        <v>0</v>
      </c>
      <c r="AG675" t="str">
        <f>""</f>
        <v/>
      </c>
      <c r="AH675">
        <v>0</v>
      </c>
      <c r="AI675" t="str">
        <f>""</f>
        <v/>
      </c>
      <c r="AJ675">
        <v>0</v>
      </c>
      <c r="AK675" t="str">
        <f>""</f>
        <v/>
      </c>
      <c r="AL675">
        <v>0</v>
      </c>
      <c r="AM675" t="str">
        <f>""</f>
        <v/>
      </c>
      <c r="AN675">
        <v>0</v>
      </c>
      <c r="AO675" t="str">
        <f>""</f>
        <v/>
      </c>
      <c r="AP675">
        <v>0</v>
      </c>
      <c r="AQ675" t="str">
        <f>""</f>
        <v/>
      </c>
      <c r="AR675" t="s">
        <v>56</v>
      </c>
      <c r="AS675" t="s">
        <v>57</v>
      </c>
      <c r="AT675">
        <v>0</v>
      </c>
      <c r="AU675" t="str">
        <f>""</f>
        <v/>
      </c>
      <c r="AV675">
        <v>2015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</row>
    <row r="676" spans="1:54" x14ac:dyDescent="0.2">
      <c r="A676">
        <v>1845200720</v>
      </c>
      <c r="B676" t="s">
        <v>709</v>
      </c>
      <c r="C676" s="2">
        <v>124000</v>
      </c>
      <c r="D676" s="1">
        <v>132477.79999999999</v>
      </c>
      <c r="E676" s="1">
        <v>3480</v>
      </c>
      <c r="F676" s="1">
        <v>135957.79999999999</v>
      </c>
      <c r="G676" s="1">
        <v>-11957.8</v>
      </c>
      <c r="H676">
        <v>109.64</v>
      </c>
      <c r="I676" s="2">
        <v>124000</v>
      </c>
      <c r="J676" s="1">
        <v>132477.79999999999</v>
      </c>
      <c r="K676" s="1">
        <v>3480</v>
      </c>
      <c r="L676" s="1">
        <v>135957.79999999999</v>
      </c>
      <c r="M676" s="1">
        <v>-11957.8</v>
      </c>
      <c r="N676">
        <v>109.64</v>
      </c>
      <c r="O676">
        <v>0</v>
      </c>
      <c r="P676">
        <v>0</v>
      </c>
      <c r="Q676">
        <v>0</v>
      </c>
      <c r="R676" s="2">
        <v>124000</v>
      </c>
      <c r="S676" s="1">
        <v>-11957.8</v>
      </c>
      <c r="T676" s="2">
        <v>124000</v>
      </c>
      <c r="U676" s="1">
        <v>-11957.8</v>
      </c>
      <c r="V676">
        <v>460</v>
      </c>
      <c r="W676" t="s">
        <v>215</v>
      </c>
      <c r="X676">
        <v>0</v>
      </c>
      <c r="Y676" t="str">
        <f>""</f>
        <v/>
      </c>
      <c r="Z676">
        <v>0</v>
      </c>
      <c r="AA676" t="str">
        <f>""</f>
        <v/>
      </c>
      <c r="AB676">
        <v>0</v>
      </c>
      <c r="AC676" t="str">
        <f>""</f>
        <v/>
      </c>
      <c r="AD676">
        <v>0</v>
      </c>
      <c r="AE676" t="str">
        <f>""</f>
        <v/>
      </c>
      <c r="AF676">
        <v>0</v>
      </c>
      <c r="AG676" t="str">
        <f>""</f>
        <v/>
      </c>
      <c r="AH676">
        <v>0</v>
      </c>
      <c r="AI676" t="str">
        <f>""</f>
        <v/>
      </c>
      <c r="AJ676">
        <v>0</v>
      </c>
      <c r="AK676" t="str">
        <f>""</f>
        <v/>
      </c>
      <c r="AL676">
        <v>0</v>
      </c>
      <c r="AM676" t="str">
        <f>""</f>
        <v/>
      </c>
      <c r="AN676">
        <v>0</v>
      </c>
      <c r="AO676" t="str">
        <f>""</f>
        <v/>
      </c>
      <c r="AP676">
        <v>0</v>
      </c>
      <c r="AQ676" t="str">
        <f>""</f>
        <v/>
      </c>
      <c r="AR676" t="s">
        <v>56</v>
      </c>
      <c r="AS676" t="s">
        <v>57</v>
      </c>
      <c r="AT676">
        <v>0</v>
      </c>
      <c r="AU676" t="str">
        <f>""</f>
        <v/>
      </c>
      <c r="AV676">
        <v>2015</v>
      </c>
      <c r="AW676">
        <v>0</v>
      </c>
      <c r="AX676">
        <v>0</v>
      </c>
      <c r="AY676">
        <v>3480</v>
      </c>
      <c r="AZ676">
        <v>0</v>
      </c>
      <c r="BA676">
        <v>0</v>
      </c>
      <c r="BB676">
        <v>0</v>
      </c>
    </row>
    <row r="677" spans="1:54" x14ac:dyDescent="0.2">
      <c r="A677">
        <v>1845200731</v>
      </c>
      <c r="B677" t="s">
        <v>710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460</v>
      </c>
      <c r="W677" t="s">
        <v>215</v>
      </c>
      <c r="X677">
        <v>0</v>
      </c>
      <c r="Y677" t="str">
        <f>""</f>
        <v/>
      </c>
      <c r="Z677">
        <v>0</v>
      </c>
      <c r="AA677" t="str">
        <f>""</f>
        <v/>
      </c>
      <c r="AB677">
        <v>0</v>
      </c>
      <c r="AC677" t="str">
        <f>""</f>
        <v/>
      </c>
      <c r="AD677">
        <v>0</v>
      </c>
      <c r="AE677" t="str">
        <f>""</f>
        <v/>
      </c>
      <c r="AF677">
        <v>0</v>
      </c>
      <c r="AG677" t="str">
        <f>""</f>
        <v/>
      </c>
      <c r="AH677">
        <v>0</v>
      </c>
      <c r="AI677" t="str">
        <f>""</f>
        <v/>
      </c>
      <c r="AJ677">
        <v>0</v>
      </c>
      <c r="AK677" t="str">
        <f>""</f>
        <v/>
      </c>
      <c r="AL677">
        <v>0</v>
      </c>
      <c r="AM677" t="str">
        <f>""</f>
        <v/>
      </c>
      <c r="AN677">
        <v>0</v>
      </c>
      <c r="AO677" t="str">
        <f>""</f>
        <v/>
      </c>
      <c r="AP677">
        <v>0</v>
      </c>
      <c r="AQ677" t="str">
        <f>""</f>
        <v/>
      </c>
      <c r="AR677" t="s">
        <v>56</v>
      </c>
      <c r="AS677" t="s">
        <v>57</v>
      </c>
      <c r="AT677">
        <v>0</v>
      </c>
      <c r="AU677" t="str">
        <f>""</f>
        <v/>
      </c>
      <c r="AV677">
        <v>2015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</row>
    <row r="678" spans="1:54" x14ac:dyDescent="0.2">
      <c r="A678">
        <v>1845200740</v>
      </c>
      <c r="B678" t="s">
        <v>711</v>
      </c>
      <c r="C678" s="2">
        <v>3000</v>
      </c>
      <c r="D678" s="1">
        <v>2200</v>
      </c>
      <c r="E678">
        <v>0</v>
      </c>
      <c r="F678" s="1">
        <v>2200</v>
      </c>
      <c r="G678">
        <v>800</v>
      </c>
      <c r="H678">
        <v>73.33</v>
      </c>
      <c r="I678" s="2">
        <v>3000</v>
      </c>
      <c r="J678" s="1">
        <v>2200</v>
      </c>
      <c r="K678">
        <v>0</v>
      </c>
      <c r="L678" s="1">
        <v>2200</v>
      </c>
      <c r="M678">
        <v>800</v>
      </c>
      <c r="N678">
        <v>73.33</v>
      </c>
      <c r="O678">
        <v>0</v>
      </c>
      <c r="P678">
        <v>0</v>
      </c>
      <c r="Q678">
        <v>0</v>
      </c>
      <c r="R678" s="2">
        <v>3000</v>
      </c>
      <c r="S678">
        <v>800</v>
      </c>
      <c r="T678" s="2">
        <v>3000</v>
      </c>
      <c r="U678">
        <v>800</v>
      </c>
      <c r="V678">
        <v>460</v>
      </c>
      <c r="W678" t="s">
        <v>215</v>
      </c>
      <c r="X678">
        <v>0</v>
      </c>
      <c r="Y678" t="str">
        <f>""</f>
        <v/>
      </c>
      <c r="Z678">
        <v>0</v>
      </c>
      <c r="AA678" t="str">
        <f>""</f>
        <v/>
      </c>
      <c r="AB678">
        <v>0</v>
      </c>
      <c r="AC678" t="str">
        <f>""</f>
        <v/>
      </c>
      <c r="AD678">
        <v>0</v>
      </c>
      <c r="AE678" t="str">
        <f>""</f>
        <v/>
      </c>
      <c r="AF678">
        <v>0</v>
      </c>
      <c r="AG678" t="str">
        <f>""</f>
        <v/>
      </c>
      <c r="AH678">
        <v>0</v>
      </c>
      <c r="AI678" t="str">
        <f>""</f>
        <v/>
      </c>
      <c r="AJ678">
        <v>0</v>
      </c>
      <c r="AK678" t="str">
        <f>""</f>
        <v/>
      </c>
      <c r="AL678">
        <v>0</v>
      </c>
      <c r="AM678" t="str">
        <f>""</f>
        <v/>
      </c>
      <c r="AN678">
        <v>0</v>
      </c>
      <c r="AO678" t="str">
        <f>""</f>
        <v/>
      </c>
      <c r="AP678">
        <v>0</v>
      </c>
      <c r="AQ678" t="str">
        <f>""</f>
        <v/>
      </c>
      <c r="AR678" t="s">
        <v>56</v>
      </c>
      <c r="AS678" t="s">
        <v>57</v>
      </c>
      <c r="AT678">
        <v>0</v>
      </c>
      <c r="AU678" t="str">
        <f>""</f>
        <v/>
      </c>
      <c r="AV678">
        <v>2015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</row>
    <row r="679" spans="1:54" x14ac:dyDescent="0.2">
      <c r="A679">
        <v>1845200750</v>
      </c>
      <c r="B679" t="s">
        <v>313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460</v>
      </c>
      <c r="W679" t="s">
        <v>215</v>
      </c>
      <c r="X679">
        <v>0</v>
      </c>
      <c r="Y679" t="str">
        <f>""</f>
        <v/>
      </c>
      <c r="Z679">
        <v>0</v>
      </c>
      <c r="AA679" t="str">
        <f>""</f>
        <v/>
      </c>
      <c r="AB679">
        <v>0</v>
      </c>
      <c r="AC679" t="str">
        <f>""</f>
        <v/>
      </c>
      <c r="AD679">
        <v>0</v>
      </c>
      <c r="AE679" t="str">
        <f>""</f>
        <v/>
      </c>
      <c r="AF679">
        <v>0</v>
      </c>
      <c r="AG679" t="str">
        <f>""</f>
        <v/>
      </c>
      <c r="AH679">
        <v>0</v>
      </c>
      <c r="AI679" t="str">
        <f>""</f>
        <v/>
      </c>
      <c r="AJ679">
        <v>0</v>
      </c>
      <c r="AK679" t="str">
        <f>""</f>
        <v/>
      </c>
      <c r="AL679">
        <v>0</v>
      </c>
      <c r="AM679" t="str">
        <f>""</f>
        <v/>
      </c>
      <c r="AN679">
        <v>0</v>
      </c>
      <c r="AO679" t="str">
        <f>""</f>
        <v/>
      </c>
      <c r="AP679">
        <v>0</v>
      </c>
      <c r="AQ679" t="str">
        <f>""</f>
        <v/>
      </c>
      <c r="AR679" t="s">
        <v>56</v>
      </c>
      <c r="AS679" t="s">
        <v>57</v>
      </c>
      <c r="AT679">
        <v>0</v>
      </c>
      <c r="AU679" t="str">
        <f>""</f>
        <v/>
      </c>
      <c r="AV679">
        <v>2015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</row>
    <row r="680" spans="1:54" x14ac:dyDescent="0.2">
      <c r="A680">
        <v>1845200780</v>
      </c>
      <c r="B680" t="s">
        <v>712</v>
      </c>
      <c r="C680" s="2">
        <v>36000</v>
      </c>
      <c r="D680" s="1">
        <v>60404.25</v>
      </c>
      <c r="E680">
        <v>0</v>
      </c>
      <c r="F680" s="1">
        <v>60404.25</v>
      </c>
      <c r="G680" s="1">
        <v>-24404.25</v>
      </c>
      <c r="H680">
        <v>167.78</v>
      </c>
      <c r="I680" s="2">
        <v>36000</v>
      </c>
      <c r="J680" s="1">
        <v>60404.25</v>
      </c>
      <c r="K680">
        <v>0</v>
      </c>
      <c r="L680" s="1">
        <v>60404.25</v>
      </c>
      <c r="M680" s="1">
        <v>-24404.25</v>
      </c>
      <c r="N680">
        <v>167.78</v>
      </c>
      <c r="O680">
        <v>0</v>
      </c>
      <c r="P680">
        <v>0</v>
      </c>
      <c r="Q680">
        <v>0</v>
      </c>
      <c r="R680" s="2">
        <v>36000</v>
      </c>
      <c r="S680" s="1">
        <v>-24404.25</v>
      </c>
      <c r="T680" s="2">
        <v>36000</v>
      </c>
      <c r="U680" s="1">
        <v>-24404.25</v>
      </c>
      <c r="V680">
        <v>460</v>
      </c>
      <c r="W680" t="s">
        <v>215</v>
      </c>
      <c r="X680">
        <v>0</v>
      </c>
      <c r="Y680" t="str">
        <f>""</f>
        <v/>
      </c>
      <c r="Z680">
        <v>0</v>
      </c>
      <c r="AA680" t="str">
        <f>""</f>
        <v/>
      </c>
      <c r="AB680">
        <v>0</v>
      </c>
      <c r="AC680" t="str">
        <f>""</f>
        <v/>
      </c>
      <c r="AD680">
        <v>0</v>
      </c>
      <c r="AE680" t="str">
        <f>""</f>
        <v/>
      </c>
      <c r="AF680">
        <v>0</v>
      </c>
      <c r="AG680" t="str">
        <f>""</f>
        <v/>
      </c>
      <c r="AH680">
        <v>0</v>
      </c>
      <c r="AI680" t="str">
        <f>""</f>
        <v/>
      </c>
      <c r="AJ680">
        <v>0</v>
      </c>
      <c r="AK680" t="str">
        <f>""</f>
        <v/>
      </c>
      <c r="AL680">
        <v>0</v>
      </c>
      <c r="AM680" t="str">
        <f>""</f>
        <v/>
      </c>
      <c r="AN680">
        <v>0</v>
      </c>
      <c r="AO680" t="str">
        <f>""</f>
        <v/>
      </c>
      <c r="AP680">
        <v>0</v>
      </c>
      <c r="AQ680" t="str">
        <f>""</f>
        <v/>
      </c>
      <c r="AR680" t="s">
        <v>56</v>
      </c>
      <c r="AS680" t="s">
        <v>57</v>
      </c>
      <c r="AT680">
        <v>0</v>
      </c>
      <c r="AU680" t="str">
        <f>""</f>
        <v/>
      </c>
      <c r="AV680">
        <v>2015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</row>
    <row r="681" spans="1:54" x14ac:dyDescent="0.2">
      <c r="A681">
        <v>1845200840</v>
      </c>
      <c r="B681" t="s">
        <v>713</v>
      </c>
      <c r="C681" s="2">
        <v>699000</v>
      </c>
      <c r="D681" s="1">
        <v>795673</v>
      </c>
      <c r="E681">
        <v>0</v>
      </c>
      <c r="F681" s="1">
        <v>795673</v>
      </c>
      <c r="G681" s="1">
        <v>-96673</v>
      </c>
      <c r="H681">
        <v>113.83</v>
      </c>
      <c r="I681" s="2">
        <v>699000</v>
      </c>
      <c r="J681" s="1">
        <v>795673</v>
      </c>
      <c r="K681">
        <v>0</v>
      </c>
      <c r="L681" s="1">
        <v>795673</v>
      </c>
      <c r="M681" s="1">
        <v>-96673</v>
      </c>
      <c r="N681">
        <v>113.83</v>
      </c>
      <c r="O681">
        <v>0</v>
      </c>
      <c r="P681">
        <v>0</v>
      </c>
      <c r="Q681">
        <v>0</v>
      </c>
      <c r="R681" s="2">
        <v>699000</v>
      </c>
      <c r="S681" s="1">
        <v>-96673</v>
      </c>
      <c r="T681" s="2">
        <v>699000</v>
      </c>
      <c r="U681" s="1">
        <v>-96673</v>
      </c>
      <c r="V681">
        <v>460</v>
      </c>
      <c r="W681" t="s">
        <v>215</v>
      </c>
      <c r="X681">
        <v>0</v>
      </c>
      <c r="Y681" t="str">
        <f>""</f>
        <v/>
      </c>
      <c r="Z681">
        <v>0</v>
      </c>
      <c r="AA681" t="str">
        <f>""</f>
        <v/>
      </c>
      <c r="AB681">
        <v>0</v>
      </c>
      <c r="AC681" t="str">
        <f>""</f>
        <v/>
      </c>
      <c r="AD681">
        <v>0</v>
      </c>
      <c r="AE681" t="str">
        <f>""</f>
        <v/>
      </c>
      <c r="AF681">
        <v>0</v>
      </c>
      <c r="AG681" t="str">
        <f>""</f>
        <v/>
      </c>
      <c r="AH681">
        <v>0</v>
      </c>
      <c r="AI681" t="str">
        <f>""</f>
        <v/>
      </c>
      <c r="AJ681">
        <v>0</v>
      </c>
      <c r="AK681" t="str">
        <f>""</f>
        <v/>
      </c>
      <c r="AL681">
        <v>0</v>
      </c>
      <c r="AM681" t="str">
        <f>""</f>
        <v/>
      </c>
      <c r="AN681">
        <v>0</v>
      </c>
      <c r="AO681" t="str">
        <f>""</f>
        <v/>
      </c>
      <c r="AP681">
        <v>0</v>
      </c>
      <c r="AQ681" t="str">
        <f>""</f>
        <v/>
      </c>
      <c r="AR681" t="s">
        <v>56</v>
      </c>
      <c r="AS681" t="s">
        <v>57</v>
      </c>
      <c r="AT681">
        <v>0</v>
      </c>
      <c r="AU681" t="str">
        <f>""</f>
        <v/>
      </c>
      <c r="AV681">
        <v>2015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</row>
    <row r="682" spans="1:54" x14ac:dyDescent="0.2">
      <c r="A682">
        <v>1845201750</v>
      </c>
      <c r="B682" t="s">
        <v>237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 t="str">
        <f>""</f>
        <v/>
      </c>
      <c r="X682">
        <v>0</v>
      </c>
      <c r="Y682" t="str">
        <f>""</f>
        <v/>
      </c>
      <c r="Z682">
        <v>0</v>
      </c>
      <c r="AA682" t="str">
        <f>""</f>
        <v/>
      </c>
      <c r="AB682">
        <v>0</v>
      </c>
      <c r="AC682" t="str">
        <f>""</f>
        <v/>
      </c>
      <c r="AD682">
        <v>0</v>
      </c>
      <c r="AE682" t="str">
        <f>""</f>
        <v/>
      </c>
      <c r="AF682">
        <v>0</v>
      </c>
      <c r="AG682" t="str">
        <f>""</f>
        <v/>
      </c>
      <c r="AH682">
        <v>0</v>
      </c>
      <c r="AI682" t="str">
        <f>""</f>
        <v/>
      </c>
      <c r="AJ682">
        <v>0</v>
      </c>
      <c r="AK682" t="str">
        <f>""</f>
        <v/>
      </c>
      <c r="AL682">
        <v>0</v>
      </c>
      <c r="AM682" t="str">
        <f>""</f>
        <v/>
      </c>
      <c r="AN682">
        <v>0</v>
      </c>
      <c r="AO682" t="str">
        <f>""</f>
        <v/>
      </c>
      <c r="AP682">
        <v>0</v>
      </c>
      <c r="AQ682" t="str">
        <f>""</f>
        <v/>
      </c>
      <c r="AR682" t="s">
        <v>56</v>
      </c>
      <c r="AS682" t="s">
        <v>57</v>
      </c>
      <c r="AT682">
        <v>0</v>
      </c>
      <c r="AU682" t="str">
        <f>""</f>
        <v/>
      </c>
      <c r="AV682">
        <v>2015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</row>
    <row r="683" spans="1:54" x14ac:dyDescent="0.2">
      <c r="A683">
        <v>1845201840</v>
      </c>
      <c r="B683" t="s">
        <v>714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 t="str">
        <f>""</f>
        <v/>
      </c>
      <c r="X683">
        <v>0</v>
      </c>
      <c r="Y683" t="str">
        <f>""</f>
        <v/>
      </c>
      <c r="Z683">
        <v>0</v>
      </c>
      <c r="AA683" t="str">
        <f>""</f>
        <v/>
      </c>
      <c r="AB683">
        <v>0</v>
      </c>
      <c r="AC683" t="str">
        <f>""</f>
        <v/>
      </c>
      <c r="AD683">
        <v>0</v>
      </c>
      <c r="AE683" t="str">
        <f>""</f>
        <v/>
      </c>
      <c r="AF683">
        <v>0</v>
      </c>
      <c r="AG683" t="str">
        <f>""</f>
        <v/>
      </c>
      <c r="AH683">
        <v>0</v>
      </c>
      <c r="AI683" t="str">
        <f>""</f>
        <v/>
      </c>
      <c r="AJ683">
        <v>0</v>
      </c>
      <c r="AK683" t="str">
        <f>""</f>
        <v/>
      </c>
      <c r="AL683">
        <v>0</v>
      </c>
      <c r="AM683" t="str">
        <f>""</f>
        <v/>
      </c>
      <c r="AN683">
        <v>0</v>
      </c>
      <c r="AO683" t="str">
        <f>""</f>
        <v/>
      </c>
      <c r="AP683">
        <v>0</v>
      </c>
      <c r="AQ683" t="str">
        <f>""</f>
        <v/>
      </c>
      <c r="AR683" t="s">
        <v>56</v>
      </c>
      <c r="AS683" t="s">
        <v>57</v>
      </c>
      <c r="AT683">
        <v>0</v>
      </c>
      <c r="AU683" t="str">
        <f>""</f>
        <v/>
      </c>
      <c r="AV683">
        <v>2015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</row>
    <row r="684" spans="1:54" x14ac:dyDescent="0.2">
      <c r="A684">
        <v>1845202840</v>
      </c>
      <c r="B684" t="s">
        <v>715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 t="str">
        <f>""</f>
        <v/>
      </c>
      <c r="X684">
        <v>0</v>
      </c>
      <c r="Y684" t="str">
        <f>""</f>
        <v/>
      </c>
      <c r="Z684">
        <v>0</v>
      </c>
      <c r="AA684" t="str">
        <f>""</f>
        <v/>
      </c>
      <c r="AB684">
        <v>0</v>
      </c>
      <c r="AC684" t="str">
        <f>""</f>
        <v/>
      </c>
      <c r="AD684">
        <v>0</v>
      </c>
      <c r="AE684" t="str">
        <f>""</f>
        <v/>
      </c>
      <c r="AF684">
        <v>0</v>
      </c>
      <c r="AG684" t="str">
        <f>""</f>
        <v/>
      </c>
      <c r="AH684">
        <v>0</v>
      </c>
      <c r="AI684" t="str">
        <f>""</f>
        <v/>
      </c>
      <c r="AJ684">
        <v>0</v>
      </c>
      <c r="AK684" t="str">
        <f>""</f>
        <v/>
      </c>
      <c r="AL684">
        <v>0</v>
      </c>
      <c r="AM684" t="str">
        <f>""</f>
        <v/>
      </c>
      <c r="AN684">
        <v>0</v>
      </c>
      <c r="AO684" t="str">
        <f>""</f>
        <v/>
      </c>
      <c r="AP684">
        <v>0</v>
      </c>
      <c r="AQ684" t="str">
        <f>""</f>
        <v/>
      </c>
      <c r="AR684" t="s">
        <v>56</v>
      </c>
      <c r="AS684" t="s">
        <v>57</v>
      </c>
      <c r="AT684">
        <v>0</v>
      </c>
      <c r="AU684" t="str">
        <f>""</f>
        <v/>
      </c>
      <c r="AV684">
        <v>2015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</row>
    <row r="685" spans="1:54" x14ac:dyDescent="0.2">
      <c r="A685">
        <v>1845203840</v>
      </c>
      <c r="B685" t="s">
        <v>239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 t="str">
        <f>""</f>
        <v/>
      </c>
      <c r="X685">
        <v>0</v>
      </c>
      <c r="Y685" t="str">
        <f>""</f>
        <v/>
      </c>
      <c r="Z685">
        <v>0</v>
      </c>
      <c r="AA685" t="str">
        <f>""</f>
        <v/>
      </c>
      <c r="AB685">
        <v>0</v>
      </c>
      <c r="AC685" t="str">
        <f>""</f>
        <v/>
      </c>
      <c r="AD685">
        <v>0</v>
      </c>
      <c r="AE685" t="str">
        <f>""</f>
        <v/>
      </c>
      <c r="AF685">
        <v>0</v>
      </c>
      <c r="AG685" t="str">
        <f>""</f>
        <v/>
      </c>
      <c r="AH685">
        <v>0</v>
      </c>
      <c r="AI685" t="str">
        <f>""</f>
        <v/>
      </c>
      <c r="AJ685">
        <v>0</v>
      </c>
      <c r="AK685" t="str">
        <f>""</f>
        <v/>
      </c>
      <c r="AL685">
        <v>0</v>
      </c>
      <c r="AM685" t="str">
        <f>""</f>
        <v/>
      </c>
      <c r="AN685">
        <v>0</v>
      </c>
      <c r="AO685" t="str">
        <f>""</f>
        <v/>
      </c>
      <c r="AP685">
        <v>0</v>
      </c>
      <c r="AQ685" t="str">
        <f>""</f>
        <v/>
      </c>
      <c r="AR685" t="s">
        <v>56</v>
      </c>
      <c r="AS685" t="s">
        <v>57</v>
      </c>
      <c r="AT685">
        <v>0</v>
      </c>
      <c r="AU685" t="str">
        <f>""</f>
        <v/>
      </c>
      <c r="AV685">
        <v>2015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</row>
    <row r="686" spans="1:54" x14ac:dyDescent="0.2">
      <c r="A686">
        <v>1845300780</v>
      </c>
      <c r="B686" t="s">
        <v>716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460</v>
      </c>
      <c r="W686" t="s">
        <v>215</v>
      </c>
      <c r="X686">
        <v>0</v>
      </c>
      <c r="Y686" t="str">
        <f>""</f>
        <v/>
      </c>
      <c r="Z686">
        <v>0</v>
      </c>
      <c r="AA686" t="str">
        <f>""</f>
        <v/>
      </c>
      <c r="AB686">
        <v>0</v>
      </c>
      <c r="AC686" t="str">
        <f>""</f>
        <v/>
      </c>
      <c r="AD686">
        <v>0</v>
      </c>
      <c r="AE686" t="str">
        <f>""</f>
        <v/>
      </c>
      <c r="AF686">
        <v>0</v>
      </c>
      <c r="AG686" t="str">
        <f>""</f>
        <v/>
      </c>
      <c r="AH686">
        <v>0</v>
      </c>
      <c r="AI686" t="str">
        <f>""</f>
        <v/>
      </c>
      <c r="AJ686">
        <v>0</v>
      </c>
      <c r="AK686" t="str">
        <f>""</f>
        <v/>
      </c>
      <c r="AL686">
        <v>0</v>
      </c>
      <c r="AM686" t="str">
        <f>""</f>
        <v/>
      </c>
      <c r="AN686">
        <v>0</v>
      </c>
      <c r="AO686" t="str">
        <f>""</f>
        <v/>
      </c>
      <c r="AP686">
        <v>0</v>
      </c>
      <c r="AQ686" t="str">
        <f>""</f>
        <v/>
      </c>
      <c r="AR686" t="s">
        <v>56</v>
      </c>
      <c r="AS686" t="s">
        <v>57</v>
      </c>
      <c r="AT686">
        <v>0</v>
      </c>
      <c r="AU686" t="str">
        <f>""</f>
        <v/>
      </c>
      <c r="AV686">
        <v>2015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</row>
    <row r="687" spans="1:54" x14ac:dyDescent="0.2">
      <c r="A687">
        <v>1845300840</v>
      </c>
      <c r="B687" t="s">
        <v>241</v>
      </c>
      <c r="C687">
        <v>0</v>
      </c>
      <c r="D687" s="1">
        <v>211687</v>
      </c>
      <c r="E687">
        <v>0</v>
      </c>
      <c r="F687" s="1">
        <v>211687</v>
      </c>
      <c r="G687" s="1">
        <v>-211687</v>
      </c>
      <c r="H687">
        <v>0</v>
      </c>
      <c r="I687">
        <v>0</v>
      </c>
      <c r="J687" s="1">
        <v>211687</v>
      </c>
      <c r="K687">
        <v>0</v>
      </c>
      <c r="L687" s="1">
        <v>211687</v>
      </c>
      <c r="M687" s="1">
        <v>-211687</v>
      </c>
      <c r="N687">
        <v>0</v>
      </c>
      <c r="O687">
        <v>0</v>
      </c>
      <c r="P687">
        <v>0</v>
      </c>
      <c r="Q687">
        <v>0</v>
      </c>
      <c r="R687">
        <v>0</v>
      </c>
      <c r="S687" s="1">
        <v>-211687</v>
      </c>
      <c r="T687">
        <v>0</v>
      </c>
      <c r="U687" s="1">
        <v>-211687</v>
      </c>
      <c r="V687">
        <v>460</v>
      </c>
      <c r="W687" t="s">
        <v>215</v>
      </c>
      <c r="X687">
        <v>0</v>
      </c>
      <c r="Y687" t="str">
        <f>""</f>
        <v/>
      </c>
      <c r="Z687">
        <v>0</v>
      </c>
      <c r="AA687" t="str">
        <f>""</f>
        <v/>
      </c>
      <c r="AB687">
        <v>0</v>
      </c>
      <c r="AC687" t="str">
        <f>""</f>
        <v/>
      </c>
      <c r="AD687">
        <v>0</v>
      </c>
      <c r="AE687" t="str">
        <f>""</f>
        <v/>
      </c>
      <c r="AF687">
        <v>0</v>
      </c>
      <c r="AG687" t="str">
        <f>""</f>
        <v/>
      </c>
      <c r="AH687">
        <v>0</v>
      </c>
      <c r="AI687" t="str">
        <f>""</f>
        <v/>
      </c>
      <c r="AJ687">
        <v>0</v>
      </c>
      <c r="AK687" t="str">
        <f>""</f>
        <v/>
      </c>
      <c r="AL687">
        <v>0</v>
      </c>
      <c r="AM687" t="str">
        <f>""</f>
        <v/>
      </c>
      <c r="AN687">
        <v>0</v>
      </c>
      <c r="AO687" t="str">
        <f>""</f>
        <v/>
      </c>
      <c r="AP687">
        <v>0</v>
      </c>
      <c r="AQ687" t="str">
        <f>""</f>
        <v/>
      </c>
      <c r="AR687" t="s">
        <v>56</v>
      </c>
      <c r="AS687" t="s">
        <v>57</v>
      </c>
      <c r="AT687">
        <v>0</v>
      </c>
      <c r="AU687" t="str">
        <f>""</f>
        <v/>
      </c>
      <c r="AV687">
        <v>2015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</row>
    <row r="688" spans="1:54" x14ac:dyDescent="0.2">
      <c r="A688">
        <v>1845301840</v>
      </c>
      <c r="B688" t="s">
        <v>717</v>
      </c>
      <c r="C688" s="2">
        <v>190000</v>
      </c>
      <c r="D688">
        <v>0</v>
      </c>
      <c r="E688">
        <v>0</v>
      </c>
      <c r="F688">
        <v>0</v>
      </c>
      <c r="G688" s="1">
        <v>190000</v>
      </c>
      <c r="H688">
        <v>0</v>
      </c>
      <c r="I688" s="2">
        <v>190000</v>
      </c>
      <c r="J688">
        <v>0</v>
      </c>
      <c r="K688">
        <v>0</v>
      </c>
      <c r="L688">
        <v>0</v>
      </c>
      <c r="M688" s="1">
        <v>190000</v>
      </c>
      <c r="N688">
        <v>0</v>
      </c>
      <c r="O688">
        <v>0</v>
      </c>
      <c r="P688">
        <v>0</v>
      </c>
      <c r="Q688">
        <v>0</v>
      </c>
      <c r="R688" s="2">
        <v>190000</v>
      </c>
      <c r="S688" s="1">
        <v>190000</v>
      </c>
      <c r="T688" s="2">
        <v>190000</v>
      </c>
      <c r="U688" s="1">
        <v>190000</v>
      </c>
      <c r="V688">
        <v>0</v>
      </c>
      <c r="W688" t="str">
        <f>""</f>
        <v/>
      </c>
      <c r="X688">
        <v>0</v>
      </c>
      <c r="Y688" t="str">
        <f>""</f>
        <v/>
      </c>
      <c r="Z688">
        <v>0</v>
      </c>
      <c r="AA688" t="str">
        <f>""</f>
        <v/>
      </c>
      <c r="AB688">
        <v>0</v>
      </c>
      <c r="AC688" t="str">
        <f>""</f>
        <v/>
      </c>
      <c r="AD688">
        <v>0</v>
      </c>
      <c r="AE688" t="str">
        <f>""</f>
        <v/>
      </c>
      <c r="AF688">
        <v>0</v>
      </c>
      <c r="AG688" t="str">
        <f>""</f>
        <v/>
      </c>
      <c r="AH688">
        <v>0</v>
      </c>
      <c r="AI688" t="str">
        <f>""</f>
        <v/>
      </c>
      <c r="AJ688">
        <v>0</v>
      </c>
      <c r="AK688" t="str">
        <f>""</f>
        <v/>
      </c>
      <c r="AL688">
        <v>0</v>
      </c>
      <c r="AM688" t="str">
        <f>""</f>
        <v/>
      </c>
      <c r="AN688">
        <v>0</v>
      </c>
      <c r="AO688" t="str">
        <f>""</f>
        <v/>
      </c>
      <c r="AP688">
        <v>0</v>
      </c>
      <c r="AQ688" t="str">
        <f>""</f>
        <v/>
      </c>
      <c r="AR688" t="s">
        <v>56</v>
      </c>
      <c r="AS688" t="s">
        <v>57</v>
      </c>
      <c r="AT688">
        <v>0</v>
      </c>
      <c r="AU688" t="str">
        <f>""</f>
        <v/>
      </c>
      <c r="AV688">
        <v>2015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</row>
    <row r="689" spans="1:54" x14ac:dyDescent="0.2">
      <c r="A689">
        <v>1846300750</v>
      </c>
      <c r="B689" t="s">
        <v>718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 t="str">
        <f>""</f>
        <v/>
      </c>
      <c r="X689">
        <v>0</v>
      </c>
      <c r="Y689" t="str">
        <f>""</f>
        <v/>
      </c>
      <c r="Z689">
        <v>0</v>
      </c>
      <c r="AA689" t="str">
        <f>""</f>
        <v/>
      </c>
      <c r="AB689">
        <v>0</v>
      </c>
      <c r="AC689" t="str">
        <f>""</f>
        <v/>
      </c>
      <c r="AD689">
        <v>0</v>
      </c>
      <c r="AE689" t="str">
        <f>""</f>
        <v/>
      </c>
      <c r="AF689">
        <v>0</v>
      </c>
      <c r="AG689" t="str">
        <f>""</f>
        <v/>
      </c>
      <c r="AH689">
        <v>0</v>
      </c>
      <c r="AI689" t="str">
        <f>""</f>
        <v/>
      </c>
      <c r="AJ689">
        <v>0</v>
      </c>
      <c r="AK689" t="str">
        <f>""</f>
        <v/>
      </c>
      <c r="AL689">
        <v>0</v>
      </c>
      <c r="AM689" t="str">
        <f>""</f>
        <v/>
      </c>
      <c r="AN689">
        <v>0</v>
      </c>
      <c r="AO689" t="str">
        <f>""</f>
        <v/>
      </c>
      <c r="AP689">
        <v>0</v>
      </c>
      <c r="AQ689" t="str">
        <f>""</f>
        <v/>
      </c>
      <c r="AR689" t="s">
        <v>56</v>
      </c>
      <c r="AS689" t="s">
        <v>57</v>
      </c>
      <c r="AT689">
        <v>0</v>
      </c>
      <c r="AU689" t="str">
        <f>""</f>
        <v/>
      </c>
      <c r="AV689">
        <v>2015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</row>
    <row r="690" spans="1:54" x14ac:dyDescent="0.2">
      <c r="A690">
        <v>1846300840</v>
      </c>
      <c r="B690" t="s">
        <v>242</v>
      </c>
      <c r="C690" s="2">
        <v>23000</v>
      </c>
      <c r="D690" s="1">
        <v>7041</v>
      </c>
      <c r="E690">
        <v>0</v>
      </c>
      <c r="F690" s="1">
        <v>7041</v>
      </c>
      <c r="G690" s="1">
        <v>15959</v>
      </c>
      <c r="H690">
        <v>30.61</v>
      </c>
      <c r="I690" s="2">
        <v>23000</v>
      </c>
      <c r="J690" s="1">
        <v>7041</v>
      </c>
      <c r="K690">
        <v>0</v>
      </c>
      <c r="L690" s="1">
        <v>7041</v>
      </c>
      <c r="M690" s="1">
        <v>15959</v>
      </c>
      <c r="N690">
        <v>30.61</v>
      </c>
      <c r="O690">
        <v>0</v>
      </c>
      <c r="P690">
        <v>0</v>
      </c>
      <c r="Q690">
        <v>0</v>
      </c>
      <c r="R690" s="2">
        <v>23000</v>
      </c>
      <c r="S690" s="1">
        <v>15959</v>
      </c>
      <c r="T690" s="2">
        <v>23000</v>
      </c>
      <c r="U690" s="1">
        <v>15959</v>
      </c>
      <c r="V690">
        <v>460</v>
      </c>
      <c r="W690" t="s">
        <v>215</v>
      </c>
      <c r="X690">
        <v>0</v>
      </c>
      <c r="Y690" t="str">
        <f>""</f>
        <v/>
      </c>
      <c r="Z690">
        <v>0</v>
      </c>
      <c r="AA690" t="str">
        <f>""</f>
        <v/>
      </c>
      <c r="AB690">
        <v>0</v>
      </c>
      <c r="AC690" t="str">
        <f>""</f>
        <v/>
      </c>
      <c r="AD690">
        <v>0</v>
      </c>
      <c r="AE690" t="str">
        <f>""</f>
        <v/>
      </c>
      <c r="AF690">
        <v>0</v>
      </c>
      <c r="AG690" t="str">
        <f>""</f>
        <v/>
      </c>
      <c r="AH690">
        <v>0</v>
      </c>
      <c r="AI690" t="str">
        <f>""</f>
        <v/>
      </c>
      <c r="AJ690">
        <v>0</v>
      </c>
      <c r="AK690" t="str">
        <f>""</f>
        <v/>
      </c>
      <c r="AL690">
        <v>0</v>
      </c>
      <c r="AM690" t="str">
        <f>""</f>
        <v/>
      </c>
      <c r="AN690">
        <v>0</v>
      </c>
      <c r="AO690" t="str">
        <f>""</f>
        <v/>
      </c>
      <c r="AP690">
        <v>0</v>
      </c>
      <c r="AQ690" t="str">
        <f>""</f>
        <v/>
      </c>
      <c r="AR690" t="s">
        <v>56</v>
      </c>
      <c r="AS690" t="s">
        <v>57</v>
      </c>
      <c r="AT690">
        <v>0</v>
      </c>
      <c r="AU690" t="str">
        <f>""</f>
        <v/>
      </c>
      <c r="AV690">
        <v>2015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</row>
    <row r="691" spans="1:54" x14ac:dyDescent="0.2">
      <c r="A691">
        <v>1846400840</v>
      </c>
      <c r="B691" t="s">
        <v>244</v>
      </c>
      <c r="C691">
        <v>0</v>
      </c>
      <c r="D691" s="1">
        <v>10313</v>
      </c>
      <c r="E691">
        <v>0</v>
      </c>
      <c r="F691" s="1">
        <v>10313</v>
      </c>
      <c r="G691" s="1">
        <v>-10313</v>
      </c>
      <c r="H691">
        <v>0</v>
      </c>
      <c r="I691">
        <v>0</v>
      </c>
      <c r="J691" s="1">
        <v>10313</v>
      </c>
      <c r="K691">
        <v>0</v>
      </c>
      <c r="L691" s="1">
        <v>10313</v>
      </c>
      <c r="M691" s="1">
        <v>-10313</v>
      </c>
      <c r="N691">
        <v>0</v>
      </c>
      <c r="O691">
        <v>0</v>
      </c>
      <c r="P691">
        <v>0</v>
      </c>
      <c r="Q691">
        <v>0</v>
      </c>
      <c r="R691">
        <v>0</v>
      </c>
      <c r="S691" s="1">
        <v>-10313</v>
      </c>
      <c r="T691">
        <v>0</v>
      </c>
      <c r="U691" s="1">
        <v>-10313</v>
      </c>
      <c r="V691">
        <v>460</v>
      </c>
      <c r="W691" t="s">
        <v>215</v>
      </c>
      <c r="X691">
        <v>0</v>
      </c>
      <c r="Y691" t="str">
        <f>""</f>
        <v/>
      </c>
      <c r="Z691">
        <v>0</v>
      </c>
      <c r="AA691" t="str">
        <f>""</f>
        <v/>
      </c>
      <c r="AB691">
        <v>0</v>
      </c>
      <c r="AC691" t="str">
        <f>""</f>
        <v/>
      </c>
      <c r="AD691">
        <v>0</v>
      </c>
      <c r="AE691" t="str">
        <f>""</f>
        <v/>
      </c>
      <c r="AF691">
        <v>0</v>
      </c>
      <c r="AG691" t="str">
        <f>""</f>
        <v/>
      </c>
      <c r="AH691">
        <v>0</v>
      </c>
      <c r="AI691" t="str">
        <f>""</f>
        <v/>
      </c>
      <c r="AJ691">
        <v>0</v>
      </c>
      <c r="AK691" t="str">
        <f>""</f>
        <v/>
      </c>
      <c r="AL691">
        <v>0</v>
      </c>
      <c r="AM691" t="str">
        <f>""</f>
        <v/>
      </c>
      <c r="AN691">
        <v>0</v>
      </c>
      <c r="AO691" t="str">
        <f>""</f>
        <v/>
      </c>
      <c r="AP691">
        <v>0</v>
      </c>
      <c r="AQ691" t="str">
        <f>""</f>
        <v/>
      </c>
      <c r="AR691" t="s">
        <v>56</v>
      </c>
      <c r="AS691" t="s">
        <v>57</v>
      </c>
      <c r="AT691">
        <v>0</v>
      </c>
      <c r="AU691" t="str">
        <f>""</f>
        <v/>
      </c>
      <c r="AV691">
        <v>2015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</row>
    <row r="692" spans="1:54" x14ac:dyDescent="0.2">
      <c r="A692">
        <v>1846500840</v>
      </c>
      <c r="B692" t="s">
        <v>719</v>
      </c>
      <c r="C692" s="2">
        <v>61000</v>
      </c>
      <c r="D692" s="1">
        <v>69626</v>
      </c>
      <c r="E692">
        <v>0</v>
      </c>
      <c r="F692" s="1">
        <v>69626</v>
      </c>
      <c r="G692" s="1">
        <v>-8626</v>
      </c>
      <c r="H692">
        <v>114.14</v>
      </c>
      <c r="I692" s="2">
        <v>61000</v>
      </c>
      <c r="J692" s="1">
        <v>69626</v>
      </c>
      <c r="K692">
        <v>0</v>
      </c>
      <c r="L692" s="1">
        <v>69626</v>
      </c>
      <c r="M692" s="1">
        <v>-8626</v>
      </c>
      <c r="N692">
        <v>114.14</v>
      </c>
      <c r="O692">
        <v>0</v>
      </c>
      <c r="P692">
        <v>0</v>
      </c>
      <c r="Q692">
        <v>0</v>
      </c>
      <c r="R692" s="2">
        <v>61000</v>
      </c>
      <c r="S692" s="1">
        <v>-8626</v>
      </c>
      <c r="T692" s="2">
        <v>61000</v>
      </c>
      <c r="U692" s="1">
        <v>-8626</v>
      </c>
      <c r="V692">
        <v>0</v>
      </c>
      <c r="W692" t="str">
        <f>""</f>
        <v/>
      </c>
      <c r="X692">
        <v>0</v>
      </c>
      <c r="Y692" t="str">
        <f>""</f>
        <v/>
      </c>
      <c r="Z692">
        <v>0</v>
      </c>
      <c r="AA692" t="str">
        <f>""</f>
        <v/>
      </c>
      <c r="AB692">
        <v>0</v>
      </c>
      <c r="AC692" t="str">
        <f>""</f>
        <v/>
      </c>
      <c r="AD692">
        <v>0</v>
      </c>
      <c r="AE692" t="str">
        <f>""</f>
        <v/>
      </c>
      <c r="AF692">
        <v>0</v>
      </c>
      <c r="AG692" t="str">
        <f>""</f>
        <v/>
      </c>
      <c r="AH692">
        <v>0</v>
      </c>
      <c r="AI692" t="str">
        <f>""</f>
        <v/>
      </c>
      <c r="AJ692">
        <v>0</v>
      </c>
      <c r="AK692" t="str">
        <f>""</f>
        <v/>
      </c>
      <c r="AL692">
        <v>0</v>
      </c>
      <c r="AM692" t="str">
        <f>""</f>
        <v/>
      </c>
      <c r="AN692">
        <v>0</v>
      </c>
      <c r="AO692" t="str">
        <f>""</f>
        <v/>
      </c>
      <c r="AP692">
        <v>0</v>
      </c>
      <c r="AQ692" t="str">
        <f>""</f>
        <v/>
      </c>
      <c r="AR692" t="s">
        <v>56</v>
      </c>
      <c r="AS692" t="s">
        <v>57</v>
      </c>
      <c r="AT692">
        <v>0</v>
      </c>
      <c r="AU692" t="str">
        <f>""</f>
        <v/>
      </c>
      <c r="AV692">
        <v>2015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</row>
    <row r="693" spans="1:54" x14ac:dyDescent="0.2">
      <c r="A693">
        <v>1846600840</v>
      </c>
      <c r="B693" t="s">
        <v>720</v>
      </c>
      <c r="C693" s="2">
        <v>164000</v>
      </c>
      <c r="D693" s="1">
        <v>193066</v>
      </c>
      <c r="E693">
        <v>0</v>
      </c>
      <c r="F693" s="1">
        <v>193066</v>
      </c>
      <c r="G693" s="1">
        <v>-29066</v>
      </c>
      <c r="H693">
        <v>117.72</v>
      </c>
      <c r="I693" s="2">
        <v>164000</v>
      </c>
      <c r="J693" s="1">
        <v>193066</v>
      </c>
      <c r="K693">
        <v>0</v>
      </c>
      <c r="L693" s="1">
        <v>193066</v>
      </c>
      <c r="M693" s="1">
        <v>-29066</v>
      </c>
      <c r="N693">
        <v>117.72</v>
      </c>
      <c r="O693">
        <v>0</v>
      </c>
      <c r="P693">
        <v>0</v>
      </c>
      <c r="Q693">
        <v>0</v>
      </c>
      <c r="R693" s="2">
        <v>164000</v>
      </c>
      <c r="S693" s="1">
        <v>-29066</v>
      </c>
      <c r="T693" s="2">
        <v>164000</v>
      </c>
      <c r="U693" s="1">
        <v>-29066</v>
      </c>
      <c r="V693">
        <v>460</v>
      </c>
      <c r="W693" t="s">
        <v>215</v>
      </c>
      <c r="X693">
        <v>0</v>
      </c>
      <c r="Y693" t="str">
        <f>""</f>
        <v/>
      </c>
      <c r="Z693">
        <v>0</v>
      </c>
      <c r="AA693" t="str">
        <f>""</f>
        <v/>
      </c>
      <c r="AB693">
        <v>0</v>
      </c>
      <c r="AC693" t="str">
        <f>""</f>
        <v/>
      </c>
      <c r="AD693">
        <v>0</v>
      </c>
      <c r="AE693" t="str">
        <f>""</f>
        <v/>
      </c>
      <c r="AF693">
        <v>0</v>
      </c>
      <c r="AG693" t="str">
        <f>""</f>
        <v/>
      </c>
      <c r="AH693">
        <v>0</v>
      </c>
      <c r="AI693" t="str">
        <f>""</f>
        <v/>
      </c>
      <c r="AJ693">
        <v>0</v>
      </c>
      <c r="AK693" t="str">
        <f>""</f>
        <v/>
      </c>
      <c r="AL693">
        <v>0</v>
      </c>
      <c r="AM693" t="str">
        <f>""</f>
        <v/>
      </c>
      <c r="AN693">
        <v>0</v>
      </c>
      <c r="AO693" t="str">
        <f>""</f>
        <v/>
      </c>
      <c r="AP693">
        <v>0</v>
      </c>
      <c r="AQ693" t="str">
        <f>""</f>
        <v/>
      </c>
      <c r="AR693" t="s">
        <v>56</v>
      </c>
      <c r="AS693" t="s">
        <v>57</v>
      </c>
      <c r="AT693">
        <v>0</v>
      </c>
      <c r="AU693" t="str">
        <f>""</f>
        <v/>
      </c>
      <c r="AV693">
        <v>2015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</row>
    <row r="694" spans="1:54" x14ac:dyDescent="0.2">
      <c r="A694">
        <v>1846700410</v>
      </c>
      <c r="B694" t="s">
        <v>721</v>
      </c>
      <c r="C694" s="2">
        <v>42000</v>
      </c>
      <c r="D694" s="1">
        <v>28212</v>
      </c>
      <c r="E694">
        <v>0</v>
      </c>
      <c r="F694" s="1">
        <v>28212</v>
      </c>
      <c r="G694" s="1">
        <v>13788</v>
      </c>
      <c r="H694">
        <v>67.17</v>
      </c>
      <c r="I694" s="2">
        <v>42000</v>
      </c>
      <c r="J694" s="1">
        <v>28212</v>
      </c>
      <c r="K694">
        <v>0</v>
      </c>
      <c r="L694" s="1">
        <v>28212</v>
      </c>
      <c r="M694" s="1">
        <v>13788</v>
      </c>
      <c r="N694">
        <v>67.17</v>
      </c>
      <c r="O694">
        <v>0</v>
      </c>
      <c r="P694">
        <v>0</v>
      </c>
      <c r="Q694">
        <v>0</v>
      </c>
      <c r="R694" s="2">
        <v>42000</v>
      </c>
      <c r="S694" s="1">
        <v>13788</v>
      </c>
      <c r="T694" s="2">
        <v>42000</v>
      </c>
      <c r="U694" s="1">
        <v>13788</v>
      </c>
      <c r="V694">
        <v>460</v>
      </c>
      <c r="W694" t="s">
        <v>215</v>
      </c>
      <c r="X694">
        <v>0</v>
      </c>
      <c r="Y694" t="str">
        <f>""</f>
        <v/>
      </c>
      <c r="Z694">
        <v>0</v>
      </c>
      <c r="AA694" t="str">
        <f>""</f>
        <v/>
      </c>
      <c r="AB694">
        <v>0</v>
      </c>
      <c r="AC694" t="str">
        <f>""</f>
        <v/>
      </c>
      <c r="AD694">
        <v>0</v>
      </c>
      <c r="AE694" t="str">
        <f>""</f>
        <v/>
      </c>
      <c r="AF694">
        <v>0</v>
      </c>
      <c r="AG694" t="str">
        <f>""</f>
        <v/>
      </c>
      <c r="AH694">
        <v>0</v>
      </c>
      <c r="AI694" t="str">
        <f>""</f>
        <v/>
      </c>
      <c r="AJ694">
        <v>0</v>
      </c>
      <c r="AK694" t="str">
        <f>""</f>
        <v/>
      </c>
      <c r="AL694">
        <v>0</v>
      </c>
      <c r="AM694" t="str">
        <f>""</f>
        <v/>
      </c>
      <c r="AN694">
        <v>0</v>
      </c>
      <c r="AO694" t="str">
        <f>""</f>
        <v/>
      </c>
      <c r="AP694">
        <v>0</v>
      </c>
      <c r="AQ694" t="str">
        <f>""</f>
        <v/>
      </c>
      <c r="AR694" t="s">
        <v>56</v>
      </c>
      <c r="AS694" t="s">
        <v>57</v>
      </c>
      <c r="AT694">
        <v>0</v>
      </c>
      <c r="AU694" t="str">
        <f>""</f>
        <v/>
      </c>
      <c r="AV694">
        <v>2015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</row>
    <row r="695" spans="1:54" x14ac:dyDescent="0.2">
      <c r="A695">
        <v>1846700750</v>
      </c>
      <c r="B695" t="s">
        <v>722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460</v>
      </c>
      <c r="W695" t="s">
        <v>215</v>
      </c>
      <c r="X695">
        <v>0</v>
      </c>
      <c r="Y695" t="str">
        <f>""</f>
        <v/>
      </c>
      <c r="Z695">
        <v>0</v>
      </c>
      <c r="AA695" t="str">
        <f>""</f>
        <v/>
      </c>
      <c r="AB695">
        <v>0</v>
      </c>
      <c r="AC695" t="str">
        <f>""</f>
        <v/>
      </c>
      <c r="AD695">
        <v>0</v>
      </c>
      <c r="AE695" t="str">
        <f>""</f>
        <v/>
      </c>
      <c r="AF695">
        <v>0</v>
      </c>
      <c r="AG695" t="str">
        <f>""</f>
        <v/>
      </c>
      <c r="AH695">
        <v>0</v>
      </c>
      <c r="AI695" t="str">
        <f>""</f>
        <v/>
      </c>
      <c r="AJ695">
        <v>0</v>
      </c>
      <c r="AK695" t="str">
        <f>""</f>
        <v/>
      </c>
      <c r="AL695">
        <v>0</v>
      </c>
      <c r="AM695" t="str">
        <f>""</f>
        <v/>
      </c>
      <c r="AN695">
        <v>0</v>
      </c>
      <c r="AO695" t="str">
        <f>""</f>
        <v/>
      </c>
      <c r="AP695">
        <v>0</v>
      </c>
      <c r="AQ695" t="str">
        <f>""</f>
        <v/>
      </c>
      <c r="AR695" t="s">
        <v>56</v>
      </c>
      <c r="AS695" t="s">
        <v>57</v>
      </c>
      <c r="AT695">
        <v>0</v>
      </c>
      <c r="AU695" t="str">
        <f>""</f>
        <v/>
      </c>
      <c r="AV695">
        <v>2015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</row>
    <row r="696" spans="1:54" x14ac:dyDescent="0.2">
      <c r="A696">
        <v>1846700780</v>
      </c>
      <c r="B696" t="s">
        <v>723</v>
      </c>
      <c r="C696" s="2">
        <v>2000</v>
      </c>
      <c r="D696" s="1">
        <v>2039.29</v>
      </c>
      <c r="E696">
        <v>0</v>
      </c>
      <c r="F696" s="1">
        <v>2039.29</v>
      </c>
      <c r="G696">
        <v>-39.29</v>
      </c>
      <c r="H696">
        <v>101.96</v>
      </c>
      <c r="I696" s="2">
        <v>2000</v>
      </c>
      <c r="J696" s="1">
        <v>2039.29</v>
      </c>
      <c r="K696">
        <v>0</v>
      </c>
      <c r="L696" s="1">
        <v>2039.29</v>
      </c>
      <c r="M696">
        <v>-39.29</v>
      </c>
      <c r="N696">
        <v>101.96</v>
      </c>
      <c r="O696">
        <v>0</v>
      </c>
      <c r="P696">
        <v>0</v>
      </c>
      <c r="Q696">
        <v>0</v>
      </c>
      <c r="R696" s="2">
        <v>2000</v>
      </c>
      <c r="S696">
        <v>-39.29</v>
      </c>
      <c r="T696" s="2">
        <v>2000</v>
      </c>
      <c r="U696">
        <v>-39.29</v>
      </c>
      <c r="V696">
        <v>0</v>
      </c>
      <c r="W696" t="str">
        <f>""</f>
        <v/>
      </c>
      <c r="X696">
        <v>0</v>
      </c>
      <c r="Y696" t="str">
        <f>""</f>
        <v/>
      </c>
      <c r="Z696">
        <v>0</v>
      </c>
      <c r="AA696" t="str">
        <f>""</f>
        <v/>
      </c>
      <c r="AB696">
        <v>0</v>
      </c>
      <c r="AC696" t="str">
        <f>""</f>
        <v/>
      </c>
      <c r="AD696">
        <v>0</v>
      </c>
      <c r="AE696" t="str">
        <f>""</f>
        <v/>
      </c>
      <c r="AF696">
        <v>0</v>
      </c>
      <c r="AG696" t="str">
        <f>""</f>
        <v/>
      </c>
      <c r="AH696">
        <v>0</v>
      </c>
      <c r="AI696" t="str">
        <f>""</f>
        <v/>
      </c>
      <c r="AJ696">
        <v>0</v>
      </c>
      <c r="AK696" t="str">
        <f>""</f>
        <v/>
      </c>
      <c r="AL696">
        <v>0</v>
      </c>
      <c r="AM696" t="str">
        <f>""</f>
        <v/>
      </c>
      <c r="AN696">
        <v>0</v>
      </c>
      <c r="AO696" t="str">
        <f>""</f>
        <v/>
      </c>
      <c r="AP696">
        <v>0</v>
      </c>
      <c r="AQ696" t="str">
        <f>""</f>
        <v/>
      </c>
      <c r="AR696" t="s">
        <v>56</v>
      </c>
      <c r="AS696" t="s">
        <v>57</v>
      </c>
      <c r="AT696">
        <v>0</v>
      </c>
      <c r="AU696" t="str">
        <f>""</f>
        <v/>
      </c>
      <c r="AV696">
        <v>2015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</row>
    <row r="697" spans="1:54" x14ac:dyDescent="0.2">
      <c r="A697">
        <v>1846700840</v>
      </c>
      <c r="B697" t="s">
        <v>724</v>
      </c>
      <c r="C697" s="2">
        <v>613000</v>
      </c>
      <c r="D697" s="1">
        <v>517763</v>
      </c>
      <c r="E697">
        <v>0</v>
      </c>
      <c r="F697" s="1">
        <v>517763</v>
      </c>
      <c r="G697" s="1">
        <v>95237</v>
      </c>
      <c r="H697">
        <v>84.46</v>
      </c>
      <c r="I697" s="2">
        <v>613000</v>
      </c>
      <c r="J697" s="1">
        <v>517763</v>
      </c>
      <c r="K697">
        <v>0</v>
      </c>
      <c r="L697" s="1">
        <v>517763</v>
      </c>
      <c r="M697" s="1">
        <v>95237</v>
      </c>
      <c r="N697">
        <v>84.46</v>
      </c>
      <c r="O697">
        <v>0</v>
      </c>
      <c r="P697">
        <v>0</v>
      </c>
      <c r="Q697">
        <v>0</v>
      </c>
      <c r="R697" s="2">
        <v>613000</v>
      </c>
      <c r="S697" s="1">
        <v>95237</v>
      </c>
      <c r="T697" s="2">
        <v>613000</v>
      </c>
      <c r="U697" s="1">
        <v>95237</v>
      </c>
      <c r="V697">
        <v>460</v>
      </c>
      <c r="W697" t="s">
        <v>215</v>
      </c>
      <c r="X697">
        <v>0</v>
      </c>
      <c r="Y697" t="str">
        <f>""</f>
        <v/>
      </c>
      <c r="Z697">
        <v>0</v>
      </c>
      <c r="AA697" t="str">
        <f>""</f>
        <v/>
      </c>
      <c r="AB697">
        <v>0</v>
      </c>
      <c r="AC697" t="str">
        <f>""</f>
        <v/>
      </c>
      <c r="AD697">
        <v>0</v>
      </c>
      <c r="AE697" t="str">
        <f>""</f>
        <v/>
      </c>
      <c r="AF697">
        <v>0</v>
      </c>
      <c r="AG697" t="str">
        <f>""</f>
        <v/>
      </c>
      <c r="AH697">
        <v>0</v>
      </c>
      <c r="AI697" t="str">
        <f>""</f>
        <v/>
      </c>
      <c r="AJ697">
        <v>0</v>
      </c>
      <c r="AK697" t="str">
        <f>""</f>
        <v/>
      </c>
      <c r="AL697">
        <v>0</v>
      </c>
      <c r="AM697" t="str">
        <f>""</f>
        <v/>
      </c>
      <c r="AN697">
        <v>0</v>
      </c>
      <c r="AO697" t="str">
        <f>""</f>
        <v/>
      </c>
      <c r="AP697">
        <v>0</v>
      </c>
      <c r="AQ697" t="str">
        <f>""</f>
        <v/>
      </c>
      <c r="AR697" t="s">
        <v>56</v>
      </c>
      <c r="AS697" t="s">
        <v>57</v>
      </c>
      <c r="AT697">
        <v>0</v>
      </c>
      <c r="AU697" t="str">
        <f>""</f>
        <v/>
      </c>
      <c r="AV697">
        <v>2015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</row>
    <row r="698" spans="1:54" x14ac:dyDescent="0.2">
      <c r="A698">
        <v>1846701840</v>
      </c>
      <c r="B698" t="s">
        <v>725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 t="str">
        <f>""</f>
        <v/>
      </c>
      <c r="X698">
        <v>0</v>
      </c>
      <c r="Y698" t="str">
        <f>""</f>
        <v/>
      </c>
      <c r="Z698">
        <v>0</v>
      </c>
      <c r="AA698" t="str">
        <f>""</f>
        <v/>
      </c>
      <c r="AB698">
        <v>0</v>
      </c>
      <c r="AC698" t="str">
        <f>""</f>
        <v/>
      </c>
      <c r="AD698">
        <v>0</v>
      </c>
      <c r="AE698" t="str">
        <f>""</f>
        <v/>
      </c>
      <c r="AF698">
        <v>0</v>
      </c>
      <c r="AG698" t="str">
        <f>""</f>
        <v/>
      </c>
      <c r="AH698">
        <v>0</v>
      </c>
      <c r="AI698" t="str">
        <f>""</f>
        <v/>
      </c>
      <c r="AJ698">
        <v>0</v>
      </c>
      <c r="AK698" t="str">
        <f>""</f>
        <v/>
      </c>
      <c r="AL698">
        <v>0</v>
      </c>
      <c r="AM698" t="str">
        <f>""</f>
        <v/>
      </c>
      <c r="AN698">
        <v>0</v>
      </c>
      <c r="AO698" t="str">
        <f>""</f>
        <v/>
      </c>
      <c r="AP698">
        <v>0</v>
      </c>
      <c r="AQ698" t="str">
        <f>""</f>
        <v/>
      </c>
      <c r="AR698" t="s">
        <v>56</v>
      </c>
      <c r="AS698" t="s">
        <v>57</v>
      </c>
      <c r="AT698">
        <v>0</v>
      </c>
      <c r="AU698" t="str">
        <f>""</f>
        <v/>
      </c>
      <c r="AV698">
        <v>2015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</row>
    <row r="699" spans="1:54" x14ac:dyDescent="0.2">
      <c r="A699">
        <v>1846800410</v>
      </c>
      <c r="B699" t="s">
        <v>726</v>
      </c>
      <c r="C699" s="2">
        <v>18000</v>
      </c>
      <c r="D699" s="1">
        <v>35340</v>
      </c>
      <c r="E699">
        <v>0</v>
      </c>
      <c r="F699" s="1">
        <v>35340</v>
      </c>
      <c r="G699" s="1">
        <v>-17340</v>
      </c>
      <c r="H699">
        <v>196.33</v>
      </c>
      <c r="I699" s="2">
        <v>18000</v>
      </c>
      <c r="J699" s="1">
        <v>35340</v>
      </c>
      <c r="K699">
        <v>0</v>
      </c>
      <c r="L699" s="1">
        <v>35340</v>
      </c>
      <c r="M699" s="1">
        <v>-17340</v>
      </c>
      <c r="N699">
        <v>196.33</v>
      </c>
      <c r="O699">
        <v>0</v>
      </c>
      <c r="P699">
        <v>0</v>
      </c>
      <c r="Q699">
        <v>0</v>
      </c>
      <c r="R699" s="2">
        <v>18000</v>
      </c>
      <c r="S699" s="1">
        <v>-17340</v>
      </c>
      <c r="T699" s="2">
        <v>18000</v>
      </c>
      <c r="U699" s="1">
        <v>-17340</v>
      </c>
      <c r="V699">
        <v>460</v>
      </c>
      <c r="W699" t="s">
        <v>215</v>
      </c>
      <c r="X699">
        <v>0</v>
      </c>
      <c r="Y699" t="str">
        <f>""</f>
        <v/>
      </c>
      <c r="Z699">
        <v>0</v>
      </c>
      <c r="AA699" t="str">
        <f>""</f>
        <v/>
      </c>
      <c r="AB699">
        <v>0</v>
      </c>
      <c r="AC699" t="str">
        <f>""</f>
        <v/>
      </c>
      <c r="AD699">
        <v>0</v>
      </c>
      <c r="AE699" t="str">
        <f>""</f>
        <v/>
      </c>
      <c r="AF699">
        <v>0</v>
      </c>
      <c r="AG699" t="str">
        <f>""</f>
        <v/>
      </c>
      <c r="AH699">
        <v>0</v>
      </c>
      <c r="AI699" t="str">
        <f>""</f>
        <v/>
      </c>
      <c r="AJ699">
        <v>0</v>
      </c>
      <c r="AK699" t="str">
        <f>""</f>
        <v/>
      </c>
      <c r="AL699">
        <v>0</v>
      </c>
      <c r="AM699" t="str">
        <f>""</f>
        <v/>
      </c>
      <c r="AN699">
        <v>0</v>
      </c>
      <c r="AO699" t="str">
        <f>""</f>
        <v/>
      </c>
      <c r="AP699">
        <v>0</v>
      </c>
      <c r="AQ699" t="str">
        <f>""</f>
        <v/>
      </c>
      <c r="AR699" t="s">
        <v>56</v>
      </c>
      <c r="AS699" t="s">
        <v>57</v>
      </c>
      <c r="AT699">
        <v>0</v>
      </c>
      <c r="AU699" t="str">
        <f>""</f>
        <v/>
      </c>
      <c r="AV699">
        <v>2015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</row>
    <row r="700" spans="1:54" x14ac:dyDescent="0.2">
      <c r="A700">
        <v>1846800431</v>
      </c>
      <c r="B700" t="s">
        <v>727</v>
      </c>
      <c r="C700">
        <v>0</v>
      </c>
      <c r="D700" s="1">
        <v>7697.58</v>
      </c>
      <c r="E700">
        <v>0</v>
      </c>
      <c r="F700" s="1">
        <v>7697.58</v>
      </c>
      <c r="G700" s="1">
        <v>-7697.58</v>
      </c>
      <c r="H700">
        <v>0</v>
      </c>
      <c r="I700">
        <v>0</v>
      </c>
      <c r="J700" s="1">
        <v>7697.58</v>
      </c>
      <c r="K700">
        <v>0</v>
      </c>
      <c r="L700" s="1">
        <v>7697.58</v>
      </c>
      <c r="M700" s="1">
        <v>-7697.58</v>
      </c>
      <c r="N700">
        <v>0</v>
      </c>
      <c r="O700">
        <v>0</v>
      </c>
      <c r="P700">
        <v>0</v>
      </c>
      <c r="Q700">
        <v>0</v>
      </c>
      <c r="R700">
        <v>0</v>
      </c>
      <c r="S700" s="1">
        <v>-7697.58</v>
      </c>
      <c r="T700">
        <v>0</v>
      </c>
      <c r="U700" s="1">
        <v>-7697.58</v>
      </c>
      <c r="V700">
        <v>460</v>
      </c>
      <c r="W700" t="s">
        <v>215</v>
      </c>
      <c r="X700">
        <v>0</v>
      </c>
      <c r="Y700" t="str">
        <f>""</f>
        <v/>
      </c>
      <c r="Z700">
        <v>0</v>
      </c>
      <c r="AA700" t="str">
        <f>""</f>
        <v/>
      </c>
      <c r="AB700">
        <v>0</v>
      </c>
      <c r="AC700" t="str">
        <f>""</f>
        <v/>
      </c>
      <c r="AD700">
        <v>0</v>
      </c>
      <c r="AE700" t="str">
        <f>""</f>
        <v/>
      </c>
      <c r="AF700">
        <v>0</v>
      </c>
      <c r="AG700" t="str">
        <f>""</f>
        <v/>
      </c>
      <c r="AH700">
        <v>0</v>
      </c>
      <c r="AI700" t="str">
        <f>""</f>
        <v/>
      </c>
      <c r="AJ700">
        <v>0</v>
      </c>
      <c r="AK700" t="str">
        <f>""</f>
        <v/>
      </c>
      <c r="AL700">
        <v>0</v>
      </c>
      <c r="AM700" t="str">
        <f>""</f>
        <v/>
      </c>
      <c r="AN700">
        <v>0</v>
      </c>
      <c r="AO700" t="str">
        <f>""</f>
        <v/>
      </c>
      <c r="AP700">
        <v>0</v>
      </c>
      <c r="AQ700" t="str">
        <f>""</f>
        <v/>
      </c>
      <c r="AR700" t="s">
        <v>56</v>
      </c>
      <c r="AS700" t="s">
        <v>57</v>
      </c>
      <c r="AT700">
        <v>0</v>
      </c>
      <c r="AU700" t="str">
        <f>""</f>
        <v/>
      </c>
      <c r="AV700">
        <v>2015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</row>
    <row r="701" spans="1:54" x14ac:dyDescent="0.2">
      <c r="A701">
        <v>1846800540</v>
      </c>
      <c r="B701" t="s">
        <v>728</v>
      </c>
      <c r="C701" s="2">
        <v>4000</v>
      </c>
      <c r="D701">
        <v>0</v>
      </c>
      <c r="E701">
        <v>0</v>
      </c>
      <c r="F701">
        <v>0</v>
      </c>
      <c r="G701" s="1">
        <v>4000</v>
      </c>
      <c r="H701">
        <v>0</v>
      </c>
      <c r="I701" s="2">
        <v>4000</v>
      </c>
      <c r="J701">
        <v>0</v>
      </c>
      <c r="K701">
        <v>0</v>
      </c>
      <c r="L701">
        <v>0</v>
      </c>
      <c r="M701" s="1">
        <v>4000</v>
      </c>
      <c r="N701">
        <v>0</v>
      </c>
      <c r="O701">
        <v>0</v>
      </c>
      <c r="P701">
        <v>0</v>
      </c>
      <c r="Q701">
        <v>0</v>
      </c>
      <c r="R701" s="2">
        <v>4000</v>
      </c>
      <c r="S701" s="1">
        <v>4000</v>
      </c>
      <c r="T701" s="2">
        <v>4000</v>
      </c>
      <c r="U701" s="1">
        <v>4000</v>
      </c>
      <c r="V701">
        <v>460</v>
      </c>
      <c r="W701" t="s">
        <v>215</v>
      </c>
      <c r="X701">
        <v>0</v>
      </c>
      <c r="Y701" t="str">
        <f>""</f>
        <v/>
      </c>
      <c r="Z701">
        <v>0</v>
      </c>
      <c r="AA701" t="str">
        <f>""</f>
        <v/>
      </c>
      <c r="AB701">
        <v>0</v>
      </c>
      <c r="AC701" t="str">
        <f>""</f>
        <v/>
      </c>
      <c r="AD701">
        <v>0</v>
      </c>
      <c r="AE701" t="str">
        <f>""</f>
        <v/>
      </c>
      <c r="AF701">
        <v>0</v>
      </c>
      <c r="AG701" t="str">
        <f>""</f>
        <v/>
      </c>
      <c r="AH701">
        <v>0</v>
      </c>
      <c r="AI701" t="str">
        <f>""</f>
        <v/>
      </c>
      <c r="AJ701">
        <v>0</v>
      </c>
      <c r="AK701" t="str">
        <f>""</f>
        <v/>
      </c>
      <c r="AL701">
        <v>0</v>
      </c>
      <c r="AM701" t="str">
        <f>""</f>
        <v/>
      </c>
      <c r="AN701">
        <v>0</v>
      </c>
      <c r="AO701" t="str">
        <f>""</f>
        <v/>
      </c>
      <c r="AP701">
        <v>0</v>
      </c>
      <c r="AQ701" t="str">
        <f>""</f>
        <v/>
      </c>
      <c r="AR701" t="s">
        <v>56</v>
      </c>
      <c r="AS701" t="s">
        <v>57</v>
      </c>
      <c r="AT701">
        <v>0</v>
      </c>
      <c r="AU701" t="str">
        <f>""</f>
        <v/>
      </c>
      <c r="AV701">
        <v>2015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</row>
    <row r="702" spans="1:54" x14ac:dyDescent="0.2">
      <c r="A702">
        <v>1846800750</v>
      </c>
      <c r="B702" t="s">
        <v>729</v>
      </c>
      <c r="C702">
        <v>0</v>
      </c>
      <c r="D702" s="1">
        <v>22705.26</v>
      </c>
      <c r="E702">
        <v>0</v>
      </c>
      <c r="F702" s="1">
        <v>22705.26</v>
      </c>
      <c r="G702" s="1">
        <v>-22705.26</v>
      </c>
      <c r="H702">
        <v>0</v>
      </c>
      <c r="I702">
        <v>0</v>
      </c>
      <c r="J702" s="1">
        <v>22705.26</v>
      </c>
      <c r="K702">
        <v>0</v>
      </c>
      <c r="L702" s="1">
        <v>22705.26</v>
      </c>
      <c r="M702" s="1">
        <v>-22705.26</v>
      </c>
      <c r="N702">
        <v>0</v>
      </c>
      <c r="O702">
        <v>0</v>
      </c>
      <c r="P702">
        <v>0</v>
      </c>
      <c r="Q702">
        <v>0</v>
      </c>
      <c r="R702">
        <v>0</v>
      </c>
      <c r="S702" s="1">
        <v>-22705.26</v>
      </c>
      <c r="T702">
        <v>0</v>
      </c>
      <c r="U702" s="1">
        <v>-22705.26</v>
      </c>
      <c r="V702">
        <v>460</v>
      </c>
      <c r="W702" t="s">
        <v>215</v>
      </c>
      <c r="X702">
        <v>0</v>
      </c>
      <c r="Y702" t="str">
        <f>""</f>
        <v/>
      </c>
      <c r="Z702">
        <v>0</v>
      </c>
      <c r="AA702" t="str">
        <f>""</f>
        <v/>
      </c>
      <c r="AB702">
        <v>0</v>
      </c>
      <c r="AC702" t="str">
        <f>""</f>
        <v/>
      </c>
      <c r="AD702">
        <v>0</v>
      </c>
      <c r="AE702" t="str">
        <f>""</f>
        <v/>
      </c>
      <c r="AF702">
        <v>0</v>
      </c>
      <c r="AG702" t="str">
        <f>""</f>
        <v/>
      </c>
      <c r="AH702">
        <v>0</v>
      </c>
      <c r="AI702" t="str">
        <f>""</f>
        <v/>
      </c>
      <c r="AJ702">
        <v>0</v>
      </c>
      <c r="AK702" t="str">
        <f>""</f>
        <v/>
      </c>
      <c r="AL702">
        <v>0</v>
      </c>
      <c r="AM702" t="str">
        <f>""</f>
        <v/>
      </c>
      <c r="AN702">
        <v>0</v>
      </c>
      <c r="AO702" t="str">
        <f>""</f>
        <v/>
      </c>
      <c r="AP702">
        <v>0</v>
      </c>
      <c r="AQ702" t="str">
        <f>""</f>
        <v/>
      </c>
      <c r="AR702" t="s">
        <v>56</v>
      </c>
      <c r="AS702" t="s">
        <v>57</v>
      </c>
      <c r="AT702">
        <v>0</v>
      </c>
      <c r="AU702" t="str">
        <f>""</f>
        <v/>
      </c>
      <c r="AV702">
        <v>2015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</row>
    <row r="703" spans="1:54" x14ac:dyDescent="0.2">
      <c r="A703">
        <v>1846800780</v>
      </c>
      <c r="B703" t="s">
        <v>730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460</v>
      </c>
      <c r="W703" t="s">
        <v>215</v>
      </c>
      <c r="X703">
        <v>0</v>
      </c>
      <c r="Y703" t="str">
        <f>""</f>
        <v/>
      </c>
      <c r="Z703">
        <v>0</v>
      </c>
      <c r="AA703" t="str">
        <f>""</f>
        <v/>
      </c>
      <c r="AB703">
        <v>0</v>
      </c>
      <c r="AC703" t="str">
        <f>""</f>
        <v/>
      </c>
      <c r="AD703">
        <v>0</v>
      </c>
      <c r="AE703" t="str">
        <f>""</f>
        <v/>
      </c>
      <c r="AF703">
        <v>0</v>
      </c>
      <c r="AG703" t="str">
        <f>""</f>
        <v/>
      </c>
      <c r="AH703">
        <v>0</v>
      </c>
      <c r="AI703" t="str">
        <f>""</f>
        <v/>
      </c>
      <c r="AJ703">
        <v>0</v>
      </c>
      <c r="AK703" t="str">
        <f>""</f>
        <v/>
      </c>
      <c r="AL703">
        <v>0</v>
      </c>
      <c r="AM703" t="str">
        <f>""</f>
        <v/>
      </c>
      <c r="AN703">
        <v>0</v>
      </c>
      <c r="AO703" t="str">
        <f>""</f>
        <v/>
      </c>
      <c r="AP703">
        <v>0</v>
      </c>
      <c r="AQ703" t="str">
        <f>""</f>
        <v/>
      </c>
      <c r="AR703" t="s">
        <v>56</v>
      </c>
      <c r="AS703" t="s">
        <v>57</v>
      </c>
      <c r="AT703">
        <v>0</v>
      </c>
      <c r="AU703" t="str">
        <f>""</f>
        <v/>
      </c>
      <c r="AV703">
        <v>2015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</row>
    <row r="704" spans="1:54" x14ac:dyDescent="0.2">
      <c r="A704">
        <v>1846800840</v>
      </c>
      <c r="B704" t="s">
        <v>731</v>
      </c>
      <c r="C704" s="2">
        <v>133000</v>
      </c>
      <c r="D704" s="1">
        <v>117108</v>
      </c>
      <c r="E704">
        <v>0</v>
      </c>
      <c r="F704" s="1">
        <v>117108</v>
      </c>
      <c r="G704" s="1">
        <v>15892</v>
      </c>
      <c r="H704">
        <v>88.05</v>
      </c>
      <c r="I704" s="2">
        <v>133000</v>
      </c>
      <c r="J704" s="1">
        <v>117108</v>
      </c>
      <c r="K704">
        <v>0</v>
      </c>
      <c r="L704" s="1">
        <v>117108</v>
      </c>
      <c r="M704" s="1">
        <v>15892</v>
      </c>
      <c r="N704">
        <v>88.05</v>
      </c>
      <c r="O704">
        <v>0</v>
      </c>
      <c r="P704">
        <v>0</v>
      </c>
      <c r="Q704">
        <v>0</v>
      </c>
      <c r="R704" s="2">
        <v>133000</v>
      </c>
      <c r="S704" s="1">
        <v>15892</v>
      </c>
      <c r="T704" s="2">
        <v>133000</v>
      </c>
      <c r="U704" s="1">
        <v>15892</v>
      </c>
      <c r="V704">
        <v>460</v>
      </c>
      <c r="W704" t="s">
        <v>215</v>
      </c>
      <c r="X704">
        <v>0</v>
      </c>
      <c r="Y704" t="str">
        <f>""</f>
        <v/>
      </c>
      <c r="Z704">
        <v>0</v>
      </c>
      <c r="AA704" t="str">
        <f>""</f>
        <v/>
      </c>
      <c r="AB704">
        <v>0</v>
      </c>
      <c r="AC704" t="str">
        <f>""</f>
        <v/>
      </c>
      <c r="AD704">
        <v>0</v>
      </c>
      <c r="AE704" t="str">
        <f>""</f>
        <v/>
      </c>
      <c r="AF704">
        <v>0</v>
      </c>
      <c r="AG704" t="str">
        <f>""</f>
        <v/>
      </c>
      <c r="AH704">
        <v>0</v>
      </c>
      <c r="AI704" t="str">
        <f>""</f>
        <v/>
      </c>
      <c r="AJ704">
        <v>0</v>
      </c>
      <c r="AK704" t="str">
        <f>""</f>
        <v/>
      </c>
      <c r="AL704">
        <v>0</v>
      </c>
      <c r="AM704" t="str">
        <f>""</f>
        <v/>
      </c>
      <c r="AN704">
        <v>0</v>
      </c>
      <c r="AO704" t="str">
        <f>""</f>
        <v/>
      </c>
      <c r="AP704">
        <v>0</v>
      </c>
      <c r="AQ704" t="str">
        <f>""</f>
        <v/>
      </c>
      <c r="AR704" t="s">
        <v>56</v>
      </c>
      <c r="AS704" t="s">
        <v>57</v>
      </c>
      <c r="AT704">
        <v>0</v>
      </c>
      <c r="AU704" t="str">
        <f>""</f>
        <v/>
      </c>
      <c r="AV704">
        <v>2015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</row>
    <row r="705" spans="1:54" x14ac:dyDescent="0.2">
      <c r="A705">
        <v>1847100780</v>
      </c>
      <c r="B705" t="s">
        <v>732</v>
      </c>
      <c r="C705" s="2">
        <v>117000</v>
      </c>
      <c r="D705" s="1">
        <v>122140</v>
      </c>
      <c r="E705" s="1">
        <v>4600</v>
      </c>
      <c r="F705" s="1">
        <v>126740</v>
      </c>
      <c r="G705" s="1">
        <v>-9740</v>
      </c>
      <c r="H705">
        <v>108.32</v>
      </c>
      <c r="I705" s="2">
        <v>117000</v>
      </c>
      <c r="J705" s="1">
        <v>122140</v>
      </c>
      <c r="K705" s="1">
        <v>4600</v>
      </c>
      <c r="L705" s="1">
        <v>126740</v>
      </c>
      <c r="M705" s="1">
        <v>-9740</v>
      </c>
      <c r="N705">
        <v>108.32</v>
      </c>
      <c r="O705">
        <v>0</v>
      </c>
      <c r="P705">
        <v>0</v>
      </c>
      <c r="Q705">
        <v>0</v>
      </c>
      <c r="R705" s="2">
        <v>117000</v>
      </c>
      <c r="S705" s="1">
        <v>-9740</v>
      </c>
      <c r="T705" s="2">
        <v>117000</v>
      </c>
      <c r="U705" s="1">
        <v>-9740</v>
      </c>
      <c r="V705">
        <v>460</v>
      </c>
      <c r="W705" t="s">
        <v>215</v>
      </c>
      <c r="X705">
        <v>0</v>
      </c>
      <c r="Y705" t="str">
        <f>""</f>
        <v/>
      </c>
      <c r="Z705">
        <v>0</v>
      </c>
      <c r="AA705" t="str">
        <f>""</f>
        <v/>
      </c>
      <c r="AB705">
        <v>0</v>
      </c>
      <c r="AC705" t="str">
        <f>""</f>
        <v/>
      </c>
      <c r="AD705">
        <v>0</v>
      </c>
      <c r="AE705" t="str">
        <f>""</f>
        <v/>
      </c>
      <c r="AF705">
        <v>0</v>
      </c>
      <c r="AG705" t="str">
        <f>""</f>
        <v/>
      </c>
      <c r="AH705">
        <v>0</v>
      </c>
      <c r="AI705" t="str">
        <f>""</f>
        <v/>
      </c>
      <c r="AJ705">
        <v>0</v>
      </c>
      <c r="AK705" t="str">
        <f>""</f>
        <v/>
      </c>
      <c r="AL705">
        <v>0</v>
      </c>
      <c r="AM705" t="str">
        <f>""</f>
        <v/>
      </c>
      <c r="AN705">
        <v>0</v>
      </c>
      <c r="AO705" t="str">
        <f>""</f>
        <v/>
      </c>
      <c r="AP705">
        <v>0</v>
      </c>
      <c r="AQ705" t="str">
        <f>""</f>
        <v/>
      </c>
      <c r="AR705" t="s">
        <v>56</v>
      </c>
      <c r="AS705" t="s">
        <v>57</v>
      </c>
      <c r="AT705">
        <v>0</v>
      </c>
      <c r="AU705" t="str">
        <f>""</f>
        <v/>
      </c>
      <c r="AV705">
        <v>2015</v>
      </c>
      <c r="AW705">
        <v>0</v>
      </c>
      <c r="AX705">
        <v>0</v>
      </c>
      <c r="AY705">
        <v>4600</v>
      </c>
      <c r="AZ705">
        <v>0</v>
      </c>
      <c r="BA705">
        <v>0</v>
      </c>
      <c r="BB705">
        <v>0</v>
      </c>
    </row>
    <row r="706" spans="1:54" x14ac:dyDescent="0.2">
      <c r="A706">
        <v>1847100840</v>
      </c>
      <c r="B706" t="s">
        <v>733</v>
      </c>
      <c r="C706" s="2">
        <v>278000</v>
      </c>
      <c r="D706" s="1">
        <v>291558</v>
      </c>
      <c r="E706">
        <v>0</v>
      </c>
      <c r="F706" s="1">
        <v>291558</v>
      </c>
      <c r="G706" s="1">
        <v>-13558</v>
      </c>
      <c r="H706">
        <v>104.87</v>
      </c>
      <c r="I706" s="2">
        <v>278000</v>
      </c>
      <c r="J706" s="1">
        <v>291558</v>
      </c>
      <c r="K706">
        <v>0</v>
      </c>
      <c r="L706" s="1">
        <v>291558</v>
      </c>
      <c r="M706" s="1">
        <v>-13558</v>
      </c>
      <c r="N706">
        <v>104.87</v>
      </c>
      <c r="O706">
        <v>0</v>
      </c>
      <c r="P706">
        <v>0</v>
      </c>
      <c r="Q706">
        <v>0</v>
      </c>
      <c r="R706" s="2">
        <v>278000</v>
      </c>
      <c r="S706" s="1">
        <v>-13558</v>
      </c>
      <c r="T706" s="2">
        <v>278000</v>
      </c>
      <c r="U706" s="1">
        <v>-13558</v>
      </c>
      <c r="V706">
        <v>460</v>
      </c>
      <c r="W706" t="s">
        <v>215</v>
      </c>
      <c r="X706">
        <v>0</v>
      </c>
      <c r="Y706" t="str">
        <f>""</f>
        <v/>
      </c>
      <c r="Z706">
        <v>0</v>
      </c>
      <c r="AA706" t="str">
        <f>""</f>
        <v/>
      </c>
      <c r="AB706">
        <v>0</v>
      </c>
      <c r="AC706" t="str">
        <f>""</f>
        <v/>
      </c>
      <c r="AD706">
        <v>0</v>
      </c>
      <c r="AE706" t="str">
        <f>""</f>
        <v/>
      </c>
      <c r="AF706">
        <v>0</v>
      </c>
      <c r="AG706" t="str">
        <f>""</f>
        <v/>
      </c>
      <c r="AH706">
        <v>0</v>
      </c>
      <c r="AI706" t="str">
        <f>""</f>
        <v/>
      </c>
      <c r="AJ706">
        <v>0</v>
      </c>
      <c r="AK706" t="str">
        <f>""</f>
        <v/>
      </c>
      <c r="AL706">
        <v>0</v>
      </c>
      <c r="AM706" t="str">
        <f>""</f>
        <v/>
      </c>
      <c r="AN706">
        <v>0</v>
      </c>
      <c r="AO706" t="str">
        <f>""</f>
        <v/>
      </c>
      <c r="AP706">
        <v>0</v>
      </c>
      <c r="AQ706" t="str">
        <f>""</f>
        <v/>
      </c>
      <c r="AR706" t="s">
        <v>56</v>
      </c>
      <c r="AS706" t="s">
        <v>57</v>
      </c>
      <c r="AT706">
        <v>0</v>
      </c>
      <c r="AU706" t="str">
        <f>""</f>
        <v/>
      </c>
      <c r="AV706">
        <v>2015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</row>
    <row r="707" spans="1:54" x14ac:dyDescent="0.2">
      <c r="A707">
        <v>1847300110</v>
      </c>
      <c r="B707" t="s">
        <v>734</v>
      </c>
      <c r="C707" s="2">
        <v>499000</v>
      </c>
      <c r="D707" s="1">
        <v>464569.33</v>
      </c>
      <c r="E707">
        <v>0</v>
      </c>
      <c r="F707" s="1">
        <v>464569.33</v>
      </c>
      <c r="G707" s="1">
        <v>34430.67</v>
      </c>
      <c r="H707">
        <v>93.1</v>
      </c>
      <c r="I707" s="2">
        <v>499000</v>
      </c>
      <c r="J707" s="1">
        <v>464569.33</v>
      </c>
      <c r="K707">
        <v>0</v>
      </c>
      <c r="L707" s="1">
        <v>464569.33</v>
      </c>
      <c r="M707" s="1">
        <v>34430.67</v>
      </c>
      <c r="N707">
        <v>93.1</v>
      </c>
      <c r="O707">
        <v>0</v>
      </c>
      <c r="P707">
        <v>0</v>
      </c>
      <c r="Q707">
        <v>0</v>
      </c>
      <c r="R707" s="2">
        <v>499000</v>
      </c>
      <c r="S707" s="1">
        <v>34430.67</v>
      </c>
      <c r="T707" s="2">
        <v>499000</v>
      </c>
      <c r="U707" s="1">
        <v>34430.67</v>
      </c>
      <c r="V707">
        <v>460</v>
      </c>
      <c r="W707" t="s">
        <v>215</v>
      </c>
      <c r="X707">
        <v>0</v>
      </c>
      <c r="Y707" t="str">
        <f>""</f>
        <v/>
      </c>
      <c r="Z707">
        <v>0</v>
      </c>
      <c r="AA707" t="str">
        <f>""</f>
        <v/>
      </c>
      <c r="AB707">
        <v>0</v>
      </c>
      <c r="AC707" t="str">
        <f>""</f>
        <v/>
      </c>
      <c r="AD707">
        <v>0</v>
      </c>
      <c r="AE707" t="str">
        <f>""</f>
        <v/>
      </c>
      <c r="AF707">
        <v>0</v>
      </c>
      <c r="AG707" t="str">
        <f>""</f>
        <v/>
      </c>
      <c r="AH707">
        <v>0</v>
      </c>
      <c r="AI707" t="str">
        <f>""</f>
        <v/>
      </c>
      <c r="AJ707">
        <v>0</v>
      </c>
      <c r="AK707" t="str">
        <f>""</f>
        <v/>
      </c>
      <c r="AL707">
        <v>0</v>
      </c>
      <c r="AM707" t="str">
        <f>""</f>
        <v/>
      </c>
      <c r="AN707">
        <v>0</v>
      </c>
      <c r="AO707" t="str">
        <f>""</f>
        <v/>
      </c>
      <c r="AP707">
        <v>0</v>
      </c>
      <c r="AQ707" t="str">
        <f>""</f>
        <v/>
      </c>
      <c r="AR707" t="s">
        <v>56</v>
      </c>
      <c r="AS707" t="s">
        <v>57</v>
      </c>
      <c r="AT707">
        <v>0</v>
      </c>
      <c r="AU707" t="str">
        <f>""</f>
        <v/>
      </c>
      <c r="AV707">
        <v>2015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</row>
    <row r="708" spans="1:54" x14ac:dyDescent="0.2">
      <c r="A708">
        <v>1847300540</v>
      </c>
      <c r="B708" t="s">
        <v>735</v>
      </c>
      <c r="C708" s="2">
        <v>1000</v>
      </c>
      <c r="D708">
        <v>948.38</v>
      </c>
      <c r="E708">
        <v>0</v>
      </c>
      <c r="F708">
        <v>948.38</v>
      </c>
      <c r="G708">
        <v>51.62</v>
      </c>
      <c r="H708">
        <v>94.83</v>
      </c>
      <c r="I708" s="2">
        <v>1000</v>
      </c>
      <c r="J708">
        <v>948.38</v>
      </c>
      <c r="K708">
        <v>0</v>
      </c>
      <c r="L708">
        <v>948.38</v>
      </c>
      <c r="M708">
        <v>51.62</v>
      </c>
      <c r="N708">
        <v>94.83</v>
      </c>
      <c r="O708">
        <v>0</v>
      </c>
      <c r="P708">
        <v>0</v>
      </c>
      <c r="Q708">
        <v>0</v>
      </c>
      <c r="R708" s="2">
        <v>1000</v>
      </c>
      <c r="S708">
        <v>51.62</v>
      </c>
      <c r="T708" s="2">
        <v>1000</v>
      </c>
      <c r="U708">
        <v>51.62</v>
      </c>
      <c r="V708">
        <v>0</v>
      </c>
      <c r="W708" t="str">
        <f>""</f>
        <v/>
      </c>
      <c r="X708">
        <v>0</v>
      </c>
      <c r="Y708" t="str">
        <f>""</f>
        <v/>
      </c>
      <c r="Z708">
        <v>0</v>
      </c>
      <c r="AA708" t="str">
        <f>""</f>
        <v/>
      </c>
      <c r="AB708">
        <v>0</v>
      </c>
      <c r="AC708" t="str">
        <f>""</f>
        <v/>
      </c>
      <c r="AD708">
        <v>0</v>
      </c>
      <c r="AE708" t="str">
        <f>""</f>
        <v/>
      </c>
      <c r="AF708">
        <v>0</v>
      </c>
      <c r="AG708" t="str">
        <f>""</f>
        <v/>
      </c>
      <c r="AH708">
        <v>0</v>
      </c>
      <c r="AI708" t="str">
        <f>""</f>
        <v/>
      </c>
      <c r="AJ708">
        <v>0</v>
      </c>
      <c r="AK708" t="str">
        <f>""</f>
        <v/>
      </c>
      <c r="AL708">
        <v>0</v>
      </c>
      <c r="AM708" t="str">
        <f>""</f>
        <v/>
      </c>
      <c r="AN708">
        <v>0</v>
      </c>
      <c r="AO708" t="str">
        <f>""</f>
        <v/>
      </c>
      <c r="AP708">
        <v>0</v>
      </c>
      <c r="AQ708" t="str">
        <f>""</f>
        <v/>
      </c>
      <c r="AR708" t="s">
        <v>56</v>
      </c>
      <c r="AS708" t="s">
        <v>57</v>
      </c>
      <c r="AT708">
        <v>0</v>
      </c>
      <c r="AU708" t="str">
        <f>""</f>
        <v/>
      </c>
      <c r="AV708">
        <v>2015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</row>
    <row r="709" spans="1:54" x14ac:dyDescent="0.2">
      <c r="A709">
        <v>1847300550</v>
      </c>
      <c r="B709" t="s">
        <v>736</v>
      </c>
      <c r="C709" s="2">
        <v>73000</v>
      </c>
      <c r="D709" s="1">
        <v>74605</v>
      </c>
      <c r="E709">
        <v>0</v>
      </c>
      <c r="F709" s="1">
        <v>74605</v>
      </c>
      <c r="G709" s="1">
        <v>-1605</v>
      </c>
      <c r="H709">
        <v>102.19</v>
      </c>
      <c r="I709" s="2">
        <v>73000</v>
      </c>
      <c r="J709" s="1">
        <v>74605</v>
      </c>
      <c r="K709">
        <v>0</v>
      </c>
      <c r="L709" s="1">
        <v>74605</v>
      </c>
      <c r="M709" s="1">
        <v>-1605</v>
      </c>
      <c r="N709">
        <v>102.19</v>
      </c>
      <c r="O709">
        <v>0</v>
      </c>
      <c r="P709">
        <v>0</v>
      </c>
      <c r="Q709">
        <v>0</v>
      </c>
      <c r="R709" s="2">
        <v>73000</v>
      </c>
      <c r="S709" s="1">
        <v>-1605</v>
      </c>
      <c r="T709" s="2">
        <v>73000</v>
      </c>
      <c r="U709" s="1">
        <v>-1605</v>
      </c>
      <c r="V709">
        <v>0</v>
      </c>
      <c r="W709" t="str">
        <f>""</f>
        <v/>
      </c>
      <c r="X709">
        <v>0</v>
      </c>
      <c r="Y709" t="str">
        <f>""</f>
        <v/>
      </c>
      <c r="Z709">
        <v>0</v>
      </c>
      <c r="AA709" t="str">
        <f>""</f>
        <v/>
      </c>
      <c r="AB709">
        <v>0</v>
      </c>
      <c r="AC709" t="str">
        <f>""</f>
        <v/>
      </c>
      <c r="AD709">
        <v>0</v>
      </c>
      <c r="AE709" t="str">
        <f>""</f>
        <v/>
      </c>
      <c r="AF709">
        <v>0</v>
      </c>
      <c r="AG709" t="str">
        <f>""</f>
        <v/>
      </c>
      <c r="AH709">
        <v>0</v>
      </c>
      <c r="AI709" t="str">
        <f>""</f>
        <v/>
      </c>
      <c r="AJ709">
        <v>0</v>
      </c>
      <c r="AK709" t="str">
        <f>""</f>
        <v/>
      </c>
      <c r="AL709">
        <v>0</v>
      </c>
      <c r="AM709" t="str">
        <f>""</f>
        <v/>
      </c>
      <c r="AN709">
        <v>0</v>
      </c>
      <c r="AO709" t="str">
        <f>""</f>
        <v/>
      </c>
      <c r="AP709">
        <v>0</v>
      </c>
      <c r="AQ709" t="str">
        <f>""</f>
        <v/>
      </c>
      <c r="AR709" t="s">
        <v>56</v>
      </c>
      <c r="AS709" t="s">
        <v>57</v>
      </c>
      <c r="AT709">
        <v>0</v>
      </c>
      <c r="AU709" t="str">
        <f>""</f>
        <v/>
      </c>
      <c r="AV709">
        <v>2015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</row>
    <row r="710" spans="1:54" x14ac:dyDescent="0.2">
      <c r="A710">
        <v>1847300740</v>
      </c>
      <c r="B710" t="s">
        <v>737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460</v>
      </c>
      <c r="W710" t="s">
        <v>215</v>
      </c>
      <c r="X710">
        <v>0</v>
      </c>
      <c r="Y710" t="str">
        <f>""</f>
        <v/>
      </c>
      <c r="Z710">
        <v>0</v>
      </c>
      <c r="AA710" t="str">
        <f>""</f>
        <v/>
      </c>
      <c r="AB710">
        <v>0</v>
      </c>
      <c r="AC710" t="str">
        <f>""</f>
        <v/>
      </c>
      <c r="AD710">
        <v>0</v>
      </c>
      <c r="AE710" t="str">
        <f>""</f>
        <v/>
      </c>
      <c r="AF710">
        <v>0</v>
      </c>
      <c r="AG710" t="str">
        <f>""</f>
        <v/>
      </c>
      <c r="AH710">
        <v>0</v>
      </c>
      <c r="AI710" t="str">
        <f>""</f>
        <v/>
      </c>
      <c r="AJ710">
        <v>0</v>
      </c>
      <c r="AK710" t="str">
        <f>""</f>
        <v/>
      </c>
      <c r="AL710">
        <v>0</v>
      </c>
      <c r="AM710" t="str">
        <f>""</f>
        <v/>
      </c>
      <c r="AN710">
        <v>0</v>
      </c>
      <c r="AO710" t="str">
        <f>""</f>
        <v/>
      </c>
      <c r="AP710">
        <v>0</v>
      </c>
      <c r="AQ710" t="str">
        <f>""</f>
        <v/>
      </c>
      <c r="AR710" t="s">
        <v>56</v>
      </c>
      <c r="AS710" t="s">
        <v>57</v>
      </c>
      <c r="AT710">
        <v>0</v>
      </c>
      <c r="AU710" t="str">
        <f>""</f>
        <v/>
      </c>
      <c r="AV710">
        <v>2015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</row>
    <row r="711" spans="1:54" x14ac:dyDescent="0.2">
      <c r="A711">
        <v>1847300750</v>
      </c>
      <c r="B711" t="s">
        <v>313</v>
      </c>
      <c r="C711">
        <v>0</v>
      </c>
      <c r="D711" s="1">
        <v>4000</v>
      </c>
      <c r="E711" s="1">
        <v>2000</v>
      </c>
      <c r="F711" s="1">
        <v>6000</v>
      </c>
      <c r="G711" s="1">
        <v>-6000</v>
      </c>
      <c r="H711">
        <v>0</v>
      </c>
      <c r="I711">
        <v>0</v>
      </c>
      <c r="J711" s="1">
        <v>4000</v>
      </c>
      <c r="K711" s="1">
        <v>2000</v>
      </c>
      <c r="L711" s="1">
        <v>6000</v>
      </c>
      <c r="M711" s="1">
        <v>-6000</v>
      </c>
      <c r="N711">
        <v>0</v>
      </c>
      <c r="O711">
        <v>0</v>
      </c>
      <c r="P711">
        <v>0</v>
      </c>
      <c r="Q711">
        <v>0</v>
      </c>
      <c r="R711">
        <v>0</v>
      </c>
      <c r="S711" s="1">
        <v>-6000</v>
      </c>
      <c r="T711">
        <v>0</v>
      </c>
      <c r="U711" s="1">
        <v>-6000</v>
      </c>
      <c r="V711">
        <v>0</v>
      </c>
      <c r="W711" t="str">
        <f>""</f>
        <v/>
      </c>
      <c r="X711">
        <v>0</v>
      </c>
      <c r="Y711" t="str">
        <f>""</f>
        <v/>
      </c>
      <c r="Z711">
        <v>0</v>
      </c>
      <c r="AA711" t="str">
        <f>""</f>
        <v/>
      </c>
      <c r="AB711">
        <v>0</v>
      </c>
      <c r="AC711" t="str">
        <f>""</f>
        <v/>
      </c>
      <c r="AD711">
        <v>0</v>
      </c>
      <c r="AE711" t="str">
        <f>""</f>
        <v/>
      </c>
      <c r="AF711">
        <v>0</v>
      </c>
      <c r="AG711" t="str">
        <f>""</f>
        <v/>
      </c>
      <c r="AH711">
        <v>0</v>
      </c>
      <c r="AI711" t="str">
        <f>""</f>
        <v/>
      </c>
      <c r="AJ711">
        <v>0</v>
      </c>
      <c r="AK711" t="str">
        <f>""</f>
        <v/>
      </c>
      <c r="AL711">
        <v>0</v>
      </c>
      <c r="AM711" t="str">
        <f>""</f>
        <v/>
      </c>
      <c r="AN711">
        <v>0</v>
      </c>
      <c r="AO711" t="str">
        <f>""</f>
        <v/>
      </c>
      <c r="AP711">
        <v>0</v>
      </c>
      <c r="AQ711" t="str">
        <f>""</f>
        <v/>
      </c>
      <c r="AR711" t="s">
        <v>56</v>
      </c>
      <c r="AS711" t="s">
        <v>57</v>
      </c>
      <c r="AT711">
        <v>0</v>
      </c>
      <c r="AU711" t="str">
        <f>""</f>
        <v/>
      </c>
      <c r="AV711">
        <v>2015</v>
      </c>
      <c r="AW711">
        <v>0</v>
      </c>
      <c r="AX711">
        <v>0</v>
      </c>
      <c r="AY711">
        <v>2000</v>
      </c>
      <c r="AZ711">
        <v>0</v>
      </c>
      <c r="BA711">
        <v>0</v>
      </c>
      <c r="BB711">
        <v>0</v>
      </c>
    </row>
    <row r="712" spans="1:54" x14ac:dyDescent="0.2">
      <c r="A712">
        <v>1847300780</v>
      </c>
      <c r="B712" t="s">
        <v>252</v>
      </c>
      <c r="C712">
        <v>0</v>
      </c>
      <c r="D712" s="1">
        <v>12280</v>
      </c>
      <c r="E712">
        <v>0</v>
      </c>
      <c r="F712" s="1">
        <v>12280</v>
      </c>
      <c r="G712" s="1">
        <v>-12280</v>
      </c>
      <c r="H712">
        <v>0</v>
      </c>
      <c r="I712">
        <v>0</v>
      </c>
      <c r="J712" s="1">
        <v>12280</v>
      </c>
      <c r="K712">
        <v>0</v>
      </c>
      <c r="L712" s="1">
        <v>12280</v>
      </c>
      <c r="M712" s="1">
        <v>-12280</v>
      </c>
      <c r="N712">
        <v>0</v>
      </c>
      <c r="O712">
        <v>0</v>
      </c>
      <c r="P712">
        <v>0</v>
      </c>
      <c r="Q712">
        <v>0</v>
      </c>
      <c r="R712">
        <v>0</v>
      </c>
      <c r="S712" s="1">
        <v>-12280</v>
      </c>
      <c r="T712">
        <v>0</v>
      </c>
      <c r="U712" s="1">
        <v>-12280</v>
      </c>
      <c r="V712">
        <v>460</v>
      </c>
      <c r="W712" t="s">
        <v>215</v>
      </c>
      <c r="X712">
        <v>0</v>
      </c>
      <c r="Y712" t="str">
        <f>""</f>
        <v/>
      </c>
      <c r="Z712">
        <v>0</v>
      </c>
      <c r="AA712" t="str">
        <f>""</f>
        <v/>
      </c>
      <c r="AB712">
        <v>0</v>
      </c>
      <c r="AC712" t="str">
        <f>""</f>
        <v/>
      </c>
      <c r="AD712">
        <v>0</v>
      </c>
      <c r="AE712" t="str">
        <f>""</f>
        <v/>
      </c>
      <c r="AF712">
        <v>0</v>
      </c>
      <c r="AG712" t="str">
        <f>""</f>
        <v/>
      </c>
      <c r="AH712">
        <v>0</v>
      </c>
      <c r="AI712" t="str">
        <f>""</f>
        <v/>
      </c>
      <c r="AJ712">
        <v>0</v>
      </c>
      <c r="AK712" t="str">
        <f>""</f>
        <v/>
      </c>
      <c r="AL712">
        <v>0</v>
      </c>
      <c r="AM712" t="str">
        <f>""</f>
        <v/>
      </c>
      <c r="AN712">
        <v>0</v>
      </c>
      <c r="AO712" t="str">
        <f>""</f>
        <v/>
      </c>
      <c r="AP712">
        <v>0</v>
      </c>
      <c r="AQ712" t="str">
        <f>""</f>
        <v/>
      </c>
      <c r="AR712" t="s">
        <v>56</v>
      </c>
      <c r="AS712" t="s">
        <v>57</v>
      </c>
      <c r="AT712">
        <v>0</v>
      </c>
      <c r="AU712" t="str">
        <f>""</f>
        <v/>
      </c>
      <c r="AV712">
        <v>2015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</row>
    <row r="713" spans="1:54" x14ac:dyDescent="0.2">
      <c r="A713">
        <v>1847300840</v>
      </c>
      <c r="B713" t="s">
        <v>738</v>
      </c>
      <c r="C713" s="2">
        <v>20000</v>
      </c>
      <c r="D713" s="1">
        <v>25180</v>
      </c>
      <c r="E713">
        <v>0</v>
      </c>
      <c r="F713" s="1">
        <v>25180</v>
      </c>
      <c r="G713" s="1">
        <v>-5180</v>
      </c>
      <c r="H713">
        <v>125.9</v>
      </c>
      <c r="I713" s="2">
        <v>20000</v>
      </c>
      <c r="J713" s="1">
        <v>25180</v>
      </c>
      <c r="K713">
        <v>0</v>
      </c>
      <c r="L713" s="1">
        <v>25180</v>
      </c>
      <c r="M713" s="1">
        <v>-5180</v>
      </c>
      <c r="N713">
        <v>125.9</v>
      </c>
      <c r="O713">
        <v>0</v>
      </c>
      <c r="P713">
        <v>0</v>
      </c>
      <c r="Q713">
        <v>0</v>
      </c>
      <c r="R713" s="2">
        <v>20000</v>
      </c>
      <c r="S713" s="1">
        <v>-5180</v>
      </c>
      <c r="T713" s="2">
        <v>20000</v>
      </c>
      <c r="U713" s="1">
        <v>-5180</v>
      </c>
      <c r="V713">
        <v>0</v>
      </c>
      <c r="W713" t="str">
        <f>""</f>
        <v/>
      </c>
      <c r="X713">
        <v>0</v>
      </c>
      <c r="Y713" t="str">
        <f>""</f>
        <v/>
      </c>
      <c r="Z713">
        <v>0</v>
      </c>
      <c r="AA713" t="str">
        <f>""</f>
        <v/>
      </c>
      <c r="AB713">
        <v>0</v>
      </c>
      <c r="AC713" t="str">
        <f>""</f>
        <v/>
      </c>
      <c r="AD713">
        <v>0</v>
      </c>
      <c r="AE713" t="str">
        <f>""</f>
        <v/>
      </c>
      <c r="AF713">
        <v>0</v>
      </c>
      <c r="AG713" t="str">
        <f>""</f>
        <v/>
      </c>
      <c r="AH713">
        <v>0</v>
      </c>
      <c r="AI713" t="str">
        <f>""</f>
        <v/>
      </c>
      <c r="AJ713">
        <v>0</v>
      </c>
      <c r="AK713" t="str">
        <f>""</f>
        <v/>
      </c>
      <c r="AL713">
        <v>0</v>
      </c>
      <c r="AM713" t="str">
        <f>""</f>
        <v/>
      </c>
      <c r="AN713">
        <v>0</v>
      </c>
      <c r="AO713" t="str">
        <f>""</f>
        <v/>
      </c>
      <c r="AP713">
        <v>0</v>
      </c>
      <c r="AQ713" t="str">
        <f>""</f>
        <v/>
      </c>
      <c r="AR713" t="s">
        <v>56</v>
      </c>
      <c r="AS713" t="s">
        <v>57</v>
      </c>
      <c r="AT713">
        <v>0</v>
      </c>
      <c r="AU713" t="str">
        <f>""</f>
        <v/>
      </c>
      <c r="AV713">
        <v>2015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</row>
    <row r="714" spans="1:54" x14ac:dyDescent="0.2">
      <c r="A714">
        <v>1847301110</v>
      </c>
      <c r="B714" t="s">
        <v>739</v>
      </c>
      <c r="C714" s="2">
        <v>173000</v>
      </c>
      <c r="D714" s="1">
        <v>168293</v>
      </c>
      <c r="E714">
        <v>0</v>
      </c>
      <c r="F714" s="1">
        <v>168293</v>
      </c>
      <c r="G714" s="1">
        <v>4707</v>
      </c>
      <c r="H714">
        <v>97.27</v>
      </c>
      <c r="I714" s="2">
        <v>173000</v>
      </c>
      <c r="J714" s="1">
        <v>168293</v>
      </c>
      <c r="K714">
        <v>0</v>
      </c>
      <c r="L714" s="1">
        <v>168293</v>
      </c>
      <c r="M714" s="1">
        <v>4707</v>
      </c>
      <c r="N714">
        <v>97.27</v>
      </c>
      <c r="O714">
        <v>0</v>
      </c>
      <c r="P714">
        <v>0</v>
      </c>
      <c r="Q714">
        <v>0</v>
      </c>
      <c r="R714" s="2">
        <v>173000</v>
      </c>
      <c r="S714" s="1">
        <v>4707</v>
      </c>
      <c r="T714" s="2">
        <v>173000</v>
      </c>
      <c r="U714" s="1">
        <v>4707</v>
      </c>
      <c r="V714">
        <v>0</v>
      </c>
      <c r="W714" t="str">
        <f>""</f>
        <v/>
      </c>
      <c r="X714">
        <v>0</v>
      </c>
      <c r="Y714" t="str">
        <f>""</f>
        <v/>
      </c>
      <c r="Z714">
        <v>0</v>
      </c>
      <c r="AA714" t="str">
        <f>""</f>
        <v/>
      </c>
      <c r="AB714">
        <v>0</v>
      </c>
      <c r="AC714" t="str">
        <f>""</f>
        <v/>
      </c>
      <c r="AD714">
        <v>0</v>
      </c>
      <c r="AE714" t="str">
        <f>""</f>
        <v/>
      </c>
      <c r="AF714">
        <v>0</v>
      </c>
      <c r="AG714" t="str">
        <f>""</f>
        <v/>
      </c>
      <c r="AH714">
        <v>0</v>
      </c>
      <c r="AI714" t="str">
        <f>""</f>
        <v/>
      </c>
      <c r="AJ714">
        <v>0</v>
      </c>
      <c r="AK714" t="str">
        <f>""</f>
        <v/>
      </c>
      <c r="AL714">
        <v>0</v>
      </c>
      <c r="AM714" t="str">
        <f>""</f>
        <v/>
      </c>
      <c r="AN714">
        <v>0</v>
      </c>
      <c r="AO714" t="str">
        <f>""</f>
        <v/>
      </c>
      <c r="AP714">
        <v>0</v>
      </c>
      <c r="AQ714" t="str">
        <f>""</f>
        <v/>
      </c>
      <c r="AR714" t="s">
        <v>56</v>
      </c>
      <c r="AS714" t="s">
        <v>57</v>
      </c>
      <c r="AT714">
        <v>0</v>
      </c>
      <c r="AU714" t="str">
        <f>""</f>
        <v/>
      </c>
      <c r="AV714">
        <v>2015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</row>
    <row r="715" spans="1:54" x14ac:dyDescent="0.2">
      <c r="A715">
        <v>1847400110</v>
      </c>
      <c r="B715" t="s">
        <v>740</v>
      </c>
      <c r="C715" s="2">
        <v>1238000</v>
      </c>
      <c r="D715" s="1">
        <v>1217375.51</v>
      </c>
      <c r="E715">
        <v>0</v>
      </c>
      <c r="F715" s="1">
        <v>1217375.51</v>
      </c>
      <c r="G715" s="1">
        <v>20624.490000000002</v>
      </c>
      <c r="H715">
        <v>98.33</v>
      </c>
      <c r="I715" s="2">
        <v>1238000</v>
      </c>
      <c r="J715" s="1">
        <v>1217375.51</v>
      </c>
      <c r="K715">
        <v>0</v>
      </c>
      <c r="L715" s="1">
        <v>1217375.51</v>
      </c>
      <c r="M715" s="1">
        <v>20624.490000000002</v>
      </c>
      <c r="N715">
        <v>98.33</v>
      </c>
      <c r="O715">
        <v>0</v>
      </c>
      <c r="P715">
        <v>0</v>
      </c>
      <c r="Q715">
        <v>0</v>
      </c>
      <c r="R715" s="2">
        <v>1238000</v>
      </c>
      <c r="S715" s="1">
        <v>20624.490000000002</v>
      </c>
      <c r="T715" s="2">
        <v>1238000</v>
      </c>
      <c r="U715" s="1">
        <v>20624.490000000002</v>
      </c>
      <c r="V715">
        <v>460</v>
      </c>
      <c r="W715" t="s">
        <v>215</v>
      </c>
      <c r="X715">
        <v>0</v>
      </c>
      <c r="Y715" t="str">
        <f>""</f>
        <v/>
      </c>
      <c r="Z715">
        <v>0</v>
      </c>
      <c r="AA715" t="str">
        <f>""</f>
        <v/>
      </c>
      <c r="AB715">
        <v>0</v>
      </c>
      <c r="AC715" t="str">
        <f>""</f>
        <v/>
      </c>
      <c r="AD715">
        <v>0</v>
      </c>
      <c r="AE715" t="str">
        <f>""</f>
        <v/>
      </c>
      <c r="AF715">
        <v>0</v>
      </c>
      <c r="AG715" t="str">
        <f>""</f>
        <v/>
      </c>
      <c r="AH715">
        <v>0</v>
      </c>
      <c r="AI715" t="str">
        <f>""</f>
        <v/>
      </c>
      <c r="AJ715">
        <v>0</v>
      </c>
      <c r="AK715" t="str">
        <f>""</f>
        <v/>
      </c>
      <c r="AL715">
        <v>0</v>
      </c>
      <c r="AM715" t="str">
        <f>""</f>
        <v/>
      </c>
      <c r="AN715">
        <v>0</v>
      </c>
      <c r="AO715" t="str">
        <f>""</f>
        <v/>
      </c>
      <c r="AP715">
        <v>0</v>
      </c>
      <c r="AQ715" t="str">
        <f>""</f>
        <v/>
      </c>
      <c r="AR715" t="s">
        <v>56</v>
      </c>
      <c r="AS715" t="s">
        <v>57</v>
      </c>
      <c r="AT715">
        <v>0</v>
      </c>
      <c r="AU715" t="str">
        <f>""</f>
        <v/>
      </c>
      <c r="AV715">
        <v>2015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</row>
    <row r="716" spans="1:54" x14ac:dyDescent="0.2">
      <c r="A716">
        <v>1847400410</v>
      </c>
      <c r="B716" t="s">
        <v>741</v>
      </c>
      <c r="C716" s="2">
        <v>133000</v>
      </c>
      <c r="D716" s="1">
        <v>165602</v>
      </c>
      <c r="E716">
        <v>0</v>
      </c>
      <c r="F716" s="1">
        <v>165602</v>
      </c>
      <c r="G716" s="1">
        <v>-32602</v>
      </c>
      <c r="H716">
        <v>124.51</v>
      </c>
      <c r="I716" s="2">
        <v>133000</v>
      </c>
      <c r="J716" s="1">
        <v>165602</v>
      </c>
      <c r="K716">
        <v>0</v>
      </c>
      <c r="L716" s="1">
        <v>165602</v>
      </c>
      <c r="M716" s="1">
        <v>-32602</v>
      </c>
      <c r="N716">
        <v>124.51</v>
      </c>
      <c r="O716">
        <v>0</v>
      </c>
      <c r="P716">
        <v>0</v>
      </c>
      <c r="Q716">
        <v>0</v>
      </c>
      <c r="R716" s="2">
        <v>133000</v>
      </c>
      <c r="S716" s="1">
        <v>-32602</v>
      </c>
      <c r="T716" s="2">
        <v>133000</v>
      </c>
      <c r="U716" s="1">
        <v>-32602</v>
      </c>
      <c r="V716">
        <v>460</v>
      </c>
      <c r="W716" t="s">
        <v>215</v>
      </c>
      <c r="X716">
        <v>0</v>
      </c>
      <c r="Y716" t="str">
        <f>""</f>
        <v/>
      </c>
      <c r="Z716">
        <v>0</v>
      </c>
      <c r="AA716" t="str">
        <f>""</f>
        <v/>
      </c>
      <c r="AB716">
        <v>0</v>
      </c>
      <c r="AC716" t="str">
        <f>""</f>
        <v/>
      </c>
      <c r="AD716">
        <v>0</v>
      </c>
      <c r="AE716" t="str">
        <f>""</f>
        <v/>
      </c>
      <c r="AF716">
        <v>0</v>
      </c>
      <c r="AG716" t="str">
        <f>""</f>
        <v/>
      </c>
      <c r="AH716">
        <v>0</v>
      </c>
      <c r="AI716" t="str">
        <f>""</f>
        <v/>
      </c>
      <c r="AJ716">
        <v>0</v>
      </c>
      <c r="AK716" t="str">
        <f>""</f>
        <v/>
      </c>
      <c r="AL716">
        <v>0</v>
      </c>
      <c r="AM716" t="str">
        <f>""</f>
        <v/>
      </c>
      <c r="AN716">
        <v>0</v>
      </c>
      <c r="AO716" t="str">
        <f>""</f>
        <v/>
      </c>
      <c r="AP716">
        <v>0</v>
      </c>
      <c r="AQ716" t="str">
        <f>""</f>
        <v/>
      </c>
      <c r="AR716" t="s">
        <v>56</v>
      </c>
      <c r="AS716" t="s">
        <v>57</v>
      </c>
      <c r="AT716">
        <v>0</v>
      </c>
      <c r="AU716" t="str">
        <f>""</f>
        <v/>
      </c>
      <c r="AV716">
        <v>2015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</row>
    <row r="717" spans="1:54" x14ac:dyDescent="0.2">
      <c r="A717">
        <v>1847400431</v>
      </c>
      <c r="B717" t="s">
        <v>742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460</v>
      </c>
      <c r="W717" t="s">
        <v>215</v>
      </c>
      <c r="X717">
        <v>0</v>
      </c>
      <c r="Y717" t="str">
        <f>""</f>
        <v/>
      </c>
      <c r="Z717">
        <v>0</v>
      </c>
      <c r="AA717" t="str">
        <f>""</f>
        <v/>
      </c>
      <c r="AB717">
        <v>0</v>
      </c>
      <c r="AC717" t="str">
        <f>""</f>
        <v/>
      </c>
      <c r="AD717">
        <v>0</v>
      </c>
      <c r="AE717" t="str">
        <f>""</f>
        <v/>
      </c>
      <c r="AF717">
        <v>0</v>
      </c>
      <c r="AG717" t="str">
        <f>""</f>
        <v/>
      </c>
      <c r="AH717">
        <v>0</v>
      </c>
      <c r="AI717" t="str">
        <f>""</f>
        <v/>
      </c>
      <c r="AJ717">
        <v>0</v>
      </c>
      <c r="AK717" t="str">
        <f>""</f>
        <v/>
      </c>
      <c r="AL717">
        <v>0</v>
      </c>
      <c r="AM717" t="str">
        <f>""</f>
        <v/>
      </c>
      <c r="AN717">
        <v>0</v>
      </c>
      <c r="AO717" t="str">
        <f>""</f>
        <v/>
      </c>
      <c r="AP717">
        <v>0</v>
      </c>
      <c r="AQ717" t="str">
        <f>""</f>
        <v/>
      </c>
      <c r="AR717" t="s">
        <v>56</v>
      </c>
      <c r="AS717" t="s">
        <v>57</v>
      </c>
      <c r="AT717">
        <v>0</v>
      </c>
      <c r="AU717" t="str">
        <f>""</f>
        <v/>
      </c>
      <c r="AV717">
        <v>2015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</row>
    <row r="718" spans="1:54" x14ac:dyDescent="0.2">
      <c r="A718">
        <v>1847400540</v>
      </c>
      <c r="B718" t="s">
        <v>743</v>
      </c>
      <c r="C718" s="2">
        <v>1000</v>
      </c>
      <c r="D718">
        <v>768.15</v>
      </c>
      <c r="E718">
        <v>0</v>
      </c>
      <c r="F718">
        <v>768.15</v>
      </c>
      <c r="G718">
        <v>231.85</v>
      </c>
      <c r="H718">
        <v>76.81</v>
      </c>
      <c r="I718" s="2">
        <v>1000</v>
      </c>
      <c r="J718">
        <v>768.15</v>
      </c>
      <c r="K718">
        <v>0</v>
      </c>
      <c r="L718">
        <v>768.15</v>
      </c>
      <c r="M718">
        <v>231.85</v>
      </c>
      <c r="N718">
        <v>76.81</v>
      </c>
      <c r="O718">
        <v>0</v>
      </c>
      <c r="P718">
        <v>0</v>
      </c>
      <c r="Q718">
        <v>0</v>
      </c>
      <c r="R718" s="2">
        <v>1000</v>
      </c>
      <c r="S718">
        <v>231.85</v>
      </c>
      <c r="T718" s="2">
        <v>1000</v>
      </c>
      <c r="U718">
        <v>231.85</v>
      </c>
      <c r="V718">
        <v>460</v>
      </c>
      <c r="W718" t="s">
        <v>215</v>
      </c>
      <c r="X718">
        <v>0</v>
      </c>
      <c r="Y718" t="str">
        <f>""</f>
        <v/>
      </c>
      <c r="Z718">
        <v>0</v>
      </c>
      <c r="AA718" t="str">
        <f>""</f>
        <v/>
      </c>
      <c r="AB718">
        <v>0</v>
      </c>
      <c r="AC718" t="str">
        <f>""</f>
        <v/>
      </c>
      <c r="AD718">
        <v>0</v>
      </c>
      <c r="AE718" t="str">
        <f>""</f>
        <v/>
      </c>
      <c r="AF718">
        <v>0</v>
      </c>
      <c r="AG718" t="str">
        <f>""</f>
        <v/>
      </c>
      <c r="AH718">
        <v>0</v>
      </c>
      <c r="AI718" t="str">
        <f>""</f>
        <v/>
      </c>
      <c r="AJ718">
        <v>0</v>
      </c>
      <c r="AK718" t="str">
        <f>""</f>
        <v/>
      </c>
      <c r="AL718">
        <v>0</v>
      </c>
      <c r="AM718" t="str">
        <f>""</f>
        <v/>
      </c>
      <c r="AN718">
        <v>0</v>
      </c>
      <c r="AO718" t="str">
        <f>""</f>
        <v/>
      </c>
      <c r="AP718">
        <v>0</v>
      </c>
      <c r="AQ718" t="str">
        <f>""</f>
        <v/>
      </c>
      <c r="AR718" t="s">
        <v>56</v>
      </c>
      <c r="AS718" t="s">
        <v>57</v>
      </c>
      <c r="AT718">
        <v>0</v>
      </c>
      <c r="AU718" t="str">
        <f>""</f>
        <v/>
      </c>
      <c r="AV718">
        <v>2015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</row>
    <row r="719" spans="1:54" x14ac:dyDescent="0.2">
      <c r="A719">
        <v>1847400560</v>
      </c>
      <c r="B719" t="s">
        <v>341</v>
      </c>
      <c r="C719" s="2">
        <v>2000</v>
      </c>
      <c r="D719" s="1">
        <v>1616</v>
      </c>
      <c r="E719">
        <v>0</v>
      </c>
      <c r="F719" s="1">
        <v>1616</v>
      </c>
      <c r="G719">
        <v>384</v>
      </c>
      <c r="H719">
        <v>80.8</v>
      </c>
      <c r="I719" s="2">
        <v>2000</v>
      </c>
      <c r="J719" s="1">
        <v>1616</v>
      </c>
      <c r="K719">
        <v>0</v>
      </c>
      <c r="L719" s="1">
        <v>1616</v>
      </c>
      <c r="M719">
        <v>384</v>
      </c>
      <c r="N719">
        <v>80.8</v>
      </c>
      <c r="O719">
        <v>0</v>
      </c>
      <c r="P719">
        <v>0</v>
      </c>
      <c r="Q719">
        <v>0</v>
      </c>
      <c r="R719" s="2">
        <v>2000</v>
      </c>
      <c r="S719">
        <v>384</v>
      </c>
      <c r="T719" s="2">
        <v>2000</v>
      </c>
      <c r="U719">
        <v>384</v>
      </c>
      <c r="V719">
        <v>460</v>
      </c>
      <c r="W719" t="s">
        <v>215</v>
      </c>
      <c r="X719">
        <v>0</v>
      </c>
      <c r="Y719" t="str">
        <f>""</f>
        <v/>
      </c>
      <c r="Z719">
        <v>0</v>
      </c>
      <c r="AA719" t="str">
        <f>""</f>
        <v/>
      </c>
      <c r="AB719">
        <v>0</v>
      </c>
      <c r="AC719" t="str">
        <f>""</f>
        <v/>
      </c>
      <c r="AD719">
        <v>0</v>
      </c>
      <c r="AE719" t="str">
        <f>""</f>
        <v/>
      </c>
      <c r="AF719">
        <v>0</v>
      </c>
      <c r="AG719" t="str">
        <f>""</f>
        <v/>
      </c>
      <c r="AH719">
        <v>0</v>
      </c>
      <c r="AI719" t="str">
        <f>""</f>
        <v/>
      </c>
      <c r="AJ719">
        <v>0</v>
      </c>
      <c r="AK719" t="str">
        <f>""</f>
        <v/>
      </c>
      <c r="AL719">
        <v>0</v>
      </c>
      <c r="AM719" t="str">
        <f>""</f>
        <v/>
      </c>
      <c r="AN719">
        <v>0</v>
      </c>
      <c r="AO719" t="str">
        <f>""</f>
        <v/>
      </c>
      <c r="AP719">
        <v>0</v>
      </c>
      <c r="AQ719" t="str">
        <f>""</f>
        <v/>
      </c>
      <c r="AR719" t="s">
        <v>56</v>
      </c>
      <c r="AS719" t="s">
        <v>57</v>
      </c>
      <c r="AT719">
        <v>0</v>
      </c>
      <c r="AU719" t="str">
        <f>""</f>
        <v/>
      </c>
      <c r="AV719">
        <v>2015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</row>
    <row r="720" spans="1:54" x14ac:dyDescent="0.2">
      <c r="A720">
        <v>1847400720</v>
      </c>
      <c r="B720" t="s">
        <v>744</v>
      </c>
      <c r="C720" s="2">
        <v>115000</v>
      </c>
      <c r="D720" s="1">
        <v>118960.71</v>
      </c>
      <c r="E720" s="1">
        <v>1990</v>
      </c>
      <c r="F720" s="1">
        <v>120950.71</v>
      </c>
      <c r="G720" s="1">
        <v>-5950.71</v>
      </c>
      <c r="H720">
        <v>105.17</v>
      </c>
      <c r="I720" s="2">
        <v>115000</v>
      </c>
      <c r="J720" s="1">
        <v>118960.71</v>
      </c>
      <c r="K720" s="1">
        <v>1990</v>
      </c>
      <c r="L720" s="1">
        <v>120950.71</v>
      </c>
      <c r="M720" s="1">
        <v>-5950.71</v>
      </c>
      <c r="N720">
        <v>105.17</v>
      </c>
      <c r="O720">
        <v>0</v>
      </c>
      <c r="P720">
        <v>0</v>
      </c>
      <c r="Q720">
        <v>0</v>
      </c>
      <c r="R720" s="2">
        <v>115000</v>
      </c>
      <c r="S720" s="1">
        <v>-5950.71</v>
      </c>
      <c r="T720" s="2">
        <v>115000</v>
      </c>
      <c r="U720" s="1">
        <v>-5950.71</v>
      </c>
      <c r="V720">
        <v>460</v>
      </c>
      <c r="W720" t="s">
        <v>215</v>
      </c>
      <c r="X720">
        <v>0</v>
      </c>
      <c r="Y720" t="str">
        <f>""</f>
        <v/>
      </c>
      <c r="Z720">
        <v>0</v>
      </c>
      <c r="AA720" t="str">
        <f>""</f>
        <v/>
      </c>
      <c r="AB720">
        <v>0</v>
      </c>
      <c r="AC720" t="str">
        <f>""</f>
        <v/>
      </c>
      <c r="AD720">
        <v>0</v>
      </c>
      <c r="AE720" t="str">
        <f>""</f>
        <v/>
      </c>
      <c r="AF720">
        <v>0</v>
      </c>
      <c r="AG720" t="str">
        <f>""</f>
        <v/>
      </c>
      <c r="AH720">
        <v>0</v>
      </c>
      <c r="AI720" t="str">
        <f>""</f>
        <v/>
      </c>
      <c r="AJ720">
        <v>0</v>
      </c>
      <c r="AK720" t="str">
        <f>""</f>
        <v/>
      </c>
      <c r="AL720">
        <v>0</v>
      </c>
      <c r="AM720" t="str">
        <f>""</f>
        <v/>
      </c>
      <c r="AN720">
        <v>0</v>
      </c>
      <c r="AO720" t="str">
        <f>""</f>
        <v/>
      </c>
      <c r="AP720">
        <v>0</v>
      </c>
      <c r="AQ720" t="str">
        <f>""</f>
        <v/>
      </c>
      <c r="AR720" t="s">
        <v>56</v>
      </c>
      <c r="AS720" t="s">
        <v>57</v>
      </c>
      <c r="AT720">
        <v>0</v>
      </c>
      <c r="AU720" t="str">
        <f>""</f>
        <v/>
      </c>
      <c r="AV720">
        <v>2015</v>
      </c>
      <c r="AW720">
        <v>0</v>
      </c>
      <c r="AX720">
        <v>0</v>
      </c>
      <c r="AY720">
        <v>1990</v>
      </c>
      <c r="AZ720">
        <v>0</v>
      </c>
      <c r="BA720">
        <v>0</v>
      </c>
      <c r="BB720">
        <v>0</v>
      </c>
    </row>
    <row r="721" spans="1:54" x14ac:dyDescent="0.2">
      <c r="A721">
        <v>1847400780</v>
      </c>
      <c r="B721" t="s">
        <v>745</v>
      </c>
      <c r="C721" s="2">
        <v>144000</v>
      </c>
      <c r="D721" s="1">
        <v>113287.3</v>
      </c>
      <c r="E721" s="1">
        <v>1416</v>
      </c>
      <c r="F721" s="1">
        <v>114703.3</v>
      </c>
      <c r="G721" s="1">
        <v>29296.7</v>
      </c>
      <c r="H721">
        <v>79.650000000000006</v>
      </c>
      <c r="I721" s="2">
        <v>144000</v>
      </c>
      <c r="J721" s="1">
        <v>113287.3</v>
      </c>
      <c r="K721" s="1">
        <v>1416</v>
      </c>
      <c r="L721" s="1">
        <v>114703.3</v>
      </c>
      <c r="M721" s="1">
        <v>29296.7</v>
      </c>
      <c r="N721">
        <v>79.650000000000006</v>
      </c>
      <c r="O721">
        <v>0</v>
      </c>
      <c r="P721">
        <v>0</v>
      </c>
      <c r="Q721">
        <v>0</v>
      </c>
      <c r="R721" s="2">
        <v>144000</v>
      </c>
      <c r="S721" s="1">
        <v>29296.7</v>
      </c>
      <c r="T721" s="2">
        <v>144000</v>
      </c>
      <c r="U721" s="1">
        <v>29296.7</v>
      </c>
      <c r="V721">
        <v>460</v>
      </c>
      <c r="W721" t="s">
        <v>215</v>
      </c>
      <c r="X721">
        <v>0</v>
      </c>
      <c r="Y721" t="str">
        <f>""</f>
        <v/>
      </c>
      <c r="Z721">
        <v>0</v>
      </c>
      <c r="AA721" t="str">
        <f>""</f>
        <v/>
      </c>
      <c r="AB721">
        <v>0</v>
      </c>
      <c r="AC721" t="str">
        <f>""</f>
        <v/>
      </c>
      <c r="AD721">
        <v>0</v>
      </c>
      <c r="AE721" t="str">
        <f>""</f>
        <v/>
      </c>
      <c r="AF721">
        <v>0</v>
      </c>
      <c r="AG721" t="str">
        <f>""</f>
        <v/>
      </c>
      <c r="AH721">
        <v>0</v>
      </c>
      <c r="AI721" t="str">
        <f>""</f>
        <v/>
      </c>
      <c r="AJ721">
        <v>0</v>
      </c>
      <c r="AK721" t="str">
        <f>""</f>
        <v/>
      </c>
      <c r="AL721">
        <v>0</v>
      </c>
      <c r="AM721" t="str">
        <f>""</f>
        <v/>
      </c>
      <c r="AN721">
        <v>0</v>
      </c>
      <c r="AO721" t="str">
        <f>""</f>
        <v/>
      </c>
      <c r="AP721">
        <v>0</v>
      </c>
      <c r="AQ721" t="str">
        <f>""</f>
        <v/>
      </c>
      <c r="AR721" t="s">
        <v>56</v>
      </c>
      <c r="AS721" t="s">
        <v>57</v>
      </c>
      <c r="AT721">
        <v>0</v>
      </c>
      <c r="AU721" t="str">
        <f>""</f>
        <v/>
      </c>
      <c r="AV721">
        <v>2015</v>
      </c>
      <c r="AW721">
        <v>0</v>
      </c>
      <c r="AX721">
        <v>0</v>
      </c>
      <c r="AY721">
        <v>1416</v>
      </c>
      <c r="AZ721">
        <v>0</v>
      </c>
      <c r="BA721">
        <v>0</v>
      </c>
      <c r="BB721">
        <v>0</v>
      </c>
    </row>
    <row r="722" spans="1:54" x14ac:dyDescent="0.2">
      <c r="A722">
        <v>1848200780</v>
      </c>
      <c r="B722" t="s">
        <v>746</v>
      </c>
      <c r="C722" s="2">
        <v>6000</v>
      </c>
      <c r="D722" s="1">
        <v>13445.6</v>
      </c>
      <c r="E722" s="1">
        <v>4000</v>
      </c>
      <c r="F722" s="1">
        <v>17445.599999999999</v>
      </c>
      <c r="G722" s="1">
        <v>-11445.6</v>
      </c>
      <c r="H722">
        <v>290.76</v>
      </c>
      <c r="I722" s="2">
        <v>6000</v>
      </c>
      <c r="J722" s="1">
        <v>13445.6</v>
      </c>
      <c r="K722" s="1">
        <v>4000</v>
      </c>
      <c r="L722" s="1">
        <v>17445.599999999999</v>
      </c>
      <c r="M722" s="1">
        <v>-11445.6</v>
      </c>
      <c r="N722">
        <v>290.76</v>
      </c>
      <c r="O722">
        <v>0</v>
      </c>
      <c r="P722">
        <v>0</v>
      </c>
      <c r="Q722">
        <v>0</v>
      </c>
      <c r="R722" s="2">
        <v>6000</v>
      </c>
      <c r="S722" s="1">
        <v>-11445.6</v>
      </c>
      <c r="T722" s="2">
        <v>6000</v>
      </c>
      <c r="U722" s="1">
        <v>-11445.6</v>
      </c>
      <c r="V722">
        <v>460</v>
      </c>
      <c r="W722" t="s">
        <v>215</v>
      </c>
      <c r="X722">
        <v>0</v>
      </c>
      <c r="Y722" t="str">
        <f>""</f>
        <v/>
      </c>
      <c r="Z722">
        <v>0</v>
      </c>
      <c r="AA722" t="str">
        <f>""</f>
        <v/>
      </c>
      <c r="AB722">
        <v>0</v>
      </c>
      <c r="AC722" t="str">
        <f>""</f>
        <v/>
      </c>
      <c r="AD722">
        <v>0</v>
      </c>
      <c r="AE722" t="str">
        <f>""</f>
        <v/>
      </c>
      <c r="AF722">
        <v>0</v>
      </c>
      <c r="AG722" t="str">
        <f>""</f>
        <v/>
      </c>
      <c r="AH722">
        <v>0</v>
      </c>
      <c r="AI722" t="str">
        <f>""</f>
        <v/>
      </c>
      <c r="AJ722">
        <v>0</v>
      </c>
      <c r="AK722" t="str">
        <f>""</f>
        <v/>
      </c>
      <c r="AL722">
        <v>0</v>
      </c>
      <c r="AM722" t="str">
        <f>""</f>
        <v/>
      </c>
      <c r="AN722">
        <v>0</v>
      </c>
      <c r="AO722" t="str">
        <f>""</f>
        <v/>
      </c>
      <c r="AP722">
        <v>0</v>
      </c>
      <c r="AQ722" t="str">
        <f>""</f>
        <v/>
      </c>
      <c r="AR722" t="s">
        <v>56</v>
      </c>
      <c r="AS722" t="s">
        <v>57</v>
      </c>
      <c r="AT722">
        <v>0</v>
      </c>
      <c r="AU722" t="str">
        <f>""</f>
        <v/>
      </c>
      <c r="AV722">
        <v>2015</v>
      </c>
      <c r="AW722">
        <v>0</v>
      </c>
      <c r="AX722">
        <v>0</v>
      </c>
      <c r="AY722">
        <v>4000</v>
      </c>
      <c r="AZ722">
        <v>0</v>
      </c>
      <c r="BA722">
        <v>0</v>
      </c>
      <c r="BB722">
        <v>0</v>
      </c>
    </row>
    <row r="723" spans="1:54" x14ac:dyDescent="0.2">
      <c r="A723">
        <v>1848200820</v>
      </c>
      <c r="B723" t="s">
        <v>255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460</v>
      </c>
      <c r="W723" t="s">
        <v>215</v>
      </c>
      <c r="X723">
        <v>0</v>
      </c>
      <c r="Y723" t="str">
        <f>""</f>
        <v/>
      </c>
      <c r="Z723">
        <v>0</v>
      </c>
      <c r="AA723" t="str">
        <f>""</f>
        <v/>
      </c>
      <c r="AB723">
        <v>0</v>
      </c>
      <c r="AC723" t="str">
        <f>""</f>
        <v/>
      </c>
      <c r="AD723">
        <v>0</v>
      </c>
      <c r="AE723" t="str">
        <f>""</f>
        <v/>
      </c>
      <c r="AF723">
        <v>0</v>
      </c>
      <c r="AG723" t="str">
        <f>""</f>
        <v/>
      </c>
      <c r="AH723">
        <v>0</v>
      </c>
      <c r="AI723" t="str">
        <f>""</f>
        <v/>
      </c>
      <c r="AJ723">
        <v>0</v>
      </c>
      <c r="AK723" t="str">
        <f>""</f>
        <v/>
      </c>
      <c r="AL723">
        <v>0</v>
      </c>
      <c r="AM723" t="str">
        <f>""</f>
        <v/>
      </c>
      <c r="AN723">
        <v>0</v>
      </c>
      <c r="AO723" t="str">
        <f>""</f>
        <v/>
      </c>
      <c r="AP723">
        <v>0</v>
      </c>
      <c r="AQ723" t="str">
        <f>""</f>
        <v/>
      </c>
      <c r="AR723" t="s">
        <v>56</v>
      </c>
      <c r="AS723" t="s">
        <v>57</v>
      </c>
      <c r="AT723">
        <v>0</v>
      </c>
      <c r="AU723" t="str">
        <f>""</f>
        <v/>
      </c>
      <c r="AV723">
        <v>2015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</row>
    <row r="724" spans="1:54" x14ac:dyDescent="0.2">
      <c r="A724">
        <v>1848201750</v>
      </c>
      <c r="B724" t="s">
        <v>747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 t="str">
        <f>""</f>
        <v/>
      </c>
      <c r="X724">
        <v>0</v>
      </c>
      <c r="Y724" t="str">
        <f>""</f>
        <v/>
      </c>
      <c r="Z724">
        <v>0</v>
      </c>
      <c r="AA724" t="str">
        <f>""</f>
        <v/>
      </c>
      <c r="AB724">
        <v>0</v>
      </c>
      <c r="AC724" t="str">
        <f>""</f>
        <v/>
      </c>
      <c r="AD724">
        <v>0</v>
      </c>
      <c r="AE724" t="str">
        <f>""</f>
        <v/>
      </c>
      <c r="AF724">
        <v>0</v>
      </c>
      <c r="AG724" t="str">
        <f>""</f>
        <v/>
      </c>
      <c r="AH724">
        <v>0</v>
      </c>
      <c r="AI724" t="str">
        <f>""</f>
        <v/>
      </c>
      <c r="AJ724">
        <v>0</v>
      </c>
      <c r="AK724" t="str">
        <f>""</f>
        <v/>
      </c>
      <c r="AL724">
        <v>0</v>
      </c>
      <c r="AM724" t="str">
        <f>""</f>
        <v/>
      </c>
      <c r="AN724">
        <v>0</v>
      </c>
      <c r="AO724" t="str">
        <f>""</f>
        <v/>
      </c>
      <c r="AP724">
        <v>0</v>
      </c>
      <c r="AQ724" t="str">
        <f>""</f>
        <v/>
      </c>
      <c r="AR724" t="s">
        <v>56</v>
      </c>
      <c r="AS724" t="s">
        <v>57</v>
      </c>
      <c r="AT724">
        <v>0</v>
      </c>
      <c r="AU724" t="str">
        <f>""</f>
        <v/>
      </c>
      <c r="AV724">
        <v>2015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</row>
    <row r="725" spans="1:54" x14ac:dyDescent="0.2">
      <c r="A725">
        <v>1849100110</v>
      </c>
      <c r="B725" t="s">
        <v>748</v>
      </c>
      <c r="C725" s="2">
        <v>94000</v>
      </c>
      <c r="D725" s="1">
        <v>96464.31</v>
      </c>
      <c r="E725">
        <v>0</v>
      </c>
      <c r="F725" s="1">
        <v>96464.31</v>
      </c>
      <c r="G725" s="1">
        <v>-2464.31</v>
      </c>
      <c r="H725">
        <v>102.62</v>
      </c>
      <c r="I725" s="2">
        <v>94000</v>
      </c>
      <c r="J725" s="1">
        <v>96464.31</v>
      </c>
      <c r="K725">
        <v>0</v>
      </c>
      <c r="L725" s="1">
        <v>96464.31</v>
      </c>
      <c r="M725" s="1">
        <v>-2464.31</v>
      </c>
      <c r="N725">
        <v>102.62</v>
      </c>
      <c r="O725">
        <v>0</v>
      </c>
      <c r="P725">
        <v>0</v>
      </c>
      <c r="Q725">
        <v>0</v>
      </c>
      <c r="R725" s="2">
        <v>94000</v>
      </c>
      <c r="S725" s="1">
        <v>-2464.31</v>
      </c>
      <c r="T725" s="2">
        <v>94000</v>
      </c>
      <c r="U725" s="1">
        <v>-2464.31</v>
      </c>
      <c r="V725">
        <v>0</v>
      </c>
      <c r="W725" t="str">
        <f>""</f>
        <v/>
      </c>
      <c r="X725">
        <v>0</v>
      </c>
      <c r="Y725" t="str">
        <f>""</f>
        <v/>
      </c>
      <c r="Z725">
        <v>0</v>
      </c>
      <c r="AA725" t="str">
        <f>""</f>
        <v/>
      </c>
      <c r="AB725">
        <v>0</v>
      </c>
      <c r="AC725" t="str">
        <f>""</f>
        <v/>
      </c>
      <c r="AD725">
        <v>0</v>
      </c>
      <c r="AE725" t="str">
        <f>""</f>
        <v/>
      </c>
      <c r="AF725">
        <v>0</v>
      </c>
      <c r="AG725" t="str">
        <f>""</f>
        <v/>
      </c>
      <c r="AH725">
        <v>0</v>
      </c>
      <c r="AI725" t="str">
        <f>""</f>
        <v/>
      </c>
      <c r="AJ725">
        <v>0</v>
      </c>
      <c r="AK725" t="str">
        <f>""</f>
        <v/>
      </c>
      <c r="AL725">
        <v>0</v>
      </c>
      <c r="AM725" t="str">
        <f>""</f>
        <v/>
      </c>
      <c r="AN725">
        <v>0</v>
      </c>
      <c r="AO725" t="str">
        <f>""</f>
        <v/>
      </c>
      <c r="AP725">
        <v>0</v>
      </c>
      <c r="AQ725" t="str">
        <f>""</f>
        <v/>
      </c>
      <c r="AR725" t="s">
        <v>56</v>
      </c>
      <c r="AS725" t="s">
        <v>57</v>
      </c>
      <c r="AT725">
        <v>0</v>
      </c>
      <c r="AU725" t="str">
        <f>""</f>
        <v/>
      </c>
      <c r="AV725">
        <v>2015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</row>
    <row r="726" spans="1:54" x14ac:dyDescent="0.2">
      <c r="A726">
        <v>1849100840</v>
      </c>
      <c r="B726" t="s">
        <v>256</v>
      </c>
      <c r="C726">
        <v>0</v>
      </c>
      <c r="D726" s="1">
        <v>7012.5</v>
      </c>
      <c r="E726">
        <v>0</v>
      </c>
      <c r="F726" s="1">
        <v>7012.5</v>
      </c>
      <c r="G726" s="1">
        <v>-7012.5</v>
      </c>
      <c r="H726">
        <v>0</v>
      </c>
      <c r="I726">
        <v>0</v>
      </c>
      <c r="J726" s="1">
        <v>7012.5</v>
      </c>
      <c r="K726">
        <v>0</v>
      </c>
      <c r="L726" s="1">
        <v>7012.5</v>
      </c>
      <c r="M726" s="1">
        <v>-7012.5</v>
      </c>
      <c r="N726">
        <v>0</v>
      </c>
      <c r="O726">
        <v>0</v>
      </c>
      <c r="P726">
        <v>0</v>
      </c>
      <c r="Q726">
        <v>0</v>
      </c>
      <c r="R726">
        <v>0</v>
      </c>
      <c r="S726" s="1">
        <v>-7012.5</v>
      </c>
      <c r="T726">
        <v>0</v>
      </c>
      <c r="U726" s="1">
        <v>-7012.5</v>
      </c>
      <c r="V726">
        <v>0</v>
      </c>
      <c r="W726" t="str">
        <f>""</f>
        <v/>
      </c>
      <c r="X726">
        <v>0</v>
      </c>
      <c r="Y726" t="str">
        <f>""</f>
        <v/>
      </c>
      <c r="Z726">
        <v>0</v>
      </c>
      <c r="AA726" t="str">
        <f>""</f>
        <v/>
      </c>
      <c r="AB726">
        <v>0</v>
      </c>
      <c r="AC726" t="str">
        <f>""</f>
        <v/>
      </c>
      <c r="AD726">
        <v>0</v>
      </c>
      <c r="AE726" t="str">
        <f>""</f>
        <v/>
      </c>
      <c r="AF726">
        <v>0</v>
      </c>
      <c r="AG726" t="str">
        <f>""</f>
        <v/>
      </c>
      <c r="AH726">
        <v>0</v>
      </c>
      <c r="AI726" t="str">
        <f>""</f>
        <v/>
      </c>
      <c r="AJ726">
        <v>0</v>
      </c>
      <c r="AK726" t="str">
        <f>""</f>
        <v/>
      </c>
      <c r="AL726">
        <v>0</v>
      </c>
      <c r="AM726" t="str">
        <f>""</f>
        <v/>
      </c>
      <c r="AN726">
        <v>0</v>
      </c>
      <c r="AO726" t="str">
        <f>""</f>
        <v/>
      </c>
      <c r="AP726">
        <v>0</v>
      </c>
      <c r="AQ726" t="str">
        <f>""</f>
        <v/>
      </c>
      <c r="AR726" t="s">
        <v>56</v>
      </c>
      <c r="AS726" t="s">
        <v>57</v>
      </c>
      <c r="AT726">
        <v>0</v>
      </c>
      <c r="AU726" t="str">
        <f>""</f>
        <v/>
      </c>
      <c r="AV726">
        <v>2015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</row>
    <row r="727" spans="1:54" x14ac:dyDescent="0.2">
      <c r="A727">
        <v>1853000431</v>
      </c>
      <c r="B727" t="s">
        <v>749</v>
      </c>
      <c r="C727" s="2">
        <v>116000</v>
      </c>
      <c r="D727" s="1">
        <v>172796.58</v>
      </c>
      <c r="E727">
        <v>0</v>
      </c>
      <c r="F727" s="1">
        <v>172796.58</v>
      </c>
      <c r="G727" s="1">
        <v>-56796.58</v>
      </c>
      <c r="H727">
        <v>148.96</v>
      </c>
      <c r="I727" s="2">
        <v>116000</v>
      </c>
      <c r="J727" s="1">
        <v>172796.58</v>
      </c>
      <c r="K727">
        <v>0</v>
      </c>
      <c r="L727" s="1">
        <v>172796.58</v>
      </c>
      <c r="M727" s="1">
        <v>-56796.58</v>
      </c>
      <c r="N727">
        <v>148.96</v>
      </c>
      <c r="O727">
        <v>0</v>
      </c>
      <c r="P727">
        <v>0</v>
      </c>
      <c r="Q727">
        <v>0</v>
      </c>
      <c r="R727" s="2">
        <v>116000</v>
      </c>
      <c r="S727" s="1">
        <v>-56796.58</v>
      </c>
      <c r="T727" s="2">
        <v>116000</v>
      </c>
      <c r="U727" s="1">
        <v>-56796.58</v>
      </c>
      <c r="V727">
        <v>470</v>
      </c>
      <c r="W727" t="s">
        <v>258</v>
      </c>
      <c r="X727">
        <v>0</v>
      </c>
      <c r="Y727" t="str">
        <f>""</f>
        <v/>
      </c>
      <c r="Z727">
        <v>0</v>
      </c>
      <c r="AA727" t="str">
        <f>""</f>
        <v/>
      </c>
      <c r="AB727">
        <v>0</v>
      </c>
      <c r="AC727" t="str">
        <f>""</f>
        <v/>
      </c>
      <c r="AD727">
        <v>0</v>
      </c>
      <c r="AE727" t="str">
        <f>""</f>
        <v/>
      </c>
      <c r="AF727">
        <v>0</v>
      </c>
      <c r="AG727" t="str">
        <f>""</f>
        <v/>
      </c>
      <c r="AH727">
        <v>0</v>
      </c>
      <c r="AI727" t="str">
        <f>""</f>
        <v/>
      </c>
      <c r="AJ727">
        <v>0</v>
      </c>
      <c r="AK727" t="str">
        <f>""</f>
        <v/>
      </c>
      <c r="AL727">
        <v>0</v>
      </c>
      <c r="AM727" t="str">
        <f>""</f>
        <v/>
      </c>
      <c r="AN727">
        <v>0</v>
      </c>
      <c r="AO727" t="str">
        <f>""</f>
        <v/>
      </c>
      <c r="AP727">
        <v>0</v>
      </c>
      <c r="AQ727" t="str">
        <f>""</f>
        <v/>
      </c>
      <c r="AR727" t="s">
        <v>56</v>
      </c>
      <c r="AS727" t="s">
        <v>57</v>
      </c>
      <c r="AT727">
        <v>0</v>
      </c>
      <c r="AU727" t="str">
        <f>""</f>
        <v/>
      </c>
      <c r="AV727">
        <v>2015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</row>
    <row r="728" spans="1:54" x14ac:dyDescent="0.2">
      <c r="A728">
        <v>1853000432</v>
      </c>
      <c r="B728" t="s">
        <v>556</v>
      </c>
      <c r="C728" s="2">
        <v>52000</v>
      </c>
      <c r="D728" s="1">
        <v>56945.07</v>
      </c>
      <c r="E728">
        <v>0</v>
      </c>
      <c r="F728" s="1">
        <v>56945.07</v>
      </c>
      <c r="G728" s="1">
        <v>-4945.07</v>
      </c>
      <c r="H728">
        <v>109.5</v>
      </c>
      <c r="I728" s="2">
        <v>52000</v>
      </c>
      <c r="J728" s="1">
        <v>56945.07</v>
      </c>
      <c r="K728">
        <v>0</v>
      </c>
      <c r="L728" s="1">
        <v>56945.07</v>
      </c>
      <c r="M728" s="1">
        <v>-4945.07</v>
      </c>
      <c r="N728">
        <v>109.5</v>
      </c>
      <c r="O728">
        <v>0</v>
      </c>
      <c r="P728">
        <v>0</v>
      </c>
      <c r="Q728">
        <v>0</v>
      </c>
      <c r="R728" s="2">
        <v>52000</v>
      </c>
      <c r="S728" s="1">
        <v>-4945.07</v>
      </c>
      <c r="T728" s="2">
        <v>52000</v>
      </c>
      <c r="U728" s="1">
        <v>-4945.07</v>
      </c>
      <c r="V728">
        <v>470</v>
      </c>
      <c r="W728" t="s">
        <v>258</v>
      </c>
      <c r="X728">
        <v>0</v>
      </c>
      <c r="Y728" t="str">
        <f>""</f>
        <v/>
      </c>
      <c r="Z728">
        <v>0</v>
      </c>
      <c r="AA728" t="str">
        <f>""</f>
        <v/>
      </c>
      <c r="AB728">
        <v>0</v>
      </c>
      <c r="AC728" t="str">
        <f>""</f>
        <v/>
      </c>
      <c r="AD728">
        <v>0</v>
      </c>
      <c r="AE728" t="str">
        <f>""</f>
        <v/>
      </c>
      <c r="AF728">
        <v>0</v>
      </c>
      <c r="AG728" t="str">
        <f>""</f>
        <v/>
      </c>
      <c r="AH728">
        <v>0</v>
      </c>
      <c r="AI728" t="str">
        <f>""</f>
        <v/>
      </c>
      <c r="AJ728">
        <v>0</v>
      </c>
      <c r="AK728" t="str">
        <f>""</f>
        <v/>
      </c>
      <c r="AL728">
        <v>0</v>
      </c>
      <c r="AM728" t="str">
        <f>""</f>
        <v/>
      </c>
      <c r="AN728">
        <v>0</v>
      </c>
      <c r="AO728" t="str">
        <f>""</f>
        <v/>
      </c>
      <c r="AP728">
        <v>0</v>
      </c>
      <c r="AQ728" t="str">
        <f>""</f>
        <v/>
      </c>
      <c r="AR728" t="s">
        <v>56</v>
      </c>
      <c r="AS728" t="s">
        <v>57</v>
      </c>
      <c r="AT728">
        <v>0</v>
      </c>
      <c r="AU728" t="str">
        <f>""</f>
        <v/>
      </c>
      <c r="AV728">
        <v>2015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</row>
    <row r="729" spans="1:54" x14ac:dyDescent="0.2">
      <c r="A729">
        <v>1871000110</v>
      </c>
      <c r="B729" t="s">
        <v>750</v>
      </c>
      <c r="C729" s="2">
        <v>682000</v>
      </c>
      <c r="D729" s="1">
        <v>672745.72</v>
      </c>
      <c r="E729">
        <v>0</v>
      </c>
      <c r="F729" s="1">
        <v>672745.72</v>
      </c>
      <c r="G729" s="1">
        <v>9254.2800000000007</v>
      </c>
      <c r="H729">
        <v>98.64</v>
      </c>
      <c r="I729" s="2">
        <v>682000</v>
      </c>
      <c r="J729" s="1">
        <v>672745.72</v>
      </c>
      <c r="K729">
        <v>0</v>
      </c>
      <c r="L729" s="1">
        <v>672745.72</v>
      </c>
      <c r="M729" s="1">
        <v>9254.2800000000007</v>
      </c>
      <c r="N729">
        <v>98.64</v>
      </c>
      <c r="O729">
        <v>0</v>
      </c>
      <c r="P729">
        <v>0</v>
      </c>
      <c r="Q729">
        <v>0</v>
      </c>
      <c r="R729" s="2">
        <v>682000</v>
      </c>
      <c r="S729" s="1">
        <v>9254.2800000000007</v>
      </c>
      <c r="T729" s="2">
        <v>682000</v>
      </c>
      <c r="U729" s="1">
        <v>9254.2800000000007</v>
      </c>
      <c r="V729">
        <v>480</v>
      </c>
      <c r="W729" t="s">
        <v>260</v>
      </c>
      <c r="X729">
        <v>0</v>
      </c>
      <c r="Y729" t="str">
        <f>""</f>
        <v/>
      </c>
      <c r="Z729">
        <v>0</v>
      </c>
      <c r="AA729" t="str">
        <f>""</f>
        <v/>
      </c>
      <c r="AB729">
        <v>0</v>
      </c>
      <c r="AC729" t="str">
        <f>""</f>
        <v/>
      </c>
      <c r="AD729">
        <v>0</v>
      </c>
      <c r="AE729" t="str">
        <f>""</f>
        <v/>
      </c>
      <c r="AF729">
        <v>0</v>
      </c>
      <c r="AG729" t="str">
        <f>""</f>
        <v/>
      </c>
      <c r="AH729">
        <v>0</v>
      </c>
      <c r="AI729" t="str">
        <f>""</f>
        <v/>
      </c>
      <c r="AJ729">
        <v>0</v>
      </c>
      <c r="AK729" t="str">
        <f>""</f>
        <v/>
      </c>
      <c r="AL729">
        <v>0</v>
      </c>
      <c r="AM729" t="str">
        <f>""</f>
        <v/>
      </c>
      <c r="AN729">
        <v>0</v>
      </c>
      <c r="AO729" t="str">
        <f>""</f>
        <v/>
      </c>
      <c r="AP729">
        <v>0</v>
      </c>
      <c r="AQ729" t="str">
        <f>""</f>
        <v/>
      </c>
      <c r="AR729" t="s">
        <v>56</v>
      </c>
      <c r="AS729" t="s">
        <v>57</v>
      </c>
      <c r="AT729">
        <v>0</v>
      </c>
      <c r="AU729" t="str">
        <f>""</f>
        <v/>
      </c>
      <c r="AV729">
        <v>2015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</row>
    <row r="730" spans="1:54" x14ac:dyDescent="0.2">
      <c r="A730">
        <v>1871000410</v>
      </c>
      <c r="B730" t="s">
        <v>751</v>
      </c>
      <c r="C730" s="2">
        <v>21000</v>
      </c>
      <c r="D730" s="1">
        <v>13877</v>
      </c>
      <c r="E730">
        <v>0</v>
      </c>
      <c r="F730" s="1">
        <v>13877</v>
      </c>
      <c r="G730" s="1">
        <v>7123</v>
      </c>
      <c r="H730">
        <v>66.08</v>
      </c>
      <c r="I730" s="2">
        <v>21000</v>
      </c>
      <c r="J730" s="1">
        <v>13877</v>
      </c>
      <c r="K730">
        <v>0</v>
      </c>
      <c r="L730" s="1">
        <v>13877</v>
      </c>
      <c r="M730" s="1">
        <v>7123</v>
      </c>
      <c r="N730">
        <v>66.08</v>
      </c>
      <c r="O730">
        <v>0</v>
      </c>
      <c r="P730">
        <v>0</v>
      </c>
      <c r="Q730">
        <v>0</v>
      </c>
      <c r="R730" s="2">
        <v>21000</v>
      </c>
      <c r="S730" s="1">
        <v>7123</v>
      </c>
      <c r="T730" s="2">
        <v>21000</v>
      </c>
      <c r="U730" s="1">
        <v>7123</v>
      </c>
      <c r="V730">
        <v>480</v>
      </c>
      <c r="W730" t="s">
        <v>260</v>
      </c>
      <c r="X730">
        <v>0</v>
      </c>
      <c r="Y730" t="str">
        <f>""</f>
        <v/>
      </c>
      <c r="Z730">
        <v>0</v>
      </c>
      <c r="AA730" t="str">
        <f>""</f>
        <v/>
      </c>
      <c r="AB730">
        <v>0</v>
      </c>
      <c r="AC730" t="str">
        <f>""</f>
        <v/>
      </c>
      <c r="AD730">
        <v>0</v>
      </c>
      <c r="AE730" t="str">
        <f>""</f>
        <v/>
      </c>
      <c r="AF730">
        <v>0</v>
      </c>
      <c r="AG730" t="str">
        <f>""</f>
        <v/>
      </c>
      <c r="AH730">
        <v>0</v>
      </c>
      <c r="AI730" t="str">
        <f>""</f>
        <v/>
      </c>
      <c r="AJ730">
        <v>0</v>
      </c>
      <c r="AK730" t="str">
        <f>""</f>
        <v/>
      </c>
      <c r="AL730">
        <v>0</v>
      </c>
      <c r="AM730" t="str">
        <f>""</f>
        <v/>
      </c>
      <c r="AN730">
        <v>0</v>
      </c>
      <c r="AO730" t="str">
        <f>""</f>
        <v/>
      </c>
      <c r="AP730">
        <v>0</v>
      </c>
      <c r="AQ730" t="str">
        <f>""</f>
        <v/>
      </c>
      <c r="AR730" t="s">
        <v>56</v>
      </c>
      <c r="AS730" t="s">
        <v>57</v>
      </c>
      <c r="AT730">
        <v>0</v>
      </c>
      <c r="AU730" t="str">
        <f>""</f>
        <v/>
      </c>
      <c r="AV730">
        <v>2015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</row>
    <row r="731" spans="1:54" x14ac:dyDescent="0.2">
      <c r="A731">
        <v>1871000432</v>
      </c>
      <c r="B731" t="s">
        <v>752</v>
      </c>
      <c r="C731">
        <v>0</v>
      </c>
      <c r="D731">
        <v>127.4</v>
      </c>
      <c r="E731">
        <v>0</v>
      </c>
      <c r="F731">
        <v>127.4</v>
      </c>
      <c r="G731">
        <v>-127.4</v>
      </c>
      <c r="H731">
        <v>0</v>
      </c>
      <c r="I731">
        <v>0</v>
      </c>
      <c r="J731">
        <v>127.4</v>
      </c>
      <c r="K731">
        <v>0</v>
      </c>
      <c r="L731">
        <v>127.4</v>
      </c>
      <c r="M731">
        <v>-127.4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-127.4</v>
      </c>
      <c r="T731">
        <v>0</v>
      </c>
      <c r="U731">
        <v>-127.4</v>
      </c>
      <c r="V731">
        <v>0</v>
      </c>
      <c r="W731" t="str">
        <f>""</f>
        <v/>
      </c>
      <c r="X731">
        <v>0</v>
      </c>
      <c r="Y731" t="str">
        <f>""</f>
        <v/>
      </c>
      <c r="Z731">
        <v>0</v>
      </c>
      <c r="AA731" t="str">
        <f>""</f>
        <v/>
      </c>
      <c r="AB731">
        <v>0</v>
      </c>
      <c r="AC731" t="str">
        <f>""</f>
        <v/>
      </c>
      <c r="AD731">
        <v>0</v>
      </c>
      <c r="AE731" t="str">
        <f>""</f>
        <v/>
      </c>
      <c r="AF731">
        <v>0</v>
      </c>
      <c r="AG731" t="str">
        <f>""</f>
        <v/>
      </c>
      <c r="AH731">
        <v>0</v>
      </c>
      <c r="AI731" t="str">
        <f>""</f>
        <v/>
      </c>
      <c r="AJ731">
        <v>0</v>
      </c>
      <c r="AK731" t="str">
        <f>""</f>
        <v/>
      </c>
      <c r="AL731">
        <v>0</v>
      </c>
      <c r="AM731" t="str">
        <f>""</f>
        <v/>
      </c>
      <c r="AN731">
        <v>0</v>
      </c>
      <c r="AO731" t="str">
        <f>""</f>
        <v/>
      </c>
      <c r="AP731">
        <v>0</v>
      </c>
      <c r="AQ731" t="str">
        <f>""</f>
        <v/>
      </c>
      <c r="AR731" t="s">
        <v>56</v>
      </c>
      <c r="AS731" t="s">
        <v>57</v>
      </c>
      <c r="AT731">
        <v>0</v>
      </c>
      <c r="AU731" t="str">
        <f>""</f>
        <v/>
      </c>
      <c r="AV731">
        <v>2015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</row>
    <row r="732" spans="1:54" x14ac:dyDescent="0.2">
      <c r="A732">
        <v>1871000530</v>
      </c>
      <c r="B732" t="s">
        <v>753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 t="str">
        <f>""</f>
        <v/>
      </c>
      <c r="X732">
        <v>0</v>
      </c>
      <c r="Y732" t="str">
        <f>""</f>
        <v/>
      </c>
      <c r="Z732">
        <v>0</v>
      </c>
      <c r="AA732" t="str">
        <f>""</f>
        <v/>
      </c>
      <c r="AB732">
        <v>0</v>
      </c>
      <c r="AC732" t="str">
        <f>""</f>
        <v/>
      </c>
      <c r="AD732">
        <v>0</v>
      </c>
      <c r="AE732" t="str">
        <f>""</f>
        <v/>
      </c>
      <c r="AF732">
        <v>0</v>
      </c>
      <c r="AG732" t="str">
        <f>""</f>
        <v/>
      </c>
      <c r="AH732">
        <v>0</v>
      </c>
      <c r="AI732" t="str">
        <f>""</f>
        <v/>
      </c>
      <c r="AJ732">
        <v>0</v>
      </c>
      <c r="AK732" t="str">
        <f>""</f>
        <v/>
      </c>
      <c r="AL732">
        <v>0</v>
      </c>
      <c r="AM732" t="str">
        <f>""</f>
        <v/>
      </c>
      <c r="AN732">
        <v>0</v>
      </c>
      <c r="AO732" t="str">
        <f>""</f>
        <v/>
      </c>
      <c r="AP732">
        <v>0</v>
      </c>
      <c r="AQ732" t="str">
        <f>""</f>
        <v/>
      </c>
      <c r="AR732" t="s">
        <v>56</v>
      </c>
      <c r="AS732" t="s">
        <v>57</v>
      </c>
      <c r="AT732">
        <v>0</v>
      </c>
      <c r="AU732" t="str">
        <f>""</f>
        <v/>
      </c>
      <c r="AV732">
        <v>2015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</row>
    <row r="733" spans="1:54" x14ac:dyDescent="0.2">
      <c r="A733">
        <v>1871000540</v>
      </c>
      <c r="B733" t="s">
        <v>754</v>
      </c>
      <c r="C733" s="2">
        <v>8000</v>
      </c>
      <c r="D733" s="1">
        <v>9788.6</v>
      </c>
      <c r="E733">
        <v>0</v>
      </c>
      <c r="F733" s="1">
        <v>9788.6</v>
      </c>
      <c r="G733" s="1">
        <v>-1788.6</v>
      </c>
      <c r="H733">
        <v>122.35</v>
      </c>
      <c r="I733" s="2">
        <v>8000</v>
      </c>
      <c r="J733" s="1">
        <v>9788.6</v>
      </c>
      <c r="K733">
        <v>0</v>
      </c>
      <c r="L733" s="1">
        <v>9788.6</v>
      </c>
      <c r="M733" s="1">
        <v>-1788.6</v>
      </c>
      <c r="N733">
        <v>122.35</v>
      </c>
      <c r="O733">
        <v>0</v>
      </c>
      <c r="P733">
        <v>0</v>
      </c>
      <c r="Q733">
        <v>0</v>
      </c>
      <c r="R733" s="2">
        <v>8000</v>
      </c>
      <c r="S733" s="1">
        <v>-1788.6</v>
      </c>
      <c r="T733" s="2">
        <v>8000</v>
      </c>
      <c r="U733" s="1">
        <v>-1788.6</v>
      </c>
      <c r="V733">
        <v>480</v>
      </c>
      <c r="W733" t="s">
        <v>260</v>
      </c>
      <c r="X733">
        <v>0</v>
      </c>
      <c r="Y733" t="str">
        <f>""</f>
        <v/>
      </c>
      <c r="Z733">
        <v>0</v>
      </c>
      <c r="AA733" t="str">
        <f>""</f>
        <v/>
      </c>
      <c r="AB733">
        <v>0</v>
      </c>
      <c r="AC733" t="str">
        <f>""</f>
        <v/>
      </c>
      <c r="AD733">
        <v>0</v>
      </c>
      <c r="AE733" t="str">
        <f>""</f>
        <v/>
      </c>
      <c r="AF733">
        <v>0</v>
      </c>
      <c r="AG733" t="str">
        <f>""</f>
        <v/>
      </c>
      <c r="AH733">
        <v>0</v>
      </c>
      <c r="AI733" t="str">
        <f>""</f>
        <v/>
      </c>
      <c r="AJ733">
        <v>0</v>
      </c>
      <c r="AK733" t="str">
        <f>""</f>
        <v/>
      </c>
      <c r="AL733">
        <v>0</v>
      </c>
      <c r="AM733" t="str">
        <f>""</f>
        <v/>
      </c>
      <c r="AN733">
        <v>0</v>
      </c>
      <c r="AO733" t="str">
        <f>""</f>
        <v/>
      </c>
      <c r="AP733">
        <v>0</v>
      </c>
      <c r="AQ733" t="str">
        <f>""</f>
        <v/>
      </c>
      <c r="AR733" t="s">
        <v>56</v>
      </c>
      <c r="AS733" t="s">
        <v>57</v>
      </c>
      <c r="AT733">
        <v>0</v>
      </c>
      <c r="AU733" t="str">
        <f>""</f>
        <v/>
      </c>
      <c r="AV733">
        <v>2015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</row>
    <row r="734" spans="1:54" x14ac:dyDescent="0.2">
      <c r="A734">
        <v>1871000560</v>
      </c>
      <c r="B734" t="s">
        <v>755</v>
      </c>
      <c r="C734" s="2">
        <v>2000</v>
      </c>
      <c r="D734" s="1">
        <v>1685</v>
      </c>
      <c r="E734">
        <v>0</v>
      </c>
      <c r="F734" s="1">
        <v>1685</v>
      </c>
      <c r="G734">
        <v>315</v>
      </c>
      <c r="H734">
        <v>84.25</v>
      </c>
      <c r="I734" s="2">
        <v>2000</v>
      </c>
      <c r="J734" s="1">
        <v>1685</v>
      </c>
      <c r="K734">
        <v>0</v>
      </c>
      <c r="L734" s="1">
        <v>1685</v>
      </c>
      <c r="M734">
        <v>315</v>
      </c>
      <c r="N734">
        <v>84.25</v>
      </c>
      <c r="O734">
        <v>0</v>
      </c>
      <c r="P734">
        <v>0</v>
      </c>
      <c r="Q734">
        <v>0</v>
      </c>
      <c r="R734" s="2">
        <v>2000</v>
      </c>
      <c r="S734">
        <v>315</v>
      </c>
      <c r="T734" s="2">
        <v>2000</v>
      </c>
      <c r="U734">
        <v>315</v>
      </c>
      <c r="V734">
        <v>480</v>
      </c>
      <c r="W734" t="s">
        <v>260</v>
      </c>
      <c r="X734">
        <v>0</v>
      </c>
      <c r="Y734" t="str">
        <f>""</f>
        <v/>
      </c>
      <c r="Z734">
        <v>0</v>
      </c>
      <c r="AA734" t="str">
        <f>""</f>
        <v/>
      </c>
      <c r="AB734">
        <v>0</v>
      </c>
      <c r="AC734" t="str">
        <f>""</f>
        <v/>
      </c>
      <c r="AD734">
        <v>0</v>
      </c>
      <c r="AE734" t="str">
        <f>""</f>
        <v/>
      </c>
      <c r="AF734">
        <v>0</v>
      </c>
      <c r="AG734" t="str">
        <f>""</f>
        <v/>
      </c>
      <c r="AH734">
        <v>0</v>
      </c>
      <c r="AI734" t="str">
        <f>""</f>
        <v/>
      </c>
      <c r="AJ734">
        <v>0</v>
      </c>
      <c r="AK734" t="str">
        <f>""</f>
        <v/>
      </c>
      <c r="AL734">
        <v>0</v>
      </c>
      <c r="AM734" t="str">
        <f>""</f>
        <v/>
      </c>
      <c r="AN734">
        <v>0</v>
      </c>
      <c r="AO734" t="str">
        <f>""</f>
        <v/>
      </c>
      <c r="AP734">
        <v>0</v>
      </c>
      <c r="AQ734" t="str">
        <f>""</f>
        <v/>
      </c>
      <c r="AR734" t="s">
        <v>56</v>
      </c>
      <c r="AS734" t="s">
        <v>57</v>
      </c>
      <c r="AT734">
        <v>0</v>
      </c>
      <c r="AU734" t="str">
        <f>""</f>
        <v/>
      </c>
      <c r="AV734">
        <v>2015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</row>
    <row r="735" spans="1:54" x14ac:dyDescent="0.2">
      <c r="A735">
        <v>1871000750</v>
      </c>
      <c r="B735" t="s">
        <v>313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480</v>
      </c>
      <c r="W735" t="s">
        <v>260</v>
      </c>
      <c r="X735">
        <v>0</v>
      </c>
      <c r="Y735" t="str">
        <f>""</f>
        <v/>
      </c>
      <c r="Z735">
        <v>0</v>
      </c>
      <c r="AA735" t="str">
        <f>""</f>
        <v/>
      </c>
      <c r="AB735">
        <v>0</v>
      </c>
      <c r="AC735" t="str">
        <f>""</f>
        <v/>
      </c>
      <c r="AD735">
        <v>0</v>
      </c>
      <c r="AE735" t="str">
        <f>""</f>
        <v/>
      </c>
      <c r="AF735">
        <v>0</v>
      </c>
      <c r="AG735" t="str">
        <f>""</f>
        <v/>
      </c>
      <c r="AH735">
        <v>0</v>
      </c>
      <c r="AI735" t="str">
        <f>""</f>
        <v/>
      </c>
      <c r="AJ735">
        <v>0</v>
      </c>
      <c r="AK735" t="str">
        <f>""</f>
        <v/>
      </c>
      <c r="AL735">
        <v>0</v>
      </c>
      <c r="AM735" t="str">
        <f>""</f>
        <v/>
      </c>
      <c r="AN735">
        <v>0</v>
      </c>
      <c r="AO735" t="str">
        <f>""</f>
        <v/>
      </c>
      <c r="AP735">
        <v>0</v>
      </c>
      <c r="AQ735" t="str">
        <f>""</f>
        <v/>
      </c>
      <c r="AR735" t="s">
        <v>56</v>
      </c>
      <c r="AS735" t="s">
        <v>57</v>
      </c>
      <c r="AT735">
        <v>0</v>
      </c>
      <c r="AU735" t="str">
        <f>""</f>
        <v/>
      </c>
      <c r="AV735">
        <v>2015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</row>
    <row r="736" spans="1:54" x14ac:dyDescent="0.2">
      <c r="A736">
        <v>1871000780</v>
      </c>
      <c r="B736" t="s">
        <v>305</v>
      </c>
      <c r="C736" s="2">
        <v>29000</v>
      </c>
      <c r="D736" s="1">
        <v>24079.45</v>
      </c>
      <c r="E736">
        <v>0</v>
      </c>
      <c r="F736" s="1">
        <v>24079.45</v>
      </c>
      <c r="G736" s="1">
        <v>4920.55</v>
      </c>
      <c r="H736">
        <v>83.03</v>
      </c>
      <c r="I736" s="2">
        <v>29000</v>
      </c>
      <c r="J736" s="1">
        <v>24079.45</v>
      </c>
      <c r="K736">
        <v>0</v>
      </c>
      <c r="L736" s="1">
        <v>24079.45</v>
      </c>
      <c r="M736" s="1">
        <v>4920.55</v>
      </c>
      <c r="N736">
        <v>83.03</v>
      </c>
      <c r="O736">
        <v>0</v>
      </c>
      <c r="P736">
        <v>0</v>
      </c>
      <c r="Q736">
        <v>0</v>
      </c>
      <c r="R736" s="2">
        <v>29000</v>
      </c>
      <c r="S736" s="1">
        <v>4920.55</v>
      </c>
      <c r="T736" s="2">
        <v>29000</v>
      </c>
      <c r="U736" s="1">
        <v>4920.55</v>
      </c>
      <c r="V736">
        <v>480</v>
      </c>
      <c r="W736" t="s">
        <v>260</v>
      </c>
      <c r="X736">
        <v>0</v>
      </c>
      <c r="Y736" t="str">
        <f>""</f>
        <v/>
      </c>
      <c r="Z736">
        <v>0</v>
      </c>
      <c r="AA736" t="str">
        <f>""</f>
        <v/>
      </c>
      <c r="AB736">
        <v>0</v>
      </c>
      <c r="AC736" t="str">
        <f>""</f>
        <v/>
      </c>
      <c r="AD736">
        <v>0</v>
      </c>
      <c r="AE736" t="str">
        <f>""</f>
        <v/>
      </c>
      <c r="AF736">
        <v>0</v>
      </c>
      <c r="AG736" t="str">
        <f>""</f>
        <v/>
      </c>
      <c r="AH736">
        <v>0</v>
      </c>
      <c r="AI736" t="str">
        <f>""</f>
        <v/>
      </c>
      <c r="AJ736">
        <v>0</v>
      </c>
      <c r="AK736" t="str">
        <f>""</f>
        <v/>
      </c>
      <c r="AL736">
        <v>0</v>
      </c>
      <c r="AM736" t="str">
        <f>""</f>
        <v/>
      </c>
      <c r="AN736">
        <v>0</v>
      </c>
      <c r="AO736" t="str">
        <f>""</f>
        <v/>
      </c>
      <c r="AP736">
        <v>0</v>
      </c>
      <c r="AQ736" t="str">
        <f>""</f>
        <v/>
      </c>
      <c r="AR736" t="s">
        <v>56</v>
      </c>
      <c r="AS736" t="s">
        <v>57</v>
      </c>
      <c r="AT736">
        <v>0</v>
      </c>
      <c r="AU736" t="str">
        <f>""</f>
        <v/>
      </c>
      <c r="AV736">
        <v>2015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</row>
    <row r="737" spans="1:54" x14ac:dyDescent="0.2">
      <c r="A737">
        <v>1911000110</v>
      </c>
      <c r="B737" t="s">
        <v>756</v>
      </c>
      <c r="C737" s="2">
        <v>106000</v>
      </c>
      <c r="D737" s="1">
        <v>99968.07</v>
      </c>
      <c r="E737">
        <v>0</v>
      </c>
      <c r="F737" s="1">
        <v>99968.07</v>
      </c>
      <c r="G737" s="1">
        <v>6031.93</v>
      </c>
      <c r="H737">
        <v>94.3</v>
      </c>
      <c r="I737" s="2">
        <v>106000</v>
      </c>
      <c r="J737" s="1">
        <v>99968.07</v>
      </c>
      <c r="K737">
        <v>0</v>
      </c>
      <c r="L737" s="1">
        <v>99968.07</v>
      </c>
      <c r="M737" s="1">
        <v>6031.93</v>
      </c>
      <c r="N737">
        <v>94.3</v>
      </c>
      <c r="O737">
        <v>0</v>
      </c>
      <c r="P737">
        <v>0</v>
      </c>
      <c r="Q737">
        <v>0</v>
      </c>
      <c r="R737" s="2">
        <v>106000</v>
      </c>
      <c r="S737" s="1">
        <v>6031.93</v>
      </c>
      <c r="T737" s="2">
        <v>106000</v>
      </c>
      <c r="U737" s="1">
        <v>6031.93</v>
      </c>
      <c r="V737">
        <v>490</v>
      </c>
      <c r="W737" t="s">
        <v>265</v>
      </c>
      <c r="X737">
        <v>0</v>
      </c>
      <c r="Y737" t="str">
        <f>""</f>
        <v/>
      </c>
      <c r="Z737">
        <v>0</v>
      </c>
      <c r="AA737" t="str">
        <f>""</f>
        <v/>
      </c>
      <c r="AB737">
        <v>0</v>
      </c>
      <c r="AC737" t="str">
        <f>""</f>
        <v/>
      </c>
      <c r="AD737">
        <v>0</v>
      </c>
      <c r="AE737" t="str">
        <f>""</f>
        <v/>
      </c>
      <c r="AF737">
        <v>0</v>
      </c>
      <c r="AG737" t="str">
        <f>""</f>
        <v/>
      </c>
      <c r="AH737">
        <v>0</v>
      </c>
      <c r="AI737" t="str">
        <f>""</f>
        <v/>
      </c>
      <c r="AJ737">
        <v>0</v>
      </c>
      <c r="AK737" t="str">
        <f>""</f>
        <v/>
      </c>
      <c r="AL737">
        <v>0</v>
      </c>
      <c r="AM737" t="str">
        <f>""</f>
        <v/>
      </c>
      <c r="AN737">
        <v>0</v>
      </c>
      <c r="AO737" t="str">
        <f>""</f>
        <v/>
      </c>
      <c r="AP737">
        <v>0</v>
      </c>
      <c r="AQ737" t="str">
        <f>""</f>
        <v/>
      </c>
      <c r="AR737" t="s">
        <v>56</v>
      </c>
      <c r="AS737" t="s">
        <v>57</v>
      </c>
      <c r="AT737">
        <v>0</v>
      </c>
      <c r="AU737" t="str">
        <f>""</f>
        <v/>
      </c>
      <c r="AV737">
        <v>2015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</row>
    <row r="738" spans="1:54" x14ac:dyDescent="0.2">
      <c r="A738">
        <v>1913200410</v>
      </c>
      <c r="B738" t="s">
        <v>414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490</v>
      </c>
      <c r="W738" t="s">
        <v>265</v>
      </c>
      <c r="X738">
        <v>0</v>
      </c>
      <c r="Y738" t="str">
        <f>""</f>
        <v/>
      </c>
      <c r="Z738">
        <v>0</v>
      </c>
      <c r="AA738" t="str">
        <f>""</f>
        <v/>
      </c>
      <c r="AB738">
        <v>0</v>
      </c>
      <c r="AC738" t="str">
        <f>""</f>
        <v/>
      </c>
      <c r="AD738">
        <v>0</v>
      </c>
      <c r="AE738" t="str">
        <f>""</f>
        <v/>
      </c>
      <c r="AF738">
        <v>0</v>
      </c>
      <c r="AG738" t="str">
        <f>""</f>
        <v/>
      </c>
      <c r="AH738">
        <v>0</v>
      </c>
      <c r="AI738" t="str">
        <f>""</f>
        <v/>
      </c>
      <c r="AJ738">
        <v>0</v>
      </c>
      <c r="AK738" t="str">
        <f>""</f>
        <v/>
      </c>
      <c r="AL738">
        <v>0</v>
      </c>
      <c r="AM738" t="str">
        <f>""</f>
        <v/>
      </c>
      <c r="AN738">
        <v>0</v>
      </c>
      <c r="AO738" t="str">
        <f>""</f>
        <v/>
      </c>
      <c r="AP738">
        <v>0</v>
      </c>
      <c r="AQ738" t="str">
        <f>""</f>
        <v/>
      </c>
      <c r="AR738" t="s">
        <v>56</v>
      </c>
      <c r="AS738" t="s">
        <v>57</v>
      </c>
      <c r="AT738">
        <v>0</v>
      </c>
      <c r="AU738" t="str">
        <f>""</f>
        <v/>
      </c>
      <c r="AV738">
        <v>2015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</row>
    <row r="739" spans="1:54" x14ac:dyDescent="0.2">
      <c r="A739">
        <v>1913200530</v>
      </c>
      <c r="B739" t="s">
        <v>373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490</v>
      </c>
      <c r="W739" t="s">
        <v>265</v>
      </c>
      <c r="X739">
        <v>0</v>
      </c>
      <c r="Y739" t="str">
        <f>""</f>
        <v/>
      </c>
      <c r="Z739">
        <v>0</v>
      </c>
      <c r="AA739" t="str">
        <f>""</f>
        <v/>
      </c>
      <c r="AB739">
        <v>0</v>
      </c>
      <c r="AC739" t="str">
        <f>""</f>
        <v/>
      </c>
      <c r="AD739">
        <v>0</v>
      </c>
      <c r="AE739" t="str">
        <f>""</f>
        <v/>
      </c>
      <c r="AF739">
        <v>0</v>
      </c>
      <c r="AG739" t="str">
        <f>""</f>
        <v/>
      </c>
      <c r="AH739">
        <v>0</v>
      </c>
      <c r="AI739" t="str">
        <f>""</f>
        <v/>
      </c>
      <c r="AJ739">
        <v>0</v>
      </c>
      <c r="AK739" t="str">
        <f>""</f>
        <v/>
      </c>
      <c r="AL739">
        <v>0</v>
      </c>
      <c r="AM739" t="str">
        <f>""</f>
        <v/>
      </c>
      <c r="AN739">
        <v>0</v>
      </c>
      <c r="AO739" t="str">
        <f>""</f>
        <v/>
      </c>
      <c r="AP739">
        <v>0</v>
      </c>
      <c r="AQ739" t="str">
        <f>""</f>
        <v/>
      </c>
      <c r="AR739" t="s">
        <v>56</v>
      </c>
      <c r="AS739" t="s">
        <v>57</v>
      </c>
      <c r="AT739">
        <v>0</v>
      </c>
      <c r="AU739" t="str">
        <f>""</f>
        <v/>
      </c>
      <c r="AV739">
        <v>2015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</row>
    <row r="740" spans="1:54" x14ac:dyDescent="0.2">
      <c r="A740">
        <v>1913200540</v>
      </c>
      <c r="B740" t="s">
        <v>329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490</v>
      </c>
      <c r="W740" t="s">
        <v>265</v>
      </c>
      <c r="X740">
        <v>0</v>
      </c>
      <c r="Y740" t="str">
        <f>""</f>
        <v/>
      </c>
      <c r="Z740">
        <v>0</v>
      </c>
      <c r="AA740" t="str">
        <f>""</f>
        <v/>
      </c>
      <c r="AB740">
        <v>0</v>
      </c>
      <c r="AC740" t="str">
        <f>""</f>
        <v/>
      </c>
      <c r="AD740">
        <v>0</v>
      </c>
      <c r="AE740" t="str">
        <f>""</f>
        <v/>
      </c>
      <c r="AF740">
        <v>0</v>
      </c>
      <c r="AG740" t="str">
        <f>""</f>
        <v/>
      </c>
      <c r="AH740">
        <v>0</v>
      </c>
      <c r="AI740" t="str">
        <f>""</f>
        <v/>
      </c>
      <c r="AJ740">
        <v>0</v>
      </c>
      <c r="AK740" t="str">
        <f>""</f>
        <v/>
      </c>
      <c r="AL740">
        <v>0</v>
      </c>
      <c r="AM740" t="str">
        <f>""</f>
        <v/>
      </c>
      <c r="AN740">
        <v>0</v>
      </c>
      <c r="AO740" t="str">
        <f>""</f>
        <v/>
      </c>
      <c r="AP740">
        <v>0</v>
      </c>
      <c r="AQ740" t="str">
        <f>""</f>
        <v/>
      </c>
      <c r="AR740" t="s">
        <v>56</v>
      </c>
      <c r="AS740" t="s">
        <v>57</v>
      </c>
      <c r="AT740">
        <v>0</v>
      </c>
      <c r="AU740" t="str">
        <f>""</f>
        <v/>
      </c>
      <c r="AV740">
        <v>2015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</row>
    <row r="741" spans="1:54" x14ac:dyDescent="0.2">
      <c r="A741">
        <v>1913200720</v>
      </c>
      <c r="B741" t="s">
        <v>757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490</v>
      </c>
      <c r="W741" t="s">
        <v>265</v>
      </c>
      <c r="X741">
        <v>0</v>
      </c>
      <c r="Y741" t="str">
        <f>""</f>
        <v/>
      </c>
      <c r="Z741">
        <v>0</v>
      </c>
      <c r="AA741" t="str">
        <f>""</f>
        <v/>
      </c>
      <c r="AB741">
        <v>0</v>
      </c>
      <c r="AC741" t="str">
        <f>""</f>
        <v/>
      </c>
      <c r="AD741">
        <v>0</v>
      </c>
      <c r="AE741" t="str">
        <f>""</f>
        <v/>
      </c>
      <c r="AF741">
        <v>0</v>
      </c>
      <c r="AG741" t="str">
        <f>""</f>
        <v/>
      </c>
      <c r="AH741">
        <v>0</v>
      </c>
      <c r="AI741" t="str">
        <f>""</f>
        <v/>
      </c>
      <c r="AJ741">
        <v>0</v>
      </c>
      <c r="AK741" t="str">
        <f>""</f>
        <v/>
      </c>
      <c r="AL741">
        <v>0</v>
      </c>
      <c r="AM741" t="str">
        <f>""</f>
        <v/>
      </c>
      <c r="AN741">
        <v>0</v>
      </c>
      <c r="AO741" t="str">
        <f>""</f>
        <v/>
      </c>
      <c r="AP741">
        <v>0</v>
      </c>
      <c r="AQ741" t="str">
        <f>""</f>
        <v/>
      </c>
      <c r="AR741" t="s">
        <v>56</v>
      </c>
      <c r="AS741" t="s">
        <v>57</v>
      </c>
      <c r="AT741">
        <v>0</v>
      </c>
      <c r="AU741" t="str">
        <f>""</f>
        <v/>
      </c>
      <c r="AV741">
        <v>2015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</row>
    <row r="742" spans="1:54" x14ac:dyDescent="0.2">
      <c r="A742">
        <v>1913200731</v>
      </c>
      <c r="B742" t="s">
        <v>758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490</v>
      </c>
      <c r="W742" t="s">
        <v>265</v>
      </c>
      <c r="X742">
        <v>0</v>
      </c>
      <c r="Y742" t="str">
        <f>""</f>
        <v/>
      </c>
      <c r="Z742">
        <v>0</v>
      </c>
      <c r="AA742" t="str">
        <f>""</f>
        <v/>
      </c>
      <c r="AB742">
        <v>0</v>
      </c>
      <c r="AC742" t="str">
        <f>""</f>
        <v/>
      </c>
      <c r="AD742">
        <v>0</v>
      </c>
      <c r="AE742" t="str">
        <f>""</f>
        <v/>
      </c>
      <c r="AF742">
        <v>0</v>
      </c>
      <c r="AG742" t="str">
        <f>""</f>
        <v/>
      </c>
      <c r="AH742">
        <v>0</v>
      </c>
      <c r="AI742" t="str">
        <f>""</f>
        <v/>
      </c>
      <c r="AJ742">
        <v>0</v>
      </c>
      <c r="AK742" t="str">
        <f>""</f>
        <v/>
      </c>
      <c r="AL742">
        <v>0</v>
      </c>
      <c r="AM742" t="str">
        <f>""</f>
        <v/>
      </c>
      <c r="AN742">
        <v>0</v>
      </c>
      <c r="AO742" t="str">
        <f>""</f>
        <v/>
      </c>
      <c r="AP742">
        <v>0</v>
      </c>
      <c r="AQ742" t="str">
        <f>""</f>
        <v/>
      </c>
      <c r="AR742" t="s">
        <v>56</v>
      </c>
      <c r="AS742" t="s">
        <v>57</v>
      </c>
      <c r="AT742">
        <v>0</v>
      </c>
      <c r="AU742" t="str">
        <f>""</f>
        <v/>
      </c>
      <c r="AV742">
        <v>2015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</row>
    <row r="743" spans="1:54" x14ac:dyDescent="0.2">
      <c r="A743">
        <v>1913200733</v>
      </c>
      <c r="B743" t="s">
        <v>419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490</v>
      </c>
      <c r="W743" t="s">
        <v>265</v>
      </c>
      <c r="X743">
        <v>0</v>
      </c>
      <c r="Y743" t="str">
        <f>""</f>
        <v/>
      </c>
      <c r="Z743">
        <v>0</v>
      </c>
      <c r="AA743" t="str">
        <f>""</f>
        <v/>
      </c>
      <c r="AB743">
        <v>0</v>
      </c>
      <c r="AC743" t="str">
        <f>""</f>
        <v/>
      </c>
      <c r="AD743">
        <v>0</v>
      </c>
      <c r="AE743" t="str">
        <f>""</f>
        <v/>
      </c>
      <c r="AF743">
        <v>0</v>
      </c>
      <c r="AG743" t="str">
        <f>""</f>
        <v/>
      </c>
      <c r="AH743">
        <v>0</v>
      </c>
      <c r="AI743" t="str">
        <f>""</f>
        <v/>
      </c>
      <c r="AJ743">
        <v>0</v>
      </c>
      <c r="AK743" t="str">
        <f>""</f>
        <v/>
      </c>
      <c r="AL743">
        <v>0</v>
      </c>
      <c r="AM743" t="str">
        <f>""</f>
        <v/>
      </c>
      <c r="AN743">
        <v>0</v>
      </c>
      <c r="AO743" t="str">
        <f>""</f>
        <v/>
      </c>
      <c r="AP743">
        <v>0</v>
      </c>
      <c r="AQ743" t="str">
        <f>""</f>
        <v/>
      </c>
      <c r="AR743" t="s">
        <v>56</v>
      </c>
      <c r="AS743" t="s">
        <v>57</v>
      </c>
      <c r="AT743">
        <v>0</v>
      </c>
      <c r="AU743" t="str">
        <f>""</f>
        <v/>
      </c>
      <c r="AV743">
        <v>2015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</row>
    <row r="744" spans="1:54" x14ac:dyDescent="0.2">
      <c r="A744">
        <v>1913200740</v>
      </c>
      <c r="B744" t="s">
        <v>420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490</v>
      </c>
      <c r="W744" t="s">
        <v>265</v>
      </c>
      <c r="X744">
        <v>0</v>
      </c>
      <c r="Y744" t="str">
        <f>""</f>
        <v/>
      </c>
      <c r="Z744">
        <v>0</v>
      </c>
      <c r="AA744" t="str">
        <f>""</f>
        <v/>
      </c>
      <c r="AB744">
        <v>0</v>
      </c>
      <c r="AC744" t="str">
        <f>""</f>
        <v/>
      </c>
      <c r="AD744">
        <v>0</v>
      </c>
      <c r="AE744" t="str">
        <f>""</f>
        <v/>
      </c>
      <c r="AF744">
        <v>0</v>
      </c>
      <c r="AG744" t="str">
        <f>""</f>
        <v/>
      </c>
      <c r="AH744">
        <v>0</v>
      </c>
      <c r="AI744" t="str">
        <f>""</f>
        <v/>
      </c>
      <c r="AJ744">
        <v>0</v>
      </c>
      <c r="AK744" t="str">
        <f>""</f>
        <v/>
      </c>
      <c r="AL744">
        <v>0</v>
      </c>
      <c r="AM744" t="str">
        <f>""</f>
        <v/>
      </c>
      <c r="AN744">
        <v>0</v>
      </c>
      <c r="AO744" t="str">
        <f>""</f>
        <v/>
      </c>
      <c r="AP744">
        <v>0</v>
      </c>
      <c r="AQ744" t="str">
        <f>""</f>
        <v/>
      </c>
      <c r="AR744" t="s">
        <v>56</v>
      </c>
      <c r="AS744" t="s">
        <v>57</v>
      </c>
      <c r="AT744">
        <v>0</v>
      </c>
      <c r="AU744" t="str">
        <f>""</f>
        <v/>
      </c>
      <c r="AV744">
        <v>2015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</row>
    <row r="745" spans="1:54" x14ac:dyDescent="0.2">
      <c r="A745">
        <v>1913200750</v>
      </c>
      <c r="B745" t="s">
        <v>313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490</v>
      </c>
      <c r="W745" t="s">
        <v>265</v>
      </c>
      <c r="X745">
        <v>0</v>
      </c>
      <c r="Y745" t="str">
        <f>""</f>
        <v/>
      </c>
      <c r="Z745">
        <v>0</v>
      </c>
      <c r="AA745" t="str">
        <f>""</f>
        <v/>
      </c>
      <c r="AB745">
        <v>0</v>
      </c>
      <c r="AC745" t="str">
        <f>""</f>
        <v/>
      </c>
      <c r="AD745">
        <v>0</v>
      </c>
      <c r="AE745" t="str">
        <f>""</f>
        <v/>
      </c>
      <c r="AF745">
        <v>0</v>
      </c>
      <c r="AG745" t="str">
        <f>""</f>
        <v/>
      </c>
      <c r="AH745">
        <v>0</v>
      </c>
      <c r="AI745" t="str">
        <f>""</f>
        <v/>
      </c>
      <c r="AJ745">
        <v>0</v>
      </c>
      <c r="AK745" t="str">
        <f>""</f>
        <v/>
      </c>
      <c r="AL745">
        <v>0</v>
      </c>
      <c r="AM745" t="str">
        <f>""</f>
        <v/>
      </c>
      <c r="AN745">
        <v>0</v>
      </c>
      <c r="AO745" t="str">
        <f>""</f>
        <v/>
      </c>
      <c r="AP745">
        <v>0</v>
      </c>
      <c r="AQ745" t="str">
        <f>""</f>
        <v/>
      </c>
      <c r="AR745" t="s">
        <v>56</v>
      </c>
      <c r="AS745" t="s">
        <v>57</v>
      </c>
      <c r="AT745">
        <v>0</v>
      </c>
      <c r="AU745" t="str">
        <f>""</f>
        <v/>
      </c>
      <c r="AV745">
        <v>2015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</row>
    <row r="746" spans="1:54" x14ac:dyDescent="0.2">
      <c r="A746">
        <v>1913200780</v>
      </c>
      <c r="B746" t="s">
        <v>305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490</v>
      </c>
      <c r="W746" t="s">
        <v>265</v>
      </c>
      <c r="X746">
        <v>0</v>
      </c>
      <c r="Y746" t="str">
        <f>""</f>
        <v/>
      </c>
      <c r="Z746">
        <v>0</v>
      </c>
      <c r="AA746" t="str">
        <f>""</f>
        <v/>
      </c>
      <c r="AB746">
        <v>0</v>
      </c>
      <c r="AC746" t="str">
        <f>""</f>
        <v/>
      </c>
      <c r="AD746">
        <v>0</v>
      </c>
      <c r="AE746" t="str">
        <f>""</f>
        <v/>
      </c>
      <c r="AF746">
        <v>0</v>
      </c>
      <c r="AG746" t="str">
        <f>""</f>
        <v/>
      </c>
      <c r="AH746">
        <v>0</v>
      </c>
      <c r="AI746" t="str">
        <f>""</f>
        <v/>
      </c>
      <c r="AJ746">
        <v>0</v>
      </c>
      <c r="AK746" t="str">
        <f>""</f>
        <v/>
      </c>
      <c r="AL746">
        <v>0</v>
      </c>
      <c r="AM746" t="str">
        <f>""</f>
        <v/>
      </c>
      <c r="AN746">
        <v>0</v>
      </c>
      <c r="AO746" t="str">
        <f>""</f>
        <v/>
      </c>
      <c r="AP746">
        <v>0</v>
      </c>
      <c r="AQ746" t="str">
        <f>""</f>
        <v/>
      </c>
      <c r="AR746" t="s">
        <v>56</v>
      </c>
      <c r="AS746" t="s">
        <v>57</v>
      </c>
      <c r="AT746">
        <v>0</v>
      </c>
      <c r="AU746" t="str">
        <f>""</f>
        <v/>
      </c>
      <c r="AV746">
        <v>2015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</row>
    <row r="747" spans="1:54" x14ac:dyDescent="0.2">
      <c r="A747">
        <v>1972000694</v>
      </c>
      <c r="B747" t="s">
        <v>759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130</v>
      </c>
      <c r="W747" t="s">
        <v>362</v>
      </c>
      <c r="X747">
        <v>0</v>
      </c>
      <c r="Y747" t="str">
        <f>""</f>
        <v/>
      </c>
      <c r="Z747">
        <v>0</v>
      </c>
      <c r="AA747" t="str">
        <f>""</f>
        <v/>
      </c>
      <c r="AB747">
        <v>0</v>
      </c>
      <c r="AC747" t="str">
        <f>""</f>
        <v/>
      </c>
      <c r="AD747">
        <v>0</v>
      </c>
      <c r="AE747" t="str">
        <f>""</f>
        <v/>
      </c>
      <c r="AF747">
        <v>0</v>
      </c>
      <c r="AG747" t="str">
        <f>""</f>
        <v/>
      </c>
      <c r="AH747">
        <v>0</v>
      </c>
      <c r="AI747" t="str">
        <f>""</f>
        <v/>
      </c>
      <c r="AJ747">
        <v>0</v>
      </c>
      <c r="AK747" t="str">
        <f>""</f>
        <v/>
      </c>
      <c r="AL747">
        <v>0</v>
      </c>
      <c r="AM747" t="str">
        <f>""</f>
        <v/>
      </c>
      <c r="AN747">
        <v>0</v>
      </c>
      <c r="AO747" t="str">
        <f>""</f>
        <v/>
      </c>
      <c r="AP747">
        <v>0</v>
      </c>
      <c r="AQ747" t="str">
        <f>""</f>
        <v/>
      </c>
      <c r="AR747" t="s">
        <v>56</v>
      </c>
      <c r="AS747" t="s">
        <v>57</v>
      </c>
      <c r="AT747">
        <v>0</v>
      </c>
      <c r="AU747" t="str">
        <f>""</f>
        <v/>
      </c>
      <c r="AV747">
        <v>2015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</row>
    <row r="748" spans="1:54" x14ac:dyDescent="0.2">
      <c r="A748">
        <v>1972000695</v>
      </c>
      <c r="B748" t="s">
        <v>760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130</v>
      </c>
      <c r="W748" t="s">
        <v>362</v>
      </c>
      <c r="X748">
        <v>0</v>
      </c>
      <c r="Y748" t="str">
        <f>""</f>
        <v/>
      </c>
      <c r="Z748">
        <v>0</v>
      </c>
      <c r="AA748" t="str">
        <f>""</f>
        <v/>
      </c>
      <c r="AB748">
        <v>0</v>
      </c>
      <c r="AC748" t="str">
        <f>""</f>
        <v/>
      </c>
      <c r="AD748">
        <v>0</v>
      </c>
      <c r="AE748" t="str">
        <f>""</f>
        <v/>
      </c>
      <c r="AF748">
        <v>0</v>
      </c>
      <c r="AG748" t="str">
        <f>""</f>
        <v/>
      </c>
      <c r="AH748">
        <v>0</v>
      </c>
      <c r="AI748" t="str">
        <f>""</f>
        <v/>
      </c>
      <c r="AJ748">
        <v>0</v>
      </c>
      <c r="AK748" t="str">
        <f>""</f>
        <v/>
      </c>
      <c r="AL748">
        <v>0</v>
      </c>
      <c r="AM748" t="str">
        <f>""</f>
        <v/>
      </c>
      <c r="AN748">
        <v>0</v>
      </c>
      <c r="AO748" t="str">
        <f>""</f>
        <v/>
      </c>
      <c r="AP748">
        <v>0</v>
      </c>
      <c r="AQ748" t="str">
        <f>""</f>
        <v/>
      </c>
      <c r="AR748" t="s">
        <v>56</v>
      </c>
      <c r="AS748" t="s">
        <v>57</v>
      </c>
      <c r="AT748">
        <v>0</v>
      </c>
      <c r="AU748" t="str">
        <f>""</f>
        <v/>
      </c>
      <c r="AV748">
        <v>2015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</row>
    <row r="749" spans="1:54" x14ac:dyDescent="0.2">
      <c r="A749">
        <v>1972000696</v>
      </c>
      <c r="B749" t="s">
        <v>761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130</v>
      </c>
      <c r="W749" t="s">
        <v>362</v>
      </c>
      <c r="X749">
        <v>0</v>
      </c>
      <c r="Y749" t="str">
        <f>""</f>
        <v/>
      </c>
      <c r="Z749">
        <v>0</v>
      </c>
      <c r="AA749" t="str">
        <f>""</f>
        <v/>
      </c>
      <c r="AB749">
        <v>0</v>
      </c>
      <c r="AC749" t="str">
        <f>""</f>
        <v/>
      </c>
      <c r="AD749">
        <v>0</v>
      </c>
      <c r="AE749" t="str">
        <f>""</f>
        <v/>
      </c>
      <c r="AF749">
        <v>0</v>
      </c>
      <c r="AG749" t="str">
        <f>""</f>
        <v/>
      </c>
      <c r="AH749">
        <v>0</v>
      </c>
      <c r="AI749" t="str">
        <f>""</f>
        <v/>
      </c>
      <c r="AJ749">
        <v>0</v>
      </c>
      <c r="AK749" t="str">
        <f>""</f>
        <v/>
      </c>
      <c r="AL749">
        <v>0</v>
      </c>
      <c r="AM749" t="str">
        <f>""</f>
        <v/>
      </c>
      <c r="AN749">
        <v>0</v>
      </c>
      <c r="AO749" t="str">
        <f>""</f>
        <v/>
      </c>
      <c r="AP749">
        <v>0</v>
      </c>
      <c r="AQ749" t="str">
        <f>""</f>
        <v/>
      </c>
      <c r="AR749" t="s">
        <v>56</v>
      </c>
      <c r="AS749" t="s">
        <v>57</v>
      </c>
      <c r="AT749">
        <v>0</v>
      </c>
      <c r="AU749" t="str">
        <f>""</f>
        <v/>
      </c>
      <c r="AV749">
        <v>2015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</row>
    <row r="750" spans="1:54" x14ac:dyDescent="0.2">
      <c r="A750">
        <v>1995000860</v>
      </c>
      <c r="B750" t="s">
        <v>762</v>
      </c>
      <c r="C750" s="2">
        <v>10000000</v>
      </c>
      <c r="D750">
        <v>0</v>
      </c>
      <c r="E750">
        <v>0</v>
      </c>
      <c r="F750">
        <v>0</v>
      </c>
      <c r="G750" s="1">
        <v>10000000</v>
      </c>
      <c r="H750">
        <v>0</v>
      </c>
      <c r="I750" s="2">
        <v>10000000</v>
      </c>
      <c r="J750">
        <v>0</v>
      </c>
      <c r="K750">
        <v>0</v>
      </c>
      <c r="L750">
        <v>0</v>
      </c>
      <c r="M750" s="1">
        <v>10000000</v>
      </c>
      <c r="N750">
        <v>0</v>
      </c>
      <c r="O750">
        <v>0</v>
      </c>
      <c r="P750">
        <v>0</v>
      </c>
      <c r="Q750">
        <v>0</v>
      </c>
      <c r="R750" s="2">
        <v>10000000</v>
      </c>
      <c r="S750" s="1">
        <v>10000000</v>
      </c>
      <c r="T750" s="2">
        <v>10000000</v>
      </c>
      <c r="U750" s="1">
        <v>10000000</v>
      </c>
      <c r="V750">
        <v>0</v>
      </c>
      <c r="W750" t="str">
        <f>""</f>
        <v/>
      </c>
      <c r="X750">
        <v>0</v>
      </c>
      <c r="Y750" t="str">
        <f>""</f>
        <v/>
      </c>
      <c r="Z750">
        <v>0</v>
      </c>
      <c r="AA750" t="str">
        <f>""</f>
        <v/>
      </c>
      <c r="AB750">
        <v>0</v>
      </c>
      <c r="AC750" t="str">
        <f>""</f>
        <v/>
      </c>
      <c r="AD750">
        <v>0</v>
      </c>
      <c r="AE750" t="str">
        <f>""</f>
        <v/>
      </c>
      <c r="AF750">
        <v>0</v>
      </c>
      <c r="AG750" t="str">
        <f>""</f>
        <v/>
      </c>
      <c r="AH750">
        <v>0</v>
      </c>
      <c r="AI750" t="str">
        <f>""</f>
        <v/>
      </c>
      <c r="AJ750">
        <v>0</v>
      </c>
      <c r="AK750" t="str">
        <f>""</f>
        <v/>
      </c>
      <c r="AL750">
        <v>0</v>
      </c>
      <c r="AM750" t="str">
        <f>""</f>
        <v/>
      </c>
      <c r="AN750">
        <v>0</v>
      </c>
      <c r="AO750" t="str">
        <f>""</f>
        <v/>
      </c>
      <c r="AP750">
        <v>0</v>
      </c>
      <c r="AQ750" t="str">
        <f>""</f>
        <v/>
      </c>
      <c r="AR750" t="s">
        <v>56</v>
      </c>
      <c r="AS750" t="s">
        <v>57</v>
      </c>
      <c r="AT750">
        <v>0</v>
      </c>
      <c r="AU750" t="str">
        <f>""</f>
        <v/>
      </c>
      <c r="AV750">
        <v>2015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</row>
    <row r="751" spans="1:54" x14ac:dyDescent="0.2">
      <c r="A751">
        <v>1996000310</v>
      </c>
      <c r="B751" t="s">
        <v>763</v>
      </c>
      <c r="C751" s="2">
        <v>6905000</v>
      </c>
      <c r="D751" s="1">
        <v>7030705.4000000004</v>
      </c>
      <c r="E751">
        <v>0</v>
      </c>
      <c r="F751" s="1">
        <v>7030705.4000000004</v>
      </c>
      <c r="G751" s="1">
        <v>-125705.4</v>
      </c>
      <c r="H751">
        <v>101.82</v>
      </c>
      <c r="I751" s="2">
        <v>6905000</v>
      </c>
      <c r="J751" s="1">
        <v>7030705.4000000004</v>
      </c>
      <c r="K751">
        <v>0</v>
      </c>
      <c r="L751" s="1">
        <v>7030705.4000000004</v>
      </c>
      <c r="M751" s="1">
        <v>-125705.4</v>
      </c>
      <c r="N751">
        <v>101.82</v>
      </c>
      <c r="O751">
        <v>0</v>
      </c>
      <c r="P751">
        <v>0</v>
      </c>
      <c r="Q751">
        <v>0</v>
      </c>
      <c r="R751" s="2">
        <v>6905000</v>
      </c>
      <c r="S751" s="1">
        <v>-125705.4</v>
      </c>
      <c r="T751" s="2">
        <v>6905000</v>
      </c>
      <c r="U751" s="1">
        <v>-125705.4</v>
      </c>
      <c r="V751">
        <v>0</v>
      </c>
      <c r="W751" t="str">
        <f>""</f>
        <v/>
      </c>
      <c r="X751">
        <v>0</v>
      </c>
      <c r="Y751" t="str">
        <f>""</f>
        <v/>
      </c>
      <c r="Z751">
        <v>0</v>
      </c>
      <c r="AA751" t="str">
        <f>""</f>
        <v/>
      </c>
      <c r="AB751">
        <v>0</v>
      </c>
      <c r="AC751" t="str">
        <f>""</f>
        <v/>
      </c>
      <c r="AD751">
        <v>0</v>
      </c>
      <c r="AE751" t="str">
        <f>""</f>
        <v/>
      </c>
      <c r="AF751">
        <v>0</v>
      </c>
      <c r="AG751" t="str">
        <f>""</f>
        <v/>
      </c>
      <c r="AH751">
        <v>0</v>
      </c>
      <c r="AI751" t="str">
        <f>""</f>
        <v/>
      </c>
      <c r="AJ751">
        <v>0</v>
      </c>
      <c r="AK751" t="str">
        <f>""</f>
        <v/>
      </c>
      <c r="AL751">
        <v>0</v>
      </c>
      <c r="AM751" t="str">
        <f>""</f>
        <v/>
      </c>
      <c r="AN751">
        <v>0</v>
      </c>
      <c r="AO751" t="str">
        <f>""</f>
        <v/>
      </c>
      <c r="AP751">
        <v>0</v>
      </c>
      <c r="AQ751" t="str">
        <f>""</f>
        <v/>
      </c>
      <c r="AR751" t="s">
        <v>56</v>
      </c>
      <c r="AS751" t="s">
        <v>57</v>
      </c>
      <c r="AT751">
        <v>0</v>
      </c>
      <c r="AU751" t="str">
        <f>""</f>
        <v/>
      </c>
      <c r="AV751">
        <v>2015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</row>
    <row r="752" spans="1:54" x14ac:dyDescent="0.2">
      <c r="A752">
        <v>1999000910</v>
      </c>
      <c r="B752" t="s">
        <v>764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 t="str">
        <f>""</f>
        <v/>
      </c>
      <c r="X752">
        <v>0</v>
      </c>
      <c r="Y752" t="str">
        <f>""</f>
        <v/>
      </c>
      <c r="Z752">
        <v>0</v>
      </c>
      <c r="AA752" t="str">
        <f>""</f>
        <v/>
      </c>
      <c r="AB752">
        <v>0</v>
      </c>
      <c r="AC752" t="str">
        <f>""</f>
        <v/>
      </c>
      <c r="AD752">
        <v>0</v>
      </c>
      <c r="AE752" t="str">
        <f>""</f>
        <v/>
      </c>
      <c r="AF752">
        <v>0</v>
      </c>
      <c r="AG752" t="str">
        <f>""</f>
        <v/>
      </c>
      <c r="AH752">
        <v>0</v>
      </c>
      <c r="AI752" t="str">
        <f>""</f>
        <v/>
      </c>
      <c r="AJ752">
        <v>0</v>
      </c>
      <c r="AK752" t="str">
        <f>""</f>
        <v/>
      </c>
      <c r="AL752">
        <v>0</v>
      </c>
      <c r="AM752" t="str">
        <f>""</f>
        <v/>
      </c>
      <c r="AN752">
        <v>0</v>
      </c>
      <c r="AO752" t="str">
        <f>""</f>
        <v/>
      </c>
      <c r="AP752">
        <v>0</v>
      </c>
      <c r="AQ752" t="str">
        <f>""</f>
        <v/>
      </c>
      <c r="AR752" t="s">
        <v>56</v>
      </c>
      <c r="AS752" t="s">
        <v>57</v>
      </c>
      <c r="AT752">
        <v>0</v>
      </c>
      <c r="AU752" t="str">
        <f>""</f>
        <v/>
      </c>
      <c r="AV752">
        <v>2015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</row>
    <row r="753" spans="1:54" x14ac:dyDescent="0.2">
      <c r="A753">
        <v>1999000911</v>
      </c>
      <c r="B753" t="s">
        <v>70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 t="str">
        <f>""</f>
        <v/>
      </c>
      <c r="X753">
        <v>0</v>
      </c>
      <c r="Y753" t="str">
        <f>""</f>
        <v/>
      </c>
      <c r="Z753">
        <v>0</v>
      </c>
      <c r="AA753" t="str">
        <f>""</f>
        <v/>
      </c>
      <c r="AB753">
        <v>0</v>
      </c>
      <c r="AC753" t="str">
        <f>""</f>
        <v/>
      </c>
      <c r="AD753">
        <v>0</v>
      </c>
      <c r="AE753" t="str">
        <f>""</f>
        <v/>
      </c>
      <c r="AF753">
        <v>0</v>
      </c>
      <c r="AG753" t="str">
        <f>""</f>
        <v/>
      </c>
      <c r="AH753">
        <v>0</v>
      </c>
      <c r="AI753" t="str">
        <f>""</f>
        <v/>
      </c>
      <c r="AJ753">
        <v>0</v>
      </c>
      <c r="AK753" t="str">
        <f>""</f>
        <v/>
      </c>
      <c r="AL753">
        <v>0</v>
      </c>
      <c r="AM753" t="str">
        <f>""</f>
        <v/>
      </c>
      <c r="AN753">
        <v>0</v>
      </c>
      <c r="AO753" t="str">
        <f>""</f>
        <v/>
      </c>
      <c r="AP753">
        <v>0</v>
      </c>
      <c r="AQ753" t="str">
        <f>""</f>
        <v/>
      </c>
      <c r="AR753" t="s">
        <v>56</v>
      </c>
      <c r="AS753" t="s">
        <v>57</v>
      </c>
      <c r="AT753">
        <v>0</v>
      </c>
      <c r="AU753" t="str">
        <f>""</f>
        <v/>
      </c>
      <c r="AV753">
        <v>2015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</row>
    <row r="754" spans="1:54" x14ac:dyDescent="0.2">
      <c r="A754">
        <v>1999000998</v>
      </c>
      <c r="B754" t="s">
        <v>425</v>
      </c>
      <c r="C754">
        <v>0</v>
      </c>
      <c r="D754" s="1">
        <v>25535</v>
      </c>
      <c r="E754">
        <v>0</v>
      </c>
      <c r="F754" s="1">
        <v>25535</v>
      </c>
      <c r="G754" s="1">
        <v>-25535</v>
      </c>
      <c r="H754">
        <v>0</v>
      </c>
      <c r="I754">
        <v>0</v>
      </c>
      <c r="J754" s="1">
        <v>25535</v>
      </c>
      <c r="K754">
        <v>0</v>
      </c>
      <c r="L754" s="1">
        <v>25535</v>
      </c>
      <c r="M754" s="1">
        <v>-25535</v>
      </c>
      <c r="N754">
        <v>0</v>
      </c>
      <c r="O754">
        <v>0</v>
      </c>
      <c r="P754">
        <v>0</v>
      </c>
      <c r="Q754">
        <v>0</v>
      </c>
      <c r="R754">
        <v>0</v>
      </c>
      <c r="S754" s="1">
        <v>-25535</v>
      </c>
      <c r="T754">
        <v>0</v>
      </c>
      <c r="U754" s="1">
        <v>-25535</v>
      </c>
      <c r="V754">
        <v>0</v>
      </c>
      <c r="W754" t="str">
        <f>""</f>
        <v/>
      </c>
      <c r="X754">
        <v>0</v>
      </c>
      <c r="Y754" t="str">
        <f>""</f>
        <v/>
      </c>
      <c r="Z754">
        <v>0</v>
      </c>
      <c r="AA754" t="str">
        <f>""</f>
        <v/>
      </c>
      <c r="AB754">
        <v>0</v>
      </c>
      <c r="AC754" t="str">
        <f>""</f>
        <v/>
      </c>
      <c r="AD754">
        <v>0</v>
      </c>
      <c r="AE754" t="str">
        <f>""</f>
        <v/>
      </c>
      <c r="AF754">
        <v>0</v>
      </c>
      <c r="AG754" t="str">
        <f>""</f>
        <v/>
      </c>
      <c r="AH754">
        <v>0</v>
      </c>
      <c r="AI754" t="str">
        <f>""</f>
        <v/>
      </c>
      <c r="AJ754">
        <v>0</v>
      </c>
      <c r="AK754" t="str">
        <f>""</f>
        <v/>
      </c>
      <c r="AL754">
        <v>0</v>
      </c>
      <c r="AM754" t="str">
        <f>""</f>
        <v/>
      </c>
      <c r="AN754">
        <v>0</v>
      </c>
      <c r="AO754" t="str">
        <f>""</f>
        <v/>
      </c>
      <c r="AP754">
        <v>0</v>
      </c>
      <c r="AQ754" t="str">
        <f>""</f>
        <v/>
      </c>
      <c r="AR754" t="s">
        <v>56</v>
      </c>
      <c r="AS754" t="s">
        <v>57</v>
      </c>
      <c r="AT754">
        <v>0</v>
      </c>
      <c r="AU754" t="str">
        <f>""</f>
        <v/>
      </c>
      <c r="AV754">
        <v>2015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</row>
    <row r="755" spans="1:54" x14ac:dyDescent="0.2">
      <c r="A755">
        <v>1999000999</v>
      </c>
      <c r="B755" t="s">
        <v>765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 t="str">
        <f>""</f>
        <v/>
      </c>
      <c r="X755">
        <v>0</v>
      </c>
      <c r="Y755" t="str">
        <f>""</f>
        <v/>
      </c>
      <c r="Z755">
        <v>0</v>
      </c>
      <c r="AA755" t="str">
        <f>""</f>
        <v/>
      </c>
      <c r="AB755">
        <v>0</v>
      </c>
      <c r="AC755" t="str">
        <f>""</f>
        <v/>
      </c>
      <c r="AD755">
        <v>0</v>
      </c>
      <c r="AE755" t="str">
        <f>""</f>
        <v/>
      </c>
      <c r="AF755">
        <v>0</v>
      </c>
      <c r="AG755" t="str">
        <f>""</f>
        <v/>
      </c>
      <c r="AH755">
        <v>0</v>
      </c>
      <c r="AI755" t="str">
        <f>""</f>
        <v/>
      </c>
      <c r="AJ755">
        <v>0</v>
      </c>
      <c r="AK755" t="str">
        <f>""</f>
        <v/>
      </c>
      <c r="AL755">
        <v>0</v>
      </c>
      <c r="AM755" t="str">
        <f>""</f>
        <v/>
      </c>
      <c r="AN755">
        <v>0</v>
      </c>
      <c r="AO755" t="str">
        <f>""</f>
        <v/>
      </c>
      <c r="AP755">
        <v>0</v>
      </c>
      <c r="AQ755" t="str">
        <f>""</f>
        <v/>
      </c>
      <c r="AR755" t="s">
        <v>56</v>
      </c>
      <c r="AS755" t="s">
        <v>57</v>
      </c>
      <c r="AT755">
        <v>0</v>
      </c>
      <c r="AU755" t="str">
        <f>""</f>
        <v/>
      </c>
      <c r="AV755">
        <v>2015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</row>
    <row r="756" spans="1:54" x14ac:dyDescent="0.2">
      <c r="A756">
        <v>2081711599</v>
      </c>
      <c r="B756" t="s">
        <v>766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 t="str">
        <f>""</f>
        <v/>
      </c>
      <c r="X756">
        <v>0</v>
      </c>
      <c r="Y756" t="str">
        <f>""</f>
        <v/>
      </c>
      <c r="Z756">
        <v>0</v>
      </c>
      <c r="AA756" t="str">
        <f>""</f>
        <v/>
      </c>
      <c r="AB756">
        <v>0</v>
      </c>
      <c r="AC756" t="str">
        <f>""</f>
        <v/>
      </c>
      <c r="AD756">
        <v>0</v>
      </c>
      <c r="AE756" t="str">
        <f>""</f>
        <v/>
      </c>
      <c r="AF756">
        <v>0</v>
      </c>
      <c r="AG756" t="str">
        <f>""</f>
        <v/>
      </c>
      <c r="AH756">
        <v>0</v>
      </c>
      <c r="AI756" t="str">
        <f>""</f>
        <v/>
      </c>
      <c r="AJ756">
        <v>0</v>
      </c>
      <c r="AK756" t="str">
        <f>""</f>
        <v/>
      </c>
      <c r="AL756">
        <v>0</v>
      </c>
      <c r="AM756" t="str">
        <f>""</f>
        <v/>
      </c>
      <c r="AN756">
        <v>0</v>
      </c>
      <c r="AO756" t="str">
        <f>""</f>
        <v/>
      </c>
      <c r="AP756">
        <v>0</v>
      </c>
      <c r="AQ756" t="str">
        <f>""</f>
        <v/>
      </c>
      <c r="AR756" t="s">
        <v>767</v>
      </c>
      <c r="AS756" t="s">
        <v>57</v>
      </c>
      <c r="AT756">
        <v>817</v>
      </c>
      <c r="AU756" t="s">
        <v>768</v>
      </c>
      <c r="AV756">
        <v>2015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</row>
    <row r="757" spans="1:54" x14ac:dyDescent="0.2">
      <c r="A757">
        <v>2100511523</v>
      </c>
      <c r="B757" t="s">
        <v>769</v>
      </c>
      <c r="C757" s="2">
        <v>-773765</v>
      </c>
      <c r="D757" s="1">
        <v>-456186</v>
      </c>
      <c r="E757">
        <v>0</v>
      </c>
      <c r="F757" s="1">
        <v>-456186</v>
      </c>
      <c r="G757" s="1">
        <v>-317579</v>
      </c>
      <c r="H757">
        <v>58.95</v>
      </c>
      <c r="I757" s="2">
        <v>-773765</v>
      </c>
      <c r="J757" s="1">
        <v>-456186</v>
      </c>
      <c r="K757">
        <v>0</v>
      </c>
      <c r="L757" s="1">
        <v>-456186</v>
      </c>
      <c r="M757" s="1">
        <v>-317579</v>
      </c>
      <c r="N757">
        <v>58.95</v>
      </c>
      <c r="O757" s="2">
        <v>-773765</v>
      </c>
      <c r="P757" s="1">
        <v>-456186</v>
      </c>
      <c r="Q757" s="1">
        <v>-317579</v>
      </c>
      <c r="R757">
        <v>0</v>
      </c>
      <c r="S757" s="1">
        <v>456186</v>
      </c>
      <c r="T757">
        <v>0</v>
      </c>
      <c r="U757" s="1">
        <v>456186</v>
      </c>
      <c r="V757">
        <v>0</v>
      </c>
      <c r="W757" t="str">
        <f>""</f>
        <v/>
      </c>
      <c r="X757">
        <v>0</v>
      </c>
      <c r="Y757" t="str">
        <f>""</f>
        <v/>
      </c>
      <c r="Z757">
        <v>0</v>
      </c>
      <c r="AA757" t="str">
        <f>""</f>
        <v/>
      </c>
      <c r="AB757">
        <v>0</v>
      </c>
      <c r="AC757" t="str">
        <f>""</f>
        <v/>
      </c>
      <c r="AD757">
        <v>0</v>
      </c>
      <c r="AE757" t="str">
        <f>""</f>
        <v/>
      </c>
      <c r="AF757">
        <v>0</v>
      </c>
      <c r="AG757" t="str">
        <f>""</f>
        <v/>
      </c>
      <c r="AH757">
        <v>0</v>
      </c>
      <c r="AI757" t="str">
        <f>""</f>
        <v/>
      </c>
      <c r="AJ757">
        <v>0</v>
      </c>
      <c r="AK757" t="str">
        <f>""</f>
        <v/>
      </c>
      <c r="AL757">
        <v>0</v>
      </c>
      <c r="AM757" t="str">
        <f>""</f>
        <v/>
      </c>
      <c r="AN757">
        <v>0</v>
      </c>
      <c r="AO757" t="str">
        <f>""</f>
        <v/>
      </c>
      <c r="AP757">
        <v>0</v>
      </c>
      <c r="AQ757" t="str">
        <f>""</f>
        <v/>
      </c>
      <c r="AR757" t="s">
        <v>767</v>
      </c>
      <c r="AS757" t="s">
        <v>57</v>
      </c>
      <c r="AT757">
        <v>1005</v>
      </c>
      <c r="AU757" t="s">
        <v>770</v>
      </c>
      <c r="AV757">
        <v>2015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</row>
    <row r="758" spans="1:54" x14ac:dyDescent="0.2">
      <c r="A758">
        <v>2100521750</v>
      </c>
      <c r="B758" t="s">
        <v>771</v>
      </c>
      <c r="C758" s="2">
        <v>773765</v>
      </c>
      <c r="D758" s="1">
        <v>517491.20000000001</v>
      </c>
      <c r="E758">
        <v>0</v>
      </c>
      <c r="F758" s="1">
        <v>517491.20000000001</v>
      </c>
      <c r="G758" s="1">
        <v>256273.8</v>
      </c>
      <c r="H758">
        <v>66.87</v>
      </c>
      <c r="I758" s="2">
        <v>773765</v>
      </c>
      <c r="J758" s="1">
        <v>517491.20000000001</v>
      </c>
      <c r="K758">
        <v>0</v>
      </c>
      <c r="L758" s="1">
        <v>517491.20000000001</v>
      </c>
      <c r="M758" s="1">
        <v>256273.8</v>
      </c>
      <c r="N758">
        <v>66.87</v>
      </c>
      <c r="O758" s="2">
        <v>773765</v>
      </c>
      <c r="P758" s="1">
        <v>517491.20000000001</v>
      </c>
      <c r="Q758" s="1">
        <v>256273.8</v>
      </c>
      <c r="R758">
        <v>0</v>
      </c>
      <c r="S758" s="1">
        <v>-517491.20000000001</v>
      </c>
      <c r="T758">
        <v>0</v>
      </c>
      <c r="U758" s="1">
        <v>-517491.20000000001</v>
      </c>
      <c r="V758">
        <v>0</v>
      </c>
      <c r="W758" t="str">
        <f>""</f>
        <v/>
      </c>
      <c r="X758">
        <v>0</v>
      </c>
      <c r="Y758" t="str">
        <f>""</f>
        <v/>
      </c>
      <c r="Z758">
        <v>0</v>
      </c>
      <c r="AA758" t="str">
        <f>""</f>
        <v/>
      </c>
      <c r="AB758">
        <v>0</v>
      </c>
      <c r="AC758" t="str">
        <f>""</f>
        <v/>
      </c>
      <c r="AD758">
        <v>0</v>
      </c>
      <c r="AE758" t="str">
        <f>""</f>
        <v/>
      </c>
      <c r="AF758">
        <v>0</v>
      </c>
      <c r="AG758" t="str">
        <f>""</f>
        <v/>
      </c>
      <c r="AH758">
        <v>0</v>
      </c>
      <c r="AI758" t="str">
        <f>""</f>
        <v/>
      </c>
      <c r="AJ758">
        <v>0</v>
      </c>
      <c r="AK758" t="str">
        <f>""</f>
        <v/>
      </c>
      <c r="AL758">
        <v>0</v>
      </c>
      <c r="AM758" t="str">
        <f>""</f>
        <v/>
      </c>
      <c r="AN758">
        <v>0</v>
      </c>
      <c r="AO758" t="str">
        <f>""</f>
        <v/>
      </c>
      <c r="AP758">
        <v>0</v>
      </c>
      <c r="AQ758" t="str">
        <f>""</f>
        <v/>
      </c>
      <c r="AR758" t="s">
        <v>767</v>
      </c>
      <c r="AS758" t="s">
        <v>57</v>
      </c>
      <c r="AT758">
        <v>1005</v>
      </c>
      <c r="AU758" t="s">
        <v>770</v>
      </c>
      <c r="AV758">
        <v>2015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</row>
    <row r="759" spans="1:54" x14ac:dyDescent="0.2">
      <c r="A759">
        <v>2100611523</v>
      </c>
      <c r="B759" t="s">
        <v>772</v>
      </c>
      <c r="C759" s="2">
        <v>-813343</v>
      </c>
      <c r="D759" s="1">
        <v>-563105</v>
      </c>
      <c r="E759">
        <v>0</v>
      </c>
      <c r="F759" s="1">
        <v>-563105</v>
      </c>
      <c r="G759" s="1">
        <v>-250238</v>
      </c>
      <c r="H759">
        <v>69.23</v>
      </c>
      <c r="I759" s="2">
        <v>-813343</v>
      </c>
      <c r="J759" s="1">
        <v>-563105</v>
      </c>
      <c r="K759">
        <v>0</v>
      </c>
      <c r="L759" s="1">
        <v>-563105</v>
      </c>
      <c r="M759" s="1">
        <v>-250238</v>
      </c>
      <c r="N759">
        <v>69.23</v>
      </c>
      <c r="O759" s="2">
        <v>-813343</v>
      </c>
      <c r="P759" s="1">
        <v>-563105</v>
      </c>
      <c r="Q759" s="1">
        <v>-250238</v>
      </c>
      <c r="R759">
        <v>0</v>
      </c>
      <c r="S759" s="1">
        <v>563105</v>
      </c>
      <c r="T759">
        <v>0</v>
      </c>
      <c r="U759" s="1">
        <v>563105</v>
      </c>
      <c r="V759">
        <v>0</v>
      </c>
      <c r="W759" t="str">
        <f>""</f>
        <v/>
      </c>
      <c r="X759">
        <v>0</v>
      </c>
      <c r="Y759" t="str">
        <f>""</f>
        <v/>
      </c>
      <c r="Z759">
        <v>0</v>
      </c>
      <c r="AA759" t="str">
        <f>""</f>
        <v/>
      </c>
      <c r="AB759">
        <v>0</v>
      </c>
      <c r="AC759" t="str">
        <f>""</f>
        <v/>
      </c>
      <c r="AD759">
        <v>0</v>
      </c>
      <c r="AE759" t="str">
        <f>""</f>
        <v/>
      </c>
      <c r="AF759">
        <v>0</v>
      </c>
      <c r="AG759" t="str">
        <f>""</f>
        <v/>
      </c>
      <c r="AH759">
        <v>0</v>
      </c>
      <c r="AI759" t="str">
        <f>""</f>
        <v/>
      </c>
      <c r="AJ759">
        <v>0</v>
      </c>
      <c r="AK759" t="str">
        <f>""</f>
        <v/>
      </c>
      <c r="AL759">
        <v>0</v>
      </c>
      <c r="AM759" t="str">
        <f>""</f>
        <v/>
      </c>
      <c r="AN759">
        <v>0</v>
      </c>
      <c r="AO759" t="str">
        <f>""</f>
        <v/>
      </c>
      <c r="AP759">
        <v>0</v>
      </c>
      <c r="AQ759" t="str">
        <f>""</f>
        <v/>
      </c>
      <c r="AR759" t="s">
        <v>767</v>
      </c>
      <c r="AS759" t="s">
        <v>57</v>
      </c>
      <c r="AT759">
        <v>1006</v>
      </c>
      <c r="AU759" t="s">
        <v>773</v>
      </c>
      <c r="AV759">
        <v>2015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</row>
    <row r="760" spans="1:54" x14ac:dyDescent="0.2">
      <c r="A760">
        <v>2100621750</v>
      </c>
      <c r="B760" t="s">
        <v>771</v>
      </c>
      <c r="C760" s="2">
        <v>813343</v>
      </c>
      <c r="D760" s="1">
        <v>599551.68999999994</v>
      </c>
      <c r="E760">
        <v>0</v>
      </c>
      <c r="F760" s="1">
        <v>599551.68999999994</v>
      </c>
      <c r="G760" s="1">
        <v>213791.31</v>
      </c>
      <c r="H760">
        <v>73.709999999999994</v>
      </c>
      <c r="I760" s="2">
        <v>813343</v>
      </c>
      <c r="J760" s="1">
        <v>599551.68999999994</v>
      </c>
      <c r="K760">
        <v>0</v>
      </c>
      <c r="L760" s="1">
        <v>599551.68999999994</v>
      </c>
      <c r="M760" s="1">
        <v>213791.31</v>
      </c>
      <c r="N760">
        <v>73.709999999999994</v>
      </c>
      <c r="O760" s="2">
        <v>813343</v>
      </c>
      <c r="P760" s="1">
        <v>599551.68999999994</v>
      </c>
      <c r="Q760" s="1">
        <v>213791.31</v>
      </c>
      <c r="R760">
        <v>0</v>
      </c>
      <c r="S760" s="1">
        <v>-599551.68999999994</v>
      </c>
      <c r="T760">
        <v>0</v>
      </c>
      <c r="U760" s="1">
        <v>-599551.68999999994</v>
      </c>
      <c r="V760">
        <v>0</v>
      </c>
      <c r="W760" t="str">
        <f>""</f>
        <v/>
      </c>
      <c r="X760">
        <v>0</v>
      </c>
      <c r="Y760" t="str">
        <f>""</f>
        <v/>
      </c>
      <c r="Z760">
        <v>0</v>
      </c>
      <c r="AA760" t="str">
        <f>""</f>
        <v/>
      </c>
      <c r="AB760">
        <v>0</v>
      </c>
      <c r="AC760" t="str">
        <f>""</f>
        <v/>
      </c>
      <c r="AD760">
        <v>0</v>
      </c>
      <c r="AE760" t="str">
        <f>""</f>
        <v/>
      </c>
      <c r="AF760">
        <v>0</v>
      </c>
      <c r="AG760" t="str">
        <f>""</f>
        <v/>
      </c>
      <c r="AH760">
        <v>0</v>
      </c>
      <c r="AI760" t="str">
        <f>""</f>
        <v/>
      </c>
      <c r="AJ760">
        <v>0</v>
      </c>
      <c r="AK760" t="str">
        <f>""</f>
        <v/>
      </c>
      <c r="AL760">
        <v>0</v>
      </c>
      <c r="AM760" t="str">
        <f>""</f>
        <v/>
      </c>
      <c r="AN760">
        <v>0</v>
      </c>
      <c r="AO760" t="str">
        <f>""</f>
        <v/>
      </c>
      <c r="AP760">
        <v>0</v>
      </c>
      <c r="AQ760" t="str">
        <f>""</f>
        <v/>
      </c>
      <c r="AR760" t="s">
        <v>767</v>
      </c>
      <c r="AS760" t="s">
        <v>57</v>
      </c>
      <c r="AT760">
        <v>1006</v>
      </c>
      <c r="AU760" t="s">
        <v>773</v>
      </c>
      <c r="AV760">
        <v>2015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</row>
    <row r="761" spans="1:54" x14ac:dyDescent="0.2">
      <c r="A761">
        <v>2101711510</v>
      </c>
      <c r="B761" t="s">
        <v>774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 t="str">
        <f>""</f>
        <v/>
      </c>
      <c r="X761">
        <v>0</v>
      </c>
      <c r="Y761" t="str">
        <f>""</f>
        <v/>
      </c>
      <c r="Z761">
        <v>0</v>
      </c>
      <c r="AA761" t="str">
        <f>""</f>
        <v/>
      </c>
      <c r="AB761">
        <v>0</v>
      </c>
      <c r="AC761" t="str">
        <f>""</f>
        <v/>
      </c>
      <c r="AD761">
        <v>0</v>
      </c>
      <c r="AE761" t="str">
        <f>""</f>
        <v/>
      </c>
      <c r="AF761">
        <v>0</v>
      </c>
      <c r="AG761" t="str">
        <f>""</f>
        <v/>
      </c>
      <c r="AH761">
        <v>0</v>
      </c>
      <c r="AI761" t="str">
        <f>""</f>
        <v/>
      </c>
      <c r="AJ761">
        <v>0</v>
      </c>
      <c r="AK761" t="str">
        <f>""</f>
        <v/>
      </c>
      <c r="AL761">
        <v>0</v>
      </c>
      <c r="AM761" t="str">
        <f>""</f>
        <v/>
      </c>
      <c r="AN761">
        <v>0</v>
      </c>
      <c r="AO761" t="str">
        <f>""</f>
        <v/>
      </c>
      <c r="AP761">
        <v>0</v>
      </c>
      <c r="AQ761" t="str">
        <f>""</f>
        <v/>
      </c>
      <c r="AR761" t="s">
        <v>767</v>
      </c>
      <c r="AS761" t="s">
        <v>57</v>
      </c>
      <c r="AT761">
        <v>0</v>
      </c>
      <c r="AU761" t="str">
        <f>""</f>
        <v/>
      </c>
      <c r="AV761">
        <v>2015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</row>
    <row r="762" spans="1:54" x14ac:dyDescent="0.2">
      <c r="A762">
        <v>2101711523</v>
      </c>
      <c r="B762" t="s">
        <v>774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 t="str">
        <f>""</f>
        <v/>
      </c>
      <c r="X762">
        <v>0</v>
      </c>
      <c r="Y762" t="str">
        <f>""</f>
        <v/>
      </c>
      <c r="Z762">
        <v>0</v>
      </c>
      <c r="AA762" t="str">
        <f>""</f>
        <v/>
      </c>
      <c r="AB762">
        <v>0</v>
      </c>
      <c r="AC762" t="str">
        <f>""</f>
        <v/>
      </c>
      <c r="AD762">
        <v>0</v>
      </c>
      <c r="AE762" t="str">
        <f>""</f>
        <v/>
      </c>
      <c r="AF762">
        <v>0</v>
      </c>
      <c r="AG762" t="str">
        <f>""</f>
        <v/>
      </c>
      <c r="AH762">
        <v>0</v>
      </c>
      <c r="AI762" t="str">
        <f>""</f>
        <v/>
      </c>
      <c r="AJ762">
        <v>0</v>
      </c>
      <c r="AK762" t="str">
        <f>""</f>
        <v/>
      </c>
      <c r="AL762">
        <v>0</v>
      </c>
      <c r="AM762" t="str">
        <f>""</f>
        <v/>
      </c>
      <c r="AN762">
        <v>0</v>
      </c>
      <c r="AO762" t="str">
        <f>""</f>
        <v/>
      </c>
      <c r="AP762">
        <v>0</v>
      </c>
      <c r="AQ762" t="str">
        <f>""</f>
        <v/>
      </c>
      <c r="AR762" t="s">
        <v>767</v>
      </c>
      <c r="AS762" t="s">
        <v>57</v>
      </c>
      <c r="AT762">
        <v>0</v>
      </c>
      <c r="AU762" t="str">
        <f>""</f>
        <v/>
      </c>
      <c r="AV762">
        <v>2015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</row>
    <row r="763" spans="1:54" x14ac:dyDescent="0.2">
      <c r="A763">
        <v>2101711524</v>
      </c>
      <c r="B763" t="s">
        <v>775</v>
      </c>
      <c r="C763" s="2">
        <v>-2489000</v>
      </c>
      <c r="D763" s="1">
        <v>-2039000</v>
      </c>
      <c r="E763">
        <v>0</v>
      </c>
      <c r="F763" s="1">
        <v>-2039000</v>
      </c>
      <c r="G763" s="1">
        <v>-450000</v>
      </c>
      <c r="H763">
        <v>81.92</v>
      </c>
      <c r="I763" s="2">
        <v>-2489000</v>
      </c>
      <c r="J763" s="1">
        <v>-2039000</v>
      </c>
      <c r="K763">
        <v>0</v>
      </c>
      <c r="L763" s="1">
        <v>-2039000</v>
      </c>
      <c r="M763" s="1">
        <v>-450000</v>
      </c>
      <c r="N763">
        <v>81.92</v>
      </c>
      <c r="O763" s="2">
        <v>-2489000</v>
      </c>
      <c r="P763" s="1">
        <v>-2039000</v>
      </c>
      <c r="Q763" s="1">
        <v>-450000</v>
      </c>
      <c r="R763">
        <v>0</v>
      </c>
      <c r="S763" s="1">
        <v>2039000</v>
      </c>
      <c r="T763">
        <v>0</v>
      </c>
      <c r="U763" s="1">
        <v>2039000</v>
      </c>
      <c r="V763">
        <v>0</v>
      </c>
      <c r="W763" t="str">
        <f>""</f>
        <v/>
      </c>
      <c r="X763">
        <v>0</v>
      </c>
      <c r="Y763" t="str">
        <f>""</f>
        <v/>
      </c>
      <c r="Z763">
        <v>0</v>
      </c>
      <c r="AA763" t="str">
        <f>""</f>
        <v/>
      </c>
      <c r="AB763">
        <v>0</v>
      </c>
      <c r="AC763" t="str">
        <f>""</f>
        <v/>
      </c>
      <c r="AD763">
        <v>0</v>
      </c>
      <c r="AE763" t="str">
        <f>""</f>
        <v/>
      </c>
      <c r="AF763">
        <v>0</v>
      </c>
      <c r="AG763" t="str">
        <f>""</f>
        <v/>
      </c>
      <c r="AH763">
        <v>0</v>
      </c>
      <c r="AI763" t="str">
        <f>""</f>
        <v/>
      </c>
      <c r="AJ763">
        <v>0</v>
      </c>
      <c r="AK763" t="str">
        <f>""</f>
        <v/>
      </c>
      <c r="AL763">
        <v>0</v>
      </c>
      <c r="AM763" t="str">
        <f>""</f>
        <v/>
      </c>
      <c r="AN763">
        <v>0</v>
      </c>
      <c r="AO763" t="str">
        <f>""</f>
        <v/>
      </c>
      <c r="AP763">
        <v>0</v>
      </c>
      <c r="AQ763" t="str">
        <f>""</f>
        <v/>
      </c>
      <c r="AR763" t="s">
        <v>767</v>
      </c>
      <c r="AS763" t="s">
        <v>776</v>
      </c>
      <c r="AT763">
        <v>1017</v>
      </c>
      <c r="AU763" t="s">
        <v>777</v>
      </c>
      <c r="AV763">
        <v>2015</v>
      </c>
      <c r="AW763">
        <v>2015</v>
      </c>
      <c r="AX763">
        <v>0</v>
      </c>
      <c r="AY763">
        <v>0</v>
      </c>
      <c r="AZ763">
        <v>0</v>
      </c>
      <c r="BA763">
        <v>0</v>
      </c>
      <c r="BB763">
        <v>0</v>
      </c>
    </row>
    <row r="764" spans="1:54" x14ac:dyDescent="0.2">
      <c r="A764">
        <v>2101711540</v>
      </c>
      <c r="B764" t="s">
        <v>774</v>
      </c>
      <c r="C764" s="2">
        <v>-500000</v>
      </c>
      <c r="D764" s="1">
        <v>-500000</v>
      </c>
      <c r="E764">
        <v>0</v>
      </c>
      <c r="F764" s="1">
        <v>-500000</v>
      </c>
      <c r="G764">
        <v>0</v>
      </c>
      <c r="H764">
        <v>100</v>
      </c>
      <c r="I764" s="2">
        <v>-500000</v>
      </c>
      <c r="J764" s="1">
        <v>-500000</v>
      </c>
      <c r="K764">
        <v>0</v>
      </c>
      <c r="L764" s="1">
        <v>-500000</v>
      </c>
      <c r="M764">
        <v>0</v>
      </c>
      <c r="N764">
        <v>100</v>
      </c>
      <c r="O764" s="2">
        <v>-500000</v>
      </c>
      <c r="P764" s="1">
        <v>-500000</v>
      </c>
      <c r="Q764">
        <v>0</v>
      </c>
      <c r="R764">
        <v>0</v>
      </c>
      <c r="S764" s="1">
        <v>500000</v>
      </c>
      <c r="T764">
        <v>0</v>
      </c>
      <c r="U764" s="1">
        <v>500000</v>
      </c>
      <c r="V764">
        <v>0</v>
      </c>
      <c r="W764" t="str">
        <f>""</f>
        <v/>
      </c>
      <c r="X764">
        <v>0</v>
      </c>
      <c r="Y764" t="str">
        <f>""</f>
        <v/>
      </c>
      <c r="Z764">
        <v>0</v>
      </c>
      <c r="AA764" t="str">
        <f>""</f>
        <v/>
      </c>
      <c r="AB764">
        <v>0</v>
      </c>
      <c r="AC764" t="str">
        <f>""</f>
        <v/>
      </c>
      <c r="AD764">
        <v>0</v>
      </c>
      <c r="AE764" t="str">
        <f>""</f>
        <v/>
      </c>
      <c r="AF764">
        <v>0</v>
      </c>
      <c r="AG764" t="str">
        <f>""</f>
        <v/>
      </c>
      <c r="AH764">
        <v>0</v>
      </c>
      <c r="AI764" t="str">
        <f>""</f>
        <v/>
      </c>
      <c r="AJ764">
        <v>0</v>
      </c>
      <c r="AK764" t="str">
        <f>""</f>
        <v/>
      </c>
      <c r="AL764">
        <v>0</v>
      </c>
      <c r="AM764" t="str">
        <f>""</f>
        <v/>
      </c>
      <c r="AN764">
        <v>0</v>
      </c>
      <c r="AO764" t="str">
        <f>""</f>
        <v/>
      </c>
      <c r="AP764">
        <v>0</v>
      </c>
      <c r="AQ764" t="str">
        <f>""</f>
        <v/>
      </c>
      <c r="AR764" t="s">
        <v>767</v>
      </c>
      <c r="AS764" t="s">
        <v>776</v>
      </c>
      <c r="AT764">
        <v>1017</v>
      </c>
      <c r="AU764" t="s">
        <v>777</v>
      </c>
      <c r="AV764">
        <v>2015</v>
      </c>
      <c r="AW764">
        <v>2015</v>
      </c>
      <c r="AX764">
        <v>0</v>
      </c>
      <c r="AY764">
        <v>0</v>
      </c>
      <c r="AZ764">
        <v>0</v>
      </c>
      <c r="BA764">
        <v>0</v>
      </c>
      <c r="BB764">
        <v>0</v>
      </c>
    </row>
    <row r="765" spans="1:54" x14ac:dyDescent="0.2">
      <c r="A765">
        <v>2101711599</v>
      </c>
      <c r="B765" t="s">
        <v>766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 t="str">
        <f>""</f>
        <v/>
      </c>
      <c r="X765">
        <v>0</v>
      </c>
      <c r="Y765" t="str">
        <f>""</f>
        <v/>
      </c>
      <c r="Z765">
        <v>0</v>
      </c>
      <c r="AA765" t="str">
        <f>""</f>
        <v/>
      </c>
      <c r="AB765">
        <v>0</v>
      </c>
      <c r="AC765" t="str">
        <f>""</f>
        <v/>
      </c>
      <c r="AD765">
        <v>0</v>
      </c>
      <c r="AE765" t="str">
        <f>""</f>
        <v/>
      </c>
      <c r="AF765">
        <v>0</v>
      </c>
      <c r="AG765" t="str">
        <f>""</f>
        <v/>
      </c>
      <c r="AH765">
        <v>0</v>
      </c>
      <c r="AI765" t="str">
        <f>""</f>
        <v/>
      </c>
      <c r="AJ765">
        <v>0</v>
      </c>
      <c r="AK765" t="str">
        <f>""</f>
        <v/>
      </c>
      <c r="AL765">
        <v>0</v>
      </c>
      <c r="AM765" t="str">
        <f>""</f>
        <v/>
      </c>
      <c r="AN765">
        <v>0</v>
      </c>
      <c r="AO765" t="str">
        <f>""</f>
        <v/>
      </c>
      <c r="AP765">
        <v>0</v>
      </c>
      <c r="AQ765" t="str">
        <f>""</f>
        <v/>
      </c>
      <c r="AR765" t="s">
        <v>767</v>
      </c>
      <c r="AS765" t="s">
        <v>776</v>
      </c>
      <c r="AT765">
        <v>1017</v>
      </c>
      <c r="AU765" t="s">
        <v>777</v>
      </c>
      <c r="AV765">
        <v>2015</v>
      </c>
      <c r="AW765">
        <v>2015</v>
      </c>
      <c r="AX765">
        <v>0</v>
      </c>
      <c r="AY765">
        <v>0</v>
      </c>
      <c r="AZ765">
        <v>0</v>
      </c>
      <c r="BA765">
        <v>0</v>
      </c>
      <c r="BB765">
        <v>0</v>
      </c>
    </row>
    <row r="766" spans="1:54" x14ac:dyDescent="0.2">
      <c r="A766">
        <v>2101721750</v>
      </c>
      <c r="B766" t="s">
        <v>778</v>
      </c>
      <c r="C766" s="2">
        <v>2989000</v>
      </c>
      <c r="D766" s="1">
        <v>2539000</v>
      </c>
      <c r="E766">
        <v>0</v>
      </c>
      <c r="F766" s="1">
        <v>2539000</v>
      </c>
      <c r="G766" s="1">
        <v>450000</v>
      </c>
      <c r="H766">
        <v>84.94</v>
      </c>
      <c r="I766" s="2">
        <v>2989000</v>
      </c>
      <c r="J766" s="1">
        <v>2539000</v>
      </c>
      <c r="K766">
        <v>0</v>
      </c>
      <c r="L766" s="1">
        <v>2539000</v>
      </c>
      <c r="M766" s="1">
        <v>450000</v>
      </c>
      <c r="N766">
        <v>84.94</v>
      </c>
      <c r="O766" s="2">
        <v>2989000</v>
      </c>
      <c r="P766" s="1">
        <v>2539000</v>
      </c>
      <c r="Q766" s="1">
        <v>450000</v>
      </c>
      <c r="R766">
        <v>0</v>
      </c>
      <c r="S766" s="1">
        <v>-2539000</v>
      </c>
      <c r="T766">
        <v>0</v>
      </c>
      <c r="U766" s="1">
        <v>-2539000</v>
      </c>
      <c r="V766">
        <v>0</v>
      </c>
      <c r="W766" t="str">
        <f>""</f>
        <v/>
      </c>
      <c r="X766">
        <v>0</v>
      </c>
      <c r="Y766" t="str">
        <f>""</f>
        <v/>
      </c>
      <c r="Z766">
        <v>0</v>
      </c>
      <c r="AA766" t="str">
        <f>""</f>
        <v/>
      </c>
      <c r="AB766">
        <v>0</v>
      </c>
      <c r="AC766" t="str">
        <f>""</f>
        <v/>
      </c>
      <c r="AD766">
        <v>0</v>
      </c>
      <c r="AE766" t="str">
        <f>""</f>
        <v/>
      </c>
      <c r="AF766">
        <v>0</v>
      </c>
      <c r="AG766" t="str">
        <f>""</f>
        <v/>
      </c>
      <c r="AH766">
        <v>0</v>
      </c>
      <c r="AI766" t="str">
        <f>""</f>
        <v/>
      </c>
      <c r="AJ766">
        <v>0</v>
      </c>
      <c r="AK766" t="str">
        <f>""</f>
        <v/>
      </c>
      <c r="AL766">
        <v>0</v>
      </c>
      <c r="AM766" t="str">
        <f>""</f>
        <v/>
      </c>
      <c r="AN766">
        <v>0</v>
      </c>
      <c r="AO766" t="str">
        <f>""</f>
        <v/>
      </c>
      <c r="AP766">
        <v>0</v>
      </c>
      <c r="AQ766" t="str">
        <f>""</f>
        <v/>
      </c>
      <c r="AR766" t="s">
        <v>767</v>
      </c>
      <c r="AS766" t="s">
        <v>776</v>
      </c>
      <c r="AT766">
        <v>1017</v>
      </c>
      <c r="AU766" t="s">
        <v>777</v>
      </c>
      <c r="AV766">
        <v>2015</v>
      </c>
      <c r="AW766">
        <v>2015</v>
      </c>
      <c r="AX766">
        <v>0</v>
      </c>
      <c r="AY766">
        <v>0</v>
      </c>
      <c r="AZ766">
        <v>0</v>
      </c>
      <c r="BA766">
        <v>0</v>
      </c>
      <c r="BB766">
        <v>0</v>
      </c>
    </row>
    <row r="767" spans="1:54" x14ac:dyDescent="0.2">
      <c r="A767">
        <v>2102111525</v>
      </c>
      <c r="B767" t="s">
        <v>779</v>
      </c>
      <c r="C767" s="2">
        <v>-3426776</v>
      </c>
      <c r="D767" s="1">
        <v>-3426776</v>
      </c>
      <c r="E767">
        <v>0</v>
      </c>
      <c r="F767" s="1">
        <v>-3426776</v>
      </c>
      <c r="G767">
        <v>0</v>
      </c>
      <c r="H767">
        <v>100</v>
      </c>
      <c r="I767" s="2">
        <v>-3426776</v>
      </c>
      <c r="J767" s="1">
        <v>-3426776</v>
      </c>
      <c r="K767">
        <v>0</v>
      </c>
      <c r="L767" s="1">
        <v>-3426776</v>
      </c>
      <c r="M767">
        <v>0</v>
      </c>
      <c r="N767">
        <v>100</v>
      </c>
      <c r="O767" s="2">
        <v>-3426776</v>
      </c>
      <c r="P767" s="1">
        <v>-3426776</v>
      </c>
      <c r="Q767">
        <v>0</v>
      </c>
      <c r="R767">
        <v>0</v>
      </c>
      <c r="S767" s="1">
        <v>3426776</v>
      </c>
      <c r="T767">
        <v>0</v>
      </c>
      <c r="U767" s="1">
        <v>3426776</v>
      </c>
      <c r="V767">
        <v>0</v>
      </c>
      <c r="W767" t="str">
        <f>""</f>
        <v/>
      </c>
      <c r="X767">
        <v>0</v>
      </c>
      <c r="Y767" t="str">
        <f>""</f>
        <v/>
      </c>
      <c r="Z767">
        <v>0</v>
      </c>
      <c r="AA767" t="str">
        <f>""</f>
        <v/>
      </c>
      <c r="AB767">
        <v>0</v>
      </c>
      <c r="AC767" t="str">
        <f>""</f>
        <v/>
      </c>
      <c r="AD767">
        <v>0</v>
      </c>
      <c r="AE767" t="str">
        <f>""</f>
        <v/>
      </c>
      <c r="AF767">
        <v>0</v>
      </c>
      <c r="AG767" t="str">
        <f>""</f>
        <v/>
      </c>
      <c r="AH767">
        <v>0</v>
      </c>
      <c r="AI767" t="str">
        <f>""</f>
        <v/>
      </c>
      <c r="AJ767">
        <v>0</v>
      </c>
      <c r="AK767" t="str">
        <f>""</f>
        <v/>
      </c>
      <c r="AL767">
        <v>0</v>
      </c>
      <c r="AM767" t="str">
        <f>""</f>
        <v/>
      </c>
      <c r="AN767">
        <v>0</v>
      </c>
      <c r="AO767" t="str">
        <f>""</f>
        <v/>
      </c>
      <c r="AP767">
        <v>0</v>
      </c>
      <c r="AQ767" t="str">
        <f>""</f>
        <v/>
      </c>
      <c r="AR767" t="s">
        <v>767</v>
      </c>
      <c r="AS767" t="s">
        <v>57</v>
      </c>
      <c r="AT767">
        <v>1021</v>
      </c>
      <c r="AU767" t="s">
        <v>780</v>
      </c>
      <c r="AV767">
        <v>2015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</row>
    <row r="768" spans="1:54" x14ac:dyDescent="0.2">
      <c r="A768">
        <v>2102121750</v>
      </c>
      <c r="B768" t="s">
        <v>781</v>
      </c>
      <c r="C768" s="2">
        <v>3426776</v>
      </c>
      <c r="D768" s="1">
        <v>3421202.11</v>
      </c>
      <c r="E768">
        <v>0</v>
      </c>
      <c r="F768" s="1">
        <v>3421202.11</v>
      </c>
      <c r="G768" s="1">
        <v>5573.89</v>
      </c>
      <c r="H768">
        <v>99.83</v>
      </c>
      <c r="I768" s="2">
        <v>3426776</v>
      </c>
      <c r="J768" s="1">
        <v>3421202.11</v>
      </c>
      <c r="K768">
        <v>0</v>
      </c>
      <c r="L768" s="1">
        <v>3421202.11</v>
      </c>
      <c r="M768" s="1">
        <v>5573.89</v>
      </c>
      <c r="N768">
        <v>99.83</v>
      </c>
      <c r="O768" s="2">
        <v>3426776</v>
      </c>
      <c r="P768" s="1">
        <v>3421202.11</v>
      </c>
      <c r="Q768" s="1">
        <v>5573.89</v>
      </c>
      <c r="R768">
        <v>0</v>
      </c>
      <c r="S768" s="1">
        <v>-3421202.11</v>
      </c>
      <c r="T768">
        <v>0</v>
      </c>
      <c r="U768" s="1">
        <v>-3421202.11</v>
      </c>
      <c r="V768">
        <v>0</v>
      </c>
      <c r="W768" t="str">
        <f>""</f>
        <v/>
      </c>
      <c r="X768">
        <v>0</v>
      </c>
      <c r="Y768" t="str">
        <f>""</f>
        <v/>
      </c>
      <c r="Z768">
        <v>0</v>
      </c>
      <c r="AA768" t="str">
        <f>""</f>
        <v/>
      </c>
      <c r="AB768">
        <v>0</v>
      </c>
      <c r="AC768" t="str">
        <f>""</f>
        <v/>
      </c>
      <c r="AD768">
        <v>0</v>
      </c>
      <c r="AE768" t="str">
        <f>""</f>
        <v/>
      </c>
      <c r="AF768">
        <v>0</v>
      </c>
      <c r="AG768" t="str">
        <f>""</f>
        <v/>
      </c>
      <c r="AH768">
        <v>0</v>
      </c>
      <c r="AI768" t="str">
        <f>""</f>
        <v/>
      </c>
      <c r="AJ768">
        <v>0</v>
      </c>
      <c r="AK768" t="str">
        <f>""</f>
        <v/>
      </c>
      <c r="AL768">
        <v>0</v>
      </c>
      <c r="AM768" t="str">
        <f>""</f>
        <v/>
      </c>
      <c r="AN768">
        <v>0</v>
      </c>
      <c r="AO768" t="str">
        <f>""</f>
        <v/>
      </c>
      <c r="AP768">
        <v>0</v>
      </c>
      <c r="AQ768" t="str">
        <f>""</f>
        <v/>
      </c>
      <c r="AR768" t="s">
        <v>767</v>
      </c>
      <c r="AS768" t="s">
        <v>57</v>
      </c>
      <c r="AT768">
        <v>1021</v>
      </c>
      <c r="AU768" t="s">
        <v>780</v>
      </c>
      <c r="AV768">
        <v>2015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</row>
    <row r="769" spans="1:54" x14ac:dyDescent="0.2">
      <c r="A769">
        <v>2103111523</v>
      </c>
      <c r="B769" t="s">
        <v>782</v>
      </c>
      <c r="C769" s="2">
        <v>-746276</v>
      </c>
      <c r="D769" s="1">
        <v>-568634</v>
      </c>
      <c r="E769">
        <v>0</v>
      </c>
      <c r="F769" s="1">
        <v>-568634</v>
      </c>
      <c r="G769" s="1">
        <v>-177642</v>
      </c>
      <c r="H769">
        <v>76.19</v>
      </c>
      <c r="I769" s="2">
        <v>-746276</v>
      </c>
      <c r="J769" s="1">
        <v>-568634</v>
      </c>
      <c r="K769">
        <v>0</v>
      </c>
      <c r="L769" s="1">
        <v>-568634</v>
      </c>
      <c r="M769" s="1">
        <v>-177642</v>
      </c>
      <c r="N769">
        <v>76.19</v>
      </c>
      <c r="O769" s="2">
        <v>-746276</v>
      </c>
      <c r="P769" s="1">
        <v>-568634</v>
      </c>
      <c r="Q769" s="1">
        <v>-177642</v>
      </c>
      <c r="R769">
        <v>0</v>
      </c>
      <c r="S769" s="1">
        <v>568634</v>
      </c>
      <c r="T769">
        <v>0</v>
      </c>
      <c r="U769" s="1">
        <v>568634</v>
      </c>
      <c r="V769">
        <v>0</v>
      </c>
      <c r="W769" t="str">
        <f>""</f>
        <v/>
      </c>
      <c r="X769">
        <v>0</v>
      </c>
      <c r="Y769" t="str">
        <f>""</f>
        <v/>
      </c>
      <c r="Z769">
        <v>0</v>
      </c>
      <c r="AA769" t="str">
        <f>""</f>
        <v/>
      </c>
      <c r="AB769">
        <v>0</v>
      </c>
      <c r="AC769" t="str">
        <f>""</f>
        <v/>
      </c>
      <c r="AD769">
        <v>0</v>
      </c>
      <c r="AE769" t="str">
        <f>""</f>
        <v/>
      </c>
      <c r="AF769">
        <v>0</v>
      </c>
      <c r="AG769" t="str">
        <f>""</f>
        <v/>
      </c>
      <c r="AH769">
        <v>0</v>
      </c>
      <c r="AI769" t="str">
        <f>""</f>
        <v/>
      </c>
      <c r="AJ769">
        <v>0</v>
      </c>
      <c r="AK769" t="str">
        <f>""</f>
        <v/>
      </c>
      <c r="AL769">
        <v>0</v>
      </c>
      <c r="AM769" t="str">
        <f>""</f>
        <v/>
      </c>
      <c r="AN769">
        <v>0</v>
      </c>
      <c r="AO769" t="str">
        <f>""</f>
        <v/>
      </c>
      <c r="AP769">
        <v>0</v>
      </c>
      <c r="AQ769" t="str">
        <f>""</f>
        <v/>
      </c>
      <c r="AR769" t="s">
        <v>767</v>
      </c>
      <c r="AS769" t="s">
        <v>57</v>
      </c>
      <c r="AT769">
        <v>1031</v>
      </c>
      <c r="AU769" t="s">
        <v>783</v>
      </c>
      <c r="AV769">
        <v>2015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</row>
    <row r="770" spans="1:54" x14ac:dyDescent="0.2">
      <c r="A770">
        <v>2103121750</v>
      </c>
      <c r="B770" t="s">
        <v>784</v>
      </c>
      <c r="C770" s="2">
        <v>746276</v>
      </c>
      <c r="D770" s="1">
        <v>746276</v>
      </c>
      <c r="E770">
        <v>0</v>
      </c>
      <c r="F770" s="1">
        <v>746276</v>
      </c>
      <c r="G770">
        <v>0</v>
      </c>
      <c r="H770">
        <v>100</v>
      </c>
      <c r="I770" s="2">
        <v>746276</v>
      </c>
      <c r="J770" s="1">
        <v>746276</v>
      </c>
      <c r="K770">
        <v>0</v>
      </c>
      <c r="L770" s="1">
        <v>746276</v>
      </c>
      <c r="M770">
        <v>0</v>
      </c>
      <c r="N770">
        <v>100</v>
      </c>
      <c r="O770" s="2">
        <v>746276</v>
      </c>
      <c r="P770" s="1">
        <v>746276</v>
      </c>
      <c r="Q770">
        <v>0</v>
      </c>
      <c r="R770">
        <v>0</v>
      </c>
      <c r="S770" s="1">
        <v>-746276</v>
      </c>
      <c r="T770">
        <v>0</v>
      </c>
      <c r="U770" s="1">
        <v>-746276</v>
      </c>
      <c r="V770">
        <v>0</v>
      </c>
      <c r="W770" t="str">
        <f>""</f>
        <v/>
      </c>
      <c r="X770">
        <v>0</v>
      </c>
      <c r="Y770" t="str">
        <f>""</f>
        <v/>
      </c>
      <c r="Z770">
        <v>0</v>
      </c>
      <c r="AA770" t="str">
        <f>""</f>
        <v/>
      </c>
      <c r="AB770">
        <v>0</v>
      </c>
      <c r="AC770" t="str">
        <f>""</f>
        <v/>
      </c>
      <c r="AD770">
        <v>0</v>
      </c>
      <c r="AE770" t="str">
        <f>""</f>
        <v/>
      </c>
      <c r="AF770">
        <v>0</v>
      </c>
      <c r="AG770" t="str">
        <f>""</f>
        <v/>
      </c>
      <c r="AH770">
        <v>0</v>
      </c>
      <c r="AI770" t="str">
        <f>""</f>
        <v/>
      </c>
      <c r="AJ770">
        <v>0</v>
      </c>
      <c r="AK770" t="str">
        <f>""</f>
        <v/>
      </c>
      <c r="AL770">
        <v>0</v>
      </c>
      <c r="AM770" t="str">
        <f>""</f>
        <v/>
      </c>
      <c r="AN770">
        <v>0</v>
      </c>
      <c r="AO770" t="str">
        <f>""</f>
        <v/>
      </c>
      <c r="AP770">
        <v>0</v>
      </c>
      <c r="AQ770" t="str">
        <f>""</f>
        <v/>
      </c>
      <c r="AR770" t="s">
        <v>767</v>
      </c>
      <c r="AS770" t="s">
        <v>57</v>
      </c>
      <c r="AT770">
        <v>1031</v>
      </c>
      <c r="AU770" t="s">
        <v>783</v>
      </c>
      <c r="AV770">
        <v>2015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</row>
    <row r="771" spans="1:54" x14ac:dyDescent="0.2">
      <c r="A771">
        <v>2103211523</v>
      </c>
      <c r="B771" t="s">
        <v>785</v>
      </c>
      <c r="C771">
        <v>0</v>
      </c>
      <c r="D771" s="1">
        <v>-70000</v>
      </c>
      <c r="E771">
        <v>0</v>
      </c>
      <c r="F771" s="1">
        <v>-70000</v>
      </c>
      <c r="G771" s="1">
        <v>70000</v>
      </c>
      <c r="H771">
        <v>0</v>
      </c>
      <c r="I771">
        <v>0</v>
      </c>
      <c r="J771" s="1">
        <v>-70000</v>
      </c>
      <c r="K771">
        <v>0</v>
      </c>
      <c r="L771" s="1">
        <v>-70000</v>
      </c>
      <c r="M771" s="1">
        <v>70000</v>
      </c>
      <c r="N771">
        <v>0</v>
      </c>
      <c r="O771" s="2">
        <v>-70000</v>
      </c>
      <c r="P771" s="1">
        <v>-70000</v>
      </c>
      <c r="Q771">
        <v>0</v>
      </c>
      <c r="R771">
        <v>0</v>
      </c>
      <c r="S771" s="1">
        <v>70000</v>
      </c>
      <c r="T771">
        <v>0</v>
      </c>
      <c r="U771" s="1">
        <v>70000</v>
      </c>
      <c r="V771">
        <v>0</v>
      </c>
      <c r="W771" t="str">
        <f>""</f>
        <v/>
      </c>
      <c r="X771">
        <v>0</v>
      </c>
      <c r="Y771" t="str">
        <f>""</f>
        <v/>
      </c>
      <c r="Z771">
        <v>0</v>
      </c>
      <c r="AA771" t="str">
        <f>""</f>
        <v/>
      </c>
      <c r="AB771">
        <v>0</v>
      </c>
      <c r="AC771" t="str">
        <f>""</f>
        <v/>
      </c>
      <c r="AD771">
        <v>0</v>
      </c>
      <c r="AE771" t="str">
        <f>""</f>
        <v/>
      </c>
      <c r="AF771">
        <v>0</v>
      </c>
      <c r="AG771" t="str">
        <f>""</f>
        <v/>
      </c>
      <c r="AH771">
        <v>0</v>
      </c>
      <c r="AI771" t="str">
        <f>""</f>
        <v/>
      </c>
      <c r="AJ771">
        <v>0</v>
      </c>
      <c r="AK771" t="str">
        <f>""</f>
        <v/>
      </c>
      <c r="AL771">
        <v>0</v>
      </c>
      <c r="AM771" t="str">
        <f>""</f>
        <v/>
      </c>
      <c r="AN771">
        <v>0</v>
      </c>
      <c r="AO771" t="str">
        <f>""</f>
        <v/>
      </c>
      <c r="AP771">
        <v>0</v>
      </c>
      <c r="AQ771" t="str">
        <f>""</f>
        <v/>
      </c>
      <c r="AR771" t="s">
        <v>767</v>
      </c>
      <c r="AS771" t="s">
        <v>57</v>
      </c>
      <c r="AT771">
        <v>1032</v>
      </c>
      <c r="AU771" t="s">
        <v>786</v>
      </c>
      <c r="AV771">
        <v>2015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</row>
    <row r="772" spans="1:54" x14ac:dyDescent="0.2">
      <c r="A772">
        <v>2103221930</v>
      </c>
      <c r="B772" t="s">
        <v>787</v>
      </c>
      <c r="C772">
        <v>0</v>
      </c>
      <c r="D772" s="1">
        <v>68675</v>
      </c>
      <c r="E772">
        <v>0</v>
      </c>
      <c r="F772" s="1">
        <v>68675</v>
      </c>
      <c r="G772" s="1">
        <v>-68675</v>
      </c>
      <c r="H772">
        <v>0</v>
      </c>
      <c r="I772">
        <v>0</v>
      </c>
      <c r="J772" s="1">
        <v>68675</v>
      </c>
      <c r="K772">
        <v>0</v>
      </c>
      <c r="L772" s="1">
        <v>68675</v>
      </c>
      <c r="M772" s="1">
        <v>-68675</v>
      </c>
      <c r="N772">
        <v>0</v>
      </c>
      <c r="O772" s="2">
        <v>70000</v>
      </c>
      <c r="P772" s="1">
        <v>68675</v>
      </c>
      <c r="Q772" s="1">
        <v>1325</v>
      </c>
      <c r="R772">
        <v>0</v>
      </c>
      <c r="S772" s="1">
        <v>-68675</v>
      </c>
      <c r="T772">
        <v>0</v>
      </c>
      <c r="U772" s="1">
        <v>-68675</v>
      </c>
      <c r="V772">
        <v>0</v>
      </c>
      <c r="W772" t="str">
        <f>""</f>
        <v/>
      </c>
      <c r="X772">
        <v>0</v>
      </c>
      <c r="Y772" t="str">
        <f>""</f>
        <v/>
      </c>
      <c r="Z772">
        <v>0</v>
      </c>
      <c r="AA772" t="str">
        <f>""</f>
        <v/>
      </c>
      <c r="AB772">
        <v>0</v>
      </c>
      <c r="AC772" t="str">
        <f>""</f>
        <v/>
      </c>
      <c r="AD772">
        <v>0</v>
      </c>
      <c r="AE772" t="str">
        <f>""</f>
        <v/>
      </c>
      <c r="AF772">
        <v>0</v>
      </c>
      <c r="AG772" t="str">
        <f>""</f>
        <v/>
      </c>
      <c r="AH772">
        <v>0</v>
      </c>
      <c r="AI772" t="str">
        <f>""</f>
        <v/>
      </c>
      <c r="AJ772">
        <v>0</v>
      </c>
      <c r="AK772" t="str">
        <f>""</f>
        <v/>
      </c>
      <c r="AL772">
        <v>0</v>
      </c>
      <c r="AM772" t="str">
        <f>""</f>
        <v/>
      </c>
      <c r="AN772">
        <v>0</v>
      </c>
      <c r="AO772" t="str">
        <f>""</f>
        <v/>
      </c>
      <c r="AP772">
        <v>0</v>
      </c>
      <c r="AQ772" t="str">
        <f>""</f>
        <v/>
      </c>
      <c r="AR772" t="s">
        <v>767</v>
      </c>
      <c r="AS772" t="s">
        <v>57</v>
      </c>
      <c r="AT772">
        <v>1032</v>
      </c>
      <c r="AU772" t="s">
        <v>786</v>
      </c>
      <c r="AV772">
        <v>2015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</row>
    <row r="773" spans="1:54" x14ac:dyDescent="0.2">
      <c r="A773">
        <v>2103221990</v>
      </c>
      <c r="B773" t="s">
        <v>766</v>
      </c>
      <c r="C773">
        <v>0</v>
      </c>
      <c r="D773" s="1">
        <v>1325</v>
      </c>
      <c r="E773">
        <v>0</v>
      </c>
      <c r="F773" s="1">
        <v>1325</v>
      </c>
      <c r="G773" s="1">
        <v>-1325</v>
      </c>
      <c r="H773">
        <v>0</v>
      </c>
      <c r="I773">
        <v>0</v>
      </c>
      <c r="J773" s="1">
        <v>1325</v>
      </c>
      <c r="K773">
        <v>0</v>
      </c>
      <c r="L773" s="1">
        <v>1325</v>
      </c>
      <c r="M773" s="1">
        <v>-1325</v>
      </c>
      <c r="N773">
        <v>0</v>
      </c>
      <c r="O773">
        <v>0</v>
      </c>
      <c r="P773" s="1">
        <v>1325</v>
      </c>
      <c r="Q773" s="1">
        <v>-1325</v>
      </c>
      <c r="R773">
        <v>0</v>
      </c>
      <c r="S773" s="1">
        <v>-1325</v>
      </c>
      <c r="T773">
        <v>0</v>
      </c>
      <c r="U773" s="1">
        <v>-1325</v>
      </c>
      <c r="V773">
        <v>0</v>
      </c>
      <c r="W773" t="str">
        <f>""</f>
        <v/>
      </c>
      <c r="X773">
        <v>0</v>
      </c>
      <c r="Y773" t="str">
        <f>""</f>
        <v/>
      </c>
      <c r="Z773">
        <v>0</v>
      </c>
      <c r="AA773" t="str">
        <f>""</f>
        <v/>
      </c>
      <c r="AB773">
        <v>0</v>
      </c>
      <c r="AC773" t="str">
        <f>""</f>
        <v/>
      </c>
      <c r="AD773">
        <v>0</v>
      </c>
      <c r="AE773" t="str">
        <f>""</f>
        <v/>
      </c>
      <c r="AF773">
        <v>0</v>
      </c>
      <c r="AG773" t="str">
        <f>""</f>
        <v/>
      </c>
      <c r="AH773">
        <v>0</v>
      </c>
      <c r="AI773" t="str">
        <f>""</f>
        <v/>
      </c>
      <c r="AJ773">
        <v>0</v>
      </c>
      <c r="AK773" t="str">
        <f>""</f>
        <v/>
      </c>
      <c r="AL773">
        <v>0</v>
      </c>
      <c r="AM773" t="str">
        <f>""</f>
        <v/>
      </c>
      <c r="AN773">
        <v>0</v>
      </c>
      <c r="AO773" t="str">
        <f>""</f>
        <v/>
      </c>
      <c r="AP773">
        <v>0</v>
      </c>
      <c r="AQ773" t="str">
        <f>""</f>
        <v/>
      </c>
      <c r="AR773" t="s">
        <v>767</v>
      </c>
      <c r="AS773" t="s">
        <v>57</v>
      </c>
      <c r="AT773">
        <v>1032</v>
      </c>
      <c r="AU773" t="s">
        <v>786</v>
      </c>
      <c r="AV773">
        <v>2015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</row>
    <row r="774" spans="1:54" x14ac:dyDescent="0.2">
      <c r="A774">
        <v>2104111599</v>
      </c>
      <c r="B774" t="s">
        <v>766</v>
      </c>
      <c r="C774">
        <v>0</v>
      </c>
      <c r="D774">
        <v>-22.31</v>
      </c>
      <c r="E774">
        <v>0</v>
      </c>
      <c r="F774">
        <v>-22.31</v>
      </c>
      <c r="G774">
        <v>22.31</v>
      </c>
      <c r="H774">
        <v>0</v>
      </c>
      <c r="I774">
        <v>0</v>
      </c>
      <c r="J774">
        <v>-22.31</v>
      </c>
      <c r="K774">
        <v>0</v>
      </c>
      <c r="L774">
        <v>-22.31</v>
      </c>
      <c r="M774">
        <v>22.31</v>
      </c>
      <c r="N774">
        <v>0</v>
      </c>
      <c r="O774">
        <v>0</v>
      </c>
      <c r="P774">
        <v>-22.31</v>
      </c>
      <c r="Q774">
        <v>22.31</v>
      </c>
      <c r="R774">
        <v>0</v>
      </c>
      <c r="S774">
        <v>22.31</v>
      </c>
      <c r="T774">
        <v>0</v>
      </c>
      <c r="U774">
        <v>22.31</v>
      </c>
      <c r="V774">
        <v>0</v>
      </c>
      <c r="W774" t="str">
        <f>""</f>
        <v/>
      </c>
      <c r="X774">
        <v>0</v>
      </c>
      <c r="Y774" t="str">
        <f>""</f>
        <v/>
      </c>
      <c r="Z774">
        <v>0</v>
      </c>
      <c r="AA774" t="str">
        <f>""</f>
        <v/>
      </c>
      <c r="AB774">
        <v>0</v>
      </c>
      <c r="AC774" t="str">
        <f>""</f>
        <v/>
      </c>
      <c r="AD774">
        <v>0</v>
      </c>
      <c r="AE774" t="str">
        <f>""</f>
        <v/>
      </c>
      <c r="AF774">
        <v>0</v>
      </c>
      <c r="AG774" t="str">
        <f>""</f>
        <v/>
      </c>
      <c r="AH774">
        <v>0</v>
      </c>
      <c r="AI774" t="str">
        <f>""</f>
        <v/>
      </c>
      <c r="AJ774">
        <v>0</v>
      </c>
      <c r="AK774" t="str">
        <f>""</f>
        <v/>
      </c>
      <c r="AL774">
        <v>0</v>
      </c>
      <c r="AM774" t="str">
        <f>""</f>
        <v/>
      </c>
      <c r="AN774">
        <v>0</v>
      </c>
      <c r="AO774" t="str">
        <f>""</f>
        <v/>
      </c>
      <c r="AP774">
        <v>0</v>
      </c>
      <c r="AQ774" t="str">
        <f>""</f>
        <v/>
      </c>
      <c r="AR774" t="s">
        <v>767</v>
      </c>
      <c r="AS774" t="s">
        <v>57</v>
      </c>
      <c r="AT774">
        <v>1041</v>
      </c>
      <c r="AU774" t="s">
        <v>788</v>
      </c>
      <c r="AV774">
        <v>2015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</row>
    <row r="775" spans="1:54" x14ac:dyDescent="0.2">
      <c r="A775">
        <v>2106511529</v>
      </c>
      <c r="B775" t="s">
        <v>789</v>
      </c>
      <c r="C775" s="2">
        <v>-48199</v>
      </c>
      <c r="D775" s="1">
        <v>-48199</v>
      </c>
      <c r="E775">
        <v>0</v>
      </c>
      <c r="F775" s="1">
        <v>-48199</v>
      </c>
      <c r="G775">
        <v>0</v>
      </c>
      <c r="H775">
        <v>100</v>
      </c>
      <c r="I775" s="2">
        <v>-48199</v>
      </c>
      <c r="J775" s="1">
        <v>-48199</v>
      </c>
      <c r="K775">
        <v>0</v>
      </c>
      <c r="L775" s="1">
        <v>-48199</v>
      </c>
      <c r="M775">
        <v>0</v>
      </c>
      <c r="N775">
        <v>100</v>
      </c>
      <c r="O775" s="2">
        <v>-48199</v>
      </c>
      <c r="P775" s="1">
        <v>-48199</v>
      </c>
      <c r="Q775">
        <v>0</v>
      </c>
      <c r="R775">
        <v>0</v>
      </c>
      <c r="S775" s="1">
        <v>48199</v>
      </c>
      <c r="T775">
        <v>0</v>
      </c>
      <c r="U775" s="1">
        <v>48199</v>
      </c>
      <c r="V775">
        <v>0</v>
      </c>
      <c r="W775" t="str">
        <f>""</f>
        <v/>
      </c>
      <c r="X775">
        <v>0</v>
      </c>
      <c r="Y775" t="str">
        <f>""</f>
        <v/>
      </c>
      <c r="Z775">
        <v>0</v>
      </c>
      <c r="AA775" t="str">
        <f>""</f>
        <v/>
      </c>
      <c r="AB775">
        <v>0</v>
      </c>
      <c r="AC775" t="str">
        <f>""</f>
        <v/>
      </c>
      <c r="AD775">
        <v>0</v>
      </c>
      <c r="AE775" t="str">
        <f>""</f>
        <v/>
      </c>
      <c r="AF775">
        <v>0</v>
      </c>
      <c r="AG775" t="str">
        <f>""</f>
        <v/>
      </c>
      <c r="AH775">
        <v>0</v>
      </c>
      <c r="AI775" t="str">
        <f>""</f>
        <v/>
      </c>
      <c r="AJ775">
        <v>0</v>
      </c>
      <c r="AK775" t="str">
        <f>""</f>
        <v/>
      </c>
      <c r="AL775">
        <v>0</v>
      </c>
      <c r="AM775" t="str">
        <f>""</f>
        <v/>
      </c>
      <c r="AN775">
        <v>0</v>
      </c>
      <c r="AO775" t="str">
        <f>""</f>
        <v/>
      </c>
      <c r="AP775">
        <v>0</v>
      </c>
      <c r="AQ775" t="str">
        <f>""</f>
        <v/>
      </c>
      <c r="AR775" t="s">
        <v>767</v>
      </c>
      <c r="AS775" t="s">
        <v>776</v>
      </c>
      <c r="AT775">
        <v>1065</v>
      </c>
      <c r="AU775" t="s">
        <v>790</v>
      </c>
      <c r="AV775">
        <v>2015</v>
      </c>
      <c r="AW775">
        <v>2015</v>
      </c>
      <c r="AX775">
        <v>0</v>
      </c>
      <c r="AY775">
        <v>0</v>
      </c>
      <c r="AZ775">
        <v>0</v>
      </c>
      <c r="BA775">
        <v>0</v>
      </c>
      <c r="BB775">
        <v>0</v>
      </c>
    </row>
    <row r="776" spans="1:54" x14ac:dyDescent="0.2">
      <c r="A776">
        <v>2106521750</v>
      </c>
      <c r="B776" t="s">
        <v>791</v>
      </c>
      <c r="C776" s="2">
        <v>48199</v>
      </c>
      <c r="D776" s="1">
        <v>48199</v>
      </c>
      <c r="E776">
        <v>0</v>
      </c>
      <c r="F776" s="1">
        <v>48199</v>
      </c>
      <c r="G776">
        <v>0</v>
      </c>
      <c r="H776">
        <v>100</v>
      </c>
      <c r="I776" s="2">
        <v>48199</v>
      </c>
      <c r="J776" s="1">
        <v>48199</v>
      </c>
      <c r="K776">
        <v>0</v>
      </c>
      <c r="L776" s="1">
        <v>48199</v>
      </c>
      <c r="M776">
        <v>0</v>
      </c>
      <c r="N776">
        <v>100</v>
      </c>
      <c r="O776" s="2">
        <v>48199</v>
      </c>
      <c r="P776" s="1">
        <v>48199</v>
      </c>
      <c r="Q776">
        <v>0</v>
      </c>
      <c r="R776">
        <v>0</v>
      </c>
      <c r="S776" s="1">
        <v>-48199</v>
      </c>
      <c r="T776">
        <v>0</v>
      </c>
      <c r="U776" s="1">
        <v>-48199</v>
      </c>
      <c r="V776">
        <v>0</v>
      </c>
      <c r="W776" t="str">
        <f>""</f>
        <v/>
      </c>
      <c r="X776">
        <v>0</v>
      </c>
      <c r="Y776" t="str">
        <f>""</f>
        <v/>
      </c>
      <c r="Z776">
        <v>0</v>
      </c>
      <c r="AA776" t="str">
        <f>""</f>
        <v/>
      </c>
      <c r="AB776">
        <v>0</v>
      </c>
      <c r="AC776" t="str">
        <f>""</f>
        <v/>
      </c>
      <c r="AD776">
        <v>0</v>
      </c>
      <c r="AE776" t="str">
        <f>""</f>
        <v/>
      </c>
      <c r="AF776">
        <v>0</v>
      </c>
      <c r="AG776" t="str">
        <f>""</f>
        <v/>
      </c>
      <c r="AH776">
        <v>0</v>
      </c>
      <c r="AI776" t="str">
        <f>""</f>
        <v/>
      </c>
      <c r="AJ776">
        <v>0</v>
      </c>
      <c r="AK776" t="str">
        <f>""</f>
        <v/>
      </c>
      <c r="AL776">
        <v>0</v>
      </c>
      <c r="AM776" t="str">
        <f>""</f>
        <v/>
      </c>
      <c r="AN776">
        <v>0</v>
      </c>
      <c r="AO776" t="str">
        <f>""</f>
        <v/>
      </c>
      <c r="AP776">
        <v>0</v>
      </c>
      <c r="AQ776" t="str">
        <f>""</f>
        <v/>
      </c>
      <c r="AR776" t="s">
        <v>767</v>
      </c>
      <c r="AS776" t="s">
        <v>776</v>
      </c>
      <c r="AT776">
        <v>1065</v>
      </c>
      <c r="AU776" t="s">
        <v>790</v>
      </c>
      <c r="AV776">
        <v>2015</v>
      </c>
      <c r="AW776">
        <v>2015</v>
      </c>
      <c r="AX776">
        <v>0</v>
      </c>
      <c r="AY776">
        <v>0</v>
      </c>
      <c r="AZ776">
        <v>0</v>
      </c>
      <c r="BA776">
        <v>0</v>
      </c>
      <c r="BB776">
        <v>0</v>
      </c>
    </row>
    <row r="777" spans="1:54" x14ac:dyDescent="0.2">
      <c r="A777">
        <v>2107411523</v>
      </c>
      <c r="B777" t="s">
        <v>792</v>
      </c>
      <c r="C777" s="2">
        <v>-4030665</v>
      </c>
      <c r="D777" s="1">
        <v>-4030665</v>
      </c>
      <c r="E777">
        <v>0</v>
      </c>
      <c r="F777" s="1">
        <v>-4030665</v>
      </c>
      <c r="G777">
        <v>0</v>
      </c>
      <c r="H777">
        <v>100</v>
      </c>
      <c r="I777" s="2">
        <v>-4030665</v>
      </c>
      <c r="J777" s="1">
        <v>-4030665</v>
      </c>
      <c r="K777">
        <v>0</v>
      </c>
      <c r="L777" s="1">
        <v>-4030665</v>
      </c>
      <c r="M777">
        <v>0</v>
      </c>
      <c r="N777">
        <v>100</v>
      </c>
      <c r="O777" s="2">
        <v>-4030665</v>
      </c>
      <c r="P777" s="1">
        <v>-4030665</v>
      </c>
      <c r="Q777">
        <v>0</v>
      </c>
      <c r="R777">
        <v>0</v>
      </c>
      <c r="S777" s="1">
        <v>4030665</v>
      </c>
      <c r="T777">
        <v>0</v>
      </c>
      <c r="U777" s="1">
        <v>4030665</v>
      </c>
      <c r="V777">
        <v>0</v>
      </c>
      <c r="W777" t="str">
        <f>""</f>
        <v/>
      </c>
      <c r="X777">
        <v>0</v>
      </c>
      <c r="Y777" t="str">
        <f>""</f>
        <v/>
      </c>
      <c r="Z777">
        <v>0</v>
      </c>
      <c r="AA777" t="str">
        <f>""</f>
        <v/>
      </c>
      <c r="AB777">
        <v>0</v>
      </c>
      <c r="AC777" t="str">
        <f>""</f>
        <v/>
      </c>
      <c r="AD777">
        <v>0</v>
      </c>
      <c r="AE777" t="str">
        <f>""</f>
        <v/>
      </c>
      <c r="AF777">
        <v>0</v>
      </c>
      <c r="AG777" t="str">
        <f>""</f>
        <v/>
      </c>
      <c r="AH777">
        <v>0</v>
      </c>
      <c r="AI777" t="str">
        <f>""</f>
        <v/>
      </c>
      <c r="AJ777">
        <v>0</v>
      </c>
      <c r="AK777" t="str">
        <f>""</f>
        <v/>
      </c>
      <c r="AL777">
        <v>0</v>
      </c>
      <c r="AM777" t="str">
        <f>""</f>
        <v/>
      </c>
      <c r="AN777">
        <v>0</v>
      </c>
      <c r="AO777" t="str">
        <f>""</f>
        <v/>
      </c>
      <c r="AP777">
        <v>0</v>
      </c>
      <c r="AQ777" t="str">
        <f>""</f>
        <v/>
      </c>
      <c r="AR777" t="s">
        <v>767</v>
      </c>
      <c r="AS777" t="s">
        <v>776</v>
      </c>
      <c r="AT777">
        <v>1074</v>
      </c>
      <c r="AU777" t="s">
        <v>793</v>
      </c>
      <c r="AV777">
        <v>2015</v>
      </c>
      <c r="AW777">
        <v>2015</v>
      </c>
      <c r="AX777">
        <v>0</v>
      </c>
      <c r="AY777">
        <v>0</v>
      </c>
      <c r="AZ777">
        <v>0</v>
      </c>
      <c r="BA777">
        <v>0</v>
      </c>
      <c r="BB777">
        <v>0</v>
      </c>
    </row>
    <row r="778" spans="1:54" x14ac:dyDescent="0.2">
      <c r="A778">
        <v>2107411540</v>
      </c>
      <c r="B778" t="s">
        <v>794</v>
      </c>
      <c r="C778" s="2">
        <v>-115774</v>
      </c>
      <c r="D778" s="1">
        <v>-115774</v>
      </c>
      <c r="E778">
        <v>0</v>
      </c>
      <c r="F778" s="1">
        <v>-115774</v>
      </c>
      <c r="G778">
        <v>0</v>
      </c>
      <c r="H778">
        <v>100</v>
      </c>
      <c r="I778" s="2">
        <v>-115774</v>
      </c>
      <c r="J778" s="1">
        <v>-115774</v>
      </c>
      <c r="K778">
        <v>0</v>
      </c>
      <c r="L778" s="1">
        <v>-115774</v>
      </c>
      <c r="M778">
        <v>0</v>
      </c>
      <c r="N778">
        <v>100</v>
      </c>
      <c r="O778" s="2">
        <v>-115774</v>
      </c>
      <c r="P778" s="1">
        <v>-115774</v>
      </c>
      <c r="Q778">
        <v>0</v>
      </c>
      <c r="R778">
        <v>0</v>
      </c>
      <c r="S778" s="1">
        <v>115774</v>
      </c>
      <c r="T778">
        <v>0</v>
      </c>
      <c r="U778" s="1">
        <v>115774</v>
      </c>
      <c r="V778">
        <v>0</v>
      </c>
      <c r="W778" t="str">
        <f>""</f>
        <v/>
      </c>
      <c r="X778">
        <v>0</v>
      </c>
      <c r="Y778" t="str">
        <f>""</f>
        <v/>
      </c>
      <c r="Z778">
        <v>0</v>
      </c>
      <c r="AA778" t="str">
        <f>""</f>
        <v/>
      </c>
      <c r="AB778">
        <v>0</v>
      </c>
      <c r="AC778" t="str">
        <f>""</f>
        <v/>
      </c>
      <c r="AD778">
        <v>0</v>
      </c>
      <c r="AE778" t="str">
        <f>""</f>
        <v/>
      </c>
      <c r="AF778">
        <v>0</v>
      </c>
      <c r="AG778" t="str">
        <f>""</f>
        <v/>
      </c>
      <c r="AH778">
        <v>0</v>
      </c>
      <c r="AI778" t="str">
        <f>""</f>
        <v/>
      </c>
      <c r="AJ778">
        <v>0</v>
      </c>
      <c r="AK778" t="str">
        <f>""</f>
        <v/>
      </c>
      <c r="AL778">
        <v>0</v>
      </c>
      <c r="AM778" t="str">
        <f>""</f>
        <v/>
      </c>
      <c r="AN778">
        <v>0</v>
      </c>
      <c r="AO778" t="str">
        <f>""</f>
        <v/>
      </c>
      <c r="AP778">
        <v>0</v>
      </c>
      <c r="AQ778" t="str">
        <f>""</f>
        <v/>
      </c>
      <c r="AR778" t="s">
        <v>767</v>
      </c>
      <c r="AS778" t="s">
        <v>776</v>
      </c>
      <c r="AT778">
        <v>1074</v>
      </c>
      <c r="AU778" t="s">
        <v>793</v>
      </c>
      <c r="AV778">
        <v>2015</v>
      </c>
      <c r="AW778">
        <v>2015</v>
      </c>
      <c r="AX778">
        <v>0</v>
      </c>
      <c r="AY778">
        <v>0</v>
      </c>
      <c r="AZ778">
        <v>0</v>
      </c>
      <c r="BA778">
        <v>0</v>
      </c>
      <c r="BB778">
        <v>0</v>
      </c>
    </row>
    <row r="779" spans="1:54" x14ac:dyDescent="0.2">
      <c r="A779">
        <v>2107421750</v>
      </c>
      <c r="B779" t="s">
        <v>795</v>
      </c>
      <c r="C779" s="2">
        <v>4146439</v>
      </c>
      <c r="D779" s="1">
        <v>4146439</v>
      </c>
      <c r="E779">
        <v>0</v>
      </c>
      <c r="F779" s="1">
        <v>4146439</v>
      </c>
      <c r="G779">
        <v>0</v>
      </c>
      <c r="H779">
        <v>100</v>
      </c>
      <c r="I779" s="2">
        <v>4146439</v>
      </c>
      <c r="J779" s="1">
        <v>4146439</v>
      </c>
      <c r="K779">
        <v>0</v>
      </c>
      <c r="L779" s="1">
        <v>4146439</v>
      </c>
      <c r="M779">
        <v>0</v>
      </c>
      <c r="N779">
        <v>100</v>
      </c>
      <c r="O779" s="2">
        <v>4146439</v>
      </c>
      <c r="P779" s="1">
        <v>4146439</v>
      </c>
      <c r="Q779">
        <v>0</v>
      </c>
      <c r="R779">
        <v>0</v>
      </c>
      <c r="S779" s="1">
        <v>-4146439</v>
      </c>
      <c r="T779">
        <v>0</v>
      </c>
      <c r="U779" s="1">
        <v>-4146439</v>
      </c>
      <c r="V779">
        <v>0</v>
      </c>
      <c r="W779" t="str">
        <f>""</f>
        <v/>
      </c>
      <c r="X779">
        <v>0</v>
      </c>
      <c r="Y779" t="str">
        <f>""</f>
        <v/>
      </c>
      <c r="Z779">
        <v>0</v>
      </c>
      <c r="AA779" t="str">
        <f>""</f>
        <v/>
      </c>
      <c r="AB779">
        <v>0</v>
      </c>
      <c r="AC779" t="str">
        <f>""</f>
        <v/>
      </c>
      <c r="AD779">
        <v>0</v>
      </c>
      <c r="AE779" t="str">
        <f>""</f>
        <v/>
      </c>
      <c r="AF779">
        <v>0</v>
      </c>
      <c r="AG779" t="str">
        <f>""</f>
        <v/>
      </c>
      <c r="AH779">
        <v>0</v>
      </c>
      <c r="AI779" t="str">
        <f>""</f>
        <v/>
      </c>
      <c r="AJ779">
        <v>0</v>
      </c>
      <c r="AK779" t="str">
        <f>""</f>
        <v/>
      </c>
      <c r="AL779">
        <v>0</v>
      </c>
      <c r="AM779" t="str">
        <f>""</f>
        <v/>
      </c>
      <c r="AN779">
        <v>0</v>
      </c>
      <c r="AO779" t="str">
        <f>""</f>
        <v/>
      </c>
      <c r="AP779">
        <v>0</v>
      </c>
      <c r="AQ779" t="str">
        <f>""</f>
        <v/>
      </c>
      <c r="AR779" t="s">
        <v>767</v>
      </c>
      <c r="AS779" t="s">
        <v>776</v>
      </c>
      <c r="AT779">
        <v>1074</v>
      </c>
      <c r="AU779" t="s">
        <v>793</v>
      </c>
      <c r="AV779">
        <v>2015</v>
      </c>
      <c r="AW779">
        <v>2015</v>
      </c>
      <c r="AX779">
        <v>0</v>
      </c>
      <c r="AY779">
        <v>0</v>
      </c>
      <c r="AZ779">
        <v>0</v>
      </c>
      <c r="BA779">
        <v>0</v>
      </c>
      <c r="BB779">
        <v>0</v>
      </c>
    </row>
    <row r="780" spans="1:54" x14ac:dyDescent="0.2">
      <c r="A780">
        <v>2108311524</v>
      </c>
      <c r="B780" t="s">
        <v>796</v>
      </c>
      <c r="C780" s="2">
        <v>-540000</v>
      </c>
      <c r="D780" s="1">
        <v>-540000</v>
      </c>
      <c r="E780">
        <v>0</v>
      </c>
      <c r="F780" s="1">
        <v>-540000</v>
      </c>
      <c r="G780">
        <v>0</v>
      </c>
      <c r="H780">
        <v>100</v>
      </c>
      <c r="I780" s="2">
        <v>-540000</v>
      </c>
      <c r="J780" s="1">
        <v>-540000</v>
      </c>
      <c r="K780">
        <v>0</v>
      </c>
      <c r="L780" s="1">
        <v>-540000</v>
      </c>
      <c r="M780">
        <v>0</v>
      </c>
      <c r="N780">
        <v>100</v>
      </c>
      <c r="O780" s="2">
        <v>-540000</v>
      </c>
      <c r="P780" s="1">
        <v>-540000</v>
      </c>
      <c r="Q780">
        <v>0</v>
      </c>
      <c r="R780">
        <v>0</v>
      </c>
      <c r="S780" s="1">
        <v>540000</v>
      </c>
      <c r="T780">
        <v>0</v>
      </c>
      <c r="U780" s="1">
        <v>540000</v>
      </c>
      <c r="V780">
        <v>0</v>
      </c>
      <c r="W780" t="str">
        <f>""</f>
        <v/>
      </c>
      <c r="X780">
        <v>0</v>
      </c>
      <c r="Y780" t="str">
        <f>""</f>
        <v/>
      </c>
      <c r="Z780">
        <v>0</v>
      </c>
      <c r="AA780" t="str">
        <f>""</f>
        <v/>
      </c>
      <c r="AB780">
        <v>0</v>
      </c>
      <c r="AC780" t="str">
        <f>""</f>
        <v/>
      </c>
      <c r="AD780">
        <v>0</v>
      </c>
      <c r="AE780" t="str">
        <f>""</f>
        <v/>
      </c>
      <c r="AF780">
        <v>0</v>
      </c>
      <c r="AG780" t="str">
        <f>""</f>
        <v/>
      </c>
      <c r="AH780">
        <v>0</v>
      </c>
      <c r="AI780" t="str">
        <f>""</f>
        <v/>
      </c>
      <c r="AJ780">
        <v>0</v>
      </c>
      <c r="AK780" t="str">
        <f>""</f>
        <v/>
      </c>
      <c r="AL780">
        <v>0</v>
      </c>
      <c r="AM780" t="str">
        <f>""</f>
        <v/>
      </c>
      <c r="AN780">
        <v>0</v>
      </c>
      <c r="AO780" t="str">
        <f>""</f>
        <v/>
      </c>
      <c r="AP780">
        <v>0</v>
      </c>
      <c r="AQ780" t="str">
        <f>""</f>
        <v/>
      </c>
      <c r="AR780" t="s">
        <v>767</v>
      </c>
      <c r="AS780" t="s">
        <v>57</v>
      </c>
      <c r="AT780">
        <v>1083</v>
      </c>
      <c r="AU780" t="s">
        <v>797</v>
      </c>
      <c r="AV780">
        <v>2015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</row>
    <row r="781" spans="1:54" x14ac:dyDescent="0.2">
      <c r="A781">
        <v>2108321750</v>
      </c>
      <c r="B781" t="s">
        <v>796</v>
      </c>
      <c r="C781" s="2">
        <v>540000</v>
      </c>
      <c r="D781" s="1">
        <v>525954.18000000005</v>
      </c>
      <c r="E781">
        <v>0</v>
      </c>
      <c r="F781" s="1">
        <v>525954.18000000005</v>
      </c>
      <c r="G781" s="1">
        <v>14045.82</v>
      </c>
      <c r="H781">
        <v>97.39</v>
      </c>
      <c r="I781" s="2">
        <v>540000</v>
      </c>
      <c r="J781" s="1">
        <v>525954.18000000005</v>
      </c>
      <c r="K781">
        <v>0</v>
      </c>
      <c r="L781" s="1">
        <v>525954.18000000005</v>
      </c>
      <c r="M781" s="1">
        <v>14045.82</v>
      </c>
      <c r="N781">
        <v>97.39</v>
      </c>
      <c r="O781" s="2">
        <v>540000</v>
      </c>
      <c r="P781" s="1">
        <v>525954.18000000005</v>
      </c>
      <c r="Q781" s="1">
        <v>14045.82</v>
      </c>
      <c r="R781">
        <v>0</v>
      </c>
      <c r="S781" s="1">
        <v>-525954.18000000005</v>
      </c>
      <c r="T781">
        <v>0</v>
      </c>
      <c r="U781" s="1">
        <v>-525954.18000000005</v>
      </c>
      <c r="V781">
        <v>0</v>
      </c>
      <c r="W781" t="str">
        <f>""</f>
        <v/>
      </c>
      <c r="X781">
        <v>0</v>
      </c>
      <c r="Y781" t="str">
        <f>""</f>
        <v/>
      </c>
      <c r="Z781">
        <v>0</v>
      </c>
      <c r="AA781" t="str">
        <f>""</f>
        <v/>
      </c>
      <c r="AB781">
        <v>0</v>
      </c>
      <c r="AC781" t="str">
        <f>""</f>
        <v/>
      </c>
      <c r="AD781">
        <v>0</v>
      </c>
      <c r="AE781" t="str">
        <f>""</f>
        <v/>
      </c>
      <c r="AF781">
        <v>0</v>
      </c>
      <c r="AG781" t="str">
        <f>""</f>
        <v/>
      </c>
      <c r="AH781">
        <v>0</v>
      </c>
      <c r="AI781" t="str">
        <f>""</f>
        <v/>
      </c>
      <c r="AJ781">
        <v>0</v>
      </c>
      <c r="AK781" t="str">
        <f>""</f>
        <v/>
      </c>
      <c r="AL781">
        <v>0</v>
      </c>
      <c r="AM781" t="str">
        <f>""</f>
        <v/>
      </c>
      <c r="AN781">
        <v>0</v>
      </c>
      <c r="AO781" t="str">
        <f>""</f>
        <v/>
      </c>
      <c r="AP781">
        <v>0</v>
      </c>
      <c r="AQ781" t="str">
        <f>""</f>
        <v/>
      </c>
      <c r="AR781" t="s">
        <v>767</v>
      </c>
      <c r="AS781" t="s">
        <v>57</v>
      </c>
      <c r="AT781">
        <v>1083</v>
      </c>
      <c r="AU781" t="s">
        <v>797</v>
      </c>
      <c r="AV781">
        <v>2015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</row>
    <row r="782" spans="1:54" x14ac:dyDescent="0.2">
      <c r="A782">
        <v>2108511524</v>
      </c>
      <c r="B782" t="s">
        <v>798</v>
      </c>
      <c r="C782" s="2">
        <v>-67502</v>
      </c>
      <c r="D782" s="1">
        <v>-66799</v>
      </c>
      <c r="E782">
        <v>0</v>
      </c>
      <c r="F782" s="1">
        <v>-66799</v>
      </c>
      <c r="G782">
        <v>-703</v>
      </c>
      <c r="H782">
        <v>98.95</v>
      </c>
      <c r="I782" s="2">
        <v>-67502</v>
      </c>
      <c r="J782" s="1">
        <v>-66799</v>
      </c>
      <c r="K782">
        <v>0</v>
      </c>
      <c r="L782" s="1">
        <v>-66799</v>
      </c>
      <c r="M782">
        <v>-703</v>
      </c>
      <c r="N782">
        <v>98.95</v>
      </c>
      <c r="O782" s="2">
        <v>-67502</v>
      </c>
      <c r="P782" s="1">
        <v>-66799</v>
      </c>
      <c r="Q782">
        <v>-703</v>
      </c>
      <c r="R782">
        <v>0</v>
      </c>
      <c r="S782" s="1">
        <v>66799</v>
      </c>
      <c r="T782">
        <v>0</v>
      </c>
      <c r="U782" s="1">
        <v>66799</v>
      </c>
      <c r="V782">
        <v>0</v>
      </c>
      <c r="W782" t="str">
        <f>""</f>
        <v/>
      </c>
      <c r="X782">
        <v>0</v>
      </c>
      <c r="Y782" t="str">
        <f>""</f>
        <v/>
      </c>
      <c r="Z782">
        <v>0</v>
      </c>
      <c r="AA782" t="str">
        <f>""</f>
        <v/>
      </c>
      <c r="AB782">
        <v>0</v>
      </c>
      <c r="AC782" t="str">
        <f>""</f>
        <v/>
      </c>
      <c r="AD782">
        <v>0</v>
      </c>
      <c r="AE782" t="str">
        <f>""</f>
        <v/>
      </c>
      <c r="AF782">
        <v>0</v>
      </c>
      <c r="AG782" t="str">
        <f>""</f>
        <v/>
      </c>
      <c r="AH782">
        <v>0</v>
      </c>
      <c r="AI782" t="str">
        <f>""</f>
        <v/>
      </c>
      <c r="AJ782">
        <v>0</v>
      </c>
      <c r="AK782" t="str">
        <f>""</f>
        <v/>
      </c>
      <c r="AL782">
        <v>0</v>
      </c>
      <c r="AM782" t="str">
        <f>""</f>
        <v/>
      </c>
      <c r="AN782">
        <v>0</v>
      </c>
      <c r="AO782" t="str">
        <f>""</f>
        <v/>
      </c>
      <c r="AP782">
        <v>0</v>
      </c>
      <c r="AQ782" t="str">
        <f>""</f>
        <v/>
      </c>
      <c r="AR782" t="s">
        <v>767</v>
      </c>
      <c r="AS782" t="s">
        <v>776</v>
      </c>
      <c r="AT782">
        <v>1085</v>
      </c>
      <c r="AU782" t="s">
        <v>799</v>
      </c>
      <c r="AV782">
        <v>2015</v>
      </c>
      <c r="AW782">
        <v>2015</v>
      </c>
      <c r="AX782">
        <v>0</v>
      </c>
      <c r="AY782">
        <v>0</v>
      </c>
      <c r="AZ782">
        <v>0</v>
      </c>
      <c r="BA782">
        <v>0</v>
      </c>
      <c r="BB782">
        <v>0</v>
      </c>
    </row>
    <row r="783" spans="1:54" x14ac:dyDescent="0.2">
      <c r="A783">
        <v>2108511540</v>
      </c>
      <c r="B783" t="s">
        <v>800</v>
      </c>
      <c r="C783" s="2">
        <v>-7422</v>
      </c>
      <c r="D783" s="1">
        <v>-7422</v>
      </c>
      <c r="E783">
        <v>0</v>
      </c>
      <c r="F783" s="1">
        <v>-7422</v>
      </c>
      <c r="G783">
        <v>0</v>
      </c>
      <c r="H783">
        <v>100</v>
      </c>
      <c r="I783" s="2">
        <v>-7422</v>
      </c>
      <c r="J783" s="1">
        <v>-7422</v>
      </c>
      <c r="K783">
        <v>0</v>
      </c>
      <c r="L783" s="1">
        <v>-7422</v>
      </c>
      <c r="M783">
        <v>0</v>
      </c>
      <c r="N783">
        <v>100</v>
      </c>
      <c r="O783" s="2">
        <v>-7422</v>
      </c>
      <c r="P783" s="1">
        <v>-7422</v>
      </c>
      <c r="Q783">
        <v>0</v>
      </c>
      <c r="R783">
        <v>0</v>
      </c>
      <c r="S783" s="1">
        <v>7422</v>
      </c>
      <c r="T783">
        <v>0</v>
      </c>
      <c r="U783" s="1">
        <v>7422</v>
      </c>
      <c r="V783">
        <v>0</v>
      </c>
      <c r="W783" t="str">
        <f>""</f>
        <v/>
      </c>
      <c r="X783">
        <v>0</v>
      </c>
      <c r="Y783" t="str">
        <f>""</f>
        <v/>
      </c>
      <c r="Z783">
        <v>0</v>
      </c>
      <c r="AA783" t="str">
        <f>""</f>
        <v/>
      </c>
      <c r="AB783">
        <v>0</v>
      </c>
      <c r="AC783" t="str">
        <f>""</f>
        <v/>
      </c>
      <c r="AD783">
        <v>0</v>
      </c>
      <c r="AE783" t="str">
        <f>""</f>
        <v/>
      </c>
      <c r="AF783">
        <v>0</v>
      </c>
      <c r="AG783" t="str">
        <f>""</f>
        <v/>
      </c>
      <c r="AH783">
        <v>0</v>
      </c>
      <c r="AI783" t="str">
        <f>""</f>
        <v/>
      </c>
      <c r="AJ783">
        <v>0</v>
      </c>
      <c r="AK783" t="str">
        <f>""</f>
        <v/>
      </c>
      <c r="AL783">
        <v>0</v>
      </c>
      <c r="AM783" t="str">
        <f>""</f>
        <v/>
      </c>
      <c r="AN783">
        <v>0</v>
      </c>
      <c r="AO783" t="str">
        <f>""</f>
        <v/>
      </c>
      <c r="AP783">
        <v>0</v>
      </c>
      <c r="AQ783" t="str">
        <f>""</f>
        <v/>
      </c>
      <c r="AR783" t="s">
        <v>767</v>
      </c>
      <c r="AS783" t="s">
        <v>776</v>
      </c>
      <c r="AT783">
        <v>1085</v>
      </c>
      <c r="AU783" t="s">
        <v>799</v>
      </c>
      <c r="AV783">
        <v>2015</v>
      </c>
      <c r="AW783">
        <v>2015</v>
      </c>
      <c r="AX783">
        <v>0</v>
      </c>
      <c r="AY783">
        <v>0</v>
      </c>
      <c r="AZ783">
        <v>0</v>
      </c>
      <c r="BA783">
        <v>0</v>
      </c>
      <c r="BB783">
        <v>0</v>
      </c>
    </row>
    <row r="784" spans="1:54" x14ac:dyDescent="0.2">
      <c r="A784">
        <v>2108521750</v>
      </c>
      <c r="B784" t="s">
        <v>801</v>
      </c>
      <c r="C784" s="2">
        <v>74924</v>
      </c>
      <c r="D784" s="1">
        <v>74221</v>
      </c>
      <c r="E784">
        <v>0</v>
      </c>
      <c r="F784" s="1">
        <v>74221</v>
      </c>
      <c r="G784">
        <v>703</v>
      </c>
      <c r="H784">
        <v>99.06</v>
      </c>
      <c r="I784" s="2">
        <v>74924</v>
      </c>
      <c r="J784" s="1">
        <v>74221</v>
      </c>
      <c r="K784">
        <v>0</v>
      </c>
      <c r="L784" s="1">
        <v>74221</v>
      </c>
      <c r="M784">
        <v>703</v>
      </c>
      <c r="N784">
        <v>99.06</v>
      </c>
      <c r="O784" s="2">
        <v>74924</v>
      </c>
      <c r="P784" s="1">
        <v>74221</v>
      </c>
      <c r="Q784">
        <v>703</v>
      </c>
      <c r="R784">
        <v>0</v>
      </c>
      <c r="S784" s="1">
        <v>-74221</v>
      </c>
      <c r="T784">
        <v>0</v>
      </c>
      <c r="U784" s="1">
        <v>-74221</v>
      </c>
      <c r="V784">
        <v>0</v>
      </c>
      <c r="W784" t="str">
        <f>""</f>
        <v/>
      </c>
      <c r="X784">
        <v>0</v>
      </c>
      <c r="Y784" t="str">
        <f>""</f>
        <v/>
      </c>
      <c r="Z784">
        <v>0</v>
      </c>
      <c r="AA784" t="str">
        <f>""</f>
        <v/>
      </c>
      <c r="AB784">
        <v>0</v>
      </c>
      <c r="AC784" t="str">
        <f>""</f>
        <v/>
      </c>
      <c r="AD784">
        <v>0</v>
      </c>
      <c r="AE784" t="str">
        <f>""</f>
        <v/>
      </c>
      <c r="AF784">
        <v>0</v>
      </c>
      <c r="AG784" t="str">
        <f>""</f>
        <v/>
      </c>
      <c r="AH784">
        <v>0</v>
      </c>
      <c r="AI784" t="str">
        <f>""</f>
        <v/>
      </c>
      <c r="AJ784">
        <v>0</v>
      </c>
      <c r="AK784" t="str">
        <f>""</f>
        <v/>
      </c>
      <c r="AL784">
        <v>0</v>
      </c>
      <c r="AM784" t="str">
        <f>""</f>
        <v/>
      </c>
      <c r="AN784">
        <v>0</v>
      </c>
      <c r="AO784" t="str">
        <f>""</f>
        <v/>
      </c>
      <c r="AP784">
        <v>0</v>
      </c>
      <c r="AQ784" t="str">
        <f>""</f>
        <v/>
      </c>
      <c r="AR784" t="s">
        <v>767</v>
      </c>
      <c r="AS784" t="s">
        <v>776</v>
      </c>
      <c r="AT784">
        <v>1085</v>
      </c>
      <c r="AU784" t="s">
        <v>799</v>
      </c>
      <c r="AV784">
        <v>2015</v>
      </c>
      <c r="AW784">
        <v>2015</v>
      </c>
      <c r="AX784">
        <v>0</v>
      </c>
      <c r="AY784">
        <v>0</v>
      </c>
      <c r="AZ784">
        <v>0</v>
      </c>
      <c r="BA784">
        <v>0</v>
      </c>
      <c r="BB784">
        <v>0</v>
      </c>
    </row>
    <row r="785" spans="1:54" x14ac:dyDescent="0.2">
      <c r="A785">
        <v>2108611526</v>
      </c>
      <c r="B785" t="s">
        <v>802</v>
      </c>
      <c r="C785" s="2">
        <v>-2650000</v>
      </c>
      <c r="D785" s="1">
        <v>-1053219.78</v>
      </c>
      <c r="E785">
        <v>0</v>
      </c>
      <c r="F785" s="1">
        <v>-1053219.78</v>
      </c>
      <c r="G785" s="1">
        <v>-1596780.22</v>
      </c>
      <c r="H785">
        <v>39.74</v>
      </c>
      <c r="I785" s="2">
        <v>-2650000</v>
      </c>
      <c r="J785" s="1">
        <v>-1053219.78</v>
      </c>
      <c r="K785">
        <v>0</v>
      </c>
      <c r="L785" s="1">
        <v>-1053219.78</v>
      </c>
      <c r="M785" s="1">
        <v>-1596780.22</v>
      </c>
      <c r="N785">
        <v>39.74</v>
      </c>
      <c r="O785" s="2">
        <v>-2650000</v>
      </c>
      <c r="P785" s="1">
        <v>-1053219.78</v>
      </c>
      <c r="Q785" s="1">
        <v>-1596780.22</v>
      </c>
      <c r="R785">
        <v>0</v>
      </c>
      <c r="S785" s="1">
        <v>1053219.78</v>
      </c>
      <c r="T785">
        <v>0</v>
      </c>
      <c r="U785" s="1">
        <v>1053219.78</v>
      </c>
      <c r="V785">
        <v>0</v>
      </c>
      <c r="W785" t="str">
        <f>""</f>
        <v/>
      </c>
      <c r="X785">
        <v>0</v>
      </c>
      <c r="Y785" t="str">
        <f>""</f>
        <v/>
      </c>
      <c r="Z785">
        <v>0</v>
      </c>
      <c r="AA785" t="str">
        <f>""</f>
        <v/>
      </c>
      <c r="AB785">
        <v>0</v>
      </c>
      <c r="AC785" t="str">
        <f>""</f>
        <v/>
      </c>
      <c r="AD785">
        <v>0</v>
      </c>
      <c r="AE785" t="str">
        <f>""</f>
        <v/>
      </c>
      <c r="AF785">
        <v>0</v>
      </c>
      <c r="AG785" t="str">
        <f>""</f>
        <v/>
      </c>
      <c r="AH785">
        <v>0</v>
      </c>
      <c r="AI785" t="str">
        <f>""</f>
        <v/>
      </c>
      <c r="AJ785">
        <v>0</v>
      </c>
      <c r="AK785" t="str">
        <f>""</f>
        <v/>
      </c>
      <c r="AL785">
        <v>0</v>
      </c>
      <c r="AM785" t="str">
        <f>""</f>
        <v/>
      </c>
      <c r="AN785">
        <v>0</v>
      </c>
      <c r="AO785" t="str">
        <f>""</f>
        <v/>
      </c>
      <c r="AP785">
        <v>0</v>
      </c>
      <c r="AQ785" t="str">
        <f>""</f>
        <v/>
      </c>
      <c r="AR785" t="s">
        <v>767</v>
      </c>
      <c r="AS785" t="s">
        <v>57</v>
      </c>
      <c r="AT785">
        <v>1086</v>
      </c>
      <c r="AU785" t="s">
        <v>803</v>
      </c>
      <c r="AV785">
        <v>2015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</row>
    <row r="786" spans="1:54" x14ac:dyDescent="0.2">
      <c r="A786">
        <v>2108611540</v>
      </c>
      <c r="B786" t="s">
        <v>804</v>
      </c>
      <c r="C786" s="2">
        <v>-2463629</v>
      </c>
      <c r="D786">
        <v>0</v>
      </c>
      <c r="E786">
        <v>0</v>
      </c>
      <c r="F786">
        <v>0</v>
      </c>
      <c r="G786" s="1">
        <v>-2463629</v>
      </c>
      <c r="H786">
        <v>0</v>
      </c>
      <c r="I786" s="2">
        <v>-2463629</v>
      </c>
      <c r="J786">
        <v>0</v>
      </c>
      <c r="K786">
        <v>0</v>
      </c>
      <c r="L786">
        <v>0</v>
      </c>
      <c r="M786" s="1">
        <v>-2463629</v>
      </c>
      <c r="N786">
        <v>0</v>
      </c>
      <c r="O786" s="2">
        <v>-2463629</v>
      </c>
      <c r="P786">
        <v>0</v>
      </c>
      <c r="Q786" s="1">
        <v>-2463629</v>
      </c>
      <c r="R786">
        <v>0</v>
      </c>
      <c r="S786">
        <v>0</v>
      </c>
      <c r="T786">
        <v>0</v>
      </c>
      <c r="U786">
        <v>0</v>
      </c>
      <c r="V786">
        <v>0</v>
      </c>
      <c r="W786" t="str">
        <f>""</f>
        <v/>
      </c>
      <c r="X786">
        <v>0</v>
      </c>
      <c r="Y786" t="str">
        <f>""</f>
        <v/>
      </c>
      <c r="Z786">
        <v>0</v>
      </c>
      <c r="AA786" t="str">
        <f>""</f>
        <v/>
      </c>
      <c r="AB786">
        <v>0</v>
      </c>
      <c r="AC786" t="str">
        <f>""</f>
        <v/>
      </c>
      <c r="AD786">
        <v>0</v>
      </c>
      <c r="AE786" t="str">
        <f>""</f>
        <v/>
      </c>
      <c r="AF786">
        <v>0</v>
      </c>
      <c r="AG786" t="str">
        <f>""</f>
        <v/>
      </c>
      <c r="AH786">
        <v>0</v>
      </c>
      <c r="AI786" t="str">
        <f>""</f>
        <v/>
      </c>
      <c r="AJ786">
        <v>0</v>
      </c>
      <c r="AK786" t="str">
        <f>""</f>
        <v/>
      </c>
      <c r="AL786">
        <v>0</v>
      </c>
      <c r="AM786" t="str">
        <f>""</f>
        <v/>
      </c>
      <c r="AN786">
        <v>0</v>
      </c>
      <c r="AO786" t="str">
        <f>""</f>
        <v/>
      </c>
      <c r="AP786">
        <v>0</v>
      </c>
      <c r="AQ786" t="str">
        <f>""</f>
        <v/>
      </c>
      <c r="AR786" t="s">
        <v>767</v>
      </c>
      <c r="AS786" t="s">
        <v>57</v>
      </c>
      <c r="AT786">
        <v>1086</v>
      </c>
      <c r="AU786" t="s">
        <v>803</v>
      </c>
      <c r="AV786">
        <v>2015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</row>
    <row r="787" spans="1:54" x14ac:dyDescent="0.2">
      <c r="A787">
        <v>2108621950</v>
      </c>
      <c r="B787" t="s">
        <v>805</v>
      </c>
      <c r="C787" s="2">
        <v>5113629</v>
      </c>
      <c r="D787" s="1">
        <v>1682080</v>
      </c>
      <c r="E787">
        <v>0</v>
      </c>
      <c r="F787" s="1">
        <v>1682080</v>
      </c>
      <c r="G787" s="1">
        <v>3431549</v>
      </c>
      <c r="H787">
        <v>32.89</v>
      </c>
      <c r="I787" s="2">
        <v>5113629</v>
      </c>
      <c r="J787" s="1">
        <v>1682080</v>
      </c>
      <c r="K787">
        <v>0</v>
      </c>
      <c r="L787" s="1">
        <v>1682080</v>
      </c>
      <c r="M787" s="1">
        <v>3431549</v>
      </c>
      <c r="N787">
        <v>32.89</v>
      </c>
      <c r="O787" s="2">
        <v>5113629</v>
      </c>
      <c r="P787" s="1">
        <v>1682080</v>
      </c>
      <c r="Q787" s="1">
        <v>3431549</v>
      </c>
      <c r="R787">
        <v>0</v>
      </c>
      <c r="S787" s="1">
        <v>-1682080</v>
      </c>
      <c r="T787">
        <v>0</v>
      </c>
      <c r="U787" s="1">
        <v>-1682080</v>
      </c>
      <c r="V787">
        <v>0</v>
      </c>
      <c r="W787" t="str">
        <f>""</f>
        <v/>
      </c>
      <c r="X787">
        <v>0</v>
      </c>
      <c r="Y787" t="str">
        <f>""</f>
        <v/>
      </c>
      <c r="Z787">
        <v>0</v>
      </c>
      <c r="AA787" t="str">
        <f>""</f>
        <v/>
      </c>
      <c r="AB787">
        <v>0</v>
      </c>
      <c r="AC787" t="str">
        <f>""</f>
        <v/>
      </c>
      <c r="AD787">
        <v>0</v>
      </c>
      <c r="AE787" t="str">
        <f>""</f>
        <v/>
      </c>
      <c r="AF787">
        <v>0</v>
      </c>
      <c r="AG787" t="str">
        <f>""</f>
        <v/>
      </c>
      <c r="AH787">
        <v>0</v>
      </c>
      <c r="AI787" t="str">
        <f>""</f>
        <v/>
      </c>
      <c r="AJ787">
        <v>0</v>
      </c>
      <c r="AK787" t="str">
        <f>""</f>
        <v/>
      </c>
      <c r="AL787">
        <v>0</v>
      </c>
      <c r="AM787" t="str">
        <f>""</f>
        <v/>
      </c>
      <c r="AN787">
        <v>0</v>
      </c>
      <c r="AO787" t="str">
        <f>""</f>
        <v/>
      </c>
      <c r="AP787">
        <v>0</v>
      </c>
      <c r="AQ787" t="str">
        <f>""</f>
        <v/>
      </c>
      <c r="AR787" t="s">
        <v>767</v>
      </c>
      <c r="AS787" t="s">
        <v>57</v>
      </c>
      <c r="AT787">
        <v>1086</v>
      </c>
      <c r="AU787" t="s">
        <v>803</v>
      </c>
      <c r="AV787">
        <v>2015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</row>
    <row r="788" spans="1:54" x14ac:dyDescent="0.2">
      <c r="A788">
        <v>2108711523</v>
      </c>
      <c r="B788" t="s">
        <v>806</v>
      </c>
      <c r="C788" s="2">
        <v>-4048011</v>
      </c>
      <c r="D788" s="1">
        <v>-4048011</v>
      </c>
      <c r="E788">
        <v>0</v>
      </c>
      <c r="F788" s="1">
        <v>-4048011</v>
      </c>
      <c r="G788">
        <v>0</v>
      </c>
      <c r="H788">
        <v>100</v>
      </c>
      <c r="I788" s="2">
        <v>-4048011</v>
      </c>
      <c r="J788" s="1">
        <v>-4048011</v>
      </c>
      <c r="K788">
        <v>0</v>
      </c>
      <c r="L788" s="1">
        <v>-4048011</v>
      </c>
      <c r="M788">
        <v>0</v>
      </c>
      <c r="N788">
        <v>100</v>
      </c>
      <c r="O788" s="2">
        <v>-4048011</v>
      </c>
      <c r="P788" s="1">
        <v>-4048011</v>
      </c>
      <c r="Q788">
        <v>0</v>
      </c>
      <c r="R788">
        <v>0</v>
      </c>
      <c r="S788" s="1">
        <v>4048011</v>
      </c>
      <c r="T788">
        <v>0</v>
      </c>
      <c r="U788" s="1">
        <v>4048011</v>
      </c>
      <c r="V788">
        <v>0</v>
      </c>
      <c r="W788" t="str">
        <f>""</f>
        <v/>
      </c>
      <c r="X788">
        <v>0</v>
      </c>
      <c r="Y788" t="str">
        <f>""</f>
        <v/>
      </c>
      <c r="Z788">
        <v>0</v>
      </c>
      <c r="AA788" t="str">
        <f>""</f>
        <v/>
      </c>
      <c r="AB788">
        <v>0</v>
      </c>
      <c r="AC788" t="str">
        <f>""</f>
        <v/>
      </c>
      <c r="AD788">
        <v>0</v>
      </c>
      <c r="AE788" t="str">
        <f>""</f>
        <v/>
      </c>
      <c r="AF788">
        <v>0</v>
      </c>
      <c r="AG788" t="str">
        <f>""</f>
        <v/>
      </c>
      <c r="AH788">
        <v>0</v>
      </c>
      <c r="AI788" t="str">
        <f>""</f>
        <v/>
      </c>
      <c r="AJ788">
        <v>0</v>
      </c>
      <c r="AK788" t="str">
        <f>""</f>
        <v/>
      </c>
      <c r="AL788">
        <v>0</v>
      </c>
      <c r="AM788" t="str">
        <f>""</f>
        <v/>
      </c>
      <c r="AN788">
        <v>0</v>
      </c>
      <c r="AO788" t="str">
        <f>""</f>
        <v/>
      </c>
      <c r="AP788">
        <v>0</v>
      </c>
      <c r="AQ788" t="str">
        <f>""</f>
        <v/>
      </c>
      <c r="AR788" t="s">
        <v>767</v>
      </c>
      <c r="AS788" t="s">
        <v>776</v>
      </c>
      <c r="AT788">
        <v>1087</v>
      </c>
      <c r="AU788" t="s">
        <v>807</v>
      </c>
      <c r="AV788">
        <v>2015</v>
      </c>
      <c r="AW788">
        <v>2015</v>
      </c>
      <c r="AX788">
        <v>0</v>
      </c>
      <c r="AY788">
        <v>0</v>
      </c>
      <c r="AZ788">
        <v>0</v>
      </c>
      <c r="BA788">
        <v>0</v>
      </c>
      <c r="BB788">
        <v>0</v>
      </c>
    </row>
    <row r="789" spans="1:54" x14ac:dyDescent="0.2">
      <c r="A789">
        <v>2108711540</v>
      </c>
      <c r="B789" t="s">
        <v>808</v>
      </c>
      <c r="C789" s="2">
        <v>-59664</v>
      </c>
      <c r="D789" s="1">
        <v>-59664</v>
      </c>
      <c r="E789">
        <v>0</v>
      </c>
      <c r="F789" s="1">
        <v>-59664</v>
      </c>
      <c r="G789">
        <v>0</v>
      </c>
      <c r="H789">
        <v>100</v>
      </c>
      <c r="I789" s="2">
        <v>-59664</v>
      </c>
      <c r="J789" s="1">
        <v>-59664</v>
      </c>
      <c r="K789">
        <v>0</v>
      </c>
      <c r="L789" s="1">
        <v>-59664</v>
      </c>
      <c r="M789">
        <v>0</v>
      </c>
      <c r="N789">
        <v>100</v>
      </c>
      <c r="O789" s="2">
        <v>-59664</v>
      </c>
      <c r="P789" s="1">
        <v>-59664</v>
      </c>
      <c r="Q789">
        <v>0</v>
      </c>
      <c r="R789">
        <v>0</v>
      </c>
      <c r="S789" s="1">
        <v>59664</v>
      </c>
      <c r="T789">
        <v>0</v>
      </c>
      <c r="U789" s="1">
        <v>59664</v>
      </c>
      <c r="V789">
        <v>0</v>
      </c>
      <c r="W789" t="str">
        <f>""</f>
        <v/>
      </c>
      <c r="X789">
        <v>0</v>
      </c>
      <c r="Y789" t="str">
        <f>""</f>
        <v/>
      </c>
      <c r="Z789">
        <v>0</v>
      </c>
      <c r="AA789" t="str">
        <f>""</f>
        <v/>
      </c>
      <c r="AB789">
        <v>0</v>
      </c>
      <c r="AC789" t="str">
        <f>""</f>
        <v/>
      </c>
      <c r="AD789">
        <v>0</v>
      </c>
      <c r="AE789" t="str">
        <f>""</f>
        <v/>
      </c>
      <c r="AF789">
        <v>0</v>
      </c>
      <c r="AG789" t="str">
        <f>""</f>
        <v/>
      </c>
      <c r="AH789">
        <v>0</v>
      </c>
      <c r="AI789" t="str">
        <f>""</f>
        <v/>
      </c>
      <c r="AJ789">
        <v>0</v>
      </c>
      <c r="AK789" t="str">
        <f>""</f>
        <v/>
      </c>
      <c r="AL789">
        <v>0</v>
      </c>
      <c r="AM789" t="str">
        <f>""</f>
        <v/>
      </c>
      <c r="AN789">
        <v>0</v>
      </c>
      <c r="AO789" t="str">
        <f>""</f>
        <v/>
      </c>
      <c r="AP789">
        <v>0</v>
      </c>
      <c r="AQ789" t="str">
        <f>""</f>
        <v/>
      </c>
      <c r="AR789" t="s">
        <v>767</v>
      </c>
      <c r="AS789" t="s">
        <v>776</v>
      </c>
      <c r="AT789">
        <v>1087</v>
      </c>
      <c r="AU789" t="s">
        <v>807</v>
      </c>
      <c r="AV789">
        <v>2015</v>
      </c>
      <c r="AW789">
        <v>2015</v>
      </c>
      <c r="AX789">
        <v>0</v>
      </c>
      <c r="AY789">
        <v>0</v>
      </c>
      <c r="AZ789">
        <v>0</v>
      </c>
      <c r="BA789">
        <v>0</v>
      </c>
      <c r="BB789">
        <v>0</v>
      </c>
    </row>
    <row r="790" spans="1:54" x14ac:dyDescent="0.2">
      <c r="A790">
        <v>2108721750</v>
      </c>
      <c r="B790" t="s">
        <v>809</v>
      </c>
      <c r="C790" s="2">
        <v>4107675</v>
      </c>
      <c r="D790" s="1">
        <v>4107675</v>
      </c>
      <c r="E790">
        <v>0</v>
      </c>
      <c r="F790" s="1">
        <v>4107675</v>
      </c>
      <c r="G790">
        <v>0</v>
      </c>
      <c r="H790">
        <v>100</v>
      </c>
      <c r="I790" s="2">
        <v>4107675</v>
      </c>
      <c r="J790" s="1">
        <v>4107675</v>
      </c>
      <c r="K790">
        <v>0</v>
      </c>
      <c r="L790" s="1">
        <v>4107675</v>
      </c>
      <c r="M790">
        <v>0</v>
      </c>
      <c r="N790">
        <v>100</v>
      </c>
      <c r="O790" s="2">
        <v>4107675</v>
      </c>
      <c r="P790" s="1">
        <v>4107675</v>
      </c>
      <c r="Q790">
        <v>0</v>
      </c>
      <c r="R790">
        <v>0</v>
      </c>
      <c r="S790" s="1">
        <v>-4107675</v>
      </c>
      <c r="T790">
        <v>0</v>
      </c>
      <c r="U790" s="1">
        <v>-4107675</v>
      </c>
      <c r="V790">
        <v>0</v>
      </c>
      <c r="W790" t="str">
        <f>""</f>
        <v/>
      </c>
      <c r="X790">
        <v>0</v>
      </c>
      <c r="Y790" t="str">
        <f>""</f>
        <v/>
      </c>
      <c r="Z790">
        <v>0</v>
      </c>
      <c r="AA790" t="str">
        <f>""</f>
        <v/>
      </c>
      <c r="AB790">
        <v>0</v>
      </c>
      <c r="AC790" t="str">
        <f>""</f>
        <v/>
      </c>
      <c r="AD790">
        <v>0</v>
      </c>
      <c r="AE790" t="str">
        <f>""</f>
        <v/>
      </c>
      <c r="AF790">
        <v>0</v>
      </c>
      <c r="AG790" t="str">
        <f>""</f>
        <v/>
      </c>
      <c r="AH790">
        <v>0</v>
      </c>
      <c r="AI790" t="str">
        <f>""</f>
        <v/>
      </c>
      <c r="AJ790">
        <v>0</v>
      </c>
      <c r="AK790" t="str">
        <f>""</f>
        <v/>
      </c>
      <c r="AL790">
        <v>0</v>
      </c>
      <c r="AM790" t="str">
        <f>""</f>
        <v/>
      </c>
      <c r="AN790">
        <v>0</v>
      </c>
      <c r="AO790" t="str">
        <f>""</f>
        <v/>
      </c>
      <c r="AP790">
        <v>0</v>
      </c>
      <c r="AQ790" t="str">
        <f>""</f>
        <v/>
      </c>
      <c r="AR790" t="s">
        <v>767</v>
      </c>
      <c r="AS790" t="s">
        <v>776</v>
      </c>
      <c r="AT790">
        <v>1087</v>
      </c>
      <c r="AU790" t="s">
        <v>807</v>
      </c>
      <c r="AV790">
        <v>2015</v>
      </c>
      <c r="AW790">
        <v>2015</v>
      </c>
      <c r="AX790">
        <v>0</v>
      </c>
      <c r="AY790">
        <v>0</v>
      </c>
      <c r="AZ790">
        <v>0</v>
      </c>
      <c r="BA790">
        <v>0</v>
      </c>
      <c r="BB790">
        <v>0</v>
      </c>
    </row>
    <row r="791" spans="1:54" x14ac:dyDescent="0.2">
      <c r="A791">
        <v>2110511523</v>
      </c>
      <c r="B791" t="s">
        <v>810</v>
      </c>
      <c r="C791" s="2">
        <v>-251468</v>
      </c>
      <c r="D791" s="1">
        <v>-251468</v>
      </c>
      <c r="E791">
        <v>0</v>
      </c>
      <c r="F791" s="1">
        <v>-251468</v>
      </c>
      <c r="G791">
        <v>0</v>
      </c>
      <c r="H791">
        <v>100</v>
      </c>
      <c r="I791" s="2">
        <v>-251468</v>
      </c>
      <c r="J791" s="1">
        <v>-251468</v>
      </c>
      <c r="K791">
        <v>0</v>
      </c>
      <c r="L791" s="1">
        <v>-251468</v>
      </c>
      <c r="M791">
        <v>0</v>
      </c>
      <c r="N791">
        <v>100</v>
      </c>
      <c r="O791" s="2">
        <v>-251468</v>
      </c>
      <c r="P791" s="1">
        <v>-251468</v>
      </c>
      <c r="Q791">
        <v>0</v>
      </c>
      <c r="R791">
        <v>0</v>
      </c>
      <c r="S791" s="1">
        <v>251468</v>
      </c>
      <c r="T791">
        <v>0</v>
      </c>
      <c r="U791" s="1">
        <v>251468</v>
      </c>
      <c r="V791">
        <v>0</v>
      </c>
      <c r="W791" t="str">
        <f>""</f>
        <v/>
      </c>
      <c r="X791">
        <v>0</v>
      </c>
      <c r="Y791" t="str">
        <f>""</f>
        <v/>
      </c>
      <c r="Z791">
        <v>0</v>
      </c>
      <c r="AA791" t="str">
        <f>""</f>
        <v/>
      </c>
      <c r="AB791">
        <v>0</v>
      </c>
      <c r="AC791" t="str">
        <f>""</f>
        <v/>
      </c>
      <c r="AD791">
        <v>0</v>
      </c>
      <c r="AE791" t="str">
        <f>""</f>
        <v/>
      </c>
      <c r="AF791">
        <v>0</v>
      </c>
      <c r="AG791" t="str">
        <f>""</f>
        <v/>
      </c>
      <c r="AH791">
        <v>0</v>
      </c>
      <c r="AI791" t="str">
        <f>""</f>
        <v/>
      </c>
      <c r="AJ791">
        <v>0</v>
      </c>
      <c r="AK791" t="str">
        <f>""</f>
        <v/>
      </c>
      <c r="AL791">
        <v>0</v>
      </c>
      <c r="AM791" t="str">
        <f>""</f>
        <v/>
      </c>
      <c r="AN791">
        <v>0</v>
      </c>
      <c r="AO791" t="str">
        <f>""</f>
        <v/>
      </c>
      <c r="AP791">
        <v>0</v>
      </c>
      <c r="AQ791" t="str">
        <f>""</f>
        <v/>
      </c>
      <c r="AR791" t="s">
        <v>767</v>
      </c>
      <c r="AS791" t="s">
        <v>776</v>
      </c>
      <c r="AT791">
        <v>1105</v>
      </c>
      <c r="AU791" t="s">
        <v>811</v>
      </c>
      <c r="AV791">
        <v>2015</v>
      </c>
      <c r="AW791">
        <v>2015</v>
      </c>
      <c r="AX791">
        <v>0</v>
      </c>
      <c r="AY791">
        <v>0</v>
      </c>
      <c r="AZ791">
        <v>0</v>
      </c>
      <c r="BA791">
        <v>0</v>
      </c>
      <c r="BB791">
        <v>0</v>
      </c>
    </row>
    <row r="792" spans="1:54" x14ac:dyDescent="0.2">
      <c r="A792">
        <v>2110521750</v>
      </c>
      <c r="B792" t="s">
        <v>812</v>
      </c>
      <c r="C792" s="2">
        <v>251468</v>
      </c>
      <c r="D792" s="1">
        <v>234160.95</v>
      </c>
      <c r="E792">
        <v>0</v>
      </c>
      <c r="F792" s="1">
        <v>234160.95</v>
      </c>
      <c r="G792" s="1">
        <v>17307.05</v>
      </c>
      <c r="H792">
        <v>93.11</v>
      </c>
      <c r="I792" s="2">
        <v>251468</v>
      </c>
      <c r="J792" s="1">
        <v>234160.95</v>
      </c>
      <c r="K792">
        <v>0</v>
      </c>
      <c r="L792" s="1">
        <v>234160.95</v>
      </c>
      <c r="M792" s="1">
        <v>17307.05</v>
      </c>
      <c r="N792">
        <v>93.11</v>
      </c>
      <c r="O792" s="2">
        <v>251468</v>
      </c>
      <c r="P792" s="1">
        <v>234160.95</v>
      </c>
      <c r="Q792" s="1">
        <v>17307.05</v>
      </c>
      <c r="R792">
        <v>0</v>
      </c>
      <c r="S792" s="1">
        <v>-234160.95</v>
      </c>
      <c r="T792">
        <v>0</v>
      </c>
      <c r="U792" s="1">
        <v>-234160.95</v>
      </c>
      <c r="V792">
        <v>0</v>
      </c>
      <c r="W792" t="str">
        <f>""</f>
        <v/>
      </c>
      <c r="X792">
        <v>0</v>
      </c>
      <c r="Y792" t="str">
        <f>""</f>
        <v/>
      </c>
      <c r="Z792">
        <v>0</v>
      </c>
      <c r="AA792" t="str">
        <f>""</f>
        <v/>
      </c>
      <c r="AB792">
        <v>0</v>
      </c>
      <c r="AC792" t="str">
        <f>""</f>
        <v/>
      </c>
      <c r="AD792">
        <v>0</v>
      </c>
      <c r="AE792" t="str">
        <f>""</f>
        <v/>
      </c>
      <c r="AF792">
        <v>0</v>
      </c>
      <c r="AG792" t="str">
        <f>""</f>
        <v/>
      </c>
      <c r="AH792">
        <v>0</v>
      </c>
      <c r="AI792" t="str">
        <f>""</f>
        <v/>
      </c>
      <c r="AJ792">
        <v>0</v>
      </c>
      <c r="AK792" t="str">
        <f>""</f>
        <v/>
      </c>
      <c r="AL792">
        <v>0</v>
      </c>
      <c r="AM792" t="str">
        <f>""</f>
        <v/>
      </c>
      <c r="AN792">
        <v>0</v>
      </c>
      <c r="AO792" t="str">
        <f>""</f>
        <v/>
      </c>
      <c r="AP792">
        <v>0</v>
      </c>
      <c r="AQ792" t="str">
        <f>""</f>
        <v/>
      </c>
      <c r="AR792" t="s">
        <v>767</v>
      </c>
      <c r="AS792" t="s">
        <v>776</v>
      </c>
      <c r="AT792">
        <v>1105</v>
      </c>
      <c r="AU792" t="s">
        <v>811</v>
      </c>
      <c r="AV792">
        <v>2015</v>
      </c>
      <c r="AW792">
        <v>2015</v>
      </c>
      <c r="AX792">
        <v>0</v>
      </c>
      <c r="AY792">
        <v>0</v>
      </c>
      <c r="AZ792">
        <v>0</v>
      </c>
      <c r="BA792">
        <v>0</v>
      </c>
      <c r="BB792">
        <v>0</v>
      </c>
    </row>
    <row r="793" spans="1:54" x14ac:dyDescent="0.2">
      <c r="A793">
        <v>2110521990</v>
      </c>
      <c r="B793" t="s">
        <v>766</v>
      </c>
      <c r="C793">
        <v>0</v>
      </c>
      <c r="D793" s="1">
        <v>17307.05</v>
      </c>
      <c r="E793">
        <v>0</v>
      </c>
      <c r="F793" s="1">
        <v>17307.05</v>
      </c>
      <c r="G793" s="1">
        <v>-17307.05</v>
      </c>
      <c r="H793">
        <v>0</v>
      </c>
      <c r="I793">
        <v>0</v>
      </c>
      <c r="J793" s="1">
        <v>17307.05</v>
      </c>
      <c r="K793">
        <v>0</v>
      </c>
      <c r="L793" s="1">
        <v>17307.05</v>
      </c>
      <c r="M793" s="1">
        <v>-17307.05</v>
      </c>
      <c r="N793">
        <v>0</v>
      </c>
      <c r="O793">
        <v>0</v>
      </c>
      <c r="P793" s="1">
        <v>17307.05</v>
      </c>
      <c r="Q793" s="1">
        <v>-17307.05</v>
      </c>
      <c r="R793">
        <v>0</v>
      </c>
      <c r="S793" s="1">
        <v>-17307.05</v>
      </c>
      <c r="T793">
        <v>0</v>
      </c>
      <c r="U793" s="1">
        <v>-17307.05</v>
      </c>
      <c r="V793">
        <v>0</v>
      </c>
      <c r="W793" t="str">
        <f>""</f>
        <v/>
      </c>
      <c r="X793">
        <v>0</v>
      </c>
      <c r="Y793" t="str">
        <f>""</f>
        <v/>
      </c>
      <c r="Z793">
        <v>0</v>
      </c>
      <c r="AA793" t="str">
        <f>""</f>
        <v/>
      </c>
      <c r="AB793">
        <v>0</v>
      </c>
      <c r="AC793" t="str">
        <f>""</f>
        <v/>
      </c>
      <c r="AD793">
        <v>0</v>
      </c>
      <c r="AE793" t="str">
        <f>""</f>
        <v/>
      </c>
      <c r="AF793">
        <v>0</v>
      </c>
      <c r="AG793" t="str">
        <f>""</f>
        <v/>
      </c>
      <c r="AH793">
        <v>0</v>
      </c>
      <c r="AI793" t="str">
        <f>""</f>
        <v/>
      </c>
      <c r="AJ793">
        <v>0</v>
      </c>
      <c r="AK793" t="str">
        <f>""</f>
        <v/>
      </c>
      <c r="AL793">
        <v>0</v>
      </c>
      <c r="AM793" t="str">
        <f>""</f>
        <v/>
      </c>
      <c r="AN793">
        <v>0</v>
      </c>
      <c r="AO793" t="str">
        <f>""</f>
        <v/>
      </c>
      <c r="AP793">
        <v>0</v>
      </c>
      <c r="AQ793" t="str">
        <f>""</f>
        <v/>
      </c>
      <c r="AR793" t="s">
        <v>767</v>
      </c>
      <c r="AS793" t="s">
        <v>776</v>
      </c>
      <c r="AT793">
        <v>1105</v>
      </c>
      <c r="AU793" t="s">
        <v>811</v>
      </c>
      <c r="AV793">
        <v>2015</v>
      </c>
      <c r="AW793">
        <v>2015</v>
      </c>
      <c r="AX793">
        <v>0</v>
      </c>
      <c r="AY793">
        <v>0</v>
      </c>
      <c r="AZ793">
        <v>0</v>
      </c>
      <c r="BA793">
        <v>0</v>
      </c>
      <c r="BB793">
        <v>0</v>
      </c>
    </row>
    <row r="794" spans="1:54" x14ac:dyDescent="0.2">
      <c r="A794">
        <v>2110711525</v>
      </c>
      <c r="B794" t="s">
        <v>813</v>
      </c>
      <c r="C794" s="2">
        <v>-6358828</v>
      </c>
      <c r="D794" s="1">
        <v>-4606885</v>
      </c>
      <c r="E794">
        <v>0</v>
      </c>
      <c r="F794" s="1">
        <v>-4606885</v>
      </c>
      <c r="G794" s="1">
        <v>-1751943</v>
      </c>
      <c r="H794">
        <v>72.44</v>
      </c>
      <c r="I794" s="2">
        <v>-6358828</v>
      </c>
      <c r="J794" s="1">
        <v>-4606885</v>
      </c>
      <c r="K794">
        <v>0</v>
      </c>
      <c r="L794" s="1">
        <v>-4606885</v>
      </c>
      <c r="M794" s="1">
        <v>-1751943</v>
      </c>
      <c r="N794">
        <v>72.44</v>
      </c>
      <c r="O794" s="2">
        <v>-6358828</v>
      </c>
      <c r="P794" s="1">
        <v>-4606885</v>
      </c>
      <c r="Q794" s="1">
        <v>-1751943</v>
      </c>
      <c r="R794">
        <v>0</v>
      </c>
      <c r="S794" s="1">
        <v>4606885</v>
      </c>
      <c r="T794">
        <v>0</v>
      </c>
      <c r="U794" s="1">
        <v>4606885</v>
      </c>
      <c r="V794">
        <v>0</v>
      </c>
      <c r="W794" t="str">
        <f>""</f>
        <v/>
      </c>
      <c r="X794">
        <v>0</v>
      </c>
      <c r="Y794" t="str">
        <f>""</f>
        <v/>
      </c>
      <c r="Z794">
        <v>0</v>
      </c>
      <c r="AA794" t="str">
        <f>""</f>
        <v/>
      </c>
      <c r="AB794">
        <v>0</v>
      </c>
      <c r="AC794" t="str">
        <f>""</f>
        <v/>
      </c>
      <c r="AD794">
        <v>0</v>
      </c>
      <c r="AE794" t="str">
        <f>""</f>
        <v/>
      </c>
      <c r="AF794">
        <v>0</v>
      </c>
      <c r="AG794" t="str">
        <f>""</f>
        <v/>
      </c>
      <c r="AH794">
        <v>0</v>
      </c>
      <c r="AI794" t="str">
        <f>""</f>
        <v/>
      </c>
      <c r="AJ794">
        <v>0</v>
      </c>
      <c r="AK794" t="str">
        <f>""</f>
        <v/>
      </c>
      <c r="AL794">
        <v>0</v>
      </c>
      <c r="AM794" t="str">
        <f>""</f>
        <v/>
      </c>
      <c r="AN794">
        <v>0</v>
      </c>
      <c r="AO794" t="str">
        <f>""</f>
        <v/>
      </c>
      <c r="AP794">
        <v>0</v>
      </c>
      <c r="AQ794" t="str">
        <f>""</f>
        <v/>
      </c>
      <c r="AR794" t="s">
        <v>767</v>
      </c>
      <c r="AS794" t="s">
        <v>57</v>
      </c>
      <c r="AT794">
        <v>1107</v>
      </c>
      <c r="AU794" t="s">
        <v>814</v>
      </c>
      <c r="AV794">
        <v>2015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</row>
    <row r="795" spans="1:54" x14ac:dyDescent="0.2">
      <c r="A795">
        <v>2110721750</v>
      </c>
      <c r="B795" t="s">
        <v>815</v>
      </c>
      <c r="C795" s="2">
        <v>6358828</v>
      </c>
      <c r="D795" s="1">
        <v>4895979</v>
      </c>
      <c r="E795">
        <v>0</v>
      </c>
      <c r="F795" s="1">
        <v>4895979</v>
      </c>
      <c r="G795" s="1">
        <v>1462849</v>
      </c>
      <c r="H795">
        <v>76.989999999999995</v>
      </c>
      <c r="I795" s="2">
        <v>6358828</v>
      </c>
      <c r="J795" s="1">
        <v>4895979</v>
      </c>
      <c r="K795">
        <v>0</v>
      </c>
      <c r="L795" s="1">
        <v>4895979</v>
      </c>
      <c r="M795" s="1">
        <v>1462849</v>
      </c>
      <c r="N795">
        <v>76.989999999999995</v>
      </c>
      <c r="O795" s="2">
        <v>6358828</v>
      </c>
      <c r="P795" s="1">
        <v>4895979</v>
      </c>
      <c r="Q795" s="1">
        <v>1462849</v>
      </c>
      <c r="R795">
        <v>0</v>
      </c>
      <c r="S795" s="1">
        <v>-4895979</v>
      </c>
      <c r="T795">
        <v>0</v>
      </c>
      <c r="U795" s="1">
        <v>-4895979</v>
      </c>
      <c r="V795">
        <v>0</v>
      </c>
      <c r="W795" t="str">
        <f>""</f>
        <v/>
      </c>
      <c r="X795">
        <v>0</v>
      </c>
      <c r="Y795" t="str">
        <f>""</f>
        <v/>
      </c>
      <c r="Z795">
        <v>0</v>
      </c>
      <c r="AA795" t="str">
        <f>""</f>
        <v/>
      </c>
      <c r="AB795">
        <v>0</v>
      </c>
      <c r="AC795" t="str">
        <f>""</f>
        <v/>
      </c>
      <c r="AD795">
        <v>0</v>
      </c>
      <c r="AE795" t="str">
        <f>""</f>
        <v/>
      </c>
      <c r="AF795">
        <v>0</v>
      </c>
      <c r="AG795" t="str">
        <f>""</f>
        <v/>
      </c>
      <c r="AH795">
        <v>0</v>
      </c>
      <c r="AI795" t="str">
        <f>""</f>
        <v/>
      </c>
      <c r="AJ795">
        <v>0</v>
      </c>
      <c r="AK795" t="str">
        <f>""</f>
        <v/>
      </c>
      <c r="AL795">
        <v>0</v>
      </c>
      <c r="AM795" t="str">
        <f>""</f>
        <v/>
      </c>
      <c r="AN795">
        <v>0</v>
      </c>
      <c r="AO795" t="str">
        <f>""</f>
        <v/>
      </c>
      <c r="AP795">
        <v>0</v>
      </c>
      <c r="AQ795" t="str">
        <f>""</f>
        <v/>
      </c>
      <c r="AR795" t="s">
        <v>767</v>
      </c>
      <c r="AS795" t="s">
        <v>57</v>
      </c>
      <c r="AT795">
        <v>1107</v>
      </c>
      <c r="AU795" t="s">
        <v>814</v>
      </c>
      <c r="AV795">
        <v>2015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</row>
    <row r="796" spans="1:54" x14ac:dyDescent="0.2">
      <c r="A796">
        <v>2110811528</v>
      </c>
      <c r="B796" t="s">
        <v>816</v>
      </c>
      <c r="C796" s="2">
        <v>-90000</v>
      </c>
      <c r="D796" s="1">
        <v>-53060</v>
      </c>
      <c r="E796">
        <v>0</v>
      </c>
      <c r="F796" s="1">
        <v>-53060</v>
      </c>
      <c r="G796" s="1">
        <v>-36940</v>
      </c>
      <c r="H796">
        <v>58.95</v>
      </c>
      <c r="I796" s="2">
        <v>-90000</v>
      </c>
      <c r="J796" s="1">
        <v>-53060</v>
      </c>
      <c r="K796">
        <v>0</v>
      </c>
      <c r="L796" s="1">
        <v>-53060</v>
      </c>
      <c r="M796" s="1">
        <v>-36940</v>
      </c>
      <c r="N796">
        <v>58.95</v>
      </c>
      <c r="O796" s="2">
        <v>-90000</v>
      </c>
      <c r="P796" s="1">
        <v>-53060</v>
      </c>
      <c r="Q796" s="1">
        <v>-36940</v>
      </c>
      <c r="R796">
        <v>0</v>
      </c>
      <c r="S796" s="1">
        <v>53060</v>
      </c>
      <c r="T796">
        <v>0</v>
      </c>
      <c r="U796" s="1">
        <v>53060</v>
      </c>
      <c r="V796">
        <v>0</v>
      </c>
      <c r="W796" t="str">
        <f>""</f>
        <v/>
      </c>
      <c r="X796">
        <v>0</v>
      </c>
      <c r="Y796" t="str">
        <f>""</f>
        <v/>
      </c>
      <c r="Z796">
        <v>0</v>
      </c>
      <c r="AA796" t="str">
        <f>""</f>
        <v/>
      </c>
      <c r="AB796">
        <v>0</v>
      </c>
      <c r="AC796" t="str">
        <f>""</f>
        <v/>
      </c>
      <c r="AD796">
        <v>0</v>
      </c>
      <c r="AE796" t="str">
        <f>""</f>
        <v/>
      </c>
      <c r="AF796">
        <v>0</v>
      </c>
      <c r="AG796" t="str">
        <f>""</f>
        <v/>
      </c>
      <c r="AH796">
        <v>0</v>
      </c>
      <c r="AI796" t="str">
        <f>""</f>
        <v/>
      </c>
      <c r="AJ796">
        <v>0</v>
      </c>
      <c r="AK796" t="str">
        <f>""</f>
        <v/>
      </c>
      <c r="AL796">
        <v>0</v>
      </c>
      <c r="AM796" t="str">
        <f>""</f>
        <v/>
      </c>
      <c r="AN796">
        <v>0</v>
      </c>
      <c r="AO796" t="str">
        <f>""</f>
        <v/>
      </c>
      <c r="AP796">
        <v>0</v>
      </c>
      <c r="AQ796" t="str">
        <f>""</f>
        <v/>
      </c>
      <c r="AR796" t="s">
        <v>767</v>
      </c>
      <c r="AS796" t="s">
        <v>57</v>
      </c>
      <c r="AT796">
        <v>1108</v>
      </c>
      <c r="AU796" t="s">
        <v>817</v>
      </c>
      <c r="AV796">
        <v>2015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</row>
    <row r="797" spans="1:54" x14ac:dyDescent="0.2">
      <c r="A797">
        <v>2110821750</v>
      </c>
      <c r="B797" t="s">
        <v>818</v>
      </c>
      <c r="C797" s="2">
        <v>90000</v>
      </c>
      <c r="D797" s="1">
        <v>81425.5</v>
      </c>
      <c r="E797">
        <v>0</v>
      </c>
      <c r="F797" s="1">
        <v>81425.5</v>
      </c>
      <c r="G797" s="1">
        <v>8574.5</v>
      </c>
      <c r="H797">
        <v>90.47</v>
      </c>
      <c r="I797" s="2">
        <v>90000</v>
      </c>
      <c r="J797" s="1">
        <v>81425.5</v>
      </c>
      <c r="K797">
        <v>0</v>
      </c>
      <c r="L797" s="1">
        <v>81425.5</v>
      </c>
      <c r="M797" s="1">
        <v>8574.5</v>
      </c>
      <c r="N797">
        <v>90.47</v>
      </c>
      <c r="O797" s="2">
        <v>90000</v>
      </c>
      <c r="P797" s="1">
        <v>81425.5</v>
      </c>
      <c r="Q797" s="1">
        <v>8574.5</v>
      </c>
      <c r="R797">
        <v>0</v>
      </c>
      <c r="S797" s="1">
        <v>-81425.5</v>
      </c>
      <c r="T797">
        <v>0</v>
      </c>
      <c r="U797" s="1">
        <v>-81425.5</v>
      </c>
      <c r="V797">
        <v>0</v>
      </c>
      <c r="W797" t="str">
        <f>""</f>
        <v/>
      </c>
      <c r="X797">
        <v>0</v>
      </c>
      <c r="Y797" t="str">
        <f>""</f>
        <v/>
      </c>
      <c r="Z797">
        <v>0</v>
      </c>
      <c r="AA797" t="str">
        <f>""</f>
        <v/>
      </c>
      <c r="AB797">
        <v>0</v>
      </c>
      <c r="AC797" t="str">
        <f>""</f>
        <v/>
      </c>
      <c r="AD797">
        <v>0</v>
      </c>
      <c r="AE797" t="str">
        <f>""</f>
        <v/>
      </c>
      <c r="AF797">
        <v>0</v>
      </c>
      <c r="AG797" t="str">
        <f>""</f>
        <v/>
      </c>
      <c r="AH797">
        <v>0</v>
      </c>
      <c r="AI797" t="str">
        <f>""</f>
        <v/>
      </c>
      <c r="AJ797">
        <v>0</v>
      </c>
      <c r="AK797" t="str">
        <f>""</f>
        <v/>
      </c>
      <c r="AL797">
        <v>0</v>
      </c>
      <c r="AM797" t="str">
        <f>""</f>
        <v/>
      </c>
      <c r="AN797">
        <v>0</v>
      </c>
      <c r="AO797" t="str">
        <f>""</f>
        <v/>
      </c>
      <c r="AP797">
        <v>0</v>
      </c>
      <c r="AQ797" t="str">
        <f>""</f>
        <v/>
      </c>
      <c r="AR797" t="s">
        <v>767</v>
      </c>
      <c r="AS797" t="s">
        <v>57</v>
      </c>
      <c r="AT797">
        <v>1108</v>
      </c>
      <c r="AU797" t="s">
        <v>817</v>
      </c>
      <c r="AV797">
        <v>2015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</row>
    <row r="798" spans="1:54" x14ac:dyDescent="0.2">
      <c r="A798">
        <v>2111011525</v>
      </c>
      <c r="B798" t="s">
        <v>819</v>
      </c>
      <c r="C798" s="2">
        <v>-1769957</v>
      </c>
      <c r="D798" s="1">
        <v>-725128</v>
      </c>
      <c r="E798">
        <v>0</v>
      </c>
      <c r="F798" s="1">
        <v>-725128</v>
      </c>
      <c r="G798" s="1">
        <v>-1044829</v>
      </c>
      <c r="H798">
        <v>40.96</v>
      </c>
      <c r="I798" s="2">
        <v>-1769957</v>
      </c>
      <c r="J798" s="1">
        <v>-725128</v>
      </c>
      <c r="K798">
        <v>0</v>
      </c>
      <c r="L798" s="1">
        <v>-725128</v>
      </c>
      <c r="M798" s="1">
        <v>-1044829</v>
      </c>
      <c r="N798">
        <v>40.96</v>
      </c>
      <c r="O798" s="2">
        <v>-1769957</v>
      </c>
      <c r="P798" s="1">
        <v>-725128</v>
      </c>
      <c r="Q798" s="1">
        <v>-1044829</v>
      </c>
      <c r="R798">
        <v>0</v>
      </c>
      <c r="S798" s="1">
        <v>725128</v>
      </c>
      <c r="T798">
        <v>0</v>
      </c>
      <c r="U798" s="1">
        <v>725128</v>
      </c>
      <c r="V798">
        <v>0</v>
      </c>
      <c r="W798" t="str">
        <f>""</f>
        <v/>
      </c>
      <c r="X798">
        <v>0</v>
      </c>
      <c r="Y798" t="str">
        <f>""</f>
        <v/>
      </c>
      <c r="Z798">
        <v>0</v>
      </c>
      <c r="AA798" t="str">
        <f>""</f>
        <v/>
      </c>
      <c r="AB798">
        <v>0</v>
      </c>
      <c r="AC798" t="str">
        <f>""</f>
        <v/>
      </c>
      <c r="AD798">
        <v>0</v>
      </c>
      <c r="AE798" t="str">
        <f>""</f>
        <v/>
      </c>
      <c r="AF798">
        <v>0</v>
      </c>
      <c r="AG798" t="str">
        <f>""</f>
        <v/>
      </c>
      <c r="AH798">
        <v>0</v>
      </c>
      <c r="AI798" t="str">
        <f>""</f>
        <v/>
      </c>
      <c r="AJ798">
        <v>0</v>
      </c>
      <c r="AK798" t="str">
        <f>""</f>
        <v/>
      </c>
      <c r="AL798">
        <v>0</v>
      </c>
      <c r="AM798" t="str">
        <f>""</f>
        <v/>
      </c>
      <c r="AN798">
        <v>0</v>
      </c>
      <c r="AO798" t="str">
        <f>""</f>
        <v/>
      </c>
      <c r="AP798">
        <v>0</v>
      </c>
      <c r="AQ798" t="str">
        <f>""</f>
        <v/>
      </c>
      <c r="AR798" t="s">
        <v>767</v>
      </c>
      <c r="AS798" t="s">
        <v>57</v>
      </c>
      <c r="AT798">
        <v>1110</v>
      </c>
      <c r="AU798" t="s">
        <v>820</v>
      </c>
      <c r="AV798">
        <v>2015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</row>
    <row r="799" spans="1:54" x14ac:dyDescent="0.2">
      <c r="A799">
        <v>2111021750</v>
      </c>
      <c r="B799" t="s">
        <v>821</v>
      </c>
      <c r="C799" s="2">
        <v>1769957</v>
      </c>
      <c r="D799" s="1">
        <v>873934.22</v>
      </c>
      <c r="E799">
        <v>0</v>
      </c>
      <c r="F799" s="1">
        <v>873934.22</v>
      </c>
      <c r="G799" s="1">
        <v>896022.78</v>
      </c>
      <c r="H799">
        <v>49.37</v>
      </c>
      <c r="I799" s="2">
        <v>1769957</v>
      </c>
      <c r="J799" s="1">
        <v>873934.22</v>
      </c>
      <c r="K799">
        <v>0</v>
      </c>
      <c r="L799" s="1">
        <v>873934.22</v>
      </c>
      <c r="M799" s="1">
        <v>896022.78</v>
      </c>
      <c r="N799">
        <v>49.37</v>
      </c>
      <c r="O799" s="2">
        <v>1769957</v>
      </c>
      <c r="P799" s="1">
        <v>1198371.22</v>
      </c>
      <c r="Q799" s="1">
        <v>571585.78</v>
      </c>
      <c r="R799">
        <v>0</v>
      </c>
      <c r="S799" s="1">
        <v>-873934.22</v>
      </c>
      <c r="T799">
        <v>0</v>
      </c>
      <c r="U799" s="1">
        <v>-873934.22</v>
      </c>
      <c r="V799">
        <v>0</v>
      </c>
      <c r="W799" t="str">
        <f>""</f>
        <v/>
      </c>
      <c r="X799">
        <v>0</v>
      </c>
      <c r="Y799" t="str">
        <f>""</f>
        <v/>
      </c>
      <c r="Z799">
        <v>0</v>
      </c>
      <c r="AA799" t="str">
        <f>""</f>
        <v/>
      </c>
      <c r="AB799">
        <v>0</v>
      </c>
      <c r="AC799" t="str">
        <f>""</f>
        <v/>
      </c>
      <c r="AD799">
        <v>0</v>
      </c>
      <c r="AE799" t="str">
        <f>""</f>
        <v/>
      </c>
      <c r="AF799">
        <v>0</v>
      </c>
      <c r="AG799" t="str">
        <f>""</f>
        <v/>
      </c>
      <c r="AH799">
        <v>0</v>
      </c>
      <c r="AI799" t="str">
        <f>""</f>
        <v/>
      </c>
      <c r="AJ799">
        <v>0</v>
      </c>
      <c r="AK799" t="str">
        <f>""</f>
        <v/>
      </c>
      <c r="AL799">
        <v>0</v>
      </c>
      <c r="AM799" t="str">
        <f>""</f>
        <v/>
      </c>
      <c r="AN799">
        <v>0</v>
      </c>
      <c r="AO799" t="str">
        <f>""</f>
        <v/>
      </c>
      <c r="AP799">
        <v>0</v>
      </c>
      <c r="AQ799" t="str">
        <f>""</f>
        <v/>
      </c>
      <c r="AR799" t="s">
        <v>767</v>
      </c>
      <c r="AS799" t="s">
        <v>57</v>
      </c>
      <c r="AT799">
        <v>1110</v>
      </c>
      <c r="AU799" t="s">
        <v>820</v>
      </c>
      <c r="AV799">
        <v>2015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</row>
    <row r="800" spans="1:54" x14ac:dyDescent="0.2">
      <c r="A800">
        <v>2111111525</v>
      </c>
      <c r="B800" t="s">
        <v>822</v>
      </c>
      <c r="C800" s="2">
        <v>-3017317</v>
      </c>
      <c r="D800" s="1">
        <v>-2715585</v>
      </c>
      <c r="E800">
        <v>0</v>
      </c>
      <c r="F800" s="1">
        <v>-2715585</v>
      </c>
      <c r="G800" s="1">
        <v>-301732</v>
      </c>
      <c r="H800">
        <v>89.99</v>
      </c>
      <c r="I800" s="2">
        <v>-3017317</v>
      </c>
      <c r="J800" s="1">
        <v>-2715585</v>
      </c>
      <c r="K800">
        <v>0</v>
      </c>
      <c r="L800" s="1">
        <v>-2715585</v>
      </c>
      <c r="M800" s="1">
        <v>-301732</v>
      </c>
      <c r="N800">
        <v>89.99</v>
      </c>
      <c r="O800" s="2">
        <v>-3017317</v>
      </c>
      <c r="P800" s="1">
        <v>-2715585</v>
      </c>
      <c r="Q800" s="1">
        <v>-301732</v>
      </c>
      <c r="R800">
        <v>0</v>
      </c>
      <c r="S800" s="1">
        <v>2715585</v>
      </c>
      <c r="T800">
        <v>0</v>
      </c>
      <c r="U800" s="1">
        <v>2715585</v>
      </c>
      <c r="V800">
        <v>0</v>
      </c>
      <c r="W800" t="str">
        <f>""</f>
        <v/>
      </c>
      <c r="X800">
        <v>0</v>
      </c>
      <c r="Y800" t="str">
        <f>""</f>
        <v/>
      </c>
      <c r="Z800">
        <v>0</v>
      </c>
      <c r="AA800" t="str">
        <f>""</f>
        <v/>
      </c>
      <c r="AB800">
        <v>0</v>
      </c>
      <c r="AC800" t="str">
        <f>""</f>
        <v/>
      </c>
      <c r="AD800">
        <v>0</v>
      </c>
      <c r="AE800" t="str">
        <f>""</f>
        <v/>
      </c>
      <c r="AF800">
        <v>0</v>
      </c>
      <c r="AG800" t="str">
        <f>""</f>
        <v/>
      </c>
      <c r="AH800">
        <v>0</v>
      </c>
      <c r="AI800" t="str">
        <f>""</f>
        <v/>
      </c>
      <c r="AJ800">
        <v>0</v>
      </c>
      <c r="AK800" t="str">
        <f>""</f>
        <v/>
      </c>
      <c r="AL800">
        <v>0</v>
      </c>
      <c r="AM800" t="str">
        <f>""</f>
        <v/>
      </c>
      <c r="AN800">
        <v>0</v>
      </c>
      <c r="AO800" t="str">
        <f>""</f>
        <v/>
      </c>
      <c r="AP800">
        <v>0</v>
      </c>
      <c r="AQ800" t="str">
        <f>""</f>
        <v/>
      </c>
      <c r="AR800" t="s">
        <v>767</v>
      </c>
      <c r="AS800" t="s">
        <v>57</v>
      </c>
      <c r="AT800">
        <v>1111</v>
      </c>
      <c r="AU800" t="s">
        <v>823</v>
      </c>
      <c r="AV800">
        <v>2015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</row>
    <row r="801" spans="1:54" x14ac:dyDescent="0.2">
      <c r="A801">
        <v>2111121750</v>
      </c>
      <c r="B801" t="s">
        <v>824</v>
      </c>
      <c r="C801" s="2">
        <v>3017317</v>
      </c>
      <c r="D801" s="1">
        <v>2566410</v>
      </c>
      <c r="E801">
        <v>0</v>
      </c>
      <c r="F801" s="1">
        <v>2566410</v>
      </c>
      <c r="G801" s="1">
        <v>450907</v>
      </c>
      <c r="H801">
        <v>85.05</v>
      </c>
      <c r="I801" s="2">
        <v>3017317</v>
      </c>
      <c r="J801" s="1">
        <v>2566410</v>
      </c>
      <c r="K801">
        <v>0</v>
      </c>
      <c r="L801" s="1">
        <v>2566410</v>
      </c>
      <c r="M801" s="1">
        <v>450907</v>
      </c>
      <c r="N801">
        <v>85.05</v>
      </c>
      <c r="O801" s="2">
        <v>3017317</v>
      </c>
      <c r="P801" s="1">
        <v>2566410</v>
      </c>
      <c r="Q801" s="1">
        <v>450907</v>
      </c>
      <c r="R801">
        <v>0</v>
      </c>
      <c r="S801" s="1">
        <v>-2566410</v>
      </c>
      <c r="T801">
        <v>0</v>
      </c>
      <c r="U801" s="1">
        <v>-2566410</v>
      </c>
      <c r="V801">
        <v>0</v>
      </c>
      <c r="W801" t="str">
        <f>""</f>
        <v/>
      </c>
      <c r="X801">
        <v>0</v>
      </c>
      <c r="Y801" t="str">
        <f>""</f>
        <v/>
      </c>
      <c r="Z801">
        <v>0</v>
      </c>
      <c r="AA801" t="str">
        <f>""</f>
        <v/>
      </c>
      <c r="AB801">
        <v>0</v>
      </c>
      <c r="AC801" t="str">
        <f>""</f>
        <v/>
      </c>
      <c r="AD801">
        <v>0</v>
      </c>
      <c r="AE801" t="str">
        <f>""</f>
        <v/>
      </c>
      <c r="AF801">
        <v>0</v>
      </c>
      <c r="AG801" t="str">
        <f>""</f>
        <v/>
      </c>
      <c r="AH801">
        <v>0</v>
      </c>
      <c r="AI801" t="str">
        <f>""</f>
        <v/>
      </c>
      <c r="AJ801">
        <v>0</v>
      </c>
      <c r="AK801" t="str">
        <f>""</f>
        <v/>
      </c>
      <c r="AL801">
        <v>0</v>
      </c>
      <c r="AM801" t="str">
        <f>""</f>
        <v/>
      </c>
      <c r="AN801">
        <v>0</v>
      </c>
      <c r="AO801" t="str">
        <f>""</f>
        <v/>
      </c>
      <c r="AP801">
        <v>0</v>
      </c>
      <c r="AQ801" t="str">
        <f>""</f>
        <v/>
      </c>
      <c r="AR801" t="s">
        <v>767</v>
      </c>
      <c r="AS801" t="s">
        <v>57</v>
      </c>
      <c r="AT801">
        <v>1111</v>
      </c>
      <c r="AU801" t="s">
        <v>823</v>
      </c>
      <c r="AV801">
        <v>2015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</row>
    <row r="802" spans="1:54" x14ac:dyDescent="0.2">
      <c r="A802">
        <v>2111211510</v>
      </c>
      <c r="B802" t="s">
        <v>825</v>
      </c>
      <c r="C802" s="2">
        <v>-12500</v>
      </c>
      <c r="D802" s="1">
        <v>-4177</v>
      </c>
      <c r="E802">
        <v>0</v>
      </c>
      <c r="F802" s="1">
        <v>-4177</v>
      </c>
      <c r="G802" s="1">
        <v>-8323</v>
      </c>
      <c r="H802">
        <v>33.409999999999997</v>
      </c>
      <c r="I802" s="2">
        <v>-12500</v>
      </c>
      <c r="J802" s="1">
        <v>-4177</v>
      </c>
      <c r="K802">
        <v>0</v>
      </c>
      <c r="L802" s="1">
        <v>-4177</v>
      </c>
      <c r="M802" s="1">
        <v>-8323</v>
      </c>
      <c r="N802">
        <v>33.409999999999997</v>
      </c>
      <c r="O802" s="2">
        <v>-12500</v>
      </c>
      <c r="P802" s="1">
        <v>-4177</v>
      </c>
      <c r="Q802" s="1">
        <v>-8323</v>
      </c>
      <c r="R802">
        <v>0</v>
      </c>
      <c r="S802" s="1">
        <v>4177</v>
      </c>
      <c r="T802">
        <v>0</v>
      </c>
      <c r="U802" s="1">
        <v>4177</v>
      </c>
      <c r="V802">
        <v>0</v>
      </c>
      <c r="W802" t="str">
        <f>""</f>
        <v/>
      </c>
      <c r="X802">
        <v>0</v>
      </c>
      <c r="Y802" t="str">
        <f>""</f>
        <v/>
      </c>
      <c r="Z802">
        <v>0</v>
      </c>
      <c r="AA802" t="str">
        <f>""</f>
        <v/>
      </c>
      <c r="AB802">
        <v>0</v>
      </c>
      <c r="AC802" t="str">
        <f>""</f>
        <v/>
      </c>
      <c r="AD802">
        <v>0</v>
      </c>
      <c r="AE802" t="str">
        <f>""</f>
        <v/>
      </c>
      <c r="AF802">
        <v>0</v>
      </c>
      <c r="AG802" t="str">
        <f>""</f>
        <v/>
      </c>
      <c r="AH802">
        <v>0</v>
      </c>
      <c r="AI802" t="str">
        <f>""</f>
        <v/>
      </c>
      <c r="AJ802">
        <v>0</v>
      </c>
      <c r="AK802" t="str">
        <f>""</f>
        <v/>
      </c>
      <c r="AL802">
        <v>0</v>
      </c>
      <c r="AM802" t="str">
        <f>""</f>
        <v/>
      </c>
      <c r="AN802">
        <v>0</v>
      </c>
      <c r="AO802" t="str">
        <f>""</f>
        <v/>
      </c>
      <c r="AP802">
        <v>0</v>
      </c>
      <c r="AQ802" t="str">
        <f>""</f>
        <v/>
      </c>
      <c r="AR802" t="s">
        <v>767</v>
      </c>
      <c r="AS802" t="s">
        <v>776</v>
      </c>
      <c r="AT802">
        <v>1112</v>
      </c>
      <c r="AU802" t="s">
        <v>826</v>
      </c>
      <c r="AV802">
        <v>2015</v>
      </c>
      <c r="AW802">
        <v>2015</v>
      </c>
      <c r="AX802">
        <v>0</v>
      </c>
      <c r="AY802">
        <v>0</v>
      </c>
      <c r="AZ802">
        <v>0</v>
      </c>
      <c r="BA802">
        <v>0</v>
      </c>
      <c r="BB802">
        <v>0</v>
      </c>
    </row>
    <row r="803" spans="1:54" x14ac:dyDescent="0.2">
      <c r="A803">
        <v>2111211523</v>
      </c>
      <c r="B803" t="s">
        <v>825</v>
      </c>
      <c r="C803" s="2">
        <v>-250000</v>
      </c>
      <c r="D803" s="1">
        <v>-243838</v>
      </c>
      <c r="E803">
        <v>0</v>
      </c>
      <c r="F803" s="1">
        <v>-243838</v>
      </c>
      <c r="G803" s="1">
        <v>-6162</v>
      </c>
      <c r="H803">
        <v>97.53</v>
      </c>
      <c r="I803" s="2">
        <v>-250000</v>
      </c>
      <c r="J803" s="1">
        <v>-243838</v>
      </c>
      <c r="K803">
        <v>0</v>
      </c>
      <c r="L803" s="1">
        <v>-243838</v>
      </c>
      <c r="M803" s="1">
        <v>-6162</v>
      </c>
      <c r="N803">
        <v>97.53</v>
      </c>
      <c r="O803" s="2">
        <v>-250000</v>
      </c>
      <c r="P803" s="1">
        <v>-243838</v>
      </c>
      <c r="Q803" s="1">
        <v>-6162</v>
      </c>
      <c r="R803">
        <v>0</v>
      </c>
      <c r="S803" s="1">
        <v>243838</v>
      </c>
      <c r="T803">
        <v>0</v>
      </c>
      <c r="U803" s="1">
        <v>243838</v>
      </c>
      <c r="V803">
        <v>0</v>
      </c>
      <c r="W803" t="str">
        <f>""</f>
        <v/>
      </c>
      <c r="X803">
        <v>0</v>
      </c>
      <c r="Y803" t="str">
        <f>""</f>
        <v/>
      </c>
      <c r="Z803">
        <v>0</v>
      </c>
      <c r="AA803" t="str">
        <f>""</f>
        <v/>
      </c>
      <c r="AB803">
        <v>0</v>
      </c>
      <c r="AC803" t="str">
        <f>""</f>
        <v/>
      </c>
      <c r="AD803">
        <v>0</v>
      </c>
      <c r="AE803" t="str">
        <f>""</f>
        <v/>
      </c>
      <c r="AF803">
        <v>0</v>
      </c>
      <c r="AG803" t="str">
        <f>""</f>
        <v/>
      </c>
      <c r="AH803">
        <v>0</v>
      </c>
      <c r="AI803" t="str">
        <f>""</f>
        <v/>
      </c>
      <c r="AJ803">
        <v>0</v>
      </c>
      <c r="AK803" t="str">
        <f>""</f>
        <v/>
      </c>
      <c r="AL803">
        <v>0</v>
      </c>
      <c r="AM803" t="str">
        <f>""</f>
        <v/>
      </c>
      <c r="AN803">
        <v>0</v>
      </c>
      <c r="AO803" t="str">
        <f>""</f>
        <v/>
      </c>
      <c r="AP803">
        <v>0</v>
      </c>
      <c r="AQ803" t="str">
        <f>""</f>
        <v/>
      </c>
      <c r="AR803" t="s">
        <v>767</v>
      </c>
      <c r="AS803" t="s">
        <v>776</v>
      </c>
      <c r="AT803">
        <v>1112</v>
      </c>
      <c r="AU803" t="s">
        <v>826</v>
      </c>
      <c r="AV803">
        <v>2015</v>
      </c>
      <c r="AW803">
        <v>2015</v>
      </c>
      <c r="AX803">
        <v>0</v>
      </c>
      <c r="AY803">
        <v>0</v>
      </c>
      <c r="AZ803">
        <v>0</v>
      </c>
      <c r="BA803">
        <v>0</v>
      </c>
      <c r="BB803">
        <v>0</v>
      </c>
    </row>
    <row r="804" spans="1:54" x14ac:dyDescent="0.2">
      <c r="A804">
        <v>2111221750</v>
      </c>
      <c r="B804" t="s">
        <v>827</v>
      </c>
      <c r="C804" s="2">
        <v>262500</v>
      </c>
      <c r="D804" s="1">
        <v>248015</v>
      </c>
      <c r="E804">
        <v>0</v>
      </c>
      <c r="F804" s="1">
        <v>248015</v>
      </c>
      <c r="G804" s="1">
        <v>14485</v>
      </c>
      <c r="H804">
        <v>94.48</v>
      </c>
      <c r="I804" s="2">
        <v>262500</v>
      </c>
      <c r="J804" s="1">
        <v>248015</v>
      </c>
      <c r="K804">
        <v>0</v>
      </c>
      <c r="L804" s="1">
        <v>248015</v>
      </c>
      <c r="M804" s="1">
        <v>14485</v>
      </c>
      <c r="N804">
        <v>94.48</v>
      </c>
      <c r="O804" s="2">
        <v>262500</v>
      </c>
      <c r="P804" s="1">
        <v>248015</v>
      </c>
      <c r="Q804" s="1">
        <v>14485</v>
      </c>
      <c r="R804">
        <v>0</v>
      </c>
      <c r="S804" s="1">
        <v>-248015</v>
      </c>
      <c r="T804">
        <v>0</v>
      </c>
      <c r="U804" s="1">
        <v>-248015</v>
      </c>
      <c r="V804">
        <v>0</v>
      </c>
      <c r="W804" t="str">
        <f>""</f>
        <v/>
      </c>
      <c r="X804">
        <v>0</v>
      </c>
      <c r="Y804" t="str">
        <f>""</f>
        <v/>
      </c>
      <c r="Z804">
        <v>0</v>
      </c>
      <c r="AA804" t="str">
        <f>""</f>
        <v/>
      </c>
      <c r="AB804">
        <v>0</v>
      </c>
      <c r="AC804" t="str">
        <f>""</f>
        <v/>
      </c>
      <c r="AD804">
        <v>0</v>
      </c>
      <c r="AE804" t="str">
        <f>""</f>
        <v/>
      </c>
      <c r="AF804">
        <v>0</v>
      </c>
      <c r="AG804" t="str">
        <f>""</f>
        <v/>
      </c>
      <c r="AH804">
        <v>0</v>
      </c>
      <c r="AI804" t="str">
        <f>""</f>
        <v/>
      </c>
      <c r="AJ804">
        <v>0</v>
      </c>
      <c r="AK804" t="str">
        <f>""</f>
        <v/>
      </c>
      <c r="AL804">
        <v>0</v>
      </c>
      <c r="AM804" t="str">
        <f>""</f>
        <v/>
      </c>
      <c r="AN804">
        <v>0</v>
      </c>
      <c r="AO804" t="str">
        <f>""</f>
        <v/>
      </c>
      <c r="AP804">
        <v>0</v>
      </c>
      <c r="AQ804" t="str">
        <f>""</f>
        <v/>
      </c>
      <c r="AR804" t="s">
        <v>767</v>
      </c>
      <c r="AS804" t="s">
        <v>776</v>
      </c>
      <c r="AT804">
        <v>1112</v>
      </c>
      <c r="AU804" t="s">
        <v>826</v>
      </c>
      <c r="AV804">
        <v>2015</v>
      </c>
      <c r="AW804">
        <v>2015</v>
      </c>
      <c r="AX804">
        <v>0</v>
      </c>
      <c r="AY804">
        <v>0</v>
      </c>
      <c r="AZ804">
        <v>0</v>
      </c>
      <c r="BA804">
        <v>0</v>
      </c>
      <c r="BB804">
        <v>0</v>
      </c>
    </row>
    <row r="805" spans="1:54" x14ac:dyDescent="0.2">
      <c r="A805">
        <v>2111711510</v>
      </c>
      <c r="B805" t="s">
        <v>828</v>
      </c>
      <c r="C805" s="2">
        <v>-13333</v>
      </c>
      <c r="D805" s="1">
        <v>-13333</v>
      </c>
      <c r="E805">
        <v>0</v>
      </c>
      <c r="F805" s="1">
        <v>-13333</v>
      </c>
      <c r="G805">
        <v>0</v>
      </c>
      <c r="H805">
        <v>100</v>
      </c>
      <c r="I805" s="2">
        <v>-13333</v>
      </c>
      <c r="J805" s="1">
        <v>-13333</v>
      </c>
      <c r="K805">
        <v>0</v>
      </c>
      <c r="L805" s="1">
        <v>-13333</v>
      </c>
      <c r="M805">
        <v>0</v>
      </c>
      <c r="N805">
        <v>100</v>
      </c>
      <c r="O805" s="2">
        <v>-13333</v>
      </c>
      <c r="P805" s="1">
        <v>-13333</v>
      </c>
      <c r="Q805">
        <v>0</v>
      </c>
      <c r="R805">
        <v>0</v>
      </c>
      <c r="S805" s="1">
        <v>13333</v>
      </c>
      <c r="T805">
        <v>0</v>
      </c>
      <c r="U805" s="1">
        <v>13333</v>
      </c>
      <c r="V805">
        <v>0</v>
      </c>
      <c r="W805" t="str">
        <f>""</f>
        <v/>
      </c>
      <c r="X805">
        <v>0</v>
      </c>
      <c r="Y805" t="str">
        <f>""</f>
        <v/>
      </c>
      <c r="Z805">
        <v>0</v>
      </c>
      <c r="AA805" t="str">
        <f>""</f>
        <v/>
      </c>
      <c r="AB805">
        <v>0</v>
      </c>
      <c r="AC805" t="str">
        <f>""</f>
        <v/>
      </c>
      <c r="AD805">
        <v>0</v>
      </c>
      <c r="AE805" t="str">
        <f>""</f>
        <v/>
      </c>
      <c r="AF805">
        <v>0</v>
      </c>
      <c r="AG805" t="str">
        <f>""</f>
        <v/>
      </c>
      <c r="AH805">
        <v>0</v>
      </c>
      <c r="AI805" t="str">
        <f>""</f>
        <v/>
      </c>
      <c r="AJ805">
        <v>0</v>
      </c>
      <c r="AK805" t="str">
        <f>""</f>
        <v/>
      </c>
      <c r="AL805">
        <v>0</v>
      </c>
      <c r="AM805" t="str">
        <f>""</f>
        <v/>
      </c>
      <c r="AN805">
        <v>0</v>
      </c>
      <c r="AO805" t="str">
        <f>""</f>
        <v/>
      </c>
      <c r="AP805">
        <v>0</v>
      </c>
      <c r="AQ805" t="str">
        <f>""</f>
        <v/>
      </c>
      <c r="AR805" t="s">
        <v>767</v>
      </c>
      <c r="AS805" t="s">
        <v>776</v>
      </c>
      <c r="AT805">
        <v>1117</v>
      </c>
      <c r="AU805" t="s">
        <v>829</v>
      </c>
      <c r="AV805">
        <v>2015</v>
      </c>
      <c r="AW805">
        <v>2015</v>
      </c>
      <c r="AX805">
        <v>0</v>
      </c>
      <c r="AY805">
        <v>0</v>
      </c>
      <c r="AZ805">
        <v>0</v>
      </c>
      <c r="BA805">
        <v>0</v>
      </c>
      <c r="BB805">
        <v>0</v>
      </c>
    </row>
    <row r="806" spans="1:54" x14ac:dyDescent="0.2">
      <c r="A806">
        <v>2111711525</v>
      </c>
      <c r="B806" t="s">
        <v>830</v>
      </c>
      <c r="C806" s="2">
        <v>-40000</v>
      </c>
      <c r="D806" s="1">
        <v>-40000</v>
      </c>
      <c r="E806">
        <v>0</v>
      </c>
      <c r="F806" s="1">
        <v>-40000</v>
      </c>
      <c r="G806">
        <v>0</v>
      </c>
      <c r="H806">
        <v>100</v>
      </c>
      <c r="I806" s="2">
        <v>-40000</v>
      </c>
      <c r="J806" s="1">
        <v>-40000</v>
      </c>
      <c r="K806">
        <v>0</v>
      </c>
      <c r="L806" s="1">
        <v>-40000</v>
      </c>
      <c r="M806">
        <v>0</v>
      </c>
      <c r="N806">
        <v>100</v>
      </c>
      <c r="O806" s="2">
        <v>-40000</v>
      </c>
      <c r="P806" s="1">
        <v>-40000</v>
      </c>
      <c r="Q806">
        <v>0</v>
      </c>
      <c r="R806">
        <v>0</v>
      </c>
      <c r="S806" s="1">
        <v>40000</v>
      </c>
      <c r="T806">
        <v>0</v>
      </c>
      <c r="U806" s="1">
        <v>40000</v>
      </c>
      <c r="V806">
        <v>0</v>
      </c>
      <c r="W806" t="str">
        <f>""</f>
        <v/>
      </c>
      <c r="X806">
        <v>0</v>
      </c>
      <c r="Y806" t="str">
        <f>""</f>
        <v/>
      </c>
      <c r="Z806">
        <v>0</v>
      </c>
      <c r="AA806" t="str">
        <f>""</f>
        <v/>
      </c>
      <c r="AB806">
        <v>0</v>
      </c>
      <c r="AC806" t="str">
        <f>""</f>
        <v/>
      </c>
      <c r="AD806">
        <v>0</v>
      </c>
      <c r="AE806" t="str">
        <f>""</f>
        <v/>
      </c>
      <c r="AF806">
        <v>0</v>
      </c>
      <c r="AG806" t="str">
        <f>""</f>
        <v/>
      </c>
      <c r="AH806">
        <v>0</v>
      </c>
      <c r="AI806" t="str">
        <f>""</f>
        <v/>
      </c>
      <c r="AJ806">
        <v>0</v>
      </c>
      <c r="AK806" t="str">
        <f>""</f>
        <v/>
      </c>
      <c r="AL806">
        <v>0</v>
      </c>
      <c r="AM806" t="str">
        <f>""</f>
        <v/>
      </c>
      <c r="AN806">
        <v>0</v>
      </c>
      <c r="AO806" t="str">
        <f>""</f>
        <v/>
      </c>
      <c r="AP806">
        <v>0</v>
      </c>
      <c r="AQ806" t="str">
        <f>""</f>
        <v/>
      </c>
      <c r="AR806" t="s">
        <v>767</v>
      </c>
      <c r="AS806" t="s">
        <v>776</v>
      </c>
      <c r="AT806">
        <v>1117</v>
      </c>
      <c r="AU806" t="s">
        <v>829</v>
      </c>
      <c r="AV806">
        <v>2015</v>
      </c>
      <c r="AW806">
        <v>2015</v>
      </c>
      <c r="AX806">
        <v>0</v>
      </c>
      <c r="AY806">
        <v>0</v>
      </c>
      <c r="AZ806">
        <v>0</v>
      </c>
      <c r="BA806">
        <v>0</v>
      </c>
      <c r="BB806">
        <v>0</v>
      </c>
    </row>
    <row r="807" spans="1:54" x14ac:dyDescent="0.2">
      <c r="A807">
        <v>2111721750</v>
      </c>
      <c r="B807" t="s">
        <v>831</v>
      </c>
      <c r="C807" s="2">
        <v>53333</v>
      </c>
      <c r="D807" s="1">
        <v>53333</v>
      </c>
      <c r="E807">
        <v>0</v>
      </c>
      <c r="F807" s="1">
        <v>53333</v>
      </c>
      <c r="G807">
        <v>0</v>
      </c>
      <c r="H807">
        <v>100</v>
      </c>
      <c r="I807" s="2">
        <v>53333</v>
      </c>
      <c r="J807" s="1">
        <v>53333</v>
      </c>
      <c r="K807">
        <v>0</v>
      </c>
      <c r="L807" s="1">
        <v>53333</v>
      </c>
      <c r="M807">
        <v>0</v>
      </c>
      <c r="N807">
        <v>100</v>
      </c>
      <c r="O807" s="2">
        <v>53333</v>
      </c>
      <c r="P807" s="1">
        <v>53333</v>
      </c>
      <c r="Q807">
        <v>0</v>
      </c>
      <c r="R807">
        <v>0</v>
      </c>
      <c r="S807" s="1">
        <v>-53333</v>
      </c>
      <c r="T807">
        <v>0</v>
      </c>
      <c r="U807" s="1">
        <v>-53333</v>
      </c>
      <c r="V807">
        <v>0</v>
      </c>
      <c r="W807" t="str">
        <f>""</f>
        <v/>
      </c>
      <c r="X807">
        <v>0</v>
      </c>
      <c r="Y807" t="str">
        <f>""</f>
        <v/>
      </c>
      <c r="Z807">
        <v>0</v>
      </c>
      <c r="AA807" t="str">
        <f>""</f>
        <v/>
      </c>
      <c r="AB807">
        <v>0</v>
      </c>
      <c r="AC807" t="str">
        <f>""</f>
        <v/>
      </c>
      <c r="AD807">
        <v>0</v>
      </c>
      <c r="AE807" t="str">
        <f>""</f>
        <v/>
      </c>
      <c r="AF807">
        <v>0</v>
      </c>
      <c r="AG807" t="str">
        <f>""</f>
        <v/>
      </c>
      <c r="AH807">
        <v>0</v>
      </c>
      <c r="AI807" t="str">
        <f>""</f>
        <v/>
      </c>
      <c r="AJ807">
        <v>0</v>
      </c>
      <c r="AK807" t="str">
        <f>""</f>
        <v/>
      </c>
      <c r="AL807">
        <v>0</v>
      </c>
      <c r="AM807" t="str">
        <f>""</f>
        <v/>
      </c>
      <c r="AN807">
        <v>0</v>
      </c>
      <c r="AO807" t="str">
        <f>""</f>
        <v/>
      </c>
      <c r="AP807">
        <v>0</v>
      </c>
      <c r="AQ807" t="str">
        <f>""</f>
        <v/>
      </c>
      <c r="AR807" t="s">
        <v>767</v>
      </c>
      <c r="AS807" t="s">
        <v>776</v>
      </c>
      <c r="AT807">
        <v>1117</v>
      </c>
      <c r="AU807" t="s">
        <v>829</v>
      </c>
      <c r="AV807">
        <v>2015</v>
      </c>
      <c r="AW807">
        <v>2015</v>
      </c>
      <c r="AX807">
        <v>0</v>
      </c>
      <c r="AY807">
        <v>0</v>
      </c>
      <c r="AZ807">
        <v>0</v>
      </c>
      <c r="BA807">
        <v>0</v>
      </c>
      <c r="BB807">
        <v>0</v>
      </c>
    </row>
    <row r="808" spans="1:54" x14ac:dyDescent="0.2">
      <c r="A808">
        <v>2112111525</v>
      </c>
      <c r="B808" t="s">
        <v>832</v>
      </c>
      <c r="C808" s="2">
        <v>-140000</v>
      </c>
      <c r="D808">
        <v>0</v>
      </c>
      <c r="E808">
        <v>0</v>
      </c>
      <c r="F808">
        <v>0</v>
      </c>
      <c r="G808" s="1">
        <v>-140000</v>
      </c>
      <c r="H808">
        <v>0</v>
      </c>
      <c r="I808" s="2">
        <v>-140000</v>
      </c>
      <c r="J808">
        <v>0</v>
      </c>
      <c r="K808">
        <v>0</v>
      </c>
      <c r="L808">
        <v>0</v>
      </c>
      <c r="M808" s="1">
        <v>-140000</v>
      </c>
      <c r="N808">
        <v>0</v>
      </c>
      <c r="O808" s="2">
        <v>-140000</v>
      </c>
      <c r="P808">
        <v>0</v>
      </c>
      <c r="Q808" s="1">
        <v>-140000</v>
      </c>
      <c r="R808">
        <v>0</v>
      </c>
      <c r="S808">
        <v>0</v>
      </c>
      <c r="T808">
        <v>0</v>
      </c>
      <c r="U808">
        <v>0</v>
      </c>
      <c r="V808">
        <v>0</v>
      </c>
      <c r="W808" t="str">
        <f>""</f>
        <v/>
      </c>
      <c r="X808">
        <v>0</v>
      </c>
      <c r="Y808" t="str">
        <f>""</f>
        <v/>
      </c>
      <c r="Z808">
        <v>0</v>
      </c>
      <c r="AA808" t="str">
        <f>""</f>
        <v/>
      </c>
      <c r="AB808">
        <v>0</v>
      </c>
      <c r="AC808" t="str">
        <f>""</f>
        <v/>
      </c>
      <c r="AD808">
        <v>0</v>
      </c>
      <c r="AE808" t="str">
        <f>""</f>
        <v/>
      </c>
      <c r="AF808">
        <v>0</v>
      </c>
      <c r="AG808" t="str">
        <f>""</f>
        <v/>
      </c>
      <c r="AH808">
        <v>0</v>
      </c>
      <c r="AI808" t="str">
        <f>""</f>
        <v/>
      </c>
      <c r="AJ808">
        <v>0</v>
      </c>
      <c r="AK808" t="str">
        <f>""</f>
        <v/>
      </c>
      <c r="AL808">
        <v>0</v>
      </c>
      <c r="AM808" t="str">
        <f>""</f>
        <v/>
      </c>
      <c r="AN808">
        <v>0</v>
      </c>
      <c r="AO808" t="str">
        <f>""</f>
        <v/>
      </c>
      <c r="AP808">
        <v>0</v>
      </c>
      <c r="AQ808" t="str">
        <f>""</f>
        <v/>
      </c>
      <c r="AR808" t="s">
        <v>767</v>
      </c>
      <c r="AS808" t="s">
        <v>57</v>
      </c>
      <c r="AT808">
        <v>1121</v>
      </c>
      <c r="AU808" t="s">
        <v>833</v>
      </c>
      <c r="AV808">
        <v>2015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</row>
    <row r="809" spans="1:54" x14ac:dyDescent="0.2">
      <c r="A809">
        <v>2112121750</v>
      </c>
      <c r="B809" t="s">
        <v>834</v>
      </c>
      <c r="C809" s="2">
        <v>140000</v>
      </c>
      <c r="D809">
        <v>0</v>
      </c>
      <c r="E809">
        <v>0</v>
      </c>
      <c r="F809">
        <v>0</v>
      </c>
      <c r="G809" s="1">
        <v>140000</v>
      </c>
      <c r="H809">
        <v>0</v>
      </c>
      <c r="I809" s="2">
        <v>140000</v>
      </c>
      <c r="J809">
        <v>0</v>
      </c>
      <c r="K809">
        <v>0</v>
      </c>
      <c r="L809">
        <v>0</v>
      </c>
      <c r="M809" s="1">
        <v>140000</v>
      </c>
      <c r="N809">
        <v>0</v>
      </c>
      <c r="O809" s="2">
        <v>140000</v>
      </c>
      <c r="P809">
        <v>0</v>
      </c>
      <c r="Q809" s="1">
        <v>140000</v>
      </c>
      <c r="R809">
        <v>0</v>
      </c>
      <c r="S809">
        <v>0</v>
      </c>
      <c r="T809">
        <v>0</v>
      </c>
      <c r="U809">
        <v>0</v>
      </c>
      <c r="V809">
        <v>0</v>
      </c>
      <c r="W809" t="str">
        <f>""</f>
        <v/>
      </c>
      <c r="X809">
        <v>0</v>
      </c>
      <c r="Y809" t="str">
        <f>""</f>
        <v/>
      </c>
      <c r="Z809">
        <v>0</v>
      </c>
      <c r="AA809" t="str">
        <f>""</f>
        <v/>
      </c>
      <c r="AB809">
        <v>0</v>
      </c>
      <c r="AC809" t="str">
        <f>""</f>
        <v/>
      </c>
      <c r="AD809">
        <v>0</v>
      </c>
      <c r="AE809" t="str">
        <f>""</f>
        <v/>
      </c>
      <c r="AF809">
        <v>0</v>
      </c>
      <c r="AG809" t="str">
        <f>""</f>
        <v/>
      </c>
      <c r="AH809">
        <v>0</v>
      </c>
      <c r="AI809" t="str">
        <f>""</f>
        <v/>
      </c>
      <c r="AJ809">
        <v>0</v>
      </c>
      <c r="AK809" t="str">
        <f>""</f>
        <v/>
      </c>
      <c r="AL809">
        <v>0</v>
      </c>
      <c r="AM809" t="str">
        <f>""</f>
        <v/>
      </c>
      <c r="AN809">
        <v>0</v>
      </c>
      <c r="AO809" t="str">
        <f>""</f>
        <v/>
      </c>
      <c r="AP809">
        <v>0</v>
      </c>
      <c r="AQ809" t="str">
        <f>""</f>
        <v/>
      </c>
      <c r="AR809" t="s">
        <v>767</v>
      </c>
      <c r="AS809" t="s">
        <v>57</v>
      </c>
      <c r="AT809">
        <v>1121</v>
      </c>
      <c r="AU809" t="s">
        <v>833</v>
      </c>
      <c r="AV809">
        <v>2015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</row>
    <row r="810" spans="1:54" x14ac:dyDescent="0.2">
      <c r="A810">
        <v>2112211599</v>
      </c>
      <c r="B810" t="s">
        <v>766</v>
      </c>
      <c r="C810">
        <v>0</v>
      </c>
      <c r="D810">
        <v>-69.5</v>
      </c>
      <c r="E810">
        <v>0</v>
      </c>
      <c r="F810">
        <v>-69.5</v>
      </c>
      <c r="G810">
        <v>69.5</v>
      </c>
      <c r="H810">
        <v>0</v>
      </c>
      <c r="I810">
        <v>0</v>
      </c>
      <c r="J810">
        <v>-69.5</v>
      </c>
      <c r="K810">
        <v>0</v>
      </c>
      <c r="L810">
        <v>-69.5</v>
      </c>
      <c r="M810">
        <v>69.5</v>
      </c>
      <c r="N810">
        <v>0</v>
      </c>
      <c r="O810">
        <v>0</v>
      </c>
      <c r="P810">
        <v>-69.5</v>
      </c>
      <c r="Q810">
        <v>69.5</v>
      </c>
      <c r="R810">
        <v>0</v>
      </c>
      <c r="S810">
        <v>69.5</v>
      </c>
      <c r="T810">
        <v>0</v>
      </c>
      <c r="U810">
        <v>69.5</v>
      </c>
      <c r="V810">
        <v>0</v>
      </c>
      <c r="W810" t="str">
        <f>""</f>
        <v/>
      </c>
      <c r="X810">
        <v>0</v>
      </c>
      <c r="Y810" t="str">
        <f>""</f>
        <v/>
      </c>
      <c r="Z810">
        <v>0</v>
      </c>
      <c r="AA810" t="str">
        <f>""</f>
        <v/>
      </c>
      <c r="AB810">
        <v>0</v>
      </c>
      <c r="AC810" t="str">
        <f>""</f>
        <v/>
      </c>
      <c r="AD810">
        <v>0</v>
      </c>
      <c r="AE810" t="str">
        <f>""</f>
        <v/>
      </c>
      <c r="AF810">
        <v>0</v>
      </c>
      <c r="AG810" t="str">
        <f>""</f>
        <v/>
      </c>
      <c r="AH810">
        <v>0</v>
      </c>
      <c r="AI810" t="str">
        <f>""</f>
        <v/>
      </c>
      <c r="AJ810">
        <v>0</v>
      </c>
      <c r="AK810" t="str">
        <f>""</f>
        <v/>
      </c>
      <c r="AL810">
        <v>0</v>
      </c>
      <c r="AM810" t="str">
        <f>""</f>
        <v/>
      </c>
      <c r="AN810">
        <v>0</v>
      </c>
      <c r="AO810" t="str">
        <f>""</f>
        <v/>
      </c>
      <c r="AP810">
        <v>0</v>
      </c>
      <c r="AQ810" t="str">
        <f>""</f>
        <v/>
      </c>
      <c r="AR810" t="s">
        <v>767</v>
      </c>
      <c r="AS810" t="s">
        <v>57</v>
      </c>
      <c r="AT810">
        <v>1122</v>
      </c>
      <c r="AU810" t="s">
        <v>835</v>
      </c>
      <c r="AV810">
        <v>2015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</row>
    <row r="811" spans="1:54" x14ac:dyDescent="0.2">
      <c r="A811">
        <v>2112311525</v>
      </c>
      <c r="B811" t="s">
        <v>836</v>
      </c>
      <c r="C811" s="2">
        <v>-557500</v>
      </c>
      <c r="D811" s="1">
        <v>-465915</v>
      </c>
      <c r="E811">
        <v>0</v>
      </c>
      <c r="F811" s="1">
        <v>-465915</v>
      </c>
      <c r="G811" s="1">
        <v>-91585</v>
      </c>
      <c r="H811">
        <v>83.57</v>
      </c>
      <c r="I811" s="2">
        <v>-557500</v>
      </c>
      <c r="J811" s="1">
        <v>-465915</v>
      </c>
      <c r="K811">
        <v>0</v>
      </c>
      <c r="L811" s="1">
        <v>-465915</v>
      </c>
      <c r="M811" s="1">
        <v>-91585</v>
      </c>
      <c r="N811">
        <v>83.57</v>
      </c>
      <c r="O811" s="2">
        <v>-557500</v>
      </c>
      <c r="P811" s="1">
        <v>-465915</v>
      </c>
      <c r="Q811" s="1">
        <v>-91585</v>
      </c>
      <c r="R811">
        <v>0</v>
      </c>
      <c r="S811" s="1">
        <v>465915</v>
      </c>
      <c r="T811">
        <v>0</v>
      </c>
      <c r="U811" s="1">
        <v>465915</v>
      </c>
      <c r="V811">
        <v>0</v>
      </c>
      <c r="W811" t="str">
        <f>""</f>
        <v/>
      </c>
      <c r="X811">
        <v>0</v>
      </c>
      <c r="Y811" t="str">
        <f>""</f>
        <v/>
      </c>
      <c r="Z811">
        <v>0</v>
      </c>
      <c r="AA811" t="str">
        <f>""</f>
        <v/>
      </c>
      <c r="AB811">
        <v>0</v>
      </c>
      <c r="AC811" t="str">
        <f>""</f>
        <v/>
      </c>
      <c r="AD811">
        <v>0</v>
      </c>
      <c r="AE811" t="str">
        <f>""</f>
        <v/>
      </c>
      <c r="AF811">
        <v>0</v>
      </c>
      <c r="AG811" t="str">
        <f>""</f>
        <v/>
      </c>
      <c r="AH811">
        <v>0</v>
      </c>
      <c r="AI811" t="str">
        <f>""</f>
        <v/>
      </c>
      <c r="AJ811">
        <v>0</v>
      </c>
      <c r="AK811" t="str">
        <f>""</f>
        <v/>
      </c>
      <c r="AL811">
        <v>0</v>
      </c>
      <c r="AM811" t="str">
        <f>""</f>
        <v/>
      </c>
      <c r="AN811">
        <v>0</v>
      </c>
      <c r="AO811" t="str">
        <f>""</f>
        <v/>
      </c>
      <c r="AP811">
        <v>0</v>
      </c>
      <c r="AQ811" t="str">
        <f>""</f>
        <v/>
      </c>
      <c r="AR811" t="s">
        <v>767</v>
      </c>
      <c r="AS811" t="s">
        <v>776</v>
      </c>
      <c r="AT811">
        <v>1123</v>
      </c>
      <c r="AU811" t="s">
        <v>837</v>
      </c>
      <c r="AV811">
        <v>2015</v>
      </c>
      <c r="AW811">
        <v>2015</v>
      </c>
      <c r="AX811">
        <v>0</v>
      </c>
      <c r="AY811">
        <v>0</v>
      </c>
      <c r="AZ811">
        <v>0</v>
      </c>
      <c r="BA811">
        <v>0</v>
      </c>
      <c r="BB811">
        <v>0</v>
      </c>
    </row>
    <row r="812" spans="1:54" x14ac:dyDescent="0.2">
      <c r="A812">
        <v>2112321750</v>
      </c>
      <c r="B812" t="s">
        <v>836</v>
      </c>
      <c r="C812" s="2">
        <v>557500</v>
      </c>
      <c r="D812" s="1">
        <v>465915</v>
      </c>
      <c r="E812">
        <v>0</v>
      </c>
      <c r="F812" s="1">
        <v>465915</v>
      </c>
      <c r="G812" s="1">
        <v>91585</v>
      </c>
      <c r="H812">
        <v>83.57</v>
      </c>
      <c r="I812" s="2">
        <v>557500</v>
      </c>
      <c r="J812" s="1">
        <v>465915</v>
      </c>
      <c r="K812">
        <v>0</v>
      </c>
      <c r="L812" s="1">
        <v>465915</v>
      </c>
      <c r="M812" s="1">
        <v>91585</v>
      </c>
      <c r="N812">
        <v>83.57</v>
      </c>
      <c r="O812" s="2">
        <v>557500</v>
      </c>
      <c r="P812" s="1">
        <v>465915</v>
      </c>
      <c r="Q812" s="1">
        <v>91585</v>
      </c>
      <c r="R812">
        <v>0</v>
      </c>
      <c r="S812" s="1">
        <v>-465915</v>
      </c>
      <c r="T812">
        <v>0</v>
      </c>
      <c r="U812" s="1">
        <v>-465915</v>
      </c>
      <c r="V812">
        <v>0</v>
      </c>
      <c r="W812" t="str">
        <f>""</f>
        <v/>
      </c>
      <c r="X812">
        <v>0</v>
      </c>
      <c r="Y812" t="str">
        <f>""</f>
        <v/>
      </c>
      <c r="Z812">
        <v>0</v>
      </c>
      <c r="AA812" t="str">
        <f>""</f>
        <v/>
      </c>
      <c r="AB812">
        <v>0</v>
      </c>
      <c r="AC812" t="str">
        <f>""</f>
        <v/>
      </c>
      <c r="AD812">
        <v>0</v>
      </c>
      <c r="AE812" t="str">
        <f>""</f>
        <v/>
      </c>
      <c r="AF812">
        <v>0</v>
      </c>
      <c r="AG812" t="str">
        <f>""</f>
        <v/>
      </c>
      <c r="AH812">
        <v>0</v>
      </c>
      <c r="AI812" t="str">
        <f>""</f>
        <v/>
      </c>
      <c r="AJ812">
        <v>0</v>
      </c>
      <c r="AK812" t="str">
        <f>""</f>
        <v/>
      </c>
      <c r="AL812">
        <v>0</v>
      </c>
      <c r="AM812" t="str">
        <f>""</f>
        <v/>
      </c>
      <c r="AN812">
        <v>0</v>
      </c>
      <c r="AO812" t="str">
        <f>""</f>
        <v/>
      </c>
      <c r="AP812">
        <v>0</v>
      </c>
      <c r="AQ812" t="str">
        <f>""</f>
        <v/>
      </c>
      <c r="AR812" t="s">
        <v>767</v>
      </c>
      <c r="AS812" t="s">
        <v>776</v>
      </c>
      <c r="AT812">
        <v>1123</v>
      </c>
      <c r="AU812" t="s">
        <v>837</v>
      </c>
      <c r="AV812">
        <v>2015</v>
      </c>
      <c r="AW812">
        <v>2015</v>
      </c>
      <c r="AX812">
        <v>0</v>
      </c>
      <c r="AY812">
        <v>0</v>
      </c>
      <c r="AZ812">
        <v>0</v>
      </c>
      <c r="BA812">
        <v>0</v>
      </c>
      <c r="BB812">
        <v>0</v>
      </c>
    </row>
    <row r="813" spans="1:54" x14ac:dyDescent="0.2">
      <c r="A813">
        <v>2112611510</v>
      </c>
      <c r="B813" t="s">
        <v>838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 t="str">
        <f>""</f>
        <v/>
      </c>
      <c r="X813">
        <v>0</v>
      </c>
      <c r="Y813" t="str">
        <f>""</f>
        <v/>
      </c>
      <c r="Z813">
        <v>0</v>
      </c>
      <c r="AA813" t="str">
        <f>""</f>
        <v/>
      </c>
      <c r="AB813">
        <v>0</v>
      </c>
      <c r="AC813" t="str">
        <f>""</f>
        <v/>
      </c>
      <c r="AD813">
        <v>0</v>
      </c>
      <c r="AE813" t="str">
        <f>""</f>
        <v/>
      </c>
      <c r="AF813">
        <v>0</v>
      </c>
      <c r="AG813" t="str">
        <f>""</f>
        <v/>
      </c>
      <c r="AH813">
        <v>0</v>
      </c>
      <c r="AI813" t="str">
        <f>""</f>
        <v/>
      </c>
      <c r="AJ813">
        <v>0</v>
      </c>
      <c r="AK813" t="str">
        <f>""</f>
        <v/>
      </c>
      <c r="AL813">
        <v>0</v>
      </c>
      <c r="AM813" t="str">
        <f>""</f>
        <v/>
      </c>
      <c r="AN813">
        <v>0</v>
      </c>
      <c r="AO813" t="str">
        <f>""</f>
        <v/>
      </c>
      <c r="AP813">
        <v>0</v>
      </c>
      <c r="AQ813" t="str">
        <f>""</f>
        <v/>
      </c>
      <c r="AR813" t="s">
        <v>767</v>
      </c>
      <c r="AS813" t="s">
        <v>57</v>
      </c>
      <c r="AT813">
        <v>0</v>
      </c>
      <c r="AU813" t="str">
        <f>""</f>
        <v/>
      </c>
      <c r="AV813">
        <v>2015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</row>
    <row r="814" spans="1:54" x14ac:dyDescent="0.2">
      <c r="A814">
        <v>2112611524</v>
      </c>
      <c r="B814" t="s">
        <v>838</v>
      </c>
      <c r="C814" s="2">
        <v>-650000</v>
      </c>
      <c r="D814" s="1">
        <v>-650000</v>
      </c>
      <c r="E814">
        <v>0</v>
      </c>
      <c r="F814" s="1">
        <v>-650000</v>
      </c>
      <c r="G814">
        <v>0</v>
      </c>
      <c r="H814">
        <v>100</v>
      </c>
      <c r="I814" s="2">
        <v>-650000</v>
      </c>
      <c r="J814" s="1">
        <v>-650000</v>
      </c>
      <c r="K814">
        <v>0</v>
      </c>
      <c r="L814" s="1">
        <v>-650000</v>
      </c>
      <c r="M814">
        <v>0</v>
      </c>
      <c r="N814">
        <v>100</v>
      </c>
      <c r="O814" s="2">
        <v>-650000</v>
      </c>
      <c r="P814" s="1">
        <v>-650000</v>
      </c>
      <c r="Q814">
        <v>0</v>
      </c>
      <c r="R814">
        <v>0</v>
      </c>
      <c r="S814" s="1">
        <v>650000</v>
      </c>
      <c r="T814">
        <v>0</v>
      </c>
      <c r="U814" s="1">
        <v>650000</v>
      </c>
      <c r="V814">
        <v>0</v>
      </c>
      <c r="W814" t="str">
        <f>""</f>
        <v/>
      </c>
      <c r="X814">
        <v>0</v>
      </c>
      <c r="Y814" t="str">
        <f>""</f>
        <v/>
      </c>
      <c r="Z814">
        <v>0</v>
      </c>
      <c r="AA814" t="str">
        <f>""</f>
        <v/>
      </c>
      <c r="AB814">
        <v>0</v>
      </c>
      <c r="AC814" t="str">
        <f>""</f>
        <v/>
      </c>
      <c r="AD814">
        <v>0</v>
      </c>
      <c r="AE814" t="str">
        <f>""</f>
        <v/>
      </c>
      <c r="AF814">
        <v>0</v>
      </c>
      <c r="AG814" t="str">
        <f>""</f>
        <v/>
      </c>
      <c r="AH814">
        <v>0</v>
      </c>
      <c r="AI814" t="str">
        <f>""</f>
        <v/>
      </c>
      <c r="AJ814">
        <v>0</v>
      </c>
      <c r="AK814" t="str">
        <f>""</f>
        <v/>
      </c>
      <c r="AL814">
        <v>0</v>
      </c>
      <c r="AM814" t="str">
        <f>""</f>
        <v/>
      </c>
      <c r="AN814">
        <v>0</v>
      </c>
      <c r="AO814" t="str">
        <f>""</f>
        <v/>
      </c>
      <c r="AP814">
        <v>0</v>
      </c>
      <c r="AQ814" t="str">
        <f>""</f>
        <v/>
      </c>
      <c r="AR814" t="s">
        <v>767</v>
      </c>
      <c r="AS814" t="s">
        <v>57</v>
      </c>
      <c r="AT814">
        <v>1126</v>
      </c>
      <c r="AU814" t="s">
        <v>839</v>
      </c>
      <c r="AV814">
        <v>2015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</row>
    <row r="815" spans="1:54" x14ac:dyDescent="0.2">
      <c r="A815">
        <v>2112611540</v>
      </c>
      <c r="B815" t="s">
        <v>838</v>
      </c>
      <c r="C815" s="2">
        <v>-500000</v>
      </c>
      <c r="D815" s="1">
        <v>-500000</v>
      </c>
      <c r="E815">
        <v>0</v>
      </c>
      <c r="F815" s="1">
        <v>-500000</v>
      </c>
      <c r="G815">
        <v>0</v>
      </c>
      <c r="H815">
        <v>100</v>
      </c>
      <c r="I815" s="2">
        <v>-500000</v>
      </c>
      <c r="J815" s="1">
        <v>-500000</v>
      </c>
      <c r="K815">
        <v>0</v>
      </c>
      <c r="L815" s="1">
        <v>-500000</v>
      </c>
      <c r="M815">
        <v>0</v>
      </c>
      <c r="N815">
        <v>100</v>
      </c>
      <c r="O815" s="2">
        <v>-500000</v>
      </c>
      <c r="P815" s="1">
        <v>-500000</v>
      </c>
      <c r="Q815">
        <v>0</v>
      </c>
      <c r="R815">
        <v>0</v>
      </c>
      <c r="S815" s="1">
        <v>500000</v>
      </c>
      <c r="T815">
        <v>0</v>
      </c>
      <c r="U815" s="1">
        <v>500000</v>
      </c>
      <c r="V815">
        <v>0</v>
      </c>
      <c r="W815" t="str">
        <f>""</f>
        <v/>
      </c>
      <c r="X815">
        <v>0</v>
      </c>
      <c r="Y815" t="str">
        <f>""</f>
        <v/>
      </c>
      <c r="Z815">
        <v>0</v>
      </c>
      <c r="AA815" t="str">
        <f>""</f>
        <v/>
      </c>
      <c r="AB815">
        <v>0</v>
      </c>
      <c r="AC815" t="str">
        <f>""</f>
        <v/>
      </c>
      <c r="AD815">
        <v>0</v>
      </c>
      <c r="AE815" t="str">
        <f>""</f>
        <v/>
      </c>
      <c r="AF815">
        <v>0</v>
      </c>
      <c r="AG815" t="str">
        <f>""</f>
        <v/>
      </c>
      <c r="AH815">
        <v>0</v>
      </c>
      <c r="AI815" t="str">
        <f>""</f>
        <v/>
      </c>
      <c r="AJ815">
        <v>0</v>
      </c>
      <c r="AK815" t="str">
        <f>""</f>
        <v/>
      </c>
      <c r="AL815">
        <v>0</v>
      </c>
      <c r="AM815" t="str">
        <f>""</f>
        <v/>
      </c>
      <c r="AN815">
        <v>0</v>
      </c>
      <c r="AO815" t="str">
        <f>""</f>
        <v/>
      </c>
      <c r="AP815">
        <v>0</v>
      </c>
      <c r="AQ815" t="str">
        <f>""</f>
        <v/>
      </c>
      <c r="AR815" t="s">
        <v>767</v>
      </c>
      <c r="AS815" t="s">
        <v>57</v>
      </c>
      <c r="AT815">
        <v>1126</v>
      </c>
      <c r="AU815" t="s">
        <v>839</v>
      </c>
      <c r="AV815">
        <v>2015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</row>
    <row r="816" spans="1:54" x14ac:dyDescent="0.2">
      <c r="A816">
        <v>2112621750</v>
      </c>
      <c r="B816" t="s">
        <v>840</v>
      </c>
      <c r="C816" s="2">
        <v>1150000</v>
      </c>
      <c r="D816" s="1">
        <v>1054190.25</v>
      </c>
      <c r="E816">
        <v>0</v>
      </c>
      <c r="F816" s="1">
        <v>1054190.25</v>
      </c>
      <c r="G816" s="1">
        <v>95809.75</v>
      </c>
      <c r="H816">
        <v>91.66</v>
      </c>
      <c r="I816" s="2">
        <v>1150000</v>
      </c>
      <c r="J816" s="1">
        <v>1054190.25</v>
      </c>
      <c r="K816">
        <v>0</v>
      </c>
      <c r="L816" s="1">
        <v>1054190.25</v>
      </c>
      <c r="M816" s="1">
        <v>95809.75</v>
      </c>
      <c r="N816">
        <v>91.66</v>
      </c>
      <c r="O816" s="2">
        <v>1150000</v>
      </c>
      <c r="P816" s="1">
        <v>1054190.25</v>
      </c>
      <c r="Q816" s="1">
        <v>95809.75</v>
      </c>
      <c r="R816">
        <v>0</v>
      </c>
      <c r="S816" s="1">
        <v>-1054190.25</v>
      </c>
      <c r="T816">
        <v>0</v>
      </c>
      <c r="U816" s="1">
        <v>-1054190.25</v>
      </c>
      <c r="V816">
        <v>0</v>
      </c>
      <c r="W816" t="str">
        <f>""</f>
        <v/>
      </c>
      <c r="X816">
        <v>0</v>
      </c>
      <c r="Y816" t="str">
        <f>""</f>
        <v/>
      </c>
      <c r="Z816">
        <v>0</v>
      </c>
      <c r="AA816" t="str">
        <f>""</f>
        <v/>
      </c>
      <c r="AB816">
        <v>0</v>
      </c>
      <c r="AC816" t="str">
        <f>""</f>
        <v/>
      </c>
      <c r="AD816">
        <v>0</v>
      </c>
      <c r="AE816" t="str">
        <f>""</f>
        <v/>
      </c>
      <c r="AF816">
        <v>0</v>
      </c>
      <c r="AG816" t="str">
        <f>""</f>
        <v/>
      </c>
      <c r="AH816">
        <v>0</v>
      </c>
      <c r="AI816" t="str">
        <f>""</f>
        <v/>
      </c>
      <c r="AJ816">
        <v>0</v>
      </c>
      <c r="AK816" t="str">
        <f>""</f>
        <v/>
      </c>
      <c r="AL816">
        <v>0</v>
      </c>
      <c r="AM816" t="str">
        <f>""</f>
        <v/>
      </c>
      <c r="AN816">
        <v>0</v>
      </c>
      <c r="AO816" t="str">
        <f>""</f>
        <v/>
      </c>
      <c r="AP816">
        <v>0</v>
      </c>
      <c r="AQ816" t="str">
        <f>""</f>
        <v/>
      </c>
      <c r="AR816" t="s">
        <v>767</v>
      </c>
      <c r="AS816" t="s">
        <v>57</v>
      </c>
      <c r="AT816">
        <v>1126</v>
      </c>
      <c r="AU816" t="s">
        <v>839</v>
      </c>
      <c r="AV816">
        <v>2015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</row>
    <row r="817" spans="1:54" x14ac:dyDescent="0.2">
      <c r="A817">
        <v>2112811510</v>
      </c>
      <c r="B817" t="s">
        <v>841</v>
      </c>
      <c r="C817" s="2">
        <v>-127142</v>
      </c>
      <c r="D817" s="1">
        <v>-127142</v>
      </c>
      <c r="E817">
        <v>0</v>
      </c>
      <c r="F817" s="1">
        <v>-127142</v>
      </c>
      <c r="G817">
        <v>0</v>
      </c>
      <c r="H817">
        <v>100</v>
      </c>
      <c r="I817" s="2">
        <v>-127142</v>
      </c>
      <c r="J817" s="1">
        <v>-127142</v>
      </c>
      <c r="K817">
        <v>0</v>
      </c>
      <c r="L817" s="1">
        <v>-127142</v>
      </c>
      <c r="M817">
        <v>0</v>
      </c>
      <c r="N817">
        <v>100</v>
      </c>
      <c r="O817" s="2">
        <v>-127142</v>
      </c>
      <c r="P817" s="1">
        <v>-127142</v>
      </c>
      <c r="Q817">
        <v>0</v>
      </c>
      <c r="R817">
        <v>0</v>
      </c>
      <c r="S817" s="1">
        <v>127142</v>
      </c>
      <c r="T817">
        <v>0</v>
      </c>
      <c r="U817" s="1">
        <v>127142</v>
      </c>
      <c r="V817">
        <v>0</v>
      </c>
      <c r="W817" t="str">
        <f>""</f>
        <v/>
      </c>
      <c r="X817">
        <v>0</v>
      </c>
      <c r="Y817" t="str">
        <f>""</f>
        <v/>
      </c>
      <c r="Z817">
        <v>0</v>
      </c>
      <c r="AA817" t="str">
        <f>""</f>
        <v/>
      </c>
      <c r="AB817">
        <v>0</v>
      </c>
      <c r="AC817" t="str">
        <f>""</f>
        <v/>
      </c>
      <c r="AD817">
        <v>0</v>
      </c>
      <c r="AE817" t="str">
        <f>""</f>
        <v/>
      </c>
      <c r="AF817">
        <v>0</v>
      </c>
      <c r="AG817" t="str">
        <f>""</f>
        <v/>
      </c>
      <c r="AH817">
        <v>0</v>
      </c>
      <c r="AI817" t="str">
        <f>""</f>
        <v/>
      </c>
      <c r="AJ817">
        <v>0</v>
      </c>
      <c r="AK817" t="str">
        <f>""</f>
        <v/>
      </c>
      <c r="AL817">
        <v>0</v>
      </c>
      <c r="AM817" t="str">
        <f>""</f>
        <v/>
      </c>
      <c r="AN817">
        <v>0</v>
      </c>
      <c r="AO817" t="str">
        <f>""</f>
        <v/>
      </c>
      <c r="AP817">
        <v>0</v>
      </c>
      <c r="AQ817" t="str">
        <f>""</f>
        <v/>
      </c>
      <c r="AR817" t="s">
        <v>767</v>
      </c>
      <c r="AS817" t="s">
        <v>776</v>
      </c>
      <c r="AT817">
        <v>1128</v>
      </c>
      <c r="AU817" t="s">
        <v>842</v>
      </c>
      <c r="AV817">
        <v>2015</v>
      </c>
      <c r="AW817">
        <v>2015</v>
      </c>
      <c r="AX817">
        <v>0</v>
      </c>
      <c r="AY817">
        <v>0</v>
      </c>
      <c r="AZ817">
        <v>0</v>
      </c>
      <c r="BA817">
        <v>0</v>
      </c>
      <c r="BB817">
        <v>0</v>
      </c>
    </row>
    <row r="818" spans="1:54" x14ac:dyDescent="0.2">
      <c r="A818">
        <v>2112811536</v>
      </c>
      <c r="B818" t="s">
        <v>841</v>
      </c>
      <c r="C818" s="2">
        <v>-326967</v>
      </c>
      <c r="D818" s="1">
        <v>-326535</v>
      </c>
      <c r="E818">
        <v>0</v>
      </c>
      <c r="F818" s="1">
        <v>-326535</v>
      </c>
      <c r="G818">
        <v>-432</v>
      </c>
      <c r="H818">
        <v>99.86</v>
      </c>
      <c r="I818" s="2">
        <v>-326967</v>
      </c>
      <c r="J818" s="1">
        <v>-326535</v>
      </c>
      <c r="K818">
        <v>0</v>
      </c>
      <c r="L818" s="1">
        <v>-326535</v>
      </c>
      <c r="M818">
        <v>-432</v>
      </c>
      <c r="N818">
        <v>99.86</v>
      </c>
      <c r="O818" s="2">
        <v>-326967</v>
      </c>
      <c r="P818" s="1">
        <v>-326535</v>
      </c>
      <c r="Q818">
        <v>-432</v>
      </c>
      <c r="R818">
        <v>0</v>
      </c>
      <c r="S818" s="1">
        <v>326535</v>
      </c>
      <c r="T818">
        <v>0</v>
      </c>
      <c r="U818" s="1">
        <v>326535</v>
      </c>
      <c r="V818">
        <v>0</v>
      </c>
      <c r="W818" t="str">
        <f>""</f>
        <v/>
      </c>
      <c r="X818">
        <v>0</v>
      </c>
      <c r="Y818" t="str">
        <f>""</f>
        <v/>
      </c>
      <c r="Z818">
        <v>0</v>
      </c>
      <c r="AA818" t="str">
        <f>""</f>
        <v/>
      </c>
      <c r="AB818">
        <v>0</v>
      </c>
      <c r="AC818" t="str">
        <f>""</f>
        <v/>
      </c>
      <c r="AD818">
        <v>0</v>
      </c>
      <c r="AE818" t="str">
        <f>""</f>
        <v/>
      </c>
      <c r="AF818">
        <v>0</v>
      </c>
      <c r="AG818" t="str">
        <f>""</f>
        <v/>
      </c>
      <c r="AH818">
        <v>0</v>
      </c>
      <c r="AI818" t="str">
        <f>""</f>
        <v/>
      </c>
      <c r="AJ818">
        <v>0</v>
      </c>
      <c r="AK818" t="str">
        <f>""</f>
        <v/>
      </c>
      <c r="AL818">
        <v>0</v>
      </c>
      <c r="AM818" t="str">
        <f>""</f>
        <v/>
      </c>
      <c r="AN818">
        <v>0</v>
      </c>
      <c r="AO818" t="str">
        <f>""</f>
        <v/>
      </c>
      <c r="AP818">
        <v>0</v>
      </c>
      <c r="AQ818" t="str">
        <f>""</f>
        <v/>
      </c>
      <c r="AR818" t="s">
        <v>767</v>
      </c>
      <c r="AS818" t="s">
        <v>776</v>
      </c>
      <c r="AT818">
        <v>1128</v>
      </c>
      <c r="AU818" t="s">
        <v>842</v>
      </c>
      <c r="AV818">
        <v>2015</v>
      </c>
      <c r="AW818">
        <v>2015</v>
      </c>
      <c r="AX818">
        <v>0</v>
      </c>
      <c r="AY818">
        <v>0</v>
      </c>
      <c r="AZ818">
        <v>0</v>
      </c>
      <c r="BA818">
        <v>0</v>
      </c>
      <c r="BB818">
        <v>0</v>
      </c>
    </row>
    <row r="819" spans="1:54" x14ac:dyDescent="0.2">
      <c r="A819">
        <v>2112811540</v>
      </c>
      <c r="B819" t="s">
        <v>843</v>
      </c>
      <c r="C819" s="2">
        <v>-6228</v>
      </c>
      <c r="D819" s="1">
        <v>-6228</v>
      </c>
      <c r="E819">
        <v>0</v>
      </c>
      <c r="F819" s="1">
        <v>-6228</v>
      </c>
      <c r="G819">
        <v>0</v>
      </c>
      <c r="H819">
        <v>100</v>
      </c>
      <c r="I819" s="2">
        <v>-6228</v>
      </c>
      <c r="J819" s="1">
        <v>-6228</v>
      </c>
      <c r="K819">
        <v>0</v>
      </c>
      <c r="L819" s="1">
        <v>-6228</v>
      </c>
      <c r="M819">
        <v>0</v>
      </c>
      <c r="N819">
        <v>100</v>
      </c>
      <c r="O819" s="2">
        <v>-6228</v>
      </c>
      <c r="P819" s="1">
        <v>-6228</v>
      </c>
      <c r="Q819">
        <v>0</v>
      </c>
      <c r="R819">
        <v>0</v>
      </c>
      <c r="S819" s="1">
        <v>6228</v>
      </c>
      <c r="T819">
        <v>0</v>
      </c>
      <c r="U819" s="1">
        <v>6228</v>
      </c>
      <c r="V819">
        <v>0</v>
      </c>
      <c r="W819" t="str">
        <f>""</f>
        <v/>
      </c>
      <c r="X819">
        <v>0</v>
      </c>
      <c r="Y819" t="str">
        <f>""</f>
        <v/>
      </c>
      <c r="Z819">
        <v>0</v>
      </c>
      <c r="AA819" t="str">
        <f>""</f>
        <v/>
      </c>
      <c r="AB819">
        <v>0</v>
      </c>
      <c r="AC819" t="str">
        <f>""</f>
        <v/>
      </c>
      <c r="AD819">
        <v>0</v>
      </c>
      <c r="AE819" t="str">
        <f>""</f>
        <v/>
      </c>
      <c r="AF819">
        <v>0</v>
      </c>
      <c r="AG819" t="str">
        <f>""</f>
        <v/>
      </c>
      <c r="AH819">
        <v>0</v>
      </c>
      <c r="AI819" t="str">
        <f>""</f>
        <v/>
      </c>
      <c r="AJ819">
        <v>0</v>
      </c>
      <c r="AK819" t="str">
        <f>""</f>
        <v/>
      </c>
      <c r="AL819">
        <v>0</v>
      </c>
      <c r="AM819" t="str">
        <f>""</f>
        <v/>
      </c>
      <c r="AN819">
        <v>0</v>
      </c>
      <c r="AO819" t="str">
        <f>""</f>
        <v/>
      </c>
      <c r="AP819">
        <v>0</v>
      </c>
      <c r="AQ819" t="str">
        <f>""</f>
        <v/>
      </c>
      <c r="AR819" t="s">
        <v>767</v>
      </c>
      <c r="AS819" t="s">
        <v>776</v>
      </c>
      <c r="AT819">
        <v>1128</v>
      </c>
      <c r="AU819" t="s">
        <v>842</v>
      </c>
      <c r="AV819">
        <v>2015</v>
      </c>
      <c r="AW819">
        <v>2015</v>
      </c>
      <c r="AX819">
        <v>0</v>
      </c>
      <c r="AY819">
        <v>0</v>
      </c>
      <c r="AZ819">
        <v>0</v>
      </c>
      <c r="BA819">
        <v>0</v>
      </c>
      <c r="BB819">
        <v>0</v>
      </c>
    </row>
    <row r="820" spans="1:54" x14ac:dyDescent="0.2">
      <c r="A820">
        <v>2112821750</v>
      </c>
      <c r="B820" t="s">
        <v>844</v>
      </c>
      <c r="C820" s="2">
        <v>460337</v>
      </c>
      <c r="D820" s="1">
        <v>459905</v>
      </c>
      <c r="E820">
        <v>0</v>
      </c>
      <c r="F820" s="1">
        <v>459905</v>
      </c>
      <c r="G820">
        <v>432</v>
      </c>
      <c r="H820">
        <v>99.9</v>
      </c>
      <c r="I820" s="2">
        <v>460337</v>
      </c>
      <c r="J820" s="1">
        <v>459905</v>
      </c>
      <c r="K820">
        <v>0</v>
      </c>
      <c r="L820" s="1">
        <v>459905</v>
      </c>
      <c r="M820">
        <v>432</v>
      </c>
      <c r="N820">
        <v>99.9</v>
      </c>
      <c r="O820" s="2">
        <v>460337</v>
      </c>
      <c r="P820" s="1">
        <v>459905</v>
      </c>
      <c r="Q820">
        <v>432</v>
      </c>
      <c r="R820">
        <v>0</v>
      </c>
      <c r="S820" s="1">
        <v>-459905</v>
      </c>
      <c r="T820">
        <v>0</v>
      </c>
      <c r="U820" s="1">
        <v>-459905</v>
      </c>
      <c r="V820">
        <v>0</v>
      </c>
      <c r="W820" t="str">
        <f>""</f>
        <v/>
      </c>
      <c r="X820">
        <v>0</v>
      </c>
      <c r="Y820" t="str">
        <f>""</f>
        <v/>
      </c>
      <c r="Z820">
        <v>0</v>
      </c>
      <c r="AA820" t="str">
        <f>""</f>
        <v/>
      </c>
      <c r="AB820">
        <v>0</v>
      </c>
      <c r="AC820" t="str">
        <f>""</f>
        <v/>
      </c>
      <c r="AD820">
        <v>0</v>
      </c>
      <c r="AE820" t="str">
        <f>""</f>
        <v/>
      </c>
      <c r="AF820">
        <v>0</v>
      </c>
      <c r="AG820" t="str">
        <f>""</f>
        <v/>
      </c>
      <c r="AH820">
        <v>0</v>
      </c>
      <c r="AI820" t="str">
        <f>""</f>
        <v/>
      </c>
      <c r="AJ820">
        <v>0</v>
      </c>
      <c r="AK820" t="str">
        <f>""</f>
        <v/>
      </c>
      <c r="AL820">
        <v>0</v>
      </c>
      <c r="AM820" t="str">
        <f>""</f>
        <v/>
      </c>
      <c r="AN820">
        <v>0</v>
      </c>
      <c r="AO820" t="str">
        <f>""</f>
        <v/>
      </c>
      <c r="AP820">
        <v>0</v>
      </c>
      <c r="AQ820" t="str">
        <f>""</f>
        <v/>
      </c>
      <c r="AR820" t="s">
        <v>767</v>
      </c>
      <c r="AS820" t="s">
        <v>776</v>
      </c>
      <c r="AT820">
        <v>1128</v>
      </c>
      <c r="AU820" t="s">
        <v>842</v>
      </c>
      <c r="AV820">
        <v>2015</v>
      </c>
      <c r="AW820">
        <v>2015</v>
      </c>
      <c r="AX820">
        <v>0</v>
      </c>
      <c r="AY820">
        <v>0</v>
      </c>
      <c r="AZ820">
        <v>0</v>
      </c>
      <c r="BA820">
        <v>0</v>
      </c>
      <c r="BB820">
        <v>0</v>
      </c>
    </row>
    <row r="821" spans="1:54" x14ac:dyDescent="0.2">
      <c r="A821">
        <v>2112911523</v>
      </c>
      <c r="B821" t="s">
        <v>845</v>
      </c>
      <c r="C821" s="2">
        <v>-59529</v>
      </c>
      <c r="D821" s="1">
        <v>-59529</v>
      </c>
      <c r="E821">
        <v>0</v>
      </c>
      <c r="F821" s="1">
        <v>-59529</v>
      </c>
      <c r="G821">
        <v>0</v>
      </c>
      <c r="H821">
        <v>100</v>
      </c>
      <c r="I821" s="2">
        <v>-59529</v>
      </c>
      <c r="J821" s="1">
        <v>-59529</v>
      </c>
      <c r="K821">
        <v>0</v>
      </c>
      <c r="L821" s="1">
        <v>-59529</v>
      </c>
      <c r="M821">
        <v>0</v>
      </c>
      <c r="N821">
        <v>100</v>
      </c>
      <c r="O821" s="2">
        <v>-59529</v>
      </c>
      <c r="P821" s="1">
        <v>-59529</v>
      </c>
      <c r="Q821">
        <v>0</v>
      </c>
      <c r="R821">
        <v>0</v>
      </c>
      <c r="S821" s="1">
        <v>59529</v>
      </c>
      <c r="T821">
        <v>0</v>
      </c>
      <c r="U821" s="1">
        <v>59529</v>
      </c>
      <c r="V821">
        <v>0</v>
      </c>
      <c r="W821" t="str">
        <f>""</f>
        <v/>
      </c>
      <c r="X821">
        <v>0</v>
      </c>
      <c r="Y821" t="str">
        <f>""</f>
        <v/>
      </c>
      <c r="Z821">
        <v>0</v>
      </c>
      <c r="AA821" t="str">
        <f>""</f>
        <v/>
      </c>
      <c r="AB821">
        <v>0</v>
      </c>
      <c r="AC821" t="str">
        <f>""</f>
        <v/>
      </c>
      <c r="AD821">
        <v>0</v>
      </c>
      <c r="AE821" t="str">
        <f>""</f>
        <v/>
      </c>
      <c r="AF821">
        <v>0</v>
      </c>
      <c r="AG821" t="str">
        <f>""</f>
        <v/>
      </c>
      <c r="AH821">
        <v>0</v>
      </c>
      <c r="AI821" t="str">
        <f>""</f>
        <v/>
      </c>
      <c r="AJ821">
        <v>0</v>
      </c>
      <c r="AK821" t="str">
        <f>""</f>
        <v/>
      </c>
      <c r="AL821">
        <v>0</v>
      </c>
      <c r="AM821" t="str">
        <f>""</f>
        <v/>
      </c>
      <c r="AN821">
        <v>0</v>
      </c>
      <c r="AO821" t="str">
        <f>""</f>
        <v/>
      </c>
      <c r="AP821">
        <v>0</v>
      </c>
      <c r="AQ821" t="str">
        <f>""</f>
        <v/>
      </c>
      <c r="AR821" t="s">
        <v>767</v>
      </c>
      <c r="AS821" t="s">
        <v>776</v>
      </c>
      <c r="AT821">
        <v>1129</v>
      </c>
      <c r="AU821" t="s">
        <v>846</v>
      </c>
      <c r="AV821">
        <v>2015</v>
      </c>
      <c r="AW821">
        <v>2015</v>
      </c>
      <c r="AX821">
        <v>0</v>
      </c>
      <c r="AY821">
        <v>0</v>
      </c>
      <c r="AZ821">
        <v>0</v>
      </c>
      <c r="BA821">
        <v>0</v>
      </c>
      <c r="BB821">
        <v>0</v>
      </c>
    </row>
    <row r="822" spans="1:54" x14ac:dyDescent="0.2">
      <c r="A822">
        <v>2112921930</v>
      </c>
      <c r="B822" t="s">
        <v>847</v>
      </c>
      <c r="C822" s="2">
        <v>59529</v>
      </c>
      <c r="D822" s="1">
        <v>59529</v>
      </c>
      <c r="E822">
        <v>0</v>
      </c>
      <c r="F822" s="1">
        <v>59529</v>
      </c>
      <c r="G822">
        <v>0</v>
      </c>
      <c r="H822">
        <v>100</v>
      </c>
      <c r="I822" s="2">
        <v>59529</v>
      </c>
      <c r="J822" s="1">
        <v>59529</v>
      </c>
      <c r="K822">
        <v>0</v>
      </c>
      <c r="L822" s="1">
        <v>59529</v>
      </c>
      <c r="M822">
        <v>0</v>
      </c>
      <c r="N822">
        <v>100</v>
      </c>
      <c r="O822" s="2">
        <v>59529</v>
      </c>
      <c r="P822" s="1">
        <v>59529</v>
      </c>
      <c r="Q822">
        <v>0</v>
      </c>
      <c r="R822">
        <v>0</v>
      </c>
      <c r="S822" s="1">
        <v>-59529</v>
      </c>
      <c r="T822">
        <v>0</v>
      </c>
      <c r="U822" s="1">
        <v>-59529</v>
      </c>
      <c r="V822">
        <v>0</v>
      </c>
      <c r="W822" t="str">
        <f>""</f>
        <v/>
      </c>
      <c r="X822">
        <v>0</v>
      </c>
      <c r="Y822" t="str">
        <f>""</f>
        <v/>
      </c>
      <c r="Z822">
        <v>0</v>
      </c>
      <c r="AA822" t="str">
        <f>""</f>
        <v/>
      </c>
      <c r="AB822">
        <v>0</v>
      </c>
      <c r="AC822" t="str">
        <f>""</f>
        <v/>
      </c>
      <c r="AD822">
        <v>0</v>
      </c>
      <c r="AE822" t="str">
        <f>""</f>
        <v/>
      </c>
      <c r="AF822">
        <v>0</v>
      </c>
      <c r="AG822" t="str">
        <f>""</f>
        <v/>
      </c>
      <c r="AH822">
        <v>0</v>
      </c>
      <c r="AI822" t="str">
        <f>""</f>
        <v/>
      </c>
      <c r="AJ822">
        <v>0</v>
      </c>
      <c r="AK822" t="str">
        <f>""</f>
        <v/>
      </c>
      <c r="AL822">
        <v>0</v>
      </c>
      <c r="AM822" t="str">
        <f>""</f>
        <v/>
      </c>
      <c r="AN822">
        <v>0</v>
      </c>
      <c r="AO822" t="str">
        <f>""</f>
        <v/>
      </c>
      <c r="AP822">
        <v>0</v>
      </c>
      <c r="AQ822" t="str">
        <f>""</f>
        <v/>
      </c>
      <c r="AR822" t="s">
        <v>767</v>
      </c>
      <c r="AS822" t="s">
        <v>776</v>
      </c>
      <c r="AT822">
        <v>1129</v>
      </c>
      <c r="AU822" t="s">
        <v>846</v>
      </c>
      <c r="AV822">
        <v>2015</v>
      </c>
      <c r="AW822">
        <v>2015</v>
      </c>
      <c r="AX822">
        <v>0</v>
      </c>
      <c r="AY822">
        <v>0</v>
      </c>
      <c r="AZ822">
        <v>0</v>
      </c>
      <c r="BA822">
        <v>0</v>
      </c>
      <c r="BB822">
        <v>0</v>
      </c>
    </row>
    <row r="823" spans="1:54" x14ac:dyDescent="0.2">
      <c r="A823">
        <v>2113011523</v>
      </c>
      <c r="B823" t="s">
        <v>848</v>
      </c>
      <c r="C823" s="2">
        <v>-510000</v>
      </c>
      <c r="D823" s="1">
        <v>-490000</v>
      </c>
      <c r="E823">
        <v>0</v>
      </c>
      <c r="F823" s="1">
        <v>-490000</v>
      </c>
      <c r="G823" s="1">
        <v>-20000</v>
      </c>
      <c r="H823">
        <v>96.07</v>
      </c>
      <c r="I823" s="2">
        <v>-510000</v>
      </c>
      <c r="J823" s="1">
        <v>-490000</v>
      </c>
      <c r="K823">
        <v>0</v>
      </c>
      <c r="L823" s="1">
        <v>-490000</v>
      </c>
      <c r="M823" s="1">
        <v>-20000</v>
      </c>
      <c r="N823">
        <v>96.07</v>
      </c>
      <c r="O823" s="2">
        <v>-510000</v>
      </c>
      <c r="P823" s="1">
        <v>-490000</v>
      </c>
      <c r="Q823" s="1">
        <v>-20000</v>
      </c>
      <c r="R823">
        <v>0</v>
      </c>
      <c r="S823" s="1">
        <v>490000</v>
      </c>
      <c r="T823">
        <v>0</v>
      </c>
      <c r="U823" s="1">
        <v>490000</v>
      </c>
      <c r="V823">
        <v>0</v>
      </c>
      <c r="W823" t="str">
        <f>""</f>
        <v/>
      </c>
      <c r="X823">
        <v>0</v>
      </c>
      <c r="Y823" t="str">
        <f>""</f>
        <v/>
      </c>
      <c r="Z823">
        <v>0</v>
      </c>
      <c r="AA823" t="str">
        <f>""</f>
        <v/>
      </c>
      <c r="AB823">
        <v>0</v>
      </c>
      <c r="AC823" t="str">
        <f>""</f>
        <v/>
      </c>
      <c r="AD823">
        <v>0</v>
      </c>
      <c r="AE823" t="str">
        <f>""</f>
        <v/>
      </c>
      <c r="AF823">
        <v>0</v>
      </c>
      <c r="AG823" t="str">
        <f>""</f>
        <v/>
      </c>
      <c r="AH823">
        <v>0</v>
      </c>
      <c r="AI823" t="str">
        <f>""</f>
        <v/>
      </c>
      <c r="AJ823">
        <v>0</v>
      </c>
      <c r="AK823" t="str">
        <f>""</f>
        <v/>
      </c>
      <c r="AL823">
        <v>0</v>
      </c>
      <c r="AM823" t="str">
        <f>""</f>
        <v/>
      </c>
      <c r="AN823">
        <v>0</v>
      </c>
      <c r="AO823" t="str">
        <f>""</f>
        <v/>
      </c>
      <c r="AP823">
        <v>0</v>
      </c>
      <c r="AQ823" t="str">
        <f>""</f>
        <v/>
      </c>
      <c r="AR823" t="s">
        <v>767</v>
      </c>
      <c r="AS823" t="s">
        <v>57</v>
      </c>
      <c r="AT823">
        <v>1130</v>
      </c>
      <c r="AU823" t="s">
        <v>849</v>
      </c>
      <c r="AV823">
        <v>2015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</row>
    <row r="824" spans="1:54" x14ac:dyDescent="0.2">
      <c r="A824">
        <v>2113021930</v>
      </c>
      <c r="B824" t="s">
        <v>850</v>
      </c>
      <c r="C824" s="2">
        <v>510000</v>
      </c>
      <c r="D824" s="1">
        <v>547816.85</v>
      </c>
      <c r="E824">
        <v>0</v>
      </c>
      <c r="F824" s="1">
        <v>547816.85</v>
      </c>
      <c r="G824" s="1">
        <v>-37816.85</v>
      </c>
      <c r="H824">
        <v>107.41</v>
      </c>
      <c r="I824" s="2">
        <v>510000</v>
      </c>
      <c r="J824" s="1">
        <v>547816.85</v>
      </c>
      <c r="K824">
        <v>0</v>
      </c>
      <c r="L824" s="1">
        <v>547816.85</v>
      </c>
      <c r="M824" s="1">
        <v>-37816.85</v>
      </c>
      <c r="N824">
        <v>107.41</v>
      </c>
      <c r="O824" s="2">
        <v>510000</v>
      </c>
      <c r="P824" s="1">
        <v>547816.85</v>
      </c>
      <c r="Q824" s="1">
        <v>-37816.85</v>
      </c>
      <c r="R824">
        <v>0</v>
      </c>
      <c r="S824" s="1">
        <v>-547816.85</v>
      </c>
      <c r="T824">
        <v>0</v>
      </c>
      <c r="U824" s="1">
        <v>-547816.85</v>
      </c>
      <c r="V824">
        <v>0</v>
      </c>
      <c r="W824" t="str">
        <f>""</f>
        <v/>
      </c>
      <c r="X824">
        <v>0</v>
      </c>
      <c r="Y824" t="str">
        <f>""</f>
        <v/>
      </c>
      <c r="Z824">
        <v>0</v>
      </c>
      <c r="AA824" t="str">
        <f>""</f>
        <v/>
      </c>
      <c r="AB824">
        <v>0</v>
      </c>
      <c r="AC824" t="str">
        <f>""</f>
        <v/>
      </c>
      <c r="AD824">
        <v>0</v>
      </c>
      <c r="AE824" t="str">
        <f>""</f>
        <v/>
      </c>
      <c r="AF824">
        <v>0</v>
      </c>
      <c r="AG824" t="str">
        <f>""</f>
        <v/>
      </c>
      <c r="AH824">
        <v>0</v>
      </c>
      <c r="AI824" t="str">
        <f>""</f>
        <v/>
      </c>
      <c r="AJ824">
        <v>0</v>
      </c>
      <c r="AK824" t="str">
        <f>""</f>
        <v/>
      </c>
      <c r="AL824">
        <v>0</v>
      </c>
      <c r="AM824" t="str">
        <f>""</f>
        <v/>
      </c>
      <c r="AN824">
        <v>0</v>
      </c>
      <c r="AO824" t="str">
        <f>""</f>
        <v/>
      </c>
      <c r="AP824">
        <v>0</v>
      </c>
      <c r="AQ824" t="str">
        <f>""</f>
        <v/>
      </c>
      <c r="AR824" t="s">
        <v>767</v>
      </c>
      <c r="AS824" t="s">
        <v>57</v>
      </c>
      <c r="AT824">
        <v>1130</v>
      </c>
      <c r="AU824" t="s">
        <v>849</v>
      </c>
      <c r="AV824">
        <v>2015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</row>
    <row r="825" spans="1:54" x14ac:dyDescent="0.2">
      <c r="A825">
        <v>2113811523</v>
      </c>
      <c r="B825" t="s">
        <v>851</v>
      </c>
      <c r="C825" s="2">
        <v>-2430000</v>
      </c>
      <c r="D825">
        <v>0</v>
      </c>
      <c r="E825">
        <v>0</v>
      </c>
      <c r="F825">
        <v>0</v>
      </c>
      <c r="G825" s="1">
        <v>-2430000</v>
      </c>
      <c r="H825">
        <v>0</v>
      </c>
      <c r="I825" s="2">
        <v>-2430000</v>
      </c>
      <c r="J825">
        <v>0</v>
      </c>
      <c r="K825">
        <v>0</v>
      </c>
      <c r="L825">
        <v>0</v>
      </c>
      <c r="M825" s="1">
        <v>-2430000</v>
      </c>
      <c r="N825">
        <v>0</v>
      </c>
      <c r="O825" s="2">
        <v>-2430000</v>
      </c>
      <c r="P825">
        <v>0</v>
      </c>
      <c r="Q825" s="1">
        <v>-2430000</v>
      </c>
      <c r="R825">
        <v>0</v>
      </c>
      <c r="S825">
        <v>0</v>
      </c>
      <c r="T825">
        <v>0</v>
      </c>
      <c r="U825">
        <v>0</v>
      </c>
      <c r="V825">
        <v>0</v>
      </c>
      <c r="W825" t="str">
        <f>""</f>
        <v/>
      </c>
      <c r="X825">
        <v>0</v>
      </c>
      <c r="Y825" t="str">
        <f>""</f>
        <v/>
      </c>
      <c r="Z825">
        <v>0</v>
      </c>
      <c r="AA825" t="str">
        <f>""</f>
        <v/>
      </c>
      <c r="AB825">
        <v>0</v>
      </c>
      <c r="AC825" t="str">
        <f>""</f>
        <v/>
      </c>
      <c r="AD825">
        <v>0</v>
      </c>
      <c r="AE825" t="str">
        <f>""</f>
        <v/>
      </c>
      <c r="AF825">
        <v>0</v>
      </c>
      <c r="AG825" t="str">
        <f>""</f>
        <v/>
      </c>
      <c r="AH825">
        <v>0</v>
      </c>
      <c r="AI825" t="str">
        <f>""</f>
        <v/>
      </c>
      <c r="AJ825">
        <v>0</v>
      </c>
      <c r="AK825" t="str">
        <f>""</f>
        <v/>
      </c>
      <c r="AL825">
        <v>0</v>
      </c>
      <c r="AM825" t="str">
        <f>""</f>
        <v/>
      </c>
      <c r="AN825">
        <v>0</v>
      </c>
      <c r="AO825" t="str">
        <f>""</f>
        <v/>
      </c>
      <c r="AP825">
        <v>0</v>
      </c>
      <c r="AQ825" t="str">
        <f>""</f>
        <v/>
      </c>
      <c r="AR825" t="s">
        <v>767</v>
      </c>
      <c r="AS825" t="s">
        <v>57</v>
      </c>
      <c r="AT825">
        <v>1138</v>
      </c>
      <c r="AU825" t="s">
        <v>852</v>
      </c>
      <c r="AV825">
        <v>2015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</row>
    <row r="826" spans="1:54" x14ac:dyDescent="0.2">
      <c r="A826">
        <v>2113821750</v>
      </c>
      <c r="B826" t="s">
        <v>853</v>
      </c>
      <c r="C826" s="2">
        <v>2202552</v>
      </c>
      <c r="D826" s="1">
        <v>49476</v>
      </c>
      <c r="E826">
        <v>0</v>
      </c>
      <c r="F826" s="1">
        <v>49476</v>
      </c>
      <c r="G826" s="1">
        <v>2153076</v>
      </c>
      <c r="H826">
        <v>2.2400000000000002</v>
      </c>
      <c r="I826" s="2">
        <v>2202552</v>
      </c>
      <c r="J826" s="1">
        <v>49476</v>
      </c>
      <c r="K826">
        <v>0</v>
      </c>
      <c r="L826" s="1">
        <v>49476</v>
      </c>
      <c r="M826" s="1">
        <v>2153076</v>
      </c>
      <c r="N826">
        <v>2.2400000000000002</v>
      </c>
      <c r="O826" s="2">
        <v>2202552</v>
      </c>
      <c r="P826" s="1">
        <v>49476</v>
      </c>
      <c r="Q826" s="1">
        <v>2153076</v>
      </c>
      <c r="R826">
        <v>0</v>
      </c>
      <c r="S826" s="1">
        <v>-49476</v>
      </c>
      <c r="T826">
        <v>0</v>
      </c>
      <c r="U826" s="1">
        <v>-49476</v>
      </c>
      <c r="V826">
        <v>0</v>
      </c>
      <c r="W826" t="str">
        <f>""</f>
        <v/>
      </c>
      <c r="X826">
        <v>0</v>
      </c>
      <c r="Y826" t="str">
        <f>""</f>
        <v/>
      </c>
      <c r="Z826">
        <v>0</v>
      </c>
      <c r="AA826" t="str">
        <f>""</f>
        <v/>
      </c>
      <c r="AB826">
        <v>0</v>
      </c>
      <c r="AC826" t="str">
        <f>""</f>
        <v/>
      </c>
      <c r="AD826">
        <v>0</v>
      </c>
      <c r="AE826" t="str">
        <f>""</f>
        <v/>
      </c>
      <c r="AF826">
        <v>0</v>
      </c>
      <c r="AG826" t="str">
        <f>""</f>
        <v/>
      </c>
      <c r="AH826">
        <v>0</v>
      </c>
      <c r="AI826" t="str">
        <f>""</f>
        <v/>
      </c>
      <c r="AJ826">
        <v>0</v>
      </c>
      <c r="AK826" t="str">
        <f>""</f>
        <v/>
      </c>
      <c r="AL826">
        <v>0</v>
      </c>
      <c r="AM826" t="str">
        <f>""</f>
        <v/>
      </c>
      <c r="AN826">
        <v>0</v>
      </c>
      <c r="AO826" t="str">
        <f>""</f>
        <v/>
      </c>
      <c r="AP826">
        <v>0</v>
      </c>
      <c r="AQ826" t="str">
        <f>""</f>
        <v/>
      </c>
      <c r="AR826" t="s">
        <v>767</v>
      </c>
      <c r="AS826" t="s">
        <v>57</v>
      </c>
      <c r="AT826">
        <v>1138</v>
      </c>
      <c r="AU826" t="s">
        <v>852</v>
      </c>
      <c r="AV826">
        <v>2015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</row>
    <row r="827" spans="1:54" x14ac:dyDescent="0.2">
      <c r="A827">
        <v>2113821950</v>
      </c>
      <c r="B827" t="s">
        <v>853</v>
      </c>
      <c r="C827" s="2">
        <v>227448</v>
      </c>
      <c r="D827" s="1">
        <v>65959</v>
      </c>
      <c r="E827">
        <v>0</v>
      </c>
      <c r="F827" s="1">
        <v>65959</v>
      </c>
      <c r="G827" s="1">
        <v>161489</v>
      </c>
      <c r="H827">
        <v>28.99</v>
      </c>
      <c r="I827" s="2">
        <v>227448</v>
      </c>
      <c r="J827" s="1">
        <v>65959</v>
      </c>
      <c r="K827">
        <v>0</v>
      </c>
      <c r="L827" s="1">
        <v>65959</v>
      </c>
      <c r="M827" s="1">
        <v>161489</v>
      </c>
      <c r="N827">
        <v>28.99</v>
      </c>
      <c r="O827" s="2">
        <v>227448</v>
      </c>
      <c r="P827" s="1">
        <v>65959</v>
      </c>
      <c r="Q827" s="1">
        <v>161489</v>
      </c>
      <c r="R827">
        <v>0</v>
      </c>
      <c r="S827" s="1">
        <v>-65959</v>
      </c>
      <c r="T827">
        <v>0</v>
      </c>
      <c r="U827" s="1">
        <v>-65959</v>
      </c>
      <c r="V827">
        <v>0</v>
      </c>
      <c r="W827" t="str">
        <f>""</f>
        <v/>
      </c>
      <c r="X827">
        <v>0</v>
      </c>
      <c r="Y827" t="str">
        <f>""</f>
        <v/>
      </c>
      <c r="Z827">
        <v>0</v>
      </c>
      <c r="AA827" t="str">
        <f>""</f>
        <v/>
      </c>
      <c r="AB827">
        <v>0</v>
      </c>
      <c r="AC827" t="str">
        <f>""</f>
        <v/>
      </c>
      <c r="AD827">
        <v>0</v>
      </c>
      <c r="AE827" t="str">
        <f>""</f>
        <v/>
      </c>
      <c r="AF827">
        <v>0</v>
      </c>
      <c r="AG827" t="str">
        <f>""</f>
        <v/>
      </c>
      <c r="AH827">
        <v>0</v>
      </c>
      <c r="AI827" t="str">
        <f>""</f>
        <v/>
      </c>
      <c r="AJ827">
        <v>0</v>
      </c>
      <c r="AK827" t="str">
        <f>""</f>
        <v/>
      </c>
      <c r="AL827">
        <v>0</v>
      </c>
      <c r="AM827" t="str">
        <f>""</f>
        <v/>
      </c>
      <c r="AN827">
        <v>0</v>
      </c>
      <c r="AO827" t="str">
        <f>""</f>
        <v/>
      </c>
      <c r="AP827">
        <v>0</v>
      </c>
      <c r="AQ827" t="str">
        <f>""</f>
        <v/>
      </c>
      <c r="AR827" t="s">
        <v>767</v>
      </c>
      <c r="AS827" t="s">
        <v>57</v>
      </c>
      <c r="AT827">
        <v>1138</v>
      </c>
      <c r="AU827" t="s">
        <v>852</v>
      </c>
      <c r="AV827">
        <v>2015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</row>
    <row r="828" spans="1:54" x14ac:dyDescent="0.2">
      <c r="A828">
        <v>2114011510</v>
      </c>
      <c r="B828" t="s">
        <v>854</v>
      </c>
      <c r="C828" s="2">
        <v>-8164</v>
      </c>
      <c r="D828" s="1">
        <v>-8164</v>
      </c>
      <c r="E828">
        <v>0</v>
      </c>
      <c r="F828" s="1">
        <v>-8164</v>
      </c>
      <c r="G828">
        <v>0</v>
      </c>
      <c r="H828">
        <v>100</v>
      </c>
      <c r="I828" s="2">
        <v>-8164</v>
      </c>
      <c r="J828" s="1">
        <v>-8164</v>
      </c>
      <c r="K828">
        <v>0</v>
      </c>
      <c r="L828" s="1">
        <v>-8164</v>
      </c>
      <c r="M828">
        <v>0</v>
      </c>
      <c r="N828">
        <v>100</v>
      </c>
      <c r="O828" s="2">
        <v>-8164</v>
      </c>
      <c r="P828" s="1">
        <v>-8164</v>
      </c>
      <c r="Q828">
        <v>0</v>
      </c>
      <c r="R828">
        <v>0</v>
      </c>
      <c r="S828" s="1">
        <v>8164</v>
      </c>
      <c r="T828">
        <v>0</v>
      </c>
      <c r="U828" s="1">
        <v>8164</v>
      </c>
      <c r="V828">
        <v>0</v>
      </c>
      <c r="W828" t="str">
        <f>""</f>
        <v/>
      </c>
      <c r="X828">
        <v>0</v>
      </c>
      <c r="Y828" t="str">
        <f>""</f>
        <v/>
      </c>
      <c r="Z828">
        <v>0</v>
      </c>
      <c r="AA828" t="str">
        <f>""</f>
        <v/>
      </c>
      <c r="AB828">
        <v>0</v>
      </c>
      <c r="AC828" t="str">
        <f>""</f>
        <v/>
      </c>
      <c r="AD828">
        <v>0</v>
      </c>
      <c r="AE828" t="str">
        <f>""</f>
        <v/>
      </c>
      <c r="AF828">
        <v>0</v>
      </c>
      <c r="AG828" t="str">
        <f>""</f>
        <v/>
      </c>
      <c r="AH828">
        <v>0</v>
      </c>
      <c r="AI828" t="str">
        <f>""</f>
        <v/>
      </c>
      <c r="AJ828">
        <v>0</v>
      </c>
      <c r="AK828" t="str">
        <f>""</f>
        <v/>
      </c>
      <c r="AL828">
        <v>0</v>
      </c>
      <c r="AM828" t="str">
        <f>""</f>
        <v/>
      </c>
      <c r="AN828">
        <v>0</v>
      </c>
      <c r="AO828" t="str">
        <f>""</f>
        <v/>
      </c>
      <c r="AP828">
        <v>0</v>
      </c>
      <c r="AQ828" t="str">
        <f>""</f>
        <v/>
      </c>
      <c r="AR828" t="s">
        <v>767</v>
      </c>
      <c r="AS828" t="s">
        <v>776</v>
      </c>
      <c r="AT828">
        <v>1140</v>
      </c>
      <c r="AU828" t="s">
        <v>855</v>
      </c>
      <c r="AV828">
        <v>2015</v>
      </c>
      <c r="AW828">
        <v>2015</v>
      </c>
      <c r="AX828">
        <v>0</v>
      </c>
      <c r="AY828">
        <v>0</v>
      </c>
      <c r="AZ828">
        <v>0</v>
      </c>
      <c r="BA828">
        <v>0</v>
      </c>
      <c r="BB828">
        <v>0</v>
      </c>
    </row>
    <row r="829" spans="1:54" x14ac:dyDescent="0.2">
      <c r="A829">
        <v>2114011524</v>
      </c>
      <c r="B829" t="s">
        <v>854</v>
      </c>
      <c r="C829" s="2">
        <v>-73482</v>
      </c>
      <c r="D829" s="1">
        <v>-73482</v>
      </c>
      <c r="E829">
        <v>0</v>
      </c>
      <c r="F829" s="1">
        <v>-73482</v>
      </c>
      <c r="G829">
        <v>0</v>
      </c>
      <c r="H829">
        <v>100</v>
      </c>
      <c r="I829" s="2">
        <v>-73482</v>
      </c>
      <c r="J829" s="1">
        <v>-73482</v>
      </c>
      <c r="K829">
        <v>0</v>
      </c>
      <c r="L829" s="1">
        <v>-73482</v>
      </c>
      <c r="M829">
        <v>0</v>
      </c>
      <c r="N829">
        <v>100</v>
      </c>
      <c r="O829" s="2">
        <v>-73482</v>
      </c>
      <c r="P829" s="1">
        <v>-73482</v>
      </c>
      <c r="Q829">
        <v>0</v>
      </c>
      <c r="R829">
        <v>0</v>
      </c>
      <c r="S829" s="1">
        <v>73482</v>
      </c>
      <c r="T829">
        <v>0</v>
      </c>
      <c r="U829" s="1">
        <v>73482</v>
      </c>
      <c r="V829">
        <v>0</v>
      </c>
      <c r="W829" t="str">
        <f>""</f>
        <v/>
      </c>
      <c r="X829">
        <v>0</v>
      </c>
      <c r="Y829" t="str">
        <f>""</f>
        <v/>
      </c>
      <c r="Z829">
        <v>0</v>
      </c>
      <c r="AA829" t="str">
        <f>""</f>
        <v/>
      </c>
      <c r="AB829">
        <v>0</v>
      </c>
      <c r="AC829" t="str">
        <f>""</f>
        <v/>
      </c>
      <c r="AD829">
        <v>0</v>
      </c>
      <c r="AE829" t="str">
        <f>""</f>
        <v/>
      </c>
      <c r="AF829">
        <v>0</v>
      </c>
      <c r="AG829" t="str">
        <f>""</f>
        <v/>
      </c>
      <c r="AH829">
        <v>0</v>
      </c>
      <c r="AI829" t="str">
        <f>""</f>
        <v/>
      </c>
      <c r="AJ829">
        <v>0</v>
      </c>
      <c r="AK829" t="str">
        <f>""</f>
        <v/>
      </c>
      <c r="AL829">
        <v>0</v>
      </c>
      <c r="AM829" t="str">
        <f>""</f>
        <v/>
      </c>
      <c r="AN829">
        <v>0</v>
      </c>
      <c r="AO829" t="str">
        <f>""</f>
        <v/>
      </c>
      <c r="AP829">
        <v>0</v>
      </c>
      <c r="AQ829" t="str">
        <f>""</f>
        <v/>
      </c>
      <c r="AR829" t="s">
        <v>767</v>
      </c>
      <c r="AS829" t="s">
        <v>776</v>
      </c>
      <c r="AT829">
        <v>1140</v>
      </c>
      <c r="AU829" t="s">
        <v>855</v>
      </c>
      <c r="AV829">
        <v>2015</v>
      </c>
      <c r="AW829">
        <v>2015</v>
      </c>
      <c r="AX829">
        <v>0</v>
      </c>
      <c r="AY829">
        <v>0</v>
      </c>
      <c r="AZ829">
        <v>0</v>
      </c>
      <c r="BA829">
        <v>0</v>
      </c>
      <c r="BB829">
        <v>0</v>
      </c>
    </row>
    <row r="830" spans="1:54" x14ac:dyDescent="0.2">
      <c r="A830">
        <v>2114021750</v>
      </c>
      <c r="B830" t="s">
        <v>856</v>
      </c>
      <c r="C830" s="2">
        <v>81646</v>
      </c>
      <c r="D830" s="1">
        <v>81646</v>
      </c>
      <c r="E830">
        <v>0</v>
      </c>
      <c r="F830" s="1">
        <v>81646</v>
      </c>
      <c r="G830">
        <v>0</v>
      </c>
      <c r="H830">
        <v>100</v>
      </c>
      <c r="I830" s="2">
        <v>81646</v>
      </c>
      <c r="J830" s="1">
        <v>81646</v>
      </c>
      <c r="K830">
        <v>0</v>
      </c>
      <c r="L830" s="1">
        <v>81646</v>
      </c>
      <c r="M830">
        <v>0</v>
      </c>
      <c r="N830">
        <v>100</v>
      </c>
      <c r="O830" s="2">
        <v>81646</v>
      </c>
      <c r="P830" s="1">
        <v>81646</v>
      </c>
      <c r="Q830">
        <v>0</v>
      </c>
      <c r="R830">
        <v>0</v>
      </c>
      <c r="S830" s="1">
        <v>-81646</v>
      </c>
      <c r="T830">
        <v>0</v>
      </c>
      <c r="U830" s="1">
        <v>-81646</v>
      </c>
      <c r="V830">
        <v>0</v>
      </c>
      <c r="W830" t="str">
        <f>""</f>
        <v/>
      </c>
      <c r="X830">
        <v>0</v>
      </c>
      <c r="Y830" t="str">
        <f>""</f>
        <v/>
      </c>
      <c r="Z830">
        <v>0</v>
      </c>
      <c r="AA830" t="str">
        <f>""</f>
        <v/>
      </c>
      <c r="AB830">
        <v>0</v>
      </c>
      <c r="AC830" t="str">
        <f>""</f>
        <v/>
      </c>
      <c r="AD830">
        <v>0</v>
      </c>
      <c r="AE830" t="str">
        <f>""</f>
        <v/>
      </c>
      <c r="AF830">
        <v>0</v>
      </c>
      <c r="AG830" t="str">
        <f>""</f>
        <v/>
      </c>
      <c r="AH830">
        <v>0</v>
      </c>
      <c r="AI830" t="str">
        <f>""</f>
        <v/>
      </c>
      <c r="AJ830">
        <v>0</v>
      </c>
      <c r="AK830" t="str">
        <f>""</f>
        <v/>
      </c>
      <c r="AL830">
        <v>0</v>
      </c>
      <c r="AM830" t="str">
        <f>""</f>
        <v/>
      </c>
      <c r="AN830">
        <v>0</v>
      </c>
      <c r="AO830" t="str">
        <f>""</f>
        <v/>
      </c>
      <c r="AP830">
        <v>0</v>
      </c>
      <c r="AQ830" t="str">
        <f>""</f>
        <v/>
      </c>
      <c r="AR830" t="s">
        <v>767</v>
      </c>
      <c r="AS830" t="s">
        <v>776</v>
      </c>
      <c r="AT830">
        <v>1140</v>
      </c>
      <c r="AU830" t="s">
        <v>855</v>
      </c>
      <c r="AV830">
        <v>2015</v>
      </c>
      <c r="AW830">
        <v>2015</v>
      </c>
      <c r="AX830">
        <v>0</v>
      </c>
      <c r="AY830">
        <v>0</v>
      </c>
      <c r="AZ830">
        <v>0</v>
      </c>
      <c r="BA830">
        <v>0</v>
      </c>
      <c r="BB830">
        <v>0</v>
      </c>
    </row>
    <row r="831" spans="1:54" x14ac:dyDescent="0.2">
      <c r="A831">
        <v>2114111510</v>
      </c>
      <c r="B831" t="s">
        <v>857</v>
      </c>
      <c r="C831" s="2">
        <v>-10243</v>
      </c>
      <c r="D831" s="1">
        <v>-10243</v>
      </c>
      <c r="E831">
        <v>0</v>
      </c>
      <c r="F831" s="1">
        <v>-10243</v>
      </c>
      <c r="G831">
        <v>0</v>
      </c>
      <c r="H831">
        <v>100</v>
      </c>
      <c r="I831" s="2">
        <v>-10243</v>
      </c>
      <c r="J831" s="1">
        <v>-10243</v>
      </c>
      <c r="K831">
        <v>0</v>
      </c>
      <c r="L831" s="1">
        <v>-10243</v>
      </c>
      <c r="M831">
        <v>0</v>
      </c>
      <c r="N831">
        <v>100</v>
      </c>
      <c r="O831" s="2">
        <v>-10243</v>
      </c>
      <c r="P831" s="1">
        <v>-10243</v>
      </c>
      <c r="Q831">
        <v>0</v>
      </c>
      <c r="R831">
        <v>0</v>
      </c>
      <c r="S831" s="1">
        <v>10243</v>
      </c>
      <c r="T831">
        <v>0</v>
      </c>
      <c r="U831" s="1">
        <v>10243</v>
      </c>
      <c r="V831">
        <v>0</v>
      </c>
      <c r="W831" t="str">
        <f>""</f>
        <v/>
      </c>
      <c r="X831">
        <v>0</v>
      </c>
      <c r="Y831" t="str">
        <f>""</f>
        <v/>
      </c>
      <c r="Z831">
        <v>0</v>
      </c>
      <c r="AA831" t="str">
        <f>""</f>
        <v/>
      </c>
      <c r="AB831">
        <v>0</v>
      </c>
      <c r="AC831" t="str">
        <f>""</f>
        <v/>
      </c>
      <c r="AD831">
        <v>0</v>
      </c>
      <c r="AE831" t="str">
        <f>""</f>
        <v/>
      </c>
      <c r="AF831">
        <v>0</v>
      </c>
      <c r="AG831" t="str">
        <f>""</f>
        <v/>
      </c>
      <c r="AH831">
        <v>0</v>
      </c>
      <c r="AI831" t="str">
        <f>""</f>
        <v/>
      </c>
      <c r="AJ831">
        <v>0</v>
      </c>
      <c r="AK831" t="str">
        <f>""</f>
        <v/>
      </c>
      <c r="AL831">
        <v>0</v>
      </c>
      <c r="AM831" t="str">
        <f>""</f>
        <v/>
      </c>
      <c r="AN831">
        <v>0</v>
      </c>
      <c r="AO831" t="str">
        <f>""</f>
        <v/>
      </c>
      <c r="AP831">
        <v>0</v>
      </c>
      <c r="AQ831" t="str">
        <f>""</f>
        <v/>
      </c>
      <c r="AR831" t="s">
        <v>767</v>
      </c>
      <c r="AS831" t="s">
        <v>776</v>
      </c>
      <c r="AT831">
        <v>1141</v>
      </c>
      <c r="AU831" t="s">
        <v>858</v>
      </c>
      <c r="AV831">
        <v>2015</v>
      </c>
      <c r="AW831">
        <v>2015</v>
      </c>
      <c r="AX831">
        <v>0</v>
      </c>
      <c r="AY831">
        <v>0</v>
      </c>
      <c r="AZ831">
        <v>0</v>
      </c>
      <c r="BA831">
        <v>0</v>
      </c>
      <c r="BB831">
        <v>0</v>
      </c>
    </row>
    <row r="832" spans="1:54" x14ac:dyDescent="0.2">
      <c r="A832">
        <v>2114111523</v>
      </c>
      <c r="B832" t="s">
        <v>859</v>
      </c>
      <c r="C832" s="2">
        <v>-92187</v>
      </c>
      <c r="D832" s="1">
        <v>-92187</v>
      </c>
      <c r="E832">
        <v>0</v>
      </c>
      <c r="F832" s="1">
        <v>-92187</v>
      </c>
      <c r="G832">
        <v>0</v>
      </c>
      <c r="H832">
        <v>100</v>
      </c>
      <c r="I832" s="2">
        <v>-92187</v>
      </c>
      <c r="J832" s="1">
        <v>-92187</v>
      </c>
      <c r="K832">
        <v>0</v>
      </c>
      <c r="L832" s="1">
        <v>-92187</v>
      </c>
      <c r="M832">
        <v>0</v>
      </c>
      <c r="N832">
        <v>100</v>
      </c>
      <c r="O832" s="2">
        <v>-92187</v>
      </c>
      <c r="P832" s="1">
        <v>-92187</v>
      </c>
      <c r="Q832">
        <v>0</v>
      </c>
      <c r="R832">
        <v>0</v>
      </c>
      <c r="S832" s="1">
        <v>92187</v>
      </c>
      <c r="T832">
        <v>0</v>
      </c>
      <c r="U832" s="1">
        <v>92187</v>
      </c>
      <c r="V832">
        <v>0</v>
      </c>
      <c r="W832" t="str">
        <f>""</f>
        <v/>
      </c>
      <c r="X832">
        <v>0</v>
      </c>
      <c r="Y832" t="str">
        <f>""</f>
        <v/>
      </c>
      <c r="Z832">
        <v>0</v>
      </c>
      <c r="AA832" t="str">
        <f>""</f>
        <v/>
      </c>
      <c r="AB832">
        <v>0</v>
      </c>
      <c r="AC832" t="str">
        <f>""</f>
        <v/>
      </c>
      <c r="AD832">
        <v>0</v>
      </c>
      <c r="AE832" t="str">
        <f>""</f>
        <v/>
      </c>
      <c r="AF832">
        <v>0</v>
      </c>
      <c r="AG832" t="str">
        <f>""</f>
        <v/>
      </c>
      <c r="AH832">
        <v>0</v>
      </c>
      <c r="AI832" t="str">
        <f>""</f>
        <v/>
      </c>
      <c r="AJ832">
        <v>0</v>
      </c>
      <c r="AK832" t="str">
        <f>""</f>
        <v/>
      </c>
      <c r="AL832">
        <v>0</v>
      </c>
      <c r="AM832" t="str">
        <f>""</f>
        <v/>
      </c>
      <c r="AN832">
        <v>0</v>
      </c>
      <c r="AO832" t="str">
        <f>""</f>
        <v/>
      </c>
      <c r="AP832">
        <v>0</v>
      </c>
      <c r="AQ832" t="str">
        <f>""</f>
        <v/>
      </c>
      <c r="AR832" t="s">
        <v>767</v>
      </c>
      <c r="AS832" t="s">
        <v>776</v>
      </c>
      <c r="AT832">
        <v>1141</v>
      </c>
      <c r="AU832" t="s">
        <v>858</v>
      </c>
      <c r="AV832">
        <v>2015</v>
      </c>
      <c r="AW832">
        <v>2015</v>
      </c>
      <c r="AX832">
        <v>0</v>
      </c>
      <c r="AY832">
        <v>0</v>
      </c>
      <c r="AZ832">
        <v>0</v>
      </c>
      <c r="BA832">
        <v>0</v>
      </c>
      <c r="BB832">
        <v>0</v>
      </c>
    </row>
    <row r="833" spans="1:54" x14ac:dyDescent="0.2">
      <c r="A833">
        <v>2114121750</v>
      </c>
      <c r="B833" t="s">
        <v>860</v>
      </c>
      <c r="C833" s="2">
        <v>102430</v>
      </c>
      <c r="D833" s="1">
        <v>102430</v>
      </c>
      <c r="E833">
        <v>0</v>
      </c>
      <c r="F833" s="1">
        <v>102430</v>
      </c>
      <c r="G833">
        <v>0</v>
      </c>
      <c r="H833">
        <v>100</v>
      </c>
      <c r="I833" s="2">
        <v>102430</v>
      </c>
      <c r="J833" s="1">
        <v>102430</v>
      </c>
      <c r="K833">
        <v>0</v>
      </c>
      <c r="L833" s="1">
        <v>102430</v>
      </c>
      <c r="M833">
        <v>0</v>
      </c>
      <c r="N833">
        <v>100</v>
      </c>
      <c r="O833" s="2">
        <v>102430</v>
      </c>
      <c r="P833" s="1">
        <v>102430</v>
      </c>
      <c r="Q833">
        <v>0</v>
      </c>
      <c r="R833">
        <v>0</v>
      </c>
      <c r="S833" s="1">
        <v>-102430</v>
      </c>
      <c r="T833">
        <v>0</v>
      </c>
      <c r="U833" s="1">
        <v>-102430</v>
      </c>
      <c r="V833">
        <v>0</v>
      </c>
      <c r="W833" t="str">
        <f>""</f>
        <v/>
      </c>
      <c r="X833">
        <v>0</v>
      </c>
      <c r="Y833" t="str">
        <f>""</f>
        <v/>
      </c>
      <c r="Z833">
        <v>0</v>
      </c>
      <c r="AA833" t="str">
        <f>""</f>
        <v/>
      </c>
      <c r="AB833">
        <v>0</v>
      </c>
      <c r="AC833" t="str">
        <f>""</f>
        <v/>
      </c>
      <c r="AD833">
        <v>0</v>
      </c>
      <c r="AE833" t="str">
        <f>""</f>
        <v/>
      </c>
      <c r="AF833">
        <v>0</v>
      </c>
      <c r="AG833" t="str">
        <f>""</f>
        <v/>
      </c>
      <c r="AH833">
        <v>0</v>
      </c>
      <c r="AI833" t="str">
        <f>""</f>
        <v/>
      </c>
      <c r="AJ833">
        <v>0</v>
      </c>
      <c r="AK833" t="str">
        <f>""</f>
        <v/>
      </c>
      <c r="AL833">
        <v>0</v>
      </c>
      <c r="AM833" t="str">
        <f>""</f>
        <v/>
      </c>
      <c r="AN833">
        <v>0</v>
      </c>
      <c r="AO833" t="str">
        <f>""</f>
        <v/>
      </c>
      <c r="AP833">
        <v>0</v>
      </c>
      <c r="AQ833" t="str">
        <f>""</f>
        <v/>
      </c>
      <c r="AR833" t="s">
        <v>767</v>
      </c>
      <c r="AS833" t="s">
        <v>776</v>
      </c>
      <c r="AT833">
        <v>1141</v>
      </c>
      <c r="AU833" t="s">
        <v>858</v>
      </c>
      <c r="AV833">
        <v>2015</v>
      </c>
      <c r="AW833">
        <v>2015</v>
      </c>
      <c r="AX833">
        <v>0</v>
      </c>
      <c r="AY833">
        <v>0</v>
      </c>
      <c r="AZ833">
        <v>0</v>
      </c>
      <c r="BA833">
        <v>0</v>
      </c>
      <c r="BB833">
        <v>0</v>
      </c>
    </row>
    <row r="834" spans="1:54" x14ac:dyDescent="0.2">
      <c r="A834">
        <v>2114211522</v>
      </c>
      <c r="B834" t="s">
        <v>861</v>
      </c>
      <c r="C834" s="2">
        <v>-3381000</v>
      </c>
      <c r="D834">
        <v>0</v>
      </c>
      <c r="E834">
        <v>0</v>
      </c>
      <c r="F834">
        <v>0</v>
      </c>
      <c r="G834" s="1">
        <v>-3381000</v>
      </c>
      <c r="H834">
        <v>0</v>
      </c>
      <c r="I834" s="2">
        <v>-3381000</v>
      </c>
      <c r="J834">
        <v>0</v>
      </c>
      <c r="K834">
        <v>0</v>
      </c>
      <c r="L834">
        <v>0</v>
      </c>
      <c r="M834" s="1">
        <v>-3381000</v>
      </c>
      <c r="N834">
        <v>0</v>
      </c>
      <c r="O834" s="2">
        <v>-3381000</v>
      </c>
      <c r="P834">
        <v>0</v>
      </c>
      <c r="Q834" s="1">
        <v>-3381000</v>
      </c>
      <c r="R834">
        <v>0</v>
      </c>
      <c r="S834">
        <v>0</v>
      </c>
      <c r="T834">
        <v>0</v>
      </c>
      <c r="U834">
        <v>0</v>
      </c>
      <c r="V834">
        <v>0</v>
      </c>
      <c r="W834" t="str">
        <f>""</f>
        <v/>
      </c>
      <c r="X834">
        <v>0</v>
      </c>
      <c r="Y834" t="str">
        <f>""</f>
        <v/>
      </c>
      <c r="Z834">
        <v>0</v>
      </c>
      <c r="AA834" t="str">
        <f>""</f>
        <v/>
      </c>
      <c r="AB834">
        <v>0</v>
      </c>
      <c r="AC834" t="str">
        <f>""</f>
        <v/>
      </c>
      <c r="AD834">
        <v>0</v>
      </c>
      <c r="AE834" t="str">
        <f>""</f>
        <v/>
      </c>
      <c r="AF834">
        <v>0</v>
      </c>
      <c r="AG834" t="str">
        <f>""</f>
        <v/>
      </c>
      <c r="AH834">
        <v>0</v>
      </c>
      <c r="AI834" t="str">
        <f>""</f>
        <v/>
      </c>
      <c r="AJ834">
        <v>0</v>
      </c>
      <c r="AK834" t="str">
        <f>""</f>
        <v/>
      </c>
      <c r="AL834">
        <v>0</v>
      </c>
      <c r="AM834" t="str">
        <f>""</f>
        <v/>
      </c>
      <c r="AN834">
        <v>0</v>
      </c>
      <c r="AO834" t="str">
        <f>""</f>
        <v/>
      </c>
      <c r="AP834">
        <v>0</v>
      </c>
      <c r="AQ834" t="str">
        <f>""</f>
        <v/>
      </c>
      <c r="AR834" t="s">
        <v>767</v>
      </c>
      <c r="AS834" t="s">
        <v>57</v>
      </c>
      <c r="AT834">
        <v>1142</v>
      </c>
      <c r="AU834" t="s">
        <v>862</v>
      </c>
      <c r="AV834">
        <v>2015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</row>
    <row r="835" spans="1:54" x14ac:dyDescent="0.2">
      <c r="A835">
        <v>2114211523</v>
      </c>
      <c r="B835" t="s">
        <v>861</v>
      </c>
      <c r="C835" s="2">
        <v>-4648720</v>
      </c>
      <c r="D835" s="1">
        <v>-679429</v>
      </c>
      <c r="E835">
        <v>0</v>
      </c>
      <c r="F835" s="1">
        <v>-679429</v>
      </c>
      <c r="G835" s="1">
        <v>-3969291</v>
      </c>
      <c r="H835">
        <v>14.61</v>
      </c>
      <c r="I835" s="2">
        <v>-4648720</v>
      </c>
      <c r="J835" s="1">
        <v>-679429</v>
      </c>
      <c r="K835">
        <v>0</v>
      </c>
      <c r="L835" s="1">
        <v>-679429</v>
      </c>
      <c r="M835" s="1">
        <v>-3969291</v>
      </c>
      <c r="N835">
        <v>14.61</v>
      </c>
      <c r="O835" s="2">
        <v>-4648720</v>
      </c>
      <c r="P835" s="1">
        <v>-679429</v>
      </c>
      <c r="Q835" s="1">
        <v>-3969291</v>
      </c>
      <c r="R835">
        <v>0</v>
      </c>
      <c r="S835" s="1">
        <v>679429</v>
      </c>
      <c r="T835">
        <v>0</v>
      </c>
      <c r="U835" s="1">
        <v>679429</v>
      </c>
      <c r="V835">
        <v>0</v>
      </c>
      <c r="W835" t="str">
        <f>""</f>
        <v/>
      </c>
      <c r="X835">
        <v>0</v>
      </c>
      <c r="Y835" t="str">
        <f>""</f>
        <v/>
      </c>
      <c r="Z835">
        <v>0</v>
      </c>
      <c r="AA835" t="str">
        <f>""</f>
        <v/>
      </c>
      <c r="AB835">
        <v>0</v>
      </c>
      <c r="AC835" t="str">
        <f>""</f>
        <v/>
      </c>
      <c r="AD835">
        <v>0</v>
      </c>
      <c r="AE835" t="str">
        <f>""</f>
        <v/>
      </c>
      <c r="AF835">
        <v>0</v>
      </c>
      <c r="AG835" t="str">
        <f>""</f>
        <v/>
      </c>
      <c r="AH835">
        <v>0</v>
      </c>
      <c r="AI835" t="str">
        <f>""</f>
        <v/>
      </c>
      <c r="AJ835">
        <v>0</v>
      </c>
      <c r="AK835" t="str">
        <f>""</f>
        <v/>
      </c>
      <c r="AL835">
        <v>0</v>
      </c>
      <c r="AM835" t="str">
        <f>""</f>
        <v/>
      </c>
      <c r="AN835">
        <v>0</v>
      </c>
      <c r="AO835" t="str">
        <f>""</f>
        <v/>
      </c>
      <c r="AP835">
        <v>0</v>
      </c>
      <c r="AQ835" t="str">
        <f>""</f>
        <v/>
      </c>
      <c r="AR835" t="s">
        <v>767</v>
      </c>
      <c r="AS835" t="s">
        <v>57</v>
      </c>
      <c r="AT835">
        <v>1142</v>
      </c>
      <c r="AU835" t="s">
        <v>862</v>
      </c>
      <c r="AV835">
        <v>2015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</row>
    <row r="836" spans="1:54" x14ac:dyDescent="0.2">
      <c r="A836">
        <v>2114221750</v>
      </c>
      <c r="B836" t="s">
        <v>863</v>
      </c>
      <c r="C836" s="2">
        <v>8029720</v>
      </c>
      <c r="D836" s="1">
        <v>2512621</v>
      </c>
      <c r="E836">
        <v>0</v>
      </c>
      <c r="F836" s="1">
        <v>2512621</v>
      </c>
      <c r="G836" s="1">
        <v>5517099</v>
      </c>
      <c r="H836">
        <v>31.29</v>
      </c>
      <c r="I836" s="2">
        <v>8029720</v>
      </c>
      <c r="J836" s="1">
        <v>2512621</v>
      </c>
      <c r="K836">
        <v>0</v>
      </c>
      <c r="L836" s="1">
        <v>2512621</v>
      </c>
      <c r="M836" s="1">
        <v>5517099</v>
      </c>
      <c r="N836">
        <v>31.29</v>
      </c>
      <c r="O836" s="2">
        <v>8029720</v>
      </c>
      <c r="P836" s="1">
        <v>2512621</v>
      </c>
      <c r="Q836" s="1">
        <v>5517099</v>
      </c>
      <c r="R836">
        <v>0</v>
      </c>
      <c r="S836" s="1">
        <v>-2512621</v>
      </c>
      <c r="T836">
        <v>0</v>
      </c>
      <c r="U836" s="1">
        <v>-2512621</v>
      </c>
      <c r="V836">
        <v>0</v>
      </c>
      <c r="W836" t="str">
        <f>""</f>
        <v/>
      </c>
      <c r="X836">
        <v>0</v>
      </c>
      <c r="Y836" t="str">
        <f>""</f>
        <v/>
      </c>
      <c r="Z836">
        <v>0</v>
      </c>
      <c r="AA836" t="str">
        <f>""</f>
        <v/>
      </c>
      <c r="AB836">
        <v>0</v>
      </c>
      <c r="AC836" t="str">
        <f>""</f>
        <v/>
      </c>
      <c r="AD836">
        <v>0</v>
      </c>
      <c r="AE836" t="str">
        <f>""</f>
        <v/>
      </c>
      <c r="AF836">
        <v>0</v>
      </c>
      <c r="AG836" t="str">
        <f>""</f>
        <v/>
      </c>
      <c r="AH836">
        <v>0</v>
      </c>
      <c r="AI836" t="str">
        <f>""</f>
        <v/>
      </c>
      <c r="AJ836">
        <v>0</v>
      </c>
      <c r="AK836" t="str">
        <f>""</f>
        <v/>
      </c>
      <c r="AL836">
        <v>0</v>
      </c>
      <c r="AM836" t="str">
        <f>""</f>
        <v/>
      </c>
      <c r="AN836">
        <v>0</v>
      </c>
      <c r="AO836" t="str">
        <f>""</f>
        <v/>
      </c>
      <c r="AP836">
        <v>0</v>
      </c>
      <c r="AQ836" t="str">
        <f>""</f>
        <v/>
      </c>
      <c r="AR836" t="s">
        <v>767</v>
      </c>
      <c r="AS836" t="s">
        <v>57</v>
      </c>
      <c r="AT836">
        <v>1142</v>
      </c>
      <c r="AU836" t="s">
        <v>862</v>
      </c>
      <c r="AV836">
        <v>2015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</row>
    <row r="837" spans="1:54" x14ac:dyDescent="0.2">
      <c r="A837">
        <v>2114411525</v>
      </c>
      <c r="B837" t="s">
        <v>864</v>
      </c>
      <c r="C837" s="2">
        <v>-214000</v>
      </c>
      <c r="D837" s="1">
        <v>-213929</v>
      </c>
      <c r="E837">
        <v>0</v>
      </c>
      <c r="F837" s="1">
        <v>-213929</v>
      </c>
      <c r="G837">
        <v>-71</v>
      </c>
      <c r="H837">
        <v>99.96</v>
      </c>
      <c r="I837" s="2">
        <v>-214000</v>
      </c>
      <c r="J837" s="1">
        <v>-213929</v>
      </c>
      <c r="K837">
        <v>0</v>
      </c>
      <c r="L837" s="1">
        <v>-213929</v>
      </c>
      <c r="M837">
        <v>-71</v>
      </c>
      <c r="N837">
        <v>99.96</v>
      </c>
      <c r="O837" s="2">
        <v>-214000</v>
      </c>
      <c r="P837" s="1">
        <v>-213929</v>
      </c>
      <c r="Q837">
        <v>-71</v>
      </c>
      <c r="R837">
        <v>0</v>
      </c>
      <c r="S837" s="1">
        <v>213929</v>
      </c>
      <c r="T837">
        <v>0</v>
      </c>
      <c r="U837" s="1">
        <v>213929</v>
      </c>
      <c r="V837">
        <v>0</v>
      </c>
      <c r="W837" t="str">
        <f>""</f>
        <v/>
      </c>
      <c r="X837">
        <v>0</v>
      </c>
      <c r="Y837" t="str">
        <f>""</f>
        <v/>
      </c>
      <c r="Z837">
        <v>0</v>
      </c>
      <c r="AA837" t="str">
        <f>""</f>
        <v/>
      </c>
      <c r="AB837">
        <v>0</v>
      </c>
      <c r="AC837" t="str">
        <f>""</f>
        <v/>
      </c>
      <c r="AD837">
        <v>0</v>
      </c>
      <c r="AE837" t="str">
        <f>""</f>
        <v/>
      </c>
      <c r="AF837">
        <v>0</v>
      </c>
      <c r="AG837" t="str">
        <f>""</f>
        <v/>
      </c>
      <c r="AH837">
        <v>0</v>
      </c>
      <c r="AI837" t="str">
        <f>""</f>
        <v/>
      </c>
      <c r="AJ837">
        <v>0</v>
      </c>
      <c r="AK837" t="str">
        <f>""</f>
        <v/>
      </c>
      <c r="AL837">
        <v>0</v>
      </c>
      <c r="AM837" t="str">
        <f>""</f>
        <v/>
      </c>
      <c r="AN837">
        <v>0</v>
      </c>
      <c r="AO837" t="str">
        <f>""</f>
        <v/>
      </c>
      <c r="AP837">
        <v>0</v>
      </c>
      <c r="AQ837" t="str">
        <f>""</f>
        <v/>
      </c>
      <c r="AR837" t="s">
        <v>767</v>
      </c>
      <c r="AS837" t="s">
        <v>57</v>
      </c>
      <c r="AT837">
        <v>1144</v>
      </c>
      <c r="AU837" t="s">
        <v>865</v>
      </c>
      <c r="AV837">
        <v>2015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</row>
    <row r="838" spans="1:54" x14ac:dyDescent="0.2">
      <c r="A838">
        <v>2114421750</v>
      </c>
      <c r="B838" t="s">
        <v>866</v>
      </c>
      <c r="C838" s="2">
        <v>214000</v>
      </c>
      <c r="D838" s="1">
        <v>181083.74</v>
      </c>
      <c r="E838">
        <v>0</v>
      </c>
      <c r="F838" s="1">
        <v>181083.74</v>
      </c>
      <c r="G838" s="1">
        <v>32916.26</v>
      </c>
      <c r="H838">
        <v>84.61</v>
      </c>
      <c r="I838" s="2">
        <v>214000</v>
      </c>
      <c r="J838" s="1">
        <v>181083.74</v>
      </c>
      <c r="K838">
        <v>0</v>
      </c>
      <c r="L838" s="1">
        <v>181083.74</v>
      </c>
      <c r="M838" s="1">
        <v>32916.26</v>
      </c>
      <c r="N838">
        <v>84.61</v>
      </c>
      <c r="O838" s="2">
        <v>214000</v>
      </c>
      <c r="P838" s="1">
        <v>195123.74</v>
      </c>
      <c r="Q838" s="1">
        <v>18876.259999999998</v>
      </c>
      <c r="R838">
        <v>0</v>
      </c>
      <c r="S838" s="1">
        <v>-181083.74</v>
      </c>
      <c r="T838">
        <v>0</v>
      </c>
      <c r="U838" s="1">
        <v>-181083.74</v>
      </c>
      <c r="V838">
        <v>0</v>
      </c>
      <c r="W838" t="str">
        <f>""</f>
        <v/>
      </c>
      <c r="X838">
        <v>0</v>
      </c>
      <c r="Y838" t="str">
        <f>""</f>
        <v/>
      </c>
      <c r="Z838">
        <v>0</v>
      </c>
      <c r="AA838" t="str">
        <f>""</f>
        <v/>
      </c>
      <c r="AB838">
        <v>0</v>
      </c>
      <c r="AC838" t="str">
        <f>""</f>
        <v/>
      </c>
      <c r="AD838">
        <v>0</v>
      </c>
      <c r="AE838" t="str">
        <f>""</f>
        <v/>
      </c>
      <c r="AF838">
        <v>0</v>
      </c>
      <c r="AG838" t="str">
        <f>""</f>
        <v/>
      </c>
      <c r="AH838">
        <v>0</v>
      </c>
      <c r="AI838" t="str">
        <f>""</f>
        <v/>
      </c>
      <c r="AJ838">
        <v>0</v>
      </c>
      <c r="AK838" t="str">
        <f>""</f>
        <v/>
      </c>
      <c r="AL838">
        <v>0</v>
      </c>
      <c r="AM838" t="str">
        <f>""</f>
        <v/>
      </c>
      <c r="AN838">
        <v>0</v>
      </c>
      <c r="AO838" t="str">
        <f>""</f>
        <v/>
      </c>
      <c r="AP838">
        <v>0</v>
      </c>
      <c r="AQ838" t="str">
        <f>""</f>
        <v/>
      </c>
      <c r="AR838" t="s">
        <v>767</v>
      </c>
      <c r="AS838" t="s">
        <v>57</v>
      </c>
      <c r="AT838">
        <v>1144</v>
      </c>
      <c r="AU838" t="s">
        <v>865</v>
      </c>
      <c r="AV838">
        <v>2015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</row>
    <row r="839" spans="1:54" x14ac:dyDescent="0.2">
      <c r="A839">
        <v>2115011525</v>
      </c>
      <c r="B839" t="s">
        <v>867</v>
      </c>
      <c r="C839" s="2">
        <v>-2836124</v>
      </c>
      <c r="D839">
        <v>0</v>
      </c>
      <c r="E839">
        <v>0</v>
      </c>
      <c r="F839">
        <v>0</v>
      </c>
      <c r="G839" s="1">
        <v>-2836124</v>
      </c>
      <c r="H839">
        <v>0</v>
      </c>
      <c r="I839" s="2">
        <v>-2836124</v>
      </c>
      <c r="J839">
        <v>0</v>
      </c>
      <c r="K839">
        <v>0</v>
      </c>
      <c r="L839">
        <v>0</v>
      </c>
      <c r="M839" s="1">
        <v>-2836124</v>
      </c>
      <c r="N839">
        <v>0</v>
      </c>
      <c r="O839" s="2">
        <v>-2836124</v>
      </c>
      <c r="P839">
        <v>0</v>
      </c>
      <c r="Q839" s="1">
        <v>-2836124</v>
      </c>
      <c r="R839">
        <v>0</v>
      </c>
      <c r="S839">
        <v>0</v>
      </c>
      <c r="T839">
        <v>0</v>
      </c>
      <c r="U839">
        <v>0</v>
      </c>
      <c r="V839">
        <v>0</v>
      </c>
      <c r="W839" t="str">
        <f>""</f>
        <v/>
      </c>
      <c r="X839">
        <v>0</v>
      </c>
      <c r="Y839" t="str">
        <f>""</f>
        <v/>
      </c>
      <c r="Z839">
        <v>0</v>
      </c>
      <c r="AA839" t="str">
        <f>""</f>
        <v/>
      </c>
      <c r="AB839">
        <v>0</v>
      </c>
      <c r="AC839" t="str">
        <f>""</f>
        <v/>
      </c>
      <c r="AD839">
        <v>0</v>
      </c>
      <c r="AE839" t="str">
        <f>""</f>
        <v/>
      </c>
      <c r="AF839">
        <v>0</v>
      </c>
      <c r="AG839" t="str">
        <f>""</f>
        <v/>
      </c>
      <c r="AH839">
        <v>0</v>
      </c>
      <c r="AI839" t="str">
        <f>""</f>
        <v/>
      </c>
      <c r="AJ839">
        <v>0</v>
      </c>
      <c r="AK839" t="str">
        <f>""</f>
        <v/>
      </c>
      <c r="AL839">
        <v>0</v>
      </c>
      <c r="AM839" t="str">
        <f>""</f>
        <v/>
      </c>
      <c r="AN839">
        <v>0</v>
      </c>
      <c r="AO839" t="str">
        <f>""</f>
        <v/>
      </c>
      <c r="AP839">
        <v>0</v>
      </c>
      <c r="AQ839" t="str">
        <f>""</f>
        <v/>
      </c>
      <c r="AR839" t="s">
        <v>767</v>
      </c>
      <c r="AS839" t="s">
        <v>57</v>
      </c>
      <c r="AT839">
        <v>1150</v>
      </c>
      <c r="AU839" t="s">
        <v>868</v>
      </c>
      <c r="AV839">
        <v>2015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</row>
    <row r="840" spans="1:54" x14ac:dyDescent="0.2">
      <c r="A840">
        <v>2115021750</v>
      </c>
      <c r="B840" t="s">
        <v>869</v>
      </c>
      <c r="C840" s="2">
        <v>2758124</v>
      </c>
      <c r="D840" s="1">
        <v>14972.1</v>
      </c>
      <c r="E840">
        <v>0</v>
      </c>
      <c r="F840" s="1">
        <v>14972.1</v>
      </c>
      <c r="G840" s="1">
        <v>2743151.9</v>
      </c>
      <c r="H840">
        <v>0.54</v>
      </c>
      <c r="I840" s="2">
        <v>2758124</v>
      </c>
      <c r="J840" s="1">
        <v>14972.1</v>
      </c>
      <c r="K840">
        <v>0</v>
      </c>
      <c r="L840" s="1">
        <v>14972.1</v>
      </c>
      <c r="M840" s="1">
        <v>2743151.9</v>
      </c>
      <c r="N840">
        <v>0.54</v>
      </c>
      <c r="O840" s="2">
        <v>2758124</v>
      </c>
      <c r="P840" s="1">
        <v>14972.1</v>
      </c>
      <c r="Q840" s="1">
        <v>2743151.9</v>
      </c>
      <c r="R840">
        <v>0</v>
      </c>
      <c r="S840" s="1">
        <v>-14972.1</v>
      </c>
      <c r="T840">
        <v>0</v>
      </c>
      <c r="U840" s="1">
        <v>-14972.1</v>
      </c>
      <c r="V840">
        <v>0</v>
      </c>
      <c r="W840" t="str">
        <f>""</f>
        <v/>
      </c>
      <c r="X840">
        <v>0</v>
      </c>
      <c r="Y840" t="str">
        <f>""</f>
        <v/>
      </c>
      <c r="Z840">
        <v>0</v>
      </c>
      <c r="AA840" t="str">
        <f>""</f>
        <v/>
      </c>
      <c r="AB840">
        <v>0</v>
      </c>
      <c r="AC840" t="str">
        <f>""</f>
        <v/>
      </c>
      <c r="AD840">
        <v>0</v>
      </c>
      <c r="AE840" t="str">
        <f>""</f>
        <v/>
      </c>
      <c r="AF840">
        <v>0</v>
      </c>
      <c r="AG840" t="str">
        <f>""</f>
        <v/>
      </c>
      <c r="AH840">
        <v>0</v>
      </c>
      <c r="AI840" t="str">
        <f>""</f>
        <v/>
      </c>
      <c r="AJ840">
        <v>0</v>
      </c>
      <c r="AK840" t="str">
        <f>""</f>
        <v/>
      </c>
      <c r="AL840">
        <v>0</v>
      </c>
      <c r="AM840" t="str">
        <f>""</f>
        <v/>
      </c>
      <c r="AN840">
        <v>0</v>
      </c>
      <c r="AO840" t="str">
        <f>""</f>
        <v/>
      </c>
      <c r="AP840">
        <v>0</v>
      </c>
      <c r="AQ840" t="str">
        <f>""</f>
        <v/>
      </c>
      <c r="AR840" t="s">
        <v>767</v>
      </c>
      <c r="AS840" t="s">
        <v>57</v>
      </c>
      <c r="AT840">
        <v>1150</v>
      </c>
      <c r="AU840" t="s">
        <v>868</v>
      </c>
      <c r="AV840">
        <v>2015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</row>
    <row r="841" spans="1:54" x14ac:dyDescent="0.2">
      <c r="A841">
        <v>2115021930</v>
      </c>
      <c r="B841" t="s">
        <v>870</v>
      </c>
      <c r="C841" s="2">
        <v>78000</v>
      </c>
      <c r="D841">
        <v>0</v>
      </c>
      <c r="E841">
        <v>0</v>
      </c>
      <c r="F841">
        <v>0</v>
      </c>
      <c r="G841" s="1">
        <v>78000</v>
      </c>
      <c r="H841">
        <v>0</v>
      </c>
      <c r="I841" s="2">
        <v>78000</v>
      </c>
      <c r="J841">
        <v>0</v>
      </c>
      <c r="K841">
        <v>0</v>
      </c>
      <c r="L841">
        <v>0</v>
      </c>
      <c r="M841" s="1">
        <v>78000</v>
      </c>
      <c r="N841">
        <v>0</v>
      </c>
      <c r="O841" s="2">
        <v>78000</v>
      </c>
      <c r="P841">
        <v>0</v>
      </c>
      <c r="Q841" s="1">
        <v>78000</v>
      </c>
      <c r="R841">
        <v>0</v>
      </c>
      <c r="S841">
        <v>0</v>
      </c>
      <c r="T841">
        <v>0</v>
      </c>
      <c r="U841">
        <v>0</v>
      </c>
      <c r="V841">
        <v>0</v>
      </c>
      <c r="W841" t="str">
        <f>""</f>
        <v/>
      </c>
      <c r="X841">
        <v>0</v>
      </c>
      <c r="Y841" t="str">
        <f>""</f>
        <v/>
      </c>
      <c r="Z841">
        <v>0</v>
      </c>
      <c r="AA841" t="str">
        <f>""</f>
        <v/>
      </c>
      <c r="AB841">
        <v>0</v>
      </c>
      <c r="AC841" t="str">
        <f>""</f>
        <v/>
      </c>
      <c r="AD841">
        <v>0</v>
      </c>
      <c r="AE841" t="str">
        <f>""</f>
        <v/>
      </c>
      <c r="AF841">
        <v>0</v>
      </c>
      <c r="AG841" t="str">
        <f>""</f>
        <v/>
      </c>
      <c r="AH841">
        <v>0</v>
      </c>
      <c r="AI841" t="str">
        <f>""</f>
        <v/>
      </c>
      <c r="AJ841">
        <v>0</v>
      </c>
      <c r="AK841" t="str">
        <f>""</f>
        <v/>
      </c>
      <c r="AL841">
        <v>0</v>
      </c>
      <c r="AM841" t="str">
        <f>""</f>
        <v/>
      </c>
      <c r="AN841">
        <v>0</v>
      </c>
      <c r="AO841" t="str">
        <f>""</f>
        <v/>
      </c>
      <c r="AP841">
        <v>0</v>
      </c>
      <c r="AQ841" t="str">
        <f>""</f>
        <v/>
      </c>
      <c r="AR841" t="s">
        <v>767</v>
      </c>
      <c r="AS841" t="s">
        <v>57</v>
      </c>
      <c r="AT841">
        <v>1150</v>
      </c>
      <c r="AU841" t="s">
        <v>868</v>
      </c>
      <c r="AV841">
        <v>2015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</row>
    <row r="842" spans="1:54" x14ac:dyDescent="0.2">
      <c r="A842">
        <v>2115111525</v>
      </c>
      <c r="B842" t="s">
        <v>871</v>
      </c>
      <c r="C842" s="2">
        <v>-2876389</v>
      </c>
      <c r="D842" s="1">
        <v>-1622454</v>
      </c>
      <c r="E842">
        <v>0</v>
      </c>
      <c r="F842" s="1">
        <v>-1622454</v>
      </c>
      <c r="G842" s="1">
        <v>-1253935</v>
      </c>
      <c r="H842">
        <v>56.4</v>
      </c>
      <c r="I842" s="2">
        <v>-2876389</v>
      </c>
      <c r="J842" s="1">
        <v>-1622454</v>
      </c>
      <c r="K842">
        <v>0</v>
      </c>
      <c r="L842" s="1">
        <v>-1622454</v>
      </c>
      <c r="M842" s="1">
        <v>-1253935</v>
      </c>
      <c r="N842">
        <v>56.4</v>
      </c>
      <c r="O842" s="2">
        <v>-2876389</v>
      </c>
      <c r="P842" s="1">
        <v>-1622454</v>
      </c>
      <c r="Q842" s="1">
        <v>-1253935</v>
      </c>
      <c r="R842">
        <v>0</v>
      </c>
      <c r="S842" s="1">
        <v>1622454</v>
      </c>
      <c r="T842">
        <v>0</v>
      </c>
      <c r="U842" s="1">
        <v>1622454</v>
      </c>
      <c r="V842">
        <v>0</v>
      </c>
      <c r="W842" t="str">
        <f>""</f>
        <v/>
      </c>
      <c r="X842">
        <v>0</v>
      </c>
      <c r="Y842" t="str">
        <f>""</f>
        <v/>
      </c>
      <c r="Z842">
        <v>0</v>
      </c>
      <c r="AA842" t="str">
        <f>""</f>
        <v/>
      </c>
      <c r="AB842">
        <v>0</v>
      </c>
      <c r="AC842" t="str">
        <f>""</f>
        <v/>
      </c>
      <c r="AD842">
        <v>0</v>
      </c>
      <c r="AE842" t="str">
        <f>""</f>
        <v/>
      </c>
      <c r="AF842">
        <v>0</v>
      </c>
      <c r="AG842" t="str">
        <f>""</f>
        <v/>
      </c>
      <c r="AH842">
        <v>0</v>
      </c>
      <c r="AI842" t="str">
        <f>""</f>
        <v/>
      </c>
      <c r="AJ842">
        <v>0</v>
      </c>
      <c r="AK842" t="str">
        <f>""</f>
        <v/>
      </c>
      <c r="AL842">
        <v>0</v>
      </c>
      <c r="AM842" t="str">
        <f>""</f>
        <v/>
      </c>
      <c r="AN842">
        <v>0</v>
      </c>
      <c r="AO842" t="str">
        <f>""</f>
        <v/>
      </c>
      <c r="AP842">
        <v>0</v>
      </c>
      <c r="AQ842" t="str">
        <f>""</f>
        <v/>
      </c>
      <c r="AR842" t="s">
        <v>767</v>
      </c>
      <c r="AS842" t="s">
        <v>57</v>
      </c>
      <c r="AT842">
        <v>1151</v>
      </c>
      <c r="AU842" t="s">
        <v>872</v>
      </c>
      <c r="AV842">
        <v>2015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</row>
    <row r="843" spans="1:54" x14ac:dyDescent="0.2">
      <c r="A843">
        <v>2115121750</v>
      </c>
      <c r="B843" t="s">
        <v>869</v>
      </c>
      <c r="C843" s="2">
        <v>2798389</v>
      </c>
      <c r="D843" s="1">
        <v>1640252.67</v>
      </c>
      <c r="E843">
        <v>0</v>
      </c>
      <c r="F843" s="1">
        <v>1640252.67</v>
      </c>
      <c r="G843" s="1">
        <v>1158136.33</v>
      </c>
      <c r="H843">
        <v>58.61</v>
      </c>
      <c r="I843" s="2">
        <v>2798389</v>
      </c>
      <c r="J843" s="1">
        <v>1640252.67</v>
      </c>
      <c r="K843">
        <v>0</v>
      </c>
      <c r="L843" s="1">
        <v>1640252.67</v>
      </c>
      <c r="M843" s="1">
        <v>1158136.33</v>
      </c>
      <c r="N843">
        <v>58.61</v>
      </c>
      <c r="O843" s="2">
        <v>2798389</v>
      </c>
      <c r="P843" s="1">
        <v>1640252.67</v>
      </c>
      <c r="Q843" s="1">
        <v>1158136.33</v>
      </c>
      <c r="R843">
        <v>0</v>
      </c>
      <c r="S843" s="1">
        <v>-1640252.67</v>
      </c>
      <c r="T843">
        <v>0</v>
      </c>
      <c r="U843" s="1">
        <v>-1640252.67</v>
      </c>
      <c r="V843">
        <v>0</v>
      </c>
      <c r="W843" t="str">
        <f>""</f>
        <v/>
      </c>
      <c r="X843">
        <v>0</v>
      </c>
      <c r="Y843" t="str">
        <f>""</f>
        <v/>
      </c>
      <c r="Z843">
        <v>0</v>
      </c>
      <c r="AA843" t="str">
        <f>""</f>
        <v/>
      </c>
      <c r="AB843">
        <v>0</v>
      </c>
      <c r="AC843" t="str">
        <f>""</f>
        <v/>
      </c>
      <c r="AD843">
        <v>0</v>
      </c>
      <c r="AE843" t="str">
        <f>""</f>
        <v/>
      </c>
      <c r="AF843">
        <v>0</v>
      </c>
      <c r="AG843" t="str">
        <f>""</f>
        <v/>
      </c>
      <c r="AH843">
        <v>0</v>
      </c>
      <c r="AI843" t="str">
        <f>""</f>
        <v/>
      </c>
      <c r="AJ843">
        <v>0</v>
      </c>
      <c r="AK843" t="str">
        <f>""</f>
        <v/>
      </c>
      <c r="AL843">
        <v>0</v>
      </c>
      <c r="AM843" t="str">
        <f>""</f>
        <v/>
      </c>
      <c r="AN843">
        <v>0</v>
      </c>
      <c r="AO843" t="str">
        <f>""</f>
        <v/>
      </c>
      <c r="AP843">
        <v>0</v>
      </c>
      <c r="AQ843" t="str">
        <f>""</f>
        <v/>
      </c>
      <c r="AR843" t="s">
        <v>767</v>
      </c>
      <c r="AS843" t="s">
        <v>57</v>
      </c>
      <c r="AT843">
        <v>1151</v>
      </c>
      <c r="AU843" t="s">
        <v>872</v>
      </c>
      <c r="AV843">
        <v>2015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</row>
    <row r="844" spans="1:54" x14ac:dyDescent="0.2">
      <c r="A844">
        <v>2115121930</v>
      </c>
      <c r="B844" t="s">
        <v>873</v>
      </c>
      <c r="C844" s="2">
        <v>78000</v>
      </c>
      <c r="D844">
        <v>0</v>
      </c>
      <c r="E844">
        <v>0</v>
      </c>
      <c r="F844">
        <v>0</v>
      </c>
      <c r="G844" s="1">
        <v>78000</v>
      </c>
      <c r="H844">
        <v>0</v>
      </c>
      <c r="I844" s="2">
        <v>78000</v>
      </c>
      <c r="J844">
        <v>0</v>
      </c>
      <c r="K844">
        <v>0</v>
      </c>
      <c r="L844">
        <v>0</v>
      </c>
      <c r="M844" s="1">
        <v>78000</v>
      </c>
      <c r="N844">
        <v>0</v>
      </c>
      <c r="O844" s="2">
        <v>78000</v>
      </c>
      <c r="P844">
        <v>0</v>
      </c>
      <c r="Q844" s="1">
        <v>78000</v>
      </c>
      <c r="R844">
        <v>0</v>
      </c>
      <c r="S844">
        <v>0</v>
      </c>
      <c r="T844">
        <v>0</v>
      </c>
      <c r="U844">
        <v>0</v>
      </c>
      <c r="V844">
        <v>0</v>
      </c>
      <c r="W844" t="str">
        <f>""</f>
        <v/>
      </c>
      <c r="X844">
        <v>0</v>
      </c>
      <c r="Y844" t="str">
        <f>""</f>
        <v/>
      </c>
      <c r="Z844">
        <v>0</v>
      </c>
      <c r="AA844" t="str">
        <f>""</f>
        <v/>
      </c>
      <c r="AB844">
        <v>0</v>
      </c>
      <c r="AC844" t="str">
        <f>""</f>
        <v/>
      </c>
      <c r="AD844">
        <v>0</v>
      </c>
      <c r="AE844" t="str">
        <f>""</f>
        <v/>
      </c>
      <c r="AF844">
        <v>0</v>
      </c>
      <c r="AG844" t="str">
        <f>""</f>
        <v/>
      </c>
      <c r="AH844">
        <v>0</v>
      </c>
      <c r="AI844" t="str">
        <f>""</f>
        <v/>
      </c>
      <c r="AJ844">
        <v>0</v>
      </c>
      <c r="AK844" t="str">
        <f>""</f>
        <v/>
      </c>
      <c r="AL844">
        <v>0</v>
      </c>
      <c r="AM844" t="str">
        <f>""</f>
        <v/>
      </c>
      <c r="AN844">
        <v>0</v>
      </c>
      <c r="AO844" t="str">
        <f>""</f>
        <v/>
      </c>
      <c r="AP844">
        <v>0</v>
      </c>
      <c r="AQ844" t="str">
        <f>""</f>
        <v/>
      </c>
      <c r="AR844" t="s">
        <v>767</v>
      </c>
      <c r="AS844" t="s">
        <v>57</v>
      </c>
      <c r="AT844">
        <v>1151</v>
      </c>
      <c r="AU844" t="s">
        <v>872</v>
      </c>
      <c r="AV844">
        <v>2015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</row>
    <row r="845" spans="1:54" x14ac:dyDescent="0.2">
      <c r="A845">
        <v>2115211525</v>
      </c>
      <c r="B845" t="s">
        <v>874</v>
      </c>
      <c r="C845" s="2">
        <v>-171714</v>
      </c>
      <c r="D845" s="1">
        <v>-167056.49</v>
      </c>
      <c r="E845">
        <v>0</v>
      </c>
      <c r="F845" s="1">
        <v>-167056.49</v>
      </c>
      <c r="G845" s="1">
        <v>-4657.51</v>
      </c>
      <c r="H845">
        <v>97.28</v>
      </c>
      <c r="I845" s="2">
        <v>-171714</v>
      </c>
      <c r="J845" s="1">
        <v>-167056.49</v>
      </c>
      <c r="K845">
        <v>0</v>
      </c>
      <c r="L845" s="1">
        <v>-167056.49</v>
      </c>
      <c r="M845" s="1">
        <v>-4657.51</v>
      </c>
      <c r="N845">
        <v>97.28</v>
      </c>
      <c r="O845" s="2">
        <v>-171714</v>
      </c>
      <c r="P845" s="1">
        <v>-167056.49</v>
      </c>
      <c r="Q845" s="1">
        <v>-4657.51</v>
      </c>
      <c r="R845">
        <v>0</v>
      </c>
      <c r="S845" s="1">
        <v>167056.49</v>
      </c>
      <c r="T845">
        <v>0</v>
      </c>
      <c r="U845" s="1">
        <v>167056.49</v>
      </c>
      <c r="V845">
        <v>0</v>
      </c>
      <c r="W845" t="str">
        <f>""</f>
        <v/>
      </c>
      <c r="X845">
        <v>0</v>
      </c>
      <c r="Y845" t="str">
        <f>""</f>
        <v/>
      </c>
      <c r="Z845">
        <v>0</v>
      </c>
      <c r="AA845" t="str">
        <f>""</f>
        <v/>
      </c>
      <c r="AB845">
        <v>0</v>
      </c>
      <c r="AC845" t="str">
        <f>""</f>
        <v/>
      </c>
      <c r="AD845">
        <v>0</v>
      </c>
      <c r="AE845" t="str">
        <f>""</f>
        <v/>
      </c>
      <c r="AF845">
        <v>0</v>
      </c>
      <c r="AG845" t="str">
        <f>""</f>
        <v/>
      </c>
      <c r="AH845">
        <v>0</v>
      </c>
      <c r="AI845" t="str">
        <f>""</f>
        <v/>
      </c>
      <c r="AJ845">
        <v>0</v>
      </c>
      <c r="AK845" t="str">
        <f>""</f>
        <v/>
      </c>
      <c r="AL845">
        <v>0</v>
      </c>
      <c r="AM845" t="str">
        <f>""</f>
        <v/>
      </c>
      <c r="AN845">
        <v>0</v>
      </c>
      <c r="AO845" t="str">
        <f>""</f>
        <v/>
      </c>
      <c r="AP845">
        <v>0</v>
      </c>
      <c r="AQ845" t="str">
        <f>""</f>
        <v/>
      </c>
      <c r="AR845" t="s">
        <v>767</v>
      </c>
      <c r="AS845" t="s">
        <v>776</v>
      </c>
      <c r="AT845">
        <v>1152</v>
      </c>
      <c r="AU845" t="s">
        <v>875</v>
      </c>
      <c r="AV845">
        <v>2015</v>
      </c>
      <c r="AW845">
        <v>2015</v>
      </c>
      <c r="AX845">
        <v>0</v>
      </c>
      <c r="AY845">
        <v>0</v>
      </c>
      <c r="AZ845">
        <v>0</v>
      </c>
      <c r="BA845">
        <v>0</v>
      </c>
      <c r="BB845">
        <v>0</v>
      </c>
    </row>
    <row r="846" spans="1:54" x14ac:dyDescent="0.2">
      <c r="A846">
        <v>2115221930</v>
      </c>
      <c r="B846" t="s">
        <v>876</v>
      </c>
      <c r="C846" s="2">
        <v>171714</v>
      </c>
      <c r="D846" s="1">
        <v>167056.49</v>
      </c>
      <c r="E846">
        <v>0</v>
      </c>
      <c r="F846" s="1">
        <v>167056.49</v>
      </c>
      <c r="G846" s="1">
        <v>4657.51</v>
      </c>
      <c r="H846">
        <v>97.28</v>
      </c>
      <c r="I846" s="2">
        <v>171714</v>
      </c>
      <c r="J846" s="1">
        <v>167056.49</v>
      </c>
      <c r="K846">
        <v>0</v>
      </c>
      <c r="L846" s="1">
        <v>167056.49</v>
      </c>
      <c r="M846" s="1">
        <v>4657.51</v>
      </c>
      <c r="N846">
        <v>97.28</v>
      </c>
      <c r="O846" s="2">
        <v>171714</v>
      </c>
      <c r="P846" s="1">
        <v>167056.49</v>
      </c>
      <c r="Q846" s="1">
        <v>4657.51</v>
      </c>
      <c r="R846">
        <v>0</v>
      </c>
      <c r="S846" s="1">
        <v>-167056.49</v>
      </c>
      <c r="T846">
        <v>0</v>
      </c>
      <c r="U846" s="1">
        <v>-167056.49</v>
      </c>
      <c r="V846">
        <v>0</v>
      </c>
      <c r="W846" t="str">
        <f>""</f>
        <v/>
      </c>
      <c r="X846">
        <v>0</v>
      </c>
      <c r="Y846" t="str">
        <f>""</f>
        <v/>
      </c>
      <c r="Z846">
        <v>0</v>
      </c>
      <c r="AA846" t="str">
        <f>""</f>
        <v/>
      </c>
      <c r="AB846">
        <v>0</v>
      </c>
      <c r="AC846" t="str">
        <f>""</f>
        <v/>
      </c>
      <c r="AD846">
        <v>0</v>
      </c>
      <c r="AE846" t="str">
        <f>""</f>
        <v/>
      </c>
      <c r="AF846">
        <v>0</v>
      </c>
      <c r="AG846" t="str">
        <f>""</f>
        <v/>
      </c>
      <c r="AH846">
        <v>0</v>
      </c>
      <c r="AI846" t="str">
        <f>""</f>
        <v/>
      </c>
      <c r="AJ846">
        <v>0</v>
      </c>
      <c r="AK846" t="str">
        <f>""</f>
        <v/>
      </c>
      <c r="AL846">
        <v>0</v>
      </c>
      <c r="AM846" t="str">
        <f>""</f>
        <v/>
      </c>
      <c r="AN846">
        <v>0</v>
      </c>
      <c r="AO846" t="str">
        <f>""</f>
        <v/>
      </c>
      <c r="AP846">
        <v>0</v>
      </c>
      <c r="AQ846" t="str">
        <f>""</f>
        <v/>
      </c>
      <c r="AR846" t="s">
        <v>767</v>
      </c>
      <c r="AS846" t="s">
        <v>776</v>
      </c>
      <c r="AT846">
        <v>1152</v>
      </c>
      <c r="AU846" t="s">
        <v>875</v>
      </c>
      <c r="AV846">
        <v>2015</v>
      </c>
      <c r="AW846">
        <v>2015</v>
      </c>
      <c r="AX846">
        <v>0</v>
      </c>
      <c r="AY846">
        <v>0</v>
      </c>
      <c r="AZ846">
        <v>0</v>
      </c>
      <c r="BA846">
        <v>0</v>
      </c>
      <c r="BB846">
        <v>0</v>
      </c>
    </row>
    <row r="847" spans="1:54" x14ac:dyDescent="0.2">
      <c r="A847">
        <v>2115311525</v>
      </c>
      <c r="B847" t="s">
        <v>877</v>
      </c>
      <c r="C847" s="2">
        <v>-66500</v>
      </c>
      <c r="D847">
        <v>0</v>
      </c>
      <c r="E847">
        <v>0</v>
      </c>
      <c r="F847">
        <v>0</v>
      </c>
      <c r="G847" s="1">
        <v>-66500</v>
      </c>
      <c r="H847">
        <v>0</v>
      </c>
      <c r="I847" s="2">
        <v>-66500</v>
      </c>
      <c r="J847">
        <v>0</v>
      </c>
      <c r="K847">
        <v>0</v>
      </c>
      <c r="L847">
        <v>0</v>
      </c>
      <c r="M847" s="1">
        <v>-66500</v>
      </c>
      <c r="N847">
        <v>0</v>
      </c>
      <c r="O847" s="2">
        <v>-66500</v>
      </c>
      <c r="P847">
        <v>0</v>
      </c>
      <c r="Q847" s="1">
        <v>-66500</v>
      </c>
      <c r="R847">
        <v>0</v>
      </c>
      <c r="S847">
        <v>0</v>
      </c>
      <c r="T847">
        <v>0</v>
      </c>
      <c r="U847">
        <v>0</v>
      </c>
      <c r="V847">
        <v>0</v>
      </c>
      <c r="W847" t="str">
        <f>""</f>
        <v/>
      </c>
      <c r="X847">
        <v>0</v>
      </c>
      <c r="Y847" t="str">
        <f>""</f>
        <v/>
      </c>
      <c r="Z847">
        <v>0</v>
      </c>
      <c r="AA847" t="str">
        <f>""</f>
        <v/>
      </c>
      <c r="AB847">
        <v>0</v>
      </c>
      <c r="AC847" t="str">
        <f>""</f>
        <v/>
      </c>
      <c r="AD847">
        <v>0</v>
      </c>
      <c r="AE847" t="str">
        <f>""</f>
        <v/>
      </c>
      <c r="AF847">
        <v>0</v>
      </c>
      <c r="AG847" t="str">
        <f>""</f>
        <v/>
      </c>
      <c r="AH847">
        <v>0</v>
      </c>
      <c r="AI847" t="str">
        <f>""</f>
        <v/>
      </c>
      <c r="AJ847">
        <v>0</v>
      </c>
      <c r="AK847" t="str">
        <f>""</f>
        <v/>
      </c>
      <c r="AL847">
        <v>0</v>
      </c>
      <c r="AM847" t="str">
        <f>""</f>
        <v/>
      </c>
      <c r="AN847">
        <v>0</v>
      </c>
      <c r="AO847" t="str">
        <f>""</f>
        <v/>
      </c>
      <c r="AP847">
        <v>0</v>
      </c>
      <c r="AQ847" t="str">
        <f>""</f>
        <v/>
      </c>
      <c r="AR847" t="s">
        <v>767</v>
      </c>
      <c r="AS847" t="s">
        <v>57</v>
      </c>
      <c r="AT847">
        <v>1153</v>
      </c>
      <c r="AU847" t="s">
        <v>878</v>
      </c>
      <c r="AV847">
        <v>2015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</row>
    <row r="848" spans="1:54" x14ac:dyDescent="0.2">
      <c r="A848">
        <v>2115321750</v>
      </c>
      <c r="B848" t="s">
        <v>879</v>
      </c>
      <c r="C848" s="2">
        <v>66500</v>
      </c>
      <c r="D848">
        <v>0</v>
      </c>
      <c r="E848">
        <v>0</v>
      </c>
      <c r="F848">
        <v>0</v>
      </c>
      <c r="G848" s="1">
        <v>66500</v>
      </c>
      <c r="H848">
        <v>0</v>
      </c>
      <c r="I848" s="2">
        <v>66500</v>
      </c>
      <c r="J848">
        <v>0</v>
      </c>
      <c r="K848">
        <v>0</v>
      </c>
      <c r="L848">
        <v>0</v>
      </c>
      <c r="M848" s="1">
        <v>66500</v>
      </c>
      <c r="N848">
        <v>0</v>
      </c>
      <c r="O848" s="2">
        <v>66500</v>
      </c>
      <c r="P848">
        <v>0</v>
      </c>
      <c r="Q848" s="1">
        <v>66500</v>
      </c>
      <c r="R848">
        <v>0</v>
      </c>
      <c r="S848">
        <v>0</v>
      </c>
      <c r="T848">
        <v>0</v>
      </c>
      <c r="U848">
        <v>0</v>
      </c>
      <c r="V848">
        <v>0</v>
      </c>
      <c r="W848" t="str">
        <f>""</f>
        <v/>
      </c>
      <c r="X848">
        <v>0</v>
      </c>
      <c r="Y848" t="str">
        <f>""</f>
        <v/>
      </c>
      <c r="Z848">
        <v>0</v>
      </c>
      <c r="AA848" t="str">
        <f>""</f>
        <v/>
      </c>
      <c r="AB848">
        <v>0</v>
      </c>
      <c r="AC848" t="str">
        <f>""</f>
        <v/>
      </c>
      <c r="AD848">
        <v>0</v>
      </c>
      <c r="AE848" t="str">
        <f>""</f>
        <v/>
      </c>
      <c r="AF848">
        <v>0</v>
      </c>
      <c r="AG848" t="str">
        <f>""</f>
        <v/>
      </c>
      <c r="AH848">
        <v>0</v>
      </c>
      <c r="AI848" t="str">
        <f>""</f>
        <v/>
      </c>
      <c r="AJ848">
        <v>0</v>
      </c>
      <c r="AK848" t="str">
        <f>""</f>
        <v/>
      </c>
      <c r="AL848">
        <v>0</v>
      </c>
      <c r="AM848" t="str">
        <f>""</f>
        <v/>
      </c>
      <c r="AN848">
        <v>0</v>
      </c>
      <c r="AO848" t="str">
        <f>""</f>
        <v/>
      </c>
      <c r="AP848">
        <v>0</v>
      </c>
      <c r="AQ848" t="str">
        <f>""</f>
        <v/>
      </c>
      <c r="AR848" t="s">
        <v>767</v>
      </c>
      <c r="AS848" t="s">
        <v>57</v>
      </c>
      <c r="AT848">
        <v>1153</v>
      </c>
      <c r="AU848" t="s">
        <v>878</v>
      </c>
      <c r="AV848">
        <v>2015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</row>
    <row r="849" spans="1:54" x14ac:dyDescent="0.2">
      <c r="A849">
        <v>2115411523</v>
      </c>
      <c r="B849" t="s">
        <v>880</v>
      </c>
      <c r="C849" s="2">
        <v>-64000</v>
      </c>
      <c r="D849" s="1">
        <v>-64000</v>
      </c>
      <c r="E849">
        <v>0</v>
      </c>
      <c r="F849" s="1">
        <v>-64000</v>
      </c>
      <c r="G849">
        <v>0</v>
      </c>
      <c r="H849">
        <v>100</v>
      </c>
      <c r="I849" s="2">
        <v>-64000</v>
      </c>
      <c r="J849" s="1">
        <v>-64000</v>
      </c>
      <c r="K849">
        <v>0</v>
      </c>
      <c r="L849" s="1">
        <v>-64000</v>
      </c>
      <c r="M849">
        <v>0</v>
      </c>
      <c r="N849">
        <v>100</v>
      </c>
      <c r="O849" s="2">
        <v>-64000</v>
      </c>
      <c r="P849" s="1">
        <v>-64000</v>
      </c>
      <c r="Q849">
        <v>0</v>
      </c>
      <c r="R849">
        <v>0</v>
      </c>
      <c r="S849" s="1">
        <v>64000</v>
      </c>
      <c r="T849">
        <v>0</v>
      </c>
      <c r="U849" s="1">
        <v>64000</v>
      </c>
      <c r="V849">
        <v>0</v>
      </c>
      <c r="W849" t="str">
        <f>""</f>
        <v/>
      </c>
      <c r="X849">
        <v>0</v>
      </c>
      <c r="Y849" t="str">
        <f>""</f>
        <v/>
      </c>
      <c r="Z849">
        <v>0</v>
      </c>
      <c r="AA849" t="str">
        <f>""</f>
        <v/>
      </c>
      <c r="AB849">
        <v>0</v>
      </c>
      <c r="AC849" t="str">
        <f>""</f>
        <v/>
      </c>
      <c r="AD849">
        <v>0</v>
      </c>
      <c r="AE849" t="str">
        <f>""</f>
        <v/>
      </c>
      <c r="AF849">
        <v>0</v>
      </c>
      <c r="AG849" t="str">
        <f>""</f>
        <v/>
      </c>
      <c r="AH849">
        <v>0</v>
      </c>
      <c r="AI849" t="str">
        <f>""</f>
        <v/>
      </c>
      <c r="AJ849">
        <v>0</v>
      </c>
      <c r="AK849" t="str">
        <f>""</f>
        <v/>
      </c>
      <c r="AL849">
        <v>0</v>
      </c>
      <c r="AM849" t="str">
        <f>""</f>
        <v/>
      </c>
      <c r="AN849">
        <v>0</v>
      </c>
      <c r="AO849" t="str">
        <f>""</f>
        <v/>
      </c>
      <c r="AP849">
        <v>0</v>
      </c>
      <c r="AQ849" t="str">
        <f>""</f>
        <v/>
      </c>
      <c r="AR849" t="s">
        <v>767</v>
      </c>
      <c r="AS849" t="s">
        <v>57</v>
      </c>
      <c r="AT849">
        <v>1154</v>
      </c>
      <c r="AU849" t="s">
        <v>881</v>
      </c>
      <c r="AV849">
        <v>2015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</row>
    <row r="850" spans="1:54" x14ac:dyDescent="0.2">
      <c r="A850">
        <v>2115411525</v>
      </c>
      <c r="B850" t="s">
        <v>882</v>
      </c>
      <c r="C850" s="2">
        <v>-677000</v>
      </c>
      <c r="D850" s="1">
        <v>-302135</v>
      </c>
      <c r="E850">
        <v>0</v>
      </c>
      <c r="F850" s="1">
        <v>-302135</v>
      </c>
      <c r="G850" s="1">
        <v>-374865</v>
      </c>
      <c r="H850">
        <v>44.62</v>
      </c>
      <c r="I850" s="2">
        <v>-677000</v>
      </c>
      <c r="J850" s="1">
        <v>-302135</v>
      </c>
      <c r="K850">
        <v>0</v>
      </c>
      <c r="L850" s="1">
        <v>-302135</v>
      </c>
      <c r="M850" s="1">
        <v>-374865</v>
      </c>
      <c r="N850">
        <v>44.62</v>
      </c>
      <c r="O850" s="2">
        <v>-677000</v>
      </c>
      <c r="P850" s="1">
        <v>-302135</v>
      </c>
      <c r="Q850" s="1">
        <v>-374865</v>
      </c>
      <c r="R850">
        <v>0</v>
      </c>
      <c r="S850" s="1">
        <v>302135</v>
      </c>
      <c r="T850">
        <v>0</v>
      </c>
      <c r="U850" s="1">
        <v>302135</v>
      </c>
      <c r="V850">
        <v>0</v>
      </c>
      <c r="W850" t="str">
        <f>""</f>
        <v/>
      </c>
      <c r="X850">
        <v>0</v>
      </c>
      <c r="Y850" t="str">
        <f>""</f>
        <v/>
      </c>
      <c r="Z850">
        <v>0</v>
      </c>
      <c r="AA850" t="str">
        <f>""</f>
        <v/>
      </c>
      <c r="AB850">
        <v>0</v>
      </c>
      <c r="AC850" t="str">
        <f>""</f>
        <v/>
      </c>
      <c r="AD850">
        <v>0</v>
      </c>
      <c r="AE850" t="str">
        <f>""</f>
        <v/>
      </c>
      <c r="AF850">
        <v>0</v>
      </c>
      <c r="AG850" t="str">
        <f>""</f>
        <v/>
      </c>
      <c r="AH850">
        <v>0</v>
      </c>
      <c r="AI850" t="str">
        <f>""</f>
        <v/>
      </c>
      <c r="AJ850">
        <v>0</v>
      </c>
      <c r="AK850" t="str">
        <f>""</f>
        <v/>
      </c>
      <c r="AL850">
        <v>0</v>
      </c>
      <c r="AM850" t="str">
        <f>""</f>
        <v/>
      </c>
      <c r="AN850">
        <v>0</v>
      </c>
      <c r="AO850" t="str">
        <f>""</f>
        <v/>
      </c>
      <c r="AP850">
        <v>0</v>
      </c>
      <c r="AQ850" t="str">
        <f>""</f>
        <v/>
      </c>
      <c r="AR850" t="s">
        <v>767</v>
      </c>
      <c r="AS850" t="s">
        <v>57</v>
      </c>
      <c r="AT850">
        <v>1154</v>
      </c>
      <c r="AU850" t="s">
        <v>881</v>
      </c>
      <c r="AV850">
        <v>2015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</row>
    <row r="851" spans="1:54" x14ac:dyDescent="0.2">
      <c r="A851">
        <v>2115421750</v>
      </c>
      <c r="B851" t="s">
        <v>883</v>
      </c>
      <c r="C851" s="2">
        <v>741000</v>
      </c>
      <c r="D851" s="1">
        <v>561629.35</v>
      </c>
      <c r="E851">
        <v>0</v>
      </c>
      <c r="F851" s="1">
        <v>561629.35</v>
      </c>
      <c r="G851" s="1">
        <v>179370.65</v>
      </c>
      <c r="H851">
        <v>75.790000000000006</v>
      </c>
      <c r="I851" s="2">
        <v>741000</v>
      </c>
      <c r="J851" s="1">
        <v>561629.35</v>
      </c>
      <c r="K851">
        <v>0</v>
      </c>
      <c r="L851" s="1">
        <v>561629.35</v>
      </c>
      <c r="M851" s="1">
        <v>179370.65</v>
      </c>
      <c r="N851">
        <v>75.790000000000006</v>
      </c>
      <c r="O851" s="2">
        <v>741000</v>
      </c>
      <c r="P851" s="1">
        <v>561629.35</v>
      </c>
      <c r="Q851" s="1">
        <v>179370.65</v>
      </c>
      <c r="R851">
        <v>0</v>
      </c>
      <c r="S851" s="1">
        <v>-561629.35</v>
      </c>
      <c r="T851">
        <v>0</v>
      </c>
      <c r="U851" s="1">
        <v>-561629.35</v>
      </c>
      <c r="V851">
        <v>0</v>
      </c>
      <c r="W851" t="str">
        <f>""</f>
        <v/>
      </c>
      <c r="X851">
        <v>0</v>
      </c>
      <c r="Y851" t="str">
        <f>""</f>
        <v/>
      </c>
      <c r="Z851">
        <v>0</v>
      </c>
      <c r="AA851" t="str">
        <f>""</f>
        <v/>
      </c>
      <c r="AB851">
        <v>0</v>
      </c>
      <c r="AC851" t="str">
        <f>""</f>
        <v/>
      </c>
      <c r="AD851">
        <v>0</v>
      </c>
      <c r="AE851" t="str">
        <f>""</f>
        <v/>
      </c>
      <c r="AF851">
        <v>0</v>
      </c>
      <c r="AG851" t="str">
        <f>""</f>
        <v/>
      </c>
      <c r="AH851">
        <v>0</v>
      </c>
      <c r="AI851" t="str">
        <f>""</f>
        <v/>
      </c>
      <c r="AJ851">
        <v>0</v>
      </c>
      <c r="AK851" t="str">
        <f>""</f>
        <v/>
      </c>
      <c r="AL851">
        <v>0</v>
      </c>
      <c r="AM851" t="str">
        <f>""</f>
        <v/>
      </c>
      <c r="AN851">
        <v>0</v>
      </c>
      <c r="AO851" t="str">
        <f>""</f>
        <v/>
      </c>
      <c r="AP851">
        <v>0</v>
      </c>
      <c r="AQ851" t="str">
        <f>""</f>
        <v/>
      </c>
      <c r="AR851" t="s">
        <v>767</v>
      </c>
      <c r="AS851" t="s">
        <v>57</v>
      </c>
      <c r="AT851">
        <v>1154</v>
      </c>
      <c r="AU851" t="s">
        <v>881</v>
      </c>
      <c r="AV851">
        <v>2015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</row>
    <row r="852" spans="1:54" x14ac:dyDescent="0.2">
      <c r="A852">
        <v>2115621750</v>
      </c>
      <c r="B852" t="s">
        <v>884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 t="str">
        <f>""</f>
        <v/>
      </c>
      <c r="X852">
        <v>0</v>
      </c>
      <c r="Y852" t="str">
        <f>""</f>
        <v/>
      </c>
      <c r="Z852">
        <v>0</v>
      </c>
      <c r="AA852" t="str">
        <f>""</f>
        <v/>
      </c>
      <c r="AB852">
        <v>0</v>
      </c>
      <c r="AC852" t="str">
        <f>""</f>
        <v/>
      </c>
      <c r="AD852">
        <v>0</v>
      </c>
      <c r="AE852" t="str">
        <f>""</f>
        <v/>
      </c>
      <c r="AF852">
        <v>0</v>
      </c>
      <c r="AG852" t="str">
        <f>""</f>
        <v/>
      </c>
      <c r="AH852">
        <v>0</v>
      </c>
      <c r="AI852" t="str">
        <f>""</f>
        <v/>
      </c>
      <c r="AJ852">
        <v>0</v>
      </c>
      <c r="AK852" t="str">
        <f>""</f>
        <v/>
      </c>
      <c r="AL852">
        <v>0</v>
      </c>
      <c r="AM852" t="str">
        <f>""</f>
        <v/>
      </c>
      <c r="AN852">
        <v>0</v>
      </c>
      <c r="AO852" t="str">
        <f>""</f>
        <v/>
      </c>
      <c r="AP852">
        <v>0</v>
      </c>
      <c r="AQ852" t="str">
        <f>""</f>
        <v/>
      </c>
      <c r="AR852" t="s">
        <v>767</v>
      </c>
      <c r="AS852" t="s">
        <v>57</v>
      </c>
      <c r="AT852">
        <v>1156</v>
      </c>
      <c r="AU852" t="s">
        <v>885</v>
      </c>
      <c r="AV852">
        <v>2015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</row>
    <row r="853" spans="1:54" x14ac:dyDescent="0.2">
      <c r="A853">
        <v>2115711525</v>
      </c>
      <c r="B853" t="s">
        <v>886</v>
      </c>
      <c r="C853" s="2">
        <v>-40000</v>
      </c>
      <c r="D853" s="1">
        <v>-40000</v>
      </c>
      <c r="E853">
        <v>0</v>
      </c>
      <c r="F853" s="1">
        <v>-40000</v>
      </c>
      <c r="G853">
        <v>0</v>
      </c>
      <c r="H853">
        <v>100</v>
      </c>
      <c r="I853" s="2">
        <v>-40000</v>
      </c>
      <c r="J853" s="1">
        <v>-40000</v>
      </c>
      <c r="K853">
        <v>0</v>
      </c>
      <c r="L853" s="1">
        <v>-40000</v>
      </c>
      <c r="M853">
        <v>0</v>
      </c>
      <c r="N853">
        <v>100</v>
      </c>
      <c r="O853" s="2">
        <v>-40000</v>
      </c>
      <c r="P853" s="1">
        <v>-40000</v>
      </c>
      <c r="Q853">
        <v>0</v>
      </c>
      <c r="R853">
        <v>0</v>
      </c>
      <c r="S853" s="1">
        <v>40000</v>
      </c>
      <c r="T853">
        <v>0</v>
      </c>
      <c r="U853" s="1">
        <v>40000</v>
      </c>
      <c r="V853">
        <v>0</v>
      </c>
      <c r="W853" t="str">
        <f>""</f>
        <v/>
      </c>
      <c r="X853">
        <v>0</v>
      </c>
      <c r="Y853" t="str">
        <f>""</f>
        <v/>
      </c>
      <c r="Z853">
        <v>0</v>
      </c>
      <c r="AA853" t="str">
        <f>""</f>
        <v/>
      </c>
      <c r="AB853">
        <v>0</v>
      </c>
      <c r="AC853" t="str">
        <f>""</f>
        <v/>
      </c>
      <c r="AD853">
        <v>0</v>
      </c>
      <c r="AE853" t="str">
        <f>""</f>
        <v/>
      </c>
      <c r="AF853">
        <v>0</v>
      </c>
      <c r="AG853" t="str">
        <f>""</f>
        <v/>
      </c>
      <c r="AH853">
        <v>0</v>
      </c>
      <c r="AI853" t="str">
        <f>""</f>
        <v/>
      </c>
      <c r="AJ853">
        <v>0</v>
      </c>
      <c r="AK853" t="str">
        <f>""</f>
        <v/>
      </c>
      <c r="AL853">
        <v>0</v>
      </c>
      <c r="AM853" t="str">
        <f>""</f>
        <v/>
      </c>
      <c r="AN853">
        <v>0</v>
      </c>
      <c r="AO853" t="str">
        <f>""</f>
        <v/>
      </c>
      <c r="AP853">
        <v>0</v>
      </c>
      <c r="AQ853" t="str">
        <f>""</f>
        <v/>
      </c>
      <c r="AR853" t="s">
        <v>767</v>
      </c>
      <c r="AS853" t="s">
        <v>57</v>
      </c>
      <c r="AT853">
        <v>1157</v>
      </c>
      <c r="AU853" t="s">
        <v>887</v>
      </c>
      <c r="AV853">
        <v>2015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</row>
    <row r="854" spans="1:54" x14ac:dyDescent="0.2">
      <c r="A854">
        <v>2115721750</v>
      </c>
      <c r="B854" t="s">
        <v>888</v>
      </c>
      <c r="C854" s="2">
        <v>40000</v>
      </c>
      <c r="D854" s="1">
        <v>38836</v>
      </c>
      <c r="E854">
        <v>0</v>
      </c>
      <c r="F854" s="1">
        <v>38836</v>
      </c>
      <c r="G854" s="1">
        <v>1164</v>
      </c>
      <c r="H854">
        <v>97.09</v>
      </c>
      <c r="I854" s="2">
        <v>40000</v>
      </c>
      <c r="J854" s="1">
        <v>38836</v>
      </c>
      <c r="K854">
        <v>0</v>
      </c>
      <c r="L854" s="1">
        <v>38836</v>
      </c>
      <c r="M854" s="1">
        <v>1164</v>
      </c>
      <c r="N854">
        <v>97.09</v>
      </c>
      <c r="O854" s="2">
        <v>40000</v>
      </c>
      <c r="P854" s="1">
        <v>38836</v>
      </c>
      <c r="Q854" s="1">
        <v>1164</v>
      </c>
      <c r="R854">
        <v>0</v>
      </c>
      <c r="S854" s="1">
        <v>-38836</v>
      </c>
      <c r="T854">
        <v>0</v>
      </c>
      <c r="U854" s="1">
        <v>-38836</v>
      </c>
      <c r="V854">
        <v>0</v>
      </c>
      <c r="W854" t="str">
        <f>""</f>
        <v/>
      </c>
      <c r="X854">
        <v>0</v>
      </c>
      <c r="Y854" t="str">
        <f>""</f>
        <v/>
      </c>
      <c r="Z854">
        <v>0</v>
      </c>
      <c r="AA854" t="str">
        <f>""</f>
        <v/>
      </c>
      <c r="AB854">
        <v>0</v>
      </c>
      <c r="AC854" t="str">
        <f>""</f>
        <v/>
      </c>
      <c r="AD854">
        <v>0</v>
      </c>
      <c r="AE854" t="str">
        <f>""</f>
        <v/>
      </c>
      <c r="AF854">
        <v>0</v>
      </c>
      <c r="AG854" t="str">
        <f>""</f>
        <v/>
      </c>
      <c r="AH854">
        <v>0</v>
      </c>
      <c r="AI854" t="str">
        <f>""</f>
        <v/>
      </c>
      <c r="AJ854">
        <v>0</v>
      </c>
      <c r="AK854" t="str">
        <f>""</f>
        <v/>
      </c>
      <c r="AL854">
        <v>0</v>
      </c>
      <c r="AM854" t="str">
        <f>""</f>
        <v/>
      </c>
      <c r="AN854">
        <v>0</v>
      </c>
      <c r="AO854" t="str">
        <f>""</f>
        <v/>
      </c>
      <c r="AP854">
        <v>0</v>
      </c>
      <c r="AQ854" t="str">
        <f>""</f>
        <v/>
      </c>
      <c r="AR854" t="s">
        <v>767</v>
      </c>
      <c r="AS854" t="s">
        <v>57</v>
      </c>
      <c r="AT854">
        <v>1157</v>
      </c>
      <c r="AU854" t="s">
        <v>887</v>
      </c>
      <c r="AV854">
        <v>2015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</row>
    <row r="855" spans="1:54" x14ac:dyDescent="0.2">
      <c r="A855">
        <v>2115811525</v>
      </c>
      <c r="B855" t="s">
        <v>889</v>
      </c>
      <c r="C855" s="2">
        <v>-163621</v>
      </c>
      <c r="D855" s="1">
        <v>-163621</v>
      </c>
      <c r="E855">
        <v>0</v>
      </c>
      <c r="F855" s="1">
        <v>-163621</v>
      </c>
      <c r="G855">
        <v>0</v>
      </c>
      <c r="H855">
        <v>100</v>
      </c>
      <c r="I855" s="2">
        <v>-163621</v>
      </c>
      <c r="J855" s="1">
        <v>-163621</v>
      </c>
      <c r="K855">
        <v>0</v>
      </c>
      <c r="L855" s="1">
        <v>-163621</v>
      </c>
      <c r="M855">
        <v>0</v>
      </c>
      <c r="N855">
        <v>100</v>
      </c>
      <c r="O855" s="2">
        <v>-163621</v>
      </c>
      <c r="P855" s="1">
        <v>-163621</v>
      </c>
      <c r="Q855">
        <v>0</v>
      </c>
      <c r="R855">
        <v>0</v>
      </c>
      <c r="S855" s="1">
        <v>163621</v>
      </c>
      <c r="T855">
        <v>0</v>
      </c>
      <c r="U855" s="1">
        <v>163621</v>
      </c>
      <c r="V855">
        <v>0</v>
      </c>
      <c r="W855" t="str">
        <f>""</f>
        <v/>
      </c>
      <c r="X855">
        <v>0</v>
      </c>
      <c r="Y855" t="str">
        <f>""</f>
        <v/>
      </c>
      <c r="Z855">
        <v>0</v>
      </c>
      <c r="AA855" t="str">
        <f>""</f>
        <v/>
      </c>
      <c r="AB855">
        <v>0</v>
      </c>
      <c r="AC855" t="str">
        <f>""</f>
        <v/>
      </c>
      <c r="AD855">
        <v>0</v>
      </c>
      <c r="AE855" t="str">
        <f>""</f>
        <v/>
      </c>
      <c r="AF855">
        <v>0</v>
      </c>
      <c r="AG855" t="str">
        <f>""</f>
        <v/>
      </c>
      <c r="AH855">
        <v>0</v>
      </c>
      <c r="AI855" t="str">
        <f>""</f>
        <v/>
      </c>
      <c r="AJ855">
        <v>0</v>
      </c>
      <c r="AK855" t="str">
        <f>""</f>
        <v/>
      </c>
      <c r="AL855">
        <v>0</v>
      </c>
      <c r="AM855" t="str">
        <f>""</f>
        <v/>
      </c>
      <c r="AN855">
        <v>0</v>
      </c>
      <c r="AO855" t="str">
        <f>""</f>
        <v/>
      </c>
      <c r="AP855">
        <v>0</v>
      </c>
      <c r="AQ855" t="str">
        <f>""</f>
        <v/>
      </c>
      <c r="AR855" t="s">
        <v>767</v>
      </c>
      <c r="AS855" t="s">
        <v>776</v>
      </c>
      <c r="AT855">
        <v>1158</v>
      </c>
      <c r="AU855" t="s">
        <v>890</v>
      </c>
      <c r="AV855">
        <v>2015</v>
      </c>
      <c r="AW855">
        <v>2015</v>
      </c>
      <c r="AX855">
        <v>0</v>
      </c>
      <c r="AY855">
        <v>0</v>
      </c>
      <c r="AZ855">
        <v>0</v>
      </c>
      <c r="BA855">
        <v>0</v>
      </c>
      <c r="BB855">
        <v>0</v>
      </c>
    </row>
    <row r="856" spans="1:54" x14ac:dyDescent="0.2">
      <c r="A856">
        <v>2115821750</v>
      </c>
      <c r="B856" t="s">
        <v>856</v>
      </c>
      <c r="C856" s="2">
        <v>163621</v>
      </c>
      <c r="D856" s="1">
        <v>163621</v>
      </c>
      <c r="E856">
        <v>0</v>
      </c>
      <c r="F856" s="1">
        <v>163621</v>
      </c>
      <c r="G856">
        <v>0</v>
      </c>
      <c r="H856">
        <v>100</v>
      </c>
      <c r="I856" s="2">
        <v>163621</v>
      </c>
      <c r="J856" s="1">
        <v>163621</v>
      </c>
      <c r="K856">
        <v>0</v>
      </c>
      <c r="L856" s="1">
        <v>163621</v>
      </c>
      <c r="M856">
        <v>0</v>
      </c>
      <c r="N856">
        <v>100</v>
      </c>
      <c r="O856" s="2">
        <v>163621</v>
      </c>
      <c r="P856" s="1">
        <v>163621</v>
      </c>
      <c r="Q856">
        <v>0</v>
      </c>
      <c r="R856">
        <v>0</v>
      </c>
      <c r="S856" s="1">
        <v>-163621</v>
      </c>
      <c r="T856">
        <v>0</v>
      </c>
      <c r="U856" s="1">
        <v>-163621</v>
      </c>
      <c r="V856">
        <v>0</v>
      </c>
      <c r="W856" t="str">
        <f>""</f>
        <v/>
      </c>
      <c r="X856">
        <v>0</v>
      </c>
      <c r="Y856" t="str">
        <f>""</f>
        <v/>
      </c>
      <c r="Z856">
        <v>0</v>
      </c>
      <c r="AA856" t="str">
        <f>""</f>
        <v/>
      </c>
      <c r="AB856">
        <v>0</v>
      </c>
      <c r="AC856" t="str">
        <f>""</f>
        <v/>
      </c>
      <c r="AD856">
        <v>0</v>
      </c>
      <c r="AE856" t="str">
        <f>""</f>
        <v/>
      </c>
      <c r="AF856">
        <v>0</v>
      </c>
      <c r="AG856" t="str">
        <f>""</f>
        <v/>
      </c>
      <c r="AH856">
        <v>0</v>
      </c>
      <c r="AI856" t="str">
        <f>""</f>
        <v/>
      </c>
      <c r="AJ856">
        <v>0</v>
      </c>
      <c r="AK856" t="str">
        <f>""</f>
        <v/>
      </c>
      <c r="AL856">
        <v>0</v>
      </c>
      <c r="AM856" t="str">
        <f>""</f>
        <v/>
      </c>
      <c r="AN856">
        <v>0</v>
      </c>
      <c r="AO856" t="str">
        <f>""</f>
        <v/>
      </c>
      <c r="AP856">
        <v>0</v>
      </c>
      <c r="AQ856" t="str">
        <f>""</f>
        <v/>
      </c>
      <c r="AR856" t="s">
        <v>767</v>
      </c>
      <c r="AS856" t="s">
        <v>776</v>
      </c>
      <c r="AT856">
        <v>1158</v>
      </c>
      <c r="AU856" t="s">
        <v>890</v>
      </c>
      <c r="AV856">
        <v>2015</v>
      </c>
      <c r="AW856">
        <v>2015</v>
      </c>
      <c r="AX856">
        <v>0</v>
      </c>
      <c r="AY856">
        <v>0</v>
      </c>
      <c r="AZ856">
        <v>0</v>
      </c>
      <c r="BA856">
        <v>0</v>
      </c>
      <c r="BB856">
        <v>0</v>
      </c>
    </row>
    <row r="857" spans="1:54" x14ac:dyDescent="0.2">
      <c r="A857">
        <v>2116011560</v>
      </c>
      <c r="B857" t="s">
        <v>891</v>
      </c>
      <c r="C857" s="2">
        <v>-306423</v>
      </c>
      <c r="D857" s="1">
        <v>-306423</v>
      </c>
      <c r="E857">
        <v>0</v>
      </c>
      <c r="F857" s="1">
        <v>-306423</v>
      </c>
      <c r="G857">
        <v>0</v>
      </c>
      <c r="H857">
        <v>100</v>
      </c>
      <c r="I857" s="2">
        <v>-306423</v>
      </c>
      <c r="J857" s="1">
        <v>-306423</v>
      </c>
      <c r="K857">
        <v>0</v>
      </c>
      <c r="L857" s="1">
        <v>-306423</v>
      </c>
      <c r="M857">
        <v>0</v>
      </c>
      <c r="N857">
        <v>100</v>
      </c>
      <c r="O857" s="2">
        <v>-306423</v>
      </c>
      <c r="P857" s="1">
        <v>-306423</v>
      </c>
      <c r="Q857">
        <v>0</v>
      </c>
      <c r="R857">
        <v>0</v>
      </c>
      <c r="S857" s="1">
        <v>306423</v>
      </c>
      <c r="T857">
        <v>0</v>
      </c>
      <c r="U857" s="1">
        <v>306423</v>
      </c>
      <c r="V857">
        <v>0</v>
      </c>
      <c r="W857" t="str">
        <f>""</f>
        <v/>
      </c>
      <c r="X857">
        <v>0</v>
      </c>
      <c r="Y857" t="str">
        <f>""</f>
        <v/>
      </c>
      <c r="Z857">
        <v>0</v>
      </c>
      <c r="AA857" t="str">
        <f>""</f>
        <v/>
      </c>
      <c r="AB857">
        <v>0</v>
      </c>
      <c r="AC857" t="str">
        <f>""</f>
        <v/>
      </c>
      <c r="AD857">
        <v>0</v>
      </c>
      <c r="AE857" t="str">
        <f>""</f>
        <v/>
      </c>
      <c r="AF857">
        <v>0</v>
      </c>
      <c r="AG857" t="str">
        <f>""</f>
        <v/>
      </c>
      <c r="AH857">
        <v>0</v>
      </c>
      <c r="AI857" t="str">
        <f>""</f>
        <v/>
      </c>
      <c r="AJ857">
        <v>0</v>
      </c>
      <c r="AK857" t="str">
        <f>""</f>
        <v/>
      </c>
      <c r="AL857">
        <v>0</v>
      </c>
      <c r="AM857" t="str">
        <f>""</f>
        <v/>
      </c>
      <c r="AN857">
        <v>0</v>
      </c>
      <c r="AO857" t="str">
        <f>""</f>
        <v/>
      </c>
      <c r="AP857">
        <v>0</v>
      </c>
      <c r="AQ857" t="str">
        <f>""</f>
        <v/>
      </c>
      <c r="AR857" t="s">
        <v>767</v>
      </c>
      <c r="AS857" t="s">
        <v>57</v>
      </c>
      <c r="AT857">
        <v>1160</v>
      </c>
      <c r="AU857" t="s">
        <v>892</v>
      </c>
      <c r="AV857">
        <v>2015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</row>
    <row r="858" spans="1:54" x14ac:dyDescent="0.2">
      <c r="A858">
        <v>2116021750</v>
      </c>
      <c r="B858" t="s">
        <v>893</v>
      </c>
      <c r="C858" s="2">
        <v>288038</v>
      </c>
      <c r="D858" s="1">
        <v>283831.8</v>
      </c>
      <c r="E858">
        <v>0</v>
      </c>
      <c r="F858" s="1">
        <v>283831.8</v>
      </c>
      <c r="G858" s="1">
        <v>4206.2</v>
      </c>
      <c r="H858">
        <v>98.53</v>
      </c>
      <c r="I858" s="2">
        <v>288038</v>
      </c>
      <c r="J858" s="1">
        <v>283831.8</v>
      </c>
      <c r="K858">
        <v>0</v>
      </c>
      <c r="L858" s="1">
        <v>283831.8</v>
      </c>
      <c r="M858" s="1">
        <v>4206.2</v>
      </c>
      <c r="N858">
        <v>98.53</v>
      </c>
      <c r="O858" s="2">
        <v>288038</v>
      </c>
      <c r="P858" s="1">
        <v>283831.8</v>
      </c>
      <c r="Q858" s="1">
        <v>4206.2</v>
      </c>
      <c r="R858">
        <v>0</v>
      </c>
      <c r="S858" s="1">
        <v>-283831.8</v>
      </c>
      <c r="T858">
        <v>0</v>
      </c>
      <c r="U858" s="1">
        <v>-283831.8</v>
      </c>
      <c r="V858">
        <v>0</v>
      </c>
      <c r="W858" t="str">
        <f>""</f>
        <v/>
      </c>
      <c r="X858">
        <v>0</v>
      </c>
      <c r="Y858" t="str">
        <f>""</f>
        <v/>
      </c>
      <c r="Z858">
        <v>0</v>
      </c>
      <c r="AA858" t="str">
        <f>""</f>
        <v/>
      </c>
      <c r="AB858">
        <v>0</v>
      </c>
      <c r="AC858" t="str">
        <f>""</f>
        <v/>
      </c>
      <c r="AD858">
        <v>0</v>
      </c>
      <c r="AE858" t="str">
        <f>""</f>
        <v/>
      </c>
      <c r="AF858">
        <v>0</v>
      </c>
      <c r="AG858" t="str">
        <f>""</f>
        <v/>
      </c>
      <c r="AH858">
        <v>0</v>
      </c>
      <c r="AI858" t="str">
        <f>""</f>
        <v/>
      </c>
      <c r="AJ858">
        <v>0</v>
      </c>
      <c r="AK858" t="str">
        <f>""</f>
        <v/>
      </c>
      <c r="AL858">
        <v>0</v>
      </c>
      <c r="AM858" t="str">
        <f>""</f>
        <v/>
      </c>
      <c r="AN858">
        <v>0</v>
      </c>
      <c r="AO858" t="str">
        <f>""</f>
        <v/>
      </c>
      <c r="AP858">
        <v>0</v>
      </c>
      <c r="AQ858" t="str">
        <f>""</f>
        <v/>
      </c>
      <c r="AR858" t="s">
        <v>767</v>
      </c>
      <c r="AS858" t="s">
        <v>57</v>
      </c>
      <c r="AT858">
        <v>1160</v>
      </c>
      <c r="AU858" t="s">
        <v>892</v>
      </c>
      <c r="AV858">
        <v>2015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</row>
    <row r="859" spans="1:54" x14ac:dyDescent="0.2">
      <c r="A859">
        <v>2116021950</v>
      </c>
      <c r="B859" t="s">
        <v>894</v>
      </c>
      <c r="C859" s="2">
        <v>18385</v>
      </c>
      <c r="D859" s="1">
        <v>18385</v>
      </c>
      <c r="E859">
        <v>0</v>
      </c>
      <c r="F859" s="1">
        <v>18385</v>
      </c>
      <c r="G859">
        <v>0</v>
      </c>
      <c r="H859">
        <v>100</v>
      </c>
      <c r="I859" s="2">
        <v>18385</v>
      </c>
      <c r="J859" s="1">
        <v>18385</v>
      </c>
      <c r="K859">
        <v>0</v>
      </c>
      <c r="L859" s="1">
        <v>18385</v>
      </c>
      <c r="M859">
        <v>0</v>
      </c>
      <c r="N859">
        <v>100</v>
      </c>
      <c r="O859" s="2">
        <v>18385</v>
      </c>
      <c r="P859" s="1">
        <v>18385</v>
      </c>
      <c r="Q859">
        <v>0</v>
      </c>
      <c r="R859">
        <v>0</v>
      </c>
      <c r="S859" s="1">
        <v>-18385</v>
      </c>
      <c r="T859">
        <v>0</v>
      </c>
      <c r="U859" s="1">
        <v>-18385</v>
      </c>
      <c r="V859">
        <v>0</v>
      </c>
      <c r="W859" t="str">
        <f>""</f>
        <v/>
      </c>
      <c r="X859">
        <v>0</v>
      </c>
      <c r="Y859" t="str">
        <f>""</f>
        <v/>
      </c>
      <c r="Z859">
        <v>0</v>
      </c>
      <c r="AA859" t="str">
        <f>""</f>
        <v/>
      </c>
      <c r="AB859">
        <v>0</v>
      </c>
      <c r="AC859" t="str">
        <f>""</f>
        <v/>
      </c>
      <c r="AD859">
        <v>0</v>
      </c>
      <c r="AE859" t="str">
        <f>""</f>
        <v/>
      </c>
      <c r="AF859">
        <v>0</v>
      </c>
      <c r="AG859" t="str">
        <f>""</f>
        <v/>
      </c>
      <c r="AH859">
        <v>0</v>
      </c>
      <c r="AI859" t="str">
        <f>""</f>
        <v/>
      </c>
      <c r="AJ859">
        <v>0</v>
      </c>
      <c r="AK859" t="str">
        <f>""</f>
        <v/>
      </c>
      <c r="AL859">
        <v>0</v>
      </c>
      <c r="AM859" t="str">
        <f>""</f>
        <v/>
      </c>
      <c r="AN859">
        <v>0</v>
      </c>
      <c r="AO859" t="str">
        <f>""</f>
        <v/>
      </c>
      <c r="AP859">
        <v>0</v>
      </c>
      <c r="AQ859" t="str">
        <f>""</f>
        <v/>
      </c>
      <c r="AR859" t="s">
        <v>767</v>
      </c>
      <c r="AS859" t="s">
        <v>57</v>
      </c>
      <c r="AT859">
        <v>1160</v>
      </c>
      <c r="AU859" t="s">
        <v>892</v>
      </c>
      <c r="AV859">
        <v>2015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</row>
    <row r="860" spans="1:54" x14ac:dyDescent="0.2">
      <c r="A860">
        <v>2116111560</v>
      </c>
      <c r="B860" t="s">
        <v>895</v>
      </c>
      <c r="C860" s="2">
        <v>-198900</v>
      </c>
      <c r="D860" s="1">
        <v>-199986</v>
      </c>
      <c r="E860">
        <v>0</v>
      </c>
      <c r="F860" s="1">
        <v>-199986</v>
      </c>
      <c r="G860" s="1">
        <v>1086</v>
      </c>
      <c r="H860">
        <v>100.54</v>
      </c>
      <c r="I860" s="2">
        <v>-198900</v>
      </c>
      <c r="J860" s="1">
        <v>-199986</v>
      </c>
      <c r="K860">
        <v>0</v>
      </c>
      <c r="L860" s="1">
        <v>-199986</v>
      </c>
      <c r="M860" s="1">
        <v>1086</v>
      </c>
      <c r="N860">
        <v>100.54</v>
      </c>
      <c r="O860" s="2">
        <v>-198900</v>
      </c>
      <c r="P860" s="1">
        <v>-199986</v>
      </c>
      <c r="Q860" s="1">
        <v>1086</v>
      </c>
      <c r="R860">
        <v>0</v>
      </c>
      <c r="S860" s="1">
        <v>199986</v>
      </c>
      <c r="T860">
        <v>0</v>
      </c>
      <c r="U860" s="1">
        <v>199986</v>
      </c>
      <c r="V860">
        <v>0</v>
      </c>
      <c r="W860" t="str">
        <f>""</f>
        <v/>
      </c>
      <c r="X860">
        <v>0</v>
      </c>
      <c r="Y860" t="str">
        <f>""</f>
        <v/>
      </c>
      <c r="Z860">
        <v>0</v>
      </c>
      <c r="AA860" t="str">
        <f>""</f>
        <v/>
      </c>
      <c r="AB860">
        <v>0</v>
      </c>
      <c r="AC860" t="str">
        <f>""</f>
        <v/>
      </c>
      <c r="AD860">
        <v>0</v>
      </c>
      <c r="AE860" t="str">
        <f>""</f>
        <v/>
      </c>
      <c r="AF860">
        <v>0</v>
      </c>
      <c r="AG860" t="str">
        <f>""</f>
        <v/>
      </c>
      <c r="AH860">
        <v>0</v>
      </c>
      <c r="AI860" t="str">
        <f>""</f>
        <v/>
      </c>
      <c r="AJ860">
        <v>0</v>
      </c>
      <c r="AK860" t="str">
        <f>""</f>
        <v/>
      </c>
      <c r="AL860">
        <v>0</v>
      </c>
      <c r="AM860" t="str">
        <f>""</f>
        <v/>
      </c>
      <c r="AN860">
        <v>0</v>
      </c>
      <c r="AO860" t="str">
        <f>""</f>
        <v/>
      </c>
      <c r="AP860">
        <v>0</v>
      </c>
      <c r="AQ860" t="str">
        <f>""</f>
        <v/>
      </c>
      <c r="AR860" t="s">
        <v>767</v>
      </c>
      <c r="AS860" t="s">
        <v>57</v>
      </c>
      <c r="AT860">
        <v>1161</v>
      </c>
      <c r="AU860" t="s">
        <v>896</v>
      </c>
      <c r="AV860">
        <v>2015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</row>
    <row r="861" spans="1:54" x14ac:dyDescent="0.2">
      <c r="A861">
        <v>2116121750</v>
      </c>
      <c r="B861" t="s">
        <v>893</v>
      </c>
      <c r="C861" s="2">
        <v>186966</v>
      </c>
      <c r="D861" s="1">
        <v>131827</v>
      </c>
      <c r="E861">
        <v>0</v>
      </c>
      <c r="F861" s="1">
        <v>131827</v>
      </c>
      <c r="G861" s="1">
        <v>55139</v>
      </c>
      <c r="H861">
        <v>70.5</v>
      </c>
      <c r="I861" s="2">
        <v>186966</v>
      </c>
      <c r="J861" s="1">
        <v>131827</v>
      </c>
      <c r="K861">
        <v>0</v>
      </c>
      <c r="L861" s="1">
        <v>131827</v>
      </c>
      <c r="M861" s="1">
        <v>55139</v>
      </c>
      <c r="N861">
        <v>70.5</v>
      </c>
      <c r="O861" s="2">
        <v>186966</v>
      </c>
      <c r="P861" s="1">
        <v>131827</v>
      </c>
      <c r="Q861" s="1">
        <v>55139</v>
      </c>
      <c r="R861">
        <v>0</v>
      </c>
      <c r="S861" s="1">
        <v>-131827</v>
      </c>
      <c r="T861">
        <v>0</v>
      </c>
      <c r="U861" s="1">
        <v>-131827</v>
      </c>
      <c r="V861">
        <v>0</v>
      </c>
      <c r="W861" t="str">
        <f>""</f>
        <v/>
      </c>
      <c r="X861">
        <v>0</v>
      </c>
      <c r="Y861" t="str">
        <f>""</f>
        <v/>
      </c>
      <c r="Z861">
        <v>0</v>
      </c>
      <c r="AA861" t="str">
        <f>""</f>
        <v/>
      </c>
      <c r="AB861">
        <v>0</v>
      </c>
      <c r="AC861" t="str">
        <f>""</f>
        <v/>
      </c>
      <c r="AD861">
        <v>0</v>
      </c>
      <c r="AE861" t="str">
        <f>""</f>
        <v/>
      </c>
      <c r="AF861">
        <v>0</v>
      </c>
      <c r="AG861" t="str">
        <f>""</f>
        <v/>
      </c>
      <c r="AH861">
        <v>0</v>
      </c>
      <c r="AI861" t="str">
        <f>""</f>
        <v/>
      </c>
      <c r="AJ861">
        <v>0</v>
      </c>
      <c r="AK861" t="str">
        <f>""</f>
        <v/>
      </c>
      <c r="AL861">
        <v>0</v>
      </c>
      <c r="AM861" t="str">
        <f>""</f>
        <v/>
      </c>
      <c r="AN861">
        <v>0</v>
      </c>
      <c r="AO861" t="str">
        <f>""</f>
        <v/>
      </c>
      <c r="AP861">
        <v>0</v>
      </c>
      <c r="AQ861" t="str">
        <f>""</f>
        <v/>
      </c>
      <c r="AR861" t="s">
        <v>767</v>
      </c>
      <c r="AS861" t="s">
        <v>57</v>
      </c>
      <c r="AT861">
        <v>1161</v>
      </c>
      <c r="AU861" t="s">
        <v>896</v>
      </c>
      <c r="AV861">
        <v>2015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</row>
    <row r="862" spans="1:54" x14ac:dyDescent="0.2">
      <c r="A862">
        <v>2116121950</v>
      </c>
      <c r="B862" t="s">
        <v>897</v>
      </c>
      <c r="C862" s="2">
        <v>11934</v>
      </c>
      <c r="D862" s="1">
        <v>11188</v>
      </c>
      <c r="E862">
        <v>0</v>
      </c>
      <c r="F862" s="1">
        <v>11188</v>
      </c>
      <c r="G862">
        <v>746</v>
      </c>
      <c r="H862">
        <v>93.74</v>
      </c>
      <c r="I862" s="2">
        <v>11934</v>
      </c>
      <c r="J862" s="1">
        <v>11188</v>
      </c>
      <c r="K862">
        <v>0</v>
      </c>
      <c r="L862" s="1">
        <v>11188</v>
      </c>
      <c r="M862">
        <v>746</v>
      </c>
      <c r="N862">
        <v>93.74</v>
      </c>
      <c r="O862" s="2">
        <v>11934</v>
      </c>
      <c r="P862" s="1">
        <v>11188</v>
      </c>
      <c r="Q862">
        <v>746</v>
      </c>
      <c r="R862">
        <v>0</v>
      </c>
      <c r="S862" s="1">
        <v>-11188</v>
      </c>
      <c r="T862">
        <v>0</v>
      </c>
      <c r="U862" s="1">
        <v>-11188</v>
      </c>
      <c r="V862">
        <v>0</v>
      </c>
      <c r="W862" t="str">
        <f>""</f>
        <v/>
      </c>
      <c r="X862">
        <v>0</v>
      </c>
      <c r="Y862" t="str">
        <f>""</f>
        <v/>
      </c>
      <c r="Z862">
        <v>0</v>
      </c>
      <c r="AA862" t="str">
        <f>""</f>
        <v/>
      </c>
      <c r="AB862">
        <v>0</v>
      </c>
      <c r="AC862" t="str">
        <f>""</f>
        <v/>
      </c>
      <c r="AD862">
        <v>0</v>
      </c>
      <c r="AE862" t="str">
        <f>""</f>
        <v/>
      </c>
      <c r="AF862">
        <v>0</v>
      </c>
      <c r="AG862" t="str">
        <f>""</f>
        <v/>
      </c>
      <c r="AH862">
        <v>0</v>
      </c>
      <c r="AI862" t="str">
        <f>""</f>
        <v/>
      </c>
      <c r="AJ862">
        <v>0</v>
      </c>
      <c r="AK862" t="str">
        <f>""</f>
        <v/>
      </c>
      <c r="AL862">
        <v>0</v>
      </c>
      <c r="AM862" t="str">
        <f>""</f>
        <v/>
      </c>
      <c r="AN862">
        <v>0</v>
      </c>
      <c r="AO862" t="str">
        <f>""</f>
        <v/>
      </c>
      <c r="AP862">
        <v>0</v>
      </c>
      <c r="AQ862" t="str">
        <f>""</f>
        <v/>
      </c>
      <c r="AR862" t="s">
        <v>767</v>
      </c>
      <c r="AS862" t="s">
        <v>57</v>
      </c>
      <c r="AT862">
        <v>1161</v>
      </c>
      <c r="AU862" t="s">
        <v>896</v>
      </c>
      <c r="AV862">
        <v>2015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</row>
    <row r="863" spans="1:54" x14ac:dyDescent="0.2">
      <c r="A863">
        <v>2116311560</v>
      </c>
      <c r="B863" t="s">
        <v>898</v>
      </c>
      <c r="C863">
        <v>0</v>
      </c>
      <c r="D863" s="1">
        <v>-294687</v>
      </c>
      <c r="E863">
        <v>0</v>
      </c>
      <c r="F863" s="1">
        <v>-294687</v>
      </c>
      <c r="G863" s="1">
        <v>294687</v>
      </c>
      <c r="H863">
        <v>0</v>
      </c>
      <c r="I863">
        <v>0</v>
      </c>
      <c r="J863" s="1">
        <v>-294687</v>
      </c>
      <c r="K863">
        <v>0</v>
      </c>
      <c r="L863" s="1">
        <v>-294687</v>
      </c>
      <c r="M863" s="1">
        <v>294687</v>
      </c>
      <c r="N863">
        <v>0</v>
      </c>
      <c r="O863" s="2">
        <v>-294664</v>
      </c>
      <c r="P863" s="1">
        <v>-294687</v>
      </c>
      <c r="Q863">
        <v>23</v>
      </c>
      <c r="R863">
        <v>0</v>
      </c>
      <c r="S863" s="1">
        <v>294687</v>
      </c>
      <c r="T863">
        <v>0</v>
      </c>
      <c r="U863" s="1">
        <v>294687</v>
      </c>
      <c r="V863">
        <v>0</v>
      </c>
      <c r="W863" t="str">
        <f>""</f>
        <v/>
      </c>
      <c r="X863">
        <v>0</v>
      </c>
      <c r="Y863" t="str">
        <f>""</f>
        <v/>
      </c>
      <c r="Z863">
        <v>0</v>
      </c>
      <c r="AA863" t="str">
        <f>""</f>
        <v/>
      </c>
      <c r="AB863">
        <v>0</v>
      </c>
      <c r="AC863" t="str">
        <f>""</f>
        <v/>
      </c>
      <c r="AD863">
        <v>0</v>
      </c>
      <c r="AE863" t="str">
        <f>""</f>
        <v/>
      </c>
      <c r="AF863">
        <v>0</v>
      </c>
      <c r="AG863" t="str">
        <f>""</f>
        <v/>
      </c>
      <c r="AH863">
        <v>0</v>
      </c>
      <c r="AI863" t="str">
        <f>""</f>
        <v/>
      </c>
      <c r="AJ863">
        <v>0</v>
      </c>
      <c r="AK863" t="str">
        <f>""</f>
        <v/>
      </c>
      <c r="AL863">
        <v>0</v>
      </c>
      <c r="AM863" t="str">
        <f>""</f>
        <v/>
      </c>
      <c r="AN863">
        <v>0</v>
      </c>
      <c r="AO863" t="str">
        <f>""</f>
        <v/>
      </c>
      <c r="AP863">
        <v>0</v>
      </c>
      <c r="AQ863" t="str">
        <f>""</f>
        <v/>
      </c>
      <c r="AR863" t="s">
        <v>767</v>
      </c>
      <c r="AS863" t="s">
        <v>57</v>
      </c>
      <c r="AT863">
        <v>1163</v>
      </c>
      <c r="AU863" t="s">
        <v>899</v>
      </c>
      <c r="AV863">
        <v>2015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</row>
    <row r="864" spans="1:54" x14ac:dyDescent="0.2">
      <c r="A864">
        <v>2116321750</v>
      </c>
      <c r="B864" t="s">
        <v>893</v>
      </c>
      <c r="C864">
        <v>0</v>
      </c>
      <c r="D864" s="1">
        <v>276962</v>
      </c>
      <c r="E864">
        <v>0</v>
      </c>
      <c r="F864" s="1">
        <v>276962</v>
      </c>
      <c r="G864" s="1">
        <v>-276962</v>
      </c>
      <c r="H864">
        <v>0</v>
      </c>
      <c r="I864">
        <v>0</v>
      </c>
      <c r="J864" s="1">
        <v>276962</v>
      </c>
      <c r="K864">
        <v>0</v>
      </c>
      <c r="L864" s="1">
        <v>276962</v>
      </c>
      <c r="M864" s="1">
        <v>-276962</v>
      </c>
      <c r="N864">
        <v>0</v>
      </c>
      <c r="O864" s="2">
        <v>276985</v>
      </c>
      <c r="P864" s="1">
        <v>276962</v>
      </c>
      <c r="Q864">
        <v>23</v>
      </c>
      <c r="R864">
        <v>0</v>
      </c>
      <c r="S864" s="1">
        <v>-276962</v>
      </c>
      <c r="T864">
        <v>0</v>
      </c>
      <c r="U864" s="1">
        <v>-276962</v>
      </c>
      <c r="V864">
        <v>0</v>
      </c>
      <c r="W864" t="str">
        <f>""</f>
        <v/>
      </c>
      <c r="X864">
        <v>0</v>
      </c>
      <c r="Y864" t="str">
        <f>""</f>
        <v/>
      </c>
      <c r="Z864">
        <v>0</v>
      </c>
      <c r="AA864" t="str">
        <f>""</f>
        <v/>
      </c>
      <c r="AB864">
        <v>0</v>
      </c>
      <c r="AC864" t="str">
        <f>""</f>
        <v/>
      </c>
      <c r="AD864">
        <v>0</v>
      </c>
      <c r="AE864" t="str">
        <f>""</f>
        <v/>
      </c>
      <c r="AF864">
        <v>0</v>
      </c>
      <c r="AG864" t="str">
        <f>""</f>
        <v/>
      </c>
      <c r="AH864">
        <v>0</v>
      </c>
      <c r="AI864" t="str">
        <f>""</f>
        <v/>
      </c>
      <c r="AJ864">
        <v>0</v>
      </c>
      <c r="AK864" t="str">
        <f>""</f>
        <v/>
      </c>
      <c r="AL864">
        <v>0</v>
      </c>
      <c r="AM864" t="str">
        <f>""</f>
        <v/>
      </c>
      <c r="AN864">
        <v>0</v>
      </c>
      <c r="AO864" t="str">
        <f>""</f>
        <v/>
      </c>
      <c r="AP864">
        <v>0</v>
      </c>
      <c r="AQ864" t="str">
        <f>""</f>
        <v/>
      </c>
      <c r="AR864" t="s">
        <v>767</v>
      </c>
      <c r="AS864" t="s">
        <v>57</v>
      </c>
      <c r="AT864">
        <v>1163</v>
      </c>
      <c r="AU864" t="s">
        <v>899</v>
      </c>
      <c r="AV864">
        <v>2015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</row>
    <row r="865" spans="1:54" x14ac:dyDescent="0.2">
      <c r="A865">
        <v>2116321950</v>
      </c>
      <c r="B865" t="s">
        <v>897</v>
      </c>
      <c r="C865">
        <v>0</v>
      </c>
      <c r="D865" s="1">
        <v>17679</v>
      </c>
      <c r="E865">
        <v>0</v>
      </c>
      <c r="F865" s="1">
        <v>17679</v>
      </c>
      <c r="G865" s="1">
        <v>-17679</v>
      </c>
      <c r="H865">
        <v>0</v>
      </c>
      <c r="I865">
        <v>0</v>
      </c>
      <c r="J865" s="1">
        <v>17679</v>
      </c>
      <c r="K865">
        <v>0</v>
      </c>
      <c r="L865" s="1">
        <v>17679</v>
      </c>
      <c r="M865" s="1">
        <v>-17679</v>
      </c>
      <c r="N865">
        <v>0</v>
      </c>
      <c r="O865" s="2">
        <v>17679</v>
      </c>
      <c r="P865" s="1">
        <v>17679</v>
      </c>
      <c r="Q865">
        <v>0</v>
      </c>
      <c r="R865">
        <v>0</v>
      </c>
      <c r="S865" s="1">
        <v>-17679</v>
      </c>
      <c r="T865">
        <v>0</v>
      </c>
      <c r="U865" s="1">
        <v>-17679</v>
      </c>
      <c r="V865">
        <v>0</v>
      </c>
      <c r="W865" t="str">
        <f>""</f>
        <v/>
      </c>
      <c r="X865">
        <v>0</v>
      </c>
      <c r="Y865" t="str">
        <f>""</f>
        <v/>
      </c>
      <c r="Z865">
        <v>0</v>
      </c>
      <c r="AA865" t="str">
        <f>""</f>
        <v/>
      </c>
      <c r="AB865">
        <v>0</v>
      </c>
      <c r="AC865" t="str">
        <f>""</f>
        <v/>
      </c>
      <c r="AD865">
        <v>0</v>
      </c>
      <c r="AE865" t="str">
        <f>""</f>
        <v/>
      </c>
      <c r="AF865">
        <v>0</v>
      </c>
      <c r="AG865" t="str">
        <f>""</f>
        <v/>
      </c>
      <c r="AH865">
        <v>0</v>
      </c>
      <c r="AI865" t="str">
        <f>""</f>
        <v/>
      </c>
      <c r="AJ865">
        <v>0</v>
      </c>
      <c r="AK865" t="str">
        <f>""</f>
        <v/>
      </c>
      <c r="AL865">
        <v>0</v>
      </c>
      <c r="AM865" t="str">
        <f>""</f>
        <v/>
      </c>
      <c r="AN865">
        <v>0</v>
      </c>
      <c r="AO865" t="str">
        <f>""</f>
        <v/>
      </c>
      <c r="AP865">
        <v>0</v>
      </c>
      <c r="AQ865" t="str">
        <f>""</f>
        <v/>
      </c>
      <c r="AR865" t="s">
        <v>767</v>
      </c>
      <c r="AS865" t="s">
        <v>57</v>
      </c>
      <c r="AT865">
        <v>1163</v>
      </c>
      <c r="AU865" t="s">
        <v>899</v>
      </c>
      <c r="AV865">
        <v>2015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</row>
    <row r="866" spans="1:54" x14ac:dyDescent="0.2">
      <c r="A866">
        <v>2116321990</v>
      </c>
      <c r="B866" t="s">
        <v>766</v>
      </c>
      <c r="C866">
        <v>0</v>
      </c>
      <c r="D866">
        <v>23</v>
      </c>
      <c r="E866">
        <v>0</v>
      </c>
      <c r="F866">
        <v>23</v>
      </c>
      <c r="G866">
        <v>-23</v>
      </c>
      <c r="H866">
        <v>0</v>
      </c>
      <c r="I866">
        <v>0</v>
      </c>
      <c r="J866">
        <v>23</v>
      </c>
      <c r="K866">
        <v>0</v>
      </c>
      <c r="L866">
        <v>23</v>
      </c>
      <c r="M866">
        <v>-23</v>
      </c>
      <c r="N866">
        <v>0</v>
      </c>
      <c r="O866">
        <v>0</v>
      </c>
      <c r="P866">
        <v>23</v>
      </c>
      <c r="Q866">
        <v>-23</v>
      </c>
      <c r="R866">
        <v>0</v>
      </c>
      <c r="S866">
        <v>-23</v>
      </c>
      <c r="T866">
        <v>0</v>
      </c>
      <c r="U866">
        <v>-23</v>
      </c>
      <c r="V866">
        <v>0</v>
      </c>
      <c r="W866" t="str">
        <f>""</f>
        <v/>
      </c>
      <c r="X866">
        <v>0</v>
      </c>
      <c r="Y866" t="str">
        <f>""</f>
        <v/>
      </c>
      <c r="Z866">
        <v>0</v>
      </c>
      <c r="AA866" t="str">
        <f>""</f>
        <v/>
      </c>
      <c r="AB866">
        <v>0</v>
      </c>
      <c r="AC866" t="str">
        <f>""</f>
        <v/>
      </c>
      <c r="AD866">
        <v>0</v>
      </c>
      <c r="AE866" t="str">
        <f>""</f>
        <v/>
      </c>
      <c r="AF866">
        <v>0</v>
      </c>
      <c r="AG866" t="str">
        <f>""</f>
        <v/>
      </c>
      <c r="AH866">
        <v>0</v>
      </c>
      <c r="AI866" t="str">
        <f>""</f>
        <v/>
      </c>
      <c r="AJ866">
        <v>0</v>
      </c>
      <c r="AK866" t="str">
        <f>""</f>
        <v/>
      </c>
      <c r="AL866">
        <v>0</v>
      </c>
      <c r="AM866" t="str">
        <f>""</f>
        <v/>
      </c>
      <c r="AN866">
        <v>0</v>
      </c>
      <c r="AO866" t="str">
        <f>""</f>
        <v/>
      </c>
      <c r="AP866">
        <v>0</v>
      </c>
      <c r="AQ866" t="str">
        <f>""</f>
        <v/>
      </c>
      <c r="AR866" t="s">
        <v>767</v>
      </c>
      <c r="AS866" t="s">
        <v>57</v>
      </c>
      <c r="AT866">
        <v>1163</v>
      </c>
      <c r="AU866" t="s">
        <v>899</v>
      </c>
      <c r="AV866">
        <v>2015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</row>
    <row r="867" spans="1:54" x14ac:dyDescent="0.2">
      <c r="A867">
        <v>2116411560</v>
      </c>
      <c r="B867" t="s">
        <v>900</v>
      </c>
      <c r="C867" s="2">
        <v>-232069</v>
      </c>
      <c r="D867" s="1">
        <v>-232069</v>
      </c>
      <c r="E867">
        <v>0</v>
      </c>
      <c r="F867" s="1">
        <v>-232069</v>
      </c>
      <c r="G867">
        <v>0</v>
      </c>
      <c r="H867">
        <v>100</v>
      </c>
      <c r="I867" s="2">
        <v>-232069</v>
      </c>
      <c r="J867" s="1">
        <v>-232069</v>
      </c>
      <c r="K867">
        <v>0</v>
      </c>
      <c r="L867" s="1">
        <v>-232069</v>
      </c>
      <c r="M867">
        <v>0</v>
      </c>
      <c r="N867">
        <v>100</v>
      </c>
      <c r="O867" s="2">
        <v>-232069</v>
      </c>
      <c r="P867" s="1">
        <v>-232069</v>
      </c>
      <c r="Q867">
        <v>0</v>
      </c>
      <c r="R867">
        <v>0</v>
      </c>
      <c r="S867" s="1">
        <v>232069</v>
      </c>
      <c r="T867">
        <v>0</v>
      </c>
      <c r="U867" s="1">
        <v>232069</v>
      </c>
      <c r="V867">
        <v>0</v>
      </c>
      <c r="W867" t="str">
        <f>""</f>
        <v/>
      </c>
      <c r="X867">
        <v>0</v>
      </c>
      <c r="Y867" t="str">
        <f>""</f>
        <v/>
      </c>
      <c r="Z867">
        <v>0</v>
      </c>
      <c r="AA867" t="str">
        <f>""</f>
        <v/>
      </c>
      <c r="AB867">
        <v>0</v>
      </c>
      <c r="AC867" t="str">
        <f>""</f>
        <v/>
      </c>
      <c r="AD867">
        <v>0</v>
      </c>
      <c r="AE867" t="str">
        <f>""</f>
        <v/>
      </c>
      <c r="AF867">
        <v>0</v>
      </c>
      <c r="AG867" t="str">
        <f>""</f>
        <v/>
      </c>
      <c r="AH867">
        <v>0</v>
      </c>
      <c r="AI867" t="str">
        <f>""</f>
        <v/>
      </c>
      <c r="AJ867">
        <v>0</v>
      </c>
      <c r="AK867" t="str">
        <f>""</f>
        <v/>
      </c>
      <c r="AL867">
        <v>0</v>
      </c>
      <c r="AM867" t="str">
        <f>""</f>
        <v/>
      </c>
      <c r="AN867">
        <v>0</v>
      </c>
      <c r="AO867" t="str">
        <f>""</f>
        <v/>
      </c>
      <c r="AP867">
        <v>0</v>
      </c>
      <c r="AQ867" t="str">
        <f>""</f>
        <v/>
      </c>
      <c r="AR867" t="s">
        <v>767</v>
      </c>
      <c r="AS867" t="s">
        <v>57</v>
      </c>
      <c r="AT867">
        <v>1164</v>
      </c>
      <c r="AU867" t="s">
        <v>901</v>
      </c>
      <c r="AV867">
        <v>2015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</row>
    <row r="868" spans="1:54" x14ac:dyDescent="0.2">
      <c r="A868">
        <v>2116421750</v>
      </c>
      <c r="B868" t="s">
        <v>893</v>
      </c>
      <c r="C868" s="2">
        <v>218145</v>
      </c>
      <c r="D868" s="1">
        <v>218145</v>
      </c>
      <c r="E868">
        <v>0</v>
      </c>
      <c r="F868" s="1">
        <v>218145</v>
      </c>
      <c r="G868">
        <v>0</v>
      </c>
      <c r="H868">
        <v>100</v>
      </c>
      <c r="I868" s="2">
        <v>218145</v>
      </c>
      <c r="J868" s="1">
        <v>218145</v>
      </c>
      <c r="K868">
        <v>0</v>
      </c>
      <c r="L868" s="1">
        <v>218145</v>
      </c>
      <c r="M868">
        <v>0</v>
      </c>
      <c r="N868">
        <v>100</v>
      </c>
      <c r="O868" s="2">
        <v>218145</v>
      </c>
      <c r="P868" s="1">
        <v>218145</v>
      </c>
      <c r="Q868">
        <v>0</v>
      </c>
      <c r="R868">
        <v>0</v>
      </c>
      <c r="S868" s="1">
        <v>-218145</v>
      </c>
      <c r="T868">
        <v>0</v>
      </c>
      <c r="U868" s="1">
        <v>-218145</v>
      </c>
      <c r="V868">
        <v>0</v>
      </c>
      <c r="W868" t="str">
        <f>""</f>
        <v/>
      </c>
      <c r="X868">
        <v>0</v>
      </c>
      <c r="Y868" t="str">
        <f>""</f>
        <v/>
      </c>
      <c r="Z868">
        <v>0</v>
      </c>
      <c r="AA868" t="str">
        <f>""</f>
        <v/>
      </c>
      <c r="AB868">
        <v>0</v>
      </c>
      <c r="AC868" t="str">
        <f>""</f>
        <v/>
      </c>
      <c r="AD868">
        <v>0</v>
      </c>
      <c r="AE868" t="str">
        <f>""</f>
        <v/>
      </c>
      <c r="AF868">
        <v>0</v>
      </c>
      <c r="AG868" t="str">
        <f>""</f>
        <v/>
      </c>
      <c r="AH868">
        <v>0</v>
      </c>
      <c r="AI868" t="str">
        <f>""</f>
        <v/>
      </c>
      <c r="AJ868">
        <v>0</v>
      </c>
      <c r="AK868" t="str">
        <f>""</f>
        <v/>
      </c>
      <c r="AL868">
        <v>0</v>
      </c>
      <c r="AM868" t="str">
        <f>""</f>
        <v/>
      </c>
      <c r="AN868">
        <v>0</v>
      </c>
      <c r="AO868" t="str">
        <f>""</f>
        <v/>
      </c>
      <c r="AP868">
        <v>0</v>
      </c>
      <c r="AQ868" t="str">
        <f>""</f>
        <v/>
      </c>
      <c r="AR868" t="s">
        <v>767</v>
      </c>
      <c r="AS868" t="s">
        <v>57</v>
      </c>
      <c r="AT868">
        <v>1164</v>
      </c>
      <c r="AU868" t="s">
        <v>901</v>
      </c>
      <c r="AV868">
        <v>2015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</row>
    <row r="869" spans="1:54" x14ac:dyDescent="0.2">
      <c r="A869">
        <v>2116421950</v>
      </c>
      <c r="B869" t="s">
        <v>897</v>
      </c>
      <c r="C869" s="2">
        <v>13924</v>
      </c>
      <c r="D869" s="1">
        <v>9890</v>
      </c>
      <c r="E869">
        <v>0</v>
      </c>
      <c r="F869" s="1">
        <v>9890</v>
      </c>
      <c r="G869" s="1">
        <v>4034</v>
      </c>
      <c r="H869">
        <v>71.02</v>
      </c>
      <c r="I869" s="2">
        <v>13924</v>
      </c>
      <c r="J869" s="1">
        <v>9890</v>
      </c>
      <c r="K869">
        <v>0</v>
      </c>
      <c r="L869" s="1">
        <v>9890</v>
      </c>
      <c r="M869" s="1">
        <v>4034</v>
      </c>
      <c r="N869">
        <v>71.02</v>
      </c>
      <c r="O869" s="2">
        <v>13924</v>
      </c>
      <c r="P869" s="1">
        <v>9890</v>
      </c>
      <c r="Q869" s="1">
        <v>4034</v>
      </c>
      <c r="R869">
        <v>0</v>
      </c>
      <c r="S869" s="1">
        <v>-9890</v>
      </c>
      <c r="T869">
        <v>0</v>
      </c>
      <c r="U869" s="1">
        <v>-9890</v>
      </c>
      <c r="V869">
        <v>0</v>
      </c>
      <c r="W869" t="str">
        <f>""</f>
        <v/>
      </c>
      <c r="X869">
        <v>0</v>
      </c>
      <c r="Y869" t="str">
        <f>""</f>
        <v/>
      </c>
      <c r="Z869">
        <v>0</v>
      </c>
      <c r="AA869" t="str">
        <f>""</f>
        <v/>
      </c>
      <c r="AB869">
        <v>0</v>
      </c>
      <c r="AC869" t="str">
        <f>""</f>
        <v/>
      </c>
      <c r="AD869">
        <v>0</v>
      </c>
      <c r="AE869" t="str">
        <f>""</f>
        <v/>
      </c>
      <c r="AF869">
        <v>0</v>
      </c>
      <c r="AG869" t="str">
        <f>""</f>
        <v/>
      </c>
      <c r="AH869">
        <v>0</v>
      </c>
      <c r="AI869" t="str">
        <f>""</f>
        <v/>
      </c>
      <c r="AJ869">
        <v>0</v>
      </c>
      <c r="AK869" t="str">
        <f>""</f>
        <v/>
      </c>
      <c r="AL869">
        <v>0</v>
      </c>
      <c r="AM869" t="str">
        <f>""</f>
        <v/>
      </c>
      <c r="AN869">
        <v>0</v>
      </c>
      <c r="AO869" t="str">
        <f>""</f>
        <v/>
      </c>
      <c r="AP869">
        <v>0</v>
      </c>
      <c r="AQ869" t="str">
        <f>""</f>
        <v/>
      </c>
      <c r="AR869" t="s">
        <v>767</v>
      </c>
      <c r="AS869" t="s">
        <v>57</v>
      </c>
      <c r="AT869">
        <v>1164</v>
      </c>
      <c r="AU869" t="s">
        <v>901</v>
      </c>
      <c r="AV869">
        <v>2015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</row>
    <row r="870" spans="1:54" x14ac:dyDescent="0.2">
      <c r="A870">
        <v>2116511560</v>
      </c>
      <c r="B870" t="s">
        <v>902</v>
      </c>
      <c r="C870" s="2">
        <v>-577886</v>
      </c>
      <c r="D870" s="1">
        <v>-577886</v>
      </c>
      <c r="E870">
        <v>0</v>
      </c>
      <c r="F870" s="1">
        <v>-577886</v>
      </c>
      <c r="G870">
        <v>0</v>
      </c>
      <c r="H870">
        <v>100</v>
      </c>
      <c r="I870" s="2">
        <v>-577886</v>
      </c>
      <c r="J870" s="1">
        <v>-577886</v>
      </c>
      <c r="K870">
        <v>0</v>
      </c>
      <c r="L870" s="1">
        <v>-577886</v>
      </c>
      <c r="M870">
        <v>0</v>
      </c>
      <c r="N870">
        <v>100</v>
      </c>
      <c r="O870" s="2">
        <v>-577886</v>
      </c>
      <c r="P870" s="1">
        <v>-577886</v>
      </c>
      <c r="Q870">
        <v>0</v>
      </c>
      <c r="R870">
        <v>0</v>
      </c>
      <c r="S870" s="1">
        <v>577886</v>
      </c>
      <c r="T870">
        <v>0</v>
      </c>
      <c r="U870" s="1">
        <v>577886</v>
      </c>
      <c r="V870">
        <v>0</v>
      </c>
      <c r="W870" t="str">
        <f>""</f>
        <v/>
      </c>
      <c r="X870">
        <v>0</v>
      </c>
      <c r="Y870" t="str">
        <f>""</f>
        <v/>
      </c>
      <c r="Z870">
        <v>0</v>
      </c>
      <c r="AA870" t="str">
        <f>""</f>
        <v/>
      </c>
      <c r="AB870">
        <v>0</v>
      </c>
      <c r="AC870" t="str">
        <f>""</f>
        <v/>
      </c>
      <c r="AD870">
        <v>0</v>
      </c>
      <c r="AE870" t="str">
        <f>""</f>
        <v/>
      </c>
      <c r="AF870">
        <v>0</v>
      </c>
      <c r="AG870" t="str">
        <f>""</f>
        <v/>
      </c>
      <c r="AH870">
        <v>0</v>
      </c>
      <c r="AI870" t="str">
        <f>""</f>
        <v/>
      </c>
      <c r="AJ870">
        <v>0</v>
      </c>
      <c r="AK870" t="str">
        <f>""</f>
        <v/>
      </c>
      <c r="AL870">
        <v>0</v>
      </c>
      <c r="AM870" t="str">
        <f>""</f>
        <v/>
      </c>
      <c r="AN870">
        <v>0</v>
      </c>
      <c r="AO870" t="str">
        <f>""</f>
        <v/>
      </c>
      <c r="AP870">
        <v>0</v>
      </c>
      <c r="AQ870" t="str">
        <f>""</f>
        <v/>
      </c>
      <c r="AR870" t="s">
        <v>767</v>
      </c>
      <c r="AS870" t="s">
        <v>57</v>
      </c>
      <c r="AT870">
        <v>1165</v>
      </c>
      <c r="AU870" t="s">
        <v>903</v>
      </c>
      <c r="AV870">
        <v>2015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</row>
    <row r="871" spans="1:54" x14ac:dyDescent="0.2">
      <c r="A871">
        <v>2116521750</v>
      </c>
      <c r="B871" t="s">
        <v>893</v>
      </c>
      <c r="C871" s="2">
        <v>543193</v>
      </c>
      <c r="D871" s="1">
        <v>544900</v>
      </c>
      <c r="E871">
        <v>0</v>
      </c>
      <c r="F871" s="1">
        <v>544900</v>
      </c>
      <c r="G871" s="1">
        <v>-1707</v>
      </c>
      <c r="H871">
        <v>100.31</v>
      </c>
      <c r="I871" s="2">
        <v>543193</v>
      </c>
      <c r="J871" s="1">
        <v>544900</v>
      </c>
      <c r="K871">
        <v>0</v>
      </c>
      <c r="L871" s="1">
        <v>544900</v>
      </c>
      <c r="M871" s="1">
        <v>-1707</v>
      </c>
      <c r="N871">
        <v>100.31</v>
      </c>
      <c r="O871" s="2">
        <v>543193</v>
      </c>
      <c r="P871" s="1">
        <v>544900</v>
      </c>
      <c r="Q871" s="1">
        <v>-1707</v>
      </c>
      <c r="R871">
        <v>0</v>
      </c>
      <c r="S871" s="1">
        <v>-544900</v>
      </c>
      <c r="T871">
        <v>0</v>
      </c>
      <c r="U871" s="1">
        <v>-544900</v>
      </c>
      <c r="V871">
        <v>0</v>
      </c>
      <c r="W871" t="str">
        <f>""</f>
        <v/>
      </c>
      <c r="X871">
        <v>0</v>
      </c>
      <c r="Y871" t="str">
        <f>""</f>
        <v/>
      </c>
      <c r="Z871">
        <v>0</v>
      </c>
      <c r="AA871" t="str">
        <f>""</f>
        <v/>
      </c>
      <c r="AB871">
        <v>0</v>
      </c>
      <c r="AC871" t="str">
        <f>""</f>
        <v/>
      </c>
      <c r="AD871">
        <v>0</v>
      </c>
      <c r="AE871" t="str">
        <f>""</f>
        <v/>
      </c>
      <c r="AF871">
        <v>0</v>
      </c>
      <c r="AG871" t="str">
        <f>""</f>
        <v/>
      </c>
      <c r="AH871">
        <v>0</v>
      </c>
      <c r="AI871" t="str">
        <f>""</f>
        <v/>
      </c>
      <c r="AJ871">
        <v>0</v>
      </c>
      <c r="AK871" t="str">
        <f>""</f>
        <v/>
      </c>
      <c r="AL871">
        <v>0</v>
      </c>
      <c r="AM871" t="str">
        <f>""</f>
        <v/>
      </c>
      <c r="AN871">
        <v>0</v>
      </c>
      <c r="AO871" t="str">
        <f>""</f>
        <v/>
      </c>
      <c r="AP871">
        <v>0</v>
      </c>
      <c r="AQ871" t="str">
        <f>""</f>
        <v/>
      </c>
      <c r="AR871" t="s">
        <v>767</v>
      </c>
      <c r="AS871" t="s">
        <v>57</v>
      </c>
      <c r="AT871">
        <v>1165</v>
      </c>
      <c r="AU871" t="s">
        <v>903</v>
      </c>
      <c r="AV871">
        <v>2015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</row>
    <row r="872" spans="1:54" x14ac:dyDescent="0.2">
      <c r="A872">
        <v>2116521950</v>
      </c>
      <c r="B872" t="s">
        <v>897</v>
      </c>
      <c r="C872" s="2">
        <v>34693</v>
      </c>
      <c r="D872" s="1">
        <v>32986</v>
      </c>
      <c r="E872">
        <v>0</v>
      </c>
      <c r="F872" s="1">
        <v>32986</v>
      </c>
      <c r="G872" s="1">
        <v>1707</v>
      </c>
      <c r="H872">
        <v>95.07</v>
      </c>
      <c r="I872" s="2">
        <v>34693</v>
      </c>
      <c r="J872" s="1">
        <v>32986</v>
      </c>
      <c r="K872">
        <v>0</v>
      </c>
      <c r="L872" s="1">
        <v>32986</v>
      </c>
      <c r="M872" s="1">
        <v>1707</v>
      </c>
      <c r="N872">
        <v>95.07</v>
      </c>
      <c r="O872" s="2">
        <v>34693</v>
      </c>
      <c r="P872" s="1">
        <v>32986</v>
      </c>
      <c r="Q872" s="1">
        <v>1707</v>
      </c>
      <c r="R872">
        <v>0</v>
      </c>
      <c r="S872" s="1">
        <v>-32986</v>
      </c>
      <c r="T872">
        <v>0</v>
      </c>
      <c r="U872" s="1">
        <v>-32986</v>
      </c>
      <c r="V872">
        <v>0</v>
      </c>
      <c r="W872" t="str">
        <f>""</f>
        <v/>
      </c>
      <c r="X872">
        <v>0</v>
      </c>
      <c r="Y872" t="str">
        <f>""</f>
        <v/>
      </c>
      <c r="Z872">
        <v>0</v>
      </c>
      <c r="AA872" t="str">
        <f>""</f>
        <v/>
      </c>
      <c r="AB872">
        <v>0</v>
      </c>
      <c r="AC872" t="str">
        <f>""</f>
        <v/>
      </c>
      <c r="AD872">
        <v>0</v>
      </c>
      <c r="AE872" t="str">
        <f>""</f>
        <v/>
      </c>
      <c r="AF872">
        <v>0</v>
      </c>
      <c r="AG872" t="str">
        <f>""</f>
        <v/>
      </c>
      <c r="AH872">
        <v>0</v>
      </c>
      <c r="AI872" t="str">
        <f>""</f>
        <v/>
      </c>
      <c r="AJ872">
        <v>0</v>
      </c>
      <c r="AK872" t="str">
        <f>""</f>
        <v/>
      </c>
      <c r="AL872">
        <v>0</v>
      </c>
      <c r="AM872" t="str">
        <f>""</f>
        <v/>
      </c>
      <c r="AN872">
        <v>0</v>
      </c>
      <c r="AO872" t="str">
        <f>""</f>
        <v/>
      </c>
      <c r="AP872">
        <v>0</v>
      </c>
      <c r="AQ872" t="str">
        <f>""</f>
        <v/>
      </c>
      <c r="AR872" t="s">
        <v>767</v>
      </c>
      <c r="AS872" t="s">
        <v>57</v>
      </c>
      <c r="AT872">
        <v>1165</v>
      </c>
      <c r="AU872" t="s">
        <v>903</v>
      </c>
      <c r="AV872">
        <v>2015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</row>
    <row r="873" spans="1:54" x14ac:dyDescent="0.2">
      <c r="A873">
        <v>2116611523</v>
      </c>
      <c r="B873" t="s">
        <v>904</v>
      </c>
      <c r="C873" s="2">
        <v>-285000</v>
      </c>
      <c r="D873" s="1">
        <v>-285000</v>
      </c>
      <c r="E873">
        <v>0</v>
      </c>
      <c r="F873" s="1">
        <v>-285000</v>
      </c>
      <c r="G873">
        <v>0</v>
      </c>
      <c r="H873">
        <v>100</v>
      </c>
      <c r="I873" s="2">
        <v>-285000</v>
      </c>
      <c r="J873" s="1">
        <v>-285000</v>
      </c>
      <c r="K873">
        <v>0</v>
      </c>
      <c r="L873" s="1">
        <v>-285000</v>
      </c>
      <c r="M873">
        <v>0</v>
      </c>
      <c r="N873">
        <v>100</v>
      </c>
      <c r="O873" s="2">
        <v>-285000</v>
      </c>
      <c r="P873" s="1">
        <v>-285000</v>
      </c>
      <c r="Q873">
        <v>0</v>
      </c>
      <c r="R873">
        <v>0</v>
      </c>
      <c r="S873" s="1">
        <v>285000</v>
      </c>
      <c r="T873">
        <v>0</v>
      </c>
      <c r="U873" s="1">
        <v>285000</v>
      </c>
      <c r="V873">
        <v>0</v>
      </c>
      <c r="W873" t="str">
        <f>""</f>
        <v/>
      </c>
      <c r="X873">
        <v>0</v>
      </c>
      <c r="Y873" t="str">
        <f>""</f>
        <v/>
      </c>
      <c r="Z873">
        <v>0</v>
      </c>
      <c r="AA873" t="str">
        <f>""</f>
        <v/>
      </c>
      <c r="AB873">
        <v>0</v>
      </c>
      <c r="AC873" t="str">
        <f>""</f>
        <v/>
      </c>
      <c r="AD873">
        <v>0</v>
      </c>
      <c r="AE873" t="str">
        <f>""</f>
        <v/>
      </c>
      <c r="AF873">
        <v>0</v>
      </c>
      <c r="AG873" t="str">
        <f>""</f>
        <v/>
      </c>
      <c r="AH873">
        <v>0</v>
      </c>
      <c r="AI873" t="str">
        <f>""</f>
        <v/>
      </c>
      <c r="AJ873">
        <v>0</v>
      </c>
      <c r="AK873" t="str">
        <f>""</f>
        <v/>
      </c>
      <c r="AL873">
        <v>0</v>
      </c>
      <c r="AM873" t="str">
        <f>""</f>
        <v/>
      </c>
      <c r="AN873">
        <v>0</v>
      </c>
      <c r="AO873" t="str">
        <f>""</f>
        <v/>
      </c>
      <c r="AP873">
        <v>0</v>
      </c>
      <c r="AQ873" t="str">
        <f>""</f>
        <v/>
      </c>
      <c r="AR873" t="s">
        <v>767</v>
      </c>
      <c r="AS873" t="s">
        <v>57</v>
      </c>
      <c r="AT873">
        <v>1166</v>
      </c>
      <c r="AU873" t="s">
        <v>905</v>
      </c>
      <c r="AV873">
        <v>2015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</row>
    <row r="874" spans="1:54" x14ac:dyDescent="0.2">
      <c r="A874">
        <v>2116621750</v>
      </c>
      <c r="B874" t="s">
        <v>856</v>
      </c>
      <c r="C874" s="2">
        <v>285000</v>
      </c>
      <c r="D874" s="1">
        <v>277551.49</v>
      </c>
      <c r="E874">
        <v>0</v>
      </c>
      <c r="F874" s="1">
        <v>277551.49</v>
      </c>
      <c r="G874" s="1">
        <v>7448.51</v>
      </c>
      <c r="H874">
        <v>97.38</v>
      </c>
      <c r="I874" s="2">
        <v>285000</v>
      </c>
      <c r="J874" s="1">
        <v>277551.49</v>
      </c>
      <c r="K874">
        <v>0</v>
      </c>
      <c r="L874" s="1">
        <v>277551.49</v>
      </c>
      <c r="M874" s="1">
        <v>7448.51</v>
      </c>
      <c r="N874">
        <v>97.38</v>
      </c>
      <c r="O874" s="2">
        <v>285000</v>
      </c>
      <c r="P874" s="1">
        <v>277551.49</v>
      </c>
      <c r="Q874" s="1">
        <v>7448.51</v>
      </c>
      <c r="R874">
        <v>0</v>
      </c>
      <c r="S874" s="1">
        <v>-277551.49</v>
      </c>
      <c r="T874">
        <v>0</v>
      </c>
      <c r="U874" s="1">
        <v>-277551.49</v>
      </c>
      <c r="V874">
        <v>0</v>
      </c>
      <c r="W874" t="str">
        <f>""</f>
        <v/>
      </c>
      <c r="X874">
        <v>0</v>
      </c>
      <c r="Y874" t="str">
        <f>""</f>
        <v/>
      </c>
      <c r="Z874">
        <v>0</v>
      </c>
      <c r="AA874" t="str">
        <f>""</f>
        <v/>
      </c>
      <c r="AB874">
        <v>0</v>
      </c>
      <c r="AC874" t="str">
        <f>""</f>
        <v/>
      </c>
      <c r="AD874">
        <v>0</v>
      </c>
      <c r="AE874" t="str">
        <f>""</f>
        <v/>
      </c>
      <c r="AF874">
        <v>0</v>
      </c>
      <c r="AG874" t="str">
        <f>""</f>
        <v/>
      </c>
      <c r="AH874">
        <v>0</v>
      </c>
      <c r="AI874" t="str">
        <f>""</f>
        <v/>
      </c>
      <c r="AJ874">
        <v>0</v>
      </c>
      <c r="AK874" t="str">
        <f>""</f>
        <v/>
      </c>
      <c r="AL874">
        <v>0</v>
      </c>
      <c r="AM874" t="str">
        <f>""</f>
        <v/>
      </c>
      <c r="AN874">
        <v>0</v>
      </c>
      <c r="AO874" t="str">
        <f>""</f>
        <v/>
      </c>
      <c r="AP874">
        <v>0</v>
      </c>
      <c r="AQ874" t="str">
        <f>""</f>
        <v/>
      </c>
      <c r="AR874" t="s">
        <v>767</v>
      </c>
      <c r="AS874" t="s">
        <v>57</v>
      </c>
      <c r="AT874">
        <v>1166</v>
      </c>
      <c r="AU874" t="s">
        <v>905</v>
      </c>
      <c r="AV874">
        <v>2015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</row>
    <row r="875" spans="1:54" x14ac:dyDescent="0.2">
      <c r="A875">
        <v>2116711523</v>
      </c>
      <c r="B875" t="s">
        <v>906</v>
      </c>
      <c r="C875" s="2">
        <v>-800000</v>
      </c>
      <c r="D875">
        <v>0</v>
      </c>
      <c r="E875">
        <v>0</v>
      </c>
      <c r="F875">
        <v>0</v>
      </c>
      <c r="G875" s="1">
        <v>-800000</v>
      </c>
      <c r="H875">
        <v>0</v>
      </c>
      <c r="I875" s="2">
        <v>-800000</v>
      </c>
      <c r="J875">
        <v>0</v>
      </c>
      <c r="K875">
        <v>0</v>
      </c>
      <c r="L875">
        <v>0</v>
      </c>
      <c r="M875" s="1">
        <v>-800000</v>
      </c>
      <c r="N875">
        <v>0</v>
      </c>
      <c r="O875" s="2">
        <v>-800000</v>
      </c>
      <c r="P875">
        <v>0</v>
      </c>
      <c r="Q875" s="1">
        <v>-800000</v>
      </c>
      <c r="R875">
        <v>0</v>
      </c>
      <c r="S875">
        <v>0</v>
      </c>
      <c r="T875">
        <v>0</v>
      </c>
      <c r="U875">
        <v>0</v>
      </c>
      <c r="V875">
        <v>0</v>
      </c>
      <c r="W875" t="str">
        <f>""</f>
        <v/>
      </c>
      <c r="X875">
        <v>0</v>
      </c>
      <c r="Y875" t="str">
        <f>""</f>
        <v/>
      </c>
      <c r="Z875">
        <v>0</v>
      </c>
      <c r="AA875" t="str">
        <f>""</f>
        <v/>
      </c>
      <c r="AB875">
        <v>0</v>
      </c>
      <c r="AC875" t="str">
        <f>""</f>
        <v/>
      </c>
      <c r="AD875">
        <v>0</v>
      </c>
      <c r="AE875" t="str">
        <f>""</f>
        <v/>
      </c>
      <c r="AF875">
        <v>0</v>
      </c>
      <c r="AG875" t="str">
        <f>""</f>
        <v/>
      </c>
      <c r="AH875">
        <v>0</v>
      </c>
      <c r="AI875" t="str">
        <f>""</f>
        <v/>
      </c>
      <c r="AJ875">
        <v>0</v>
      </c>
      <c r="AK875" t="str">
        <f>""</f>
        <v/>
      </c>
      <c r="AL875">
        <v>0</v>
      </c>
      <c r="AM875" t="str">
        <f>""</f>
        <v/>
      </c>
      <c r="AN875">
        <v>0</v>
      </c>
      <c r="AO875" t="str">
        <f>""</f>
        <v/>
      </c>
      <c r="AP875">
        <v>0</v>
      </c>
      <c r="AQ875" t="str">
        <f>""</f>
        <v/>
      </c>
      <c r="AR875" t="s">
        <v>767</v>
      </c>
      <c r="AS875" t="s">
        <v>57</v>
      </c>
      <c r="AT875">
        <v>1167</v>
      </c>
      <c r="AU875" t="s">
        <v>907</v>
      </c>
      <c r="AV875">
        <v>2015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</row>
    <row r="876" spans="1:54" x14ac:dyDescent="0.2">
      <c r="A876">
        <v>2116721750</v>
      </c>
      <c r="B876" t="s">
        <v>908</v>
      </c>
      <c r="C876" s="2">
        <v>800000</v>
      </c>
      <c r="D876">
        <v>0</v>
      </c>
      <c r="E876">
        <v>0</v>
      </c>
      <c r="F876">
        <v>0</v>
      </c>
      <c r="G876" s="1">
        <v>800000</v>
      </c>
      <c r="H876">
        <v>0</v>
      </c>
      <c r="I876" s="2">
        <v>800000</v>
      </c>
      <c r="J876">
        <v>0</v>
      </c>
      <c r="K876">
        <v>0</v>
      </c>
      <c r="L876">
        <v>0</v>
      </c>
      <c r="M876" s="1">
        <v>800000</v>
      </c>
      <c r="N876">
        <v>0</v>
      </c>
      <c r="O876" s="2">
        <v>800000</v>
      </c>
      <c r="P876" s="1">
        <v>32357</v>
      </c>
      <c r="Q876" s="1">
        <v>767643</v>
      </c>
      <c r="R876">
        <v>0</v>
      </c>
      <c r="S876">
        <v>0</v>
      </c>
      <c r="T876">
        <v>0</v>
      </c>
      <c r="U876">
        <v>0</v>
      </c>
      <c r="V876">
        <v>0</v>
      </c>
      <c r="W876" t="str">
        <f>""</f>
        <v/>
      </c>
      <c r="X876">
        <v>0</v>
      </c>
      <c r="Y876" t="str">
        <f>""</f>
        <v/>
      </c>
      <c r="Z876">
        <v>0</v>
      </c>
      <c r="AA876" t="str">
        <f>""</f>
        <v/>
      </c>
      <c r="AB876">
        <v>0</v>
      </c>
      <c r="AC876" t="str">
        <f>""</f>
        <v/>
      </c>
      <c r="AD876">
        <v>0</v>
      </c>
      <c r="AE876" t="str">
        <f>""</f>
        <v/>
      </c>
      <c r="AF876">
        <v>0</v>
      </c>
      <c r="AG876" t="str">
        <f>""</f>
        <v/>
      </c>
      <c r="AH876">
        <v>0</v>
      </c>
      <c r="AI876" t="str">
        <f>""</f>
        <v/>
      </c>
      <c r="AJ876">
        <v>0</v>
      </c>
      <c r="AK876" t="str">
        <f>""</f>
        <v/>
      </c>
      <c r="AL876">
        <v>0</v>
      </c>
      <c r="AM876" t="str">
        <f>""</f>
        <v/>
      </c>
      <c r="AN876">
        <v>0</v>
      </c>
      <c r="AO876" t="str">
        <f>""</f>
        <v/>
      </c>
      <c r="AP876">
        <v>0</v>
      </c>
      <c r="AQ876" t="str">
        <f>""</f>
        <v/>
      </c>
      <c r="AR876" t="s">
        <v>767</v>
      </c>
      <c r="AS876" t="s">
        <v>57</v>
      </c>
      <c r="AT876">
        <v>1167</v>
      </c>
      <c r="AU876" t="s">
        <v>907</v>
      </c>
      <c r="AV876">
        <v>2015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</row>
    <row r="877" spans="1:54" x14ac:dyDescent="0.2">
      <c r="A877">
        <v>2116811523</v>
      </c>
      <c r="B877" t="s">
        <v>909</v>
      </c>
      <c r="C877" s="2">
        <v>-600000</v>
      </c>
      <c r="D877">
        <v>0</v>
      </c>
      <c r="E877">
        <v>0</v>
      </c>
      <c r="F877">
        <v>0</v>
      </c>
      <c r="G877" s="1">
        <v>-600000</v>
      </c>
      <c r="H877">
        <v>0</v>
      </c>
      <c r="I877" s="2">
        <v>-600000</v>
      </c>
      <c r="J877">
        <v>0</v>
      </c>
      <c r="K877">
        <v>0</v>
      </c>
      <c r="L877">
        <v>0</v>
      </c>
      <c r="M877" s="1">
        <v>-600000</v>
      </c>
      <c r="N877">
        <v>0</v>
      </c>
      <c r="O877" s="2">
        <v>-600000</v>
      </c>
      <c r="P877">
        <v>0</v>
      </c>
      <c r="Q877" s="1">
        <v>-600000</v>
      </c>
      <c r="R877">
        <v>0</v>
      </c>
      <c r="S877">
        <v>0</v>
      </c>
      <c r="T877">
        <v>0</v>
      </c>
      <c r="U877">
        <v>0</v>
      </c>
      <c r="V877">
        <v>0</v>
      </c>
      <c r="W877" t="str">
        <f>""</f>
        <v/>
      </c>
      <c r="X877">
        <v>0</v>
      </c>
      <c r="Y877" t="str">
        <f>""</f>
        <v/>
      </c>
      <c r="Z877">
        <v>0</v>
      </c>
      <c r="AA877" t="str">
        <f>""</f>
        <v/>
      </c>
      <c r="AB877">
        <v>0</v>
      </c>
      <c r="AC877" t="str">
        <f>""</f>
        <v/>
      </c>
      <c r="AD877">
        <v>0</v>
      </c>
      <c r="AE877" t="str">
        <f>""</f>
        <v/>
      </c>
      <c r="AF877">
        <v>0</v>
      </c>
      <c r="AG877" t="str">
        <f>""</f>
        <v/>
      </c>
      <c r="AH877">
        <v>0</v>
      </c>
      <c r="AI877" t="str">
        <f>""</f>
        <v/>
      </c>
      <c r="AJ877">
        <v>0</v>
      </c>
      <c r="AK877" t="str">
        <f>""</f>
        <v/>
      </c>
      <c r="AL877">
        <v>0</v>
      </c>
      <c r="AM877" t="str">
        <f>""</f>
        <v/>
      </c>
      <c r="AN877">
        <v>0</v>
      </c>
      <c r="AO877" t="str">
        <f>""</f>
        <v/>
      </c>
      <c r="AP877">
        <v>0</v>
      </c>
      <c r="AQ877" t="str">
        <f>""</f>
        <v/>
      </c>
      <c r="AR877" t="s">
        <v>767</v>
      </c>
      <c r="AS877" t="s">
        <v>57</v>
      </c>
      <c r="AT877">
        <v>1168</v>
      </c>
      <c r="AU877" t="s">
        <v>910</v>
      </c>
      <c r="AV877">
        <v>2015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</row>
    <row r="878" spans="1:54" x14ac:dyDescent="0.2">
      <c r="A878">
        <v>2116821750</v>
      </c>
      <c r="B878" t="s">
        <v>911</v>
      </c>
      <c r="C878" s="2">
        <v>600000</v>
      </c>
      <c r="D878">
        <v>0</v>
      </c>
      <c r="E878">
        <v>0</v>
      </c>
      <c r="F878">
        <v>0</v>
      </c>
      <c r="G878" s="1">
        <v>600000</v>
      </c>
      <c r="H878">
        <v>0</v>
      </c>
      <c r="I878" s="2">
        <v>600000</v>
      </c>
      <c r="J878">
        <v>0</v>
      </c>
      <c r="K878">
        <v>0</v>
      </c>
      <c r="L878">
        <v>0</v>
      </c>
      <c r="M878" s="1">
        <v>600000</v>
      </c>
      <c r="N878">
        <v>0</v>
      </c>
      <c r="O878" s="2">
        <v>600000</v>
      </c>
      <c r="P878" s="1">
        <v>43142</v>
      </c>
      <c r="Q878" s="1">
        <v>556858</v>
      </c>
      <c r="R878">
        <v>0</v>
      </c>
      <c r="S878">
        <v>0</v>
      </c>
      <c r="T878">
        <v>0</v>
      </c>
      <c r="U878">
        <v>0</v>
      </c>
      <c r="V878">
        <v>0</v>
      </c>
      <c r="W878" t="str">
        <f>""</f>
        <v/>
      </c>
      <c r="X878">
        <v>0</v>
      </c>
      <c r="Y878" t="str">
        <f>""</f>
        <v/>
      </c>
      <c r="Z878">
        <v>0</v>
      </c>
      <c r="AA878" t="str">
        <f>""</f>
        <v/>
      </c>
      <c r="AB878">
        <v>0</v>
      </c>
      <c r="AC878" t="str">
        <f>""</f>
        <v/>
      </c>
      <c r="AD878">
        <v>0</v>
      </c>
      <c r="AE878" t="str">
        <f>""</f>
        <v/>
      </c>
      <c r="AF878">
        <v>0</v>
      </c>
      <c r="AG878" t="str">
        <f>""</f>
        <v/>
      </c>
      <c r="AH878">
        <v>0</v>
      </c>
      <c r="AI878" t="str">
        <f>""</f>
        <v/>
      </c>
      <c r="AJ878">
        <v>0</v>
      </c>
      <c r="AK878" t="str">
        <f>""</f>
        <v/>
      </c>
      <c r="AL878">
        <v>0</v>
      </c>
      <c r="AM878" t="str">
        <f>""</f>
        <v/>
      </c>
      <c r="AN878">
        <v>0</v>
      </c>
      <c r="AO878" t="str">
        <f>""</f>
        <v/>
      </c>
      <c r="AP878">
        <v>0</v>
      </c>
      <c r="AQ878" t="str">
        <f>""</f>
        <v/>
      </c>
      <c r="AR878" t="s">
        <v>767</v>
      </c>
      <c r="AS878" t="s">
        <v>57</v>
      </c>
      <c r="AT878">
        <v>1168</v>
      </c>
      <c r="AU878" t="s">
        <v>910</v>
      </c>
      <c r="AV878">
        <v>2015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</row>
    <row r="879" spans="1:54" x14ac:dyDescent="0.2">
      <c r="A879">
        <v>2117011523</v>
      </c>
      <c r="B879" t="s">
        <v>912</v>
      </c>
      <c r="C879" s="2">
        <v>-200000</v>
      </c>
      <c r="D879">
        <v>0</v>
      </c>
      <c r="E879">
        <v>0</v>
      </c>
      <c r="F879">
        <v>0</v>
      </c>
      <c r="G879" s="1">
        <v>-200000</v>
      </c>
      <c r="H879">
        <v>0</v>
      </c>
      <c r="I879" s="2">
        <v>-200000</v>
      </c>
      <c r="J879">
        <v>0</v>
      </c>
      <c r="K879">
        <v>0</v>
      </c>
      <c r="L879">
        <v>0</v>
      </c>
      <c r="M879" s="1">
        <v>-200000</v>
      </c>
      <c r="N879">
        <v>0</v>
      </c>
      <c r="O879" s="2">
        <v>-200000</v>
      </c>
      <c r="P879">
        <v>0</v>
      </c>
      <c r="Q879" s="1">
        <v>-200000</v>
      </c>
      <c r="R879">
        <v>0</v>
      </c>
      <c r="S879">
        <v>0</v>
      </c>
      <c r="T879">
        <v>0</v>
      </c>
      <c r="U879">
        <v>0</v>
      </c>
      <c r="V879">
        <v>0</v>
      </c>
      <c r="W879" t="str">
        <f>""</f>
        <v/>
      </c>
      <c r="X879">
        <v>0</v>
      </c>
      <c r="Y879" t="str">
        <f>""</f>
        <v/>
      </c>
      <c r="Z879">
        <v>0</v>
      </c>
      <c r="AA879" t="str">
        <f>""</f>
        <v/>
      </c>
      <c r="AB879">
        <v>0</v>
      </c>
      <c r="AC879" t="str">
        <f>""</f>
        <v/>
      </c>
      <c r="AD879">
        <v>0</v>
      </c>
      <c r="AE879" t="str">
        <f>""</f>
        <v/>
      </c>
      <c r="AF879">
        <v>0</v>
      </c>
      <c r="AG879" t="str">
        <f>""</f>
        <v/>
      </c>
      <c r="AH879">
        <v>0</v>
      </c>
      <c r="AI879" t="str">
        <f>""</f>
        <v/>
      </c>
      <c r="AJ879">
        <v>0</v>
      </c>
      <c r="AK879" t="str">
        <f>""</f>
        <v/>
      </c>
      <c r="AL879">
        <v>0</v>
      </c>
      <c r="AM879" t="str">
        <f>""</f>
        <v/>
      </c>
      <c r="AN879">
        <v>0</v>
      </c>
      <c r="AO879" t="str">
        <f>""</f>
        <v/>
      </c>
      <c r="AP879">
        <v>0</v>
      </c>
      <c r="AQ879" t="str">
        <f>""</f>
        <v/>
      </c>
      <c r="AR879" t="s">
        <v>767</v>
      </c>
      <c r="AS879" t="s">
        <v>57</v>
      </c>
      <c r="AT879">
        <v>1170</v>
      </c>
      <c r="AU879" t="s">
        <v>913</v>
      </c>
      <c r="AV879">
        <v>2015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</row>
    <row r="880" spans="1:54" x14ac:dyDescent="0.2">
      <c r="A880">
        <v>2117021750</v>
      </c>
      <c r="B880" t="s">
        <v>809</v>
      </c>
      <c r="C880" s="2">
        <v>200000</v>
      </c>
      <c r="D880" s="1">
        <v>165094</v>
      </c>
      <c r="E880">
        <v>0</v>
      </c>
      <c r="F880" s="1">
        <v>165094</v>
      </c>
      <c r="G880" s="1">
        <v>34906</v>
      </c>
      <c r="H880">
        <v>82.54</v>
      </c>
      <c r="I880" s="2">
        <v>200000</v>
      </c>
      <c r="J880" s="1">
        <v>165094</v>
      </c>
      <c r="K880">
        <v>0</v>
      </c>
      <c r="L880" s="1">
        <v>165094</v>
      </c>
      <c r="M880" s="1">
        <v>34906</v>
      </c>
      <c r="N880">
        <v>82.54</v>
      </c>
      <c r="O880" s="2">
        <v>200000</v>
      </c>
      <c r="P880" s="1">
        <v>165094</v>
      </c>
      <c r="Q880" s="1">
        <v>34906</v>
      </c>
      <c r="R880">
        <v>0</v>
      </c>
      <c r="S880" s="1">
        <v>-165094</v>
      </c>
      <c r="T880">
        <v>0</v>
      </c>
      <c r="U880" s="1">
        <v>-165094</v>
      </c>
      <c r="V880">
        <v>0</v>
      </c>
      <c r="W880" t="str">
        <f>""</f>
        <v/>
      </c>
      <c r="X880">
        <v>0</v>
      </c>
      <c r="Y880" t="str">
        <f>""</f>
        <v/>
      </c>
      <c r="Z880">
        <v>0</v>
      </c>
      <c r="AA880" t="str">
        <f>""</f>
        <v/>
      </c>
      <c r="AB880">
        <v>0</v>
      </c>
      <c r="AC880" t="str">
        <f>""</f>
        <v/>
      </c>
      <c r="AD880">
        <v>0</v>
      </c>
      <c r="AE880" t="str">
        <f>""</f>
        <v/>
      </c>
      <c r="AF880">
        <v>0</v>
      </c>
      <c r="AG880" t="str">
        <f>""</f>
        <v/>
      </c>
      <c r="AH880">
        <v>0</v>
      </c>
      <c r="AI880" t="str">
        <f>""</f>
        <v/>
      </c>
      <c r="AJ880">
        <v>0</v>
      </c>
      <c r="AK880" t="str">
        <f>""</f>
        <v/>
      </c>
      <c r="AL880">
        <v>0</v>
      </c>
      <c r="AM880" t="str">
        <f>""</f>
        <v/>
      </c>
      <c r="AN880">
        <v>0</v>
      </c>
      <c r="AO880" t="str">
        <f>""</f>
        <v/>
      </c>
      <c r="AP880">
        <v>0</v>
      </c>
      <c r="AQ880" t="str">
        <f>""</f>
        <v/>
      </c>
      <c r="AR880" t="s">
        <v>767</v>
      </c>
      <c r="AS880" t="s">
        <v>57</v>
      </c>
      <c r="AT880">
        <v>1170</v>
      </c>
      <c r="AU880" t="s">
        <v>913</v>
      </c>
      <c r="AV880">
        <v>2015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</row>
    <row r="881" spans="1:54" x14ac:dyDescent="0.2">
      <c r="A881">
        <v>2117111523</v>
      </c>
      <c r="B881" t="s">
        <v>914</v>
      </c>
      <c r="C881" s="2">
        <v>-200000</v>
      </c>
      <c r="D881">
        <v>0</v>
      </c>
      <c r="E881">
        <v>0</v>
      </c>
      <c r="F881">
        <v>0</v>
      </c>
      <c r="G881" s="1">
        <v>-200000</v>
      </c>
      <c r="H881">
        <v>0</v>
      </c>
      <c r="I881" s="2">
        <v>-200000</v>
      </c>
      <c r="J881">
        <v>0</v>
      </c>
      <c r="K881">
        <v>0</v>
      </c>
      <c r="L881">
        <v>0</v>
      </c>
      <c r="M881" s="1">
        <v>-200000</v>
      </c>
      <c r="N881">
        <v>0</v>
      </c>
      <c r="O881" s="2">
        <v>-200000</v>
      </c>
      <c r="P881">
        <v>0</v>
      </c>
      <c r="Q881" s="1">
        <v>-200000</v>
      </c>
      <c r="R881">
        <v>0</v>
      </c>
      <c r="S881">
        <v>0</v>
      </c>
      <c r="T881">
        <v>0</v>
      </c>
      <c r="U881">
        <v>0</v>
      </c>
      <c r="V881">
        <v>0</v>
      </c>
      <c r="W881" t="str">
        <f>""</f>
        <v/>
      </c>
      <c r="X881">
        <v>0</v>
      </c>
      <c r="Y881" t="str">
        <f>""</f>
        <v/>
      </c>
      <c r="Z881">
        <v>0</v>
      </c>
      <c r="AA881" t="str">
        <f>""</f>
        <v/>
      </c>
      <c r="AB881">
        <v>0</v>
      </c>
      <c r="AC881" t="str">
        <f>""</f>
        <v/>
      </c>
      <c r="AD881">
        <v>0</v>
      </c>
      <c r="AE881" t="str">
        <f>""</f>
        <v/>
      </c>
      <c r="AF881">
        <v>0</v>
      </c>
      <c r="AG881" t="str">
        <f>""</f>
        <v/>
      </c>
      <c r="AH881">
        <v>0</v>
      </c>
      <c r="AI881" t="str">
        <f>""</f>
        <v/>
      </c>
      <c r="AJ881">
        <v>0</v>
      </c>
      <c r="AK881" t="str">
        <f>""</f>
        <v/>
      </c>
      <c r="AL881">
        <v>0</v>
      </c>
      <c r="AM881" t="str">
        <f>""</f>
        <v/>
      </c>
      <c r="AN881">
        <v>0</v>
      </c>
      <c r="AO881" t="str">
        <f>""</f>
        <v/>
      </c>
      <c r="AP881">
        <v>0</v>
      </c>
      <c r="AQ881" t="str">
        <f>""</f>
        <v/>
      </c>
      <c r="AR881" t="s">
        <v>767</v>
      </c>
      <c r="AS881" t="s">
        <v>57</v>
      </c>
      <c r="AT881">
        <v>1171</v>
      </c>
      <c r="AU881" t="s">
        <v>915</v>
      </c>
      <c r="AV881">
        <v>2015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</row>
    <row r="882" spans="1:54" x14ac:dyDescent="0.2">
      <c r="A882">
        <v>2117121750</v>
      </c>
      <c r="B882" t="s">
        <v>916</v>
      </c>
      <c r="C882" s="2">
        <v>200000</v>
      </c>
      <c r="D882" s="1">
        <v>191152</v>
      </c>
      <c r="E882">
        <v>0</v>
      </c>
      <c r="F882" s="1">
        <v>191152</v>
      </c>
      <c r="G882" s="1">
        <v>8848</v>
      </c>
      <c r="H882">
        <v>95.57</v>
      </c>
      <c r="I882" s="2">
        <v>200000</v>
      </c>
      <c r="J882" s="1">
        <v>191152</v>
      </c>
      <c r="K882">
        <v>0</v>
      </c>
      <c r="L882" s="1">
        <v>191152</v>
      </c>
      <c r="M882" s="1">
        <v>8848</v>
      </c>
      <c r="N882">
        <v>95.57</v>
      </c>
      <c r="O882" s="2">
        <v>200000</v>
      </c>
      <c r="P882" s="1">
        <v>191152</v>
      </c>
      <c r="Q882" s="1">
        <v>8848</v>
      </c>
      <c r="R882">
        <v>0</v>
      </c>
      <c r="S882" s="1">
        <v>-191152</v>
      </c>
      <c r="T882">
        <v>0</v>
      </c>
      <c r="U882" s="1">
        <v>-191152</v>
      </c>
      <c r="V882">
        <v>0</v>
      </c>
      <c r="W882" t="str">
        <f>""</f>
        <v/>
      </c>
      <c r="X882">
        <v>0</v>
      </c>
      <c r="Y882" t="str">
        <f>""</f>
        <v/>
      </c>
      <c r="Z882">
        <v>0</v>
      </c>
      <c r="AA882" t="str">
        <f>""</f>
        <v/>
      </c>
      <c r="AB882">
        <v>0</v>
      </c>
      <c r="AC882" t="str">
        <f>""</f>
        <v/>
      </c>
      <c r="AD882">
        <v>0</v>
      </c>
      <c r="AE882" t="str">
        <f>""</f>
        <v/>
      </c>
      <c r="AF882">
        <v>0</v>
      </c>
      <c r="AG882" t="str">
        <f>""</f>
        <v/>
      </c>
      <c r="AH882">
        <v>0</v>
      </c>
      <c r="AI882" t="str">
        <f>""</f>
        <v/>
      </c>
      <c r="AJ882">
        <v>0</v>
      </c>
      <c r="AK882" t="str">
        <f>""</f>
        <v/>
      </c>
      <c r="AL882">
        <v>0</v>
      </c>
      <c r="AM882" t="str">
        <f>""</f>
        <v/>
      </c>
      <c r="AN882">
        <v>0</v>
      </c>
      <c r="AO882" t="str">
        <f>""</f>
        <v/>
      </c>
      <c r="AP882">
        <v>0</v>
      </c>
      <c r="AQ882" t="str">
        <f>""</f>
        <v/>
      </c>
      <c r="AR882" t="s">
        <v>767</v>
      </c>
      <c r="AS882" t="s">
        <v>57</v>
      </c>
      <c r="AT882">
        <v>1171</v>
      </c>
      <c r="AU882" t="s">
        <v>915</v>
      </c>
      <c r="AV882">
        <v>2015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</row>
    <row r="883" spans="1:54" x14ac:dyDescent="0.2">
      <c r="A883">
        <v>2117211510</v>
      </c>
      <c r="B883" t="s">
        <v>917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 t="str">
        <f>""</f>
        <v/>
      </c>
      <c r="X883">
        <v>0</v>
      </c>
      <c r="Y883" t="str">
        <f>""</f>
        <v/>
      </c>
      <c r="Z883">
        <v>0</v>
      </c>
      <c r="AA883" t="str">
        <f>""</f>
        <v/>
      </c>
      <c r="AB883">
        <v>0</v>
      </c>
      <c r="AC883" t="str">
        <f>""</f>
        <v/>
      </c>
      <c r="AD883">
        <v>0</v>
      </c>
      <c r="AE883" t="str">
        <f>""</f>
        <v/>
      </c>
      <c r="AF883">
        <v>0</v>
      </c>
      <c r="AG883" t="str">
        <f>""</f>
        <v/>
      </c>
      <c r="AH883">
        <v>0</v>
      </c>
      <c r="AI883" t="str">
        <f>""</f>
        <v/>
      </c>
      <c r="AJ883">
        <v>0</v>
      </c>
      <c r="AK883" t="str">
        <f>""</f>
        <v/>
      </c>
      <c r="AL883">
        <v>0</v>
      </c>
      <c r="AM883" t="str">
        <f>""</f>
        <v/>
      </c>
      <c r="AN883">
        <v>0</v>
      </c>
      <c r="AO883" t="str">
        <f>""</f>
        <v/>
      </c>
      <c r="AP883">
        <v>0</v>
      </c>
      <c r="AQ883" t="str">
        <f>""</f>
        <v/>
      </c>
      <c r="AR883" t="s">
        <v>767</v>
      </c>
      <c r="AS883" t="s">
        <v>57</v>
      </c>
      <c r="AT883">
        <v>0</v>
      </c>
      <c r="AU883" t="str">
        <f>""</f>
        <v/>
      </c>
      <c r="AV883">
        <v>2015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</row>
    <row r="884" spans="1:54" x14ac:dyDescent="0.2">
      <c r="A884">
        <v>2117311525</v>
      </c>
      <c r="B884" t="s">
        <v>918</v>
      </c>
      <c r="C884" s="2">
        <v>-249000</v>
      </c>
      <c r="D884" s="1">
        <v>-73160</v>
      </c>
      <c r="E884">
        <v>0</v>
      </c>
      <c r="F884" s="1">
        <v>-73160</v>
      </c>
      <c r="G884" s="1">
        <v>-175840</v>
      </c>
      <c r="H884">
        <v>29.38</v>
      </c>
      <c r="I884" s="2">
        <v>-249000</v>
      </c>
      <c r="J884" s="1">
        <v>-73160</v>
      </c>
      <c r="K884">
        <v>0</v>
      </c>
      <c r="L884" s="1">
        <v>-73160</v>
      </c>
      <c r="M884" s="1">
        <v>-175840</v>
      </c>
      <c r="N884">
        <v>29.38</v>
      </c>
      <c r="O884" s="2">
        <v>-249000</v>
      </c>
      <c r="P884" s="1">
        <v>-73160</v>
      </c>
      <c r="Q884" s="1">
        <v>-175840</v>
      </c>
      <c r="R884">
        <v>0</v>
      </c>
      <c r="S884" s="1">
        <v>73160</v>
      </c>
      <c r="T884">
        <v>0</v>
      </c>
      <c r="U884" s="1">
        <v>73160</v>
      </c>
      <c r="V884">
        <v>0</v>
      </c>
      <c r="W884" t="str">
        <f>""</f>
        <v/>
      </c>
      <c r="X884">
        <v>0</v>
      </c>
      <c r="Y884" t="str">
        <f>""</f>
        <v/>
      </c>
      <c r="Z884">
        <v>0</v>
      </c>
      <c r="AA884" t="str">
        <f>""</f>
        <v/>
      </c>
      <c r="AB884">
        <v>0</v>
      </c>
      <c r="AC884" t="str">
        <f>""</f>
        <v/>
      </c>
      <c r="AD884">
        <v>0</v>
      </c>
      <c r="AE884" t="str">
        <f>""</f>
        <v/>
      </c>
      <c r="AF884">
        <v>0</v>
      </c>
      <c r="AG884" t="str">
        <f>""</f>
        <v/>
      </c>
      <c r="AH884">
        <v>0</v>
      </c>
      <c r="AI884" t="str">
        <f>""</f>
        <v/>
      </c>
      <c r="AJ884">
        <v>0</v>
      </c>
      <c r="AK884" t="str">
        <f>""</f>
        <v/>
      </c>
      <c r="AL884">
        <v>0</v>
      </c>
      <c r="AM884" t="str">
        <f>""</f>
        <v/>
      </c>
      <c r="AN884">
        <v>0</v>
      </c>
      <c r="AO884" t="str">
        <f>""</f>
        <v/>
      </c>
      <c r="AP884">
        <v>0</v>
      </c>
      <c r="AQ884" t="str">
        <f>""</f>
        <v/>
      </c>
      <c r="AR884" t="s">
        <v>767</v>
      </c>
      <c r="AS884" t="s">
        <v>57</v>
      </c>
      <c r="AT884">
        <v>1173</v>
      </c>
      <c r="AU884" t="s">
        <v>919</v>
      </c>
      <c r="AV884">
        <v>2015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</row>
    <row r="885" spans="1:54" x14ac:dyDescent="0.2">
      <c r="A885">
        <v>2117321750</v>
      </c>
      <c r="B885" t="s">
        <v>920</v>
      </c>
      <c r="C885" s="2">
        <v>249000</v>
      </c>
      <c r="D885" s="1">
        <v>280236</v>
      </c>
      <c r="E885">
        <v>0</v>
      </c>
      <c r="F885" s="1">
        <v>280236</v>
      </c>
      <c r="G885" s="1">
        <v>-31236</v>
      </c>
      <c r="H885">
        <v>112.54</v>
      </c>
      <c r="I885" s="2">
        <v>249000</v>
      </c>
      <c r="J885" s="1">
        <v>280236</v>
      </c>
      <c r="K885">
        <v>0</v>
      </c>
      <c r="L885" s="1">
        <v>280236</v>
      </c>
      <c r="M885" s="1">
        <v>-31236</v>
      </c>
      <c r="N885">
        <v>112.54</v>
      </c>
      <c r="O885" s="2">
        <v>249000</v>
      </c>
      <c r="P885" s="1">
        <v>280236</v>
      </c>
      <c r="Q885" s="1">
        <v>-31236</v>
      </c>
      <c r="R885">
        <v>0</v>
      </c>
      <c r="S885" s="1">
        <v>-280236</v>
      </c>
      <c r="T885">
        <v>0</v>
      </c>
      <c r="U885" s="1">
        <v>-280236</v>
      </c>
      <c r="V885">
        <v>0</v>
      </c>
      <c r="W885" t="str">
        <f>""</f>
        <v/>
      </c>
      <c r="X885">
        <v>0</v>
      </c>
      <c r="Y885" t="str">
        <f>""</f>
        <v/>
      </c>
      <c r="Z885">
        <v>0</v>
      </c>
      <c r="AA885" t="str">
        <f>""</f>
        <v/>
      </c>
      <c r="AB885">
        <v>0</v>
      </c>
      <c r="AC885" t="str">
        <f>""</f>
        <v/>
      </c>
      <c r="AD885">
        <v>0</v>
      </c>
      <c r="AE885" t="str">
        <f>""</f>
        <v/>
      </c>
      <c r="AF885">
        <v>0</v>
      </c>
      <c r="AG885" t="str">
        <f>""</f>
        <v/>
      </c>
      <c r="AH885">
        <v>0</v>
      </c>
      <c r="AI885" t="str">
        <f>""</f>
        <v/>
      </c>
      <c r="AJ885">
        <v>0</v>
      </c>
      <c r="AK885" t="str">
        <f>""</f>
        <v/>
      </c>
      <c r="AL885">
        <v>0</v>
      </c>
      <c r="AM885" t="str">
        <f>""</f>
        <v/>
      </c>
      <c r="AN885">
        <v>0</v>
      </c>
      <c r="AO885" t="str">
        <f>""</f>
        <v/>
      </c>
      <c r="AP885">
        <v>0</v>
      </c>
      <c r="AQ885" t="str">
        <f>""</f>
        <v/>
      </c>
      <c r="AR885" t="s">
        <v>767</v>
      </c>
      <c r="AS885" t="s">
        <v>57</v>
      </c>
      <c r="AT885">
        <v>1173</v>
      </c>
      <c r="AU885" t="s">
        <v>919</v>
      </c>
      <c r="AV885">
        <v>2015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</row>
    <row r="886" spans="1:54" x14ac:dyDescent="0.2">
      <c r="A886">
        <v>2117411525</v>
      </c>
      <c r="B886" t="s">
        <v>921</v>
      </c>
      <c r="C886" s="2">
        <v>-220000</v>
      </c>
      <c r="D886" s="1">
        <v>-70800</v>
      </c>
      <c r="E886">
        <v>0</v>
      </c>
      <c r="F886" s="1">
        <v>-70800</v>
      </c>
      <c r="G886" s="1">
        <v>-149200</v>
      </c>
      <c r="H886">
        <v>32.18</v>
      </c>
      <c r="I886" s="2">
        <v>-220000</v>
      </c>
      <c r="J886" s="1">
        <v>-70800</v>
      </c>
      <c r="K886">
        <v>0</v>
      </c>
      <c r="L886" s="1">
        <v>-70800</v>
      </c>
      <c r="M886" s="1">
        <v>-149200</v>
      </c>
      <c r="N886">
        <v>32.18</v>
      </c>
      <c r="O886" s="2">
        <v>-220000</v>
      </c>
      <c r="P886" s="1">
        <v>-70800</v>
      </c>
      <c r="Q886" s="1">
        <v>-149200</v>
      </c>
      <c r="R886">
        <v>0</v>
      </c>
      <c r="S886" s="1">
        <v>70800</v>
      </c>
      <c r="T886">
        <v>0</v>
      </c>
      <c r="U886" s="1">
        <v>70800</v>
      </c>
      <c r="V886">
        <v>0</v>
      </c>
      <c r="W886" t="str">
        <f>""</f>
        <v/>
      </c>
      <c r="X886">
        <v>0</v>
      </c>
      <c r="Y886" t="str">
        <f>""</f>
        <v/>
      </c>
      <c r="Z886">
        <v>0</v>
      </c>
      <c r="AA886" t="str">
        <f>""</f>
        <v/>
      </c>
      <c r="AB886">
        <v>0</v>
      </c>
      <c r="AC886" t="str">
        <f>""</f>
        <v/>
      </c>
      <c r="AD886">
        <v>0</v>
      </c>
      <c r="AE886" t="str">
        <f>""</f>
        <v/>
      </c>
      <c r="AF886">
        <v>0</v>
      </c>
      <c r="AG886" t="str">
        <f>""</f>
        <v/>
      </c>
      <c r="AH886">
        <v>0</v>
      </c>
      <c r="AI886" t="str">
        <f>""</f>
        <v/>
      </c>
      <c r="AJ886">
        <v>0</v>
      </c>
      <c r="AK886" t="str">
        <f>""</f>
        <v/>
      </c>
      <c r="AL886">
        <v>0</v>
      </c>
      <c r="AM886" t="str">
        <f>""</f>
        <v/>
      </c>
      <c r="AN886">
        <v>0</v>
      </c>
      <c r="AO886" t="str">
        <f>""</f>
        <v/>
      </c>
      <c r="AP886">
        <v>0</v>
      </c>
      <c r="AQ886" t="str">
        <f>""</f>
        <v/>
      </c>
      <c r="AR886" t="s">
        <v>767</v>
      </c>
      <c r="AS886" t="s">
        <v>57</v>
      </c>
      <c r="AT886">
        <v>1174</v>
      </c>
      <c r="AU886" t="s">
        <v>922</v>
      </c>
      <c r="AV886">
        <v>2015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</row>
    <row r="887" spans="1:54" x14ac:dyDescent="0.2">
      <c r="A887">
        <v>2117421750</v>
      </c>
      <c r="B887" t="s">
        <v>923</v>
      </c>
      <c r="C887" s="2">
        <v>220000</v>
      </c>
      <c r="D887" s="1">
        <v>60652</v>
      </c>
      <c r="E887">
        <v>0</v>
      </c>
      <c r="F887" s="1">
        <v>60652</v>
      </c>
      <c r="G887" s="1">
        <v>159348</v>
      </c>
      <c r="H887">
        <v>27.56</v>
      </c>
      <c r="I887" s="2">
        <v>220000</v>
      </c>
      <c r="J887" s="1">
        <v>60652</v>
      </c>
      <c r="K887">
        <v>0</v>
      </c>
      <c r="L887" s="1">
        <v>60652</v>
      </c>
      <c r="M887" s="1">
        <v>159348</v>
      </c>
      <c r="N887">
        <v>27.56</v>
      </c>
      <c r="O887" s="2">
        <v>220000</v>
      </c>
      <c r="P887" s="1">
        <v>60652</v>
      </c>
      <c r="Q887" s="1">
        <v>159348</v>
      </c>
      <c r="R887">
        <v>0</v>
      </c>
      <c r="S887" s="1">
        <v>-60652</v>
      </c>
      <c r="T887">
        <v>0</v>
      </c>
      <c r="U887" s="1">
        <v>-60652</v>
      </c>
      <c r="V887">
        <v>0</v>
      </c>
      <c r="W887" t="str">
        <f>""</f>
        <v/>
      </c>
      <c r="X887">
        <v>0</v>
      </c>
      <c r="Y887" t="str">
        <f>""</f>
        <v/>
      </c>
      <c r="Z887">
        <v>0</v>
      </c>
      <c r="AA887" t="str">
        <f>""</f>
        <v/>
      </c>
      <c r="AB887">
        <v>0</v>
      </c>
      <c r="AC887" t="str">
        <f>""</f>
        <v/>
      </c>
      <c r="AD887">
        <v>0</v>
      </c>
      <c r="AE887" t="str">
        <f>""</f>
        <v/>
      </c>
      <c r="AF887">
        <v>0</v>
      </c>
      <c r="AG887" t="str">
        <f>""</f>
        <v/>
      </c>
      <c r="AH887">
        <v>0</v>
      </c>
      <c r="AI887" t="str">
        <f>""</f>
        <v/>
      </c>
      <c r="AJ887">
        <v>0</v>
      </c>
      <c r="AK887" t="str">
        <f>""</f>
        <v/>
      </c>
      <c r="AL887">
        <v>0</v>
      </c>
      <c r="AM887" t="str">
        <f>""</f>
        <v/>
      </c>
      <c r="AN887">
        <v>0</v>
      </c>
      <c r="AO887" t="str">
        <f>""</f>
        <v/>
      </c>
      <c r="AP887">
        <v>0</v>
      </c>
      <c r="AQ887" t="str">
        <f>""</f>
        <v/>
      </c>
      <c r="AR887" t="s">
        <v>767</v>
      </c>
      <c r="AS887" t="s">
        <v>57</v>
      </c>
      <c r="AT887">
        <v>1174</v>
      </c>
      <c r="AU887" t="s">
        <v>922</v>
      </c>
      <c r="AV887">
        <v>2015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</row>
    <row r="888" spans="1:54" x14ac:dyDescent="0.2">
      <c r="A888">
        <v>2117511510</v>
      </c>
      <c r="B888" t="s">
        <v>924</v>
      </c>
      <c r="C888" s="2">
        <v>-17729</v>
      </c>
      <c r="D888">
        <v>0</v>
      </c>
      <c r="E888">
        <v>0</v>
      </c>
      <c r="F888">
        <v>0</v>
      </c>
      <c r="G888" s="1">
        <v>-17729</v>
      </c>
      <c r="H888">
        <v>0</v>
      </c>
      <c r="I888" s="2">
        <v>-17729</v>
      </c>
      <c r="J888">
        <v>0</v>
      </c>
      <c r="K888">
        <v>0</v>
      </c>
      <c r="L888">
        <v>0</v>
      </c>
      <c r="M888" s="1">
        <v>-17729</v>
      </c>
      <c r="N888">
        <v>0</v>
      </c>
      <c r="O888" s="2">
        <v>-17729</v>
      </c>
      <c r="P888">
        <v>0</v>
      </c>
      <c r="Q888" s="1">
        <v>-17729</v>
      </c>
      <c r="R888">
        <v>0</v>
      </c>
      <c r="S888">
        <v>0</v>
      </c>
      <c r="T888">
        <v>0</v>
      </c>
      <c r="U888">
        <v>0</v>
      </c>
      <c r="V888">
        <v>0</v>
      </c>
      <c r="W888" t="str">
        <f>""</f>
        <v/>
      </c>
      <c r="X888">
        <v>0</v>
      </c>
      <c r="Y888" t="str">
        <f>""</f>
        <v/>
      </c>
      <c r="Z888">
        <v>0</v>
      </c>
      <c r="AA888" t="str">
        <f>""</f>
        <v/>
      </c>
      <c r="AB888">
        <v>0</v>
      </c>
      <c r="AC888" t="str">
        <f>""</f>
        <v/>
      </c>
      <c r="AD888">
        <v>0</v>
      </c>
      <c r="AE888" t="str">
        <f>""</f>
        <v/>
      </c>
      <c r="AF888">
        <v>0</v>
      </c>
      <c r="AG888" t="str">
        <f>""</f>
        <v/>
      </c>
      <c r="AH888">
        <v>0</v>
      </c>
      <c r="AI888" t="str">
        <f>""</f>
        <v/>
      </c>
      <c r="AJ888">
        <v>0</v>
      </c>
      <c r="AK888" t="str">
        <f>""</f>
        <v/>
      </c>
      <c r="AL888">
        <v>0</v>
      </c>
      <c r="AM888" t="str">
        <f>""</f>
        <v/>
      </c>
      <c r="AN888">
        <v>0</v>
      </c>
      <c r="AO888" t="str">
        <f>""</f>
        <v/>
      </c>
      <c r="AP888">
        <v>0</v>
      </c>
      <c r="AQ888" t="str">
        <f>""</f>
        <v/>
      </c>
      <c r="AR888" t="s">
        <v>767</v>
      </c>
      <c r="AS888" t="s">
        <v>57</v>
      </c>
      <c r="AT888">
        <v>1175</v>
      </c>
      <c r="AU888" t="s">
        <v>925</v>
      </c>
      <c r="AV888">
        <v>2015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</row>
    <row r="889" spans="1:54" x14ac:dyDescent="0.2">
      <c r="A889">
        <v>2117511523</v>
      </c>
      <c r="B889" t="s">
        <v>924</v>
      </c>
      <c r="C889" s="2">
        <v>-100466</v>
      </c>
      <c r="D889" s="1">
        <v>-97151</v>
      </c>
      <c r="E889">
        <v>0</v>
      </c>
      <c r="F889" s="1">
        <v>-97151</v>
      </c>
      <c r="G889" s="1">
        <v>-3315</v>
      </c>
      <c r="H889">
        <v>96.7</v>
      </c>
      <c r="I889" s="2">
        <v>-100466</v>
      </c>
      <c r="J889" s="1">
        <v>-97151</v>
      </c>
      <c r="K889">
        <v>0</v>
      </c>
      <c r="L889" s="1">
        <v>-97151</v>
      </c>
      <c r="M889" s="1">
        <v>-3315</v>
      </c>
      <c r="N889">
        <v>96.7</v>
      </c>
      <c r="O889" s="2">
        <v>-100466</v>
      </c>
      <c r="P889" s="1">
        <v>-97151</v>
      </c>
      <c r="Q889" s="1">
        <v>-3315</v>
      </c>
      <c r="R889">
        <v>0</v>
      </c>
      <c r="S889" s="1">
        <v>97151</v>
      </c>
      <c r="T889">
        <v>0</v>
      </c>
      <c r="U889" s="1">
        <v>97151</v>
      </c>
      <c r="V889">
        <v>0</v>
      </c>
      <c r="W889" t="str">
        <f>""</f>
        <v/>
      </c>
      <c r="X889">
        <v>0</v>
      </c>
      <c r="Y889" t="str">
        <f>""</f>
        <v/>
      </c>
      <c r="Z889">
        <v>0</v>
      </c>
      <c r="AA889" t="str">
        <f>""</f>
        <v/>
      </c>
      <c r="AB889">
        <v>0</v>
      </c>
      <c r="AC889" t="str">
        <f>""</f>
        <v/>
      </c>
      <c r="AD889">
        <v>0</v>
      </c>
      <c r="AE889" t="str">
        <f>""</f>
        <v/>
      </c>
      <c r="AF889">
        <v>0</v>
      </c>
      <c r="AG889" t="str">
        <f>""</f>
        <v/>
      </c>
      <c r="AH889">
        <v>0</v>
      </c>
      <c r="AI889" t="str">
        <f>""</f>
        <v/>
      </c>
      <c r="AJ889">
        <v>0</v>
      </c>
      <c r="AK889" t="str">
        <f>""</f>
        <v/>
      </c>
      <c r="AL889">
        <v>0</v>
      </c>
      <c r="AM889" t="str">
        <f>""</f>
        <v/>
      </c>
      <c r="AN889">
        <v>0</v>
      </c>
      <c r="AO889" t="str">
        <f>""</f>
        <v/>
      </c>
      <c r="AP889">
        <v>0</v>
      </c>
      <c r="AQ889" t="str">
        <f>""</f>
        <v/>
      </c>
      <c r="AR889" t="s">
        <v>767</v>
      </c>
      <c r="AS889" t="s">
        <v>57</v>
      </c>
      <c r="AT889">
        <v>1175</v>
      </c>
      <c r="AU889" t="s">
        <v>925</v>
      </c>
      <c r="AV889">
        <v>2015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</row>
    <row r="890" spans="1:54" x14ac:dyDescent="0.2">
      <c r="A890">
        <v>2117521750</v>
      </c>
      <c r="B890" t="s">
        <v>926</v>
      </c>
      <c r="C890" s="2">
        <v>118195</v>
      </c>
      <c r="D890" s="1">
        <v>118118</v>
      </c>
      <c r="E890">
        <v>0</v>
      </c>
      <c r="F890" s="1">
        <v>118118</v>
      </c>
      <c r="G890">
        <v>77</v>
      </c>
      <c r="H890">
        <v>99.93</v>
      </c>
      <c r="I890" s="2">
        <v>118195</v>
      </c>
      <c r="J890" s="1">
        <v>118118</v>
      </c>
      <c r="K890">
        <v>0</v>
      </c>
      <c r="L890" s="1">
        <v>118118</v>
      </c>
      <c r="M890">
        <v>77</v>
      </c>
      <c r="N890">
        <v>99.93</v>
      </c>
      <c r="O890" s="2">
        <v>118195</v>
      </c>
      <c r="P890" s="1">
        <v>118118</v>
      </c>
      <c r="Q890">
        <v>77</v>
      </c>
      <c r="R890">
        <v>0</v>
      </c>
      <c r="S890" s="1">
        <v>-118118</v>
      </c>
      <c r="T890">
        <v>0</v>
      </c>
      <c r="U890" s="1">
        <v>-118118</v>
      </c>
      <c r="V890">
        <v>0</v>
      </c>
      <c r="W890" t="str">
        <f>""</f>
        <v/>
      </c>
      <c r="X890">
        <v>0</v>
      </c>
      <c r="Y890" t="str">
        <f>""</f>
        <v/>
      </c>
      <c r="Z890">
        <v>0</v>
      </c>
      <c r="AA890" t="str">
        <f>""</f>
        <v/>
      </c>
      <c r="AB890">
        <v>0</v>
      </c>
      <c r="AC890" t="str">
        <f>""</f>
        <v/>
      </c>
      <c r="AD890">
        <v>0</v>
      </c>
      <c r="AE890" t="str">
        <f>""</f>
        <v/>
      </c>
      <c r="AF890">
        <v>0</v>
      </c>
      <c r="AG890" t="str">
        <f>""</f>
        <v/>
      </c>
      <c r="AH890">
        <v>0</v>
      </c>
      <c r="AI890" t="str">
        <f>""</f>
        <v/>
      </c>
      <c r="AJ890">
        <v>0</v>
      </c>
      <c r="AK890" t="str">
        <f>""</f>
        <v/>
      </c>
      <c r="AL890">
        <v>0</v>
      </c>
      <c r="AM890" t="str">
        <f>""</f>
        <v/>
      </c>
      <c r="AN890">
        <v>0</v>
      </c>
      <c r="AO890" t="str">
        <f>""</f>
        <v/>
      </c>
      <c r="AP890">
        <v>0</v>
      </c>
      <c r="AQ890" t="str">
        <f>""</f>
        <v/>
      </c>
      <c r="AR890" t="s">
        <v>767</v>
      </c>
      <c r="AS890" t="s">
        <v>57</v>
      </c>
      <c r="AT890">
        <v>1175</v>
      </c>
      <c r="AU890" t="s">
        <v>925</v>
      </c>
      <c r="AV890">
        <v>2015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</row>
    <row r="891" spans="1:54" x14ac:dyDescent="0.2">
      <c r="A891">
        <v>2117611510</v>
      </c>
      <c r="B891" t="s">
        <v>927</v>
      </c>
      <c r="C891" s="2">
        <v>-102200</v>
      </c>
      <c r="D891">
        <v>0</v>
      </c>
      <c r="E891">
        <v>0</v>
      </c>
      <c r="F891">
        <v>0</v>
      </c>
      <c r="G891" s="1">
        <v>-102200</v>
      </c>
      <c r="H891">
        <v>0</v>
      </c>
      <c r="I891" s="2">
        <v>-102200</v>
      </c>
      <c r="J891">
        <v>0</v>
      </c>
      <c r="K891">
        <v>0</v>
      </c>
      <c r="L891">
        <v>0</v>
      </c>
      <c r="M891" s="1">
        <v>-102200</v>
      </c>
      <c r="N891">
        <v>0</v>
      </c>
      <c r="O891" s="2">
        <v>-102200</v>
      </c>
      <c r="P891">
        <v>0</v>
      </c>
      <c r="Q891" s="1">
        <v>-102200</v>
      </c>
      <c r="R891">
        <v>0</v>
      </c>
      <c r="S891">
        <v>0</v>
      </c>
      <c r="T891">
        <v>0</v>
      </c>
      <c r="U891">
        <v>0</v>
      </c>
      <c r="V891">
        <v>0</v>
      </c>
      <c r="W891" t="str">
        <f>""</f>
        <v/>
      </c>
      <c r="X891">
        <v>0</v>
      </c>
      <c r="Y891" t="str">
        <f>""</f>
        <v/>
      </c>
      <c r="Z891">
        <v>0</v>
      </c>
      <c r="AA891" t="str">
        <f>""</f>
        <v/>
      </c>
      <c r="AB891">
        <v>0</v>
      </c>
      <c r="AC891" t="str">
        <f>""</f>
        <v/>
      </c>
      <c r="AD891">
        <v>0</v>
      </c>
      <c r="AE891" t="str">
        <f>""</f>
        <v/>
      </c>
      <c r="AF891">
        <v>0</v>
      </c>
      <c r="AG891" t="str">
        <f>""</f>
        <v/>
      </c>
      <c r="AH891">
        <v>0</v>
      </c>
      <c r="AI891" t="str">
        <f>""</f>
        <v/>
      </c>
      <c r="AJ891">
        <v>0</v>
      </c>
      <c r="AK891" t="str">
        <f>""</f>
        <v/>
      </c>
      <c r="AL891">
        <v>0</v>
      </c>
      <c r="AM891" t="str">
        <f>""</f>
        <v/>
      </c>
      <c r="AN891">
        <v>0</v>
      </c>
      <c r="AO891" t="str">
        <f>""</f>
        <v/>
      </c>
      <c r="AP891">
        <v>0</v>
      </c>
      <c r="AQ891" t="str">
        <f>""</f>
        <v/>
      </c>
      <c r="AR891" t="s">
        <v>767</v>
      </c>
      <c r="AS891" t="s">
        <v>57</v>
      </c>
      <c r="AT891">
        <v>1176</v>
      </c>
      <c r="AU891" t="s">
        <v>928</v>
      </c>
      <c r="AV891">
        <v>2015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</row>
    <row r="892" spans="1:54" x14ac:dyDescent="0.2">
      <c r="A892">
        <v>2117611523</v>
      </c>
      <c r="B892" t="s">
        <v>927</v>
      </c>
      <c r="C892" s="2">
        <v>-400000</v>
      </c>
      <c r="D892">
        <v>0</v>
      </c>
      <c r="E892">
        <v>0</v>
      </c>
      <c r="F892">
        <v>0</v>
      </c>
      <c r="G892" s="1">
        <v>-400000</v>
      </c>
      <c r="H892">
        <v>0</v>
      </c>
      <c r="I892" s="2">
        <v>-400000</v>
      </c>
      <c r="J892">
        <v>0</v>
      </c>
      <c r="K892">
        <v>0</v>
      </c>
      <c r="L892">
        <v>0</v>
      </c>
      <c r="M892" s="1">
        <v>-400000</v>
      </c>
      <c r="N892">
        <v>0</v>
      </c>
      <c r="O892" s="2">
        <v>-400000</v>
      </c>
      <c r="P892">
        <v>0</v>
      </c>
      <c r="Q892" s="1">
        <v>-400000</v>
      </c>
      <c r="R892">
        <v>0</v>
      </c>
      <c r="S892">
        <v>0</v>
      </c>
      <c r="T892">
        <v>0</v>
      </c>
      <c r="U892">
        <v>0</v>
      </c>
      <c r="V892">
        <v>0</v>
      </c>
      <c r="W892" t="str">
        <f>""</f>
        <v/>
      </c>
      <c r="X892">
        <v>0</v>
      </c>
      <c r="Y892" t="str">
        <f>""</f>
        <v/>
      </c>
      <c r="Z892">
        <v>0</v>
      </c>
      <c r="AA892" t="str">
        <f>""</f>
        <v/>
      </c>
      <c r="AB892">
        <v>0</v>
      </c>
      <c r="AC892" t="str">
        <f>""</f>
        <v/>
      </c>
      <c r="AD892">
        <v>0</v>
      </c>
      <c r="AE892" t="str">
        <f>""</f>
        <v/>
      </c>
      <c r="AF892">
        <v>0</v>
      </c>
      <c r="AG892" t="str">
        <f>""</f>
        <v/>
      </c>
      <c r="AH892">
        <v>0</v>
      </c>
      <c r="AI892" t="str">
        <f>""</f>
        <v/>
      </c>
      <c r="AJ892">
        <v>0</v>
      </c>
      <c r="AK892" t="str">
        <f>""</f>
        <v/>
      </c>
      <c r="AL892">
        <v>0</v>
      </c>
      <c r="AM892" t="str">
        <f>""</f>
        <v/>
      </c>
      <c r="AN892">
        <v>0</v>
      </c>
      <c r="AO892" t="str">
        <f>""</f>
        <v/>
      </c>
      <c r="AP892">
        <v>0</v>
      </c>
      <c r="AQ892" t="str">
        <f>""</f>
        <v/>
      </c>
      <c r="AR892" t="s">
        <v>767</v>
      </c>
      <c r="AS892" t="s">
        <v>57</v>
      </c>
      <c r="AT892">
        <v>1176</v>
      </c>
      <c r="AU892" t="s">
        <v>928</v>
      </c>
      <c r="AV892">
        <v>2015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</row>
    <row r="893" spans="1:54" x14ac:dyDescent="0.2">
      <c r="A893">
        <v>2117621750</v>
      </c>
      <c r="B893" t="s">
        <v>929</v>
      </c>
      <c r="C893" s="2">
        <v>502200</v>
      </c>
      <c r="D893">
        <v>0</v>
      </c>
      <c r="E893">
        <v>0</v>
      </c>
      <c r="F893">
        <v>0</v>
      </c>
      <c r="G893" s="1">
        <v>502200</v>
      </c>
      <c r="H893">
        <v>0</v>
      </c>
      <c r="I893" s="2">
        <v>502200</v>
      </c>
      <c r="J893">
        <v>0</v>
      </c>
      <c r="K893">
        <v>0</v>
      </c>
      <c r="L893">
        <v>0</v>
      </c>
      <c r="M893" s="1">
        <v>502200</v>
      </c>
      <c r="N893">
        <v>0</v>
      </c>
      <c r="O893" s="2">
        <v>502200</v>
      </c>
      <c r="P893">
        <v>0</v>
      </c>
      <c r="Q893" s="1">
        <v>502200</v>
      </c>
      <c r="R893">
        <v>0</v>
      </c>
      <c r="S893">
        <v>0</v>
      </c>
      <c r="T893">
        <v>0</v>
      </c>
      <c r="U893">
        <v>0</v>
      </c>
      <c r="V893">
        <v>0</v>
      </c>
      <c r="W893" t="str">
        <f>""</f>
        <v/>
      </c>
      <c r="X893">
        <v>0</v>
      </c>
      <c r="Y893" t="str">
        <f>""</f>
        <v/>
      </c>
      <c r="Z893">
        <v>0</v>
      </c>
      <c r="AA893" t="str">
        <f>""</f>
        <v/>
      </c>
      <c r="AB893">
        <v>0</v>
      </c>
      <c r="AC893" t="str">
        <f>""</f>
        <v/>
      </c>
      <c r="AD893">
        <v>0</v>
      </c>
      <c r="AE893" t="str">
        <f>""</f>
        <v/>
      </c>
      <c r="AF893">
        <v>0</v>
      </c>
      <c r="AG893" t="str">
        <f>""</f>
        <v/>
      </c>
      <c r="AH893">
        <v>0</v>
      </c>
      <c r="AI893" t="str">
        <f>""</f>
        <v/>
      </c>
      <c r="AJ893">
        <v>0</v>
      </c>
      <c r="AK893" t="str">
        <f>""</f>
        <v/>
      </c>
      <c r="AL893">
        <v>0</v>
      </c>
      <c r="AM893" t="str">
        <f>""</f>
        <v/>
      </c>
      <c r="AN893">
        <v>0</v>
      </c>
      <c r="AO893" t="str">
        <f>""</f>
        <v/>
      </c>
      <c r="AP893">
        <v>0</v>
      </c>
      <c r="AQ893" t="str">
        <f>""</f>
        <v/>
      </c>
      <c r="AR893" t="s">
        <v>767</v>
      </c>
      <c r="AS893" t="s">
        <v>57</v>
      </c>
      <c r="AT893">
        <v>1176</v>
      </c>
      <c r="AU893" t="s">
        <v>928</v>
      </c>
      <c r="AV893">
        <v>2015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</row>
    <row r="894" spans="1:54" x14ac:dyDescent="0.2">
      <c r="A894">
        <v>2117911523</v>
      </c>
      <c r="B894" t="s">
        <v>930</v>
      </c>
      <c r="C894" s="2">
        <v>-2763968</v>
      </c>
      <c r="D894" s="1">
        <v>-2631465</v>
      </c>
      <c r="E894">
        <v>0</v>
      </c>
      <c r="F894" s="1">
        <v>-2631465</v>
      </c>
      <c r="G894" s="1">
        <v>-132503</v>
      </c>
      <c r="H894">
        <v>95.2</v>
      </c>
      <c r="I894" s="2">
        <v>-2763968</v>
      </c>
      <c r="J894" s="1">
        <v>-2631465</v>
      </c>
      <c r="K894">
        <v>0</v>
      </c>
      <c r="L894" s="1">
        <v>-2631465</v>
      </c>
      <c r="M894" s="1">
        <v>-132503</v>
      </c>
      <c r="N894">
        <v>95.2</v>
      </c>
      <c r="O894" s="2">
        <v>-2763968</v>
      </c>
      <c r="P894" s="1">
        <v>-2631465</v>
      </c>
      <c r="Q894" s="1">
        <v>-132503</v>
      </c>
      <c r="R894">
        <v>0</v>
      </c>
      <c r="S894" s="1">
        <v>2631465</v>
      </c>
      <c r="T894">
        <v>0</v>
      </c>
      <c r="U894" s="1">
        <v>2631465</v>
      </c>
      <c r="V894">
        <v>0</v>
      </c>
      <c r="W894" t="str">
        <f>""</f>
        <v/>
      </c>
      <c r="X894">
        <v>0</v>
      </c>
      <c r="Y894" t="str">
        <f>""</f>
        <v/>
      </c>
      <c r="Z894">
        <v>0</v>
      </c>
      <c r="AA894" t="str">
        <f>""</f>
        <v/>
      </c>
      <c r="AB894">
        <v>0</v>
      </c>
      <c r="AC894" t="str">
        <f>""</f>
        <v/>
      </c>
      <c r="AD894">
        <v>0</v>
      </c>
      <c r="AE894" t="str">
        <f>""</f>
        <v/>
      </c>
      <c r="AF894">
        <v>0</v>
      </c>
      <c r="AG894" t="str">
        <f>""</f>
        <v/>
      </c>
      <c r="AH894">
        <v>0</v>
      </c>
      <c r="AI894" t="str">
        <f>""</f>
        <v/>
      </c>
      <c r="AJ894">
        <v>0</v>
      </c>
      <c r="AK894" t="str">
        <f>""</f>
        <v/>
      </c>
      <c r="AL894">
        <v>0</v>
      </c>
      <c r="AM894" t="str">
        <f>""</f>
        <v/>
      </c>
      <c r="AN894">
        <v>0</v>
      </c>
      <c r="AO894" t="str">
        <f>""</f>
        <v/>
      </c>
      <c r="AP894">
        <v>0</v>
      </c>
      <c r="AQ894" t="str">
        <f>""</f>
        <v/>
      </c>
      <c r="AR894" t="s">
        <v>767</v>
      </c>
      <c r="AS894" t="s">
        <v>57</v>
      </c>
      <c r="AT894">
        <v>1179</v>
      </c>
      <c r="AU894" t="s">
        <v>931</v>
      </c>
      <c r="AV894">
        <v>2015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</row>
    <row r="895" spans="1:54" x14ac:dyDescent="0.2">
      <c r="A895">
        <v>2117911525</v>
      </c>
      <c r="B895" t="s">
        <v>932</v>
      </c>
      <c r="C895" s="2">
        <v>-820898</v>
      </c>
      <c r="D895">
        <v>0</v>
      </c>
      <c r="E895">
        <v>0</v>
      </c>
      <c r="F895">
        <v>0</v>
      </c>
      <c r="G895" s="1">
        <v>-820898</v>
      </c>
      <c r="H895">
        <v>0</v>
      </c>
      <c r="I895" s="2">
        <v>-820898</v>
      </c>
      <c r="J895">
        <v>0</v>
      </c>
      <c r="K895">
        <v>0</v>
      </c>
      <c r="L895">
        <v>0</v>
      </c>
      <c r="M895" s="1">
        <v>-820898</v>
      </c>
      <c r="N895">
        <v>0</v>
      </c>
      <c r="O895" s="2">
        <v>-820898</v>
      </c>
      <c r="P895">
        <v>0</v>
      </c>
      <c r="Q895" s="1">
        <v>-820898</v>
      </c>
      <c r="R895">
        <v>0</v>
      </c>
      <c r="S895">
        <v>0</v>
      </c>
      <c r="T895">
        <v>0</v>
      </c>
      <c r="U895">
        <v>0</v>
      </c>
      <c r="V895">
        <v>0</v>
      </c>
      <c r="W895" t="str">
        <f>""</f>
        <v/>
      </c>
      <c r="X895">
        <v>0</v>
      </c>
      <c r="Y895" t="str">
        <f>""</f>
        <v/>
      </c>
      <c r="Z895">
        <v>0</v>
      </c>
      <c r="AA895" t="str">
        <f>""</f>
        <v/>
      </c>
      <c r="AB895">
        <v>0</v>
      </c>
      <c r="AC895" t="str">
        <f>""</f>
        <v/>
      </c>
      <c r="AD895">
        <v>0</v>
      </c>
      <c r="AE895" t="str">
        <f>""</f>
        <v/>
      </c>
      <c r="AF895">
        <v>0</v>
      </c>
      <c r="AG895" t="str">
        <f>""</f>
        <v/>
      </c>
      <c r="AH895">
        <v>0</v>
      </c>
      <c r="AI895" t="str">
        <f>""</f>
        <v/>
      </c>
      <c r="AJ895">
        <v>0</v>
      </c>
      <c r="AK895" t="str">
        <f>""</f>
        <v/>
      </c>
      <c r="AL895">
        <v>0</v>
      </c>
      <c r="AM895" t="str">
        <f>""</f>
        <v/>
      </c>
      <c r="AN895">
        <v>0</v>
      </c>
      <c r="AO895" t="str">
        <f>""</f>
        <v/>
      </c>
      <c r="AP895">
        <v>0</v>
      </c>
      <c r="AQ895" t="str">
        <f>""</f>
        <v/>
      </c>
      <c r="AR895" t="s">
        <v>767</v>
      </c>
      <c r="AS895" t="s">
        <v>57</v>
      </c>
      <c r="AT895">
        <v>1179</v>
      </c>
      <c r="AU895" t="s">
        <v>931</v>
      </c>
      <c r="AV895">
        <v>2015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</row>
    <row r="896" spans="1:54" x14ac:dyDescent="0.2">
      <c r="A896">
        <v>2117921750</v>
      </c>
      <c r="B896" t="s">
        <v>933</v>
      </c>
      <c r="C896" s="2">
        <v>3584866</v>
      </c>
      <c r="D896" s="1">
        <v>3314060</v>
      </c>
      <c r="E896">
        <v>0</v>
      </c>
      <c r="F896" s="1">
        <v>3314060</v>
      </c>
      <c r="G896" s="1">
        <v>270806</v>
      </c>
      <c r="H896">
        <v>92.44</v>
      </c>
      <c r="I896" s="2">
        <v>3584866</v>
      </c>
      <c r="J896" s="1">
        <v>3314060</v>
      </c>
      <c r="K896">
        <v>0</v>
      </c>
      <c r="L896" s="1">
        <v>3314060</v>
      </c>
      <c r="M896" s="1">
        <v>270806</v>
      </c>
      <c r="N896">
        <v>92.44</v>
      </c>
      <c r="O896" s="2">
        <v>3584866</v>
      </c>
      <c r="P896" s="1">
        <v>3314060</v>
      </c>
      <c r="Q896" s="1">
        <v>270806</v>
      </c>
      <c r="R896">
        <v>0</v>
      </c>
      <c r="S896" s="1">
        <v>-3314060</v>
      </c>
      <c r="T896">
        <v>0</v>
      </c>
      <c r="U896" s="1">
        <v>-3314060</v>
      </c>
      <c r="V896">
        <v>0</v>
      </c>
      <c r="W896" t="str">
        <f>""</f>
        <v/>
      </c>
      <c r="X896">
        <v>0</v>
      </c>
      <c r="Y896" t="str">
        <f>""</f>
        <v/>
      </c>
      <c r="Z896">
        <v>0</v>
      </c>
      <c r="AA896" t="str">
        <f>""</f>
        <v/>
      </c>
      <c r="AB896">
        <v>0</v>
      </c>
      <c r="AC896" t="str">
        <f>""</f>
        <v/>
      </c>
      <c r="AD896">
        <v>0</v>
      </c>
      <c r="AE896" t="str">
        <f>""</f>
        <v/>
      </c>
      <c r="AF896">
        <v>0</v>
      </c>
      <c r="AG896" t="str">
        <f>""</f>
        <v/>
      </c>
      <c r="AH896">
        <v>0</v>
      </c>
      <c r="AI896" t="str">
        <f>""</f>
        <v/>
      </c>
      <c r="AJ896">
        <v>0</v>
      </c>
      <c r="AK896" t="str">
        <f>""</f>
        <v/>
      </c>
      <c r="AL896">
        <v>0</v>
      </c>
      <c r="AM896" t="str">
        <f>""</f>
        <v/>
      </c>
      <c r="AN896">
        <v>0</v>
      </c>
      <c r="AO896" t="str">
        <f>""</f>
        <v/>
      </c>
      <c r="AP896">
        <v>0</v>
      </c>
      <c r="AQ896" t="str">
        <f>""</f>
        <v/>
      </c>
      <c r="AR896" t="s">
        <v>767</v>
      </c>
      <c r="AS896" t="s">
        <v>57</v>
      </c>
      <c r="AT896">
        <v>1179</v>
      </c>
      <c r="AU896" t="s">
        <v>931</v>
      </c>
      <c r="AV896">
        <v>2015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</row>
    <row r="897" spans="1:54" x14ac:dyDescent="0.2">
      <c r="A897">
        <v>2118011523</v>
      </c>
      <c r="B897" t="s">
        <v>934</v>
      </c>
      <c r="C897" s="2">
        <v>-4355068</v>
      </c>
      <c r="D897" s="1">
        <v>-2582770</v>
      </c>
      <c r="E897">
        <v>0</v>
      </c>
      <c r="F897" s="1">
        <v>-2582770</v>
      </c>
      <c r="G897" s="1">
        <v>-1772298</v>
      </c>
      <c r="H897">
        <v>59.3</v>
      </c>
      <c r="I897" s="2">
        <v>-4355068</v>
      </c>
      <c r="J897" s="1">
        <v>-2582770</v>
      </c>
      <c r="K897">
        <v>0</v>
      </c>
      <c r="L897" s="1">
        <v>-2582770</v>
      </c>
      <c r="M897" s="1">
        <v>-1772298</v>
      </c>
      <c r="N897">
        <v>59.3</v>
      </c>
      <c r="O897" s="2">
        <v>-4355068</v>
      </c>
      <c r="P897" s="1">
        <v>-2582770</v>
      </c>
      <c r="Q897" s="1">
        <v>-1772298</v>
      </c>
      <c r="R897">
        <v>0</v>
      </c>
      <c r="S897" s="1">
        <v>2582770</v>
      </c>
      <c r="T897">
        <v>0</v>
      </c>
      <c r="U897" s="1">
        <v>2582770</v>
      </c>
      <c r="V897">
        <v>0</v>
      </c>
      <c r="W897" t="str">
        <f>""</f>
        <v/>
      </c>
      <c r="X897">
        <v>0</v>
      </c>
      <c r="Y897" t="str">
        <f>""</f>
        <v/>
      </c>
      <c r="Z897">
        <v>0</v>
      </c>
      <c r="AA897" t="str">
        <f>""</f>
        <v/>
      </c>
      <c r="AB897">
        <v>0</v>
      </c>
      <c r="AC897" t="str">
        <f>""</f>
        <v/>
      </c>
      <c r="AD897">
        <v>0</v>
      </c>
      <c r="AE897" t="str">
        <f>""</f>
        <v/>
      </c>
      <c r="AF897">
        <v>0</v>
      </c>
      <c r="AG897" t="str">
        <f>""</f>
        <v/>
      </c>
      <c r="AH897">
        <v>0</v>
      </c>
      <c r="AI897" t="str">
        <f>""</f>
        <v/>
      </c>
      <c r="AJ897">
        <v>0</v>
      </c>
      <c r="AK897" t="str">
        <f>""</f>
        <v/>
      </c>
      <c r="AL897">
        <v>0</v>
      </c>
      <c r="AM897" t="str">
        <f>""</f>
        <v/>
      </c>
      <c r="AN897">
        <v>0</v>
      </c>
      <c r="AO897" t="str">
        <f>""</f>
        <v/>
      </c>
      <c r="AP897">
        <v>0</v>
      </c>
      <c r="AQ897" t="str">
        <f>""</f>
        <v/>
      </c>
      <c r="AR897" t="s">
        <v>767</v>
      </c>
      <c r="AS897" t="s">
        <v>57</v>
      </c>
      <c r="AT897">
        <v>1180</v>
      </c>
      <c r="AU897" t="s">
        <v>935</v>
      </c>
      <c r="AV897">
        <v>2015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</row>
    <row r="898" spans="1:54" x14ac:dyDescent="0.2">
      <c r="A898">
        <v>2118011525</v>
      </c>
      <c r="B898" t="s">
        <v>936</v>
      </c>
      <c r="C898" s="2">
        <v>-1132317</v>
      </c>
      <c r="D898" s="1">
        <v>-760290</v>
      </c>
      <c r="E898">
        <v>0</v>
      </c>
      <c r="F898" s="1">
        <v>-760290</v>
      </c>
      <c r="G898" s="1">
        <v>-372027</v>
      </c>
      <c r="H898">
        <v>67.14</v>
      </c>
      <c r="I898" s="2">
        <v>-1132317</v>
      </c>
      <c r="J898" s="1">
        <v>-760290</v>
      </c>
      <c r="K898">
        <v>0</v>
      </c>
      <c r="L898" s="1">
        <v>-760290</v>
      </c>
      <c r="M898" s="1">
        <v>-372027</v>
      </c>
      <c r="N898">
        <v>67.14</v>
      </c>
      <c r="O898" s="2">
        <v>-1132317</v>
      </c>
      <c r="P898" s="1">
        <v>-760290</v>
      </c>
      <c r="Q898" s="1">
        <v>-372027</v>
      </c>
      <c r="R898">
        <v>0</v>
      </c>
      <c r="S898" s="1">
        <v>760290</v>
      </c>
      <c r="T898">
        <v>0</v>
      </c>
      <c r="U898" s="1">
        <v>760290</v>
      </c>
      <c r="V898">
        <v>0</v>
      </c>
      <c r="W898" t="str">
        <f>""</f>
        <v/>
      </c>
      <c r="X898">
        <v>0</v>
      </c>
      <c r="Y898" t="str">
        <f>""</f>
        <v/>
      </c>
      <c r="Z898">
        <v>0</v>
      </c>
      <c r="AA898" t="str">
        <f>""</f>
        <v/>
      </c>
      <c r="AB898">
        <v>0</v>
      </c>
      <c r="AC898" t="str">
        <f>""</f>
        <v/>
      </c>
      <c r="AD898">
        <v>0</v>
      </c>
      <c r="AE898" t="str">
        <f>""</f>
        <v/>
      </c>
      <c r="AF898">
        <v>0</v>
      </c>
      <c r="AG898" t="str">
        <f>""</f>
        <v/>
      </c>
      <c r="AH898">
        <v>0</v>
      </c>
      <c r="AI898" t="str">
        <f>""</f>
        <v/>
      </c>
      <c r="AJ898">
        <v>0</v>
      </c>
      <c r="AK898" t="str">
        <f>""</f>
        <v/>
      </c>
      <c r="AL898">
        <v>0</v>
      </c>
      <c r="AM898" t="str">
        <f>""</f>
        <v/>
      </c>
      <c r="AN898">
        <v>0</v>
      </c>
      <c r="AO898" t="str">
        <f>""</f>
        <v/>
      </c>
      <c r="AP898">
        <v>0</v>
      </c>
      <c r="AQ898" t="str">
        <f>""</f>
        <v/>
      </c>
      <c r="AR898" t="s">
        <v>767</v>
      </c>
      <c r="AS898" t="s">
        <v>57</v>
      </c>
      <c r="AT898">
        <v>1180</v>
      </c>
      <c r="AU898" t="s">
        <v>935</v>
      </c>
      <c r="AV898">
        <v>2015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</row>
    <row r="899" spans="1:54" x14ac:dyDescent="0.2">
      <c r="A899">
        <v>2118021750</v>
      </c>
      <c r="B899" t="s">
        <v>937</v>
      </c>
      <c r="C899" s="2">
        <v>5487385</v>
      </c>
      <c r="D899" s="1">
        <v>4174926</v>
      </c>
      <c r="E899">
        <v>0</v>
      </c>
      <c r="F899" s="1">
        <v>4174926</v>
      </c>
      <c r="G899" s="1">
        <v>1312459</v>
      </c>
      <c r="H899">
        <v>76.08</v>
      </c>
      <c r="I899" s="2">
        <v>5487385</v>
      </c>
      <c r="J899" s="1">
        <v>4174926</v>
      </c>
      <c r="K899">
        <v>0</v>
      </c>
      <c r="L899" s="1">
        <v>4174926</v>
      </c>
      <c r="M899" s="1">
        <v>1312459</v>
      </c>
      <c r="N899">
        <v>76.08</v>
      </c>
      <c r="O899" s="2">
        <v>5487385</v>
      </c>
      <c r="P899" s="1">
        <v>5487385</v>
      </c>
      <c r="Q899">
        <v>0</v>
      </c>
      <c r="R899">
        <v>0</v>
      </c>
      <c r="S899" s="1">
        <v>-4174926</v>
      </c>
      <c r="T899">
        <v>0</v>
      </c>
      <c r="U899" s="1">
        <v>-4174926</v>
      </c>
      <c r="V899">
        <v>0</v>
      </c>
      <c r="W899" t="str">
        <f>""</f>
        <v/>
      </c>
      <c r="X899">
        <v>0</v>
      </c>
      <c r="Y899" t="str">
        <f>""</f>
        <v/>
      </c>
      <c r="Z899">
        <v>0</v>
      </c>
      <c r="AA899" t="str">
        <f>""</f>
        <v/>
      </c>
      <c r="AB899">
        <v>0</v>
      </c>
      <c r="AC899" t="str">
        <f>""</f>
        <v/>
      </c>
      <c r="AD899">
        <v>0</v>
      </c>
      <c r="AE899" t="str">
        <f>""</f>
        <v/>
      </c>
      <c r="AF899">
        <v>0</v>
      </c>
      <c r="AG899" t="str">
        <f>""</f>
        <v/>
      </c>
      <c r="AH899">
        <v>0</v>
      </c>
      <c r="AI899" t="str">
        <f>""</f>
        <v/>
      </c>
      <c r="AJ899">
        <v>0</v>
      </c>
      <c r="AK899" t="str">
        <f>""</f>
        <v/>
      </c>
      <c r="AL899">
        <v>0</v>
      </c>
      <c r="AM899" t="str">
        <f>""</f>
        <v/>
      </c>
      <c r="AN899">
        <v>0</v>
      </c>
      <c r="AO899" t="str">
        <f>""</f>
        <v/>
      </c>
      <c r="AP899">
        <v>0</v>
      </c>
      <c r="AQ899" t="str">
        <f>""</f>
        <v/>
      </c>
      <c r="AR899" t="s">
        <v>767</v>
      </c>
      <c r="AS899" t="s">
        <v>57</v>
      </c>
      <c r="AT899">
        <v>1180</v>
      </c>
      <c r="AU899" t="s">
        <v>935</v>
      </c>
      <c r="AV899">
        <v>2015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</row>
    <row r="900" spans="1:54" x14ac:dyDescent="0.2">
      <c r="A900">
        <v>2118311523</v>
      </c>
      <c r="B900" t="s">
        <v>938</v>
      </c>
      <c r="C900" s="2">
        <v>-244720</v>
      </c>
      <c r="D900" s="1">
        <v>-220528</v>
      </c>
      <c r="E900">
        <v>0</v>
      </c>
      <c r="F900" s="1">
        <v>-220528</v>
      </c>
      <c r="G900" s="1">
        <v>-24192</v>
      </c>
      <c r="H900">
        <v>90.11</v>
      </c>
      <c r="I900" s="2">
        <v>-244720</v>
      </c>
      <c r="J900" s="1">
        <v>-220528</v>
      </c>
      <c r="K900">
        <v>0</v>
      </c>
      <c r="L900" s="1">
        <v>-220528</v>
      </c>
      <c r="M900" s="1">
        <v>-24192</v>
      </c>
      <c r="N900">
        <v>90.11</v>
      </c>
      <c r="O900" s="2">
        <v>-244720</v>
      </c>
      <c r="P900" s="1">
        <v>-220528</v>
      </c>
      <c r="Q900" s="1">
        <v>-24192</v>
      </c>
      <c r="R900">
        <v>0</v>
      </c>
      <c r="S900" s="1">
        <v>220528</v>
      </c>
      <c r="T900">
        <v>0</v>
      </c>
      <c r="U900" s="1">
        <v>220528</v>
      </c>
      <c r="V900">
        <v>0</v>
      </c>
      <c r="W900" t="str">
        <f>""</f>
        <v/>
      </c>
      <c r="X900">
        <v>0</v>
      </c>
      <c r="Y900" t="str">
        <f>""</f>
        <v/>
      </c>
      <c r="Z900">
        <v>0</v>
      </c>
      <c r="AA900" t="str">
        <f>""</f>
        <v/>
      </c>
      <c r="AB900">
        <v>0</v>
      </c>
      <c r="AC900" t="str">
        <f>""</f>
        <v/>
      </c>
      <c r="AD900">
        <v>0</v>
      </c>
      <c r="AE900" t="str">
        <f>""</f>
        <v/>
      </c>
      <c r="AF900">
        <v>0</v>
      </c>
      <c r="AG900" t="str">
        <f>""</f>
        <v/>
      </c>
      <c r="AH900">
        <v>0</v>
      </c>
      <c r="AI900" t="str">
        <f>""</f>
        <v/>
      </c>
      <c r="AJ900">
        <v>0</v>
      </c>
      <c r="AK900" t="str">
        <f>""</f>
        <v/>
      </c>
      <c r="AL900">
        <v>0</v>
      </c>
      <c r="AM900" t="str">
        <f>""</f>
        <v/>
      </c>
      <c r="AN900">
        <v>0</v>
      </c>
      <c r="AO900" t="str">
        <f>""</f>
        <v/>
      </c>
      <c r="AP900">
        <v>0</v>
      </c>
      <c r="AQ900" t="str">
        <f>""</f>
        <v/>
      </c>
      <c r="AR900" t="s">
        <v>767</v>
      </c>
      <c r="AS900" t="s">
        <v>57</v>
      </c>
      <c r="AT900">
        <v>1183</v>
      </c>
      <c r="AU900" t="s">
        <v>939</v>
      </c>
      <c r="AV900">
        <v>2015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</row>
    <row r="901" spans="1:54" x14ac:dyDescent="0.2">
      <c r="A901">
        <v>2118321930</v>
      </c>
      <c r="B901" t="s">
        <v>938</v>
      </c>
      <c r="C901" s="2">
        <v>244720</v>
      </c>
      <c r="D901" s="1">
        <v>220528</v>
      </c>
      <c r="E901">
        <v>0</v>
      </c>
      <c r="F901" s="1">
        <v>220528</v>
      </c>
      <c r="G901" s="1">
        <v>24192</v>
      </c>
      <c r="H901">
        <v>90.11</v>
      </c>
      <c r="I901" s="2">
        <v>244720</v>
      </c>
      <c r="J901" s="1">
        <v>220528</v>
      </c>
      <c r="K901">
        <v>0</v>
      </c>
      <c r="L901" s="1">
        <v>220528</v>
      </c>
      <c r="M901" s="1">
        <v>24192</v>
      </c>
      <c r="N901">
        <v>90.11</v>
      </c>
      <c r="O901" s="2">
        <v>244720</v>
      </c>
      <c r="P901" s="1">
        <v>220528</v>
      </c>
      <c r="Q901" s="1">
        <v>24192</v>
      </c>
      <c r="R901">
        <v>0</v>
      </c>
      <c r="S901" s="1">
        <v>-220528</v>
      </c>
      <c r="T901">
        <v>0</v>
      </c>
      <c r="U901" s="1">
        <v>-220528</v>
      </c>
      <c r="V901">
        <v>0</v>
      </c>
      <c r="W901" t="str">
        <f>""</f>
        <v/>
      </c>
      <c r="X901">
        <v>0</v>
      </c>
      <c r="Y901" t="str">
        <f>""</f>
        <v/>
      </c>
      <c r="Z901">
        <v>0</v>
      </c>
      <c r="AA901" t="str">
        <f>""</f>
        <v/>
      </c>
      <c r="AB901">
        <v>0</v>
      </c>
      <c r="AC901" t="str">
        <f>""</f>
        <v/>
      </c>
      <c r="AD901">
        <v>0</v>
      </c>
      <c r="AE901" t="str">
        <f>""</f>
        <v/>
      </c>
      <c r="AF901">
        <v>0</v>
      </c>
      <c r="AG901" t="str">
        <f>""</f>
        <v/>
      </c>
      <c r="AH901">
        <v>0</v>
      </c>
      <c r="AI901" t="str">
        <f>""</f>
        <v/>
      </c>
      <c r="AJ901">
        <v>0</v>
      </c>
      <c r="AK901" t="str">
        <f>""</f>
        <v/>
      </c>
      <c r="AL901">
        <v>0</v>
      </c>
      <c r="AM901" t="str">
        <f>""</f>
        <v/>
      </c>
      <c r="AN901">
        <v>0</v>
      </c>
      <c r="AO901" t="str">
        <f>""</f>
        <v/>
      </c>
      <c r="AP901">
        <v>0</v>
      </c>
      <c r="AQ901" t="str">
        <f>""</f>
        <v/>
      </c>
      <c r="AR901" t="s">
        <v>767</v>
      </c>
      <c r="AS901" t="s">
        <v>57</v>
      </c>
      <c r="AT901">
        <v>1183</v>
      </c>
      <c r="AU901" t="s">
        <v>939</v>
      </c>
      <c r="AV901">
        <v>2015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</row>
    <row r="902" spans="1:54" x14ac:dyDescent="0.2">
      <c r="A902">
        <v>2118411523</v>
      </c>
      <c r="B902" t="s">
        <v>940</v>
      </c>
      <c r="C902" s="2">
        <v>-250000</v>
      </c>
      <c r="D902">
        <v>0</v>
      </c>
      <c r="E902">
        <v>0</v>
      </c>
      <c r="F902">
        <v>0</v>
      </c>
      <c r="G902" s="1">
        <v>-250000</v>
      </c>
      <c r="H902">
        <v>0</v>
      </c>
      <c r="I902" s="2">
        <v>-250000</v>
      </c>
      <c r="J902">
        <v>0</v>
      </c>
      <c r="K902">
        <v>0</v>
      </c>
      <c r="L902">
        <v>0</v>
      </c>
      <c r="M902" s="1">
        <v>-250000</v>
      </c>
      <c r="N902">
        <v>0</v>
      </c>
      <c r="O902" s="2">
        <v>-250000</v>
      </c>
      <c r="P902">
        <v>0</v>
      </c>
      <c r="Q902" s="1">
        <v>-250000</v>
      </c>
      <c r="R902">
        <v>0</v>
      </c>
      <c r="S902">
        <v>0</v>
      </c>
      <c r="T902">
        <v>0</v>
      </c>
      <c r="U902">
        <v>0</v>
      </c>
      <c r="V902">
        <v>0</v>
      </c>
      <c r="W902" t="str">
        <f>""</f>
        <v/>
      </c>
      <c r="X902">
        <v>0</v>
      </c>
      <c r="Y902" t="str">
        <f>""</f>
        <v/>
      </c>
      <c r="Z902">
        <v>0</v>
      </c>
      <c r="AA902" t="str">
        <f>""</f>
        <v/>
      </c>
      <c r="AB902">
        <v>0</v>
      </c>
      <c r="AC902" t="str">
        <f>""</f>
        <v/>
      </c>
      <c r="AD902">
        <v>0</v>
      </c>
      <c r="AE902" t="str">
        <f>""</f>
        <v/>
      </c>
      <c r="AF902">
        <v>0</v>
      </c>
      <c r="AG902" t="str">
        <f>""</f>
        <v/>
      </c>
      <c r="AH902">
        <v>0</v>
      </c>
      <c r="AI902" t="str">
        <f>""</f>
        <v/>
      </c>
      <c r="AJ902">
        <v>0</v>
      </c>
      <c r="AK902" t="str">
        <f>""</f>
        <v/>
      </c>
      <c r="AL902">
        <v>0</v>
      </c>
      <c r="AM902" t="str">
        <f>""</f>
        <v/>
      </c>
      <c r="AN902">
        <v>0</v>
      </c>
      <c r="AO902" t="str">
        <f>""</f>
        <v/>
      </c>
      <c r="AP902">
        <v>0</v>
      </c>
      <c r="AQ902" t="str">
        <f>""</f>
        <v/>
      </c>
      <c r="AR902" t="s">
        <v>767</v>
      </c>
      <c r="AS902" t="s">
        <v>57</v>
      </c>
      <c r="AT902">
        <v>1184</v>
      </c>
      <c r="AU902" t="s">
        <v>941</v>
      </c>
      <c r="AV902">
        <v>2015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</row>
    <row r="903" spans="1:54" x14ac:dyDescent="0.2">
      <c r="A903">
        <v>2118421750</v>
      </c>
      <c r="B903" t="s">
        <v>942</v>
      </c>
      <c r="C903" s="2">
        <v>250000</v>
      </c>
      <c r="D903">
        <v>0</v>
      </c>
      <c r="E903">
        <v>0</v>
      </c>
      <c r="F903">
        <v>0</v>
      </c>
      <c r="G903" s="1">
        <v>250000</v>
      </c>
      <c r="H903">
        <v>0</v>
      </c>
      <c r="I903" s="2">
        <v>250000</v>
      </c>
      <c r="J903">
        <v>0</v>
      </c>
      <c r="K903">
        <v>0</v>
      </c>
      <c r="L903">
        <v>0</v>
      </c>
      <c r="M903" s="1">
        <v>250000</v>
      </c>
      <c r="N903">
        <v>0</v>
      </c>
      <c r="O903" s="2">
        <v>250000</v>
      </c>
      <c r="P903">
        <v>0</v>
      </c>
      <c r="Q903" s="1">
        <v>250000</v>
      </c>
      <c r="R903">
        <v>0</v>
      </c>
      <c r="S903">
        <v>0</v>
      </c>
      <c r="T903">
        <v>0</v>
      </c>
      <c r="U903">
        <v>0</v>
      </c>
      <c r="V903">
        <v>0</v>
      </c>
      <c r="W903" t="str">
        <f>""</f>
        <v/>
      </c>
      <c r="X903">
        <v>0</v>
      </c>
      <c r="Y903" t="str">
        <f>""</f>
        <v/>
      </c>
      <c r="Z903">
        <v>0</v>
      </c>
      <c r="AA903" t="str">
        <f>""</f>
        <v/>
      </c>
      <c r="AB903">
        <v>0</v>
      </c>
      <c r="AC903" t="str">
        <f>""</f>
        <v/>
      </c>
      <c r="AD903">
        <v>0</v>
      </c>
      <c r="AE903" t="str">
        <f>""</f>
        <v/>
      </c>
      <c r="AF903">
        <v>0</v>
      </c>
      <c r="AG903" t="str">
        <f>""</f>
        <v/>
      </c>
      <c r="AH903">
        <v>0</v>
      </c>
      <c r="AI903" t="str">
        <f>""</f>
        <v/>
      </c>
      <c r="AJ903">
        <v>0</v>
      </c>
      <c r="AK903" t="str">
        <f>""</f>
        <v/>
      </c>
      <c r="AL903">
        <v>0</v>
      </c>
      <c r="AM903" t="str">
        <f>""</f>
        <v/>
      </c>
      <c r="AN903">
        <v>0</v>
      </c>
      <c r="AO903" t="str">
        <f>""</f>
        <v/>
      </c>
      <c r="AP903">
        <v>0</v>
      </c>
      <c r="AQ903" t="str">
        <f>""</f>
        <v/>
      </c>
      <c r="AR903" t="s">
        <v>767</v>
      </c>
      <c r="AS903" t="s">
        <v>57</v>
      </c>
      <c r="AT903">
        <v>1184</v>
      </c>
      <c r="AU903" t="s">
        <v>941</v>
      </c>
      <c r="AV903">
        <v>2015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</row>
    <row r="904" spans="1:54" x14ac:dyDescent="0.2">
      <c r="A904">
        <v>2118911525</v>
      </c>
      <c r="B904" t="s">
        <v>943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 t="str">
        <f>""</f>
        <v/>
      </c>
      <c r="X904">
        <v>0</v>
      </c>
      <c r="Y904" t="str">
        <f>""</f>
        <v/>
      </c>
      <c r="Z904">
        <v>0</v>
      </c>
      <c r="AA904" t="str">
        <f>""</f>
        <v/>
      </c>
      <c r="AB904">
        <v>0</v>
      </c>
      <c r="AC904" t="str">
        <f>""</f>
        <v/>
      </c>
      <c r="AD904">
        <v>0</v>
      </c>
      <c r="AE904" t="str">
        <f>""</f>
        <v/>
      </c>
      <c r="AF904">
        <v>0</v>
      </c>
      <c r="AG904" t="str">
        <f>""</f>
        <v/>
      </c>
      <c r="AH904">
        <v>0</v>
      </c>
      <c r="AI904" t="str">
        <f>""</f>
        <v/>
      </c>
      <c r="AJ904">
        <v>0</v>
      </c>
      <c r="AK904" t="str">
        <f>""</f>
        <v/>
      </c>
      <c r="AL904">
        <v>0</v>
      </c>
      <c r="AM904" t="str">
        <f>""</f>
        <v/>
      </c>
      <c r="AN904">
        <v>0</v>
      </c>
      <c r="AO904" t="str">
        <f>""</f>
        <v/>
      </c>
      <c r="AP904">
        <v>0</v>
      </c>
      <c r="AQ904" t="str">
        <f>""</f>
        <v/>
      </c>
      <c r="AR904" t="s">
        <v>767</v>
      </c>
      <c r="AS904" t="s">
        <v>57</v>
      </c>
      <c r="AT904">
        <v>1189</v>
      </c>
      <c r="AU904" t="s">
        <v>944</v>
      </c>
      <c r="AV904">
        <v>2015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</row>
    <row r="905" spans="1:54" x14ac:dyDescent="0.2">
      <c r="A905">
        <v>2118921750</v>
      </c>
      <c r="B905" t="s">
        <v>945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 t="str">
        <f>""</f>
        <v/>
      </c>
      <c r="X905">
        <v>0</v>
      </c>
      <c r="Y905" t="str">
        <f>""</f>
        <v/>
      </c>
      <c r="Z905">
        <v>0</v>
      </c>
      <c r="AA905" t="str">
        <f>""</f>
        <v/>
      </c>
      <c r="AB905">
        <v>0</v>
      </c>
      <c r="AC905" t="str">
        <f>""</f>
        <v/>
      </c>
      <c r="AD905">
        <v>0</v>
      </c>
      <c r="AE905" t="str">
        <f>""</f>
        <v/>
      </c>
      <c r="AF905">
        <v>0</v>
      </c>
      <c r="AG905" t="str">
        <f>""</f>
        <v/>
      </c>
      <c r="AH905">
        <v>0</v>
      </c>
      <c r="AI905" t="str">
        <f>""</f>
        <v/>
      </c>
      <c r="AJ905">
        <v>0</v>
      </c>
      <c r="AK905" t="str">
        <f>""</f>
        <v/>
      </c>
      <c r="AL905">
        <v>0</v>
      </c>
      <c r="AM905" t="str">
        <f>""</f>
        <v/>
      </c>
      <c r="AN905">
        <v>0</v>
      </c>
      <c r="AO905" t="str">
        <f>""</f>
        <v/>
      </c>
      <c r="AP905">
        <v>0</v>
      </c>
      <c r="AQ905" t="str">
        <f>""</f>
        <v/>
      </c>
      <c r="AR905" t="s">
        <v>767</v>
      </c>
      <c r="AS905" t="s">
        <v>57</v>
      </c>
      <c r="AT905">
        <v>1189</v>
      </c>
      <c r="AU905" t="s">
        <v>944</v>
      </c>
      <c r="AV905">
        <v>2015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</row>
    <row r="906" spans="1:54" x14ac:dyDescent="0.2">
      <c r="A906">
        <v>2119011525</v>
      </c>
      <c r="B906" t="s">
        <v>946</v>
      </c>
      <c r="C906" s="2">
        <v>-598290</v>
      </c>
      <c r="D906">
        <v>0</v>
      </c>
      <c r="E906">
        <v>0</v>
      </c>
      <c r="F906">
        <v>0</v>
      </c>
      <c r="G906" s="1">
        <v>-598290</v>
      </c>
      <c r="H906">
        <v>0</v>
      </c>
      <c r="I906" s="2">
        <v>-598290</v>
      </c>
      <c r="J906">
        <v>0</v>
      </c>
      <c r="K906">
        <v>0</v>
      </c>
      <c r="L906">
        <v>0</v>
      </c>
      <c r="M906" s="1">
        <v>-598290</v>
      </c>
      <c r="N906">
        <v>0</v>
      </c>
      <c r="O906" s="2">
        <v>-598290</v>
      </c>
      <c r="P906">
        <v>0</v>
      </c>
      <c r="Q906" s="1">
        <v>-598290</v>
      </c>
      <c r="R906">
        <v>0</v>
      </c>
      <c r="S906">
        <v>0</v>
      </c>
      <c r="T906">
        <v>0</v>
      </c>
      <c r="U906">
        <v>0</v>
      </c>
      <c r="V906">
        <v>0</v>
      </c>
      <c r="W906" t="str">
        <f>""</f>
        <v/>
      </c>
      <c r="X906">
        <v>0</v>
      </c>
      <c r="Y906" t="str">
        <f>""</f>
        <v/>
      </c>
      <c r="Z906">
        <v>0</v>
      </c>
      <c r="AA906" t="str">
        <f>""</f>
        <v/>
      </c>
      <c r="AB906">
        <v>0</v>
      </c>
      <c r="AC906" t="str">
        <f>""</f>
        <v/>
      </c>
      <c r="AD906">
        <v>0</v>
      </c>
      <c r="AE906" t="str">
        <f>""</f>
        <v/>
      </c>
      <c r="AF906">
        <v>0</v>
      </c>
      <c r="AG906" t="str">
        <f>""</f>
        <v/>
      </c>
      <c r="AH906">
        <v>0</v>
      </c>
      <c r="AI906" t="str">
        <f>""</f>
        <v/>
      </c>
      <c r="AJ906">
        <v>0</v>
      </c>
      <c r="AK906" t="str">
        <f>""</f>
        <v/>
      </c>
      <c r="AL906">
        <v>0</v>
      </c>
      <c r="AM906" t="str">
        <f>""</f>
        <v/>
      </c>
      <c r="AN906">
        <v>0</v>
      </c>
      <c r="AO906" t="str">
        <f>""</f>
        <v/>
      </c>
      <c r="AP906">
        <v>0</v>
      </c>
      <c r="AQ906" t="str">
        <f>""</f>
        <v/>
      </c>
      <c r="AR906" t="s">
        <v>767</v>
      </c>
      <c r="AS906" t="s">
        <v>57</v>
      </c>
      <c r="AT906">
        <v>1190</v>
      </c>
      <c r="AU906" t="s">
        <v>947</v>
      </c>
      <c r="AV906">
        <v>2015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</row>
    <row r="907" spans="1:54" x14ac:dyDescent="0.2">
      <c r="A907">
        <v>2119021750</v>
      </c>
      <c r="B907" t="s">
        <v>948</v>
      </c>
      <c r="C907" s="2">
        <v>598290</v>
      </c>
      <c r="D907" s="1">
        <v>598290</v>
      </c>
      <c r="E907">
        <v>0</v>
      </c>
      <c r="F907" s="1">
        <v>598290</v>
      </c>
      <c r="G907">
        <v>0</v>
      </c>
      <c r="H907">
        <v>100</v>
      </c>
      <c r="I907" s="2">
        <v>598290</v>
      </c>
      <c r="J907" s="1">
        <v>598290</v>
      </c>
      <c r="K907">
        <v>0</v>
      </c>
      <c r="L907" s="1">
        <v>598290</v>
      </c>
      <c r="M907">
        <v>0</v>
      </c>
      <c r="N907">
        <v>100</v>
      </c>
      <c r="O907" s="2">
        <v>598290</v>
      </c>
      <c r="P907" s="1">
        <v>598290</v>
      </c>
      <c r="Q907">
        <v>0</v>
      </c>
      <c r="R907">
        <v>0</v>
      </c>
      <c r="S907" s="1">
        <v>-598290</v>
      </c>
      <c r="T907">
        <v>0</v>
      </c>
      <c r="U907" s="1">
        <v>-598290</v>
      </c>
      <c r="V907">
        <v>0</v>
      </c>
      <c r="W907" t="str">
        <f>""</f>
        <v/>
      </c>
      <c r="X907">
        <v>0</v>
      </c>
      <c r="Y907" t="str">
        <f>""</f>
        <v/>
      </c>
      <c r="Z907">
        <v>0</v>
      </c>
      <c r="AA907" t="str">
        <f>""</f>
        <v/>
      </c>
      <c r="AB907">
        <v>0</v>
      </c>
      <c r="AC907" t="str">
        <f>""</f>
        <v/>
      </c>
      <c r="AD907">
        <v>0</v>
      </c>
      <c r="AE907" t="str">
        <f>""</f>
        <v/>
      </c>
      <c r="AF907">
        <v>0</v>
      </c>
      <c r="AG907" t="str">
        <f>""</f>
        <v/>
      </c>
      <c r="AH907">
        <v>0</v>
      </c>
      <c r="AI907" t="str">
        <f>""</f>
        <v/>
      </c>
      <c r="AJ907">
        <v>0</v>
      </c>
      <c r="AK907" t="str">
        <f>""</f>
        <v/>
      </c>
      <c r="AL907">
        <v>0</v>
      </c>
      <c r="AM907" t="str">
        <f>""</f>
        <v/>
      </c>
      <c r="AN907">
        <v>0</v>
      </c>
      <c r="AO907" t="str">
        <f>""</f>
        <v/>
      </c>
      <c r="AP907">
        <v>0</v>
      </c>
      <c r="AQ907" t="str">
        <f>""</f>
        <v/>
      </c>
      <c r="AR907" t="s">
        <v>767</v>
      </c>
      <c r="AS907" t="s">
        <v>57</v>
      </c>
      <c r="AT907">
        <v>1190</v>
      </c>
      <c r="AU907" t="s">
        <v>947</v>
      </c>
      <c r="AV907">
        <v>2015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</row>
    <row r="908" spans="1:54" x14ac:dyDescent="0.2">
      <c r="A908">
        <v>2119211525</v>
      </c>
      <c r="B908" t="s">
        <v>949</v>
      </c>
      <c r="C908" s="2">
        <v>-12000</v>
      </c>
      <c r="D908">
        <v>0</v>
      </c>
      <c r="E908">
        <v>0</v>
      </c>
      <c r="F908">
        <v>0</v>
      </c>
      <c r="G908" s="1">
        <v>-12000</v>
      </c>
      <c r="H908">
        <v>0</v>
      </c>
      <c r="I908" s="2">
        <v>-12000</v>
      </c>
      <c r="J908">
        <v>0</v>
      </c>
      <c r="K908">
        <v>0</v>
      </c>
      <c r="L908">
        <v>0</v>
      </c>
      <c r="M908" s="1">
        <v>-12000</v>
      </c>
      <c r="N908">
        <v>0</v>
      </c>
      <c r="O908" s="2">
        <v>-12000</v>
      </c>
      <c r="P908">
        <v>0</v>
      </c>
      <c r="Q908" s="1">
        <v>-12000</v>
      </c>
      <c r="R908">
        <v>0</v>
      </c>
      <c r="S908">
        <v>0</v>
      </c>
      <c r="T908">
        <v>0</v>
      </c>
      <c r="U908">
        <v>0</v>
      </c>
      <c r="V908">
        <v>0</v>
      </c>
      <c r="W908" t="str">
        <f>""</f>
        <v/>
      </c>
      <c r="X908">
        <v>0</v>
      </c>
      <c r="Y908" t="str">
        <f>""</f>
        <v/>
      </c>
      <c r="Z908">
        <v>0</v>
      </c>
      <c r="AA908" t="str">
        <f>""</f>
        <v/>
      </c>
      <c r="AB908">
        <v>0</v>
      </c>
      <c r="AC908" t="str">
        <f>""</f>
        <v/>
      </c>
      <c r="AD908">
        <v>0</v>
      </c>
      <c r="AE908" t="str">
        <f>""</f>
        <v/>
      </c>
      <c r="AF908">
        <v>0</v>
      </c>
      <c r="AG908" t="str">
        <f>""</f>
        <v/>
      </c>
      <c r="AH908">
        <v>0</v>
      </c>
      <c r="AI908" t="str">
        <f>""</f>
        <v/>
      </c>
      <c r="AJ908">
        <v>0</v>
      </c>
      <c r="AK908" t="str">
        <f>""</f>
        <v/>
      </c>
      <c r="AL908">
        <v>0</v>
      </c>
      <c r="AM908" t="str">
        <f>""</f>
        <v/>
      </c>
      <c r="AN908">
        <v>0</v>
      </c>
      <c r="AO908" t="str">
        <f>""</f>
        <v/>
      </c>
      <c r="AP908">
        <v>0</v>
      </c>
      <c r="AQ908" t="str">
        <f>""</f>
        <v/>
      </c>
      <c r="AR908" t="s">
        <v>767</v>
      </c>
      <c r="AS908" t="s">
        <v>57</v>
      </c>
      <c r="AT908">
        <v>1192</v>
      </c>
      <c r="AU908" t="s">
        <v>950</v>
      </c>
      <c r="AV908">
        <v>2015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</row>
    <row r="909" spans="1:54" x14ac:dyDescent="0.2">
      <c r="A909">
        <v>2119221750</v>
      </c>
      <c r="B909" t="s">
        <v>951</v>
      </c>
      <c r="C909" s="2">
        <v>12000</v>
      </c>
      <c r="D909">
        <v>-519</v>
      </c>
      <c r="E909">
        <v>0</v>
      </c>
      <c r="F909">
        <v>-519</v>
      </c>
      <c r="G909" s="1">
        <v>12519</v>
      </c>
      <c r="H909">
        <v>-4.32</v>
      </c>
      <c r="I909" s="2">
        <v>12000</v>
      </c>
      <c r="J909">
        <v>-519</v>
      </c>
      <c r="K909">
        <v>0</v>
      </c>
      <c r="L909">
        <v>-519</v>
      </c>
      <c r="M909" s="1">
        <v>12519</v>
      </c>
      <c r="N909">
        <v>-4.32</v>
      </c>
      <c r="O909" s="2">
        <v>12000</v>
      </c>
      <c r="P909">
        <v>-519</v>
      </c>
      <c r="Q909" s="1">
        <v>12519</v>
      </c>
      <c r="R909">
        <v>0</v>
      </c>
      <c r="S909">
        <v>519</v>
      </c>
      <c r="T909">
        <v>0</v>
      </c>
      <c r="U909">
        <v>519</v>
      </c>
      <c r="V909">
        <v>0</v>
      </c>
      <c r="W909" t="str">
        <f>""</f>
        <v/>
      </c>
      <c r="X909">
        <v>0</v>
      </c>
      <c r="Y909" t="str">
        <f>""</f>
        <v/>
      </c>
      <c r="Z909">
        <v>0</v>
      </c>
      <c r="AA909" t="str">
        <f>""</f>
        <v/>
      </c>
      <c r="AB909">
        <v>0</v>
      </c>
      <c r="AC909" t="str">
        <f>""</f>
        <v/>
      </c>
      <c r="AD909">
        <v>0</v>
      </c>
      <c r="AE909" t="str">
        <f>""</f>
        <v/>
      </c>
      <c r="AF909">
        <v>0</v>
      </c>
      <c r="AG909" t="str">
        <f>""</f>
        <v/>
      </c>
      <c r="AH909">
        <v>0</v>
      </c>
      <c r="AI909" t="str">
        <f>""</f>
        <v/>
      </c>
      <c r="AJ909">
        <v>0</v>
      </c>
      <c r="AK909" t="str">
        <f>""</f>
        <v/>
      </c>
      <c r="AL909">
        <v>0</v>
      </c>
      <c r="AM909" t="str">
        <f>""</f>
        <v/>
      </c>
      <c r="AN909">
        <v>0</v>
      </c>
      <c r="AO909" t="str">
        <f>""</f>
        <v/>
      </c>
      <c r="AP909">
        <v>0</v>
      </c>
      <c r="AQ909" t="str">
        <f>""</f>
        <v/>
      </c>
      <c r="AR909" t="s">
        <v>767</v>
      </c>
      <c r="AS909" t="s">
        <v>57</v>
      </c>
      <c r="AT909">
        <v>1192</v>
      </c>
      <c r="AU909" t="s">
        <v>950</v>
      </c>
      <c r="AV909">
        <v>2015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</row>
    <row r="910" spans="1:54" x14ac:dyDescent="0.2">
      <c r="A910">
        <v>2119311525</v>
      </c>
      <c r="B910" t="s">
        <v>952</v>
      </c>
      <c r="C910" s="2">
        <v>-32000</v>
      </c>
      <c r="D910">
        <v>0</v>
      </c>
      <c r="E910">
        <v>0</v>
      </c>
      <c r="F910">
        <v>0</v>
      </c>
      <c r="G910" s="1">
        <v>-32000</v>
      </c>
      <c r="H910">
        <v>0</v>
      </c>
      <c r="I910" s="2">
        <v>-32000</v>
      </c>
      <c r="J910">
        <v>0</v>
      </c>
      <c r="K910">
        <v>0</v>
      </c>
      <c r="L910">
        <v>0</v>
      </c>
      <c r="M910" s="1">
        <v>-32000</v>
      </c>
      <c r="N910">
        <v>0</v>
      </c>
      <c r="O910" s="2">
        <v>-32000</v>
      </c>
      <c r="P910">
        <v>0</v>
      </c>
      <c r="Q910" s="1">
        <v>-32000</v>
      </c>
      <c r="R910">
        <v>0</v>
      </c>
      <c r="S910">
        <v>0</v>
      </c>
      <c r="T910">
        <v>0</v>
      </c>
      <c r="U910">
        <v>0</v>
      </c>
      <c r="V910">
        <v>0</v>
      </c>
      <c r="W910" t="str">
        <f>""</f>
        <v/>
      </c>
      <c r="X910">
        <v>0</v>
      </c>
      <c r="Y910" t="str">
        <f>""</f>
        <v/>
      </c>
      <c r="Z910">
        <v>0</v>
      </c>
      <c r="AA910" t="str">
        <f>""</f>
        <v/>
      </c>
      <c r="AB910">
        <v>0</v>
      </c>
      <c r="AC910" t="str">
        <f>""</f>
        <v/>
      </c>
      <c r="AD910">
        <v>0</v>
      </c>
      <c r="AE910" t="str">
        <f>""</f>
        <v/>
      </c>
      <c r="AF910">
        <v>0</v>
      </c>
      <c r="AG910" t="str">
        <f>""</f>
        <v/>
      </c>
      <c r="AH910">
        <v>0</v>
      </c>
      <c r="AI910" t="str">
        <f>""</f>
        <v/>
      </c>
      <c r="AJ910">
        <v>0</v>
      </c>
      <c r="AK910" t="str">
        <f>""</f>
        <v/>
      </c>
      <c r="AL910">
        <v>0</v>
      </c>
      <c r="AM910" t="str">
        <f>""</f>
        <v/>
      </c>
      <c r="AN910">
        <v>0</v>
      </c>
      <c r="AO910" t="str">
        <f>""</f>
        <v/>
      </c>
      <c r="AP910">
        <v>0</v>
      </c>
      <c r="AQ910" t="str">
        <f>""</f>
        <v/>
      </c>
      <c r="AR910" t="s">
        <v>767</v>
      </c>
      <c r="AS910" t="s">
        <v>57</v>
      </c>
      <c r="AT910">
        <v>1193</v>
      </c>
      <c r="AU910" t="s">
        <v>953</v>
      </c>
      <c r="AV910">
        <v>2015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</row>
    <row r="911" spans="1:54" x14ac:dyDescent="0.2">
      <c r="A911">
        <v>2119321750</v>
      </c>
      <c r="B911" t="s">
        <v>954</v>
      </c>
      <c r="C911" s="2">
        <v>32000</v>
      </c>
      <c r="D911">
        <v>0</v>
      </c>
      <c r="E911">
        <v>0</v>
      </c>
      <c r="F911">
        <v>0</v>
      </c>
      <c r="G911" s="1">
        <v>32000</v>
      </c>
      <c r="H911">
        <v>0</v>
      </c>
      <c r="I911" s="2">
        <v>32000</v>
      </c>
      <c r="J911">
        <v>0</v>
      </c>
      <c r="K911">
        <v>0</v>
      </c>
      <c r="L911">
        <v>0</v>
      </c>
      <c r="M911" s="1">
        <v>32000</v>
      </c>
      <c r="N911">
        <v>0</v>
      </c>
      <c r="O911" s="2">
        <v>32000</v>
      </c>
      <c r="P911">
        <v>0</v>
      </c>
      <c r="Q911" s="1">
        <v>32000</v>
      </c>
      <c r="R911">
        <v>0</v>
      </c>
      <c r="S911">
        <v>0</v>
      </c>
      <c r="T911">
        <v>0</v>
      </c>
      <c r="U911">
        <v>0</v>
      </c>
      <c r="V911">
        <v>0</v>
      </c>
      <c r="W911" t="str">
        <f>""</f>
        <v/>
      </c>
      <c r="X911">
        <v>0</v>
      </c>
      <c r="Y911" t="str">
        <f>""</f>
        <v/>
      </c>
      <c r="Z911">
        <v>0</v>
      </c>
      <c r="AA911" t="str">
        <f>""</f>
        <v/>
      </c>
      <c r="AB911">
        <v>0</v>
      </c>
      <c r="AC911" t="str">
        <f>""</f>
        <v/>
      </c>
      <c r="AD911">
        <v>0</v>
      </c>
      <c r="AE911" t="str">
        <f>""</f>
        <v/>
      </c>
      <c r="AF911">
        <v>0</v>
      </c>
      <c r="AG911" t="str">
        <f>""</f>
        <v/>
      </c>
      <c r="AH911">
        <v>0</v>
      </c>
      <c r="AI911" t="str">
        <f>""</f>
        <v/>
      </c>
      <c r="AJ911">
        <v>0</v>
      </c>
      <c r="AK911" t="str">
        <f>""</f>
        <v/>
      </c>
      <c r="AL911">
        <v>0</v>
      </c>
      <c r="AM911" t="str">
        <f>""</f>
        <v/>
      </c>
      <c r="AN911">
        <v>0</v>
      </c>
      <c r="AO911" t="str">
        <f>""</f>
        <v/>
      </c>
      <c r="AP911">
        <v>0</v>
      </c>
      <c r="AQ911" t="str">
        <f>""</f>
        <v/>
      </c>
      <c r="AR911" t="s">
        <v>767</v>
      </c>
      <c r="AS911" t="s">
        <v>57</v>
      </c>
      <c r="AT911">
        <v>1193</v>
      </c>
      <c r="AU911" t="s">
        <v>953</v>
      </c>
      <c r="AV911">
        <v>2015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</row>
    <row r="912" spans="1:54" x14ac:dyDescent="0.2">
      <c r="A912">
        <v>2119411524</v>
      </c>
      <c r="B912" t="s">
        <v>955</v>
      </c>
      <c r="C912" s="2">
        <v>-150000</v>
      </c>
      <c r="D912" s="1">
        <v>-150000</v>
      </c>
      <c r="E912">
        <v>0</v>
      </c>
      <c r="F912" s="1">
        <v>-150000</v>
      </c>
      <c r="G912">
        <v>0</v>
      </c>
      <c r="H912">
        <v>100</v>
      </c>
      <c r="I912" s="2">
        <v>-150000</v>
      </c>
      <c r="J912" s="1">
        <v>-150000</v>
      </c>
      <c r="K912">
        <v>0</v>
      </c>
      <c r="L912" s="1">
        <v>-150000</v>
      </c>
      <c r="M912">
        <v>0</v>
      </c>
      <c r="N912">
        <v>100</v>
      </c>
      <c r="O912" s="2">
        <v>-150000</v>
      </c>
      <c r="P912" s="1">
        <v>-150000</v>
      </c>
      <c r="Q912">
        <v>0</v>
      </c>
      <c r="R912">
        <v>0</v>
      </c>
      <c r="S912" s="1">
        <v>150000</v>
      </c>
      <c r="T912">
        <v>0</v>
      </c>
      <c r="U912" s="1">
        <v>150000</v>
      </c>
      <c r="V912">
        <v>0</v>
      </c>
      <c r="W912" t="str">
        <f>""</f>
        <v/>
      </c>
      <c r="X912">
        <v>0</v>
      </c>
      <c r="Y912" t="str">
        <f>""</f>
        <v/>
      </c>
      <c r="Z912">
        <v>0</v>
      </c>
      <c r="AA912" t="str">
        <f>""</f>
        <v/>
      </c>
      <c r="AB912">
        <v>0</v>
      </c>
      <c r="AC912" t="str">
        <f>""</f>
        <v/>
      </c>
      <c r="AD912">
        <v>0</v>
      </c>
      <c r="AE912" t="str">
        <f>""</f>
        <v/>
      </c>
      <c r="AF912">
        <v>0</v>
      </c>
      <c r="AG912" t="str">
        <f>""</f>
        <v/>
      </c>
      <c r="AH912">
        <v>0</v>
      </c>
      <c r="AI912" t="str">
        <f>""</f>
        <v/>
      </c>
      <c r="AJ912">
        <v>0</v>
      </c>
      <c r="AK912" t="str">
        <f>""</f>
        <v/>
      </c>
      <c r="AL912">
        <v>0</v>
      </c>
      <c r="AM912" t="str">
        <f>""</f>
        <v/>
      </c>
      <c r="AN912">
        <v>0</v>
      </c>
      <c r="AO912" t="str">
        <f>""</f>
        <v/>
      </c>
      <c r="AP912">
        <v>0</v>
      </c>
      <c r="AQ912" t="str">
        <f>""</f>
        <v/>
      </c>
      <c r="AR912" t="s">
        <v>767</v>
      </c>
      <c r="AS912" t="s">
        <v>776</v>
      </c>
      <c r="AT912">
        <v>1194</v>
      </c>
      <c r="AU912" t="s">
        <v>956</v>
      </c>
      <c r="AV912">
        <v>2015</v>
      </c>
      <c r="AW912">
        <v>2015</v>
      </c>
      <c r="AX912">
        <v>0</v>
      </c>
      <c r="AY912">
        <v>0</v>
      </c>
      <c r="AZ912">
        <v>0</v>
      </c>
      <c r="BA912">
        <v>0</v>
      </c>
      <c r="BB912">
        <v>0</v>
      </c>
    </row>
    <row r="913" spans="1:54" x14ac:dyDescent="0.2">
      <c r="A913">
        <v>2119421750</v>
      </c>
      <c r="B913" t="s">
        <v>957</v>
      </c>
      <c r="C913" s="2">
        <v>150000</v>
      </c>
      <c r="D913" s="1">
        <v>150000</v>
      </c>
      <c r="E913">
        <v>0</v>
      </c>
      <c r="F913" s="1">
        <v>150000</v>
      </c>
      <c r="G913">
        <v>0</v>
      </c>
      <c r="H913">
        <v>100</v>
      </c>
      <c r="I913" s="2">
        <v>150000</v>
      </c>
      <c r="J913" s="1">
        <v>150000</v>
      </c>
      <c r="K913">
        <v>0</v>
      </c>
      <c r="L913" s="1">
        <v>150000</v>
      </c>
      <c r="M913">
        <v>0</v>
      </c>
      <c r="N913">
        <v>100</v>
      </c>
      <c r="O913" s="2">
        <v>150000</v>
      </c>
      <c r="P913" s="1">
        <v>150000</v>
      </c>
      <c r="Q913">
        <v>0</v>
      </c>
      <c r="R913">
        <v>0</v>
      </c>
      <c r="S913" s="1">
        <v>-150000</v>
      </c>
      <c r="T913">
        <v>0</v>
      </c>
      <c r="U913" s="1">
        <v>-150000</v>
      </c>
      <c r="V913">
        <v>0</v>
      </c>
      <c r="W913" t="str">
        <f>""</f>
        <v/>
      </c>
      <c r="X913">
        <v>0</v>
      </c>
      <c r="Y913" t="str">
        <f>""</f>
        <v/>
      </c>
      <c r="Z913">
        <v>0</v>
      </c>
      <c r="AA913" t="str">
        <f>""</f>
        <v/>
      </c>
      <c r="AB913">
        <v>0</v>
      </c>
      <c r="AC913" t="str">
        <f>""</f>
        <v/>
      </c>
      <c r="AD913">
        <v>0</v>
      </c>
      <c r="AE913" t="str">
        <f>""</f>
        <v/>
      </c>
      <c r="AF913">
        <v>0</v>
      </c>
      <c r="AG913" t="str">
        <f>""</f>
        <v/>
      </c>
      <c r="AH913">
        <v>0</v>
      </c>
      <c r="AI913" t="str">
        <f>""</f>
        <v/>
      </c>
      <c r="AJ913">
        <v>0</v>
      </c>
      <c r="AK913" t="str">
        <f>""</f>
        <v/>
      </c>
      <c r="AL913">
        <v>0</v>
      </c>
      <c r="AM913" t="str">
        <f>""</f>
        <v/>
      </c>
      <c r="AN913">
        <v>0</v>
      </c>
      <c r="AO913" t="str">
        <f>""</f>
        <v/>
      </c>
      <c r="AP913">
        <v>0</v>
      </c>
      <c r="AQ913" t="str">
        <f>""</f>
        <v/>
      </c>
      <c r="AR913" t="s">
        <v>767</v>
      </c>
      <c r="AS913" t="s">
        <v>776</v>
      </c>
      <c r="AT913">
        <v>1194</v>
      </c>
      <c r="AU913" t="s">
        <v>956</v>
      </c>
      <c r="AV913">
        <v>2015</v>
      </c>
      <c r="AW913">
        <v>2015</v>
      </c>
      <c r="AX913">
        <v>0</v>
      </c>
      <c r="AY913">
        <v>0</v>
      </c>
      <c r="AZ913">
        <v>0</v>
      </c>
      <c r="BA913">
        <v>0</v>
      </c>
      <c r="BB913">
        <v>0</v>
      </c>
    </row>
    <row r="914" spans="1:54" x14ac:dyDescent="0.2">
      <c r="A914">
        <v>2119511524</v>
      </c>
      <c r="B914" t="s">
        <v>958</v>
      </c>
      <c r="C914" s="2">
        <v>-150000</v>
      </c>
      <c r="D914" s="1">
        <v>-150000</v>
      </c>
      <c r="E914">
        <v>0</v>
      </c>
      <c r="F914" s="1">
        <v>-150000</v>
      </c>
      <c r="G914">
        <v>0</v>
      </c>
      <c r="H914">
        <v>100</v>
      </c>
      <c r="I914" s="2">
        <v>-150000</v>
      </c>
      <c r="J914" s="1">
        <v>-150000</v>
      </c>
      <c r="K914">
        <v>0</v>
      </c>
      <c r="L914" s="1">
        <v>-150000</v>
      </c>
      <c r="M914">
        <v>0</v>
      </c>
      <c r="N914">
        <v>100</v>
      </c>
      <c r="O914" s="2">
        <v>-150000</v>
      </c>
      <c r="P914" s="1">
        <v>-150000</v>
      </c>
      <c r="Q914">
        <v>0</v>
      </c>
      <c r="R914">
        <v>0</v>
      </c>
      <c r="S914" s="1">
        <v>150000</v>
      </c>
      <c r="T914">
        <v>0</v>
      </c>
      <c r="U914" s="1">
        <v>150000</v>
      </c>
      <c r="V914">
        <v>0</v>
      </c>
      <c r="W914" t="str">
        <f>""</f>
        <v/>
      </c>
      <c r="X914">
        <v>0</v>
      </c>
      <c r="Y914" t="str">
        <f>""</f>
        <v/>
      </c>
      <c r="Z914">
        <v>0</v>
      </c>
      <c r="AA914" t="str">
        <f>""</f>
        <v/>
      </c>
      <c r="AB914">
        <v>0</v>
      </c>
      <c r="AC914" t="str">
        <f>""</f>
        <v/>
      </c>
      <c r="AD914">
        <v>0</v>
      </c>
      <c r="AE914" t="str">
        <f>""</f>
        <v/>
      </c>
      <c r="AF914">
        <v>0</v>
      </c>
      <c r="AG914" t="str">
        <f>""</f>
        <v/>
      </c>
      <c r="AH914">
        <v>0</v>
      </c>
      <c r="AI914" t="str">
        <f>""</f>
        <v/>
      </c>
      <c r="AJ914">
        <v>0</v>
      </c>
      <c r="AK914" t="str">
        <f>""</f>
        <v/>
      </c>
      <c r="AL914">
        <v>0</v>
      </c>
      <c r="AM914" t="str">
        <f>""</f>
        <v/>
      </c>
      <c r="AN914">
        <v>0</v>
      </c>
      <c r="AO914" t="str">
        <f>""</f>
        <v/>
      </c>
      <c r="AP914">
        <v>0</v>
      </c>
      <c r="AQ914" t="str">
        <f>""</f>
        <v/>
      </c>
      <c r="AR914" t="s">
        <v>767</v>
      </c>
      <c r="AS914" t="s">
        <v>776</v>
      </c>
      <c r="AT914">
        <v>1195</v>
      </c>
      <c r="AU914" t="s">
        <v>959</v>
      </c>
      <c r="AV914">
        <v>2015</v>
      </c>
      <c r="AW914">
        <v>2015</v>
      </c>
      <c r="AX914">
        <v>0</v>
      </c>
      <c r="AY914">
        <v>0</v>
      </c>
      <c r="AZ914">
        <v>0</v>
      </c>
      <c r="BA914">
        <v>0</v>
      </c>
      <c r="BB914">
        <v>0</v>
      </c>
    </row>
    <row r="915" spans="1:54" x14ac:dyDescent="0.2">
      <c r="A915">
        <v>2119521750</v>
      </c>
      <c r="B915" t="s">
        <v>960</v>
      </c>
      <c r="C915" s="2">
        <v>150000</v>
      </c>
      <c r="D915" s="1">
        <v>150000</v>
      </c>
      <c r="E915">
        <v>0</v>
      </c>
      <c r="F915" s="1">
        <v>150000</v>
      </c>
      <c r="G915">
        <v>0</v>
      </c>
      <c r="H915">
        <v>100</v>
      </c>
      <c r="I915" s="2">
        <v>150000</v>
      </c>
      <c r="J915" s="1">
        <v>150000</v>
      </c>
      <c r="K915">
        <v>0</v>
      </c>
      <c r="L915" s="1">
        <v>150000</v>
      </c>
      <c r="M915">
        <v>0</v>
      </c>
      <c r="N915">
        <v>100</v>
      </c>
      <c r="O915" s="2">
        <v>150000</v>
      </c>
      <c r="P915" s="1">
        <v>150000</v>
      </c>
      <c r="Q915">
        <v>0</v>
      </c>
      <c r="R915">
        <v>0</v>
      </c>
      <c r="S915" s="1">
        <v>-150000</v>
      </c>
      <c r="T915">
        <v>0</v>
      </c>
      <c r="U915" s="1">
        <v>-150000</v>
      </c>
      <c r="V915">
        <v>0</v>
      </c>
      <c r="W915" t="str">
        <f>""</f>
        <v/>
      </c>
      <c r="X915">
        <v>0</v>
      </c>
      <c r="Y915" t="str">
        <f>""</f>
        <v/>
      </c>
      <c r="Z915">
        <v>0</v>
      </c>
      <c r="AA915" t="str">
        <f>""</f>
        <v/>
      </c>
      <c r="AB915">
        <v>0</v>
      </c>
      <c r="AC915" t="str">
        <f>""</f>
        <v/>
      </c>
      <c r="AD915">
        <v>0</v>
      </c>
      <c r="AE915" t="str">
        <f>""</f>
        <v/>
      </c>
      <c r="AF915">
        <v>0</v>
      </c>
      <c r="AG915" t="str">
        <f>""</f>
        <v/>
      </c>
      <c r="AH915">
        <v>0</v>
      </c>
      <c r="AI915" t="str">
        <f>""</f>
        <v/>
      </c>
      <c r="AJ915">
        <v>0</v>
      </c>
      <c r="AK915" t="str">
        <f>""</f>
        <v/>
      </c>
      <c r="AL915">
        <v>0</v>
      </c>
      <c r="AM915" t="str">
        <f>""</f>
        <v/>
      </c>
      <c r="AN915">
        <v>0</v>
      </c>
      <c r="AO915" t="str">
        <f>""</f>
        <v/>
      </c>
      <c r="AP915">
        <v>0</v>
      </c>
      <c r="AQ915" t="str">
        <f>""</f>
        <v/>
      </c>
      <c r="AR915" t="s">
        <v>767</v>
      </c>
      <c r="AS915" t="s">
        <v>776</v>
      </c>
      <c r="AT915">
        <v>1195</v>
      </c>
      <c r="AU915" t="s">
        <v>959</v>
      </c>
      <c r="AV915">
        <v>2015</v>
      </c>
      <c r="AW915">
        <v>2015</v>
      </c>
      <c r="AX915">
        <v>0</v>
      </c>
      <c r="AY915">
        <v>0</v>
      </c>
      <c r="AZ915">
        <v>0</v>
      </c>
      <c r="BA915">
        <v>0</v>
      </c>
      <c r="BB915">
        <v>0</v>
      </c>
    </row>
    <row r="916" spans="1:54" x14ac:dyDescent="0.2">
      <c r="A916">
        <v>2119611524</v>
      </c>
      <c r="B916" t="s">
        <v>961</v>
      </c>
      <c r="C916" s="2">
        <v>-150000</v>
      </c>
      <c r="D916" s="1">
        <v>-150000</v>
      </c>
      <c r="E916">
        <v>0</v>
      </c>
      <c r="F916" s="1">
        <v>-150000</v>
      </c>
      <c r="G916">
        <v>0</v>
      </c>
      <c r="H916">
        <v>100</v>
      </c>
      <c r="I916" s="2">
        <v>-150000</v>
      </c>
      <c r="J916" s="1">
        <v>-150000</v>
      </c>
      <c r="K916">
        <v>0</v>
      </c>
      <c r="L916" s="1">
        <v>-150000</v>
      </c>
      <c r="M916">
        <v>0</v>
      </c>
      <c r="N916">
        <v>100</v>
      </c>
      <c r="O916" s="2">
        <v>-150000</v>
      </c>
      <c r="P916" s="1">
        <v>-150000</v>
      </c>
      <c r="Q916">
        <v>0</v>
      </c>
      <c r="R916">
        <v>0</v>
      </c>
      <c r="S916" s="1">
        <v>150000</v>
      </c>
      <c r="T916">
        <v>0</v>
      </c>
      <c r="U916" s="1">
        <v>150000</v>
      </c>
      <c r="V916">
        <v>0</v>
      </c>
      <c r="W916" t="str">
        <f>""</f>
        <v/>
      </c>
      <c r="X916">
        <v>0</v>
      </c>
      <c r="Y916" t="str">
        <f>""</f>
        <v/>
      </c>
      <c r="Z916">
        <v>0</v>
      </c>
      <c r="AA916" t="str">
        <f>""</f>
        <v/>
      </c>
      <c r="AB916">
        <v>0</v>
      </c>
      <c r="AC916" t="str">
        <f>""</f>
        <v/>
      </c>
      <c r="AD916">
        <v>0</v>
      </c>
      <c r="AE916" t="str">
        <f>""</f>
        <v/>
      </c>
      <c r="AF916">
        <v>0</v>
      </c>
      <c r="AG916" t="str">
        <f>""</f>
        <v/>
      </c>
      <c r="AH916">
        <v>0</v>
      </c>
      <c r="AI916" t="str">
        <f>""</f>
        <v/>
      </c>
      <c r="AJ916">
        <v>0</v>
      </c>
      <c r="AK916" t="str">
        <f>""</f>
        <v/>
      </c>
      <c r="AL916">
        <v>0</v>
      </c>
      <c r="AM916" t="str">
        <f>""</f>
        <v/>
      </c>
      <c r="AN916">
        <v>0</v>
      </c>
      <c r="AO916" t="str">
        <f>""</f>
        <v/>
      </c>
      <c r="AP916">
        <v>0</v>
      </c>
      <c r="AQ916" t="str">
        <f>""</f>
        <v/>
      </c>
      <c r="AR916" t="s">
        <v>767</v>
      </c>
      <c r="AS916" t="s">
        <v>776</v>
      </c>
      <c r="AT916">
        <v>1196</v>
      </c>
      <c r="AU916" t="s">
        <v>962</v>
      </c>
      <c r="AV916">
        <v>2015</v>
      </c>
      <c r="AW916">
        <v>2015</v>
      </c>
      <c r="AX916">
        <v>0</v>
      </c>
      <c r="AY916">
        <v>0</v>
      </c>
      <c r="AZ916">
        <v>0</v>
      </c>
      <c r="BA916">
        <v>0</v>
      </c>
      <c r="BB916">
        <v>0</v>
      </c>
    </row>
    <row r="917" spans="1:54" x14ac:dyDescent="0.2">
      <c r="A917">
        <v>2119621750</v>
      </c>
      <c r="B917" t="s">
        <v>963</v>
      </c>
      <c r="C917" s="2">
        <v>150000</v>
      </c>
      <c r="D917" s="1">
        <v>150000</v>
      </c>
      <c r="E917">
        <v>0</v>
      </c>
      <c r="F917" s="1">
        <v>150000</v>
      </c>
      <c r="G917">
        <v>0</v>
      </c>
      <c r="H917">
        <v>100</v>
      </c>
      <c r="I917" s="2">
        <v>150000</v>
      </c>
      <c r="J917" s="1">
        <v>150000</v>
      </c>
      <c r="K917">
        <v>0</v>
      </c>
      <c r="L917" s="1">
        <v>150000</v>
      </c>
      <c r="M917">
        <v>0</v>
      </c>
      <c r="N917">
        <v>100</v>
      </c>
      <c r="O917" s="2">
        <v>150000</v>
      </c>
      <c r="P917" s="1">
        <v>150000</v>
      </c>
      <c r="Q917">
        <v>0</v>
      </c>
      <c r="R917">
        <v>0</v>
      </c>
      <c r="S917" s="1">
        <v>-150000</v>
      </c>
      <c r="T917">
        <v>0</v>
      </c>
      <c r="U917" s="1">
        <v>-150000</v>
      </c>
      <c r="V917">
        <v>0</v>
      </c>
      <c r="W917" t="str">
        <f>""</f>
        <v/>
      </c>
      <c r="X917">
        <v>0</v>
      </c>
      <c r="Y917" t="str">
        <f>""</f>
        <v/>
      </c>
      <c r="Z917">
        <v>0</v>
      </c>
      <c r="AA917" t="str">
        <f>""</f>
        <v/>
      </c>
      <c r="AB917">
        <v>0</v>
      </c>
      <c r="AC917" t="str">
        <f>""</f>
        <v/>
      </c>
      <c r="AD917">
        <v>0</v>
      </c>
      <c r="AE917" t="str">
        <f>""</f>
        <v/>
      </c>
      <c r="AF917">
        <v>0</v>
      </c>
      <c r="AG917" t="str">
        <f>""</f>
        <v/>
      </c>
      <c r="AH917">
        <v>0</v>
      </c>
      <c r="AI917" t="str">
        <f>""</f>
        <v/>
      </c>
      <c r="AJ917">
        <v>0</v>
      </c>
      <c r="AK917" t="str">
        <f>""</f>
        <v/>
      </c>
      <c r="AL917">
        <v>0</v>
      </c>
      <c r="AM917" t="str">
        <f>""</f>
        <v/>
      </c>
      <c r="AN917">
        <v>0</v>
      </c>
      <c r="AO917" t="str">
        <f>""</f>
        <v/>
      </c>
      <c r="AP917">
        <v>0</v>
      </c>
      <c r="AQ917" t="str">
        <f>""</f>
        <v/>
      </c>
      <c r="AR917" t="s">
        <v>767</v>
      </c>
      <c r="AS917" t="s">
        <v>776</v>
      </c>
      <c r="AT917">
        <v>1196</v>
      </c>
      <c r="AU917" t="s">
        <v>962</v>
      </c>
      <c r="AV917">
        <v>2015</v>
      </c>
      <c r="AW917">
        <v>2015</v>
      </c>
      <c r="AX917">
        <v>0</v>
      </c>
      <c r="AY917">
        <v>0</v>
      </c>
      <c r="AZ917">
        <v>0</v>
      </c>
      <c r="BA917">
        <v>0</v>
      </c>
      <c r="BB917">
        <v>0</v>
      </c>
    </row>
    <row r="918" spans="1:54" x14ac:dyDescent="0.2">
      <c r="A918">
        <v>2119711510</v>
      </c>
      <c r="B918" t="s">
        <v>964</v>
      </c>
      <c r="C918" s="2">
        <v>-70000</v>
      </c>
      <c r="D918" s="1">
        <v>-70000</v>
      </c>
      <c r="E918">
        <v>0</v>
      </c>
      <c r="F918" s="1">
        <v>-70000</v>
      </c>
      <c r="G918">
        <v>0</v>
      </c>
      <c r="H918">
        <v>100</v>
      </c>
      <c r="I918" s="2">
        <v>-70000</v>
      </c>
      <c r="J918" s="1">
        <v>-70000</v>
      </c>
      <c r="K918">
        <v>0</v>
      </c>
      <c r="L918" s="1">
        <v>-70000</v>
      </c>
      <c r="M918">
        <v>0</v>
      </c>
      <c r="N918">
        <v>100</v>
      </c>
      <c r="O918" s="2">
        <v>-70000</v>
      </c>
      <c r="P918" s="1">
        <v>-70000</v>
      </c>
      <c r="Q918">
        <v>0</v>
      </c>
      <c r="R918">
        <v>0</v>
      </c>
      <c r="S918" s="1">
        <v>70000</v>
      </c>
      <c r="T918">
        <v>0</v>
      </c>
      <c r="U918" s="1">
        <v>70000</v>
      </c>
      <c r="V918">
        <v>0</v>
      </c>
      <c r="W918" t="str">
        <f>""</f>
        <v/>
      </c>
      <c r="X918">
        <v>0</v>
      </c>
      <c r="Y918" t="str">
        <f>""</f>
        <v/>
      </c>
      <c r="Z918">
        <v>0</v>
      </c>
      <c r="AA918" t="str">
        <f>""</f>
        <v/>
      </c>
      <c r="AB918">
        <v>0</v>
      </c>
      <c r="AC918" t="str">
        <f>""</f>
        <v/>
      </c>
      <c r="AD918">
        <v>0</v>
      </c>
      <c r="AE918" t="str">
        <f>""</f>
        <v/>
      </c>
      <c r="AF918">
        <v>0</v>
      </c>
      <c r="AG918" t="str">
        <f>""</f>
        <v/>
      </c>
      <c r="AH918">
        <v>0</v>
      </c>
      <c r="AI918" t="str">
        <f>""</f>
        <v/>
      </c>
      <c r="AJ918">
        <v>0</v>
      </c>
      <c r="AK918" t="str">
        <f>""</f>
        <v/>
      </c>
      <c r="AL918">
        <v>0</v>
      </c>
      <c r="AM918" t="str">
        <f>""</f>
        <v/>
      </c>
      <c r="AN918">
        <v>0</v>
      </c>
      <c r="AO918" t="str">
        <f>""</f>
        <v/>
      </c>
      <c r="AP918">
        <v>0</v>
      </c>
      <c r="AQ918" t="str">
        <f>""</f>
        <v/>
      </c>
      <c r="AR918" t="s">
        <v>767</v>
      </c>
      <c r="AS918" t="s">
        <v>57</v>
      </c>
      <c r="AT918">
        <v>1197</v>
      </c>
      <c r="AU918" t="s">
        <v>965</v>
      </c>
      <c r="AV918">
        <v>2015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</row>
    <row r="919" spans="1:54" x14ac:dyDescent="0.2">
      <c r="A919">
        <v>2119711524</v>
      </c>
      <c r="B919" t="s">
        <v>966</v>
      </c>
      <c r="C919" s="2">
        <v>-200000</v>
      </c>
      <c r="D919" s="1">
        <v>-200000</v>
      </c>
      <c r="E919">
        <v>0</v>
      </c>
      <c r="F919" s="1">
        <v>-200000</v>
      </c>
      <c r="G919">
        <v>0</v>
      </c>
      <c r="H919">
        <v>100</v>
      </c>
      <c r="I919" s="2">
        <v>-200000</v>
      </c>
      <c r="J919" s="1">
        <v>-200000</v>
      </c>
      <c r="K919">
        <v>0</v>
      </c>
      <c r="L919" s="1">
        <v>-200000</v>
      </c>
      <c r="M919">
        <v>0</v>
      </c>
      <c r="N919">
        <v>100</v>
      </c>
      <c r="O919" s="2">
        <v>-200000</v>
      </c>
      <c r="P919" s="1">
        <v>-200000</v>
      </c>
      <c r="Q919">
        <v>0</v>
      </c>
      <c r="R919">
        <v>0</v>
      </c>
      <c r="S919" s="1">
        <v>200000</v>
      </c>
      <c r="T919">
        <v>0</v>
      </c>
      <c r="U919" s="1">
        <v>200000</v>
      </c>
      <c r="V919">
        <v>0</v>
      </c>
      <c r="W919" t="str">
        <f>""</f>
        <v/>
      </c>
      <c r="X919">
        <v>0</v>
      </c>
      <c r="Y919" t="str">
        <f>""</f>
        <v/>
      </c>
      <c r="Z919">
        <v>0</v>
      </c>
      <c r="AA919" t="str">
        <f>""</f>
        <v/>
      </c>
      <c r="AB919">
        <v>0</v>
      </c>
      <c r="AC919" t="str">
        <f>""</f>
        <v/>
      </c>
      <c r="AD919">
        <v>0</v>
      </c>
      <c r="AE919" t="str">
        <f>""</f>
        <v/>
      </c>
      <c r="AF919">
        <v>0</v>
      </c>
      <c r="AG919" t="str">
        <f>""</f>
        <v/>
      </c>
      <c r="AH919">
        <v>0</v>
      </c>
      <c r="AI919" t="str">
        <f>""</f>
        <v/>
      </c>
      <c r="AJ919">
        <v>0</v>
      </c>
      <c r="AK919" t="str">
        <f>""</f>
        <v/>
      </c>
      <c r="AL919">
        <v>0</v>
      </c>
      <c r="AM919" t="str">
        <f>""</f>
        <v/>
      </c>
      <c r="AN919">
        <v>0</v>
      </c>
      <c r="AO919" t="str">
        <f>""</f>
        <v/>
      </c>
      <c r="AP919">
        <v>0</v>
      </c>
      <c r="AQ919" t="str">
        <f>""</f>
        <v/>
      </c>
      <c r="AR919" t="s">
        <v>767</v>
      </c>
      <c r="AS919" t="s">
        <v>57</v>
      </c>
      <c r="AT919">
        <v>1197</v>
      </c>
      <c r="AU919" t="s">
        <v>965</v>
      </c>
      <c r="AV919">
        <v>2015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</row>
    <row r="920" spans="1:54" x14ac:dyDescent="0.2">
      <c r="A920">
        <v>2119721750</v>
      </c>
      <c r="B920" t="s">
        <v>967</v>
      </c>
      <c r="C920" s="2">
        <v>270000</v>
      </c>
      <c r="D920" s="1">
        <v>269941.89</v>
      </c>
      <c r="E920" s="1">
        <v>10000</v>
      </c>
      <c r="F920" s="1">
        <v>279941.89</v>
      </c>
      <c r="G920" s="1">
        <v>-9941.89</v>
      </c>
      <c r="H920">
        <v>103.68</v>
      </c>
      <c r="I920" s="2">
        <v>270000</v>
      </c>
      <c r="J920" s="1">
        <v>269941.89</v>
      </c>
      <c r="K920" s="1">
        <v>10000</v>
      </c>
      <c r="L920" s="1">
        <v>279941.89</v>
      </c>
      <c r="M920" s="1">
        <v>-9941.89</v>
      </c>
      <c r="N920">
        <v>103.68</v>
      </c>
      <c r="O920" s="2">
        <v>270000</v>
      </c>
      <c r="P920" s="1">
        <v>279941.89</v>
      </c>
      <c r="Q920" s="1">
        <v>-9941.89</v>
      </c>
      <c r="R920">
        <v>0</v>
      </c>
      <c r="S920" s="1">
        <v>-279941.89</v>
      </c>
      <c r="T920">
        <v>0</v>
      </c>
      <c r="U920" s="1">
        <v>-279941.89</v>
      </c>
      <c r="V920">
        <v>0</v>
      </c>
      <c r="W920" t="str">
        <f>""</f>
        <v/>
      </c>
      <c r="X920">
        <v>0</v>
      </c>
      <c r="Y920" t="str">
        <f>""</f>
        <v/>
      </c>
      <c r="Z920">
        <v>0</v>
      </c>
      <c r="AA920" t="str">
        <f>""</f>
        <v/>
      </c>
      <c r="AB920">
        <v>0</v>
      </c>
      <c r="AC920" t="str">
        <f>""</f>
        <v/>
      </c>
      <c r="AD920">
        <v>0</v>
      </c>
      <c r="AE920" t="str">
        <f>""</f>
        <v/>
      </c>
      <c r="AF920">
        <v>0</v>
      </c>
      <c r="AG920" t="str">
        <f>""</f>
        <v/>
      </c>
      <c r="AH920">
        <v>0</v>
      </c>
      <c r="AI920" t="str">
        <f>""</f>
        <v/>
      </c>
      <c r="AJ920">
        <v>0</v>
      </c>
      <c r="AK920" t="str">
        <f>""</f>
        <v/>
      </c>
      <c r="AL920">
        <v>0</v>
      </c>
      <c r="AM920" t="str">
        <f>""</f>
        <v/>
      </c>
      <c r="AN920">
        <v>0</v>
      </c>
      <c r="AO920" t="str">
        <f>""</f>
        <v/>
      </c>
      <c r="AP920">
        <v>0</v>
      </c>
      <c r="AQ920" t="str">
        <f>""</f>
        <v/>
      </c>
      <c r="AR920" t="s">
        <v>767</v>
      </c>
      <c r="AS920" t="s">
        <v>57</v>
      </c>
      <c r="AT920">
        <v>1197</v>
      </c>
      <c r="AU920" t="s">
        <v>965</v>
      </c>
      <c r="AV920">
        <v>2015</v>
      </c>
      <c r="AW920">
        <v>0</v>
      </c>
      <c r="AX920">
        <v>0</v>
      </c>
      <c r="AY920">
        <v>10000</v>
      </c>
      <c r="AZ920">
        <v>0</v>
      </c>
      <c r="BA920">
        <v>0</v>
      </c>
      <c r="BB920">
        <v>0</v>
      </c>
    </row>
    <row r="921" spans="1:54" x14ac:dyDescent="0.2">
      <c r="A921">
        <v>2119811524</v>
      </c>
      <c r="B921" t="s">
        <v>968</v>
      </c>
      <c r="C921" s="2">
        <v>-400000</v>
      </c>
      <c r="D921" s="1">
        <v>-400000</v>
      </c>
      <c r="E921">
        <v>0</v>
      </c>
      <c r="F921" s="1">
        <v>-400000</v>
      </c>
      <c r="G921">
        <v>0</v>
      </c>
      <c r="H921">
        <v>100</v>
      </c>
      <c r="I921" s="2">
        <v>-400000</v>
      </c>
      <c r="J921" s="1">
        <v>-400000</v>
      </c>
      <c r="K921">
        <v>0</v>
      </c>
      <c r="L921" s="1">
        <v>-400000</v>
      </c>
      <c r="M921">
        <v>0</v>
      </c>
      <c r="N921">
        <v>100</v>
      </c>
      <c r="O921" s="2">
        <v>-400000</v>
      </c>
      <c r="P921" s="1">
        <v>-400000</v>
      </c>
      <c r="Q921">
        <v>0</v>
      </c>
      <c r="R921">
        <v>0</v>
      </c>
      <c r="S921" s="1">
        <v>400000</v>
      </c>
      <c r="T921">
        <v>0</v>
      </c>
      <c r="U921" s="1">
        <v>400000</v>
      </c>
      <c r="V921">
        <v>0</v>
      </c>
      <c r="W921" t="str">
        <f>""</f>
        <v/>
      </c>
      <c r="X921">
        <v>0</v>
      </c>
      <c r="Y921" t="str">
        <f>""</f>
        <v/>
      </c>
      <c r="Z921">
        <v>0</v>
      </c>
      <c r="AA921" t="str">
        <f>""</f>
        <v/>
      </c>
      <c r="AB921">
        <v>0</v>
      </c>
      <c r="AC921" t="str">
        <f>""</f>
        <v/>
      </c>
      <c r="AD921">
        <v>0</v>
      </c>
      <c r="AE921" t="str">
        <f>""</f>
        <v/>
      </c>
      <c r="AF921">
        <v>0</v>
      </c>
      <c r="AG921" t="str">
        <f>""</f>
        <v/>
      </c>
      <c r="AH921">
        <v>0</v>
      </c>
      <c r="AI921" t="str">
        <f>""</f>
        <v/>
      </c>
      <c r="AJ921">
        <v>0</v>
      </c>
      <c r="AK921" t="str">
        <f>""</f>
        <v/>
      </c>
      <c r="AL921">
        <v>0</v>
      </c>
      <c r="AM921" t="str">
        <f>""</f>
        <v/>
      </c>
      <c r="AN921">
        <v>0</v>
      </c>
      <c r="AO921" t="str">
        <f>""</f>
        <v/>
      </c>
      <c r="AP921">
        <v>0</v>
      </c>
      <c r="AQ921" t="str">
        <f>""</f>
        <v/>
      </c>
      <c r="AR921" t="s">
        <v>767</v>
      </c>
      <c r="AS921" t="s">
        <v>57</v>
      </c>
      <c r="AT921">
        <v>1198</v>
      </c>
      <c r="AU921" t="s">
        <v>969</v>
      </c>
      <c r="AV921">
        <v>2015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</row>
    <row r="922" spans="1:54" x14ac:dyDescent="0.2">
      <c r="A922">
        <v>2119821750</v>
      </c>
      <c r="B922" t="s">
        <v>970</v>
      </c>
      <c r="C922" s="2">
        <v>400000</v>
      </c>
      <c r="D922" s="1">
        <v>202948.2</v>
      </c>
      <c r="E922">
        <v>0</v>
      </c>
      <c r="F922" s="1">
        <v>202948.2</v>
      </c>
      <c r="G922" s="1">
        <v>197051.8</v>
      </c>
      <c r="H922">
        <v>50.73</v>
      </c>
      <c r="I922" s="2">
        <v>400000</v>
      </c>
      <c r="J922" s="1">
        <v>202948.2</v>
      </c>
      <c r="K922">
        <v>0</v>
      </c>
      <c r="L922" s="1">
        <v>202948.2</v>
      </c>
      <c r="M922" s="1">
        <v>197051.8</v>
      </c>
      <c r="N922">
        <v>50.73</v>
      </c>
      <c r="O922" s="2">
        <v>400000</v>
      </c>
      <c r="P922" s="1">
        <v>202948.2</v>
      </c>
      <c r="Q922" s="1">
        <v>197051.8</v>
      </c>
      <c r="R922">
        <v>0</v>
      </c>
      <c r="S922" s="1">
        <v>-202948.2</v>
      </c>
      <c r="T922">
        <v>0</v>
      </c>
      <c r="U922" s="1">
        <v>-202948.2</v>
      </c>
      <c r="V922">
        <v>0</v>
      </c>
      <c r="W922" t="str">
        <f>""</f>
        <v/>
      </c>
      <c r="X922">
        <v>0</v>
      </c>
      <c r="Y922" t="str">
        <f>""</f>
        <v/>
      </c>
      <c r="Z922">
        <v>0</v>
      </c>
      <c r="AA922" t="str">
        <f>""</f>
        <v/>
      </c>
      <c r="AB922">
        <v>0</v>
      </c>
      <c r="AC922" t="str">
        <f>""</f>
        <v/>
      </c>
      <c r="AD922">
        <v>0</v>
      </c>
      <c r="AE922" t="str">
        <f>""</f>
        <v/>
      </c>
      <c r="AF922">
        <v>0</v>
      </c>
      <c r="AG922" t="str">
        <f>""</f>
        <v/>
      </c>
      <c r="AH922">
        <v>0</v>
      </c>
      <c r="AI922" t="str">
        <f>""</f>
        <v/>
      </c>
      <c r="AJ922">
        <v>0</v>
      </c>
      <c r="AK922" t="str">
        <f>""</f>
        <v/>
      </c>
      <c r="AL922">
        <v>0</v>
      </c>
      <c r="AM922" t="str">
        <f>""</f>
        <v/>
      </c>
      <c r="AN922">
        <v>0</v>
      </c>
      <c r="AO922" t="str">
        <f>""</f>
        <v/>
      </c>
      <c r="AP922">
        <v>0</v>
      </c>
      <c r="AQ922" t="str">
        <f>""</f>
        <v/>
      </c>
      <c r="AR922" t="s">
        <v>767</v>
      </c>
      <c r="AS922" t="s">
        <v>57</v>
      </c>
      <c r="AT922">
        <v>1198</v>
      </c>
      <c r="AU922" t="s">
        <v>969</v>
      </c>
      <c r="AV922">
        <v>2015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</row>
    <row r="923" spans="1:54" x14ac:dyDescent="0.2">
      <c r="A923">
        <v>2119911524</v>
      </c>
      <c r="B923" t="s">
        <v>971</v>
      </c>
      <c r="C923" s="2">
        <v>-1065000</v>
      </c>
      <c r="D923" s="1">
        <v>-1065000</v>
      </c>
      <c r="E923">
        <v>0</v>
      </c>
      <c r="F923" s="1">
        <v>-1065000</v>
      </c>
      <c r="G923">
        <v>0</v>
      </c>
      <c r="H923">
        <v>100</v>
      </c>
      <c r="I923" s="2">
        <v>-1065000</v>
      </c>
      <c r="J923" s="1">
        <v>-1065000</v>
      </c>
      <c r="K923">
        <v>0</v>
      </c>
      <c r="L923" s="1">
        <v>-1065000</v>
      </c>
      <c r="M923">
        <v>0</v>
      </c>
      <c r="N923">
        <v>100</v>
      </c>
      <c r="O923" s="2">
        <v>-1065000</v>
      </c>
      <c r="P923" s="1">
        <v>-1065000</v>
      </c>
      <c r="Q923">
        <v>0</v>
      </c>
      <c r="R923">
        <v>0</v>
      </c>
      <c r="S923" s="1">
        <v>1065000</v>
      </c>
      <c r="T923">
        <v>0</v>
      </c>
      <c r="U923" s="1">
        <v>1065000</v>
      </c>
      <c r="V923">
        <v>0</v>
      </c>
      <c r="W923" t="str">
        <f>""</f>
        <v/>
      </c>
      <c r="X923">
        <v>0</v>
      </c>
      <c r="Y923" t="str">
        <f>""</f>
        <v/>
      </c>
      <c r="Z923">
        <v>0</v>
      </c>
      <c r="AA923" t="str">
        <f>""</f>
        <v/>
      </c>
      <c r="AB923">
        <v>0</v>
      </c>
      <c r="AC923" t="str">
        <f>""</f>
        <v/>
      </c>
      <c r="AD923">
        <v>0</v>
      </c>
      <c r="AE923" t="str">
        <f>""</f>
        <v/>
      </c>
      <c r="AF923">
        <v>0</v>
      </c>
      <c r="AG923" t="str">
        <f>""</f>
        <v/>
      </c>
      <c r="AH923">
        <v>0</v>
      </c>
      <c r="AI923" t="str">
        <f>""</f>
        <v/>
      </c>
      <c r="AJ923">
        <v>0</v>
      </c>
      <c r="AK923" t="str">
        <f>""</f>
        <v/>
      </c>
      <c r="AL923">
        <v>0</v>
      </c>
      <c r="AM923" t="str">
        <f>""</f>
        <v/>
      </c>
      <c r="AN923">
        <v>0</v>
      </c>
      <c r="AO923" t="str">
        <f>""</f>
        <v/>
      </c>
      <c r="AP923">
        <v>0</v>
      </c>
      <c r="AQ923" t="str">
        <f>""</f>
        <v/>
      </c>
      <c r="AR923" t="s">
        <v>767</v>
      </c>
      <c r="AS923" t="s">
        <v>776</v>
      </c>
      <c r="AT923">
        <v>1199</v>
      </c>
      <c r="AU923" t="s">
        <v>972</v>
      </c>
      <c r="AV923">
        <v>2015</v>
      </c>
      <c r="AW923">
        <v>2015</v>
      </c>
      <c r="AX923">
        <v>0</v>
      </c>
      <c r="AY923">
        <v>0</v>
      </c>
      <c r="AZ923">
        <v>0</v>
      </c>
      <c r="BA923">
        <v>0</v>
      </c>
      <c r="BB923">
        <v>0</v>
      </c>
    </row>
    <row r="924" spans="1:54" x14ac:dyDescent="0.2">
      <c r="A924">
        <v>2119921750</v>
      </c>
      <c r="B924" t="s">
        <v>973</v>
      </c>
      <c r="C924" s="2">
        <v>1065000</v>
      </c>
      <c r="D924" s="1">
        <v>1065000</v>
      </c>
      <c r="E924">
        <v>0</v>
      </c>
      <c r="F924" s="1">
        <v>1065000</v>
      </c>
      <c r="G924">
        <v>0</v>
      </c>
      <c r="H924">
        <v>100</v>
      </c>
      <c r="I924" s="2">
        <v>1065000</v>
      </c>
      <c r="J924" s="1">
        <v>1065000</v>
      </c>
      <c r="K924">
        <v>0</v>
      </c>
      <c r="L924" s="1">
        <v>1065000</v>
      </c>
      <c r="M924">
        <v>0</v>
      </c>
      <c r="N924">
        <v>100</v>
      </c>
      <c r="O924" s="2">
        <v>1065000</v>
      </c>
      <c r="P924" s="1">
        <v>1065000</v>
      </c>
      <c r="Q924">
        <v>0</v>
      </c>
      <c r="R924">
        <v>0</v>
      </c>
      <c r="S924" s="1">
        <v>-1065000</v>
      </c>
      <c r="T924">
        <v>0</v>
      </c>
      <c r="U924" s="1">
        <v>-1065000</v>
      </c>
      <c r="V924">
        <v>0</v>
      </c>
      <c r="W924" t="str">
        <f>""</f>
        <v/>
      </c>
      <c r="X924">
        <v>0</v>
      </c>
      <c r="Y924" t="str">
        <f>""</f>
        <v/>
      </c>
      <c r="Z924">
        <v>0</v>
      </c>
      <c r="AA924" t="str">
        <f>""</f>
        <v/>
      </c>
      <c r="AB924">
        <v>0</v>
      </c>
      <c r="AC924" t="str">
        <f>""</f>
        <v/>
      </c>
      <c r="AD924">
        <v>0</v>
      </c>
      <c r="AE924" t="str">
        <f>""</f>
        <v/>
      </c>
      <c r="AF924">
        <v>0</v>
      </c>
      <c r="AG924" t="str">
        <f>""</f>
        <v/>
      </c>
      <c r="AH924">
        <v>0</v>
      </c>
      <c r="AI924" t="str">
        <f>""</f>
        <v/>
      </c>
      <c r="AJ924">
        <v>0</v>
      </c>
      <c r="AK924" t="str">
        <f>""</f>
        <v/>
      </c>
      <c r="AL924">
        <v>0</v>
      </c>
      <c r="AM924" t="str">
        <f>""</f>
        <v/>
      </c>
      <c r="AN924">
        <v>0</v>
      </c>
      <c r="AO924" t="str">
        <f>""</f>
        <v/>
      </c>
      <c r="AP924">
        <v>0</v>
      </c>
      <c r="AQ924" t="str">
        <f>""</f>
        <v/>
      </c>
      <c r="AR924" t="s">
        <v>767</v>
      </c>
      <c r="AS924" t="s">
        <v>776</v>
      </c>
      <c r="AT924">
        <v>1199</v>
      </c>
      <c r="AU924" t="s">
        <v>972</v>
      </c>
      <c r="AV924">
        <v>2015</v>
      </c>
      <c r="AW924">
        <v>2015</v>
      </c>
      <c r="AX924">
        <v>0</v>
      </c>
      <c r="AY924">
        <v>0</v>
      </c>
      <c r="AZ924">
        <v>0</v>
      </c>
      <c r="BA924">
        <v>0</v>
      </c>
      <c r="BB924">
        <v>0</v>
      </c>
    </row>
    <row r="925" spans="1:54" x14ac:dyDescent="0.2">
      <c r="A925">
        <v>2120011525</v>
      </c>
      <c r="B925" t="s">
        <v>974</v>
      </c>
      <c r="C925" s="2">
        <v>-91500</v>
      </c>
      <c r="D925" s="1">
        <v>-91500</v>
      </c>
      <c r="E925">
        <v>0</v>
      </c>
      <c r="F925" s="1">
        <v>-91500</v>
      </c>
      <c r="G925">
        <v>0</v>
      </c>
      <c r="H925">
        <v>100</v>
      </c>
      <c r="I925" s="2">
        <v>-91500</v>
      </c>
      <c r="J925" s="1">
        <v>-91500</v>
      </c>
      <c r="K925">
        <v>0</v>
      </c>
      <c r="L925" s="1">
        <v>-91500</v>
      </c>
      <c r="M925">
        <v>0</v>
      </c>
      <c r="N925">
        <v>100</v>
      </c>
      <c r="O925" s="2">
        <v>-91500</v>
      </c>
      <c r="P925" s="1">
        <v>-91500</v>
      </c>
      <c r="Q925">
        <v>0</v>
      </c>
      <c r="R925">
        <v>0</v>
      </c>
      <c r="S925" s="1">
        <v>91500</v>
      </c>
      <c r="T925">
        <v>0</v>
      </c>
      <c r="U925" s="1">
        <v>91500</v>
      </c>
      <c r="V925">
        <v>0</v>
      </c>
      <c r="W925" t="str">
        <f>""</f>
        <v/>
      </c>
      <c r="X925">
        <v>0</v>
      </c>
      <c r="Y925" t="str">
        <f>""</f>
        <v/>
      </c>
      <c r="Z925">
        <v>0</v>
      </c>
      <c r="AA925" t="str">
        <f>""</f>
        <v/>
      </c>
      <c r="AB925">
        <v>0</v>
      </c>
      <c r="AC925" t="str">
        <f>""</f>
        <v/>
      </c>
      <c r="AD925">
        <v>0</v>
      </c>
      <c r="AE925" t="str">
        <f>""</f>
        <v/>
      </c>
      <c r="AF925">
        <v>0</v>
      </c>
      <c r="AG925" t="str">
        <f>""</f>
        <v/>
      </c>
      <c r="AH925">
        <v>0</v>
      </c>
      <c r="AI925" t="str">
        <f>""</f>
        <v/>
      </c>
      <c r="AJ925">
        <v>0</v>
      </c>
      <c r="AK925" t="str">
        <f>""</f>
        <v/>
      </c>
      <c r="AL925">
        <v>0</v>
      </c>
      <c r="AM925" t="str">
        <f>""</f>
        <v/>
      </c>
      <c r="AN925">
        <v>0</v>
      </c>
      <c r="AO925" t="str">
        <f>""</f>
        <v/>
      </c>
      <c r="AP925">
        <v>0</v>
      </c>
      <c r="AQ925" t="str">
        <f>""</f>
        <v/>
      </c>
      <c r="AR925" t="s">
        <v>767</v>
      </c>
      <c r="AS925" t="s">
        <v>57</v>
      </c>
      <c r="AT925">
        <v>1200</v>
      </c>
      <c r="AU925" t="s">
        <v>975</v>
      </c>
      <c r="AV925">
        <v>2015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</row>
    <row r="926" spans="1:54" x14ac:dyDescent="0.2">
      <c r="A926">
        <v>2120021750</v>
      </c>
      <c r="B926" t="s">
        <v>976</v>
      </c>
      <c r="C926" s="2">
        <v>91500</v>
      </c>
      <c r="D926" s="1">
        <v>91591</v>
      </c>
      <c r="E926">
        <v>0</v>
      </c>
      <c r="F926" s="1">
        <v>91591</v>
      </c>
      <c r="G926">
        <v>-91</v>
      </c>
      <c r="H926">
        <v>100.09</v>
      </c>
      <c r="I926" s="2">
        <v>91500</v>
      </c>
      <c r="J926" s="1">
        <v>91591</v>
      </c>
      <c r="K926">
        <v>0</v>
      </c>
      <c r="L926" s="1">
        <v>91591</v>
      </c>
      <c r="M926">
        <v>-91</v>
      </c>
      <c r="N926">
        <v>100.09</v>
      </c>
      <c r="O926" s="2">
        <v>91500</v>
      </c>
      <c r="P926" s="1">
        <v>91591</v>
      </c>
      <c r="Q926">
        <v>-91</v>
      </c>
      <c r="R926">
        <v>0</v>
      </c>
      <c r="S926" s="1">
        <v>-91591</v>
      </c>
      <c r="T926">
        <v>0</v>
      </c>
      <c r="U926" s="1">
        <v>-91591</v>
      </c>
      <c r="V926">
        <v>0</v>
      </c>
      <c r="W926" t="str">
        <f>""</f>
        <v/>
      </c>
      <c r="X926">
        <v>0</v>
      </c>
      <c r="Y926" t="str">
        <f>""</f>
        <v/>
      </c>
      <c r="Z926">
        <v>0</v>
      </c>
      <c r="AA926" t="str">
        <f>""</f>
        <v/>
      </c>
      <c r="AB926">
        <v>0</v>
      </c>
      <c r="AC926" t="str">
        <f>""</f>
        <v/>
      </c>
      <c r="AD926">
        <v>0</v>
      </c>
      <c r="AE926" t="str">
        <f>""</f>
        <v/>
      </c>
      <c r="AF926">
        <v>0</v>
      </c>
      <c r="AG926" t="str">
        <f>""</f>
        <v/>
      </c>
      <c r="AH926">
        <v>0</v>
      </c>
      <c r="AI926" t="str">
        <f>""</f>
        <v/>
      </c>
      <c r="AJ926">
        <v>0</v>
      </c>
      <c r="AK926" t="str">
        <f>""</f>
        <v/>
      </c>
      <c r="AL926">
        <v>0</v>
      </c>
      <c r="AM926" t="str">
        <f>""</f>
        <v/>
      </c>
      <c r="AN926">
        <v>0</v>
      </c>
      <c r="AO926" t="str">
        <f>""</f>
        <v/>
      </c>
      <c r="AP926">
        <v>0</v>
      </c>
      <c r="AQ926" t="str">
        <f>""</f>
        <v/>
      </c>
      <c r="AR926" t="s">
        <v>767</v>
      </c>
      <c r="AS926" t="s">
        <v>57</v>
      </c>
      <c r="AT926">
        <v>1200</v>
      </c>
      <c r="AU926" t="s">
        <v>975</v>
      </c>
      <c r="AV926">
        <v>2015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</row>
    <row r="927" spans="1:54" x14ac:dyDescent="0.2">
      <c r="A927">
        <v>2120111525</v>
      </c>
      <c r="B927" t="s">
        <v>977</v>
      </c>
      <c r="C927" s="2">
        <v>-30000</v>
      </c>
      <c r="D927">
        <v>0</v>
      </c>
      <c r="E927">
        <v>0</v>
      </c>
      <c r="F927">
        <v>0</v>
      </c>
      <c r="G927" s="1">
        <v>-30000</v>
      </c>
      <c r="H927">
        <v>0</v>
      </c>
      <c r="I927" s="2">
        <v>-30000</v>
      </c>
      <c r="J927">
        <v>0</v>
      </c>
      <c r="K927">
        <v>0</v>
      </c>
      <c r="L927">
        <v>0</v>
      </c>
      <c r="M927" s="1">
        <v>-30000</v>
      </c>
      <c r="N927">
        <v>0</v>
      </c>
      <c r="O927" s="2">
        <v>-30000</v>
      </c>
      <c r="P927">
        <v>0</v>
      </c>
      <c r="Q927" s="1">
        <v>-30000</v>
      </c>
      <c r="R927">
        <v>0</v>
      </c>
      <c r="S927">
        <v>0</v>
      </c>
      <c r="T927">
        <v>0</v>
      </c>
      <c r="U927">
        <v>0</v>
      </c>
      <c r="V927">
        <v>0</v>
      </c>
      <c r="W927" t="str">
        <f>""</f>
        <v/>
      </c>
      <c r="X927">
        <v>0</v>
      </c>
      <c r="Y927" t="str">
        <f>""</f>
        <v/>
      </c>
      <c r="Z927">
        <v>0</v>
      </c>
      <c r="AA927" t="str">
        <f>""</f>
        <v/>
      </c>
      <c r="AB927">
        <v>0</v>
      </c>
      <c r="AC927" t="str">
        <f>""</f>
        <v/>
      </c>
      <c r="AD927">
        <v>0</v>
      </c>
      <c r="AE927" t="str">
        <f>""</f>
        <v/>
      </c>
      <c r="AF927">
        <v>0</v>
      </c>
      <c r="AG927" t="str">
        <f>""</f>
        <v/>
      </c>
      <c r="AH927">
        <v>0</v>
      </c>
      <c r="AI927" t="str">
        <f>""</f>
        <v/>
      </c>
      <c r="AJ927">
        <v>0</v>
      </c>
      <c r="AK927" t="str">
        <f>""</f>
        <v/>
      </c>
      <c r="AL927">
        <v>0</v>
      </c>
      <c r="AM927" t="str">
        <f>""</f>
        <v/>
      </c>
      <c r="AN927">
        <v>0</v>
      </c>
      <c r="AO927" t="str">
        <f>""</f>
        <v/>
      </c>
      <c r="AP927">
        <v>0</v>
      </c>
      <c r="AQ927" t="str">
        <f>""</f>
        <v/>
      </c>
      <c r="AR927" t="s">
        <v>767</v>
      </c>
      <c r="AS927" t="s">
        <v>57</v>
      </c>
      <c r="AT927">
        <v>1201</v>
      </c>
      <c r="AU927" t="s">
        <v>978</v>
      </c>
      <c r="AV927">
        <v>2015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</row>
    <row r="928" spans="1:54" x14ac:dyDescent="0.2">
      <c r="A928">
        <v>2120121750</v>
      </c>
      <c r="B928" t="s">
        <v>979</v>
      </c>
      <c r="C928" s="2">
        <v>30000</v>
      </c>
      <c r="D928">
        <v>0</v>
      </c>
      <c r="E928">
        <v>0</v>
      </c>
      <c r="F928">
        <v>0</v>
      </c>
      <c r="G928" s="1">
        <v>30000</v>
      </c>
      <c r="H928">
        <v>0</v>
      </c>
      <c r="I928" s="2">
        <v>30000</v>
      </c>
      <c r="J928">
        <v>0</v>
      </c>
      <c r="K928">
        <v>0</v>
      </c>
      <c r="L928">
        <v>0</v>
      </c>
      <c r="M928" s="1">
        <v>30000</v>
      </c>
      <c r="N928">
        <v>0</v>
      </c>
      <c r="O928" s="2">
        <v>30000</v>
      </c>
      <c r="P928">
        <v>0</v>
      </c>
      <c r="Q928" s="1">
        <v>30000</v>
      </c>
      <c r="R928">
        <v>0</v>
      </c>
      <c r="S928">
        <v>0</v>
      </c>
      <c r="T928">
        <v>0</v>
      </c>
      <c r="U928">
        <v>0</v>
      </c>
      <c r="V928">
        <v>0</v>
      </c>
      <c r="W928" t="str">
        <f>""</f>
        <v/>
      </c>
      <c r="X928">
        <v>0</v>
      </c>
      <c r="Y928" t="str">
        <f>""</f>
        <v/>
      </c>
      <c r="Z928">
        <v>0</v>
      </c>
      <c r="AA928" t="str">
        <f>""</f>
        <v/>
      </c>
      <c r="AB928">
        <v>0</v>
      </c>
      <c r="AC928" t="str">
        <f>""</f>
        <v/>
      </c>
      <c r="AD928">
        <v>0</v>
      </c>
      <c r="AE928" t="str">
        <f>""</f>
        <v/>
      </c>
      <c r="AF928">
        <v>0</v>
      </c>
      <c r="AG928" t="str">
        <f>""</f>
        <v/>
      </c>
      <c r="AH928">
        <v>0</v>
      </c>
      <c r="AI928" t="str">
        <f>""</f>
        <v/>
      </c>
      <c r="AJ928">
        <v>0</v>
      </c>
      <c r="AK928" t="str">
        <f>""</f>
        <v/>
      </c>
      <c r="AL928">
        <v>0</v>
      </c>
      <c r="AM928" t="str">
        <f>""</f>
        <v/>
      </c>
      <c r="AN928">
        <v>0</v>
      </c>
      <c r="AO928" t="str">
        <f>""</f>
        <v/>
      </c>
      <c r="AP928">
        <v>0</v>
      </c>
      <c r="AQ928" t="str">
        <f>""</f>
        <v/>
      </c>
      <c r="AR928" t="s">
        <v>767</v>
      </c>
      <c r="AS928" t="s">
        <v>57</v>
      </c>
      <c r="AT928">
        <v>1201</v>
      </c>
      <c r="AU928" t="s">
        <v>978</v>
      </c>
      <c r="AV928">
        <v>2015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</row>
    <row r="929" spans="1:54" x14ac:dyDescent="0.2">
      <c r="A929">
        <v>2120311525</v>
      </c>
      <c r="B929" t="s">
        <v>980</v>
      </c>
      <c r="C929" s="2">
        <v>-175000</v>
      </c>
      <c r="D929">
        <v>0</v>
      </c>
      <c r="E929">
        <v>0</v>
      </c>
      <c r="F929">
        <v>0</v>
      </c>
      <c r="G929" s="1">
        <v>-175000</v>
      </c>
      <c r="H929">
        <v>0</v>
      </c>
      <c r="I929" s="2">
        <v>-175000</v>
      </c>
      <c r="J929">
        <v>0</v>
      </c>
      <c r="K929">
        <v>0</v>
      </c>
      <c r="L929">
        <v>0</v>
      </c>
      <c r="M929" s="1">
        <v>-175000</v>
      </c>
      <c r="N929">
        <v>0</v>
      </c>
      <c r="O929" s="2">
        <v>-175000</v>
      </c>
      <c r="P929">
        <v>0</v>
      </c>
      <c r="Q929" s="1">
        <v>-175000</v>
      </c>
      <c r="R929">
        <v>0</v>
      </c>
      <c r="S929">
        <v>0</v>
      </c>
      <c r="T929">
        <v>0</v>
      </c>
      <c r="U929">
        <v>0</v>
      </c>
      <c r="V929">
        <v>0</v>
      </c>
      <c r="W929" t="str">
        <f>""</f>
        <v/>
      </c>
      <c r="X929">
        <v>0</v>
      </c>
      <c r="Y929" t="str">
        <f>""</f>
        <v/>
      </c>
      <c r="Z929">
        <v>0</v>
      </c>
      <c r="AA929" t="str">
        <f>""</f>
        <v/>
      </c>
      <c r="AB929">
        <v>0</v>
      </c>
      <c r="AC929" t="str">
        <f>""</f>
        <v/>
      </c>
      <c r="AD929">
        <v>0</v>
      </c>
      <c r="AE929" t="str">
        <f>""</f>
        <v/>
      </c>
      <c r="AF929">
        <v>0</v>
      </c>
      <c r="AG929" t="str">
        <f>""</f>
        <v/>
      </c>
      <c r="AH929">
        <v>0</v>
      </c>
      <c r="AI929" t="str">
        <f>""</f>
        <v/>
      </c>
      <c r="AJ929">
        <v>0</v>
      </c>
      <c r="AK929" t="str">
        <f>""</f>
        <v/>
      </c>
      <c r="AL929">
        <v>0</v>
      </c>
      <c r="AM929" t="str">
        <f>""</f>
        <v/>
      </c>
      <c r="AN929">
        <v>0</v>
      </c>
      <c r="AO929" t="str">
        <f>""</f>
        <v/>
      </c>
      <c r="AP929">
        <v>0</v>
      </c>
      <c r="AQ929" t="str">
        <f>""</f>
        <v/>
      </c>
      <c r="AR929" t="s">
        <v>767</v>
      </c>
      <c r="AS929" t="s">
        <v>57</v>
      </c>
      <c r="AT929">
        <v>1203</v>
      </c>
      <c r="AU929" t="s">
        <v>981</v>
      </c>
      <c r="AV929">
        <v>2015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</row>
    <row r="930" spans="1:54" x14ac:dyDescent="0.2">
      <c r="A930">
        <v>2120321918</v>
      </c>
      <c r="B930" t="s">
        <v>982</v>
      </c>
      <c r="C930" s="2">
        <v>175000</v>
      </c>
      <c r="D930" s="1">
        <v>145408.16</v>
      </c>
      <c r="E930">
        <v>0</v>
      </c>
      <c r="F930" s="1">
        <v>145408.16</v>
      </c>
      <c r="G930" s="1">
        <v>29591.84</v>
      </c>
      <c r="H930">
        <v>83.09</v>
      </c>
      <c r="I930" s="2">
        <v>175000</v>
      </c>
      <c r="J930" s="1">
        <v>145408.16</v>
      </c>
      <c r="K930">
        <v>0</v>
      </c>
      <c r="L930" s="1">
        <v>145408.16</v>
      </c>
      <c r="M930" s="1">
        <v>29591.84</v>
      </c>
      <c r="N930">
        <v>83.09</v>
      </c>
      <c r="O930" s="2">
        <v>175000</v>
      </c>
      <c r="P930" s="1">
        <v>168808.16</v>
      </c>
      <c r="Q930" s="1">
        <v>6191.84</v>
      </c>
      <c r="R930">
        <v>0</v>
      </c>
      <c r="S930" s="1">
        <v>-145408.16</v>
      </c>
      <c r="T930">
        <v>0</v>
      </c>
      <c r="U930" s="1">
        <v>-145408.16</v>
      </c>
      <c r="V930">
        <v>0</v>
      </c>
      <c r="W930" t="str">
        <f>""</f>
        <v/>
      </c>
      <c r="X930">
        <v>0</v>
      </c>
      <c r="Y930" t="str">
        <f>""</f>
        <v/>
      </c>
      <c r="Z930">
        <v>0</v>
      </c>
      <c r="AA930" t="str">
        <f>""</f>
        <v/>
      </c>
      <c r="AB930">
        <v>0</v>
      </c>
      <c r="AC930" t="str">
        <f>""</f>
        <v/>
      </c>
      <c r="AD930">
        <v>0</v>
      </c>
      <c r="AE930" t="str">
        <f>""</f>
        <v/>
      </c>
      <c r="AF930">
        <v>0</v>
      </c>
      <c r="AG930" t="str">
        <f>""</f>
        <v/>
      </c>
      <c r="AH930">
        <v>0</v>
      </c>
      <c r="AI930" t="str">
        <f>""</f>
        <v/>
      </c>
      <c r="AJ930">
        <v>0</v>
      </c>
      <c r="AK930" t="str">
        <f>""</f>
        <v/>
      </c>
      <c r="AL930">
        <v>0</v>
      </c>
      <c r="AM930" t="str">
        <f>""</f>
        <v/>
      </c>
      <c r="AN930">
        <v>0</v>
      </c>
      <c r="AO930" t="str">
        <f>""</f>
        <v/>
      </c>
      <c r="AP930">
        <v>0</v>
      </c>
      <c r="AQ930" t="str">
        <f>""</f>
        <v/>
      </c>
      <c r="AR930" t="s">
        <v>767</v>
      </c>
      <c r="AS930" t="s">
        <v>57</v>
      </c>
      <c r="AT930">
        <v>1203</v>
      </c>
      <c r="AU930" t="s">
        <v>981</v>
      </c>
      <c r="AV930">
        <v>2015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</row>
    <row r="931" spans="1:54" x14ac:dyDescent="0.2">
      <c r="A931">
        <v>2120411526</v>
      </c>
      <c r="B931" t="s">
        <v>983</v>
      </c>
      <c r="C931" s="2">
        <v>-2900000</v>
      </c>
      <c r="D931">
        <v>0</v>
      </c>
      <c r="E931">
        <v>0</v>
      </c>
      <c r="F931">
        <v>0</v>
      </c>
      <c r="G931" s="1">
        <v>-2900000</v>
      </c>
      <c r="H931">
        <v>0</v>
      </c>
      <c r="I931" s="2">
        <v>-2900000</v>
      </c>
      <c r="J931">
        <v>0</v>
      </c>
      <c r="K931">
        <v>0</v>
      </c>
      <c r="L931">
        <v>0</v>
      </c>
      <c r="M931" s="1">
        <v>-2900000</v>
      </c>
      <c r="N931">
        <v>0</v>
      </c>
      <c r="O931" s="2">
        <v>-2900000</v>
      </c>
      <c r="P931">
        <v>0</v>
      </c>
      <c r="Q931" s="1">
        <v>-2900000</v>
      </c>
      <c r="R931">
        <v>0</v>
      </c>
      <c r="S931">
        <v>0</v>
      </c>
      <c r="T931">
        <v>0</v>
      </c>
      <c r="U931">
        <v>0</v>
      </c>
      <c r="V931">
        <v>0</v>
      </c>
      <c r="W931" t="str">
        <f>""</f>
        <v/>
      </c>
      <c r="X931">
        <v>0</v>
      </c>
      <c r="Y931" t="str">
        <f>""</f>
        <v/>
      </c>
      <c r="Z931">
        <v>0</v>
      </c>
      <c r="AA931" t="str">
        <f>""</f>
        <v/>
      </c>
      <c r="AB931">
        <v>0</v>
      </c>
      <c r="AC931" t="str">
        <f>""</f>
        <v/>
      </c>
      <c r="AD931">
        <v>0</v>
      </c>
      <c r="AE931" t="str">
        <f>""</f>
        <v/>
      </c>
      <c r="AF931">
        <v>0</v>
      </c>
      <c r="AG931" t="str">
        <f>""</f>
        <v/>
      </c>
      <c r="AH931">
        <v>0</v>
      </c>
      <c r="AI931" t="str">
        <f>""</f>
        <v/>
      </c>
      <c r="AJ931">
        <v>0</v>
      </c>
      <c r="AK931" t="str">
        <f>""</f>
        <v/>
      </c>
      <c r="AL931">
        <v>0</v>
      </c>
      <c r="AM931" t="str">
        <f>""</f>
        <v/>
      </c>
      <c r="AN931">
        <v>0</v>
      </c>
      <c r="AO931" t="str">
        <f>""</f>
        <v/>
      </c>
      <c r="AP931">
        <v>0</v>
      </c>
      <c r="AQ931" t="str">
        <f>""</f>
        <v/>
      </c>
      <c r="AR931" t="s">
        <v>767</v>
      </c>
      <c r="AS931" t="s">
        <v>57</v>
      </c>
      <c r="AT931">
        <v>1204</v>
      </c>
      <c r="AU931" t="s">
        <v>984</v>
      </c>
      <c r="AV931">
        <v>2015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</row>
    <row r="932" spans="1:54" x14ac:dyDescent="0.2">
      <c r="A932">
        <v>2120421918</v>
      </c>
      <c r="B932" t="s">
        <v>985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 t="str">
        <f>""</f>
        <v/>
      </c>
      <c r="X932">
        <v>0</v>
      </c>
      <c r="Y932" t="str">
        <f>""</f>
        <v/>
      </c>
      <c r="Z932">
        <v>0</v>
      </c>
      <c r="AA932" t="str">
        <f>""</f>
        <v/>
      </c>
      <c r="AB932">
        <v>0</v>
      </c>
      <c r="AC932" t="str">
        <f>""</f>
        <v/>
      </c>
      <c r="AD932">
        <v>0</v>
      </c>
      <c r="AE932" t="str">
        <f>""</f>
        <v/>
      </c>
      <c r="AF932">
        <v>0</v>
      </c>
      <c r="AG932" t="str">
        <f>""</f>
        <v/>
      </c>
      <c r="AH932">
        <v>0</v>
      </c>
      <c r="AI932" t="str">
        <f>""</f>
        <v/>
      </c>
      <c r="AJ932">
        <v>0</v>
      </c>
      <c r="AK932" t="str">
        <f>""</f>
        <v/>
      </c>
      <c r="AL932">
        <v>0</v>
      </c>
      <c r="AM932" t="str">
        <f>""</f>
        <v/>
      </c>
      <c r="AN932">
        <v>0</v>
      </c>
      <c r="AO932" t="str">
        <f>""</f>
        <v/>
      </c>
      <c r="AP932">
        <v>0</v>
      </c>
      <c r="AQ932" t="str">
        <f>""</f>
        <v/>
      </c>
      <c r="AR932" t="s">
        <v>767</v>
      </c>
      <c r="AS932" t="s">
        <v>57</v>
      </c>
      <c r="AT932">
        <v>0</v>
      </c>
      <c r="AU932" t="str">
        <f>""</f>
        <v/>
      </c>
      <c r="AV932">
        <v>2015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</row>
    <row r="933" spans="1:54" x14ac:dyDescent="0.2">
      <c r="A933">
        <v>2120421950</v>
      </c>
      <c r="B933" t="s">
        <v>985</v>
      </c>
      <c r="C933" s="2">
        <v>2900000</v>
      </c>
      <c r="D933">
        <v>0</v>
      </c>
      <c r="E933">
        <v>0</v>
      </c>
      <c r="F933">
        <v>0</v>
      </c>
      <c r="G933" s="1">
        <v>2900000</v>
      </c>
      <c r="H933">
        <v>0</v>
      </c>
      <c r="I933" s="2">
        <v>2900000</v>
      </c>
      <c r="J933">
        <v>0</v>
      </c>
      <c r="K933">
        <v>0</v>
      </c>
      <c r="L933">
        <v>0</v>
      </c>
      <c r="M933" s="1">
        <v>2900000</v>
      </c>
      <c r="N933">
        <v>0</v>
      </c>
      <c r="O933" s="2">
        <v>2900000</v>
      </c>
      <c r="P933">
        <v>0</v>
      </c>
      <c r="Q933" s="1">
        <v>2900000</v>
      </c>
      <c r="R933">
        <v>0</v>
      </c>
      <c r="S933">
        <v>0</v>
      </c>
      <c r="T933">
        <v>0</v>
      </c>
      <c r="U933">
        <v>0</v>
      </c>
      <c r="V933">
        <v>0</v>
      </c>
      <c r="W933" t="str">
        <f>""</f>
        <v/>
      </c>
      <c r="X933">
        <v>0</v>
      </c>
      <c r="Y933" t="str">
        <f>""</f>
        <v/>
      </c>
      <c r="Z933">
        <v>0</v>
      </c>
      <c r="AA933" t="str">
        <f>""</f>
        <v/>
      </c>
      <c r="AB933">
        <v>0</v>
      </c>
      <c r="AC933" t="str">
        <f>""</f>
        <v/>
      </c>
      <c r="AD933">
        <v>0</v>
      </c>
      <c r="AE933" t="str">
        <f>""</f>
        <v/>
      </c>
      <c r="AF933">
        <v>0</v>
      </c>
      <c r="AG933" t="str">
        <f>""</f>
        <v/>
      </c>
      <c r="AH933">
        <v>0</v>
      </c>
      <c r="AI933" t="str">
        <f>""</f>
        <v/>
      </c>
      <c r="AJ933">
        <v>0</v>
      </c>
      <c r="AK933" t="str">
        <f>""</f>
        <v/>
      </c>
      <c r="AL933">
        <v>0</v>
      </c>
      <c r="AM933" t="str">
        <f>""</f>
        <v/>
      </c>
      <c r="AN933">
        <v>0</v>
      </c>
      <c r="AO933" t="str">
        <f>""</f>
        <v/>
      </c>
      <c r="AP933">
        <v>0</v>
      </c>
      <c r="AQ933" t="str">
        <f>""</f>
        <v/>
      </c>
      <c r="AR933" t="s">
        <v>767</v>
      </c>
      <c r="AS933" t="s">
        <v>57</v>
      </c>
      <c r="AT933">
        <v>1204</v>
      </c>
      <c r="AU933" t="s">
        <v>984</v>
      </c>
      <c r="AV933">
        <v>2015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</row>
    <row r="934" spans="1:54" x14ac:dyDescent="0.2">
      <c r="A934">
        <v>2120511526</v>
      </c>
      <c r="B934" t="s">
        <v>986</v>
      </c>
      <c r="C934" s="2">
        <v>-2000000</v>
      </c>
      <c r="D934">
        <v>0</v>
      </c>
      <c r="E934">
        <v>0</v>
      </c>
      <c r="F934">
        <v>0</v>
      </c>
      <c r="G934" s="1">
        <v>-2000000</v>
      </c>
      <c r="H934">
        <v>0</v>
      </c>
      <c r="I934" s="2">
        <v>-2000000</v>
      </c>
      <c r="J934">
        <v>0</v>
      </c>
      <c r="K934">
        <v>0</v>
      </c>
      <c r="L934">
        <v>0</v>
      </c>
      <c r="M934" s="1">
        <v>-2000000</v>
      </c>
      <c r="N934">
        <v>0</v>
      </c>
      <c r="O934" s="2">
        <v>-2000000</v>
      </c>
      <c r="P934">
        <v>0</v>
      </c>
      <c r="Q934" s="1">
        <v>-2000000</v>
      </c>
      <c r="R934">
        <v>0</v>
      </c>
      <c r="S934">
        <v>0</v>
      </c>
      <c r="T934">
        <v>0</v>
      </c>
      <c r="U934">
        <v>0</v>
      </c>
      <c r="V934">
        <v>0</v>
      </c>
      <c r="W934" t="str">
        <f>""</f>
        <v/>
      </c>
      <c r="X934">
        <v>0</v>
      </c>
      <c r="Y934" t="str">
        <f>""</f>
        <v/>
      </c>
      <c r="Z934">
        <v>0</v>
      </c>
      <c r="AA934" t="str">
        <f>""</f>
        <v/>
      </c>
      <c r="AB934">
        <v>0</v>
      </c>
      <c r="AC934" t="str">
        <f>""</f>
        <v/>
      </c>
      <c r="AD934">
        <v>0</v>
      </c>
      <c r="AE934" t="str">
        <f>""</f>
        <v/>
      </c>
      <c r="AF934">
        <v>0</v>
      </c>
      <c r="AG934" t="str">
        <f>""</f>
        <v/>
      </c>
      <c r="AH934">
        <v>0</v>
      </c>
      <c r="AI934" t="str">
        <f>""</f>
        <v/>
      </c>
      <c r="AJ934">
        <v>0</v>
      </c>
      <c r="AK934" t="str">
        <f>""</f>
        <v/>
      </c>
      <c r="AL934">
        <v>0</v>
      </c>
      <c r="AM934" t="str">
        <f>""</f>
        <v/>
      </c>
      <c r="AN934">
        <v>0</v>
      </c>
      <c r="AO934" t="str">
        <f>""</f>
        <v/>
      </c>
      <c r="AP934">
        <v>0</v>
      </c>
      <c r="AQ934" t="str">
        <f>""</f>
        <v/>
      </c>
      <c r="AR934" t="s">
        <v>767</v>
      </c>
      <c r="AS934" t="s">
        <v>57</v>
      </c>
      <c r="AT934">
        <v>1205</v>
      </c>
      <c r="AU934" t="s">
        <v>987</v>
      </c>
      <c r="AV934">
        <v>2015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</row>
    <row r="935" spans="1:54" x14ac:dyDescent="0.2">
      <c r="A935">
        <v>2120521950</v>
      </c>
      <c r="B935" t="s">
        <v>988</v>
      </c>
      <c r="C935" s="2">
        <v>2000000</v>
      </c>
      <c r="D935">
        <v>0</v>
      </c>
      <c r="E935">
        <v>0</v>
      </c>
      <c r="F935">
        <v>0</v>
      </c>
      <c r="G935" s="1">
        <v>2000000</v>
      </c>
      <c r="H935">
        <v>0</v>
      </c>
      <c r="I935" s="2">
        <v>2000000</v>
      </c>
      <c r="J935">
        <v>0</v>
      </c>
      <c r="K935">
        <v>0</v>
      </c>
      <c r="L935">
        <v>0</v>
      </c>
      <c r="M935" s="1">
        <v>2000000</v>
      </c>
      <c r="N935">
        <v>0</v>
      </c>
      <c r="O935" s="2">
        <v>2000000</v>
      </c>
      <c r="P935">
        <v>0</v>
      </c>
      <c r="Q935" s="1">
        <v>2000000</v>
      </c>
      <c r="R935">
        <v>0</v>
      </c>
      <c r="S935">
        <v>0</v>
      </c>
      <c r="T935">
        <v>0</v>
      </c>
      <c r="U935">
        <v>0</v>
      </c>
      <c r="V935">
        <v>0</v>
      </c>
      <c r="W935" t="str">
        <f>""</f>
        <v/>
      </c>
      <c r="X935">
        <v>0</v>
      </c>
      <c r="Y935" t="str">
        <f>""</f>
        <v/>
      </c>
      <c r="Z935">
        <v>0</v>
      </c>
      <c r="AA935" t="str">
        <f>""</f>
        <v/>
      </c>
      <c r="AB935">
        <v>0</v>
      </c>
      <c r="AC935" t="str">
        <f>""</f>
        <v/>
      </c>
      <c r="AD935">
        <v>0</v>
      </c>
      <c r="AE935" t="str">
        <f>""</f>
        <v/>
      </c>
      <c r="AF935">
        <v>0</v>
      </c>
      <c r="AG935" t="str">
        <f>""</f>
        <v/>
      </c>
      <c r="AH935">
        <v>0</v>
      </c>
      <c r="AI935" t="str">
        <f>""</f>
        <v/>
      </c>
      <c r="AJ935">
        <v>0</v>
      </c>
      <c r="AK935" t="str">
        <f>""</f>
        <v/>
      </c>
      <c r="AL935">
        <v>0</v>
      </c>
      <c r="AM935" t="str">
        <f>""</f>
        <v/>
      </c>
      <c r="AN935">
        <v>0</v>
      </c>
      <c r="AO935" t="str">
        <f>""</f>
        <v/>
      </c>
      <c r="AP935">
        <v>0</v>
      </c>
      <c r="AQ935" t="str">
        <f>""</f>
        <v/>
      </c>
      <c r="AR935" t="s">
        <v>767</v>
      </c>
      <c r="AS935" t="s">
        <v>57</v>
      </c>
      <c r="AT935">
        <v>1205</v>
      </c>
      <c r="AU935" t="s">
        <v>987</v>
      </c>
      <c r="AV935">
        <v>2015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</row>
    <row r="936" spans="1:54" x14ac:dyDescent="0.2">
      <c r="A936">
        <v>2120611525</v>
      </c>
      <c r="B936" t="s">
        <v>989</v>
      </c>
      <c r="C936" s="2">
        <v>-3379494</v>
      </c>
      <c r="D936" s="1">
        <v>-830351</v>
      </c>
      <c r="E936">
        <v>0</v>
      </c>
      <c r="F936" s="1">
        <v>-830351</v>
      </c>
      <c r="G936" s="1">
        <v>-2549143</v>
      </c>
      <c r="H936">
        <v>24.57</v>
      </c>
      <c r="I936" s="2">
        <v>-3379494</v>
      </c>
      <c r="J936" s="1">
        <v>-830351</v>
      </c>
      <c r="K936">
        <v>0</v>
      </c>
      <c r="L936" s="1">
        <v>-830351</v>
      </c>
      <c r="M936" s="1">
        <v>-2549143</v>
      </c>
      <c r="N936">
        <v>24.57</v>
      </c>
      <c r="O936" s="2">
        <v>-3379494</v>
      </c>
      <c r="P936" s="1">
        <v>-830351</v>
      </c>
      <c r="Q936" s="1">
        <v>-2549143</v>
      </c>
      <c r="R936">
        <v>0</v>
      </c>
      <c r="S936" s="1">
        <v>830351</v>
      </c>
      <c r="T936">
        <v>0</v>
      </c>
      <c r="U936" s="1">
        <v>830351</v>
      </c>
      <c r="V936">
        <v>0</v>
      </c>
      <c r="W936" t="str">
        <f>""</f>
        <v/>
      </c>
      <c r="X936">
        <v>0</v>
      </c>
      <c r="Y936" t="str">
        <f>""</f>
        <v/>
      </c>
      <c r="Z936">
        <v>0</v>
      </c>
      <c r="AA936" t="str">
        <f>""</f>
        <v/>
      </c>
      <c r="AB936">
        <v>0</v>
      </c>
      <c r="AC936" t="str">
        <f>""</f>
        <v/>
      </c>
      <c r="AD936">
        <v>0</v>
      </c>
      <c r="AE936" t="str">
        <f>""</f>
        <v/>
      </c>
      <c r="AF936">
        <v>0</v>
      </c>
      <c r="AG936" t="str">
        <f>""</f>
        <v/>
      </c>
      <c r="AH936">
        <v>0</v>
      </c>
      <c r="AI936" t="str">
        <f>""</f>
        <v/>
      </c>
      <c r="AJ936">
        <v>0</v>
      </c>
      <c r="AK936" t="str">
        <f>""</f>
        <v/>
      </c>
      <c r="AL936">
        <v>0</v>
      </c>
      <c r="AM936" t="str">
        <f>""</f>
        <v/>
      </c>
      <c r="AN936">
        <v>0</v>
      </c>
      <c r="AO936" t="str">
        <f>""</f>
        <v/>
      </c>
      <c r="AP936">
        <v>0</v>
      </c>
      <c r="AQ936" t="str">
        <f>""</f>
        <v/>
      </c>
      <c r="AR936" t="s">
        <v>767</v>
      </c>
      <c r="AS936" t="s">
        <v>57</v>
      </c>
      <c r="AT936">
        <v>1206</v>
      </c>
      <c r="AU936" t="s">
        <v>990</v>
      </c>
      <c r="AV936">
        <v>2015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</row>
    <row r="937" spans="1:54" x14ac:dyDescent="0.2">
      <c r="A937">
        <v>2120621750</v>
      </c>
      <c r="B937" t="s">
        <v>991</v>
      </c>
      <c r="C937" s="2">
        <v>3379494</v>
      </c>
      <c r="D937" s="1">
        <v>71980</v>
      </c>
      <c r="E937">
        <v>0</v>
      </c>
      <c r="F937" s="1">
        <v>71980</v>
      </c>
      <c r="G937" s="1">
        <v>3307514</v>
      </c>
      <c r="H937">
        <v>2.12</v>
      </c>
      <c r="I937" s="2">
        <v>3379494</v>
      </c>
      <c r="J937" s="1">
        <v>71980</v>
      </c>
      <c r="K937">
        <v>0</v>
      </c>
      <c r="L937" s="1">
        <v>71980</v>
      </c>
      <c r="M937" s="1">
        <v>3307514</v>
      </c>
      <c r="N937">
        <v>2.12</v>
      </c>
      <c r="O937" s="2">
        <v>3379494</v>
      </c>
      <c r="P937" s="1">
        <v>1650007</v>
      </c>
      <c r="Q937" s="1">
        <v>1729487</v>
      </c>
      <c r="R937">
        <v>0</v>
      </c>
      <c r="S937" s="1">
        <v>-71980</v>
      </c>
      <c r="T937">
        <v>0</v>
      </c>
      <c r="U937" s="1">
        <v>-71980</v>
      </c>
      <c r="V937">
        <v>0</v>
      </c>
      <c r="W937" t="str">
        <f>""</f>
        <v/>
      </c>
      <c r="X937">
        <v>0</v>
      </c>
      <c r="Y937" t="str">
        <f>""</f>
        <v/>
      </c>
      <c r="Z937">
        <v>0</v>
      </c>
      <c r="AA937" t="str">
        <f>""</f>
        <v/>
      </c>
      <c r="AB937">
        <v>0</v>
      </c>
      <c r="AC937" t="str">
        <f>""</f>
        <v/>
      </c>
      <c r="AD937">
        <v>0</v>
      </c>
      <c r="AE937" t="str">
        <f>""</f>
        <v/>
      </c>
      <c r="AF937">
        <v>0</v>
      </c>
      <c r="AG937" t="str">
        <f>""</f>
        <v/>
      </c>
      <c r="AH937">
        <v>0</v>
      </c>
      <c r="AI937" t="str">
        <f>""</f>
        <v/>
      </c>
      <c r="AJ937">
        <v>0</v>
      </c>
      <c r="AK937" t="str">
        <f>""</f>
        <v/>
      </c>
      <c r="AL937">
        <v>0</v>
      </c>
      <c r="AM937" t="str">
        <f>""</f>
        <v/>
      </c>
      <c r="AN937">
        <v>0</v>
      </c>
      <c r="AO937" t="str">
        <f>""</f>
        <v/>
      </c>
      <c r="AP937">
        <v>0</v>
      </c>
      <c r="AQ937" t="str">
        <f>""</f>
        <v/>
      </c>
      <c r="AR937" t="s">
        <v>767</v>
      </c>
      <c r="AS937" t="s">
        <v>57</v>
      </c>
      <c r="AT937">
        <v>1206</v>
      </c>
      <c r="AU937" t="s">
        <v>990</v>
      </c>
      <c r="AV937">
        <v>2015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</row>
    <row r="938" spans="1:54" x14ac:dyDescent="0.2">
      <c r="A938">
        <v>2120711525</v>
      </c>
      <c r="B938" t="s">
        <v>992</v>
      </c>
      <c r="C938" s="2">
        <v>-90000</v>
      </c>
      <c r="D938" s="1">
        <v>-90000</v>
      </c>
      <c r="E938">
        <v>0</v>
      </c>
      <c r="F938" s="1">
        <v>-90000</v>
      </c>
      <c r="G938">
        <v>0</v>
      </c>
      <c r="H938">
        <v>100</v>
      </c>
      <c r="I938" s="2">
        <v>-90000</v>
      </c>
      <c r="J938" s="1">
        <v>-90000</v>
      </c>
      <c r="K938">
        <v>0</v>
      </c>
      <c r="L938" s="1">
        <v>-90000</v>
      </c>
      <c r="M938">
        <v>0</v>
      </c>
      <c r="N938">
        <v>100</v>
      </c>
      <c r="O938" s="2">
        <v>-90000</v>
      </c>
      <c r="P938" s="1">
        <v>-90000</v>
      </c>
      <c r="Q938">
        <v>0</v>
      </c>
      <c r="R938">
        <v>0</v>
      </c>
      <c r="S938" s="1">
        <v>90000</v>
      </c>
      <c r="T938">
        <v>0</v>
      </c>
      <c r="U938" s="1">
        <v>90000</v>
      </c>
      <c r="V938">
        <v>0</v>
      </c>
      <c r="W938" t="str">
        <f>""</f>
        <v/>
      </c>
      <c r="X938">
        <v>0</v>
      </c>
      <c r="Y938" t="str">
        <f>""</f>
        <v/>
      </c>
      <c r="Z938">
        <v>0</v>
      </c>
      <c r="AA938" t="str">
        <f>""</f>
        <v/>
      </c>
      <c r="AB938">
        <v>0</v>
      </c>
      <c r="AC938" t="str">
        <f>""</f>
        <v/>
      </c>
      <c r="AD938">
        <v>0</v>
      </c>
      <c r="AE938" t="str">
        <f>""</f>
        <v/>
      </c>
      <c r="AF938">
        <v>0</v>
      </c>
      <c r="AG938" t="str">
        <f>""</f>
        <v/>
      </c>
      <c r="AH938">
        <v>0</v>
      </c>
      <c r="AI938" t="str">
        <f>""</f>
        <v/>
      </c>
      <c r="AJ938">
        <v>0</v>
      </c>
      <c r="AK938" t="str">
        <f>""</f>
        <v/>
      </c>
      <c r="AL938">
        <v>0</v>
      </c>
      <c r="AM938" t="str">
        <f>""</f>
        <v/>
      </c>
      <c r="AN938">
        <v>0</v>
      </c>
      <c r="AO938" t="str">
        <f>""</f>
        <v/>
      </c>
      <c r="AP938">
        <v>0</v>
      </c>
      <c r="AQ938" t="str">
        <f>""</f>
        <v/>
      </c>
      <c r="AR938" t="s">
        <v>767</v>
      </c>
      <c r="AS938" t="s">
        <v>57</v>
      </c>
      <c r="AT938">
        <v>1207</v>
      </c>
      <c r="AU938" t="s">
        <v>993</v>
      </c>
      <c r="AV938">
        <v>2015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</row>
    <row r="939" spans="1:54" x14ac:dyDescent="0.2">
      <c r="A939">
        <v>2120721750</v>
      </c>
      <c r="B939" t="s">
        <v>994</v>
      </c>
      <c r="C939" s="2">
        <v>90000</v>
      </c>
      <c r="D939" s="1">
        <v>87766</v>
      </c>
      <c r="E939">
        <v>0</v>
      </c>
      <c r="F939" s="1">
        <v>87766</v>
      </c>
      <c r="G939" s="1">
        <v>2234</v>
      </c>
      <c r="H939">
        <v>97.51</v>
      </c>
      <c r="I939" s="2">
        <v>90000</v>
      </c>
      <c r="J939" s="1">
        <v>87766</v>
      </c>
      <c r="K939">
        <v>0</v>
      </c>
      <c r="L939" s="1">
        <v>87766</v>
      </c>
      <c r="M939" s="1">
        <v>2234</v>
      </c>
      <c r="N939">
        <v>97.51</v>
      </c>
      <c r="O939" s="2">
        <v>90000</v>
      </c>
      <c r="P939" s="1">
        <v>87766</v>
      </c>
      <c r="Q939" s="1">
        <v>2234</v>
      </c>
      <c r="R939">
        <v>0</v>
      </c>
      <c r="S939" s="1">
        <v>-87766</v>
      </c>
      <c r="T939">
        <v>0</v>
      </c>
      <c r="U939" s="1">
        <v>-87766</v>
      </c>
      <c r="V939">
        <v>0</v>
      </c>
      <c r="W939" t="str">
        <f>""</f>
        <v/>
      </c>
      <c r="X939">
        <v>0</v>
      </c>
      <c r="Y939" t="str">
        <f>""</f>
        <v/>
      </c>
      <c r="Z939">
        <v>0</v>
      </c>
      <c r="AA939" t="str">
        <f>""</f>
        <v/>
      </c>
      <c r="AB939">
        <v>0</v>
      </c>
      <c r="AC939" t="str">
        <f>""</f>
        <v/>
      </c>
      <c r="AD939">
        <v>0</v>
      </c>
      <c r="AE939" t="str">
        <f>""</f>
        <v/>
      </c>
      <c r="AF939">
        <v>0</v>
      </c>
      <c r="AG939" t="str">
        <f>""</f>
        <v/>
      </c>
      <c r="AH939">
        <v>0</v>
      </c>
      <c r="AI939" t="str">
        <f>""</f>
        <v/>
      </c>
      <c r="AJ939">
        <v>0</v>
      </c>
      <c r="AK939" t="str">
        <f>""</f>
        <v/>
      </c>
      <c r="AL939">
        <v>0</v>
      </c>
      <c r="AM939" t="str">
        <f>""</f>
        <v/>
      </c>
      <c r="AN939">
        <v>0</v>
      </c>
      <c r="AO939" t="str">
        <f>""</f>
        <v/>
      </c>
      <c r="AP939">
        <v>0</v>
      </c>
      <c r="AQ939" t="str">
        <f>""</f>
        <v/>
      </c>
      <c r="AR939" t="s">
        <v>767</v>
      </c>
      <c r="AS939" t="s">
        <v>57</v>
      </c>
      <c r="AT939">
        <v>1207</v>
      </c>
      <c r="AU939" t="s">
        <v>993</v>
      </c>
      <c r="AV939">
        <v>2015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</row>
    <row r="940" spans="1:54" x14ac:dyDescent="0.2">
      <c r="A940">
        <v>2120811528</v>
      </c>
      <c r="B940" t="s">
        <v>995</v>
      </c>
      <c r="C940" s="2">
        <v>-400000</v>
      </c>
      <c r="D940" s="1">
        <v>-232750</v>
      </c>
      <c r="E940">
        <v>0</v>
      </c>
      <c r="F940" s="1">
        <v>-232750</v>
      </c>
      <c r="G940" s="1">
        <v>-167250</v>
      </c>
      <c r="H940">
        <v>58.18</v>
      </c>
      <c r="I940" s="2">
        <v>-400000</v>
      </c>
      <c r="J940" s="1">
        <v>-232750</v>
      </c>
      <c r="K940">
        <v>0</v>
      </c>
      <c r="L940" s="1">
        <v>-232750</v>
      </c>
      <c r="M940" s="1">
        <v>-167250</v>
      </c>
      <c r="N940">
        <v>58.18</v>
      </c>
      <c r="O940" s="2">
        <v>-400000</v>
      </c>
      <c r="P940" s="1">
        <v>-232750</v>
      </c>
      <c r="Q940" s="1">
        <v>-167250</v>
      </c>
      <c r="R940">
        <v>0</v>
      </c>
      <c r="S940" s="1">
        <v>232750</v>
      </c>
      <c r="T940">
        <v>0</v>
      </c>
      <c r="U940" s="1">
        <v>232750</v>
      </c>
      <c r="V940">
        <v>0</v>
      </c>
      <c r="W940" t="str">
        <f>""</f>
        <v/>
      </c>
      <c r="X940">
        <v>0</v>
      </c>
      <c r="Y940" t="str">
        <f>""</f>
        <v/>
      </c>
      <c r="Z940">
        <v>0</v>
      </c>
      <c r="AA940" t="str">
        <f>""</f>
        <v/>
      </c>
      <c r="AB940">
        <v>0</v>
      </c>
      <c r="AC940" t="str">
        <f>""</f>
        <v/>
      </c>
      <c r="AD940">
        <v>0</v>
      </c>
      <c r="AE940" t="str">
        <f>""</f>
        <v/>
      </c>
      <c r="AF940">
        <v>0</v>
      </c>
      <c r="AG940" t="str">
        <f>""</f>
        <v/>
      </c>
      <c r="AH940">
        <v>0</v>
      </c>
      <c r="AI940" t="str">
        <f>""</f>
        <v/>
      </c>
      <c r="AJ940">
        <v>0</v>
      </c>
      <c r="AK940" t="str">
        <f>""</f>
        <v/>
      </c>
      <c r="AL940">
        <v>0</v>
      </c>
      <c r="AM940" t="str">
        <f>""</f>
        <v/>
      </c>
      <c r="AN940">
        <v>0</v>
      </c>
      <c r="AO940" t="str">
        <f>""</f>
        <v/>
      </c>
      <c r="AP940">
        <v>0</v>
      </c>
      <c r="AQ940" t="str">
        <f>""</f>
        <v/>
      </c>
      <c r="AR940" t="s">
        <v>767</v>
      </c>
      <c r="AS940" t="s">
        <v>57</v>
      </c>
      <c r="AT940">
        <v>1208</v>
      </c>
      <c r="AU940" t="s">
        <v>996</v>
      </c>
      <c r="AV940">
        <v>2015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</row>
    <row r="941" spans="1:54" x14ac:dyDescent="0.2">
      <c r="A941">
        <v>2120821750</v>
      </c>
      <c r="B941" t="s">
        <v>997</v>
      </c>
      <c r="C941" s="2">
        <v>400000</v>
      </c>
      <c r="D941" s="1">
        <v>250900</v>
      </c>
      <c r="E941">
        <v>0</v>
      </c>
      <c r="F941" s="1">
        <v>250900</v>
      </c>
      <c r="G941" s="1">
        <v>149100</v>
      </c>
      <c r="H941">
        <v>62.72</v>
      </c>
      <c r="I941" s="2">
        <v>400000</v>
      </c>
      <c r="J941" s="1">
        <v>250900</v>
      </c>
      <c r="K941">
        <v>0</v>
      </c>
      <c r="L941" s="1">
        <v>250900</v>
      </c>
      <c r="M941" s="1">
        <v>149100</v>
      </c>
      <c r="N941">
        <v>62.72</v>
      </c>
      <c r="O941" s="2">
        <v>400000</v>
      </c>
      <c r="P941" s="1">
        <v>250900</v>
      </c>
      <c r="Q941" s="1">
        <v>149100</v>
      </c>
      <c r="R941">
        <v>0</v>
      </c>
      <c r="S941" s="1">
        <v>-250900</v>
      </c>
      <c r="T941">
        <v>0</v>
      </c>
      <c r="U941" s="1">
        <v>-250900</v>
      </c>
      <c r="V941">
        <v>0</v>
      </c>
      <c r="W941" t="str">
        <f>""</f>
        <v/>
      </c>
      <c r="X941">
        <v>0</v>
      </c>
      <c r="Y941" t="str">
        <f>""</f>
        <v/>
      </c>
      <c r="Z941">
        <v>0</v>
      </c>
      <c r="AA941" t="str">
        <f>""</f>
        <v/>
      </c>
      <c r="AB941">
        <v>0</v>
      </c>
      <c r="AC941" t="str">
        <f>""</f>
        <v/>
      </c>
      <c r="AD941">
        <v>0</v>
      </c>
      <c r="AE941" t="str">
        <f>""</f>
        <v/>
      </c>
      <c r="AF941">
        <v>0</v>
      </c>
      <c r="AG941" t="str">
        <f>""</f>
        <v/>
      </c>
      <c r="AH941">
        <v>0</v>
      </c>
      <c r="AI941" t="str">
        <f>""</f>
        <v/>
      </c>
      <c r="AJ941">
        <v>0</v>
      </c>
      <c r="AK941" t="str">
        <f>""</f>
        <v/>
      </c>
      <c r="AL941">
        <v>0</v>
      </c>
      <c r="AM941" t="str">
        <f>""</f>
        <v/>
      </c>
      <c r="AN941">
        <v>0</v>
      </c>
      <c r="AO941" t="str">
        <f>""</f>
        <v/>
      </c>
      <c r="AP941">
        <v>0</v>
      </c>
      <c r="AQ941" t="str">
        <f>""</f>
        <v/>
      </c>
      <c r="AR941" t="s">
        <v>767</v>
      </c>
      <c r="AS941" t="s">
        <v>57</v>
      </c>
      <c r="AT941">
        <v>1208</v>
      </c>
      <c r="AU941" t="s">
        <v>996</v>
      </c>
      <c r="AV941">
        <v>2015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</row>
    <row r="942" spans="1:54" x14ac:dyDescent="0.2">
      <c r="A942">
        <v>2120911525</v>
      </c>
      <c r="B942" t="s">
        <v>998</v>
      </c>
      <c r="C942" s="2">
        <v>-176327</v>
      </c>
      <c r="D942" s="1">
        <v>-174218</v>
      </c>
      <c r="E942">
        <v>0</v>
      </c>
      <c r="F942" s="1">
        <v>-174218</v>
      </c>
      <c r="G942" s="1">
        <v>-2109</v>
      </c>
      <c r="H942">
        <v>98.8</v>
      </c>
      <c r="I942" s="2">
        <v>-176327</v>
      </c>
      <c r="J942" s="1">
        <v>-174218</v>
      </c>
      <c r="K942">
        <v>0</v>
      </c>
      <c r="L942" s="1">
        <v>-174218</v>
      </c>
      <c r="M942" s="1">
        <v>-2109</v>
      </c>
      <c r="N942">
        <v>98.8</v>
      </c>
      <c r="O942" s="2">
        <v>-176327</v>
      </c>
      <c r="P942" s="1">
        <v>-174218</v>
      </c>
      <c r="Q942" s="1">
        <v>-2109</v>
      </c>
      <c r="R942">
        <v>0</v>
      </c>
      <c r="S942" s="1">
        <v>174218</v>
      </c>
      <c r="T942">
        <v>0</v>
      </c>
      <c r="U942" s="1">
        <v>174218</v>
      </c>
      <c r="V942">
        <v>0</v>
      </c>
      <c r="W942" t="str">
        <f>""</f>
        <v/>
      </c>
      <c r="X942">
        <v>0</v>
      </c>
      <c r="Y942" t="str">
        <f>""</f>
        <v/>
      </c>
      <c r="Z942">
        <v>0</v>
      </c>
      <c r="AA942" t="str">
        <f>""</f>
        <v/>
      </c>
      <c r="AB942">
        <v>0</v>
      </c>
      <c r="AC942" t="str">
        <f>""</f>
        <v/>
      </c>
      <c r="AD942">
        <v>0</v>
      </c>
      <c r="AE942" t="str">
        <f>""</f>
        <v/>
      </c>
      <c r="AF942">
        <v>0</v>
      </c>
      <c r="AG942" t="str">
        <f>""</f>
        <v/>
      </c>
      <c r="AH942">
        <v>0</v>
      </c>
      <c r="AI942" t="str">
        <f>""</f>
        <v/>
      </c>
      <c r="AJ942">
        <v>0</v>
      </c>
      <c r="AK942" t="str">
        <f>""</f>
        <v/>
      </c>
      <c r="AL942">
        <v>0</v>
      </c>
      <c r="AM942" t="str">
        <f>""</f>
        <v/>
      </c>
      <c r="AN942">
        <v>0</v>
      </c>
      <c r="AO942" t="str">
        <f>""</f>
        <v/>
      </c>
      <c r="AP942">
        <v>0</v>
      </c>
      <c r="AQ942" t="str">
        <f>""</f>
        <v/>
      </c>
      <c r="AR942" t="s">
        <v>767</v>
      </c>
      <c r="AS942" t="s">
        <v>57</v>
      </c>
      <c r="AT942">
        <v>1209</v>
      </c>
      <c r="AU942" t="s">
        <v>999</v>
      </c>
      <c r="AV942">
        <v>2015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</row>
    <row r="943" spans="1:54" x14ac:dyDescent="0.2">
      <c r="A943">
        <v>2120921930</v>
      </c>
      <c r="B943" t="s">
        <v>998</v>
      </c>
      <c r="C943" s="2">
        <v>176327</v>
      </c>
      <c r="D943" s="1">
        <v>176327</v>
      </c>
      <c r="E943">
        <v>0</v>
      </c>
      <c r="F943" s="1">
        <v>176327</v>
      </c>
      <c r="G943">
        <v>0</v>
      </c>
      <c r="H943">
        <v>100</v>
      </c>
      <c r="I943" s="2">
        <v>176327</v>
      </c>
      <c r="J943" s="1">
        <v>176327</v>
      </c>
      <c r="K943">
        <v>0</v>
      </c>
      <c r="L943" s="1">
        <v>176327</v>
      </c>
      <c r="M943">
        <v>0</v>
      </c>
      <c r="N943">
        <v>100</v>
      </c>
      <c r="O943" s="2">
        <v>176327</v>
      </c>
      <c r="P943" s="1">
        <v>176327</v>
      </c>
      <c r="Q943">
        <v>0</v>
      </c>
      <c r="R943">
        <v>0</v>
      </c>
      <c r="S943" s="1">
        <v>-176327</v>
      </c>
      <c r="T943">
        <v>0</v>
      </c>
      <c r="U943" s="1">
        <v>-176327</v>
      </c>
      <c r="V943">
        <v>0</v>
      </c>
      <c r="W943" t="str">
        <f>""</f>
        <v/>
      </c>
      <c r="X943">
        <v>0</v>
      </c>
      <c r="Y943" t="str">
        <f>""</f>
        <v/>
      </c>
      <c r="Z943">
        <v>0</v>
      </c>
      <c r="AA943" t="str">
        <f>""</f>
        <v/>
      </c>
      <c r="AB943">
        <v>0</v>
      </c>
      <c r="AC943" t="str">
        <f>""</f>
        <v/>
      </c>
      <c r="AD943">
        <v>0</v>
      </c>
      <c r="AE943" t="str">
        <f>""</f>
        <v/>
      </c>
      <c r="AF943">
        <v>0</v>
      </c>
      <c r="AG943" t="str">
        <f>""</f>
        <v/>
      </c>
      <c r="AH943">
        <v>0</v>
      </c>
      <c r="AI943" t="str">
        <f>""</f>
        <v/>
      </c>
      <c r="AJ943">
        <v>0</v>
      </c>
      <c r="AK943" t="str">
        <f>""</f>
        <v/>
      </c>
      <c r="AL943">
        <v>0</v>
      </c>
      <c r="AM943" t="str">
        <f>""</f>
        <v/>
      </c>
      <c r="AN943">
        <v>0</v>
      </c>
      <c r="AO943" t="str">
        <f>""</f>
        <v/>
      </c>
      <c r="AP943">
        <v>0</v>
      </c>
      <c r="AQ943" t="str">
        <f>""</f>
        <v/>
      </c>
      <c r="AR943" t="s">
        <v>767</v>
      </c>
      <c r="AS943" t="s">
        <v>57</v>
      </c>
      <c r="AT943">
        <v>1209</v>
      </c>
      <c r="AU943" t="s">
        <v>999</v>
      </c>
      <c r="AV943">
        <v>2015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</row>
    <row r="944" spans="1:54" x14ac:dyDescent="0.2">
      <c r="A944">
        <v>2121011523</v>
      </c>
      <c r="B944" t="s">
        <v>1000</v>
      </c>
      <c r="C944" s="2">
        <v>-400000</v>
      </c>
      <c r="D944">
        <v>0</v>
      </c>
      <c r="E944">
        <v>0</v>
      </c>
      <c r="F944">
        <v>0</v>
      </c>
      <c r="G944" s="1">
        <v>-400000</v>
      </c>
      <c r="H944">
        <v>0</v>
      </c>
      <c r="I944" s="2">
        <v>-400000</v>
      </c>
      <c r="J944">
        <v>0</v>
      </c>
      <c r="K944">
        <v>0</v>
      </c>
      <c r="L944">
        <v>0</v>
      </c>
      <c r="M944" s="1">
        <v>-400000</v>
      </c>
      <c r="N944">
        <v>0</v>
      </c>
      <c r="O944" s="2">
        <v>-400000</v>
      </c>
      <c r="P944">
        <v>0</v>
      </c>
      <c r="Q944" s="1">
        <v>-400000</v>
      </c>
      <c r="R944">
        <v>0</v>
      </c>
      <c r="S944">
        <v>0</v>
      </c>
      <c r="T944">
        <v>0</v>
      </c>
      <c r="U944">
        <v>0</v>
      </c>
      <c r="V944">
        <v>0</v>
      </c>
      <c r="W944" t="str">
        <f>""</f>
        <v/>
      </c>
      <c r="X944">
        <v>0</v>
      </c>
      <c r="Y944" t="str">
        <f>""</f>
        <v/>
      </c>
      <c r="Z944">
        <v>0</v>
      </c>
      <c r="AA944" t="str">
        <f>""</f>
        <v/>
      </c>
      <c r="AB944">
        <v>0</v>
      </c>
      <c r="AC944" t="str">
        <f>""</f>
        <v/>
      </c>
      <c r="AD944">
        <v>0</v>
      </c>
      <c r="AE944" t="str">
        <f>""</f>
        <v/>
      </c>
      <c r="AF944">
        <v>0</v>
      </c>
      <c r="AG944" t="str">
        <f>""</f>
        <v/>
      </c>
      <c r="AH944">
        <v>0</v>
      </c>
      <c r="AI944" t="str">
        <f>""</f>
        <v/>
      </c>
      <c r="AJ944">
        <v>0</v>
      </c>
      <c r="AK944" t="str">
        <f>""</f>
        <v/>
      </c>
      <c r="AL944">
        <v>0</v>
      </c>
      <c r="AM944" t="str">
        <f>""</f>
        <v/>
      </c>
      <c r="AN944">
        <v>0</v>
      </c>
      <c r="AO944" t="str">
        <f>""</f>
        <v/>
      </c>
      <c r="AP944">
        <v>0</v>
      </c>
      <c r="AQ944" t="str">
        <f>""</f>
        <v/>
      </c>
      <c r="AR944" t="s">
        <v>767</v>
      </c>
      <c r="AS944" t="s">
        <v>57</v>
      </c>
      <c r="AT944">
        <v>1210</v>
      </c>
      <c r="AU944" t="s">
        <v>1001</v>
      </c>
      <c r="AV944">
        <v>2015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</row>
    <row r="945" spans="1:54" x14ac:dyDescent="0.2">
      <c r="A945">
        <v>2121021930</v>
      </c>
      <c r="B945" t="s">
        <v>1000</v>
      </c>
      <c r="C945" s="2">
        <v>400000</v>
      </c>
      <c r="D945">
        <v>0</v>
      </c>
      <c r="E945">
        <v>0</v>
      </c>
      <c r="F945">
        <v>0</v>
      </c>
      <c r="G945" s="1">
        <v>400000</v>
      </c>
      <c r="H945">
        <v>0</v>
      </c>
      <c r="I945" s="2">
        <v>400000</v>
      </c>
      <c r="J945">
        <v>0</v>
      </c>
      <c r="K945">
        <v>0</v>
      </c>
      <c r="L945">
        <v>0</v>
      </c>
      <c r="M945" s="1">
        <v>400000</v>
      </c>
      <c r="N945">
        <v>0</v>
      </c>
      <c r="O945" s="2">
        <v>400000</v>
      </c>
      <c r="P945">
        <v>0</v>
      </c>
      <c r="Q945" s="1">
        <v>400000</v>
      </c>
      <c r="R945">
        <v>0</v>
      </c>
      <c r="S945">
        <v>0</v>
      </c>
      <c r="T945">
        <v>0</v>
      </c>
      <c r="U945">
        <v>0</v>
      </c>
      <c r="V945">
        <v>0</v>
      </c>
      <c r="W945" t="str">
        <f>""</f>
        <v/>
      </c>
      <c r="X945">
        <v>0</v>
      </c>
      <c r="Y945" t="str">
        <f>""</f>
        <v/>
      </c>
      <c r="Z945">
        <v>0</v>
      </c>
      <c r="AA945" t="str">
        <f>""</f>
        <v/>
      </c>
      <c r="AB945">
        <v>0</v>
      </c>
      <c r="AC945" t="str">
        <f>""</f>
        <v/>
      </c>
      <c r="AD945">
        <v>0</v>
      </c>
      <c r="AE945" t="str">
        <f>""</f>
        <v/>
      </c>
      <c r="AF945">
        <v>0</v>
      </c>
      <c r="AG945" t="str">
        <f>""</f>
        <v/>
      </c>
      <c r="AH945">
        <v>0</v>
      </c>
      <c r="AI945" t="str">
        <f>""</f>
        <v/>
      </c>
      <c r="AJ945">
        <v>0</v>
      </c>
      <c r="AK945" t="str">
        <f>""</f>
        <v/>
      </c>
      <c r="AL945">
        <v>0</v>
      </c>
      <c r="AM945" t="str">
        <f>""</f>
        <v/>
      </c>
      <c r="AN945">
        <v>0</v>
      </c>
      <c r="AO945" t="str">
        <f>""</f>
        <v/>
      </c>
      <c r="AP945">
        <v>0</v>
      </c>
      <c r="AQ945" t="str">
        <f>""</f>
        <v/>
      </c>
      <c r="AR945" t="s">
        <v>767</v>
      </c>
      <c r="AS945" t="s">
        <v>57</v>
      </c>
      <c r="AT945">
        <v>1210</v>
      </c>
      <c r="AU945" t="s">
        <v>1001</v>
      </c>
      <c r="AV945">
        <v>2015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</row>
    <row r="946" spans="1:54" x14ac:dyDescent="0.2">
      <c r="A946">
        <v>2121111523</v>
      </c>
      <c r="B946" t="s">
        <v>1002</v>
      </c>
      <c r="C946" s="2">
        <v>-9403199</v>
      </c>
      <c r="D946" s="1">
        <v>-5343826</v>
      </c>
      <c r="E946">
        <v>0</v>
      </c>
      <c r="F946" s="1">
        <v>-5343826</v>
      </c>
      <c r="G946" s="1">
        <v>-4059373</v>
      </c>
      <c r="H946">
        <v>56.82</v>
      </c>
      <c r="I946" s="2">
        <v>-9403199</v>
      </c>
      <c r="J946" s="1">
        <v>-5343826</v>
      </c>
      <c r="K946">
        <v>0</v>
      </c>
      <c r="L946" s="1">
        <v>-5343826</v>
      </c>
      <c r="M946" s="1">
        <v>-4059373</v>
      </c>
      <c r="N946">
        <v>56.82</v>
      </c>
      <c r="O946" s="2">
        <v>-9403199</v>
      </c>
      <c r="P946" s="1">
        <v>-5343826</v>
      </c>
      <c r="Q946" s="1">
        <v>-4059373</v>
      </c>
      <c r="R946">
        <v>0</v>
      </c>
      <c r="S946" s="1">
        <v>5343826</v>
      </c>
      <c r="T946">
        <v>0</v>
      </c>
      <c r="U946" s="1">
        <v>5343826</v>
      </c>
      <c r="V946">
        <v>0</v>
      </c>
      <c r="W946" t="str">
        <f>""</f>
        <v/>
      </c>
      <c r="X946">
        <v>0</v>
      </c>
      <c r="Y946" t="str">
        <f>""</f>
        <v/>
      </c>
      <c r="Z946">
        <v>0</v>
      </c>
      <c r="AA946" t="str">
        <f>""</f>
        <v/>
      </c>
      <c r="AB946">
        <v>0</v>
      </c>
      <c r="AC946" t="str">
        <f>""</f>
        <v/>
      </c>
      <c r="AD946">
        <v>0</v>
      </c>
      <c r="AE946" t="str">
        <f>""</f>
        <v/>
      </c>
      <c r="AF946">
        <v>0</v>
      </c>
      <c r="AG946" t="str">
        <f>""</f>
        <v/>
      </c>
      <c r="AH946">
        <v>0</v>
      </c>
      <c r="AI946" t="str">
        <f>""</f>
        <v/>
      </c>
      <c r="AJ946">
        <v>0</v>
      </c>
      <c r="AK946" t="str">
        <f>""</f>
        <v/>
      </c>
      <c r="AL946">
        <v>0</v>
      </c>
      <c r="AM946" t="str">
        <f>""</f>
        <v/>
      </c>
      <c r="AN946">
        <v>0</v>
      </c>
      <c r="AO946" t="str">
        <f>""</f>
        <v/>
      </c>
      <c r="AP946">
        <v>0</v>
      </c>
      <c r="AQ946" t="str">
        <f>""</f>
        <v/>
      </c>
      <c r="AR946" t="s">
        <v>767</v>
      </c>
      <c r="AS946" t="s">
        <v>57</v>
      </c>
      <c r="AT946">
        <v>1211</v>
      </c>
      <c r="AU946" t="s">
        <v>1003</v>
      </c>
      <c r="AV946">
        <v>2015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</row>
    <row r="947" spans="1:54" x14ac:dyDescent="0.2">
      <c r="A947">
        <v>2121111525</v>
      </c>
      <c r="B947" t="s">
        <v>1004</v>
      </c>
      <c r="C947" s="2">
        <v>-3197087</v>
      </c>
      <c r="D947">
        <v>0</v>
      </c>
      <c r="E947">
        <v>0</v>
      </c>
      <c r="F947">
        <v>0</v>
      </c>
      <c r="G947" s="1">
        <v>-3197087</v>
      </c>
      <c r="H947">
        <v>0</v>
      </c>
      <c r="I947" s="2">
        <v>-3197087</v>
      </c>
      <c r="J947">
        <v>0</v>
      </c>
      <c r="K947">
        <v>0</v>
      </c>
      <c r="L947">
        <v>0</v>
      </c>
      <c r="M947" s="1">
        <v>-3197087</v>
      </c>
      <c r="N947">
        <v>0</v>
      </c>
      <c r="O947" s="2">
        <v>-3197087</v>
      </c>
      <c r="P947">
        <v>0</v>
      </c>
      <c r="Q947" s="1">
        <v>-3197087</v>
      </c>
      <c r="R947">
        <v>0</v>
      </c>
      <c r="S947">
        <v>0</v>
      </c>
      <c r="T947">
        <v>0</v>
      </c>
      <c r="U947">
        <v>0</v>
      </c>
      <c r="V947">
        <v>0</v>
      </c>
      <c r="W947" t="str">
        <f>""</f>
        <v/>
      </c>
      <c r="X947">
        <v>0</v>
      </c>
      <c r="Y947" t="str">
        <f>""</f>
        <v/>
      </c>
      <c r="Z947">
        <v>0</v>
      </c>
      <c r="AA947" t="str">
        <f>""</f>
        <v/>
      </c>
      <c r="AB947">
        <v>0</v>
      </c>
      <c r="AC947" t="str">
        <f>""</f>
        <v/>
      </c>
      <c r="AD947">
        <v>0</v>
      </c>
      <c r="AE947" t="str">
        <f>""</f>
        <v/>
      </c>
      <c r="AF947">
        <v>0</v>
      </c>
      <c r="AG947" t="str">
        <f>""</f>
        <v/>
      </c>
      <c r="AH947">
        <v>0</v>
      </c>
      <c r="AI947" t="str">
        <f>""</f>
        <v/>
      </c>
      <c r="AJ947">
        <v>0</v>
      </c>
      <c r="AK947" t="str">
        <f>""</f>
        <v/>
      </c>
      <c r="AL947">
        <v>0</v>
      </c>
      <c r="AM947" t="str">
        <f>""</f>
        <v/>
      </c>
      <c r="AN947">
        <v>0</v>
      </c>
      <c r="AO947" t="str">
        <f>""</f>
        <v/>
      </c>
      <c r="AP947">
        <v>0</v>
      </c>
      <c r="AQ947" t="str">
        <f>""</f>
        <v/>
      </c>
      <c r="AR947" t="s">
        <v>767</v>
      </c>
      <c r="AS947" t="s">
        <v>57</v>
      </c>
      <c r="AT947">
        <v>1211</v>
      </c>
      <c r="AU947" t="s">
        <v>1003</v>
      </c>
      <c r="AV947">
        <v>2015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</row>
    <row r="948" spans="1:54" x14ac:dyDescent="0.2">
      <c r="A948">
        <v>2121121750</v>
      </c>
      <c r="B948" t="s">
        <v>1005</v>
      </c>
      <c r="C948" s="2">
        <v>12600286</v>
      </c>
      <c r="D948" s="1">
        <v>5357809.53</v>
      </c>
      <c r="E948">
        <v>0</v>
      </c>
      <c r="F948" s="1">
        <v>5357809.53</v>
      </c>
      <c r="G948" s="1">
        <v>7242476.4699999997</v>
      </c>
      <c r="H948">
        <v>42.52</v>
      </c>
      <c r="I948" s="2">
        <v>12600286</v>
      </c>
      <c r="J948" s="1">
        <v>5357809.53</v>
      </c>
      <c r="K948">
        <v>0</v>
      </c>
      <c r="L948" s="1">
        <v>5357809.53</v>
      </c>
      <c r="M948" s="1">
        <v>7242476.4699999997</v>
      </c>
      <c r="N948">
        <v>42.52</v>
      </c>
      <c r="O948" s="2">
        <v>12600286</v>
      </c>
      <c r="P948" s="1">
        <v>5357809.53</v>
      </c>
      <c r="Q948" s="1">
        <v>7242476.4699999997</v>
      </c>
      <c r="R948">
        <v>0</v>
      </c>
      <c r="S948" s="1">
        <v>-5357809.53</v>
      </c>
      <c r="T948">
        <v>0</v>
      </c>
      <c r="U948" s="1">
        <v>-5357809.53</v>
      </c>
      <c r="V948">
        <v>0</v>
      </c>
      <c r="W948" t="str">
        <f>""</f>
        <v/>
      </c>
      <c r="X948">
        <v>0</v>
      </c>
      <c r="Y948" t="str">
        <f>""</f>
        <v/>
      </c>
      <c r="Z948">
        <v>0</v>
      </c>
      <c r="AA948" t="str">
        <f>""</f>
        <v/>
      </c>
      <c r="AB948">
        <v>0</v>
      </c>
      <c r="AC948" t="str">
        <f>""</f>
        <v/>
      </c>
      <c r="AD948">
        <v>0</v>
      </c>
      <c r="AE948" t="str">
        <f>""</f>
        <v/>
      </c>
      <c r="AF948">
        <v>0</v>
      </c>
      <c r="AG948" t="str">
        <f>""</f>
        <v/>
      </c>
      <c r="AH948">
        <v>0</v>
      </c>
      <c r="AI948" t="str">
        <f>""</f>
        <v/>
      </c>
      <c r="AJ948">
        <v>0</v>
      </c>
      <c r="AK948" t="str">
        <f>""</f>
        <v/>
      </c>
      <c r="AL948">
        <v>0</v>
      </c>
      <c r="AM948" t="str">
        <f>""</f>
        <v/>
      </c>
      <c r="AN948">
        <v>0</v>
      </c>
      <c r="AO948" t="str">
        <f>""</f>
        <v/>
      </c>
      <c r="AP948">
        <v>0</v>
      </c>
      <c r="AQ948" t="str">
        <f>""</f>
        <v/>
      </c>
      <c r="AR948" t="s">
        <v>767</v>
      </c>
      <c r="AS948" t="s">
        <v>57</v>
      </c>
      <c r="AT948">
        <v>1211</v>
      </c>
      <c r="AU948" t="s">
        <v>1003</v>
      </c>
      <c r="AV948">
        <v>2015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</row>
    <row r="949" spans="1:54" x14ac:dyDescent="0.2">
      <c r="A949">
        <v>2121211523</v>
      </c>
      <c r="B949" t="s">
        <v>1006</v>
      </c>
      <c r="C949" s="2">
        <v>-55279</v>
      </c>
      <c r="D949">
        <v>0</v>
      </c>
      <c r="E949">
        <v>0</v>
      </c>
      <c r="F949">
        <v>0</v>
      </c>
      <c r="G949" s="1">
        <v>-55279</v>
      </c>
      <c r="H949">
        <v>0</v>
      </c>
      <c r="I949" s="2">
        <v>-55279</v>
      </c>
      <c r="J949">
        <v>0</v>
      </c>
      <c r="K949">
        <v>0</v>
      </c>
      <c r="L949">
        <v>0</v>
      </c>
      <c r="M949" s="1">
        <v>-55279</v>
      </c>
      <c r="N949">
        <v>0</v>
      </c>
      <c r="O949" s="2">
        <v>-55279</v>
      </c>
      <c r="P949">
        <v>0</v>
      </c>
      <c r="Q949" s="1">
        <v>-55279</v>
      </c>
      <c r="R949">
        <v>0</v>
      </c>
      <c r="S949">
        <v>0</v>
      </c>
      <c r="T949">
        <v>0</v>
      </c>
      <c r="U949">
        <v>0</v>
      </c>
      <c r="V949">
        <v>0</v>
      </c>
      <c r="W949" t="str">
        <f>""</f>
        <v/>
      </c>
      <c r="X949">
        <v>0</v>
      </c>
      <c r="Y949" t="str">
        <f>""</f>
        <v/>
      </c>
      <c r="Z949">
        <v>0</v>
      </c>
      <c r="AA949" t="str">
        <f>""</f>
        <v/>
      </c>
      <c r="AB949">
        <v>0</v>
      </c>
      <c r="AC949" t="str">
        <f>""</f>
        <v/>
      </c>
      <c r="AD949">
        <v>0</v>
      </c>
      <c r="AE949" t="str">
        <f>""</f>
        <v/>
      </c>
      <c r="AF949">
        <v>0</v>
      </c>
      <c r="AG949" t="str">
        <f>""</f>
        <v/>
      </c>
      <c r="AH949">
        <v>0</v>
      </c>
      <c r="AI949" t="str">
        <f>""</f>
        <v/>
      </c>
      <c r="AJ949">
        <v>0</v>
      </c>
      <c r="AK949" t="str">
        <f>""</f>
        <v/>
      </c>
      <c r="AL949">
        <v>0</v>
      </c>
      <c r="AM949" t="str">
        <f>""</f>
        <v/>
      </c>
      <c r="AN949">
        <v>0</v>
      </c>
      <c r="AO949" t="str">
        <f>""</f>
        <v/>
      </c>
      <c r="AP949">
        <v>0</v>
      </c>
      <c r="AQ949" t="str">
        <f>""</f>
        <v/>
      </c>
      <c r="AR949" t="s">
        <v>767</v>
      </c>
      <c r="AS949" t="s">
        <v>57</v>
      </c>
      <c r="AT949">
        <v>1212</v>
      </c>
      <c r="AU949" t="s">
        <v>1007</v>
      </c>
      <c r="AV949">
        <v>2015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</row>
    <row r="950" spans="1:54" x14ac:dyDescent="0.2">
      <c r="A950">
        <v>2121221930</v>
      </c>
      <c r="B950" t="s">
        <v>1008</v>
      </c>
      <c r="C950" s="2">
        <v>55279</v>
      </c>
      <c r="D950" s="1">
        <v>43238.16</v>
      </c>
      <c r="E950">
        <v>0</v>
      </c>
      <c r="F950" s="1">
        <v>43238.16</v>
      </c>
      <c r="G950" s="1">
        <v>12040.84</v>
      </c>
      <c r="H950">
        <v>78.209999999999994</v>
      </c>
      <c r="I950" s="2">
        <v>55279</v>
      </c>
      <c r="J950" s="1">
        <v>43238.16</v>
      </c>
      <c r="K950">
        <v>0</v>
      </c>
      <c r="L950" s="1">
        <v>43238.16</v>
      </c>
      <c r="M950" s="1">
        <v>12040.84</v>
      </c>
      <c r="N950">
        <v>78.209999999999994</v>
      </c>
      <c r="O950" s="2">
        <v>55279</v>
      </c>
      <c r="P950" s="1">
        <v>43238.16</v>
      </c>
      <c r="Q950" s="1">
        <v>12040.84</v>
      </c>
      <c r="R950">
        <v>0</v>
      </c>
      <c r="S950" s="1">
        <v>-43238.16</v>
      </c>
      <c r="T950">
        <v>0</v>
      </c>
      <c r="U950" s="1">
        <v>-43238.16</v>
      </c>
      <c r="V950">
        <v>0</v>
      </c>
      <c r="W950" t="str">
        <f>""</f>
        <v/>
      </c>
      <c r="X950">
        <v>0</v>
      </c>
      <c r="Y950" t="str">
        <f>""</f>
        <v/>
      </c>
      <c r="Z950">
        <v>0</v>
      </c>
      <c r="AA950" t="str">
        <f>""</f>
        <v/>
      </c>
      <c r="AB950">
        <v>0</v>
      </c>
      <c r="AC950" t="str">
        <f>""</f>
        <v/>
      </c>
      <c r="AD950">
        <v>0</v>
      </c>
      <c r="AE950" t="str">
        <f>""</f>
        <v/>
      </c>
      <c r="AF950">
        <v>0</v>
      </c>
      <c r="AG950" t="str">
        <f>""</f>
        <v/>
      </c>
      <c r="AH950">
        <v>0</v>
      </c>
      <c r="AI950" t="str">
        <f>""</f>
        <v/>
      </c>
      <c r="AJ950">
        <v>0</v>
      </c>
      <c r="AK950" t="str">
        <f>""</f>
        <v/>
      </c>
      <c r="AL950">
        <v>0</v>
      </c>
      <c r="AM950" t="str">
        <f>""</f>
        <v/>
      </c>
      <c r="AN950">
        <v>0</v>
      </c>
      <c r="AO950" t="str">
        <f>""</f>
        <v/>
      </c>
      <c r="AP950">
        <v>0</v>
      </c>
      <c r="AQ950" t="str">
        <f>""</f>
        <v/>
      </c>
      <c r="AR950" t="s">
        <v>767</v>
      </c>
      <c r="AS950" t="s">
        <v>57</v>
      </c>
      <c r="AT950">
        <v>1212</v>
      </c>
      <c r="AU950" t="s">
        <v>1007</v>
      </c>
      <c r="AV950">
        <v>2015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</row>
    <row r="951" spans="1:54" x14ac:dyDescent="0.2">
      <c r="A951">
        <v>2121311527</v>
      </c>
      <c r="B951" t="s">
        <v>1009</v>
      </c>
      <c r="C951" s="2">
        <v>-149900</v>
      </c>
      <c r="D951" s="1">
        <v>-139135.1</v>
      </c>
      <c r="E951">
        <v>0</v>
      </c>
      <c r="F951" s="1">
        <v>-139135.1</v>
      </c>
      <c r="G951" s="1">
        <v>-10764.9</v>
      </c>
      <c r="H951">
        <v>92.81</v>
      </c>
      <c r="I951" s="2">
        <v>-149900</v>
      </c>
      <c r="J951" s="1">
        <v>-139135.1</v>
      </c>
      <c r="K951">
        <v>0</v>
      </c>
      <c r="L951" s="1">
        <v>-139135.1</v>
      </c>
      <c r="M951" s="1">
        <v>-10764.9</v>
      </c>
      <c r="N951">
        <v>92.81</v>
      </c>
      <c r="O951" s="2">
        <v>-149900</v>
      </c>
      <c r="P951" s="1">
        <v>-139135.1</v>
      </c>
      <c r="Q951" s="1">
        <v>-10764.9</v>
      </c>
      <c r="R951">
        <v>0</v>
      </c>
      <c r="S951" s="1">
        <v>139135.1</v>
      </c>
      <c r="T951">
        <v>0</v>
      </c>
      <c r="U951" s="1">
        <v>139135.1</v>
      </c>
      <c r="V951">
        <v>0</v>
      </c>
      <c r="W951" t="str">
        <f>""</f>
        <v/>
      </c>
      <c r="X951">
        <v>0</v>
      </c>
      <c r="Y951" t="str">
        <f>""</f>
        <v/>
      </c>
      <c r="Z951">
        <v>0</v>
      </c>
      <c r="AA951" t="str">
        <f>""</f>
        <v/>
      </c>
      <c r="AB951">
        <v>0</v>
      </c>
      <c r="AC951" t="str">
        <f>""</f>
        <v/>
      </c>
      <c r="AD951">
        <v>0</v>
      </c>
      <c r="AE951" t="str">
        <f>""</f>
        <v/>
      </c>
      <c r="AF951">
        <v>0</v>
      </c>
      <c r="AG951" t="str">
        <f>""</f>
        <v/>
      </c>
      <c r="AH951">
        <v>0</v>
      </c>
      <c r="AI951" t="str">
        <f>""</f>
        <v/>
      </c>
      <c r="AJ951">
        <v>0</v>
      </c>
      <c r="AK951" t="str">
        <f>""</f>
        <v/>
      </c>
      <c r="AL951">
        <v>0</v>
      </c>
      <c r="AM951" t="str">
        <f>""</f>
        <v/>
      </c>
      <c r="AN951">
        <v>0</v>
      </c>
      <c r="AO951" t="str">
        <f>""</f>
        <v/>
      </c>
      <c r="AP951">
        <v>0</v>
      </c>
      <c r="AQ951" t="str">
        <f>""</f>
        <v/>
      </c>
      <c r="AR951" t="s">
        <v>767</v>
      </c>
      <c r="AS951" t="s">
        <v>57</v>
      </c>
      <c r="AT951">
        <v>1213</v>
      </c>
      <c r="AU951" t="s">
        <v>1009</v>
      </c>
      <c r="AV951">
        <v>2015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</row>
    <row r="952" spans="1:54" x14ac:dyDescent="0.2">
      <c r="A952">
        <v>2121321750</v>
      </c>
      <c r="B952" t="s">
        <v>1010</v>
      </c>
      <c r="C952" s="2">
        <v>149900</v>
      </c>
      <c r="D952" s="1">
        <v>146404.51</v>
      </c>
      <c r="E952" s="1">
        <v>3075</v>
      </c>
      <c r="F952" s="1">
        <v>149479.51</v>
      </c>
      <c r="G952">
        <v>420.49</v>
      </c>
      <c r="H952">
        <v>99.71</v>
      </c>
      <c r="I952" s="2">
        <v>149900</v>
      </c>
      <c r="J952" s="1">
        <v>146404.51</v>
      </c>
      <c r="K952" s="1">
        <v>3075</v>
      </c>
      <c r="L952" s="1">
        <v>149479.51</v>
      </c>
      <c r="M952">
        <v>420.49</v>
      </c>
      <c r="N952">
        <v>99.71</v>
      </c>
      <c r="O952" s="2">
        <v>149900</v>
      </c>
      <c r="P952" s="1">
        <v>149479.51</v>
      </c>
      <c r="Q952">
        <v>420.49</v>
      </c>
      <c r="R952">
        <v>0</v>
      </c>
      <c r="S952" s="1">
        <v>-149479.51</v>
      </c>
      <c r="T952">
        <v>0</v>
      </c>
      <c r="U952" s="1">
        <v>-149479.51</v>
      </c>
      <c r="V952">
        <v>0</v>
      </c>
      <c r="W952" t="str">
        <f>""</f>
        <v/>
      </c>
      <c r="X952">
        <v>0</v>
      </c>
      <c r="Y952" t="str">
        <f>""</f>
        <v/>
      </c>
      <c r="Z952">
        <v>0</v>
      </c>
      <c r="AA952" t="str">
        <f>""</f>
        <v/>
      </c>
      <c r="AB952">
        <v>0</v>
      </c>
      <c r="AC952" t="str">
        <f>""</f>
        <v/>
      </c>
      <c r="AD952">
        <v>0</v>
      </c>
      <c r="AE952" t="str">
        <f>""</f>
        <v/>
      </c>
      <c r="AF952">
        <v>0</v>
      </c>
      <c r="AG952" t="str">
        <f>""</f>
        <v/>
      </c>
      <c r="AH952">
        <v>0</v>
      </c>
      <c r="AI952" t="str">
        <f>""</f>
        <v/>
      </c>
      <c r="AJ952">
        <v>0</v>
      </c>
      <c r="AK952" t="str">
        <f>""</f>
        <v/>
      </c>
      <c r="AL952">
        <v>0</v>
      </c>
      <c r="AM952" t="str">
        <f>""</f>
        <v/>
      </c>
      <c r="AN952">
        <v>0</v>
      </c>
      <c r="AO952" t="str">
        <f>""</f>
        <v/>
      </c>
      <c r="AP952">
        <v>0</v>
      </c>
      <c r="AQ952" t="str">
        <f>""</f>
        <v/>
      </c>
      <c r="AR952" t="s">
        <v>767</v>
      </c>
      <c r="AS952" t="s">
        <v>57</v>
      </c>
      <c r="AT952">
        <v>1213</v>
      </c>
      <c r="AU952" t="s">
        <v>1009</v>
      </c>
      <c r="AV952">
        <v>2015</v>
      </c>
      <c r="AW952">
        <v>0</v>
      </c>
      <c r="AX952">
        <v>0</v>
      </c>
      <c r="AY952">
        <v>3075</v>
      </c>
      <c r="AZ952">
        <v>0</v>
      </c>
      <c r="BA952">
        <v>0</v>
      </c>
      <c r="BB952">
        <v>0</v>
      </c>
    </row>
    <row r="953" spans="1:54" x14ac:dyDescent="0.2">
      <c r="A953">
        <v>2121411523</v>
      </c>
      <c r="B953" t="s">
        <v>1011</v>
      </c>
      <c r="C953" s="2">
        <v>-80000</v>
      </c>
      <c r="D953" s="1">
        <v>-80000</v>
      </c>
      <c r="E953">
        <v>0</v>
      </c>
      <c r="F953" s="1">
        <v>-80000</v>
      </c>
      <c r="G953">
        <v>0</v>
      </c>
      <c r="H953">
        <v>100</v>
      </c>
      <c r="I953" s="2">
        <v>-80000</v>
      </c>
      <c r="J953" s="1">
        <v>-80000</v>
      </c>
      <c r="K953">
        <v>0</v>
      </c>
      <c r="L953" s="1">
        <v>-80000</v>
      </c>
      <c r="M953">
        <v>0</v>
      </c>
      <c r="N953">
        <v>100</v>
      </c>
      <c r="O953" s="2">
        <v>-80000</v>
      </c>
      <c r="P953" s="1">
        <v>-80000</v>
      </c>
      <c r="Q953">
        <v>0</v>
      </c>
      <c r="R953">
        <v>0</v>
      </c>
      <c r="S953" s="1">
        <v>80000</v>
      </c>
      <c r="T953">
        <v>0</v>
      </c>
      <c r="U953" s="1">
        <v>80000</v>
      </c>
      <c r="V953">
        <v>0</v>
      </c>
      <c r="W953" t="str">
        <f>""</f>
        <v/>
      </c>
      <c r="X953">
        <v>0</v>
      </c>
      <c r="Y953" t="str">
        <f>""</f>
        <v/>
      </c>
      <c r="Z953">
        <v>0</v>
      </c>
      <c r="AA953" t="str">
        <f>""</f>
        <v/>
      </c>
      <c r="AB953">
        <v>0</v>
      </c>
      <c r="AC953" t="str">
        <f>""</f>
        <v/>
      </c>
      <c r="AD953">
        <v>0</v>
      </c>
      <c r="AE953" t="str">
        <f>""</f>
        <v/>
      </c>
      <c r="AF953">
        <v>0</v>
      </c>
      <c r="AG953" t="str">
        <f>""</f>
        <v/>
      </c>
      <c r="AH953">
        <v>0</v>
      </c>
      <c r="AI953" t="str">
        <f>""</f>
        <v/>
      </c>
      <c r="AJ953">
        <v>0</v>
      </c>
      <c r="AK953" t="str">
        <f>""</f>
        <v/>
      </c>
      <c r="AL953">
        <v>0</v>
      </c>
      <c r="AM953" t="str">
        <f>""</f>
        <v/>
      </c>
      <c r="AN953">
        <v>0</v>
      </c>
      <c r="AO953" t="str">
        <f>""</f>
        <v/>
      </c>
      <c r="AP953">
        <v>0</v>
      </c>
      <c r="AQ953" t="str">
        <f>""</f>
        <v/>
      </c>
      <c r="AR953" t="s">
        <v>767</v>
      </c>
      <c r="AS953" t="s">
        <v>776</v>
      </c>
      <c r="AT953">
        <v>1214</v>
      </c>
      <c r="AU953" t="s">
        <v>1012</v>
      </c>
      <c r="AV953">
        <v>2015</v>
      </c>
      <c r="AW953">
        <v>2015</v>
      </c>
      <c r="AX953">
        <v>0</v>
      </c>
      <c r="AY953">
        <v>0</v>
      </c>
      <c r="AZ953">
        <v>0</v>
      </c>
      <c r="BA953">
        <v>0</v>
      </c>
      <c r="BB953">
        <v>0</v>
      </c>
    </row>
    <row r="954" spans="1:54" x14ac:dyDescent="0.2">
      <c r="A954">
        <v>2121421750</v>
      </c>
      <c r="B954" t="s">
        <v>1013</v>
      </c>
      <c r="C954" s="2">
        <v>80000</v>
      </c>
      <c r="D954" s="1">
        <v>80000</v>
      </c>
      <c r="E954">
        <v>0</v>
      </c>
      <c r="F954" s="1">
        <v>80000</v>
      </c>
      <c r="G954">
        <v>0</v>
      </c>
      <c r="H954">
        <v>100</v>
      </c>
      <c r="I954" s="2">
        <v>80000</v>
      </c>
      <c r="J954" s="1">
        <v>80000</v>
      </c>
      <c r="K954">
        <v>0</v>
      </c>
      <c r="L954" s="1">
        <v>80000</v>
      </c>
      <c r="M954">
        <v>0</v>
      </c>
      <c r="N954">
        <v>100</v>
      </c>
      <c r="O954" s="2">
        <v>80000</v>
      </c>
      <c r="P954" s="1">
        <v>80000</v>
      </c>
      <c r="Q954">
        <v>0</v>
      </c>
      <c r="R954">
        <v>0</v>
      </c>
      <c r="S954" s="1">
        <v>-80000</v>
      </c>
      <c r="T954">
        <v>0</v>
      </c>
      <c r="U954" s="1">
        <v>-80000</v>
      </c>
      <c r="V954">
        <v>0</v>
      </c>
      <c r="W954" t="str">
        <f>""</f>
        <v/>
      </c>
      <c r="X954">
        <v>0</v>
      </c>
      <c r="Y954" t="str">
        <f>""</f>
        <v/>
      </c>
      <c r="Z954">
        <v>0</v>
      </c>
      <c r="AA954" t="str">
        <f>""</f>
        <v/>
      </c>
      <c r="AB954">
        <v>0</v>
      </c>
      <c r="AC954" t="str">
        <f>""</f>
        <v/>
      </c>
      <c r="AD954">
        <v>0</v>
      </c>
      <c r="AE954" t="str">
        <f>""</f>
        <v/>
      </c>
      <c r="AF954">
        <v>0</v>
      </c>
      <c r="AG954" t="str">
        <f>""</f>
        <v/>
      </c>
      <c r="AH954">
        <v>0</v>
      </c>
      <c r="AI954" t="str">
        <f>""</f>
        <v/>
      </c>
      <c r="AJ954">
        <v>0</v>
      </c>
      <c r="AK954" t="str">
        <f>""</f>
        <v/>
      </c>
      <c r="AL954">
        <v>0</v>
      </c>
      <c r="AM954" t="str">
        <f>""</f>
        <v/>
      </c>
      <c r="AN954">
        <v>0</v>
      </c>
      <c r="AO954" t="str">
        <f>""</f>
        <v/>
      </c>
      <c r="AP954">
        <v>0</v>
      </c>
      <c r="AQ954" t="str">
        <f>""</f>
        <v/>
      </c>
      <c r="AR954" t="s">
        <v>767</v>
      </c>
      <c r="AS954" t="s">
        <v>776</v>
      </c>
      <c r="AT954">
        <v>1214</v>
      </c>
      <c r="AU954" t="s">
        <v>1012</v>
      </c>
      <c r="AV954">
        <v>2015</v>
      </c>
      <c r="AW954">
        <v>2015</v>
      </c>
      <c r="AX954">
        <v>0</v>
      </c>
      <c r="AY954">
        <v>0</v>
      </c>
      <c r="AZ954">
        <v>0</v>
      </c>
      <c r="BA954">
        <v>0</v>
      </c>
      <c r="BB954">
        <v>0</v>
      </c>
    </row>
    <row r="955" spans="1:54" x14ac:dyDescent="0.2">
      <c r="A955">
        <v>2121511525</v>
      </c>
      <c r="B955" t="s">
        <v>1014</v>
      </c>
      <c r="C955" s="2">
        <v>-140000</v>
      </c>
      <c r="D955">
        <v>0</v>
      </c>
      <c r="E955">
        <v>0</v>
      </c>
      <c r="F955">
        <v>0</v>
      </c>
      <c r="G955" s="1">
        <v>-140000</v>
      </c>
      <c r="H955">
        <v>0</v>
      </c>
      <c r="I955" s="2">
        <v>-140000</v>
      </c>
      <c r="J955">
        <v>0</v>
      </c>
      <c r="K955">
        <v>0</v>
      </c>
      <c r="L955">
        <v>0</v>
      </c>
      <c r="M955" s="1">
        <v>-140000</v>
      </c>
      <c r="N955">
        <v>0</v>
      </c>
      <c r="O955" s="2">
        <v>-140000</v>
      </c>
      <c r="P955">
        <v>0</v>
      </c>
      <c r="Q955" s="1">
        <v>-140000</v>
      </c>
      <c r="R955">
        <v>0</v>
      </c>
      <c r="S955">
        <v>0</v>
      </c>
      <c r="T955">
        <v>0</v>
      </c>
      <c r="U955">
        <v>0</v>
      </c>
      <c r="V955">
        <v>0</v>
      </c>
      <c r="W955" t="str">
        <f>""</f>
        <v/>
      </c>
      <c r="X955">
        <v>0</v>
      </c>
      <c r="Y955" t="str">
        <f>""</f>
        <v/>
      </c>
      <c r="Z955">
        <v>0</v>
      </c>
      <c r="AA955" t="str">
        <f>""</f>
        <v/>
      </c>
      <c r="AB955">
        <v>0</v>
      </c>
      <c r="AC955" t="str">
        <f>""</f>
        <v/>
      </c>
      <c r="AD955">
        <v>0</v>
      </c>
      <c r="AE955" t="str">
        <f>""</f>
        <v/>
      </c>
      <c r="AF955">
        <v>0</v>
      </c>
      <c r="AG955" t="str">
        <f>""</f>
        <v/>
      </c>
      <c r="AH955">
        <v>0</v>
      </c>
      <c r="AI955" t="str">
        <f>""</f>
        <v/>
      </c>
      <c r="AJ955">
        <v>0</v>
      </c>
      <c r="AK955" t="str">
        <f>""</f>
        <v/>
      </c>
      <c r="AL955">
        <v>0</v>
      </c>
      <c r="AM955" t="str">
        <f>""</f>
        <v/>
      </c>
      <c r="AN955">
        <v>0</v>
      </c>
      <c r="AO955" t="str">
        <f>""</f>
        <v/>
      </c>
      <c r="AP955">
        <v>0</v>
      </c>
      <c r="AQ955" t="str">
        <f>""</f>
        <v/>
      </c>
      <c r="AR955" t="s">
        <v>767</v>
      </c>
      <c r="AS955" t="s">
        <v>57</v>
      </c>
      <c r="AT955">
        <v>1215</v>
      </c>
      <c r="AU955" t="s">
        <v>1015</v>
      </c>
      <c r="AV955">
        <v>2015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</row>
    <row r="956" spans="1:54" x14ac:dyDescent="0.2">
      <c r="A956">
        <v>2121511540</v>
      </c>
      <c r="B956" t="s">
        <v>1016</v>
      </c>
      <c r="C956" s="2">
        <v>-100000</v>
      </c>
      <c r="D956" s="1">
        <v>-100000</v>
      </c>
      <c r="E956">
        <v>0</v>
      </c>
      <c r="F956" s="1">
        <v>-100000</v>
      </c>
      <c r="G956">
        <v>0</v>
      </c>
      <c r="H956">
        <v>100</v>
      </c>
      <c r="I956" s="2">
        <v>-100000</v>
      </c>
      <c r="J956" s="1">
        <v>-100000</v>
      </c>
      <c r="K956">
        <v>0</v>
      </c>
      <c r="L956" s="1">
        <v>-100000</v>
      </c>
      <c r="M956">
        <v>0</v>
      </c>
      <c r="N956">
        <v>100</v>
      </c>
      <c r="O956" s="2">
        <v>-100000</v>
      </c>
      <c r="P956" s="1">
        <v>-100000</v>
      </c>
      <c r="Q956">
        <v>0</v>
      </c>
      <c r="R956">
        <v>0</v>
      </c>
      <c r="S956" s="1">
        <v>100000</v>
      </c>
      <c r="T956">
        <v>0</v>
      </c>
      <c r="U956" s="1">
        <v>100000</v>
      </c>
      <c r="V956">
        <v>0</v>
      </c>
      <c r="W956" t="str">
        <f>""</f>
        <v/>
      </c>
      <c r="X956">
        <v>0</v>
      </c>
      <c r="Y956" t="str">
        <f>""</f>
        <v/>
      </c>
      <c r="Z956">
        <v>0</v>
      </c>
      <c r="AA956" t="str">
        <f>""</f>
        <v/>
      </c>
      <c r="AB956">
        <v>0</v>
      </c>
      <c r="AC956" t="str">
        <f>""</f>
        <v/>
      </c>
      <c r="AD956">
        <v>0</v>
      </c>
      <c r="AE956" t="str">
        <f>""</f>
        <v/>
      </c>
      <c r="AF956">
        <v>0</v>
      </c>
      <c r="AG956" t="str">
        <f>""</f>
        <v/>
      </c>
      <c r="AH956">
        <v>0</v>
      </c>
      <c r="AI956" t="str">
        <f>""</f>
        <v/>
      </c>
      <c r="AJ956">
        <v>0</v>
      </c>
      <c r="AK956" t="str">
        <f>""</f>
        <v/>
      </c>
      <c r="AL956">
        <v>0</v>
      </c>
      <c r="AM956" t="str">
        <f>""</f>
        <v/>
      </c>
      <c r="AN956">
        <v>0</v>
      </c>
      <c r="AO956" t="str">
        <f>""</f>
        <v/>
      </c>
      <c r="AP956">
        <v>0</v>
      </c>
      <c r="AQ956" t="str">
        <f>""</f>
        <v/>
      </c>
      <c r="AR956" t="s">
        <v>767</v>
      </c>
      <c r="AS956" t="s">
        <v>57</v>
      </c>
      <c r="AT956">
        <v>1215</v>
      </c>
      <c r="AU956" t="s">
        <v>1015</v>
      </c>
      <c r="AV956">
        <v>2015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</row>
    <row r="957" spans="1:54" x14ac:dyDescent="0.2">
      <c r="A957">
        <v>2121521750</v>
      </c>
      <c r="B957" t="s">
        <v>1017</v>
      </c>
      <c r="C957" s="2">
        <v>240000</v>
      </c>
      <c r="D957" s="1">
        <v>246058.5</v>
      </c>
      <c r="E957">
        <v>0</v>
      </c>
      <c r="F957" s="1">
        <v>246058.5</v>
      </c>
      <c r="G957" s="1">
        <v>-6058.5</v>
      </c>
      <c r="H957">
        <v>102.52</v>
      </c>
      <c r="I957" s="2">
        <v>240000</v>
      </c>
      <c r="J957" s="1">
        <v>246058.5</v>
      </c>
      <c r="K957">
        <v>0</v>
      </c>
      <c r="L957" s="1">
        <v>246058.5</v>
      </c>
      <c r="M957" s="1">
        <v>-6058.5</v>
      </c>
      <c r="N957">
        <v>102.52</v>
      </c>
      <c r="O957" s="2">
        <v>240000</v>
      </c>
      <c r="P957" s="1">
        <v>246058.5</v>
      </c>
      <c r="Q957" s="1">
        <v>-6058.5</v>
      </c>
      <c r="R957">
        <v>0</v>
      </c>
      <c r="S957" s="1">
        <v>-246058.5</v>
      </c>
      <c r="T957">
        <v>0</v>
      </c>
      <c r="U957" s="1">
        <v>-246058.5</v>
      </c>
      <c r="V957">
        <v>0</v>
      </c>
      <c r="W957" t="str">
        <f>""</f>
        <v/>
      </c>
      <c r="X957">
        <v>0</v>
      </c>
      <c r="Y957" t="str">
        <f>""</f>
        <v/>
      </c>
      <c r="Z957">
        <v>0</v>
      </c>
      <c r="AA957" t="str">
        <f>""</f>
        <v/>
      </c>
      <c r="AB957">
        <v>0</v>
      </c>
      <c r="AC957" t="str">
        <f>""</f>
        <v/>
      </c>
      <c r="AD957">
        <v>0</v>
      </c>
      <c r="AE957" t="str">
        <f>""</f>
        <v/>
      </c>
      <c r="AF957">
        <v>0</v>
      </c>
      <c r="AG957" t="str">
        <f>""</f>
        <v/>
      </c>
      <c r="AH957">
        <v>0</v>
      </c>
      <c r="AI957" t="str">
        <f>""</f>
        <v/>
      </c>
      <c r="AJ957">
        <v>0</v>
      </c>
      <c r="AK957" t="str">
        <f>""</f>
        <v/>
      </c>
      <c r="AL957">
        <v>0</v>
      </c>
      <c r="AM957" t="str">
        <f>""</f>
        <v/>
      </c>
      <c r="AN957">
        <v>0</v>
      </c>
      <c r="AO957" t="str">
        <f>""</f>
        <v/>
      </c>
      <c r="AP957">
        <v>0</v>
      </c>
      <c r="AQ957" t="str">
        <f>""</f>
        <v/>
      </c>
      <c r="AR957" t="s">
        <v>767</v>
      </c>
      <c r="AS957" t="s">
        <v>57</v>
      </c>
      <c r="AT957">
        <v>1215</v>
      </c>
      <c r="AU957" t="s">
        <v>1015</v>
      </c>
      <c r="AV957">
        <v>2015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</row>
    <row r="958" spans="1:54" x14ac:dyDescent="0.2">
      <c r="A958">
        <v>2121611525</v>
      </c>
      <c r="B958" t="s">
        <v>1018</v>
      </c>
      <c r="C958" s="2">
        <v>-35200</v>
      </c>
      <c r="D958">
        <v>0</v>
      </c>
      <c r="E958">
        <v>0</v>
      </c>
      <c r="F958">
        <v>0</v>
      </c>
      <c r="G958" s="1">
        <v>-35200</v>
      </c>
      <c r="H958">
        <v>0</v>
      </c>
      <c r="I958" s="2">
        <v>-35200</v>
      </c>
      <c r="J958">
        <v>0</v>
      </c>
      <c r="K958">
        <v>0</v>
      </c>
      <c r="L958">
        <v>0</v>
      </c>
      <c r="M958" s="1">
        <v>-35200</v>
      </c>
      <c r="N958">
        <v>0</v>
      </c>
      <c r="O958" s="2">
        <v>-35200</v>
      </c>
      <c r="P958">
        <v>0</v>
      </c>
      <c r="Q958" s="1">
        <v>-35200</v>
      </c>
      <c r="R958">
        <v>0</v>
      </c>
      <c r="S958">
        <v>0</v>
      </c>
      <c r="T958">
        <v>0</v>
      </c>
      <c r="U958">
        <v>0</v>
      </c>
      <c r="V958">
        <v>0</v>
      </c>
      <c r="W958" t="str">
        <f>""</f>
        <v/>
      </c>
      <c r="X958">
        <v>0</v>
      </c>
      <c r="Y958" t="str">
        <f>""</f>
        <v/>
      </c>
      <c r="Z958">
        <v>0</v>
      </c>
      <c r="AA958" t="str">
        <f>""</f>
        <v/>
      </c>
      <c r="AB958">
        <v>0</v>
      </c>
      <c r="AC958" t="str">
        <f>""</f>
        <v/>
      </c>
      <c r="AD958">
        <v>0</v>
      </c>
      <c r="AE958" t="str">
        <f>""</f>
        <v/>
      </c>
      <c r="AF958">
        <v>0</v>
      </c>
      <c r="AG958" t="str">
        <f>""</f>
        <v/>
      </c>
      <c r="AH958">
        <v>0</v>
      </c>
      <c r="AI958" t="str">
        <f>""</f>
        <v/>
      </c>
      <c r="AJ958">
        <v>0</v>
      </c>
      <c r="AK958" t="str">
        <f>""</f>
        <v/>
      </c>
      <c r="AL958">
        <v>0</v>
      </c>
      <c r="AM958" t="str">
        <f>""</f>
        <v/>
      </c>
      <c r="AN958">
        <v>0</v>
      </c>
      <c r="AO958" t="str">
        <f>""</f>
        <v/>
      </c>
      <c r="AP958">
        <v>0</v>
      </c>
      <c r="AQ958" t="str">
        <f>""</f>
        <v/>
      </c>
      <c r="AR958" t="s">
        <v>767</v>
      </c>
      <c r="AS958" t="s">
        <v>57</v>
      </c>
      <c r="AT958">
        <v>1216</v>
      </c>
      <c r="AU958" t="s">
        <v>1019</v>
      </c>
      <c r="AV958">
        <v>2015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</row>
    <row r="959" spans="1:54" x14ac:dyDescent="0.2">
      <c r="A959">
        <v>2121621750</v>
      </c>
      <c r="B959" t="s">
        <v>1020</v>
      </c>
      <c r="C959" s="2">
        <v>35200</v>
      </c>
      <c r="D959">
        <v>0</v>
      </c>
      <c r="E959">
        <v>0</v>
      </c>
      <c r="F959">
        <v>0</v>
      </c>
      <c r="G959" s="1">
        <v>35200</v>
      </c>
      <c r="H959">
        <v>0</v>
      </c>
      <c r="I959" s="2">
        <v>35200</v>
      </c>
      <c r="J959">
        <v>0</v>
      </c>
      <c r="K959">
        <v>0</v>
      </c>
      <c r="L959">
        <v>0</v>
      </c>
      <c r="M959" s="1">
        <v>35200</v>
      </c>
      <c r="N959">
        <v>0</v>
      </c>
      <c r="O959" s="2">
        <v>35200</v>
      </c>
      <c r="P959">
        <v>0</v>
      </c>
      <c r="Q959" s="1">
        <v>35200</v>
      </c>
      <c r="R959">
        <v>0</v>
      </c>
      <c r="S959">
        <v>0</v>
      </c>
      <c r="T959">
        <v>0</v>
      </c>
      <c r="U959">
        <v>0</v>
      </c>
      <c r="V959">
        <v>0</v>
      </c>
      <c r="W959" t="str">
        <f>""</f>
        <v/>
      </c>
      <c r="X959">
        <v>0</v>
      </c>
      <c r="Y959" t="str">
        <f>""</f>
        <v/>
      </c>
      <c r="Z959">
        <v>0</v>
      </c>
      <c r="AA959" t="str">
        <f>""</f>
        <v/>
      </c>
      <c r="AB959">
        <v>0</v>
      </c>
      <c r="AC959" t="str">
        <f>""</f>
        <v/>
      </c>
      <c r="AD959">
        <v>0</v>
      </c>
      <c r="AE959" t="str">
        <f>""</f>
        <v/>
      </c>
      <c r="AF959">
        <v>0</v>
      </c>
      <c r="AG959" t="str">
        <f>""</f>
        <v/>
      </c>
      <c r="AH959">
        <v>0</v>
      </c>
      <c r="AI959" t="str">
        <f>""</f>
        <v/>
      </c>
      <c r="AJ959">
        <v>0</v>
      </c>
      <c r="AK959" t="str">
        <f>""</f>
        <v/>
      </c>
      <c r="AL959">
        <v>0</v>
      </c>
      <c r="AM959" t="str">
        <f>""</f>
        <v/>
      </c>
      <c r="AN959">
        <v>0</v>
      </c>
      <c r="AO959" t="str">
        <f>""</f>
        <v/>
      </c>
      <c r="AP959">
        <v>0</v>
      </c>
      <c r="AQ959" t="str">
        <f>""</f>
        <v/>
      </c>
      <c r="AR959" t="s">
        <v>767</v>
      </c>
      <c r="AS959" t="s">
        <v>57</v>
      </c>
      <c r="AT959">
        <v>1216</v>
      </c>
      <c r="AU959" t="s">
        <v>1019</v>
      </c>
      <c r="AV959">
        <v>2015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</row>
    <row r="960" spans="1:54" x14ac:dyDescent="0.2">
      <c r="A960">
        <v>2121711525</v>
      </c>
      <c r="B960" t="s">
        <v>1021</v>
      </c>
      <c r="C960" s="2">
        <v>-250000</v>
      </c>
      <c r="D960">
        <v>0</v>
      </c>
      <c r="E960">
        <v>0</v>
      </c>
      <c r="F960">
        <v>0</v>
      </c>
      <c r="G960" s="1">
        <v>-250000</v>
      </c>
      <c r="H960">
        <v>0</v>
      </c>
      <c r="I960" s="2">
        <v>-250000</v>
      </c>
      <c r="J960">
        <v>0</v>
      </c>
      <c r="K960">
        <v>0</v>
      </c>
      <c r="L960">
        <v>0</v>
      </c>
      <c r="M960" s="1">
        <v>-250000</v>
      </c>
      <c r="N960">
        <v>0</v>
      </c>
      <c r="O960" s="2">
        <v>-250000</v>
      </c>
      <c r="P960">
        <v>0</v>
      </c>
      <c r="Q960" s="1">
        <v>-250000</v>
      </c>
      <c r="R960">
        <v>0</v>
      </c>
      <c r="S960">
        <v>0</v>
      </c>
      <c r="T960">
        <v>0</v>
      </c>
      <c r="U960">
        <v>0</v>
      </c>
      <c r="V960">
        <v>0</v>
      </c>
      <c r="W960" t="str">
        <f>""</f>
        <v/>
      </c>
      <c r="X960">
        <v>0</v>
      </c>
      <c r="Y960" t="str">
        <f>""</f>
        <v/>
      </c>
      <c r="Z960">
        <v>0</v>
      </c>
      <c r="AA960" t="str">
        <f>""</f>
        <v/>
      </c>
      <c r="AB960">
        <v>0</v>
      </c>
      <c r="AC960" t="str">
        <f>""</f>
        <v/>
      </c>
      <c r="AD960">
        <v>0</v>
      </c>
      <c r="AE960" t="str">
        <f>""</f>
        <v/>
      </c>
      <c r="AF960">
        <v>0</v>
      </c>
      <c r="AG960" t="str">
        <f>""</f>
        <v/>
      </c>
      <c r="AH960">
        <v>0</v>
      </c>
      <c r="AI960" t="str">
        <f>""</f>
        <v/>
      </c>
      <c r="AJ960">
        <v>0</v>
      </c>
      <c r="AK960" t="str">
        <f>""</f>
        <v/>
      </c>
      <c r="AL960">
        <v>0</v>
      </c>
      <c r="AM960" t="str">
        <f>""</f>
        <v/>
      </c>
      <c r="AN960">
        <v>0</v>
      </c>
      <c r="AO960" t="str">
        <f>""</f>
        <v/>
      </c>
      <c r="AP960">
        <v>0</v>
      </c>
      <c r="AQ960" t="str">
        <f>""</f>
        <v/>
      </c>
      <c r="AR960" t="s">
        <v>767</v>
      </c>
      <c r="AS960" t="s">
        <v>57</v>
      </c>
      <c r="AT960">
        <v>1217</v>
      </c>
      <c r="AU960" t="s">
        <v>1022</v>
      </c>
      <c r="AV960">
        <v>2015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</row>
    <row r="961" spans="1:54" x14ac:dyDescent="0.2">
      <c r="A961">
        <v>2121721750</v>
      </c>
      <c r="B961" t="s">
        <v>1023</v>
      </c>
      <c r="C961" s="2">
        <v>250000</v>
      </c>
      <c r="D961" s="1">
        <v>15340</v>
      </c>
      <c r="E961">
        <v>0</v>
      </c>
      <c r="F961" s="1">
        <v>15340</v>
      </c>
      <c r="G961" s="1">
        <v>234660</v>
      </c>
      <c r="H961">
        <v>6.13</v>
      </c>
      <c r="I961" s="2">
        <v>250000</v>
      </c>
      <c r="J961" s="1">
        <v>15340</v>
      </c>
      <c r="K961">
        <v>0</v>
      </c>
      <c r="L961" s="1">
        <v>15340</v>
      </c>
      <c r="M961" s="1">
        <v>234660</v>
      </c>
      <c r="N961">
        <v>6.13</v>
      </c>
      <c r="O961" s="2">
        <v>250000</v>
      </c>
      <c r="P961" s="1">
        <v>15340</v>
      </c>
      <c r="Q961" s="1">
        <v>234660</v>
      </c>
      <c r="R961">
        <v>0</v>
      </c>
      <c r="S961" s="1">
        <v>-15340</v>
      </c>
      <c r="T961">
        <v>0</v>
      </c>
      <c r="U961" s="1">
        <v>-15340</v>
      </c>
      <c r="V961">
        <v>0</v>
      </c>
      <c r="W961" t="str">
        <f>""</f>
        <v/>
      </c>
      <c r="X961">
        <v>0</v>
      </c>
      <c r="Y961" t="str">
        <f>""</f>
        <v/>
      </c>
      <c r="Z961">
        <v>0</v>
      </c>
      <c r="AA961" t="str">
        <f>""</f>
        <v/>
      </c>
      <c r="AB961">
        <v>0</v>
      </c>
      <c r="AC961" t="str">
        <f>""</f>
        <v/>
      </c>
      <c r="AD961">
        <v>0</v>
      </c>
      <c r="AE961" t="str">
        <f>""</f>
        <v/>
      </c>
      <c r="AF961">
        <v>0</v>
      </c>
      <c r="AG961" t="str">
        <f>""</f>
        <v/>
      </c>
      <c r="AH961">
        <v>0</v>
      </c>
      <c r="AI961" t="str">
        <f>""</f>
        <v/>
      </c>
      <c r="AJ961">
        <v>0</v>
      </c>
      <c r="AK961" t="str">
        <f>""</f>
        <v/>
      </c>
      <c r="AL961">
        <v>0</v>
      </c>
      <c r="AM961" t="str">
        <f>""</f>
        <v/>
      </c>
      <c r="AN961">
        <v>0</v>
      </c>
      <c r="AO961" t="str">
        <f>""</f>
        <v/>
      </c>
      <c r="AP961">
        <v>0</v>
      </c>
      <c r="AQ961" t="str">
        <f>""</f>
        <v/>
      </c>
      <c r="AR961" t="s">
        <v>767</v>
      </c>
      <c r="AS961" t="s">
        <v>57</v>
      </c>
      <c r="AT961">
        <v>1217</v>
      </c>
      <c r="AU961" t="s">
        <v>1022</v>
      </c>
      <c r="AV961">
        <v>2015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</row>
    <row r="962" spans="1:54" x14ac:dyDescent="0.2">
      <c r="A962">
        <v>2121811510</v>
      </c>
      <c r="B962" t="s">
        <v>1024</v>
      </c>
      <c r="C962" s="2">
        <v>-13873</v>
      </c>
      <c r="D962">
        <v>0</v>
      </c>
      <c r="E962">
        <v>0</v>
      </c>
      <c r="F962">
        <v>0</v>
      </c>
      <c r="G962" s="1">
        <v>-13873</v>
      </c>
      <c r="H962">
        <v>0</v>
      </c>
      <c r="I962" s="2">
        <v>-13873</v>
      </c>
      <c r="J962">
        <v>0</v>
      </c>
      <c r="K962">
        <v>0</v>
      </c>
      <c r="L962">
        <v>0</v>
      </c>
      <c r="M962" s="1">
        <v>-13873</v>
      </c>
      <c r="N962">
        <v>0</v>
      </c>
      <c r="O962" s="2">
        <v>-13873</v>
      </c>
      <c r="P962">
        <v>0</v>
      </c>
      <c r="Q962" s="1">
        <v>-13873</v>
      </c>
      <c r="R962">
        <v>0</v>
      </c>
      <c r="S962">
        <v>0</v>
      </c>
      <c r="T962">
        <v>0</v>
      </c>
      <c r="U962">
        <v>0</v>
      </c>
      <c r="V962">
        <v>0</v>
      </c>
      <c r="W962" t="str">
        <f>""</f>
        <v/>
      </c>
      <c r="X962">
        <v>0</v>
      </c>
      <c r="Y962" t="str">
        <f>""</f>
        <v/>
      </c>
      <c r="Z962">
        <v>0</v>
      </c>
      <c r="AA962" t="str">
        <f>""</f>
        <v/>
      </c>
      <c r="AB962">
        <v>0</v>
      </c>
      <c r="AC962" t="str">
        <f>""</f>
        <v/>
      </c>
      <c r="AD962">
        <v>0</v>
      </c>
      <c r="AE962" t="str">
        <f>""</f>
        <v/>
      </c>
      <c r="AF962">
        <v>0</v>
      </c>
      <c r="AG962" t="str">
        <f>""</f>
        <v/>
      </c>
      <c r="AH962">
        <v>0</v>
      </c>
      <c r="AI962" t="str">
        <f>""</f>
        <v/>
      </c>
      <c r="AJ962">
        <v>0</v>
      </c>
      <c r="AK962" t="str">
        <f>""</f>
        <v/>
      </c>
      <c r="AL962">
        <v>0</v>
      </c>
      <c r="AM962" t="str">
        <f>""</f>
        <v/>
      </c>
      <c r="AN962">
        <v>0</v>
      </c>
      <c r="AO962" t="str">
        <f>""</f>
        <v/>
      </c>
      <c r="AP962">
        <v>0</v>
      </c>
      <c r="AQ962" t="str">
        <f>""</f>
        <v/>
      </c>
      <c r="AR962" t="s">
        <v>767</v>
      </c>
      <c r="AS962" t="s">
        <v>57</v>
      </c>
      <c r="AT962">
        <v>1218</v>
      </c>
      <c r="AU962" t="s">
        <v>1025</v>
      </c>
      <c r="AV962">
        <v>2015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</row>
    <row r="963" spans="1:54" x14ac:dyDescent="0.2">
      <c r="A963">
        <v>2121811523</v>
      </c>
      <c r="B963" t="s">
        <v>1026</v>
      </c>
      <c r="C963" s="2">
        <v>-124856</v>
      </c>
      <c r="D963">
        <v>0</v>
      </c>
      <c r="E963">
        <v>0</v>
      </c>
      <c r="F963">
        <v>0</v>
      </c>
      <c r="G963" s="1">
        <v>-124856</v>
      </c>
      <c r="H963">
        <v>0</v>
      </c>
      <c r="I963" s="2">
        <v>-124856</v>
      </c>
      <c r="J963">
        <v>0</v>
      </c>
      <c r="K963">
        <v>0</v>
      </c>
      <c r="L963">
        <v>0</v>
      </c>
      <c r="M963" s="1">
        <v>-124856</v>
      </c>
      <c r="N963">
        <v>0</v>
      </c>
      <c r="O963" s="2">
        <v>-124856</v>
      </c>
      <c r="P963">
        <v>0</v>
      </c>
      <c r="Q963" s="1">
        <v>-124856</v>
      </c>
      <c r="R963">
        <v>0</v>
      </c>
      <c r="S963">
        <v>0</v>
      </c>
      <c r="T963">
        <v>0</v>
      </c>
      <c r="U963">
        <v>0</v>
      </c>
      <c r="V963">
        <v>0</v>
      </c>
      <c r="W963" t="str">
        <f>""</f>
        <v/>
      </c>
      <c r="X963">
        <v>0</v>
      </c>
      <c r="Y963" t="str">
        <f>""</f>
        <v/>
      </c>
      <c r="Z963">
        <v>0</v>
      </c>
      <c r="AA963" t="str">
        <f>""</f>
        <v/>
      </c>
      <c r="AB963">
        <v>0</v>
      </c>
      <c r="AC963" t="str">
        <f>""</f>
        <v/>
      </c>
      <c r="AD963">
        <v>0</v>
      </c>
      <c r="AE963" t="str">
        <f>""</f>
        <v/>
      </c>
      <c r="AF963">
        <v>0</v>
      </c>
      <c r="AG963" t="str">
        <f>""</f>
        <v/>
      </c>
      <c r="AH963">
        <v>0</v>
      </c>
      <c r="AI963" t="str">
        <f>""</f>
        <v/>
      </c>
      <c r="AJ963">
        <v>0</v>
      </c>
      <c r="AK963" t="str">
        <f>""</f>
        <v/>
      </c>
      <c r="AL963">
        <v>0</v>
      </c>
      <c r="AM963" t="str">
        <f>""</f>
        <v/>
      </c>
      <c r="AN963">
        <v>0</v>
      </c>
      <c r="AO963" t="str">
        <f>""</f>
        <v/>
      </c>
      <c r="AP963">
        <v>0</v>
      </c>
      <c r="AQ963" t="str">
        <f>""</f>
        <v/>
      </c>
      <c r="AR963" t="s">
        <v>767</v>
      </c>
      <c r="AS963" t="s">
        <v>57</v>
      </c>
      <c r="AT963">
        <v>1218</v>
      </c>
      <c r="AU963" t="s">
        <v>1025</v>
      </c>
      <c r="AV963">
        <v>2015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</row>
    <row r="964" spans="1:54" x14ac:dyDescent="0.2">
      <c r="A964">
        <v>2121821750</v>
      </c>
      <c r="B964" t="s">
        <v>1024</v>
      </c>
      <c r="C964" s="2">
        <v>138729</v>
      </c>
      <c r="D964" s="1">
        <v>134217</v>
      </c>
      <c r="E964">
        <v>0</v>
      </c>
      <c r="F964" s="1">
        <v>134217</v>
      </c>
      <c r="G964" s="1">
        <v>4512</v>
      </c>
      <c r="H964">
        <v>96.74</v>
      </c>
      <c r="I964" s="2">
        <v>138729</v>
      </c>
      <c r="J964" s="1">
        <v>134217</v>
      </c>
      <c r="K964">
        <v>0</v>
      </c>
      <c r="L964" s="1">
        <v>134217</v>
      </c>
      <c r="M964" s="1">
        <v>4512</v>
      </c>
      <c r="N964">
        <v>96.74</v>
      </c>
      <c r="O964" s="2">
        <v>138729</v>
      </c>
      <c r="P964" s="1">
        <v>134217</v>
      </c>
      <c r="Q964" s="1">
        <v>4512</v>
      </c>
      <c r="R964">
        <v>0</v>
      </c>
      <c r="S964" s="1">
        <v>-134217</v>
      </c>
      <c r="T964">
        <v>0</v>
      </c>
      <c r="U964" s="1">
        <v>-134217</v>
      </c>
      <c r="V964">
        <v>0</v>
      </c>
      <c r="W964" t="str">
        <f>""</f>
        <v/>
      </c>
      <c r="X964">
        <v>0</v>
      </c>
      <c r="Y964" t="str">
        <f>""</f>
        <v/>
      </c>
      <c r="Z964">
        <v>0</v>
      </c>
      <c r="AA964" t="str">
        <f>""</f>
        <v/>
      </c>
      <c r="AB964">
        <v>0</v>
      </c>
      <c r="AC964" t="str">
        <f>""</f>
        <v/>
      </c>
      <c r="AD964">
        <v>0</v>
      </c>
      <c r="AE964" t="str">
        <f>""</f>
        <v/>
      </c>
      <c r="AF964">
        <v>0</v>
      </c>
      <c r="AG964" t="str">
        <f>""</f>
        <v/>
      </c>
      <c r="AH964">
        <v>0</v>
      </c>
      <c r="AI964" t="str">
        <f>""</f>
        <v/>
      </c>
      <c r="AJ964">
        <v>0</v>
      </c>
      <c r="AK964" t="str">
        <f>""</f>
        <v/>
      </c>
      <c r="AL964">
        <v>0</v>
      </c>
      <c r="AM964" t="str">
        <f>""</f>
        <v/>
      </c>
      <c r="AN964">
        <v>0</v>
      </c>
      <c r="AO964" t="str">
        <f>""</f>
        <v/>
      </c>
      <c r="AP964">
        <v>0</v>
      </c>
      <c r="AQ964" t="str">
        <f>""</f>
        <v/>
      </c>
      <c r="AR964" t="s">
        <v>767</v>
      </c>
      <c r="AS964" t="s">
        <v>57</v>
      </c>
      <c r="AT964">
        <v>1218</v>
      </c>
      <c r="AU964" t="s">
        <v>1025</v>
      </c>
      <c r="AV964">
        <v>2015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</row>
    <row r="965" spans="1:54" x14ac:dyDescent="0.2">
      <c r="A965">
        <v>2121911521</v>
      </c>
      <c r="B965" t="s">
        <v>1027</v>
      </c>
      <c r="C965" s="2">
        <v>-100000</v>
      </c>
      <c r="D965" s="1">
        <v>-100000</v>
      </c>
      <c r="E965">
        <v>0</v>
      </c>
      <c r="F965" s="1">
        <v>-100000</v>
      </c>
      <c r="G965">
        <v>0</v>
      </c>
      <c r="H965">
        <v>100</v>
      </c>
      <c r="I965" s="2">
        <v>-100000</v>
      </c>
      <c r="J965" s="1">
        <v>-100000</v>
      </c>
      <c r="K965">
        <v>0</v>
      </c>
      <c r="L965" s="1">
        <v>-100000</v>
      </c>
      <c r="M965">
        <v>0</v>
      </c>
      <c r="N965">
        <v>100</v>
      </c>
      <c r="O965" s="2">
        <v>-100000</v>
      </c>
      <c r="P965" s="1">
        <v>-100000</v>
      </c>
      <c r="Q965">
        <v>0</v>
      </c>
      <c r="R965">
        <v>0</v>
      </c>
      <c r="S965" s="1">
        <v>100000</v>
      </c>
      <c r="T965">
        <v>0</v>
      </c>
      <c r="U965" s="1">
        <v>100000</v>
      </c>
      <c r="V965">
        <v>0</v>
      </c>
      <c r="W965" t="str">
        <f>""</f>
        <v/>
      </c>
      <c r="X965">
        <v>0</v>
      </c>
      <c r="Y965" t="str">
        <f>""</f>
        <v/>
      </c>
      <c r="Z965">
        <v>0</v>
      </c>
      <c r="AA965" t="str">
        <f>""</f>
        <v/>
      </c>
      <c r="AB965">
        <v>0</v>
      </c>
      <c r="AC965" t="str">
        <f>""</f>
        <v/>
      </c>
      <c r="AD965">
        <v>0</v>
      </c>
      <c r="AE965" t="str">
        <f>""</f>
        <v/>
      </c>
      <c r="AF965">
        <v>0</v>
      </c>
      <c r="AG965" t="str">
        <f>""</f>
        <v/>
      </c>
      <c r="AH965">
        <v>0</v>
      </c>
      <c r="AI965" t="str">
        <f>""</f>
        <v/>
      </c>
      <c r="AJ965">
        <v>0</v>
      </c>
      <c r="AK965" t="str">
        <f>""</f>
        <v/>
      </c>
      <c r="AL965">
        <v>0</v>
      </c>
      <c r="AM965" t="str">
        <f>""</f>
        <v/>
      </c>
      <c r="AN965">
        <v>0</v>
      </c>
      <c r="AO965" t="str">
        <f>""</f>
        <v/>
      </c>
      <c r="AP965">
        <v>0</v>
      </c>
      <c r="AQ965" t="str">
        <f>""</f>
        <v/>
      </c>
      <c r="AR965" t="s">
        <v>767</v>
      </c>
      <c r="AS965" t="s">
        <v>57</v>
      </c>
      <c r="AT965">
        <v>1219</v>
      </c>
      <c r="AU965" t="s">
        <v>1028</v>
      </c>
      <c r="AV965">
        <v>2015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</row>
    <row r="966" spans="1:54" x14ac:dyDescent="0.2">
      <c r="A966">
        <v>2121911525</v>
      </c>
      <c r="B966" t="s">
        <v>1027</v>
      </c>
      <c r="C966" s="2">
        <v>-462696</v>
      </c>
      <c r="D966">
        <v>0</v>
      </c>
      <c r="E966">
        <v>0</v>
      </c>
      <c r="F966">
        <v>0</v>
      </c>
      <c r="G966" s="1">
        <v>-462696</v>
      </c>
      <c r="H966">
        <v>0</v>
      </c>
      <c r="I966" s="2">
        <v>-462696</v>
      </c>
      <c r="J966">
        <v>0</v>
      </c>
      <c r="K966">
        <v>0</v>
      </c>
      <c r="L966">
        <v>0</v>
      </c>
      <c r="M966" s="1">
        <v>-462696</v>
      </c>
      <c r="N966">
        <v>0</v>
      </c>
      <c r="O966" s="2">
        <v>-462696</v>
      </c>
      <c r="P966">
        <v>0</v>
      </c>
      <c r="Q966" s="1">
        <v>-462696</v>
      </c>
      <c r="R966">
        <v>0</v>
      </c>
      <c r="S966">
        <v>0</v>
      </c>
      <c r="T966">
        <v>0</v>
      </c>
      <c r="U966">
        <v>0</v>
      </c>
      <c r="V966">
        <v>0</v>
      </c>
      <c r="W966" t="str">
        <f>""</f>
        <v/>
      </c>
      <c r="X966">
        <v>0</v>
      </c>
      <c r="Y966" t="str">
        <f>""</f>
        <v/>
      </c>
      <c r="Z966">
        <v>0</v>
      </c>
      <c r="AA966" t="str">
        <f>""</f>
        <v/>
      </c>
      <c r="AB966">
        <v>0</v>
      </c>
      <c r="AC966" t="str">
        <f>""</f>
        <v/>
      </c>
      <c r="AD966">
        <v>0</v>
      </c>
      <c r="AE966" t="str">
        <f>""</f>
        <v/>
      </c>
      <c r="AF966">
        <v>0</v>
      </c>
      <c r="AG966" t="str">
        <f>""</f>
        <v/>
      </c>
      <c r="AH966">
        <v>0</v>
      </c>
      <c r="AI966" t="str">
        <f>""</f>
        <v/>
      </c>
      <c r="AJ966">
        <v>0</v>
      </c>
      <c r="AK966" t="str">
        <f>""</f>
        <v/>
      </c>
      <c r="AL966">
        <v>0</v>
      </c>
      <c r="AM966" t="str">
        <f>""</f>
        <v/>
      </c>
      <c r="AN966">
        <v>0</v>
      </c>
      <c r="AO966" t="str">
        <f>""</f>
        <v/>
      </c>
      <c r="AP966">
        <v>0</v>
      </c>
      <c r="AQ966" t="str">
        <f>""</f>
        <v/>
      </c>
      <c r="AR966" t="s">
        <v>767</v>
      </c>
      <c r="AS966" t="s">
        <v>57</v>
      </c>
      <c r="AT966">
        <v>1219</v>
      </c>
      <c r="AU966" t="s">
        <v>1028</v>
      </c>
      <c r="AV966">
        <v>2015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</row>
    <row r="967" spans="1:54" x14ac:dyDescent="0.2">
      <c r="A967">
        <v>2121921750</v>
      </c>
      <c r="B967" t="s">
        <v>1029</v>
      </c>
      <c r="C967" s="2">
        <v>562696</v>
      </c>
      <c r="D967">
        <v>0</v>
      </c>
      <c r="E967">
        <v>0</v>
      </c>
      <c r="F967">
        <v>0</v>
      </c>
      <c r="G967" s="1">
        <v>562696</v>
      </c>
      <c r="H967">
        <v>0</v>
      </c>
      <c r="I967" s="2">
        <v>562696</v>
      </c>
      <c r="J967">
        <v>0</v>
      </c>
      <c r="K967">
        <v>0</v>
      </c>
      <c r="L967">
        <v>0</v>
      </c>
      <c r="M967" s="1">
        <v>562696</v>
      </c>
      <c r="N967">
        <v>0</v>
      </c>
      <c r="O967" s="2">
        <v>562696</v>
      </c>
      <c r="P967">
        <v>0</v>
      </c>
      <c r="Q967" s="1">
        <v>562696</v>
      </c>
      <c r="R967">
        <v>0</v>
      </c>
      <c r="S967">
        <v>0</v>
      </c>
      <c r="T967">
        <v>0</v>
      </c>
      <c r="U967">
        <v>0</v>
      </c>
      <c r="V967">
        <v>0</v>
      </c>
      <c r="W967" t="str">
        <f>""</f>
        <v/>
      </c>
      <c r="X967">
        <v>0</v>
      </c>
      <c r="Y967" t="str">
        <f>""</f>
        <v/>
      </c>
      <c r="Z967">
        <v>0</v>
      </c>
      <c r="AA967" t="str">
        <f>""</f>
        <v/>
      </c>
      <c r="AB967">
        <v>0</v>
      </c>
      <c r="AC967" t="str">
        <f>""</f>
        <v/>
      </c>
      <c r="AD967">
        <v>0</v>
      </c>
      <c r="AE967" t="str">
        <f>""</f>
        <v/>
      </c>
      <c r="AF967">
        <v>0</v>
      </c>
      <c r="AG967" t="str">
        <f>""</f>
        <v/>
      </c>
      <c r="AH967">
        <v>0</v>
      </c>
      <c r="AI967" t="str">
        <f>""</f>
        <v/>
      </c>
      <c r="AJ967">
        <v>0</v>
      </c>
      <c r="AK967" t="str">
        <f>""</f>
        <v/>
      </c>
      <c r="AL967">
        <v>0</v>
      </c>
      <c r="AM967" t="str">
        <f>""</f>
        <v/>
      </c>
      <c r="AN967">
        <v>0</v>
      </c>
      <c r="AO967" t="str">
        <f>""</f>
        <v/>
      </c>
      <c r="AP967">
        <v>0</v>
      </c>
      <c r="AQ967" t="str">
        <f>""</f>
        <v/>
      </c>
      <c r="AR967" t="s">
        <v>767</v>
      </c>
      <c r="AS967" t="s">
        <v>57</v>
      </c>
      <c r="AT967">
        <v>1219</v>
      </c>
      <c r="AU967" t="s">
        <v>1028</v>
      </c>
      <c r="AV967">
        <v>2015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</row>
    <row r="968" spans="1:54" x14ac:dyDescent="0.2">
      <c r="A968">
        <v>2122011525</v>
      </c>
      <c r="B968" t="s">
        <v>1030</v>
      </c>
      <c r="C968" s="2">
        <v>-120000</v>
      </c>
      <c r="D968">
        <v>0</v>
      </c>
      <c r="E968">
        <v>0</v>
      </c>
      <c r="F968">
        <v>0</v>
      </c>
      <c r="G968" s="1">
        <v>-120000</v>
      </c>
      <c r="H968">
        <v>0</v>
      </c>
      <c r="I968" s="2">
        <v>-120000</v>
      </c>
      <c r="J968">
        <v>0</v>
      </c>
      <c r="K968">
        <v>0</v>
      </c>
      <c r="L968">
        <v>0</v>
      </c>
      <c r="M968" s="1">
        <v>-120000</v>
      </c>
      <c r="N968">
        <v>0</v>
      </c>
      <c r="O968" s="2">
        <v>-120000</v>
      </c>
      <c r="P968">
        <v>0</v>
      </c>
      <c r="Q968" s="1">
        <v>-120000</v>
      </c>
      <c r="R968">
        <v>0</v>
      </c>
      <c r="S968">
        <v>0</v>
      </c>
      <c r="T968">
        <v>0</v>
      </c>
      <c r="U968">
        <v>0</v>
      </c>
      <c r="V968">
        <v>0</v>
      </c>
      <c r="W968" t="str">
        <f>""</f>
        <v/>
      </c>
      <c r="X968">
        <v>0</v>
      </c>
      <c r="Y968" t="str">
        <f>""</f>
        <v/>
      </c>
      <c r="Z968">
        <v>0</v>
      </c>
      <c r="AA968" t="str">
        <f>""</f>
        <v/>
      </c>
      <c r="AB968">
        <v>0</v>
      </c>
      <c r="AC968" t="str">
        <f>""</f>
        <v/>
      </c>
      <c r="AD968">
        <v>0</v>
      </c>
      <c r="AE968" t="str">
        <f>""</f>
        <v/>
      </c>
      <c r="AF968">
        <v>0</v>
      </c>
      <c r="AG968" t="str">
        <f>""</f>
        <v/>
      </c>
      <c r="AH968">
        <v>0</v>
      </c>
      <c r="AI968" t="str">
        <f>""</f>
        <v/>
      </c>
      <c r="AJ968">
        <v>0</v>
      </c>
      <c r="AK968" t="str">
        <f>""</f>
        <v/>
      </c>
      <c r="AL968">
        <v>0</v>
      </c>
      <c r="AM968" t="str">
        <f>""</f>
        <v/>
      </c>
      <c r="AN968">
        <v>0</v>
      </c>
      <c r="AO968" t="str">
        <f>""</f>
        <v/>
      </c>
      <c r="AP968">
        <v>0</v>
      </c>
      <c r="AQ968" t="str">
        <f>""</f>
        <v/>
      </c>
      <c r="AR968" t="s">
        <v>767</v>
      </c>
      <c r="AS968" t="s">
        <v>57</v>
      </c>
      <c r="AT968">
        <v>1220</v>
      </c>
      <c r="AU968" t="s">
        <v>1031</v>
      </c>
      <c r="AV968">
        <v>2015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</row>
    <row r="969" spans="1:54" x14ac:dyDescent="0.2">
      <c r="A969">
        <v>2122021750</v>
      </c>
      <c r="B969" t="s">
        <v>1032</v>
      </c>
      <c r="C969" s="2">
        <v>120000</v>
      </c>
      <c r="D969">
        <v>0</v>
      </c>
      <c r="E969">
        <v>0</v>
      </c>
      <c r="F969">
        <v>0</v>
      </c>
      <c r="G969" s="1">
        <v>120000</v>
      </c>
      <c r="H969">
        <v>0</v>
      </c>
      <c r="I969" s="2">
        <v>120000</v>
      </c>
      <c r="J969">
        <v>0</v>
      </c>
      <c r="K969">
        <v>0</v>
      </c>
      <c r="L969">
        <v>0</v>
      </c>
      <c r="M969" s="1">
        <v>120000</v>
      </c>
      <c r="N969">
        <v>0</v>
      </c>
      <c r="O969" s="2">
        <v>120000</v>
      </c>
      <c r="P969">
        <v>0</v>
      </c>
      <c r="Q969" s="1">
        <v>120000</v>
      </c>
      <c r="R969">
        <v>0</v>
      </c>
      <c r="S969">
        <v>0</v>
      </c>
      <c r="T969">
        <v>0</v>
      </c>
      <c r="U969">
        <v>0</v>
      </c>
      <c r="V969">
        <v>0</v>
      </c>
      <c r="W969" t="str">
        <f>""</f>
        <v/>
      </c>
      <c r="X969">
        <v>0</v>
      </c>
      <c r="Y969" t="str">
        <f>""</f>
        <v/>
      </c>
      <c r="Z969">
        <v>0</v>
      </c>
      <c r="AA969" t="str">
        <f>""</f>
        <v/>
      </c>
      <c r="AB969">
        <v>0</v>
      </c>
      <c r="AC969" t="str">
        <f>""</f>
        <v/>
      </c>
      <c r="AD969">
        <v>0</v>
      </c>
      <c r="AE969" t="str">
        <f>""</f>
        <v/>
      </c>
      <c r="AF969">
        <v>0</v>
      </c>
      <c r="AG969" t="str">
        <f>""</f>
        <v/>
      </c>
      <c r="AH969">
        <v>0</v>
      </c>
      <c r="AI969" t="str">
        <f>""</f>
        <v/>
      </c>
      <c r="AJ969">
        <v>0</v>
      </c>
      <c r="AK969" t="str">
        <f>""</f>
        <v/>
      </c>
      <c r="AL969">
        <v>0</v>
      </c>
      <c r="AM969" t="str">
        <f>""</f>
        <v/>
      </c>
      <c r="AN969">
        <v>0</v>
      </c>
      <c r="AO969" t="str">
        <f>""</f>
        <v/>
      </c>
      <c r="AP969">
        <v>0</v>
      </c>
      <c r="AQ969" t="str">
        <f>""</f>
        <v/>
      </c>
      <c r="AR969" t="s">
        <v>767</v>
      </c>
      <c r="AS969" t="s">
        <v>57</v>
      </c>
      <c r="AT969">
        <v>1220</v>
      </c>
      <c r="AU969" t="s">
        <v>1031</v>
      </c>
      <c r="AV969">
        <v>2015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</row>
    <row r="970" spans="1:54" x14ac:dyDescent="0.2">
      <c r="A970">
        <v>2122111523</v>
      </c>
      <c r="B970" t="s">
        <v>1033</v>
      </c>
      <c r="C970" s="2">
        <v>-75000</v>
      </c>
      <c r="D970" s="1">
        <v>-74472</v>
      </c>
      <c r="E970">
        <v>0</v>
      </c>
      <c r="F970" s="1">
        <v>-74472</v>
      </c>
      <c r="G970">
        <v>-528</v>
      </c>
      <c r="H970">
        <v>99.29</v>
      </c>
      <c r="I970" s="2">
        <v>-75000</v>
      </c>
      <c r="J970" s="1">
        <v>-74472</v>
      </c>
      <c r="K970">
        <v>0</v>
      </c>
      <c r="L970" s="1">
        <v>-74472</v>
      </c>
      <c r="M970">
        <v>-528</v>
      </c>
      <c r="N970">
        <v>99.29</v>
      </c>
      <c r="O970" s="2">
        <v>-75000</v>
      </c>
      <c r="P970" s="1">
        <v>-74472</v>
      </c>
      <c r="Q970">
        <v>-528</v>
      </c>
      <c r="R970">
        <v>0</v>
      </c>
      <c r="S970" s="1">
        <v>74472</v>
      </c>
      <c r="T970">
        <v>0</v>
      </c>
      <c r="U970" s="1">
        <v>74472</v>
      </c>
      <c r="V970">
        <v>0</v>
      </c>
      <c r="W970" t="str">
        <f>""</f>
        <v/>
      </c>
      <c r="X970">
        <v>0</v>
      </c>
      <c r="Y970" t="str">
        <f>""</f>
        <v/>
      </c>
      <c r="Z970">
        <v>0</v>
      </c>
      <c r="AA970" t="str">
        <f>""</f>
        <v/>
      </c>
      <c r="AB970">
        <v>0</v>
      </c>
      <c r="AC970" t="str">
        <f>""</f>
        <v/>
      </c>
      <c r="AD970">
        <v>0</v>
      </c>
      <c r="AE970" t="str">
        <f>""</f>
        <v/>
      </c>
      <c r="AF970">
        <v>0</v>
      </c>
      <c r="AG970" t="str">
        <f>""</f>
        <v/>
      </c>
      <c r="AH970">
        <v>0</v>
      </c>
      <c r="AI970" t="str">
        <f>""</f>
        <v/>
      </c>
      <c r="AJ970">
        <v>0</v>
      </c>
      <c r="AK970" t="str">
        <f>""</f>
        <v/>
      </c>
      <c r="AL970">
        <v>0</v>
      </c>
      <c r="AM970" t="str">
        <f>""</f>
        <v/>
      </c>
      <c r="AN970">
        <v>0</v>
      </c>
      <c r="AO970" t="str">
        <f>""</f>
        <v/>
      </c>
      <c r="AP970">
        <v>0</v>
      </c>
      <c r="AQ970" t="str">
        <f>""</f>
        <v/>
      </c>
      <c r="AR970" t="s">
        <v>767</v>
      </c>
      <c r="AS970" t="s">
        <v>57</v>
      </c>
      <c r="AT970">
        <v>1221</v>
      </c>
      <c r="AU970" t="s">
        <v>1034</v>
      </c>
      <c r="AV970">
        <v>2015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</row>
    <row r="971" spans="1:54" x14ac:dyDescent="0.2">
      <c r="A971">
        <v>2122121750</v>
      </c>
      <c r="B971" t="s">
        <v>1035</v>
      </c>
      <c r="C971" s="2">
        <v>75000</v>
      </c>
      <c r="D971" s="1">
        <v>74981</v>
      </c>
      <c r="E971">
        <v>0</v>
      </c>
      <c r="F971" s="1">
        <v>74981</v>
      </c>
      <c r="G971">
        <v>19</v>
      </c>
      <c r="H971">
        <v>99.97</v>
      </c>
      <c r="I971" s="2">
        <v>75000</v>
      </c>
      <c r="J971" s="1">
        <v>74981</v>
      </c>
      <c r="K971">
        <v>0</v>
      </c>
      <c r="L971" s="1">
        <v>74981</v>
      </c>
      <c r="M971">
        <v>19</v>
      </c>
      <c r="N971">
        <v>99.97</v>
      </c>
      <c r="O971" s="2">
        <v>75000</v>
      </c>
      <c r="P971" s="1">
        <v>74981</v>
      </c>
      <c r="Q971">
        <v>19</v>
      </c>
      <c r="R971">
        <v>0</v>
      </c>
      <c r="S971" s="1">
        <v>-74981</v>
      </c>
      <c r="T971">
        <v>0</v>
      </c>
      <c r="U971" s="1">
        <v>-74981</v>
      </c>
      <c r="V971">
        <v>0</v>
      </c>
      <c r="W971" t="str">
        <f>""</f>
        <v/>
      </c>
      <c r="X971">
        <v>0</v>
      </c>
      <c r="Y971" t="str">
        <f>""</f>
        <v/>
      </c>
      <c r="Z971">
        <v>0</v>
      </c>
      <c r="AA971" t="str">
        <f>""</f>
        <v/>
      </c>
      <c r="AB971">
        <v>0</v>
      </c>
      <c r="AC971" t="str">
        <f>""</f>
        <v/>
      </c>
      <c r="AD971">
        <v>0</v>
      </c>
      <c r="AE971" t="str">
        <f>""</f>
        <v/>
      </c>
      <c r="AF971">
        <v>0</v>
      </c>
      <c r="AG971" t="str">
        <f>""</f>
        <v/>
      </c>
      <c r="AH971">
        <v>0</v>
      </c>
      <c r="AI971" t="str">
        <f>""</f>
        <v/>
      </c>
      <c r="AJ971">
        <v>0</v>
      </c>
      <c r="AK971" t="str">
        <f>""</f>
        <v/>
      </c>
      <c r="AL971">
        <v>0</v>
      </c>
      <c r="AM971" t="str">
        <f>""</f>
        <v/>
      </c>
      <c r="AN971">
        <v>0</v>
      </c>
      <c r="AO971" t="str">
        <f>""</f>
        <v/>
      </c>
      <c r="AP971">
        <v>0</v>
      </c>
      <c r="AQ971" t="str">
        <f>""</f>
        <v/>
      </c>
      <c r="AR971" t="s">
        <v>767</v>
      </c>
      <c r="AS971" t="s">
        <v>57</v>
      </c>
      <c r="AT971">
        <v>1221</v>
      </c>
      <c r="AU971" t="s">
        <v>1034</v>
      </c>
      <c r="AV971">
        <v>2015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</row>
    <row r="972" spans="1:54" x14ac:dyDescent="0.2">
      <c r="A972">
        <v>2122211524</v>
      </c>
      <c r="B972" t="s">
        <v>1036</v>
      </c>
      <c r="C972" s="2">
        <v>-120000</v>
      </c>
      <c r="D972" s="1">
        <v>-120000</v>
      </c>
      <c r="E972">
        <v>0</v>
      </c>
      <c r="F972" s="1">
        <v>-120000</v>
      </c>
      <c r="G972">
        <v>0</v>
      </c>
      <c r="H972">
        <v>100</v>
      </c>
      <c r="I972" s="2">
        <v>-120000</v>
      </c>
      <c r="J972" s="1">
        <v>-120000</v>
      </c>
      <c r="K972">
        <v>0</v>
      </c>
      <c r="L972" s="1">
        <v>-120000</v>
      </c>
      <c r="M972">
        <v>0</v>
      </c>
      <c r="N972">
        <v>100</v>
      </c>
      <c r="O972" s="2">
        <v>-120000</v>
      </c>
      <c r="P972" s="1">
        <v>-120000</v>
      </c>
      <c r="Q972">
        <v>0</v>
      </c>
      <c r="R972">
        <v>0</v>
      </c>
      <c r="S972" s="1">
        <v>120000</v>
      </c>
      <c r="T972">
        <v>0</v>
      </c>
      <c r="U972" s="1">
        <v>120000</v>
      </c>
      <c r="V972">
        <v>0</v>
      </c>
      <c r="W972" t="str">
        <f>""</f>
        <v/>
      </c>
      <c r="X972">
        <v>0</v>
      </c>
      <c r="Y972" t="str">
        <f>""</f>
        <v/>
      </c>
      <c r="Z972">
        <v>0</v>
      </c>
      <c r="AA972" t="str">
        <f>""</f>
        <v/>
      </c>
      <c r="AB972">
        <v>0</v>
      </c>
      <c r="AC972" t="str">
        <f>""</f>
        <v/>
      </c>
      <c r="AD972">
        <v>0</v>
      </c>
      <c r="AE972" t="str">
        <f>""</f>
        <v/>
      </c>
      <c r="AF972">
        <v>0</v>
      </c>
      <c r="AG972" t="str">
        <f>""</f>
        <v/>
      </c>
      <c r="AH972">
        <v>0</v>
      </c>
      <c r="AI972" t="str">
        <f>""</f>
        <v/>
      </c>
      <c r="AJ972">
        <v>0</v>
      </c>
      <c r="AK972" t="str">
        <f>""</f>
        <v/>
      </c>
      <c r="AL972">
        <v>0</v>
      </c>
      <c r="AM972" t="str">
        <f>""</f>
        <v/>
      </c>
      <c r="AN972">
        <v>0</v>
      </c>
      <c r="AO972" t="str">
        <f>""</f>
        <v/>
      </c>
      <c r="AP972">
        <v>0</v>
      </c>
      <c r="AQ972" t="str">
        <f>""</f>
        <v/>
      </c>
      <c r="AR972" t="s">
        <v>767</v>
      </c>
      <c r="AS972" t="s">
        <v>776</v>
      </c>
      <c r="AT972">
        <v>1222</v>
      </c>
      <c r="AU972" t="s">
        <v>1037</v>
      </c>
      <c r="AV972">
        <v>2015</v>
      </c>
      <c r="AW972">
        <v>2015</v>
      </c>
      <c r="AX972">
        <v>0</v>
      </c>
      <c r="AY972">
        <v>0</v>
      </c>
      <c r="AZ972">
        <v>0</v>
      </c>
      <c r="BA972">
        <v>0</v>
      </c>
      <c r="BB972">
        <v>0</v>
      </c>
    </row>
    <row r="973" spans="1:54" x14ac:dyDescent="0.2">
      <c r="A973">
        <v>2122221750</v>
      </c>
      <c r="B973" t="s">
        <v>1038</v>
      </c>
      <c r="C973" s="2">
        <v>120000</v>
      </c>
      <c r="D973" s="1">
        <v>120000</v>
      </c>
      <c r="E973">
        <v>0</v>
      </c>
      <c r="F973" s="1">
        <v>120000</v>
      </c>
      <c r="G973">
        <v>0</v>
      </c>
      <c r="H973">
        <v>100</v>
      </c>
      <c r="I973" s="2">
        <v>120000</v>
      </c>
      <c r="J973" s="1">
        <v>120000</v>
      </c>
      <c r="K973">
        <v>0</v>
      </c>
      <c r="L973" s="1">
        <v>120000</v>
      </c>
      <c r="M973">
        <v>0</v>
      </c>
      <c r="N973">
        <v>100</v>
      </c>
      <c r="O973" s="2">
        <v>120000</v>
      </c>
      <c r="P973" s="1">
        <v>120000</v>
      </c>
      <c r="Q973">
        <v>0</v>
      </c>
      <c r="R973">
        <v>0</v>
      </c>
      <c r="S973" s="1">
        <v>-120000</v>
      </c>
      <c r="T973">
        <v>0</v>
      </c>
      <c r="U973" s="1">
        <v>-120000</v>
      </c>
      <c r="V973">
        <v>0</v>
      </c>
      <c r="W973" t="str">
        <f>""</f>
        <v/>
      </c>
      <c r="X973">
        <v>0</v>
      </c>
      <c r="Y973" t="str">
        <f>""</f>
        <v/>
      </c>
      <c r="Z973">
        <v>0</v>
      </c>
      <c r="AA973" t="str">
        <f>""</f>
        <v/>
      </c>
      <c r="AB973">
        <v>0</v>
      </c>
      <c r="AC973" t="str">
        <f>""</f>
        <v/>
      </c>
      <c r="AD973">
        <v>0</v>
      </c>
      <c r="AE973" t="str">
        <f>""</f>
        <v/>
      </c>
      <c r="AF973">
        <v>0</v>
      </c>
      <c r="AG973" t="str">
        <f>""</f>
        <v/>
      </c>
      <c r="AH973">
        <v>0</v>
      </c>
      <c r="AI973" t="str">
        <f>""</f>
        <v/>
      </c>
      <c r="AJ973">
        <v>0</v>
      </c>
      <c r="AK973" t="str">
        <f>""</f>
        <v/>
      </c>
      <c r="AL973">
        <v>0</v>
      </c>
      <c r="AM973" t="str">
        <f>""</f>
        <v/>
      </c>
      <c r="AN973">
        <v>0</v>
      </c>
      <c r="AO973" t="str">
        <f>""</f>
        <v/>
      </c>
      <c r="AP973">
        <v>0</v>
      </c>
      <c r="AQ973" t="str">
        <f>""</f>
        <v/>
      </c>
      <c r="AR973" t="s">
        <v>767</v>
      </c>
      <c r="AS973" t="s">
        <v>776</v>
      </c>
      <c r="AT973">
        <v>1222</v>
      </c>
      <c r="AU973" t="s">
        <v>1037</v>
      </c>
      <c r="AV973">
        <v>2015</v>
      </c>
      <c r="AW973">
        <v>2015</v>
      </c>
      <c r="AX973">
        <v>0</v>
      </c>
      <c r="AY973">
        <v>0</v>
      </c>
      <c r="AZ973">
        <v>0</v>
      </c>
      <c r="BA973">
        <v>0</v>
      </c>
      <c r="BB973">
        <v>0</v>
      </c>
    </row>
    <row r="974" spans="1:54" x14ac:dyDescent="0.2">
      <c r="A974">
        <v>2122311510</v>
      </c>
      <c r="B974" t="s">
        <v>1039</v>
      </c>
      <c r="C974" s="2">
        <v>-32314</v>
      </c>
      <c r="D974" s="1">
        <v>-32314</v>
      </c>
      <c r="E974">
        <v>0</v>
      </c>
      <c r="F974" s="1">
        <v>-32314</v>
      </c>
      <c r="G974">
        <v>0</v>
      </c>
      <c r="H974">
        <v>100</v>
      </c>
      <c r="I974" s="2">
        <v>-32314</v>
      </c>
      <c r="J974" s="1">
        <v>-32314</v>
      </c>
      <c r="K974">
        <v>0</v>
      </c>
      <c r="L974" s="1">
        <v>-32314</v>
      </c>
      <c r="M974">
        <v>0</v>
      </c>
      <c r="N974">
        <v>100</v>
      </c>
      <c r="O974" s="2">
        <v>-32314</v>
      </c>
      <c r="P974" s="1">
        <v>-32314</v>
      </c>
      <c r="Q974">
        <v>0</v>
      </c>
      <c r="R974">
        <v>0</v>
      </c>
      <c r="S974" s="1">
        <v>32314</v>
      </c>
      <c r="T974">
        <v>0</v>
      </c>
      <c r="U974" s="1">
        <v>32314</v>
      </c>
      <c r="V974">
        <v>0</v>
      </c>
      <c r="W974" t="str">
        <f>""</f>
        <v/>
      </c>
      <c r="X974">
        <v>0</v>
      </c>
      <c r="Y974" t="str">
        <f>""</f>
        <v/>
      </c>
      <c r="Z974">
        <v>0</v>
      </c>
      <c r="AA974" t="str">
        <f>""</f>
        <v/>
      </c>
      <c r="AB974">
        <v>0</v>
      </c>
      <c r="AC974" t="str">
        <f>""</f>
        <v/>
      </c>
      <c r="AD974">
        <v>0</v>
      </c>
      <c r="AE974" t="str">
        <f>""</f>
        <v/>
      </c>
      <c r="AF974">
        <v>0</v>
      </c>
      <c r="AG974" t="str">
        <f>""</f>
        <v/>
      </c>
      <c r="AH974">
        <v>0</v>
      </c>
      <c r="AI974" t="str">
        <f>""</f>
        <v/>
      </c>
      <c r="AJ974">
        <v>0</v>
      </c>
      <c r="AK974" t="str">
        <f>""</f>
        <v/>
      </c>
      <c r="AL974">
        <v>0</v>
      </c>
      <c r="AM974" t="str">
        <f>""</f>
        <v/>
      </c>
      <c r="AN974">
        <v>0</v>
      </c>
      <c r="AO974" t="str">
        <f>""</f>
        <v/>
      </c>
      <c r="AP974">
        <v>0</v>
      </c>
      <c r="AQ974" t="str">
        <f>""</f>
        <v/>
      </c>
      <c r="AR974" t="s">
        <v>767</v>
      </c>
      <c r="AS974" t="s">
        <v>776</v>
      </c>
      <c r="AT974">
        <v>1223</v>
      </c>
      <c r="AU974" t="s">
        <v>1040</v>
      </c>
      <c r="AV974">
        <v>2015</v>
      </c>
      <c r="AW974">
        <v>2015</v>
      </c>
      <c r="AX974">
        <v>0</v>
      </c>
      <c r="AY974">
        <v>0</v>
      </c>
      <c r="AZ974">
        <v>0</v>
      </c>
      <c r="BA974">
        <v>0</v>
      </c>
      <c r="BB974">
        <v>0</v>
      </c>
    </row>
    <row r="975" spans="1:54" x14ac:dyDescent="0.2">
      <c r="A975">
        <v>2122311524</v>
      </c>
      <c r="B975" t="s">
        <v>1041</v>
      </c>
      <c r="C975" s="2">
        <v>-200000</v>
      </c>
      <c r="D975" s="1">
        <v>-200000</v>
      </c>
      <c r="E975">
        <v>0</v>
      </c>
      <c r="F975" s="1">
        <v>-200000</v>
      </c>
      <c r="G975">
        <v>0</v>
      </c>
      <c r="H975">
        <v>100</v>
      </c>
      <c r="I975" s="2">
        <v>-200000</v>
      </c>
      <c r="J975" s="1">
        <v>-200000</v>
      </c>
      <c r="K975">
        <v>0</v>
      </c>
      <c r="L975" s="1">
        <v>-200000</v>
      </c>
      <c r="M975">
        <v>0</v>
      </c>
      <c r="N975">
        <v>100</v>
      </c>
      <c r="O975" s="2">
        <v>-200000</v>
      </c>
      <c r="P975" s="1">
        <v>-200000</v>
      </c>
      <c r="Q975">
        <v>0</v>
      </c>
      <c r="R975">
        <v>0</v>
      </c>
      <c r="S975" s="1">
        <v>200000</v>
      </c>
      <c r="T975">
        <v>0</v>
      </c>
      <c r="U975" s="1">
        <v>200000</v>
      </c>
      <c r="V975">
        <v>0</v>
      </c>
      <c r="W975" t="str">
        <f>""</f>
        <v/>
      </c>
      <c r="X975">
        <v>0</v>
      </c>
      <c r="Y975" t="str">
        <f>""</f>
        <v/>
      </c>
      <c r="Z975">
        <v>0</v>
      </c>
      <c r="AA975" t="str">
        <f>""</f>
        <v/>
      </c>
      <c r="AB975">
        <v>0</v>
      </c>
      <c r="AC975" t="str">
        <f>""</f>
        <v/>
      </c>
      <c r="AD975">
        <v>0</v>
      </c>
      <c r="AE975" t="str">
        <f>""</f>
        <v/>
      </c>
      <c r="AF975">
        <v>0</v>
      </c>
      <c r="AG975" t="str">
        <f>""</f>
        <v/>
      </c>
      <c r="AH975">
        <v>0</v>
      </c>
      <c r="AI975" t="str">
        <f>""</f>
        <v/>
      </c>
      <c r="AJ975">
        <v>0</v>
      </c>
      <c r="AK975" t="str">
        <f>""</f>
        <v/>
      </c>
      <c r="AL975">
        <v>0</v>
      </c>
      <c r="AM975" t="str">
        <f>""</f>
        <v/>
      </c>
      <c r="AN975">
        <v>0</v>
      </c>
      <c r="AO975" t="str">
        <f>""</f>
        <v/>
      </c>
      <c r="AP975">
        <v>0</v>
      </c>
      <c r="AQ975" t="str">
        <f>""</f>
        <v/>
      </c>
      <c r="AR975" t="s">
        <v>767</v>
      </c>
      <c r="AS975" t="s">
        <v>776</v>
      </c>
      <c r="AT975">
        <v>1223</v>
      </c>
      <c r="AU975" t="s">
        <v>1040</v>
      </c>
      <c r="AV975">
        <v>2015</v>
      </c>
      <c r="AW975">
        <v>2015</v>
      </c>
      <c r="AX975">
        <v>0</v>
      </c>
      <c r="AY975">
        <v>0</v>
      </c>
      <c r="AZ975">
        <v>0</v>
      </c>
      <c r="BA975">
        <v>0</v>
      </c>
      <c r="BB975">
        <v>0</v>
      </c>
    </row>
    <row r="976" spans="1:54" x14ac:dyDescent="0.2">
      <c r="A976">
        <v>2122321750</v>
      </c>
      <c r="B976" t="s">
        <v>1042</v>
      </c>
      <c r="C976" s="2">
        <v>232314</v>
      </c>
      <c r="D976" s="1">
        <v>232314</v>
      </c>
      <c r="E976">
        <v>0</v>
      </c>
      <c r="F976" s="1">
        <v>232314</v>
      </c>
      <c r="G976">
        <v>0</v>
      </c>
      <c r="H976">
        <v>100</v>
      </c>
      <c r="I976" s="2">
        <v>232314</v>
      </c>
      <c r="J976" s="1">
        <v>232314</v>
      </c>
      <c r="K976">
        <v>0</v>
      </c>
      <c r="L976" s="1">
        <v>232314</v>
      </c>
      <c r="M976">
        <v>0</v>
      </c>
      <c r="N976">
        <v>100</v>
      </c>
      <c r="O976" s="2">
        <v>232314</v>
      </c>
      <c r="P976" s="1">
        <v>232314</v>
      </c>
      <c r="Q976">
        <v>0</v>
      </c>
      <c r="R976">
        <v>0</v>
      </c>
      <c r="S976" s="1">
        <v>-232314</v>
      </c>
      <c r="T976">
        <v>0</v>
      </c>
      <c r="U976" s="1">
        <v>-232314</v>
      </c>
      <c r="V976">
        <v>0</v>
      </c>
      <c r="W976" t="str">
        <f>""</f>
        <v/>
      </c>
      <c r="X976">
        <v>0</v>
      </c>
      <c r="Y976" t="str">
        <f>""</f>
        <v/>
      </c>
      <c r="Z976">
        <v>0</v>
      </c>
      <c r="AA976" t="str">
        <f>""</f>
        <v/>
      </c>
      <c r="AB976">
        <v>0</v>
      </c>
      <c r="AC976" t="str">
        <f>""</f>
        <v/>
      </c>
      <c r="AD976">
        <v>0</v>
      </c>
      <c r="AE976" t="str">
        <f>""</f>
        <v/>
      </c>
      <c r="AF976">
        <v>0</v>
      </c>
      <c r="AG976" t="str">
        <f>""</f>
        <v/>
      </c>
      <c r="AH976">
        <v>0</v>
      </c>
      <c r="AI976" t="str">
        <f>""</f>
        <v/>
      </c>
      <c r="AJ976">
        <v>0</v>
      </c>
      <c r="AK976" t="str">
        <f>""</f>
        <v/>
      </c>
      <c r="AL976">
        <v>0</v>
      </c>
      <c r="AM976" t="str">
        <f>""</f>
        <v/>
      </c>
      <c r="AN976">
        <v>0</v>
      </c>
      <c r="AO976" t="str">
        <f>""</f>
        <v/>
      </c>
      <c r="AP976">
        <v>0</v>
      </c>
      <c r="AQ976" t="str">
        <f>""</f>
        <v/>
      </c>
      <c r="AR976" t="s">
        <v>767</v>
      </c>
      <c r="AS976" t="s">
        <v>776</v>
      </c>
      <c r="AT976">
        <v>1223</v>
      </c>
      <c r="AU976" t="s">
        <v>1040</v>
      </c>
      <c r="AV976">
        <v>2015</v>
      </c>
      <c r="AW976">
        <v>2015</v>
      </c>
      <c r="AX976">
        <v>0</v>
      </c>
      <c r="AY976">
        <v>0</v>
      </c>
      <c r="AZ976">
        <v>0</v>
      </c>
      <c r="BA976">
        <v>0</v>
      </c>
      <c r="BB976">
        <v>0</v>
      </c>
    </row>
    <row r="977" spans="1:54" x14ac:dyDescent="0.2">
      <c r="A977">
        <v>2122411524</v>
      </c>
      <c r="B977" t="s">
        <v>1043</v>
      </c>
      <c r="C977" s="2">
        <v>-130000</v>
      </c>
      <c r="D977" s="1">
        <v>-130000</v>
      </c>
      <c r="E977">
        <v>0</v>
      </c>
      <c r="F977" s="1">
        <v>-130000</v>
      </c>
      <c r="G977">
        <v>0</v>
      </c>
      <c r="H977">
        <v>100</v>
      </c>
      <c r="I977" s="2">
        <v>-130000</v>
      </c>
      <c r="J977" s="1">
        <v>-130000</v>
      </c>
      <c r="K977">
        <v>0</v>
      </c>
      <c r="L977" s="1">
        <v>-130000</v>
      </c>
      <c r="M977">
        <v>0</v>
      </c>
      <c r="N977">
        <v>100</v>
      </c>
      <c r="O977" s="2">
        <v>-130000</v>
      </c>
      <c r="P977" s="1">
        <v>-130000</v>
      </c>
      <c r="Q977">
        <v>0</v>
      </c>
      <c r="R977">
        <v>0</v>
      </c>
      <c r="S977" s="1">
        <v>130000</v>
      </c>
      <c r="T977">
        <v>0</v>
      </c>
      <c r="U977" s="1">
        <v>130000</v>
      </c>
      <c r="V977">
        <v>0</v>
      </c>
      <c r="W977" t="str">
        <f>""</f>
        <v/>
      </c>
      <c r="X977">
        <v>0</v>
      </c>
      <c r="Y977" t="str">
        <f>""</f>
        <v/>
      </c>
      <c r="Z977">
        <v>0</v>
      </c>
      <c r="AA977" t="str">
        <f>""</f>
        <v/>
      </c>
      <c r="AB977">
        <v>0</v>
      </c>
      <c r="AC977" t="str">
        <f>""</f>
        <v/>
      </c>
      <c r="AD977">
        <v>0</v>
      </c>
      <c r="AE977" t="str">
        <f>""</f>
        <v/>
      </c>
      <c r="AF977">
        <v>0</v>
      </c>
      <c r="AG977" t="str">
        <f>""</f>
        <v/>
      </c>
      <c r="AH977">
        <v>0</v>
      </c>
      <c r="AI977" t="str">
        <f>""</f>
        <v/>
      </c>
      <c r="AJ977">
        <v>0</v>
      </c>
      <c r="AK977" t="str">
        <f>""</f>
        <v/>
      </c>
      <c r="AL977">
        <v>0</v>
      </c>
      <c r="AM977" t="str">
        <f>""</f>
        <v/>
      </c>
      <c r="AN977">
        <v>0</v>
      </c>
      <c r="AO977" t="str">
        <f>""</f>
        <v/>
      </c>
      <c r="AP977">
        <v>0</v>
      </c>
      <c r="AQ977" t="str">
        <f>""</f>
        <v/>
      </c>
      <c r="AR977" t="s">
        <v>767</v>
      </c>
      <c r="AS977" t="s">
        <v>776</v>
      </c>
      <c r="AT977">
        <v>1224</v>
      </c>
      <c r="AU977" t="s">
        <v>1044</v>
      </c>
      <c r="AV977">
        <v>2015</v>
      </c>
      <c r="AW977">
        <v>2015</v>
      </c>
      <c r="AX977">
        <v>0</v>
      </c>
      <c r="AY977">
        <v>0</v>
      </c>
      <c r="AZ977">
        <v>0</v>
      </c>
      <c r="BA977">
        <v>0</v>
      </c>
      <c r="BB977">
        <v>0</v>
      </c>
    </row>
    <row r="978" spans="1:54" x14ac:dyDescent="0.2">
      <c r="A978">
        <v>2122421750</v>
      </c>
      <c r="B978" t="s">
        <v>1045</v>
      </c>
      <c r="C978" s="2">
        <v>130000</v>
      </c>
      <c r="D978" s="1">
        <v>130000</v>
      </c>
      <c r="E978">
        <v>0</v>
      </c>
      <c r="F978" s="1">
        <v>130000</v>
      </c>
      <c r="G978">
        <v>0</v>
      </c>
      <c r="H978">
        <v>100</v>
      </c>
      <c r="I978" s="2">
        <v>130000</v>
      </c>
      <c r="J978" s="1">
        <v>130000</v>
      </c>
      <c r="K978">
        <v>0</v>
      </c>
      <c r="L978" s="1">
        <v>130000</v>
      </c>
      <c r="M978">
        <v>0</v>
      </c>
      <c r="N978">
        <v>100</v>
      </c>
      <c r="O978" s="2">
        <v>130000</v>
      </c>
      <c r="P978" s="1">
        <v>130000</v>
      </c>
      <c r="Q978">
        <v>0</v>
      </c>
      <c r="R978">
        <v>0</v>
      </c>
      <c r="S978" s="1">
        <v>-130000</v>
      </c>
      <c r="T978">
        <v>0</v>
      </c>
      <c r="U978" s="1">
        <v>-130000</v>
      </c>
      <c r="V978">
        <v>0</v>
      </c>
      <c r="W978" t="str">
        <f>""</f>
        <v/>
      </c>
      <c r="X978">
        <v>0</v>
      </c>
      <c r="Y978" t="str">
        <f>""</f>
        <v/>
      </c>
      <c r="Z978">
        <v>0</v>
      </c>
      <c r="AA978" t="str">
        <f>""</f>
        <v/>
      </c>
      <c r="AB978">
        <v>0</v>
      </c>
      <c r="AC978" t="str">
        <f>""</f>
        <v/>
      </c>
      <c r="AD978">
        <v>0</v>
      </c>
      <c r="AE978" t="str">
        <f>""</f>
        <v/>
      </c>
      <c r="AF978">
        <v>0</v>
      </c>
      <c r="AG978" t="str">
        <f>""</f>
        <v/>
      </c>
      <c r="AH978">
        <v>0</v>
      </c>
      <c r="AI978" t="str">
        <f>""</f>
        <v/>
      </c>
      <c r="AJ978">
        <v>0</v>
      </c>
      <c r="AK978" t="str">
        <f>""</f>
        <v/>
      </c>
      <c r="AL978">
        <v>0</v>
      </c>
      <c r="AM978" t="str">
        <f>""</f>
        <v/>
      </c>
      <c r="AN978">
        <v>0</v>
      </c>
      <c r="AO978" t="str">
        <f>""</f>
        <v/>
      </c>
      <c r="AP978">
        <v>0</v>
      </c>
      <c r="AQ978" t="str">
        <f>""</f>
        <v/>
      </c>
      <c r="AR978" t="s">
        <v>767</v>
      </c>
      <c r="AS978" t="s">
        <v>776</v>
      </c>
      <c r="AT978">
        <v>1224</v>
      </c>
      <c r="AU978" t="s">
        <v>1044</v>
      </c>
      <c r="AV978">
        <v>2015</v>
      </c>
      <c r="AW978">
        <v>2015</v>
      </c>
      <c r="AX978">
        <v>0</v>
      </c>
      <c r="AY978">
        <v>0</v>
      </c>
      <c r="AZ978">
        <v>0</v>
      </c>
      <c r="BA978">
        <v>0</v>
      </c>
      <c r="BB978">
        <v>0</v>
      </c>
    </row>
    <row r="979" spans="1:54" x14ac:dyDescent="0.2">
      <c r="A979">
        <v>2122511524</v>
      </c>
      <c r="B979" t="s">
        <v>1046</v>
      </c>
      <c r="C979" s="2">
        <v>-529000</v>
      </c>
      <c r="D979" s="1">
        <v>-529000</v>
      </c>
      <c r="E979">
        <v>0</v>
      </c>
      <c r="F979" s="1">
        <v>-529000</v>
      </c>
      <c r="G979">
        <v>0</v>
      </c>
      <c r="H979">
        <v>100</v>
      </c>
      <c r="I979" s="2">
        <v>-529000</v>
      </c>
      <c r="J979" s="1">
        <v>-529000</v>
      </c>
      <c r="K979">
        <v>0</v>
      </c>
      <c r="L979" s="1">
        <v>-529000</v>
      </c>
      <c r="M979">
        <v>0</v>
      </c>
      <c r="N979">
        <v>100</v>
      </c>
      <c r="O979" s="2">
        <v>-529000</v>
      </c>
      <c r="P979" s="1">
        <v>-529000</v>
      </c>
      <c r="Q979">
        <v>0</v>
      </c>
      <c r="R979">
        <v>0</v>
      </c>
      <c r="S979" s="1">
        <v>529000</v>
      </c>
      <c r="T979">
        <v>0</v>
      </c>
      <c r="U979" s="1">
        <v>529000</v>
      </c>
      <c r="V979">
        <v>0</v>
      </c>
      <c r="W979" t="str">
        <f>""</f>
        <v/>
      </c>
      <c r="X979">
        <v>0</v>
      </c>
      <c r="Y979" t="str">
        <f>""</f>
        <v/>
      </c>
      <c r="Z979">
        <v>0</v>
      </c>
      <c r="AA979" t="str">
        <f>""</f>
        <v/>
      </c>
      <c r="AB979">
        <v>0</v>
      </c>
      <c r="AC979" t="str">
        <f>""</f>
        <v/>
      </c>
      <c r="AD979">
        <v>0</v>
      </c>
      <c r="AE979" t="str">
        <f>""</f>
        <v/>
      </c>
      <c r="AF979">
        <v>0</v>
      </c>
      <c r="AG979" t="str">
        <f>""</f>
        <v/>
      </c>
      <c r="AH979">
        <v>0</v>
      </c>
      <c r="AI979" t="str">
        <f>""</f>
        <v/>
      </c>
      <c r="AJ979">
        <v>0</v>
      </c>
      <c r="AK979" t="str">
        <f>""</f>
        <v/>
      </c>
      <c r="AL979">
        <v>0</v>
      </c>
      <c r="AM979" t="str">
        <f>""</f>
        <v/>
      </c>
      <c r="AN979">
        <v>0</v>
      </c>
      <c r="AO979" t="str">
        <f>""</f>
        <v/>
      </c>
      <c r="AP979">
        <v>0</v>
      </c>
      <c r="AQ979" t="str">
        <f>""</f>
        <v/>
      </c>
      <c r="AR979" t="s">
        <v>767</v>
      </c>
      <c r="AS979" t="s">
        <v>776</v>
      </c>
      <c r="AT979">
        <v>1225</v>
      </c>
      <c r="AU979" t="s">
        <v>1047</v>
      </c>
      <c r="AV979">
        <v>2015</v>
      </c>
      <c r="AW979">
        <v>2015</v>
      </c>
      <c r="AX979">
        <v>0</v>
      </c>
      <c r="AY979">
        <v>0</v>
      </c>
      <c r="AZ979">
        <v>0</v>
      </c>
      <c r="BA979">
        <v>0</v>
      </c>
      <c r="BB979">
        <v>0</v>
      </c>
    </row>
    <row r="980" spans="1:54" x14ac:dyDescent="0.2">
      <c r="A980">
        <v>2122521750</v>
      </c>
      <c r="B980" t="s">
        <v>1048</v>
      </c>
      <c r="C980" s="2">
        <v>529000</v>
      </c>
      <c r="D980" s="1">
        <v>529000</v>
      </c>
      <c r="E980">
        <v>0</v>
      </c>
      <c r="F980" s="1">
        <v>529000</v>
      </c>
      <c r="G980">
        <v>0</v>
      </c>
      <c r="H980">
        <v>100</v>
      </c>
      <c r="I980" s="2">
        <v>529000</v>
      </c>
      <c r="J980" s="1">
        <v>529000</v>
      </c>
      <c r="K980">
        <v>0</v>
      </c>
      <c r="L980" s="1">
        <v>529000</v>
      </c>
      <c r="M980">
        <v>0</v>
      </c>
      <c r="N980">
        <v>100</v>
      </c>
      <c r="O980" s="2">
        <v>529000</v>
      </c>
      <c r="P980" s="1">
        <v>529000</v>
      </c>
      <c r="Q980">
        <v>0</v>
      </c>
      <c r="R980">
        <v>0</v>
      </c>
      <c r="S980" s="1">
        <v>-529000</v>
      </c>
      <c r="T980">
        <v>0</v>
      </c>
      <c r="U980" s="1">
        <v>-529000</v>
      </c>
      <c r="V980">
        <v>0</v>
      </c>
      <c r="W980" t="str">
        <f>""</f>
        <v/>
      </c>
      <c r="X980">
        <v>0</v>
      </c>
      <c r="Y980" t="str">
        <f>""</f>
        <v/>
      </c>
      <c r="Z980">
        <v>0</v>
      </c>
      <c r="AA980" t="str">
        <f>""</f>
        <v/>
      </c>
      <c r="AB980">
        <v>0</v>
      </c>
      <c r="AC980" t="str">
        <f>""</f>
        <v/>
      </c>
      <c r="AD980">
        <v>0</v>
      </c>
      <c r="AE980" t="str">
        <f>""</f>
        <v/>
      </c>
      <c r="AF980">
        <v>0</v>
      </c>
      <c r="AG980" t="str">
        <f>""</f>
        <v/>
      </c>
      <c r="AH980">
        <v>0</v>
      </c>
      <c r="AI980" t="str">
        <f>""</f>
        <v/>
      </c>
      <c r="AJ980">
        <v>0</v>
      </c>
      <c r="AK980" t="str">
        <f>""</f>
        <v/>
      </c>
      <c r="AL980">
        <v>0</v>
      </c>
      <c r="AM980" t="str">
        <f>""</f>
        <v/>
      </c>
      <c r="AN980">
        <v>0</v>
      </c>
      <c r="AO980" t="str">
        <f>""</f>
        <v/>
      </c>
      <c r="AP980">
        <v>0</v>
      </c>
      <c r="AQ980" t="str">
        <f>""</f>
        <v/>
      </c>
      <c r="AR980" t="s">
        <v>767</v>
      </c>
      <c r="AS980" t="s">
        <v>776</v>
      </c>
      <c r="AT980">
        <v>1225</v>
      </c>
      <c r="AU980" t="s">
        <v>1047</v>
      </c>
      <c r="AV980">
        <v>2015</v>
      </c>
      <c r="AW980">
        <v>2015</v>
      </c>
      <c r="AX980">
        <v>0</v>
      </c>
      <c r="AY980">
        <v>0</v>
      </c>
      <c r="AZ980">
        <v>0</v>
      </c>
      <c r="BA980">
        <v>0</v>
      </c>
      <c r="BB980">
        <v>0</v>
      </c>
    </row>
    <row r="981" spans="1:54" x14ac:dyDescent="0.2">
      <c r="A981">
        <v>2122611524</v>
      </c>
      <c r="B981" t="s">
        <v>1049</v>
      </c>
      <c r="C981" s="2">
        <v>-350000</v>
      </c>
      <c r="D981" s="1">
        <v>-288609</v>
      </c>
      <c r="E981">
        <v>0</v>
      </c>
      <c r="F981" s="1">
        <v>-288609</v>
      </c>
      <c r="G981" s="1">
        <v>-61391</v>
      </c>
      <c r="H981">
        <v>82.45</v>
      </c>
      <c r="I981" s="2">
        <v>-350000</v>
      </c>
      <c r="J981" s="1">
        <v>-288609</v>
      </c>
      <c r="K981">
        <v>0</v>
      </c>
      <c r="L981" s="1">
        <v>-288609</v>
      </c>
      <c r="M981" s="1">
        <v>-61391</v>
      </c>
      <c r="N981">
        <v>82.45</v>
      </c>
      <c r="O981" s="2">
        <v>-350000</v>
      </c>
      <c r="P981" s="1">
        <v>-288609</v>
      </c>
      <c r="Q981" s="1">
        <v>-61391</v>
      </c>
      <c r="R981">
        <v>0</v>
      </c>
      <c r="S981" s="1">
        <v>288609</v>
      </c>
      <c r="T981">
        <v>0</v>
      </c>
      <c r="U981" s="1">
        <v>288609</v>
      </c>
      <c r="V981">
        <v>0</v>
      </c>
      <c r="W981" t="str">
        <f>""</f>
        <v/>
      </c>
      <c r="X981">
        <v>0</v>
      </c>
      <c r="Y981" t="str">
        <f>""</f>
        <v/>
      </c>
      <c r="Z981">
        <v>0</v>
      </c>
      <c r="AA981" t="str">
        <f>""</f>
        <v/>
      </c>
      <c r="AB981">
        <v>0</v>
      </c>
      <c r="AC981" t="str">
        <f>""</f>
        <v/>
      </c>
      <c r="AD981">
        <v>0</v>
      </c>
      <c r="AE981" t="str">
        <f>""</f>
        <v/>
      </c>
      <c r="AF981">
        <v>0</v>
      </c>
      <c r="AG981" t="str">
        <f>""</f>
        <v/>
      </c>
      <c r="AH981">
        <v>0</v>
      </c>
      <c r="AI981" t="str">
        <f>""</f>
        <v/>
      </c>
      <c r="AJ981">
        <v>0</v>
      </c>
      <c r="AK981" t="str">
        <f>""</f>
        <v/>
      </c>
      <c r="AL981">
        <v>0</v>
      </c>
      <c r="AM981" t="str">
        <f>""</f>
        <v/>
      </c>
      <c r="AN981">
        <v>0</v>
      </c>
      <c r="AO981" t="str">
        <f>""</f>
        <v/>
      </c>
      <c r="AP981">
        <v>0</v>
      </c>
      <c r="AQ981" t="str">
        <f>""</f>
        <v/>
      </c>
      <c r="AR981" t="s">
        <v>767</v>
      </c>
      <c r="AS981" t="s">
        <v>57</v>
      </c>
      <c r="AT981">
        <v>1226</v>
      </c>
      <c r="AU981" t="s">
        <v>1050</v>
      </c>
      <c r="AV981">
        <v>2015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</row>
    <row r="982" spans="1:54" x14ac:dyDescent="0.2">
      <c r="A982">
        <v>2122621750</v>
      </c>
      <c r="B982" t="s">
        <v>1051</v>
      </c>
      <c r="C982" s="2">
        <v>350000</v>
      </c>
      <c r="D982" s="1">
        <v>317755</v>
      </c>
      <c r="E982">
        <v>0</v>
      </c>
      <c r="F982" s="1">
        <v>317755</v>
      </c>
      <c r="G982" s="1">
        <v>32245</v>
      </c>
      <c r="H982">
        <v>90.78</v>
      </c>
      <c r="I982" s="2">
        <v>350000</v>
      </c>
      <c r="J982" s="1">
        <v>317755</v>
      </c>
      <c r="K982">
        <v>0</v>
      </c>
      <c r="L982" s="1">
        <v>317755</v>
      </c>
      <c r="M982" s="1">
        <v>32245</v>
      </c>
      <c r="N982">
        <v>90.78</v>
      </c>
      <c r="O982" s="2">
        <v>350000</v>
      </c>
      <c r="P982" s="1">
        <v>317755</v>
      </c>
      <c r="Q982" s="1">
        <v>32245</v>
      </c>
      <c r="R982">
        <v>0</v>
      </c>
      <c r="S982" s="1">
        <v>-317755</v>
      </c>
      <c r="T982">
        <v>0</v>
      </c>
      <c r="U982" s="1">
        <v>-317755</v>
      </c>
      <c r="V982">
        <v>0</v>
      </c>
      <c r="W982" t="str">
        <f>""</f>
        <v/>
      </c>
      <c r="X982">
        <v>0</v>
      </c>
      <c r="Y982" t="str">
        <f>""</f>
        <v/>
      </c>
      <c r="Z982">
        <v>0</v>
      </c>
      <c r="AA982" t="str">
        <f>""</f>
        <v/>
      </c>
      <c r="AB982">
        <v>0</v>
      </c>
      <c r="AC982" t="str">
        <f>""</f>
        <v/>
      </c>
      <c r="AD982">
        <v>0</v>
      </c>
      <c r="AE982" t="str">
        <f>""</f>
        <v/>
      </c>
      <c r="AF982">
        <v>0</v>
      </c>
      <c r="AG982" t="str">
        <f>""</f>
        <v/>
      </c>
      <c r="AH982">
        <v>0</v>
      </c>
      <c r="AI982" t="str">
        <f>""</f>
        <v/>
      </c>
      <c r="AJ982">
        <v>0</v>
      </c>
      <c r="AK982" t="str">
        <f>""</f>
        <v/>
      </c>
      <c r="AL982">
        <v>0</v>
      </c>
      <c r="AM982" t="str">
        <f>""</f>
        <v/>
      </c>
      <c r="AN982">
        <v>0</v>
      </c>
      <c r="AO982" t="str">
        <f>""</f>
        <v/>
      </c>
      <c r="AP982">
        <v>0</v>
      </c>
      <c r="AQ982" t="str">
        <f>""</f>
        <v/>
      </c>
      <c r="AR982" t="s">
        <v>767</v>
      </c>
      <c r="AS982" t="s">
        <v>57</v>
      </c>
      <c r="AT982">
        <v>1226</v>
      </c>
      <c r="AU982" t="s">
        <v>1050</v>
      </c>
      <c r="AV982">
        <v>2015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</row>
    <row r="983" spans="1:54" x14ac:dyDescent="0.2">
      <c r="A983">
        <v>2122711524</v>
      </c>
      <c r="B983" t="s">
        <v>1052</v>
      </c>
      <c r="C983" s="2">
        <v>-250000</v>
      </c>
      <c r="D983" s="1">
        <v>-250000</v>
      </c>
      <c r="E983">
        <v>0</v>
      </c>
      <c r="F983" s="1">
        <v>-250000</v>
      </c>
      <c r="G983">
        <v>0</v>
      </c>
      <c r="H983">
        <v>100</v>
      </c>
      <c r="I983" s="2">
        <v>-250000</v>
      </c>
      <c r="J983" s="1">
        <v>-250000</v>
      </c>
      <c r="K983">
        <v>0</v>
      </c>
      <c r="L983" s="1">
        <v>-250000</v>
      </c>
      <c r="M983">
        <v>0</v>
      </c>
      <c r="N983">
        <v>100</v>
      </c>
      <c r="O983" s="2">
        <v>-250000</v>
      </c>
      <c r="P983" s="1">
        <v>-250000</v>
      </c>
      <c r="Q983">
        <v>0</v>
      </c>
      <c r="R983">
        <v>0</v>
      </c>
      <c r="S983" s="1">
        <v>250000</v>
      </c>
      <c r="T983">
        <v>0</v>
      </c>
      <c r="U983" s="1">
        <v>250000</v>
      </c>
      <c r="V983">
        <v>0</v>
      </c>
      <c r="W983" t="str">
        <f>""</f>
        <v/>
      </c>
      <c r="X983">
        <v>0</v>
      </c>
      <c r="Y983" t="str">
        <f>""</f>
        <v/>
      </c>
      <c r="Z983">
        <v>0</v>
      </c>
      <c r="AA983" t="str">
        <f>""</f>
        <v/>
      </c>
      <c r="AB983">
        <v>0</v>
      </c>
      <c r="AC983" t="str">
        <f>""</f>
        <v/>
      </c>
      <c r="AD983">
        <v>0</v>
      </c>
      <c r="AE983" t="str">
        <f>""</f>
        <v/>
      </c>
      <c r="AF983">
        <v>0</v>
      </c>
      <c r="AG983" t="str">
        <f>""</f>
        <v/>
      </c>
      <c r="AH983">
        <v>0</v>
      </c>
      <c r="AI983" t="str">
        <f>""</f>
        <v/>
      </c>
      <c r="AJ983">
        <v>0</v>
      </c>
      <c r="AK983" t="str">
        <f>""</f>
        <v/>
      </c>
      <c r="AL983">
        <v>0</v>
      </c>
      <c r="AM983" t="str">
        <f>""</f>
        <v/>
      </c>
      <c r="AN983">
        <v>0</v>
      </c>
      <c r="AO983" t="str">
        <f>""</f>
        <v/>
      </c>
      <c r="AP983">
        <v>0</v>
      </c>
      <c r="AQ983" t="str">
        <f>""</f>
        <v/>
      </c>
      <c r="AR983" t="s">
        <v>767</v>
      </c>
      <c r="AS983" t="s">
        <v>57</v>
      </c>
      <c r="AT983">
        <v>1227</v>
      </c>
      <c r="AU983" t="s">
        <v>1053</v>
      </c>
      <c r="AV983">
        <v>2015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</row>
    <row r="984" spans="1:54" x14ac:dyDescent="0.2">
      <c r="A984">
        <v>2122721750</v>
      </c>
      <c r="B984" t="s">
        <v>1054</v>
      </c>
      <c r="C984" s="2">
        <v>250000</v>
      </c>
      <c r="D984" s="1">
        <v>22420</v>
      </c>
      <c r="E984">
        <v>0</v>
      </c>
      <c r="F984" s="1">
        <v>22420</v>
      </c>
      <c r="G984" s="1">
        <v>227580</v>
      </c>
      <c r="H984">
        <v>8.9600000000000009</v>
      </c>
      <c r="I984" s="2">
        <v>250000</v>
      </c>
      <c r="J984" s="1">
        <v>22420</v>
      </c>
      <c r="K984">
        <v>0</v>
      </c>
      <c r="L984" s="1">
        <v>22420</v>
      </c>
      <c r="M984" s="1">
        <v>227580</v>
      </c>
      <c r="N984">
        <v>8.9600000000000009</v>
      </c>
      <c r="O984" s="2">
        <v>250000</v>
      </c>
      <c r="P984" s="1">
        <v>22420</v>
      </c>
      <c r="Q984" s="1">
        <v>227580</v>
      </c>
      <c r="R984">
        <v>0</v>
      </c>
      <c r="S984" s="1">
        <v>-22420</v>
      </c>
      <c r="T984">
        <v>0</v>
      </c>
      <c r="U984" s="1">
        <v>-22420</v>
      </c>
      <c r="V984">
        <v>0</v>
      </c>
      <c r="W984" t="str">
        <f>""</f>
        <v/>
      </c>
      <c r="X984">
        <v>0</v>
      </c>
      <c r="Y984" t="str">
        <f>""</f>
        <v/>
      </c>
      <c r="Z984">
        <v>0</v>
      </c>
      <c r="AA984" t="str">
        <f>""</f>
        <v/>
      </c>
      <c r="AB984">
        <v>0</v>
      </c>
      <c r="AC984" t="str">
        <f>""</f>
        <v/>
      </c>
      <c r="AD984">
        <v>0</v>
      </c>
      <c r="AE984" t="str">
        <f>""</f>
        <v/>
      </c>
      <c r="AF984">
        <v>0</v>
      </c>
      <c r="AG984" t="str">
        <f>""</f>
        <v/>
      </c>
      <c r="AH984">
        <v>0</v>
      </c>
      <c r="AI984" t="str">
        <f>""</f>
        <v/>
      </c>
      <c r="AJ984">
        <v>0</v>
      </c>
      <c r="AK984" t="str">
        <f>""</f>
        <v/>
      </c>
      <c r="AL984">
        <v>0</v>
      </c>
      <c r="AM984" t="str">
        <f>""</f>
        <v/>
      </c>
      <c r="AN984">
        <v>0</v>
      </c>
      <c r="AO984" t="str">
        <f>""</f>
        <v/>
      </c>
      <c r="AP984">
        <v>0</v>
      </c>
      <c r="AQ984" t="str">
        <f>""</f>
        <v/>
      </c>
      <c r="AR984" t="s">
        <v>767</v>
      </c>
      <c r="AS984" t="s">
        <v>57</v>
      </c>
      <c r="AT984">
        <v>1227</v>
      </c>
      <c r="AU984" t="s">
        <v>1053</v>
      </c>
      <c r="AV984">
        <v>2015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</row>
    <row r="985" spans="1:54" x14ac:dyDescent="0.2">
      <c r="A985">
        <v>2122811510</v>
      </c>
      <c r="B985" t="s">
        <v>1055</v>
      </c>
      <c r="C985" s="2">
        <v>-52627</v>
      </c>
      <c r="D985" s="1">
        <v>-52627</v>
      </c>
      <c r="E985">
        <v>0</v>
      </c>
      <c r="F985" s="1">
        <v>-52627</v>
      </c>
      <c r="G985">
        <v>0</v>
      </c>
      <c r="H985">
        <v>100</v>
      </c>
      <c r="I985" s="2">
        <v>-52627</v>
      </c>
      <c r="J985" s="1">
        <v>-52627</v>
      </c>
      <c r="K985">
        <v>0</v>
      </c>
      <c r="L985" s="1">
        <v>-52627</v>
      </c>
      <c r="M985">
        <v>0</v>
      </c>
      <c r="N985">
        <v>100</v>
      </c>
      <c r="O985" s="2">
        <v>-52627</v>
      </c>
      <c r="P985" s="1">
        <v>-52627</v>
      </c>
      <c r="Q985">
        <v>0</v>
      </c>
      <c r="R985">
        <v>0</v>
      </c>
      <c r="S985" s="1">
        <v>52627</v>
      </c>
      <c r="T985">
        <v>0</v>
      </c>
      <c r="U985" s="1">
        <v>52627</v>
      </c>
      <c r="V985">
        <v>0</v>
      </c>
      <c r="W985" t="str">
        <f>""</f>
        <v/>
      </c>
      <c r="X985">
        <v>0</v>
      </c>
      <c r="Y985" t="str">
        <f>""</f>
        <v/>
      </c>
      <c r="Z985">
        <v>0</v>
      </c>
      <c r="AA985" t="str">
        <f>""</f>
        <v/>
      </c>
      <c r="AB985">
        <v>0</v>
      </c>
      <c r="AC985" t="str">
        <f>""</f>
        <v/>
      </c>
      <c r="AD985">
        <v>0</v>
      </c>
      <c r="AE985" t="str">
        <f>""</f>
        <v/>
      </c>
      <c r="AF985">
        <v>0</v>
      </c>
      <c r="AG985" t="str">
        <f>""</f>
        <v/>
      </c>
      <c r="AH985">
        <v>0</v>
      </c>
      <c r="AI985" t="str">
        <f>""</f>
        <v/>
      </c>
      <c r="AJ985">
        <v>0</v>
      </c>
      <c r="AK985" t="str">
        <f>""</f>
        <v/>
      </c>
      <c r="AL985">
        <v>0</v>
      </c>
      <c r="AM985" t="str">
        <f>""</f>
        <v/>
      </c>
      <c r="AN985">
        <v>0</v>
      </c>
      <c r="AO985" t="str">
        <f>""</f>
        <v/>
      </c>
      <c r="AP985">
        <v>0</v>
      </c>
      <c r="AQ985" t="str">
        <f>""</f>
        <v/>
      </c>
      <c r="AR985" t="s">
        <v>767</v>
      </c>
      <c r="AS985" t="s">
        <v>57</v>
      </c>
      <c r="AT985">
        <v>1228</v>
      </c>
      <c r="AU985" t="s">
        <v>1056</v>
      </c>
      <c r="AV985">
        <v>2015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</row>
    <row r="986" spans="1:54" x14ac:dyDescent="0.2">
      <c r="A986">
        <v>2122811524</v>
      </c>
      <c r="B986" t="s">
        <v>1057</v>
      </c>
      <c r="C986" s="2">
        <v>-500000</v>
      </c>
      <c r="D986" s="1">
        <v>-500000</v>
      </c>
      <c r="E986">
        <v>0</v>
      </c>
      <c r="F986" s="1">
        <v>-500000</v>
      </c>
      <c r="G986">
        <v>0</v>
      </c>
      <c r="H986">
        <v>100</v>
      </c>
      <c r="I986" s="2">
        <v>-500000</v>
      </c>
      <c r="J986" s="1">
        <v>-500000</v>
      </c>
      <c r="K986">
        <v>0</v>
      </c>
      <c r="L986" s="1">
        <v>-500000</v>
      </c>
      <c r="M986">
        <v>0</v>
      </c>
      <c r="N986">
        <v>100</v>
      </c>
      <c r="O986" s="2">
        <v>-500000</v>
      </c>
      <c r="P986" s="1">
        <v>-500000</v>
      </c>
      <c r="Q986">
        <v>0</v>
      </c>
      <c r="R986">
        <v>0</v>
      </c>
      <c r="S986" s="1">
        <v>500000</v>
      </c>
      <c r="T986">
        <v>0</v>
      </c>
      <c r="U986" s="1">
        <v>500000</v>
      </c>
      <c r="V986">
        <v>0</v>
      </c>
      <c r="W986" t="str">
        <f>""</f>
        <v/>
      </c>
      <c r="X986">
        <v>0</v>
      </c>
      <c r="Y986" t="str">
        <f>""</f>
        <v/>
      </c>
      <c r="Z986">
        <v>0</v>
      </c>
      <c r="AA986" t="str">
        <f>""</f>
        <v/>
      </c>
      <c r="AB986">
        <v>0</v>
      </c>
      <c r="AC986" t="str">
        <f>""</f>
        <v/>
      </c>
      <c r="AD986">
        <v>0</v>
      </c>
      <c r="AE986" t="str">
        <f>""</f>
        <v/>
      </c>
      <c r="AF986">
        <v>0</v>
      </c>
      <c r="AG986" t="str">
        <f>""</f>
        <v/>
      </c>
      <c r="AH986">
        <v>0</v>
      </c>
      <c r="AI986" t="str">
        <f>""</f>
        <v/>
      </c>
      <c r="AJ986">
        <v>0</v>
      </c>
      <c r="AK986" t="str">
        <f>""</f>
        <v/>
      </c>
      <c r="AL986">
        <v>0</v>
      </c>
      <c r="AM986" t="str">
        <f>""</f>
        <v/>
      </c>
      <c r="AN986">
        <v>0</v>
      </c>
      <c r="AO986" t="str">
        <f>""</f>
        <v/>
      </c>
      <c r="AP986">
        <v>0</v>
      </c>
      <c r="AQ986" t="str">
        <f>""</f>
        <v/>
      </c>
      <c r="AR986" t="s">
        <v>767</v>
      </c>
      <c r="AS986" t="s">
        <v>57</v>
      </c>
      <c r="AT986">
        <v>1228</v>
      </c>
      <c r="AU986" t="s">
        <v>1056</v>
      </c>
      <c r="AV986">
        <v>2015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</row>
    <row r="987" spans="1:54" x14ac:dyDescent="0.2">
      <c r="A987">
        <v>2122811540</v>
      </c>
      <c r="B987" t="s">
        <v>1057</v>
      </c>
      <c r="C987" s="2">
        <v>-125000</v>
      </c>
      <c r="D987" s="1">
        <v>-125000</v>
      </c>
      <c r="E987">
        <v>0</v>
      </c>
      <c r="F987" s="1">
        <v>-125000</v>
      </c>
      <c r="G987">
        <v>0</v>
      </c>
      <c r="H987">
        <v>100</v>
      </c>
      <c r="I987" s="2">
        <v>-125000</v>
      </c>
      <c r="J987" s="1">
        <v>-125000</v>
      </c>
      <c r="K987">
        <v>0</v>
      </c>
      <c r="L987" s="1">
        <v>-125000</v>
      </c>
      <c r="M987">
        <v>0</v>
      </c>
      <c r="N987">
        <v>100</v>
      </c>
      <c r="O987" s="2">
        <v>-125000</v>
      </c>
      <c r="P987" s="1">
        <v>-125000</v>
      </c>
      <c r="Q987">
        <v>0</v>
      </c>
      <c r="R987">
        <v>0</v>
      </c>
      <c r="S987" s="1">
        <v>125000</v>
      </c>
      <c r="T987">
        <v>0</v>
      </c>
      <c r="U987" s="1">
        <v>125000</v>
      </c>
      <c r="V987">
        <v>0</v>
      </c>
      <c r="W987" t="str">
        <f>""</f>
        <v/>
      </c>
      <c r="X987">
        <v>0</v>
      </c>
      <c r="Y987" t="str">
        <f>""</f>
        <v/>
      </c>
      <c r="Z987">
        <v>0</v>
      </c>
      <c r="AA987" t="str">
        <f>""</f>
        <v/>
      </c>
      <c r="AB987">
        <v>0</v>
      </c>
      <c r="AC987" t="str">
        <f>""</f>
        <v/>
      </c>
      <c r="AD987">
        <v>0</v>
      </c>
      <c r="AE987" t="str">
        <f>""</f>
        <v/>
      </c>
      <c r="AF987">
        <v>0</v>
      </c>
      <c r="AG987" t="str">
        <f>""</f>
        <v/>
      </c>
      <c r="AH987">
        <v>0</v>
      </c>
      <c r="AI987" t="str">
        <f>""</f>
        <v/>
      </c>
      <c r="AJ987">
        <v>0</v>
      </c>
      <c r="AK987" t="str">
        <f>""</f>
        <v/>
      </c>
      <c r="AL987">
        <v>0</v>
      </c>
      <c r="AM987" t="str">
        <f>""</f>
        <v/>
      </c>
      <c r="AN987">
        <v>0</v>
      </c>
      <c r="AO987" t="str">
        <f>""</f>
        <v/>
      </c>
      <c r="AP987">
        <v>0</v>
      </c>
      <c r="AQ987" t="str">
        <f>""</f>
        <v/>
      </c>
      <c r="AR987" t="s">
        <v>767</v>
      </c>
      <c r="AS987" t="s">
        <v>57</v>
      </c>
      <c r="AT987">
        <v>1228</v>
      </c>
      <c r="AU987" t="s">
        <v>1056</v>
      </c>
      <c r="AV987">
        <v>2015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</row>
    <row r="988" spans="1:54" x14ac:dyDescent="0.2">
      <c r="A988">
        <v>2122821750</v>
      </c>
      <c r="B988" t="s">
        <v>1058</v>
      </c>
      <c r="C988" s="2">
        <v>677627</v>
      </c>
      <c r="D988" s="1">
        <v>681402</v>
      </c>
      <c r="E988">
        <v>0</v>
      </c>
      <c r="F988" s="1">
        <v>681402</v>
      </c>
      <c r="G988" s="1">
        <v>-3775</v>
      </c>
      <c r="H988">
        <v>100.55</v>
      </c>
      <c r="I988" s="2">
        <v>677627</v>
      </c>
      <c r="J988" s="1">
        <v>681402</v>
      </c>
      <c r="K988">
        <v>0</v>
      </c>
      <c r="L988" s="1">
        <v>681402</v>
      </c>
      <c r="M988" s="1">
        <v>-3775</v>
      </c>
      <c r="N988">
        <v>100.55</v>
      </c>
      <c r="O988" s="2">
        <v>677627</v>
      </c>
      <c r="P988" s="1">
        <v>681402</v>
      </c>
      <c r="Q988" s="1">
        <v>-3775</v>
      </c>
      <c r="R988">
        <v>0</v>
      </c>
      <c r="S988" s="1">
        <v>-681402</v>
      </c>
      <c r="T988">
        <v>0</v>
      </c>
      <c r="U988" s="1">
        <v>-681402</v>
      </c>
      <c r="V988">
        <v>0</v>
      </c>
      <c r="W988" t="str">
        <f>""</f>
        <v/>
      </c>
      <c r="X988">
        <v>0</v>
      </c>
      <c r="Y988" t="str">
        <f>""</f>
        <v/>
      </c>
      <c r="Z988">
        <v>0</v>
      </c>
      <c r="AA988" t="str">
        <f>""</f>
        <v/>
      </c>
      <c r="AB988">
        <v>0</v>
      </c>
      <c r="AC988" t="str">
        <f>""</f>
        <v/>
      </c>
      <c r="AD988">
        <v>0</v>
      </c>
      <c r="AE988" t="str">
        <f>""</f>
        <v/>
      </c>
      <c r="AF988">
        <v>0</v>
      </c>
      <c r="AG988" t="str">
        <f>""</f>
        <v/>
      </c>
      <c r="AH988">
        <v>0</v>
      </c>
      <c r="AI988" t="str">
        <f>""</f>
        <v/>
      </c>
      <c r="AJ988">
        <v>0</v>
      </c>
      <c r="AK988" t="str">
        <f>""</f>
        <v/>
      </c>
      <c r="AL988">
        <v>0</v>
      </c>
      <c r="AM988" t="str">
        <f>""</f>
        <v/>
      </c>
      <c r="AN988">
        <v>0</v>
      </c>
      <c r="AO988" t="str">
        <f>""</f>
        <v/>
      </c>
      <c r="AP988">
        <v>0</v>
      </c>
      <c r="AQ988" t="str">
        <f>""</f>
        <v/>
      </c>
      <c r="AR988" t="s">
        <v>767</v>
      </c>
      <c r="AS988" t="s">
        <v>57</v>
      </c>
      <c r="AT988">
        <v>1228</v>
      </c>
      <c r="AU988" t="s">
        <v>1056</v>
      </c>
      <c r="AV988">
        <v>2015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</row>
    <row r="989" spans="1:54" x14ac:dyDescent="0.2">
      <c r="A989">
        <v>2122911524</v>
      </c>
      <c r="B989" t="s">
        <v>1059</v>
      </c>
      <c r="C989" s="2">
        <v>-150000</v>
      </c>
      <c r="D989">
        <v>0</v>
      </c>
      <c r="E989">
        <v>0</v>
      </c>
      <c r="F989">
        <v>0</v>
      </c>
      <c r="G989" s="1">
        <v>-150000</v>
      </c>
      <c r="H989">
        <v>0</v>
      </c>
      <c r="I989" s="2">
        <v>-150000</v>
      </c>
      <c r="J989">
        <v>0</v>
      </c>
      <c r="K989">
        <v>0</v>
      </c>
      <c r="L989">
        <v>0</v>
      </c>
      <c r="M989" s="1">
        <v>-150000</v>
      </c>
      <c r="N989">
        <v>0</v>
      </c>
      <c r="O989" s="2">
        <v>-150000</v>
      </c>
      <c r="P989">
        <v>0</v>
      </c>
      <c r="Q989" s="1">
        <v>-150000</v>
      </c>
      <c r="R989">
        <v>0</v>
      </c>
      <c r="S989">
        <v>0</v>
      </c>
      <c r="T989">
        <v>0</v>
      </c>
      <c r="U989">
        <v>0</v>
      </c>
      <c r="V989">
        <v>0</v>
      </c>
      <c r="W989" t="str">
        <f>""</f>
        <v/>
      </c>
      <c r="X989">
        <v>0</v>
      </c>
      <c r="Y989" t="str">
        <f>""</f>
        <v/>
      </c>
      <c r="Z989">
        <v>0</v>
      </c>
      <c r="AA989" t="str">
        <f>""</f>
        <v/>
      </c>
      <c r="AB989">
        <v>0</v>
      </c>
      <c r="AC989" t="str">
        <f>""</f>
        <v/>
      </c>
      <c r="AD989">
        <v>0</v>
      </c>
      <c r="AE989" t="str">
        <f>""</f>
        <v/>
      </c>
      <c r="AF989">
        <v>0</v>
      </c>
      <c r="AG989" t="str">
        <f>""</f>
        <v/>
      </c>
      <c r="AH989">
        <v>0</v>
      </c>
      <c r="AI989" t="str">
        <f>""</f>
        <v/>
      </c>
      <c r="AJ989">
        <v>0</v>
      </c>
      <c r="AK989" t="str">
        <f>""</f>
        <v/>
      </c>
      <c r="AL989">
        <v>0</v>
      </c>
      <c r="AM989" t="str">
        <f>""</f>
        <v/>
      </c>
      <c r="AN989">
        <v>0</v>
      </c>
      <c r="AO989" t="str">
        <f>""</f>
        <v/>
      </c>
      <c r="AP989">
        <v>0</v>
      </c>
      <c r="AQ989" t="str">
        <f>""</f>
        <v/>
      </c>
      <c r="AR989" t="s">
        <v>767</v>
      </c>
      <c r="AS989" t="s">
        <v>57</v>
      </c>
      <c r="AT989">
        <v>1229</v>
      </c>
      <c r="AU989" t="s">
        <v>1060</v>
      </c>
      <c r="AV989">
        <v>2015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</row>
    <row r="990" spans="1:54" x14ac:dyDescent="0.2">
      <c r="A990">
        <v>2122921930</v>
      </c>
      <c r="B990" t="s">
        <v>1059</v>
      </c>
      <c r="C990" s="2">
        <v>150000</v>
      </c>
      <c r="D990">
        <v>0</v>
      </c>
      <c r="E990" s="1">
        <v>9301.5</v>
      </c>
      <c r="F990" s="1">
        <v>9301.5</v>
      </c>
      <c r="G990" s="1">
        <v>140698.5</v>
      </c>
      <c r="H990">
        <v>6.2</v>
      </c>
      <c r="I990" s="2">
        <v>150000</v>
      </c>
      <c r="J990">
        <v>0</v>
      </c>
      <c r="K990" s="1">
        <v>9301.5</v>
      </c>
      <c r="L990" s="1">
        <v>9301.5</v>
      </c>
      <c r="M990" s="1">
        <v>140698.5</v>
      </c>
      <c r="N990">
        <v>6.2</v>
      </c>
      <c r="O990" s="2">
        <v>150000</v>
      </c>
      <c r="P990" s="1">
        <v>9301.5</v>
      </c>
      <c r="Q990" s="1">
        <v>140698.5</v>
      </c>
      <c r="R990">
        <v>0</v>
      </c>
      <c r="S990" s="1">
        <v>-9301.5</v>
      </c>
      <c r="T990">
        <v>0</v>
      </c>
      <c r="U990" s="1">
        <v>-9301.5</v>
      </c>
      <c r="V990">
        <v>0</v>
      </c>
      <c r="W990" t="str">
        <f>""</f>
        <v/>
      </c>
      <c r="X990">
        <v>0</v>
      </c>
      <c r="Y990" t="str">
        <f>""</f>
        <v/>
      </c>
      <c r="Z990">
        <v>0</v>
      </c>
      <c r="AA990" t="str">
        <f>""</f>
        <v/>
      </c>
      <c r="AB990">
        <v>0</v>
      </c>
      <c r="AC990" t="str">
        <f>""</f>
        <v/>
      </c>
      <c r="AD990">
        <v>0</v>
      </c>
      <c r="AE990" t="str">
        <f>""</f>
        <v/>
      </c>
      <c r="AF990">
        <v>0</v>
      </c>
      <c r="AG990" t="str">
        <f>""</f>
        <v/>
      </c>
      <c r="AH990">
        <v>0</v>
      </c>
      <c r="AI990" t="str">
        <f>""</f>
        <v/>
      </c>
      <c r="AJ990">
        <v>0</v>
      </c>
      <c r="AK990" t="str">
        <f>""</f>
        <v/>
      </c>
      <c r="AL990">
        <v>0</v>
      </c>
      <c r="AM990" t="str">
        <f>""</f>
        <v/>
      </c>
      <c r="AN990">
        <v>0</v>
      </c>
      <c r="AO990" t="str">
        <f>""</f>
        <v/>
      </c>
      <c r="AP990">
        <v>0</v>
      </c>
      <c r="AQ990" t="str">
        <f>""</f>
        <v/>
      </c>
      <c r="AR990" t="s">
        <v>767</v>
      </c>
      <c r="AS990" t="s">
        <v>57</v>
      </c>
      <c r="AT990">
        <v>1229</v>
      </c>
      <c r="AU990" t="s">
        <v>1060</v>
      </c>
      <c r="AV990">
        <v>2015</v>
      </c>
      <c r="AW990">
        <v>0</v>
      </c>
      <c r="AX990">
        <v>0</v>
      </c>
      <c r="AY990">
        <v>9302</v>
      </c>
      <c r="AZ990">
        <v>0</v>
      </c>
      <c r="BA990">
        <v>0</v>
      </c>
      <c r="BB990">
        <v>0</v>
      </c>
    </row>
    <row r="991" spans="1:54" x14ac:dyDescent="0.2">
      <c r="A991">
        <v>2123011523</v>
      </c>
      <c r="B991" t="s">
        <v>1061</v>
      </c>
      <c r="C991" s="2">
        <v>-231394</v>
      </c>
      <c r="D991" s="1">
        <v>-231394</v>
      </c>
      <c r="E991">
        <v>0</v>
      </c>
      <c r="F991" s="1">
        <v>-231394</v>
      </c>
      <c r="G991">
        <v>0</v>
      </c>
      <c r="H991">
        <v>100</v>
      </c>
      <c r="I991" s="2">
        <v>-231394</v>
      </c>
      <c r="J991" s="1">
        <v>-231394</v>
      </c>
      <c r="K991">
        <v>0</v>
      </c>
      <c r="L991" s="1">
        <v>-231394</v>
      </c>
      <c r="M991">
        <v>0</v>
      </c>
      <c r="N991">
        <v>100</v>
      </c>
      <c r="O991" s="2">
        <v>-231394</v>
      </c>
      <c r="P991" s="1">
        <v>-231394</v>
      </c>
      <c r="Q991">
        <v>0</v>
      </c>
      <c r="R991">
        <v>0</v>
      </c>
      <c r="S991" s="1">
        <v>231394</v>
      </c>
      <c r="T991">
        <v>0</v>
      </c>
      <c r="U991" s="1">
        <v>231394</v>
      </c>
      <c r="V991">
        <v>0</v>
      </c>
      <c r="W991" t="str">
        <f>""</f>
        <v/>
      </c>
      <c r="X991">
        <v>0</v>
      </c>
      <c r="Y991" t="str">
        <f>""</f>
        <v/>
      </c>
      <c r="Z991">
        <v>0</v>
      </c>
      <c r="AA991" t="str">
        <f>""</f>
        <v/>
      </c>
      <c r="AB991">
        <v>0</v>
      </c>
      <c r="AC991" t="str">
        <f>""</f>
        <v/>
      </c>
      <c r="AD991">
        <v>0</v>
      </c>
      <c r="AE991" t="str">
        <f>""</f>
        <v/>
      </c>
      <c r="AF991">
        <v>0</v>
      </c>
      <c r="AG991" t="str">
        <f>""</f>
        <v/>
      </c>
      <c r="AH991">
        <v>0</v>
      </c>
      <c r="AI991" t="str">
        <f>""</f>
        <v/>
      </c>
      <c r="AJ991">
        <v>0</v>
      </c>
      <c r="AK991" t="str">
        <f>""</f>
        <v/>
      </c>
      <c r="AL991">
        <v>0</v>
      </c>
      <c r="AM991" t="str">
        <f>""</f>
        <v/>
      </c>
      <c r="AN991">
        <v>0</v>
      </c>
      <c r="AO991" t="str">
        <f>""</f>
        <v/>
      </c>
      <c r="AP991">
        <v>0</v>
      </c>
      <c r="AQ991" t="str">
        <f>""</f>
        <v/>
      </c>
      <c r="AR991" t="s">
        <v>767</v>
      </c>
      <c r="AS991" t="s">
        <v>57</v>
      </c>
      <c r="AT991">
        <v>1230</v>
      </c>
      <c r="AU991" t="s">
        <v>1062</v>
      </c>
      <c r="AV991">
        <v>2015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</row>
    <row r="992" spans="1:54" x14ac:dyDescent="0.2">
      <c r="A992">
        <v>2123021750</v>
      </c>
      <c r="B992" t="s">
        <v>1063</v>
      </c>
      <c r="C992" s="2">
        <v>231394</v>
      </c>
      <c r="D992" s="1">
        <v>194449</v>
      </c>
      <c r="E992">
        <v>0</v>
      </c>
      <c r="F992" s="1">
        <v>194449</v>
      </c>
      <c r="G992" s="1">
        <v>36945</v>
      </c>
      <c r="H992">
        <v>84.03</v>
      </c>
      <c r="I992" s="2">
        <v>231394</v>
      </c>
      <c r="J992" s="1">
        <v>194449</v>
      </c>
      <c r="K992">
        <v>0</v>
      </c>
      <c r="L992" s="1">
        <v>194449</v>
      </c>
      <c r="M992" s="1">
        <v>36945</v>
      </c>
      <c r="N992">
        <v>84.03</v>
      </c>
      <c r="O992" s="2">
        <v>231394</v>
      </c>
      <c r="P992" s="1">
        <v>194449</v>
      </c>
      <c r="Q992" s="1">
        <v>36945</v>
      </c>
      <c r="R992">
        <v>0</v>
      </c>
      <c r="S992" s="1">
        <v>-194449</v>
      </c>
      <c r="T992">
        <v>0</v>
      </c>
      <c r="U992" s="1">
        <v>-194449</v>
      </c>
      <c r="V992">
        <v>0</v>
      </c>
      <c r="W992" t="str">
        <f>""</f>
        <v/>
      </c>
      <c r="X992">
        <v>0</v>
      </c>
      <c r="Y992" t="str">
        <f>""</f>
        <v/>
      </c>
      <c r="Z992">
        <v>0</v>
      </c>
      <c r="AA992" t="str">
        <f>""</f>
        <v/>
      </c>
      <c r="AB992">
        <v>0</v>
      </c>
      <c r="AC992" t="str">
        <f>""</f>
        <v/>
      </c>
      <c r="AD992">
        <v>0</v>
      </c>
      <c r="AE992" t="str">
        <f>""</f>
        <v/>
      </c>
      <c r="AF992">
        <v>0</v>
      </c>
      <c r="AG992" t="str">
        <f>""</f>
        <v/>
      </c>
      <c r="AH992">
        <v>0</v>
      </c>
      <c r="AI992" t="str">
        <f>""</f>
        <v/>
      </c>
      <c r="AJ992">
        <v>0</v>
      </c>
      <c r="AK992" t="str">
        <f>""</f>
        <v/>
      </c>
      <c r="AL992">
        <v>0</v>
      </c>
      <c r="AM992" t="str">
        <f>""</f>
        <v/>
      </c>
      <c r="AN992">
        <v>0</v>
      </c>
      <c r="AO992" t="str">
        <f>""</f>
        <v/>
      </c>
      <c r="AP992">
        <v>0</v>
      </c>
      <c r="AQ992" t="str">
        <f>""</f>
        <v/>
      </c>
      <c r="AR992" t="s">
        <v>767</v>
      </c>
      <c r="AS992" t="s">
        <v>57</v>
      </c>
      <c r="AT992">
        <v>1230</v>
      </c>
      <c r="AU992" t="s">
        <v>1062</v>
      </c>
      <c r="AV992">
        <v>2015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</row>
    <row r="993" spans="1:54" x14ac:dyDescent="0.2">
      <c r="A993">
        <v>2123111528</v>
      </c>
      <c r="B993" t="s">
        <v>1064</v>
      </c>
      <c r="C993" s="2">
        <v>-109250</v>
      </c>
      <c r="D993">
        <v>0</v>
      </c>
      <c r="E993">
        <v>0</v>
      </c>
      <c r="F993">
        <v>0</v>
      </c>
      <c r="G993" s="1">
        <v>-109250</v>
      </c>
      <c r="H993">
        <v>0</v>
      </c>
      <c r="I993" s="2">
        <v>-109250</v>
      </c>
      <c r="J993">
        <v>0</v>
      </c>
      <c r="K993">
        <v>0</v>
      </c>
      <c r="L993">
        <v>0</v>
      </c>
      <c r="M993" s="1">
        <v>-109250</v>
      </c>
      <c r="N993">
        <v>0</v>
      </c>
      <c r="O993" s="2">
        <v>-109250</v>
      </c>
      <c r="P993">
        <v>0</v>
      </c>
      <c r="Q993" s="1">
        <v>-109250</v>
      </c>
      <c r="R993">
        <v>0</v>
      </c>
      <c r="S993">
        <v>0</v>
      </c>
      <c r="T993">
        <v>0</v>
      </c>
      <c r="U993">
        <v>0</v>
      </c>
      <c r="V993">
        <v>0</v>
      </c>
      <c r="W993" t="str">
        <f>""</f>
        <v/>
      </c>
      <c r="X993">
        <v>0</v>
      </c>
      <c r="Y993" t="str">
        <f>""</f>
        <v/>
      </c>
      <c r="Z993">
        <v>0</v>
      </c>
      <c r="AA993" t="str">
        <f>""</f>
        <v/>
      </c>
      <c r="AB993">
        <v>0</v>
      </c>
      <c r="AC993" t="str">
        <f>""</f>
        <v/>
      </c>
      <c r="AD993">
        <v>0</v>
      </c>
      <c r="AE993" t="str">
        <f>""</f>
        <v/>
      </c>
      <c r="AF993">
        <v>0</v>
      </c>
      <c r="AG993" t="str">
        <f>""</f>
        <v/>
      </c>
      <c r="AH993">
        <v>0</v>
      </c>
      <c r="AI993" t="str">
        <f>""</f>
        <v/>
      </c>
      <c r="AJ993">
        <v>0</v>
      </c>
      <c r="AK993" t="str">
        <f>""</f>
        <v/>
      </c>
      <c r="AL993">
        <v>0</v>
      </c>
      <c r="AM993" t="str">
        <f>""</f>
        <v/>
      </c>
      <c r="AN993">
        <v>0</v>
      </c>
      <c r="AO993" t="str">
        <f>""</f>
        <v/>
      </c>
      <c r="AP993">
        <v>0</v>
      </c>
      <c r="AQ993" t="str">
        <f>""</f>
        <v/>
      </c>
      <c r="AR993" t="s">
        <v>767</v>
      </c>
      <c r="AS993" t="s">
        <v>57</v>
      </c>
      <c r="AT993">
        <v>1231</v>
      </c>
      <c r="AU993" t="s">
        <v>1065</v>
      </c>
      <c r="AV993">
        <v>2015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</row>
    <row r="994" spans="1:54" x14ac:dyDescent="0.2">
      <c r="A994">
        <v>2123121750</v>
      </c>
      <c r="B994" t="s">
        <v>1066</v>
      </c>
      <c r="C994" s="2">
        <v>109250</v>
      </c>
      <c r="D994" s="1">
        <v>21909</v>
      </c>
      <c r="E994" s="1">
        <v>3544.5</v>
      </c>
      <c r="F994" s="1">
        <v>25453.5</v>
      </c>
      <c r="G994" s="1">
        <v>83796.5</v>
      </c>
      <c r="H994">
        <v>23.29</v>
      </c>
      <c r="I994" s="2">
        <v>109250</v>
      </c>
      <c r="J994" s="1">
        <v>21909</v>
      </c>
      <c r="K994" s="1">
        <v>3544.5</v>
      </c>
      <c r="L994" s="1">
        <v>25453.5</v>
      </c>
      <c r="M994" s="1">
        <v>83796.5</v>
      </c>
      <c r="N994">
        <v>23.29</v>
      </c>
      <c r="O994" s="2">
        <v>109250</v>
      </c>
      <c r="P994" s="1">
        <v>26233.5</v>
      </c>
      <c r="Q994" s="1">
        <v>83016.5</v>
      </c>
      <c r="R994">
        <v>0</v>
      </c>
      <c r="S994" s="1">
        <v>-25453.5</v>
      </c>
      <c r="T994">
        <v>0</v>
      </c>
      <c r="U994" s="1">
        <v>-25453.5</v>
      </c>
      <c r="V994">
        <v>0</v>
      </c>
      <c r="W994" t="str">
        <f>""</f>
        <v/>
      </c>
      <c r="X994">
        <v>0</v>
      </c>
      <c r="Y994" t="str">
        <f>""</f>
        <v/>
      </c>
      <c r="Z994">
        <v>0</v>
      </c>
      <c r="AA994" t="str">
        <f>""</f>
        <v/>
      </c>
      <c r="AB994">
        <v>0</v>
      </c>
      <c r="AC994" t="str">
        <f>""</f>
        <v/>
      </c>
      <c r="AD994">
        <v>0</v>
      </c>
      <c r="AE994" t="str">
        <f>""</f>
        <v/>
      </c>
      <c r="AF994">
        <v>0</v>
      </c>
      <c r="AG994" t="str">
        <f>""</f>
        <v/>
      </c>
      <c r="AH994">
        <v>0</v>
      </c>
      <c r="AI994" t="str">
        <f>""</f>
        <v/>
      </c>
      <c r="AJ994">
        <v>0</v>
      </c>
      <c r="AK994" t="str">
        <f>""</f>
        <v/>
      </c>
      <c r="AL994">
        <v>0</v>
      </c>
      <c r="AM994" t="str">
        <f>""</f>
        <v/>
      </c>
      <c r="AN994">
        <v>0</v>
      </c>
      <c r="AO994" t="str">
        <f>""</f>
        <v/>
      </c>
      <c r="AP994">
        <v>0</v>
      </c>
      <c r="AQ994" t="str">
        <f>""</f>
        <v/>
      </c>
      <c r="AR994" t="s">
        <v>767</v>
      </c>
      <c r="AS994" t="s">
        <v>57</v>
      </c>
      <c r="AT994">
        <v>1231</v>
      </c>
      <c r="AU994" t="s">
        <v>1065</v>
      </c>
      <c r="AV994">
        <v>2015</v>
      </c>
      <c r="AW994">
        <v>0</v>
      </c>
      <c r="AX994">
        <v>0</v>
      </c>
      <c r="AY994">
        <v>3544</v>
      </c>
      <c r="AZ994">
        <v>0</v>
      </c>
      <c r="BA994">
        <v>0</v>
      </c>
      <c r="BB994">
        <v>0</v>
      </c>
    </row>
    <row r="995" spans="1:54" x14ac:dyDescent="0.2">
      <c r="A995">
        <v>2123211510</v>
      </c>
      <c r="B995" t="s">
        <v>1067</v>
      </c>
      <c r="C995" s="2">
        <v>-557455</v>
      </c>
      <c r="D995">
        <v>0</v>
      </c>
      <c r="E995">
        <v>0</v>
      </c>
      <c r="F995">
        <v>0</v>
      </c>
      <c r="G995" s="1">
        <v>-557455</v>
      </c>
      <c r="H995">
        <v>0</v>
      </c>
      <c r="I995" s="2">
        <v>-557455</v>
      </c>
      <c r="J995">
        <v>0</v>
      </c>
      <c r="K995">
        <v>0</v>
      </c>
      <c r="L995">
        <v>0</v>
      </c>
      <c r="M995" s="1">
        <v>-557455</v>
      </c>
      <c r="N995">
        <v>0</v>
      </c>
      <c r="O995" s="2">
        <v>-557455</v>
      </c>
      <c r="P995">
        <v>0</v>
      </c>
      <c r="Q995" s="1">
        <v>-557455</v>
      </c>
      <c r="R995">
        <v>0</v>
      </c>
      <c r="S995">
        <v>0</v>
      </c>
      <c r="T995">
        <v>0</v>
      </c>
      <c r="U995">
        <v>0</v>
      </c>
      <c r="V995">
        <v>0</v>
      </c>
      <c r="W995" t="str">
        <f>""</f>
        <v/>
      </c>
      <c r="X995">
        <v>0</v>
      </c>
      <c r="Y995" t="str">
        <f>""</f>
        <v/>
      </c>
      <c r="Z995">
        <v>0</v>
      </c>
      <c r="AA995" t="str">
        <f>""</f>
        <v/>
      </c>
      <c r="AB995">
        <v>0</v>
      </c>
      <c r="AC995" t="str">
        <f>""</f>
        <v/>
      </c>
      <c r="AD995">
        <v>0</v>
      </c>
      <c r="AE995" t="str">
        <f>""</f>
        <v/>
      </c>
      <c r="AF995">
        <v>0</v>
      </c>
      <c r="AG995" t="str">
        <f>""</f>
        <v/>
      </c>
      <c r="AH995">
        <v>0</v>
      </c>
      <c r="AI995" t="str">
        <f>""</f>
        <v/>
      </c>
      <c r="AJ995">
        <v>0</v>
      </c>
      <c r="AK995" t="str">
        <f>""</f>
        <v/>
      </c>
      <c r="AL995">
        <v>0</v>
      </c>
      <c r="AM995" t="str">
        <f>""</f>
        <v/>
      </c>
      <c r="AN995">
        <v>0</v>
      </c>
      <c r="AO995" t="str">
        <f>""</f>
        <v/>
      </c>
      <c r="AP995">
        <v>0</v>
      </c>
      <c r="AQ995" t="str">
        <f>""</f>
        <v/>
      </c>
      <c r="AR995" t="s">
        <v>767</v>
      </c>
      <c r="AS995" t="s">
        <v>57</v>
      </c>
      <c r="AT995">
        <v>1232</v>
      </c>
      <c r="AU995" t="s">
        <v>1068</v>
      </c>
      <c r="AV995">
        <v>2015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</row>
    <row r="996" spans="1:54" x14ac:dyDescent="0.2">
      <c r="A996">
        <v>2123211531</v>
      </c>
      <c r="B996" t="s">
        <v>1069</v>
      </c>
      <c r="C996" s="2">
        <v>-2973332</v>
      </c>
      <c r="D996">
        <v>0</v>
      </c>
      <c r="E996">
        <v>0</v>
      </c>
      <c r="F996">
        <v>0</v>
      </c>
      <c r="G996" s="1">
        <v>-2973332</v>
      </c>
      <c r="H996">
        <v>0</v>
      </c>
      <c r="I996" s="2">
        <v>-2973332</v>
      </c>
      <c r="J996">
        <v>0</v>
      </c>
      <c r="K996">
        <v>0</v>
      </c>
      <c r="L996">
        <v>0</v>
      </c>
      <c r="M996" s="1">
        <v>-2973332</v>
      </c>
      <c r="N996">
        <v>0</v>
      </c>
      <c r="O996" s="2">
        <v>-2973332</v>
      </c>
      <c r="P996">
        <v>0</v>
      </c>
      <c r="Q996" s="1">
        <v>-2973332</v>
      </c>
      <c r="R996">
        <v>0</v>
      </c>
      <c r="S996">
        <v>0</v>
      </c>
      <c r="T996">
        <v>0</v>
      </c>
      <c r="U996">
        <v>0</v>
      </c>
      <c r="V996">
        <v>0</v>
      </c>
      <c r="W996" t="str">
        <f>""</f>
        <v/>
      </c>
      <c r="X996">
        <v>0</v>
      </c>
      <c r="Y996" t="str">
        <f>""</f>
        <v/>
      </c>
      <c r="Z996">
        <v>0</v>
      </c>
      <c r="AA996" t="str">
        <f>""</f>
        <v/>
      </c>
      <c r="AB996">
        <v>0</v>
      </c>
      <c r="AC996" t="str">
        <f>""</f>
        <v/>
      </c>
      <c r="AD996">
        <v>0</v>
      </c>
      <c r="AE996" t="str">
        <f>""</f>
        <v/>
      </c>
      <c r="AF996">
        <v>0</v>
      </c>
      <c r="AG996" t="str">
        <f>""</f>
        <v/>
      </c>
      <c r="AH996">
        <v>0</v>
      </c>
      <c r="AI996" t="str">
        <f>""</f>
        <v/>
      </c>
      <c r="AJ996">
        <v>0</v>
      </c>
      <c r="AK996" t="str">
        <f>""</f>
        <v/>
      </c>
      <c r="AL996">
        <v>0</v>
      </c>
      <c r="AM996" t="str">
        <f>""</f>
        <v/>
      </c>
      <c r="AN996">
        <v>0</v>
      </c>
      <c r="AO996" t="str">
        <f>""</f>
        <v/>
      </c>
      <c r="AP996">
        <v>0</v>
      </c>
      <c r="AQ996" t="str">
        <f>""</f>
        <v/>
      </c>
      <c r="AR996" t="s">
        <v>767</v>
      </c>
      <c r="AS996" t="s">
        <v>57</v>
      </c>
      <c r="AT996">
        <v>1232</v>
      </c>
      <c r="AU996" t="s">
        <v>1068</v>
      </c>
      <c r="AV996">
        <v>2015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</row>
    <row r="997" spans="1:54" x14ac:dyDescent="0.2">
      <c r="A997">
        <v>2123221750</v>
      </c>
      <c r="B997" t="s">
        <v>1070</v>
      </c>
      <c r="C997" s="2">
        <v>3530787</v>
      </c>
      <c r="D997">
        <v>0</v>
      </c>
      <c r="E997">
        <v>0</v>
      </c>
      <c r="F997">
        <v>0</v>
      </c>
      <c r="G997" s="1">
        <v>3530787</v>
      </c>
      <c r="H997">
        <v>0</v>
      </c>
      <c r="I997" s="2">
        <v>3530787</v>
      </c>
      <c r="J997">
        <v>0</v>
      </c>
      <c r="K997">
        <v>0</v>
      </c>
      <c r="L997">
        <v>0</v>
      </c>
      <c r="M997" s="1">
        <v>3530787</v>
      </c>
      <c r="N997">
        <v>0</v>
      </c>
      <c r="O997" s="2">
        <v>3530787</v>
      </c>
      <c r="P997">
        <v>0</v>
      </c>
      <c r="Q997" s="1">
        <v>3530787</v>
      </c>
      <c r="R997">
        <v>0</v>
      </c>
      <c r="S997">
        <v>0</v>
      </c>
      <c r="T997">
        <v>0</v>
      </c>
      <c r="U997">
        <v>0</v>
      </c>
      <c r="V997">
        <v>0</v>
      </c>
      <c r="W997" t="str">
        <f>""</f>
        <v/>
      </c>
      <c r="X997">
        <v>0</v>
      </c>
      <c r="Y997" t="str">
        <f>""</f>
        <v/>
      </c>
      <c r="Z997">
        <v>0</v>
      </c>
      <c r="AA997" t="str">
        <f>""</f>
        <v/>
      </c>
      <c r="AB997">
        <v>0</v>
      </c>
      <c r="AC997" t="str">
        <f>""</f>
        <v/>
      </c>
      <c r="AD997">
        <v>0</v>
      </c>
      <c r="AE997" t="str">
        <f>""</f>
        <v/>
      </c>
      <c r="AF997">
        <v>0</v>
      </c>
      <c r="AG997" t="str">
        <f>""</f>
        <v/>
      </c>
      <c r="AH997">
        <v>0</v>
      </c>
      <c r="AI997" t="str">
        <f>""</f>
        <v/>
      </c>
      <c r="AJ997">
        <v>0</v>
      </c>
      <c r="AK997" t="str">
        <f>""</f>
        <v/>
      </c>
      <c r="AL997">
        <v>0</v>
      </c>
      <c r="AM997" t="str">
        <f>""</f>
        <v/>
      </c>
      <c r="AN997">
        <v>0</v>
      </c>
      <c r="AO997" t="str">
        <f>""</f>
        <v/>
      </c>
      <c r="AP997">
        <v>0</v>
      </c>
      <c r="AQ997" t="str">
        <f>""</f>
        <v/>
      </c>
      <c r="AR997" t="s">
        <v>767</v>
      </c>
      <c r="AS997" t="s">
        <v>57</v>
      </c>
      <c r="AT997">
        <v>1232</v>
      </c>
      <c r="AU997" t="s">
        <v>1068</v>
      </c>
      <c r="AV997">
        <v>2015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</row>
    <row r="998" spans="1:54" x14ac:dyDescent="0.2">
      <c r="A998">
        <v>2123311524</v>
      </c>
      <c r="B998" t="s">
        <v>1071</v>
      </c>
      <c r="C998" s="2">
        <v>-8000</v>
      </c>
      <c r="D998">
        <v>0</v>
      </c>
      <c r="E998">
        <v>0</v>
      </c>
      <c r="F998">
        <v>0</v>
      </c>
      <c r="G998" s="1">
        <v>-8000</v>
      </c>
      <c r="H998">
        <v>0</v>
      </c>
      <c r="I998" s="2">
        <v>-8000</v>
      </c>
      <c r="J998">
        <v>0</v>
      </c>
      <c r="K998">
        <v>0</v>
      </c>
      <c r="L998">
        <v>0</v>
      </c>
      <c r="M998" s="1">
        <v>-8000</v>
      </c>
      <c r="N998">
        <v>0</v>
      </c>
      <c r="O998" s="2">
        <v>-8000</v>
      </c>
      <c r="P998">
        <v>0</v>
      </c>
      <c r="Q998" s="1">
        <v>-8000</v>
      </c>
      <c r="R998">
        <v>0</v>
      </c>
      <c r="S998">
        <v>0</v>
      </c>
      <c r="T998">
        <v>0</v>
      </c>
      <c r="U998">
        <v>0</v>
      </c>
      <c r="V998">
        <v>0</v>
      </c>
      <c r="W998" t="str">
        <f>""</f>
        <v/>
      </c>
      <c r="X998">
        <v>0</v>
      </c>
      <c r="Y998" t="str">
        <f>""</f>
        <v/>
      </c>
      <c r="Z998">
        <v>0</v>
      </c>
      <c r="AA998" t="str">
        <f>""</f>
        <v/>
      </c>
      <c r="AB998">
        <v>0</v>
      </c>
      <c r="AC998" t="str">
        <f>""</f>
        <v/>
      </c>
      <c r="AD998">
        <v>0</v>
      </c>
      <c r="AE998" t="str">
        <f>""</f>
        <v/>
      </c>
      <c r="AF998">
        <v>0</v>
      </c>
      <c r="AG998" t="str">
        <f>""</f>
        <v/>
      </c>
      <c r="AH998">
        <v>0</v>
      </c>
      <c r="AI998" t="str">
        <f>""</f>
        <v/>
      </c>
      <c r="AJ998">
        <v>0</v>
      </c>
      <c r="AK998" t="str">
        <f>""</f>
        <v/>
      </c>
      <c r="AL998">
        <v>0</v>
      </c>
      <c r="AM998" t="str">
        <f>""</f>
        <v/>
      </c>
      <c r="AN998">
        <v>0</v>
      </c>
      <c r="AO998" t="str">
        <f>""</f>
        <v/>
      </c>
      <c r="AP998">
        <v>0</v>
      </c>
      <c r="AQ998" t="str">
        <f>""</f>
        <v/>
      </c>
      <c r="AR998" t="s">
        <v>767</v>
      </c>
      <c r="AS998" t="s">
        <v>57</v>
      </c>
      <c r="AT998">
        <v>1233</v>
      </c>
      <c r="AU998" t="s">
        <v>1072</v>
      </c>
      <c r="AV998">
        <v>2015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</row>
    <row r="999" spans="1:54" x14ac:dyDescent="0.2">
      <c r="A999">
        <v>2123321750</v>
      </c>
      <c r="B999" t="s">
        <v>1071</v>
      </c>
      <c r="C999" s="2">
        <v>8000</v>
      </c>
      <c r="D999" s="1">
        <v>8000</v>
      </c>
      <c r="E999">
        <v>0</v>
      </c>
      <c r="F999" s="1">
        <v>8000</v>
      </c>
      <c r="G999">
        <v>0</v>
      </c>
      <c r="H999">
        <v>100</v>
      </c>
      <c r="I999" s="2">
        <v>8000</v>
      </c>
      <c r="J999" s="1">
        <v>8000</v>
      </c>
      <c r="K999">
        <v>0</v>
      </c>
      <c r="L999" s="1">
        <v>8000</v>
      </c>
      <c r="M999">
        <v>0</v>
      </c>
      <c r="N999">
        <v>100</v>
      </c>
      <c r="O999" s="2">
        <v>8000</v>
      </c>
      <c r="P999" s="1">
        <v>8000</v>
      </c>
      <c r="Q999">
        <v>0</v>
      </c>
      <c r="R999">
        <v>0</v>
      </c>
      <c r="S999" s="1">
        <v>-8000</v>
      </c>
      <c r="T999">
        <v>0</v>
      </c>
      <c r="U999" s="1">
        <v>-8000</v>
      </c>
      <c r="V999">
        <v>0</v>
      </c>
      <c r="W999" t="str">
        <f>""</f>
        <v/>
      </c>
      <c r="X999">
        <v>0</v>
      </c>
      <c r="Y999" t="str">
        <f>""</f>
        <v/>
      </c>
      <c r="Z999">
        <v>0</v>
      </c>
      <c r="AA999" t="str">
        <f>""</f>
        <v/>
      </c>
      <c r="AB999">
        <v>0</v>
      </c>
      <c r="AC999" t="str">
        <f>""</f>
        <v/>
      </c>
      <c r="AD999">
        <v>0</v>
      </c>
      <c r="AE999" t="str">
        <f>""</f>
        <v/>
      </c>
      <c r="AF999">
        <v>0</v>
      </c>
      <c r="AG999" t="str">
        <f>""</f>
        <v/>
      </c>
      <c r="AH999">
        <v>0</v>
      </c>
      <c r="AI999" t="str">
        <f>""</f>
        <v/>
      </c>
      <c r="AJ999">
        <v>0</v>
      </c>
      <c r="AK999" t="str">
        <f>""</f>
        <v/>
      </c>
      <c r="AL999">
        <v>0</v>
      </c>
      <c r="AM999" t="str">
        <f>""</f>
        <v/>
      </c>
      <c r="AN999">
        <v>0</v>
      </c>
      <c r="AO999" t="str">
        <f>""</f>
        <v/>
      </c>
      <c r="AP999">
        <v>0</v>
      </c>
      <c r="AQ999" t="str">
        <f>""</f>
        <v/>
      </c>
      <c r="AR999" t="s">
        <v>767</v>
      </c>
      <c r="AS999" t="s">
        <v>57</v>
      </c>
      <c r="AT999">
        <v>1233</v>
      </c>
      <c r="AU999" t="s">
        <v>1072</v>
      </c>
      <c r="AV999">
        <v>2015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</row>
    <row r="1000" spans="1:54" x14ac:dyDescent="0.2">
      <c r="A1000">
        <v>2123411524</v>
      </c>
      <c r="B1000" t="s">
        <v>1073</v>
      </c>
      <c r="C1000" s="2">
        <v>-200000</v>
      </c>
      <c r="D1000" s="1">
        <v>-200000</v>
      </c>
      <c r="E1000">
        <v>0</v>
      </c>
      <c r="F1000" s="1">
        <v>-200000</v>
      </c>
      <c r="G1000">
        <v>0</v>
      </c>
      <c r="H1000">
        <v>100</v>
      </c>
      <c r="I1000" s="2">
        <v>-200000</v>
      </c>
      <c r="J1000" s="1">
        <v>-200000</v>
      </c>
      <c r="K1000">
        <v>0</v>
      </c>
      <c r="L1000" s="1">
        <v>-200000</v>
      </c>
      <c r="M1000">
        <v>0</v>
      </c>
      <c r="N1000">
        <v>100</v>
      </c>
      <c r="O1000" s="2">
        <v>-200000</v>
      </c>
      <c r="P1000" s="1">
        <v>-200000</v>
      </c>
      <c r="Q1000">
        <v>0</v>
      </c>
      <c r="R1000">
        <v>0</v>
      </c>
      <c r="S1000" s="1">
        <v>200000</v>
      </c>
      <c r="T1000">
        <v>0</v>
      </c>
      <c r="U1000" s="1">
        <v>200000</v>
      </c>
      <c r="V1000">
        <v>0</v>
      </c>
      <c r="W1000" t="str">
        <f>""</f>
        <v/>
      </c>
      <c r="X1000">
        <v>0</v>
      </c>
      <c r="Y1000" t="str">
        <f>""</f>
        <v/>
      </c>
      <c r="Z1000">
        <v>0</v>
      </c>
      <c r="AA1000" t="str">
        <f>""</f>
        <v/>
      </c>
      <c r="AB1000">
        <v>0</v>
      </c>
      <c r="AC1000" t="str">
        <f>""</f>
        <v/>
      </c>
      <c r="AD1000">
        <v>0</v>
      </c>
      <c r="AE1000" t="str">
        <f>""</f>
        <v/>
      </c>
      <c r="AF1000">
        <v>0</v>
      </c>
      <c r="AG1000" t="str">
        <f>""</f>
        <v/>
      </c>
      <c r="AH1000">
        <v>0</v>
      </c>
      <c r="AI1000" t="str">
        <f>""</f>
        <v/>
      </c>
      <c r="AJ1000">
        <v>0</v>
      </c>
      <c r="AK1000" t="str">
        <f>""</f>
        <v/>
      </c>
      <c r="AL1000">
        <v>0</v>
      </c>
      <c r="AM1000" t="str">
        <f>""</f>
        <v/>
      </c>
      <c r="AN1000">
        <v>0</v>
      </c>
      <c r="AO1000" t="str">
        <f>""</f>
        <v/>
      </c>
      <c r="AP1000">
        <v>0</v>
      </c>
      <c r="AQ1000" t="str">
        <f>""</f>
        <v/>
      </c>
      <c r="AR1000" t="s">
        <v>767</v>
      </c>
      <c r="AS1000" t="s">
        <v>776</v>
      </c>
      <c r="AT1000">
        <v>1234</v>
      </c>
      <c r="AU1000" t="s">
        <v>1074</v>
      </c>
      <c r="AV1000">
        <v>2015</v>
      </c>
      <c r="AW1000">
        <v>2015</v>
      </c>
      <c r="AX1000">
        <v>0</v>
      </c>
      <c r="AY1000">
        <v>0</v>
      </c>
      <c r="AZ1000">
        <v>0</v>
      </c>
      <c r="BA1000">
        <v>0</v>
      </c>
      <c r="BB1000">
        <v>0</v>
      </c>
    </row>
    <row r="1001" spans="1:54" x14ac:dyDescent="0.2">
      <c r="A1001">
        <v>2123421750</v>
      </c>
      <c r="B1001" t="s">
        <v>1075</v>
      </c>
      <c r="C1001" s="2">
        <v>200000</v>
      </c>
      <c r="D1001" s="1">
        <v>200000</v>
      </c>
      <c r="E1001">
        <v>0</v>
      </c>
      <c r="F1001" s="1">
        <v>200000</v>
      </c>
      <c r="G1001">
        <v>0</v>
      </c>
      <c r="H1001">
        <v>100</v>
      </c>
      <c r="I1001" s="2">
        <v>200000</v>
      </c>
      <c r="J1001" s="1">
        <v>200000</v>
      </c>
      <c r="K1001">
        <v>0</v>
      </c>
      <c r="L1001" s="1">
        <v>200000</v>
      </c>
      <c r="M1001">
        <v>0</v>
      </c>
      <c r="N1001">
        <v>100</v>
      </c>
      <c r="O1001" s="2">
        <v>200000</v>
      </c>
      <c r="P1001" s="1">
        <v>200000</v>
      </c>
      <c r="Q1001">
        <v>0</v>
      </c>
      <c r="R1001">
        <v>0</v>
      </c>
      <c r="S1001" s="1">
        <v>-200000</v>
      </c>
      <c r="T1001">
        <v>0</v>
      </c>
      <c r="U1001" s="1">
        <v>-200000</v>
      </c>
      <c r="V1001">
        <v>0</v>
      </c>
      <c r="W1001" t="str">
        <f>""</f>
        <v/>
      </c>
      <c r="X1001">
        <v>0</v>
      </c>
      <c r="Y1001" t="str">
        <f>""</f>
        <v/>
      </c>
      <c r="Z1001">
        <v>0</v>
      </c>
      <c r="AA1001" t="str">
        <f>""</f>
        <v/>
      </c>
      <c r="AB1001">
        <v>0</v>
      </c>
      <c r="AC1001" t="str">
        <f>""</f>
        <v/>
      </c>
      <c r="AD1001">
        <v>0</v>
      </c>
      <c r="AE1001" t="str">
        <f>""</f>
        <v/>
      </c>
      <c r="AF1001">
        <v>0</v>
      </c>
      <c r="AG1001" t="str">
        <f>""</f>
        <v/>
      </c>
      <c r="AH1001">
        <v>0</v>
      </c>
      <c r="AI1001" t="str">
        <f>""</f>
        <v/>
      </c>
      <c r="AJ1001">
        <v>0</v>
      </c>
      <c r="AK1001" t="str">
        <f>""</f>
        <v/>
      </c>
      <c r="AL1001">
        <v>0</v>
      </c>
      <c r="AM1001" t="str">
        <f>""</f>
        <v/>
      </c>
      <c r="AN1001">
        <v>0</v>
      </c>
      <c r="AO1001" t="str">
        <f>""</f>
        <v/>
      </c>
      <c r="AP1001">
        <v>0</v>
      </c>
      <c r="AQ1001" t="str">
        <f>""</f>
        <v/>
      </c>
      <c r="AR1001" t="s">
        <v>767</v>
      </c>
      <c r="AS1001" t="s">
        <v>776</v>
      </c>
      <c r="AT1001">
        <v>1234</v>
      </c>
      <c r="AU1001" t="s">
        <v>1074</v>
      </c>
      <c r="AV1001">
        <v>2015</v>
      </c>
      <c r="AW1001">
        <v>2015</v>
      </c>
      <c r="AX1001">
        <v>0</v>
      </c>
      <c r="AY1001">
        <v>0</v>
      </c>
      <c r="AZ1001">
        <v>0</v>
      </c>
      <c r="BA1001">
        <v>0</v>
      </c>
      <c r="BB1001">
        <v>0</v>
      </c>
    </row>
    <row r="1002" spans="1:54" x14ac:dyDescent="0.2">
      <c r="A1002">
        <v>2123511523</v>
      </c>
      <c r="B1002" t="s">
        <v>1076</v>
      </c>
      <c r="C1002" s="2">
        <v>-80000</v>
      </c>
      <c r="D1002" s="1">
        <v>-16000</v>
      </c>
      <c r="E1002">
        <v>0</v>
      </c>
      <c r="F1002" s="1">
        <v>-16000</v>
      </c>
      <c r="G1002" s="1">
        <v>-64000</v>
      </c>
      <c r="H1002">
        <v>20</v>
      </c>
      <c r="I1002" s="2">
        <v>-80000</v>
      </c>
      <c r="J1002" s="1">
        <v>-16000</v>
      </c>
      <c r="K1002">
        <v>0</v>
      </c>
      <c r="L1002" s="1">
        <v>-16000</v>
      </c>
      <c r="M1002" s="1">
        <v>-64000</v>
      </c>
      <c r="N1002">
        <v>20</v>
      </c>
      <c r="O1002" s="2">
        <v>-80000</v>
      </c>
      <c r="P1002" s="1">
        <v>-16000</v>
      </c>
      <c r="Q1002" s="1">
        <v>-64000</v>
      </c>
      <c r="R1002">
        <v>0</v>
      </c>
      <c r="S1002" s="1">
        <v>16000</v>
      </c>
      <c r="T1002">
        <v>0</v>
      </c>
      <c r="U1002" s="1">
        <v>16000</v>
      </c>
      <c r="V1002">
        <v>0</v>
      </c>
      <c r="W1002" t="str">
        <f>""</f>
        <v/>
      </c>
      <c r="X1002">
        <v>0</v>
      </c>
      <c r="Y1002" t="str">
        <f>""</f>
        <v/>
      </c>
      <c r="Z1002">
        <v>0</v>
      </c>
      <c r="AA1002" t="str">
        <f>""</f>
        <v/>
      </c>
      <c r="AB1002">
        <v>0</v>
      </c>
      <c r="AC1002" t="str">
        <f>""</f>
        <v/>
      </c>
      <c r="AD1002">
        <v>0</v>
      </c>
      <c r="AE1002" t="str">
        <f>""</f>
        <v/>
      </c>
      <c r="AF1002">
        <v>0</v>
      </c>
      <c r="AG1002" t="str">
        <f>""</f>
        <v/>
      </c>
      <c r="AH1002">
        <v>0</v>
      </c>
      <c r="AI1002" t="str">
        <f>""</f>
        <v/>
      </c>
      <c r="AJ1002">
        <v>0</v>
      </c>
      <c r="AK1002" t="str">
        <f>""</f>
        <v/>
      </c>
      <c r="AL1002">
        <v>0</v>
      </c>
      <c r="AM1002" t="str">
        <f>""</f>
        <v/>
      </c>
      <c r="AN1002">
        <v>0</v>
      </c>
      <c r="AO1002" t="str">
        <f>""</f>
        <v/>
      </c>
      <c r="AP1002">
        <v>0</v>
      </c>
      <c r="AQ1002" t="str">
        <f>""</f>
        <v/>
      </c>
      <c r="AR1002" t="s">
        <v>767</v>
      </c>
      <c r="AS1002" t="s">
        <v>57</v>
      </c>
      <c r="AT1002">
        <v>1235</v>
      </c>
      <c r="AU1002" t="s">
        <v>1077</v>
      </c>
      <c r="AV1002">
        <v>2015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</row>
    <row r="1003" spans="1:54" x14ac:dyDescent="0.2">
      <c r="A1003">
        <v>2123521750</v>
      </c>
      <c r="B1003" t="s">
        <v>1076</v>
      </c>
      <c r="C1003" s="2">
        <v>80000</v>
      </c>
      <c r="D1003" s="1">
        <v>11039.5</v>
      </c>
      <c r="E1003" s="1">
        <v>6578.9</v>
      </c>
      <c r="F1003" s="1">
        <v>17618.400000000001</v>
      </c>
      <c r="G1003" s="1">
        <v>62381.599999999999</v>
      </c>
      <c r="H1003">
        <v>22.02</v>
      </c>
      <c r="I1003" s="2">
        <v>80000</v>
      </c>
      <c r="J1003" s="1">
        <v>11039.5</v>
      </c>
      <c r="K1003" s="1">
        <v>6578.9</v>
      </c>
      <c r="L1003" s="1">
        <v>17618.400000000001</v>
      </c>
      <c r="M1003" s="1">
        <v>62381.599999999999</v>
      </c>
      <c r="N1003">
        <v>22.02</v>
      </c>
      <c r="O1003" s="2">
        <v>80000</v>
      </c>
      <c r="P1003" s="1">
        <v>60300</v>
      </c>
      <c r="Q1003" s="1">
        <v>19700</v>
      </c>
      <c r="R1003">
        <v>0</v>
      </c>
      <c r="S1003" s="1">
        <v>-17618.400000000001</v>
      </c>
      <c r="T1003">
        <v>0</v>
      </c>
      <c r="U1003" s="1">
        <v>-17618.400000000001</v>
      </c>
      <c r="V1003">
        <v>0</v>
      </c>
      <c r="W1003" t="str">
        <f>""</f>
        <v/>
      </c>
      <c r="X1003">
        <v>0</v>
      </c>
      <c r="Y1003" t="str">
        <f>""</f>
        <v/>
      </c>
      <c r="Z1003">
        <v>0</v>
      </c>
      <c r="AA1003" t="str">
        <f>""</f>
        <v/>
      </c>
      <c r="AB1003">
        <v>0</v>
      </c>
      <c r="AC1003" t="str">
        <f>""</f>
        <v/>
      </c>
      <c r="AD1003">
        <v>0</v>
      </c>
      <c r="AE1003" t="str">
        <f>""</f>
        <v/>
      </c>
      <c r="AF1003">
        <v>0</v>
      </c>
      <c r="AG1003" t="str">
        <f>""</f>
        <v/>
      </c>
      <c r="AH1003">
        <v>0</v>
      </c>
      <c r="AI1003" t="str">
        <f>""</f>
        <v/>
      </c>
      <c r="AJ1003">
        <v>0</v>
      </c>
      <c r="AK1003" t="str">
        <f>""</f>
        <v/>
      </c>
      <c r="AL1003">
        <v>0</v>
      </c>
      <c r="AM1003" t="str">
        <f>""</f>
        <v/>
      </c>
      <c r="AN1003">
        <v>0</v>
      </c>
      <c r="AO1003" t="str">
        <f>""</f>
        <v/>
      </c>
      <c r="AP1003">
        <v>0</v>
      </c>
      <c r="AQ1003" t="str">
        <f>""</f>
        <v/>
      </c>
      <c r="AR1003" t="s">
        <v>767</v>
      </c>
      <c r="AS1003" t="s">
        <v>57</v>
      </c>
      <c r="AT1003">
        <v>1235</v>
      </c>
      <c r="AU1003" t="s">
        <v>1077</v>
      </c>
      <c r="AV1003">
        <v>2015</v>
      </c>
      <c r="AW1003">
        <v>0</v>
      </c>
      <c r="AX1003">
        <v>0</v>
      </c>
      <c r="AY1003">
        <v>6579</v>
      </c>
      <c r="AZ1003">
        <v>0</v>
      </c>
      <c r="BA1003">
        <v>0</v>
      </c>
      <c r="BB1003">
        <v>0</v>
      </c>
    </row>
    <row r="1004" spans="1:54" x14ac:dyDescent="0.2">
      <c r="A1004">
        <v>2123611528</v>
      </c>
      <c r="B1004" t="s">
        <v>1078</v>
      </c>
      <c r="C1004" s="2">
        <v>-200000</v>
      </c>
      <c r="D1004" s="1">
        <v>-200000</v>
      </c>
      <c r="E1004">
        <v>0</v>
      </c>
      <c r="F1004" s="1">
        <v>-200000</v>
      </c>
      <c r="G1004">
        <v>0</v>
      </c>
      <c r="H1004">
        <v>100</v>
      </c>
      <c r="I1004" s="2">
        <v>-200000</v>
      </c>
      <c r="J1004" s="1">
        <v>-200000</v>
      </c>
      <c r="K1004">
        <v>0</v>
      </c>
      <c r="L1004" s="1">
        <v>-200000</v>
      </c>
      <c r="M1004">
        <v>0</v>
      </c>
      <c r="N1004">
        <v>100</v>
      </c>
      <c r="O1004" s="2">
        <v>-200000</v>
      </c>
      <c r="P1004" s="1">
        <v>-200000</v>
      </c>
      <c r="Q1004">
        <v>0</v>
      </c>
      <c r="R1004">
        <v>0</v>
      </c>
      <c r="S1004" s="1">
        <v>200000</v>
      </c>
      <c r="T1004">
        <v>0</v>
      </c>
      <c r="U1004" s="1">
        <v>200000</v>
      </c>
      <c r="V1004">
        <v>0</v>
      </c>
      <c r="W1004" t="str">
        <f>""</f>
        <v/>
      </c>
      <c r="X1004">
        <v>0</v>
      </c>
      <c r="Y1004" t="str">
        <f>""</f>
        <v/>
      </c>
      <c r="Z1004">
        <v>0</v>
      </c>
      <c r="AA1004" t="str">
        <f>""</f>
        <v/>
      </c>
      <c r="AB1004">
        <v>0</v>
      </c>
      <c r="AC1004" t="str">
        <f>""</f>
        <v/>
      </c>
      <c r="AD1004">
        <v>0</v>
      </c>
      <c r="AE1004" t="str">
        <f>""</f>
        <v/>
      </c>
      <c r="AF1004">
        <v>0</v>
      </c>
      <c r="AG1004" t="str">
        <f>""</f>
        <v/>
      </c>
      <c r="AH1004">
        <v>0</v>
      </c>
      <c r="AI1004" t="str">
        <f>""</f>
        <v/>
      </c>
      <c r="AJ1004">
        <v>0</v>
      </c>
      <c r="AK1004" t="str">
        <f>""</f>
        <v/>
      </c>
      <c r="AL1004">
        <v>0</v>
      </c>
      <c r="AM1004" t="str">
        <f>""</f>
        <v/>
      </c>
      <c r="AN1004">
        <v>0</v>
      </c>
      <c r="AO1004" t="str">
        <f>""</f>
        <v/>
      </c>
      <c r="AP1004">
        <v>0</v>
      </c>
      <c r="AQ1004" t="str">
        <f>""</f>
        <v/>
      </c>
      <c r="AR1004" t="s">
        <v>767</v>
      </c>
      <c r="AS1004" t="s">
        <v>57</v>
      </c>
      <c r="AT1004">
        <v>1236</v>
      </c>
      <c r="AU1004" t="s">
        <v>1079</v>
      </c>
      <c r="AV1004">
        <v>2015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</row>
    <row r="1005" spans="1:54" x14ac:dyDescent="0.2">
      <c r="A1005">
        <v>2123621750</v>
      </c>
      <c r="B1005" t="s">
        <v>1078</v>
      </c>
      <c r="C1005" s="2">
        <v>200000</v>
      </c>
      <c r="D1005" s="1">
        <v>140400</v>
      </c>
      <c r="E1005" s="1">
        <v>42134</v>
      </c>
      <c r="F1005" s="1">
        <v>182534</v>
      </c>
      <c r="G1005" s="1">
        <v>17466</v>
      </c>
      <c r="H1005">
        <v>91.26</v>
      </c>
      <c r="I1005" s="2">
        <v>200000</v>
      </c>
      <c r="J1005" s="1">
        <v>140400</v>
      </c>
      <c r="K1005" s="1">
        <v>42134</v>
      </c>
      <c r="L1005" s="1">
        <v>182534</v>
      </c>
      <c r="M1005" s="1">
        <v>17466</v>
      </c>
      <c r="N1005">
        <v>91.26</v>
      </c>
      <c r="O1005" s="2">
        <v>200000</v>
      </c>
      <c r="P1005" s="1">
        <v>182534</v>
      </c>
      <c r="Q1005" s="1">
        <v>17466</v>
      </c>
      <c r="R1005">
        <v>0</v>
      </c>
      <c r="S1005" s="1">
        <v>-182534</v>
      </c>
      <c r="T1005">
        <v>0</v>
      </c>
      <c r="U1005" s="1">
        <v>-182534</v>
      </c>
      <c r="V1005">
        <v>0</v>
      </c>
      <c r="W1005" t="str">
        <f>""</f>
        <v/>
      </c>
      <c r="X1005">
        <v>0</v>
      </c>
      <c r="Y1005" t="str">
        <f>""</f>
        <v/>
      </c>
      <c r="Z1005">
        <v>0</v>
      </c>
      <c r="AA1005" t="str">
        <f>""</f>
        <v/>
      </c>
      <c r="AB1005">
        <v>0</v>
      </c>
      <c r="AC1005" t="str">
        <f>""</f>
        <v/>
      </c>
      <c r="AD1005">
        <v>0</v>
      </c>
      <c r="AE1005" t="str">
        <f>""</f>
        <v/>
      </c>
      <c r="AF1005">
        <v>0</v>
      </c>
      <c r="AG1005" t="str">
        <f>""</f>
        <v/>
      </c>
      <c r="AH1005">
        <v>0</v>
      </c>
      <c r="AI1005" t="str">
        <f>""</f>
        <v/>
      </c>
      <c r="AJ1005">
        <v>0</v>
      </c>
      <c r="AK1005" t="str">
        <f>""</f>
        <v/>
      </c>
      <c r="AL1005">
        <v>0</v>
      </c>
      <c r="AM1005" t="str">
        <f>""</f>
        <v/>
      </c>
      <c r="AN1005">
        <v>0</v>
      </c>
      <c r="AO1005" t="str">
        <f>""</f>
        <v/>
      </c>
      <c r="AP1005">
        <v>0</v>
      </c>
      <c r="AQ1005" t="str">
        <f>""</f>
        <v/>
      </c>
      <c r="AR1005" t="s">
        <v>767</v>
      </c>
      <c r="AS1005" t="s">
        <v>57</v>
      </c>
      <c r="AT1005">
        <v>1236</v>
      </c>
      <c r="AU1005" t="s">
        <v>1079</v>
      </c>
      <c r="AV1005">
        <v>2015</v>
      </c>
      <c r="AW1005">
        <v>0</v>
      </c>
      <c r="AX1005">
        <v>0</v>
      </c>
      <c r="AY1005">
        <v>42134</v>
      </c>
      <c r="AZ1005">
        <v>0</v>
      </c>
      <c r="BA1005">
        <v>0</v>
      </c>
      <c r="BB1005">
        <v>0</v>
      </c>
    </row>
    <row r="1006" spans="1:54" x14ac:dyDescent="0.2">
      <c r="A1006">
        <v>2123711523</v>
      </c>
      <c r="B1006" t="s">
        <v>1080</v>
      </c>
      <c r="C1006" s="2">
        <v>-478366</v>
      </c>
      <c r="D1006">
        <v>0</v>
      </c>
      <c r="E1006">
        <v>0</v>
      </c>
      <c r="F1006">
        <v>0</v>
      </c>
      <c r="G1006" s="1">
        <v>-478366</v>
      </c>
      <c r="H1006">
        <v>0</v>
      </c>
      <c r="I1006" s="2">
        <v>-478366</v>
      </c>
      <c r="J1006">
        <v>0</v>
      </c>
      <c r="K1006">
        <v>0</v>
      </c>
      <c r="L1006">
        <v>0</v>
      </c>
      <c r="M1006" s="1">
        <v>-478366</v>
      </c>
      <c r="N1006">
        <v>0</v>
      </c>
      <c r="O1006" s="2">
        <v>-478366</v>
      </c>
      <c r="P1006">
        <v>0</v>
      </c>
      <c r="Q1006" s="1">
        <v>-478366</v>
      </c>
      <c r="R1006">
        <v>0</v>
      </c>
      <c r="S1006">
        <v>0</v>
      </c>
      <c r="T1006">
        <v>0</v>
      </c>
      <c r="U1006">
        <v>0</v>
      </c>
      <c r="V1006">
        <v>0</v>
      </c>
      <c r="W1006" t="str">
        <f>""</f>
        <v/>
      </c>
      <c r="X1006">
        <v>0</v>
      </c>
      <c r="Y1006" t="str">
        <f>""</f>
        <v/>
      </c>
      <c r="Z1006">
        <v>0</v>
      </c>
      <c r="AA1006" t="str">
        <f>""</f>
        <v/>
      </c>
      <c r="AB1006">
        <v>0</v>
      </c>
      <c r="AC1006" t="str">
        <f>""</f>
        <v/>
      </c>
      <c r="AD1006">
        <v>0</v>
      </c>
      <c r="AE1006" t="str">
        <f>""</f>
        <v/>
      </c>
      <c r="AF1006">
        <v>0</v>
      </c>
      <c r="AG1006" t="str">
        <f>""</f>
        <v/>
      </c>
      <c r="AH1006">
        <v>0</v>
      </c>
      <c r="AI1006" t="str">
        <f>""</f>
        <v/>
      </c>
      <c r="AJ1006">
        <v>0</v>
      </c>
      <c r="AK1006" t="str">
        <f>""</f>
        <v/>
      </c>
      <c r="AL1006">
        <v>0</v>
      </c>
      <c r="AM1006" t="str">
        <f>""</f>
        <v/>
      </c>
      <c r="AN1006">
        <v>0</v>
      </c>
      <c r="AO1006" t="str">
        <f>""</f>
        <v/>
      </c>
      <c r="AP1006">
        <v>0</v>
      </c>
      <c r="AQ1006" t="str">
        <f>""</f>
        <v/>
      </c>
      <c r="AR1006" t="s">
        <v>767</v>
      </c>
      <c r="AS1006" t="s">
        <v>57</v>
      </c>
      <c r="AT1006">
        <v>1237</v>
      </c>
      <c r="AU1006" t="s">
        <v>1081</v>
      </c>
      <c r="AV1006">
        <v>2015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</row>
    <row r="1007" spans="1:54" x14ac:dyDescent="0.2">
      <c r="A1007">
        <v>2123721750</v>
      </c>
      <c r="B1007" t="s">
        <v>1082</v>
      </c>
      <c r="C1007" s="2">
        <v>478366</v>
      </c>
      <c r="D1007">
        <v>0</v>
      </c>
      <c r="E1007">
        <v>0</v>
      </c>
      <c r="F1007">
        <v>0</v>
      </c>
      <c r="G1007" s="1">
        <v>478366</v>
      </c>
      <c r="H1007">
        <v>0</v>
      </c>
      <c r="I1007" s="2">
        <v>478366</v>
      </c>
      <c r="J1007">
        <v>0</v>
      </c>
      <c r="K1007">
        <v>0</v>
      </c>
      <c r="L1007">
        <v>0</v>
      </c>
      <c r="M1007" s="1">
        <v>478366</v>
      </c>
      <c r="N1007">
        <v>0</v>
      </c>
      <c r="O1007" s="2">
        <v>478366</v>
      </c>
      <c r="P1007">
        <v>0</v>
      </c>
      <c r="Q1007" s="1">
        <v>478366</v>
      </c>
      <c r="R1007">
        <v>0</v>
      </c>
      <c r="S1007">
        <v>0</v>
      </c>
      <c r="T1007">
        <v>0</v>
      </c>
      <c r="U1007">
        <v>0</v>
      </c>
      <c r="V1007">
        <v>0</v>
      </c>
      <c r="W1007" t="str">
        <f>""</f>
        <v/>
      </c>
      <c r="X1007">
        <v>0</v>
      </c>
      <c r="Y1007" t="str">
        <f>""</f>
        <v/>
      </c>
      <c r="Z1007">
        <v>0</v>
      </c>
      <c r="AA1007" t="str">
        <f>""</f>
        <v/>
      </c>
      <c r="AB1007">
        <v>0</v>
      </c>
      <c r="AC1007" t="str">
        <f>""</f>
        <v/>
      </c>
      <c r="AD1007">
        <v>0</v>
      </c>
      <c r="AE1007" t="str">
        <f>""</f>
        <v/>
      </c>
      <c r="AF1007">
        <v>0</v>
      </c>
      <c r="AG1007" t="str">
        <f>""</f>
        <v/>
      </c>
      <c r="AH1007">
        <v>0</v>
      </c>
      <c r="AI1007" t="str">
        <f>""</f>
        <v/>
      </c>
      <c r="AJ1007">
        <v>0</v>
      </c>
      <c r="AK1007" t="str">
        <f>""</f>
        <v/>
      </c>
      <c r="AL1007">
        <v>0</v>
      </c>
      <c r="AM1007" t="str">
        <f>""</f>
        <v/>
      </c>
      <c r="AN1007">
        <v>0</v>
      </c>
      <c r="AO1007" t="str">
        <f>""</f>
        <v/>
      </c>
      <c r="AP1007">
        <v>0</v>
      </c>
      <c r="AQ1007" t="str">
        <f>""</f>
        <v/>
      </c>
      <c r="AR1007" t="s">
        <v>767</v>
      </c>
      <c r="AS1007" t="s">
        <v>57</v>
      </c>
      <c r="AT1007">
        <v>1237</v>
      </c>
      <c r="AU1007" t="s">
        <v>1081</v>
      </c>
      <c r="AV1007">
        <v>2015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</row>
    <row r="1008" spans="1:54" x14ac:dyDescent="0.2">
      <c r="A1008">
        <v>2123811523</v>
      </c>
      <c r="B1008" t="s">
        <v>848</v>
      </c>
      <c r="C1008" s="2">
        <v>-400000</v>
      </c>
      <c r="D1008" s="1">
        <v>-400000</v>
      </c>
      <c r="E1008">
        <v>0</v>
      </c>
      <c r="F1008" s="1">
        <v>-400000</v>
      </c>
      <c r="G1008">
        <v>0</v>
      </c>
      <c r="H1008">
        <v>100</v>
      </c>
      <c r="I1008" s="2">
        <v>-400000</v>
      </c>
      <c r="J1008" s="1">
        <v>-400000</v>
      </c>
      <c r="K1008">
        <v>0</v>
      </c>
      <c r="L1008" s="1">
        <v>-400000</v>
      </c>
      <c r="M1008">
        <v>0</v>
      </c>
      <c r="N1008">
        <v>100</v>
      </c>
      <c r="O1008" s="2">
        <v>-400000</v>
      </c>
      <c r="P1008" s="1">
        <v>-400000</v>
      </c>
      <c r="Q1008">
        <v>0</v>
      </c>
      <c r="R1008">
        <v>0</v>
      </c>
      <c r="S1008" s="1">
        <v>400000</v>
      </c>
      <c r="T1008">
        <v>0</v>
      </c>
      <c r="U1008" s="1">
        <v>400000</v>
      </c>
      <c r="V1008">
        <v>0</v>
      </c>
      <c r="W1008" t="str">
        <f>""</f>
        <v/>
      </c>
      <c r="X1008">
        <v>0</v>
      </c>
      <c r="Y1008" t="str">
        <f>""</f>
        <v/>
      </c>
      <c r="Z1008">
        <v>0</v>
      </c>
      <c r="AA1008" t="str">
        <f>""</f>
        <v/>
      </c>
      <c r="AB1008">
        <v>0</v>
      </c>
      <c r="AC1008" t="str">
        <f>""</f>
        <v/>
      </c>
      <c r="AD1008">
        <v>0</v>
      </c>
      <c r="AE1008" t="str">
        <f>""</f>
        <v/>
      </c>
      <c r="AF1008">
        <v>0</v>
      </c>
      <c r="AG1008" t="str">
        <f>""</f>
        <v/>
      </c>
      <c r="AH1008">
        <v>0</v>
      </c>
      <c r="AI1008" t="str">
        <f>""</f>
        <v/>
      </c>
      <c r="AJ1008">
        <v>0</v>
      </c>
      <c r="AK1008" t="str">
        <f>""</f>
        <v/>
      </c>
      <c r="AL1008">
        <v>0</v>
      </c>
      <c r="AM1008" t="str">
        <f>""</f>
        <v/>
      </c>
      <c r="AN1008">
        <v>0</v>
      </c>
      <c r="AO1008" t="str">
        <f>""</f>
        <v/>
      </c>
      <c r="AP1008">
        <v>0</v>
      </c>
      <c r="AQ1008" t="str">
        <f>""</f>
        <v/>
      </c>
      <c r="AR1008" t="s">
        <v>767</v>
      </c>
      <c r="AS1008" t="s">
        <v>57</v>
      </c>
      <c r="AT1008">
        <v>1238</v>
      </c>
      <c r="AU1008" t="s">
        <v>1083</v>
      </c>
      <c r="AV1008">
        <v>2015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</row>
    <row r="1009" spans="1:54" x14ac:dyDescent="0.2">
      <c r="A1009">
        <v>2123821930</v>
      </c>
      <c r="B1009" t="s">
        <v>1084</v>
      </c>
      <c r="C1009" s="2">
        <v>400000</v>
      </c>
      <c r="D1009" s="1">
        <v>397619.55</v>
      </c>
      <c r="E1009">
        <v>0</v>
      </c>
      <c r="F1009" s="1">
        <v>397619.55</v>
      </c>
      <c r="G1009" s="1">
        <v>2380.4499999999998</v>
      </c>
      <c r="H1009">
        <v>99.4</v>
      </c>
      <c r="I1009" s="2">
        <v>400000</v>
      </c>
      <c r="J1009" s="1">
        <v>397619.55</v>
      </c>
      <c r="K1009">
        <v>0</v>
      </c>
      <c r="L1009" s="1">
        <v>397619.55</v>
      </c>
      <c r="M1009" s="1">
        <v>2380.4499999999998</v>
      </c>
      <c r="N1009">
        <v>99.4</v>
      </c>
      <c r="O1009" s="2">
        <v>400000</v>
      </c>
      <c r="P1009" s="1">
        <v>397619.55</v>
      </c>
      <c r="Q1009" s="1">
        <v>2380.4499999999998</v>
      </c>
      <c r="R1009">
        <v>0</v>
      </c>
      <c r="S1009" s="1">
        <v>-397619.55</v>
      </c>
      <c r="T1009">
        <v>0</v>
      </c>
      <c r="U1009" s="1">
        <v>-397619.55</v>
      </c>
      <c r="V1009">
        <v>0</v>
      </c>
      <c r="W1009" t="str">
        <f>""</f>
        <v/>
      </c>
      <c r="X1009">
        <v>0</v>
      </c>
      <c r="Y1009" t="str">
        <f>""</f>
        <v/>
      </c>
      <c r="Z1009">
        <v>0</v>
      </c>
      <c r="AA1009" t="str">
        <f>""</f>
        <v/>
      </c>
      <c r="AB1009">
        <v>0</v>
      </c>
      <c r="AC1009" t="str">
        <f>""</f>
        <v/>
      </c>
      <c r="AD1009">
        <v>0</v>
      </c>
      <c r="AE1009" t="str">
        <f>""</f>
        <v/>
      </c>
      <c r="AF1009">
        <v>0</v>
      </c>
      <c r="AG1009" t="str">
        <f>""</f>
        <v/>
      </c>
      <c r="AH1009">
        <v>0</v>
      </c>
      <c r="AI1009" t="str">
        <f>""</f>
        <v/>
      </c>
      <c r="AJ1009">
        <v>0</v>
      </c>
      <c r="AK1009" t="str">
        <f>""</f>
        <v/>
      </c>
      <c r="AL1009">
        <v>0</v>
      </c>
      <c r="AM1009" t="str">
        <f>""</f>
        <v/>
      </c>
      <c r="AN1009">
        <v>0</v>
      </c>
      <c r="AO1009" t="str">
        <f>""</f>
        <v/>
      </c>
      <c r="AP1009">
        <v>0</v>
      </c>
      <c r="AQ1009" t="str">
        <f>""</f>
        <v/>
      </c>
      <c r="AR1009" t="s">
        <v>767</v>
      </c>
      <c r="AS1009" t="s">
        <v>57</v>
      </c>
      <c r="AT1009">
        <v>1238</v>
      </c>
      <c r="AU1009" t="s">
        <v>1083</v>
      </c>
      <c r="AV1009">
        <v>2015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</row>
    <row r="1010" spans="1:54" x14ac:dyDescent="0.2">
      <c r="A1010">
        <v>2123911523</v>
      </c>
      <c r="B1010" t="s">
        <v>1085</v>
      </c>
      <c r="C1010" s="2">
        <v>-205344</v>
      </c>
      <c r="D1010">
        <v>0</v>
      </c>
      <c r="E1010">
        <v>0</v>
      </c>
      <c r="F1010">
        <v>0</v>
      </c>
      <c r="G1010" s="1">
        <v>-205344</v>
      </c>
      <c r="H1010">
        <v>0</v>
      </c>
      <c r="I1010" s="2">
        <v>-205344</v>
      </c>
      <c r="J1010">
        <v>0</v>
      </c>
      <c r="K1010">
        <v>0</v>
      </c>
      <c r="L1010">
        <v>0</v>
      </c>
      <c r="M1010" s="1">
        <v>-205344</v>
      </c>
      <c r="N1010">
        <v>0</v>
      </c>
      <c r="O1010" s="2">
        <v>-205344</v>
      </c>
      <c r="P1010">
        <v>0</v>
      </c>
      <c r="Q1010" s="1">
        <v>-205344</v>
      </c>
      <c r="R1010">
        <v>0</v>
      </c>
      <c r="S1010">
        <v>0</v>
      </c>
      <c r="T1010">
        <v>0</v>
      </c>
      <c r="U1010">
        <v>0</v>
      </c>
      <c r="V1010">
        <v>0</v>
      </c>
      <c r="W1010" t="str">
        <f>""</f>
        <v/>
      </c>
      <c r="X1010">
        <v>0</v>
      </c>
      <c r="Y1010" t="str">
        <f>""</f>
        <v/>
      </c>
      <c r="Z1010">
        <v>0</v>
      </c>
      <c r="AA1010" t="str">
        <f>""</f>
        <v/>
      </c>
      <c r="AB1010">
        <v>0</v>
      </c>
      <c r="AC1010" t="str">
        <f>""</f>
        <v/>
      </c>
      <c r="AD1010">
        <v>0</v>
      </c>
      <c r="AE1010" t="str">
        <f>""</f>
        <v/>
      </c>
      <c r="AF1010">
        <v>0</v>
      </c>
      <c r="AG1010" t="str">
        <f>""</f>
        <v/>
      </c>
      <c r="AH1010">
        <v>0</v>
      </c>
      <c r="AI1010" t="str">
        <f>""</f>
        <v/>
      </c>
      <c r="AJ1010">
        <v>0</v>
      </c>
      <c r="AK1010" t="str">
        <f>""</f>
        <v/>
      </c>
      <c r="AL1010">
        <v>0</v>
      </c>
      <c r="AM1010" t="str">
        <f>""</f>
        <v/>
      </c>
      <c r="AN1010">
        <v>0</v>
      </c>
      <c r="AO1010" t="str">
        <f>""</f>
        <v/>
      </c>
      <c r="AP1010">
        <v>0</v>
      </c>
      <c r="AQ1010" t="str">
        <f>""</f>
        <v/>
      </c>
      <c r="AR1010" t="s">
        <v>767</v>
      </c>
      <c r="AS1010" t="s">
        <v>57</v>
      </c>
      <c r="AT1010">
        <v>1239</v>
      </c>
      <c r="AU1010" t="s">
        <v>1086</v>
      </c>
      <c r="AV1010">
        <v>2015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</row>
    <row r="1011" spans="1:54" x14ac:dyDescent="0.2">
      <c r="A1011">
        <v>2123921930</v>
      </c>
      <c r="B1011" t="s">
        <v>1085</v>
      </c>
      <c r="C1011" s="2">
        <v>205344</v>
      </c>
      <c r="D1011">
        <v>0</v>
      </c>
      <c r="E1011">
        <v>0</v>
      </c>
      <c r="F1011">
        <v>0</v>
      </c>
      <c r="G1011" s="1">
        <v>205344</v>
      </c>
      <c r="H1011">
        <v>0</v>
      </c>
      <c r="I1011" s="2">
        <v>205344</v>
      </c>
      <c r="J1011">
        <v>0</v>
      </c>
      <c r="K1011">
        <v>0</v>
      </c>
      <c r="L1011">
        <v>0</v>
      </c>
      <c r="M1011" s="1">
        <v>205344</v>
      </c>
      <c r="N1011">
        <v>0</v>
      </c>
      <c r="O1011" s="2">
        <v>205344</v>
      </c>
      <c r="P1011">
        <v>0</v>
      </c>
      <c r="Q1011" s="1">
        <v>205344</v>
      </c>
      <c r="R1011">
        <v>0</v>
      </c>
      <c r="S1011">
        <v>0</v>
      </c>
      <c r="T1011">
        <v>0</v>
      </c>
      <c r="U1011">
        <v>0</v>
      </c>
      <c r="V1011">
        <v>0</v>
      </c>
      <c r="W1011" t="str">
        <f>""</f>
        <v/>
      </c>
      <c r="X1011">
        <v>0</v>
      </c>
      <c r="Y1011" t="str">
        <f>""</f>
        <v/>
      </c>
      <c r="Z1011">
        <v>0</v>
      </c>
      <c r="AA1011" t="str">
        <f>""</f>
        <v/>
      </c>
      <c r="AB1011">
        <v>0</v>
      </c>
      <c r="AC1011" t="str">
        <f>""</f>
        <v/>
      </c>
      <c r="AD1011">
        <v>0</v>
      </c>
      <c r="AE1011" t="str">
        <f>""</f>
        <v/>
      </c>
      <c r="AF1011">
        <v>0</v>
      </c>
      <c r="AG1011" t="str">
        <f>""</f>
        <v/>
      </c>
      <c r="AH1011">
        <v>0</v>
      </c>
      <c r="AI1011" t="str">
        <f>""</f>
        <v/>
      </c>
      <c r="AJ1011">
        <v>0</v>
      </c>
      <c r="AK1011" t="str">
        <f>""</f>
        <v/>
      </c>
      <c r="AL1011">
        <v>0</v>
      </c>
      <c r="AM1011" t="str">
        <f>""</f>
        <v/>
      </c>
      <c r="AN1011">
        <v>0</v>
      </c>
      <c r="AO1011" t="str">
        <f>""</f>
        <v/>
      </c>
      <c r="AP1011">
        <v>0</v>
      </c>
      <c r="AQ1011" t="str">
        <f>""</f>
        <v/>
      </c>
      <c r="AR1011" t="s">
        <v>767</v>
      </c>
      <c r="AS1011" t="s">
        <v>57</v>
      </c>
      <c r="AT1011">
        <v>1239</v>
      </c>
      <c r="AU1011" t="s">
        <v>1086</v>
      </c>
      <c r="AV1011">
        <v>2015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</row>
    <row r="1012" spans="1:54" x14ac:dyDescent="0.2">
      <c r="A1012">
        <v>2124011523</v>
      </c>
      <c r="B1012" t="s">
        <v>1087</v>
      </c>
      <c r="C1012" s="2">
        <v>-100000</v>
      </c>
      <c r="D1012">
        <v>0</v>
      </c>
      <c r="E1012">
        <v>0</v>
      </c>
      <c r="F1012">
        <v>0</v>
      </c>
      <c r="G1012" s="1">
        <v>-100000</v>
      </c>
      <c r="H1012">
        <v>0</v>
      </c>
      <c r="I1012" s="2">
        <v>-100000</v>
      </c>
      <c r="J1012">
        <v>0</v>
      </c>
      <c r="K1012">
        <v>0</v>
      </c>
      <c r="L1012">
        <v>0</v>
      </c>
      <c r="M1012" s="1">
        <v>-100000</v>
      </c>
      <c r="N1012">
        <v>0</v>
      </c>
      <c r="O1012" s="2">
        <v>-100000</v>
      </c>
      <c r="P1012">
        <v>0</v>
      </c>
      <c r="Q1012" s="1">
        <v>-100000</v>
      </c>
      <c r="R1012">
        <v>0</v>
      </c>
      <c r="S1012">
        <v>0</v>
      </c>
      <c r="T1012">
        <v>0</v>
      </c>
      <c r="U1012">
        <v>0</v>
      </c>
      <c r="V1012">
        <v>0</v>
      </c>
      <c r="W1012" t="str">
        <f>""</f>
        <v/>
      </c>
      <c r="X1012">
        <v>0</v>
      </c>
      <c r="Y1012" t="str">
        <f>""</f>
        <v/>
      </c>
      <c r="Z1012">
        <v>0</v>
      </c>
      <c r="AA1012" t="str">
        <f>""</f>
        <v/>
      </c>
      <c r="AB1012">
        <v>0</v>
      </c>
      <c r="AC1012" t="str">
        <f>""</f>
        <v/>
      </c>
      <c r="AD1012">
        <v>0</v>
      </c>
      <c r="AE1012" t="str">
        <f>""</f>
        <v/>
      </c>
      <c r="AF1012">
        <v>0</v>
      </c>
      <c r="AG1012" t="str">
        <f>""</f>
        <v/>
      </c>
      <c r="AH1012">
        <v>0</v>
      </c>
      <c r="AI1012" t="str">
        <f>""</f>
        <v/>
      </c>
      <c r="AJ1012">
        <v>0</v>
      </c>
      <c r="AK1012" t="str">
        <f>""</f>
        <v/>
      </c>
      <c r="AL1012">
        <v>0</v>
      </c>
      <c r="AM1012" t="str">
        <f>""</f>
        <v/>
      </c>
      <c r="AN1012">
        <v>0</v>
      </c>
      <c r="AO1012" t="str">
        <f>""</f>
        <v/>
      </c>
      <c r="AP1012">
        <v>0</v>
      </c>
      <c r="AQ1012" t="str">
        <f>""</f>
        <v/>
      </c>
      <c r="AR1012" t="s">
        <v>767</v>
      </c>
      <c r="AS1012" t="s">
        <v>57</v>
      </c>
      <c r="AT1012">
        <v>1240</v>
      </c>
      <c r="AU1012" t="s">
        <v>1088</v>
      </c>
      <c r="AV1012">
        <v>2015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</row>
    <row r="1013" spans="1:54" x14ac:dyDescent="0.2">
      <c r="A1013">
        <v>2124021930</v>
      </c>
      <c r="B1013" t="s">
        <v>1089</v>
      </c>
      <c r="C1013" s="2">
        <v>100000</v>
      </c>
      <c r="D1013">
        <v>0</v>
      </c>
      <c r="E1013">
        <v>0</v>
      </c>
      <c r="F1013">
        <v>0</v>
      </c>
      <c r="G1013" s="1">
        <v>100000</v>
      </c>
      <c r="H1013">
        <v>0</v>
      </c>
      <c r="I1013" s="2">
        <v>100000</v>
      </c>
      <c r="J1013">
        <v>0</v>
      </c>
      <c r="K1013">
        <v>0</v>
      </c>
      <c r="L1013">
        <v>0</v>
      </c>
      <c r="M1013" s="1">
        <v>100000</v>
      </c>
      <c r="N1013">
        <v>0</v>
      </c>
      <c r="O1013" s="2">
        <v>100000</v>
      </c>
      <c r="P1013" s="1">
        <v>101606.49</v>
      </c>
      <c r="Q1013" s="1">
        <v>-1606.49</v>
      </c>
      <c r="R1013">
        <v>0</v>
      </c>
      <c r="S1013">
        <v>0</v>
      </c>
      <c r="T1013">
        <v>0</v>
      </c>
      <c r="U1013">
        <v>0</v>
      </c>
      <c r="V1013">
        <v>0</v>
      </c>
      <c r="W1013" t="str">
        <f>""</f>
        <v/>
      </c>
      <c r="X1013">
        <v>0</v>
      </c>
      <c r="Y1013" t="str">
        <f>""</f>
        <v/>
      </c>
      <c r="Z1013">
        <v>0</v>
      </c>
      <c r="AA1013" t="str">
        <f>""</f>
        <v/>
      </c>
      <c r="AB1013">
        <v>0</v>
      </c>
      <c r="AC1013" t="str">
        <f>""</f>
        <v/>
      </c>
      <c r="AD1013">
        <v>0</v>
      </c>
      <c r="AE1013" t="str">
        <f>""</f>
        <v/>
      </c>
      <c r="AF1013">
        <v>0</v>
      </c>
      <c r="AG1013" t="str">
        <f>""</f>
        <v/>
      </c>
      <c r="AH1013">
        <v>0</v>
      </c>
      <c r="AI1013" t="str">
        <f>""</f>
        <v/>
      </c>
      <c r="AJ1013">
        <v>0</v>
      </c>
      <c r="AK1013" t="str">
        <f>""</f>
        <v/>
      </c>
      <c r="AL1013">
        <v>0</v>
      </c>
      <c r="AM1013" t="str">
        <f>""</f>
        <v/>
      </c>
      <c r="AN1013">
        <v>0</v>
      </c>
      <c r="AO1013" t="str">
        <f>""</f>
        <v/>
      </c>
      <c r="AP1013">
        <v>0</v>
      </c>
      <c r="AQ1013" t="str">
        <f>""</f>
        <v/>
      </c>
      <c r="AR1013" t="s">
        <v>767</v>
      </c>
      <c r="AS1013" t="s">
        <v>57</v>
      </c>
      <c r="AT1013">
        <v>1240</v>
      </c>
      <c r="AU1013" t="s">
        <v>1088</v>
      </c>
      <c r="AV1013">
        <v>2015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</row>
    <row r="1014" spans="1:54" x14ac:dyDescent="0.2">
      <c r="A1014">
        <v>2124111523</v>
      </c>
      <c r="B1014" t="s">
        <v>1090</v>
      </c>
      <c r="C1014" s="2">
        <v>-51000</v>
      </c>
      <c r="D1014">
        <v>0</v>
      </c>
      <c r="E1014">
        <v>0</v>
      </c>
      <c r="F1014">
        <v>0</v>
      </c>
      <c r="G1014" s="1">
        <v>-51000</v>
      </c>
      <c r="H1014">
        <v>0</v>
      </c>
      <c r="I1014" s="2">
        <v>-51000</v>
      </c>
      <c r="J1014">
        <v>0</v>
      </c>
      <c r="K1014">
        <v>0</v>
      </c>
      <c r="L1014">
        <v>0</v>
      </c>
      <c r="M1014" s="1">
        <v>-51000</v>
      </c>
      <c r="N1014">
        <v>0</v>
      </c>
      <c r="O1014" s="2">
        <v>-51000</v>
      </c>
      <c r="P1014">
        <v>0</v>
      </c>
      <c r="Q1014" s="1">
        <v>-51000</v>
      </c>
      <c r="R1014">
        <v>0</v>
      </c>
      <c r="S1014">
        <v>0</v>
      </c>
      <c r="T1014">
        <v>0</v>
      </c>
      <c r="U1014">
        <v>0</v>
      </c>
      <c r="V1014">
        <v>0</v>
      </c>
      <c r="W1014" t="str">
        <f>""</f>
        <v/>
      </c>
      <c r="X1014">
        <v>0</v>
      </c>
      <c r="Y1014" t="str">
        <f>""</f>
        <v/>
      </c>
      <c r="Z1014">
        <v>0</v>
      </c>
      <c r="AA1014" t="str">
        <f>""</f>
        <v/>
      </c>
      <c r="AB1014">
        <v>0</v>
      </c>
      <c r="AC1014" t="str">
        <f>""</f>
        <v/>
      </c>
      <c r="AD1014">
        <v>0</v>
      </c>
      <c r="AE1014" t="str">
        <f>""</f>
        <v/>
      </c>
      <c r="AF1014">
        <v>0</v>
      </c>
      <c r="AG1014" t="str">
        <f>""</f>
        <v/>
      </c>
      <c r="AH1014">
        <v>0</v>
      </c>
      <c r="AI1014" t="str">
        <f>""</f>
        <v/>
      </c>
      <c r="AJ1014">
        <v>0</v>
      </c>
      <c r="AK1014" t="str">
        <f>""</f>
        <v/>
      </c>
      <c r="AL1014">
        <v>0</v>
      </c>
      <c r="AM1014" t="str">
        <f>""</f>
        <v/>
      </c>
      <c r="AN1014">
        <v>0</v>
      </c>
      <c r="AO1014" t="str">
        <f>""</f>
        <v/>
      </c>
      <c r="AP1014">
        <v>0</v>
      </c>
      <c r="AQ1014" t="str">
        <f>""</f>
        <v/>
      </c>
      <c r="AR1014" t="s">
        <v>767</v>
      </c>
      <c r="AS1014" t="s">
        <v>57</v>
      </c>
      <c r="AT1014">
        <v>1241</v>
      </c>
      <c r="AU1014" t="s">
        <v>1091</v>
      </c>
      <c r="AV1014">
        <v>2015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</row>
    <row r="1015" spans="1:54" x14ac:dyDescent="0.2">
      <c r="A1015">
        <v>2124121930</v>
      </c>
      <c r="B1015" t="s">
        <v>1092</v>
      </c>
      <c r="C1015" s="2">
        <v>51000</v>
      </c>
      <c r="D1015">
        <v>0</v>
      </c>
      <c r="E1015">
        <v>0</v>
      </c>
      <c r="F1015">
        <v>0</v>
      </c>
      <c r="G1015" s="1">
        <v>51000</v>
      </c>
      <c r="H1015">
        <v>0</v>
      </c>
      <c r="I1015" s="2">
        <v>51000</v>
      </c>
      <c r="J1015">
        <v>0</v>
      </c>
      <c r="K1015">
        <v>0</v>
      </c>
      <c r="L1015">
        <v>0</v>
      </c>
      <c r="M1015" s="1">
        <v>51000</v>
      </c>
      <c r="N1015">
        <v>0</v>
      </c>
      <c r="O1015" s="2">
        <v>51000</v>
      </c>
      <c r="P1015" s="1">
        <v>51000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 t="str">
        <f>""</f>
        <v/>
      </c>
      <c r="X1015">
        <v>0</v>
      </c>
      <c r="Y1015" t="str">
        <f>""</f>
        <v/>
      </c>
      <c r="Z1015">
        <v>0</v>
      </c>
      <c r="AA1015" t="str">
        <f>""</f>
        <v/>
      </c>
      <c r="AB1015">
        <v>0</v>
      </c>
      <c r="AC1015" t="str">
        <f>""</f>
        <v/>
      </c>
      <c r="AD1015">
        <v>0</v>
      </c>
      <c r="AE1015" t="str">
        <f>""</f>
        <v/>
      </c>
      <c r="AF1015">
        <v>0</v>
      </c>
      <c r="AG1015" t="str">
        <f>""</f>
        <v/>
      </c>
      <c r="AH1015">
        <v>0</v>
      </c>
      <c r="AI1015" t="str">
        <f>""</f>
        <v/>
      </c>
      <c r="AJ1015">
        <v>0</v>
      </c>
      <c r="AK1015" t="str">
        <f>""</f>
        <v/>
      </c>
      <c r="AL1015">
        <v>0</v>
      </c>
      <c r="AM1015" t="str">
        <f>""</f>
        <v/>
      </c>
      <c r="AN1015">
        <v>0</v>
      </c>
      <c r="AO1015" t="str">
        <f>""</f>
        <v/>
      </c>
      <c r="AP1015">
        <v>0</v>
      </c>
      <c r="AQ1015" t="str">
        <f>""</f>
        <v/>
      </c>
      <c r="AR1015" t="s">
        <v>767</v>
      </c>
      <c r="AS1015" t="s">
        <v>57</v>
      </c>
      <c r="AT1015">
        <v>1241</v>
      </c>
      <c r="AU1015" t="s">
        <v>1091</v>
      </c>
      <c r="AV1015">
        <v>2015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</row>
    <row r="1016" spans="1:54" x14ac:dyDescent="0.2">
      <c r="A1016">
        <v>2124211523</v>
      </c>
      <c r="B1016" t="s">
        <v>1093</v>
      </c>
      <c r="C1016" s="2">
        <v>-250000</v>
      </c>
      <c r="D1016">
        <v>0</v>
      </c>
      <c r="E1016">
        <v>0</v>
      </c>
      <c r="F1016">
        <v>0</v>
      </c>
      <c r="G1016" s="1">
        <v>-250000</v>
      </c>
      <c r="H1016">
        <v>0</v>
      </c>
      <c r="I1016" s="2">
        <v>-250000</v>
      </c>
      <c r="J1016">
        <v>0</v>
      </c>
      <c r="K1016">
        <v>0</v>
      </c>
      <c r="L1016">
        <v>0</v>
      </c>
      <c r="M1016" s="1">
        <v>-250000</v>
      </c>
      <c r="N1016">
        <v>0</v>
      </c>
      <c r="O1016" s="2">
        <v>-250000</v>
      </c>
      <c r="P1016">
        <v>0</v>
      </c>
      <c r="Q1016" s="1">
        <v>-250000</v>
      </c>
      <c r="R1016">
        <v>0</v>
      </c>
      <c r="S1016">
        <v>0</v>
      </c>
      <c r="T1016">
        <v>0</v>
      </c>
      <c r="U1016">
        <v>0</v>
      </c>
      <c r="V1016">
        <v>0</v>
      </c>
      <c r="W1016" t="str">
        <f>""</f>
        <v/>
      </c>
      <c r="X1016">
        <v>0</v>
      </c>
      <c r="Y1016" t="str">
        <f>""</f>
        <v/>
      </c>
      <c r="Z1016">
        <v>0</v>
      </c>
      <c r="AA1016" t="str">
        <f>""</f>
        <v/>
      </c>
      <c r="AB1016">
        <v>0</v>
      </c>
      <c r="AC1016" t="str">
        <f>""</f>
        <v/>
      </c>
      <c r="AD1016">
        <v>0</v>
      </c>
      <c r="AE1016" t="str">
        <f>""</f>
        <v/>
      </c>
      <c r="AF1016">
        <v>0</v>
      </c>
      <c r="AG1016" t="str">
        <f>""</f>
        <v/>
      </c>
      <c r="AH1016">
        <v>0</v>
      </c>
      <c r="AI1016" t="str">
        <f>""</f>
        <v/>
      </c>
      <c r="AJ1016">
        <v>0</v>
      </c>
      <c r="AK1016" t="str">
        <f>""</f>
        <v/>
      </c>
      <c r="AL1016">
        <v>0</v>
      </c>
      <c r="AM1016" t="str">
        <f>""</f>
        <v/>
      </c>
      <c r="AN1016">
        <v>0</v>
      </c>
      <c r="AO1016" t="str">
        <f>""</f>
        <v/>
      </c>
      <c r="AP1016">
        <v>0</v>
      </c>
      <c r="AQ1016" t="str">
        <f>""</f>
        <v/>
      </c>
      <c r="AR1016" t="s">
        <v>767</v>
      </c>
      <c r="AS1016" t="s">
        <v>57</v>
      </c>
      <c r="AT1016">
        <v>1242</v>
      </c>
      <c r="AU1016" t="s">
        <v>1094</v>
      </c>
      <c r="AV1016">
        <v>2015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</row>
    <row r="1017" spans="1:54" x14ac:dyDescent="0.2">
      <c r="A1017">
        <v>2124221750</v>
      </c>
      <c r="B1017" t="s">
        <v>1093</v>
      </c>
      <c r="C1017" s="2">
        <v>250000</v>
      </c>
      <c r="D1017">
        <v>0</v>
      </c>
      <c r="E1017">
        <v>0</v>
      </c>
      <c r="F1017">
        <v>0</v>
      </c>
      <c r="G1017" s="1">
        <v>250000</v>
      </c>
      <c r="H1017">
        <v>0</v>
      </c>
      <c r="I1017" s="2">
        <v>250000</v>
      </c>
      <c r="J1017">
        <v>0</v>
      </c>
      <c r="K1017">
        <v>0</v>
      </c>
      <c r="L1017">
        <v>0</v>
      </c>
      <c r="M1017" s="1">
        <v>250000</v>
      </c>
      <c r="N1017">
        <v>0</v>
      </c>
      <c r="O1017" s="2">
        <v>250000</v>
      </c>
      <c r="P1017">
        <v>0</v>
      </c>
      <c r="Q1017" s="1">
        <v>250000</v>
      </c>
      <c r="R1017">
        <v>0</v>
      </c>
      <c r="S1017">
        <v>0</v>
      </c>
      <c r="T1017">
        <v>0</v>
      </c>
      <c r="U1017">
        <v>0</v>
      </c>
      <c r="V1017">
        <v>0</v>
      </c>
      <c r="W1017" t="str">
        <f>""</f>
        <v/>
      </c>
      <c r="X1017">
        <v>0</v>
      </c>
      <c r="Y1017" t="str">
        <f>""</f>
        <v/>
      </c>
      <c r="Z1017">
        <v>0</v>
      </c>
      <c r="AA1017" t="str">
        <f>""</f>
        <v/>
      </c>
      <c r="AB1017">
        <v>0</v>
      </c>
      <c r="AC1017" t="str">
        <f>""</f>
        <v/>
      </c>
      <c r="AD1017">
        <v>0</v>
      </c>
      <c r="AE1017" t="str">
        <f>""</f>
        <v/>
      </c>
      <c r="AF1017">
        <v>0</v>
      </c>
      <c r="AG1017" t="str">
        <f>""</f>
        <v/>
      </c>
      <c r="AH1017">
        <v>0</v>
      </c>
      <c r="AI1017" t="str">
        <f>""</f>
        <v/>
      </c>
      <c r="AJ1017">
        <v>0</v>
      </c>
      <c r="AK1017" t="str">
        <f>""</f>
        <v/>
      </c>
      <c r="AL1017">
        <v>0</v>
      </c>
      <c r="AM1017" t="str">
        <f>""</f>
        <v/>
      </c>
      <c r="AN1017">
        <v>0</v>
      </c>
      <c r="AO1017" t="str">
        <f>""</f>
        <v/>
      </c>
      <c r="AP1017">
        <v>0</v>
      </c>
      <c r="AQ1017" t="str">
        <f>""</f>
        <v/>
      </c>
      <c r="AR1017" t="s">
        <v>767</v>
      </c>
      <c r="AS1017" t="s">
        <v>57</v>
      </c>
      <c r="AT1017">
        <v>1242</v>
      </c>
      <c r="AU1017" t="s">
        <v>1094</v>
      </c>
      <c r="AV1017">
        <v>2015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</row>
    <row r="1018" spans="1:54" x14ac:dyDescent="0.2">
      <c r="A1018">
        <v>2124311510</v>
      </c>
      <c r="B1018" t="s">
        <v>1095</v>
      </c>
      <c r="C1018" s="2">
        <v>-12500</v>
      </c>
      <c r="D1018" s="1">
        <v>-12500</v>
      </c>
      <c r="E1018">
        <v>0</v>
      </c>
      <c r="F1018" s="1">
        <v>-12500</v>
      </c>
      <c r="G1018">
        <v>0</v>
      </c>
      <c r="H1018">
        <v>100</v>
      </c>
      <c r="I1018" s="2">
        <v>-12500</v>
      </c>
      <c r="J1018" s="1">
        <v>-12500</v>
      </c>
      <c r="K1018">
        <v>0</v>
      </c>
      <c r="L1018" s="1">
        <v>-12500</v>
      </c>
      <c r="M1018">
        <v>0</v>
      </c>
      <c r="N1018">
        <v>100</v>
      </c>
      <c r="O1018" s="2">
        <v>-12500</v>
      </c>
      <c r="P1018" s="1">
        <v>-12500</v>
      </c>
      <c r="Q1018">
        <v>0</v>
      </c>
      <c r="R1018">
        <v>0</v>
      </c>
      <c r="S1018" s="1">
        <v>12500</v>
      </c>
      <c r="T1018">
        <v>0</v>
      </c>
      <c r="U1018" s="1">
        <v>12500</v>
      </c>
      <c r="V1018">
        <v>0</v>
      </c>
      <c r="W1018" t="str">
        <f>""</f>
        <v/>
      </c>
      <c r="X1018">
        <v>0</v>
      </c>
      <c r="Y1018" t="str">
        <f>""</f>
        <v/>
      </c>
      <c r="Z1018">
        <v>0</v>
      </c>
      <c r="AA1018" t="str">
        <f>""</f>
        <v/>
      </c>
      <c r="AB1018">
        <v>0</v>
      </c>
      <c r="AC1018" t="str">
        <f>""</f>
        <v/>
      </c>
      <c r="AD1018">
        <v>0</v>
      </c>
      <c r="AE1018" t="str">
        <f>""</f>
        <v/>
      </c>
      <c r="AF1018">
        <v>0</v>
      </c>
      <c r="AG1018" t="str">
        <f>""</f>
        <v/>
      </c>
      <c r="AH1018">
        <v>0</v>
      </c>
      <c r="AI1018" t="str">
        <f>""</f>
        <v/>
      </c>
      <c r="AJ1018">
        <v>0</v>
      </c>
      <c r="AK1018" t="str">
        <f>""</f>
        <v/>
      </c>
      <c r="AL1018">
        <v>0</v>
      </c>
      <c r="AM1018" t="str">
        <f>""</f>
        <v/>
      </c>
      <c r="AN1018">
        <v>0</v>
      </c>
      <c r="AO1018" t="str">
        <f>""</f>
        <v/>
      </c>
      <c r="AP1018">
        <v>0</v>
      </c>
      <c r="AQ1018" t="str">
        <f>""</f>
        <v/>
      </c>
      <c r="AR1018" t="s">
        <v>767</v>
      </c>
      <c r="AS1018" t="s">
        <v>57</v>
      </c>
      <c r="AT1018">
        <v>1243</v>
      </c>
      <c r="AU1018" t="s">
        <v>1096</v>
      </c>
      <c r="AV1018">
        <v>2015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</row>
    <row r="1019" spans="1:54" x14ac:dyDescent="0.2">
      <c r="A1019">
        <v>2124311523</v>
      </c>
      <c r="B1019" t="s">
        <v>1095</v>
      </c>
      <c r="C1019" s="2">
        <v>-250000</v>
      </c>
      <c r="D1019">
        <v>0</v>
      </c>
      <c r="E1019">
        <v>0</v>
      </c>
      <c r="F1019">
        <v>0</v>
      </c>
      <c r="G1019" s="1">
        <v>-250000</v>
      </c>
      <c r="H1019">
        <v>0</v>
      </c>
      <c r="I1019" s="2">
        <v>-250000</v>
      </c>
      <c r="J1019">
        <v>0</v>
      </c>
      <c r="K1019">
        <v>0</v>
      </c>
      <c r="L1019">
        <v>0</v>
      </c>
      <c r="M1019" s="1">
        <v>-250000</v>
      </c>
      <c r="N1019">
        <v>0</v>
      </c>
      <c r="O1019" s="2">
        <v>-250000</v>
      </c>
      <c r="P1019">
        <v>0</v>
      </c>
      <c r="Q1019" s="1">
        <v>-250000</v>
      </c>
      <c r="R1019">
        <v>0</v>
      </c>
      <c r="S1019">
        <v>0</v>
      </c>
      <c r="T1019">
        <v>0</v>
      </c>
      <c r="U1019">
        <v>0</v>
      </c>
      <c r="V1019">
        <v>0</v>
      </c>
      <c r="W1019" t="str">
        <f>""</f>
        <v/>
      </c>
      <c r="X1019">
        <v>0</v>
      </c>
      <c r="Y1019" t="str">
        <f>""</f>
        <v/>
      </c>
      <c r="Z1019">
        <v>0</v>
      </c>
      <c r="AA1019" t="str">
        <f>""</f>
        <v/>
      </c>
      <c r="AB1019">
        <v>0</v>
      </c>
      <c r="AC1019" t="str">
        <f>""</f>
        <v/>
      </c>
      <c r="AD1019">
        <v>0</v>
      </c>
      <c r="AE1019" t="str">
        <f>""</f>
        <v/>
      </c>
      <c r="AF1019">
        <v>0</v>
      </c>
      <c r="AG1019" t="str">
        <f>""</f>
        <v/>
      </c>
      <c r="AH1019">
        <v>0</v>
      </c>
      <c r="AI1019" t="str">
        <f>""</f>
        <v/>
      </c>
      <c r="AJ1019">
        <v>0</v>
      </c>
      <c r="AK1019" t="str">
        <f>""</f>
        <v/>
      </c>
      <c r="AL1019">
        <v>0</v>
      </c>
      <c r="AM1019" t="str">
        <f>""</f>
        <v/>
      </c>
      <c r="AN1019">
        <v>0</v>
      </c>
      <c r="AO1019" t="str">
        <f>""</f>
        <v/>
      </c>
      <c r="AP1019">
        <v>0</v>
      </c>
      <c r="AQ1019" t="str">
        <f>""</f>
        <v/>
      </c>
      <c r="AR1019" t="s">
        <v>767</v>
      </c>
      <c r="AS1019" t="s">
        <v>57</v>
      </c>
      <c r="AT1019">
        <v>1243</v>
      </c>
      <c r="AU1019" t="s">
        <v>1096</v>
      </c>
      <c r="AV1019">
        <v>2015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</row>
    <row r="1020" spans="1:54" x14ac:dyDescent="0.2">
      <c r="A1020">
        <v>2124321750</v>
      </c>
      <c r="B1020" t="s">
        <v>1097</v>
      </c>
      <c r="C1020" s="2">
        <v>262500</v>
      </c>
      <c r="D1020" s="1">
        <v>244403</v>
      </c>
      <c r="E1020">
        <v>0</v>
      </c>
      <c r="F1020" s="1">
        <v>244403</v>
      </c>
      <c r="G1020" s="1">
        <v>18097</v>
      </c>
      <c r="H1020">
        <v>93.1</v>
      </c>
      <c r="I1020" s="2">
        <v>262500</v>
      </c>
      <c r="J1020" s="1">
        <v>244403</v>
      </c>
      <c r="K1020">
        <v>0</v>
      </c>
      <c r="L1020" s="1">
        <v>244403</v>
      </c>
      <c r="M1020" s="1">
        <v>18097</v>
      </c>
      <c r="N1020">
        <v>93.1</v>
      </c>
      <c r="O1020" s="2">
        <v>262500</v>
      </c>
      <c r="P1020" s="1">
        <v>271313</v>
      </c>
      <c r="Q1020" s="1">
        <v>-8813</v>
      </c>
      <c r="R1020">
        <v>0</v>
      </c>
      <c r="S1020" s="1">
        <v>-244403</v>
      </c>
      <c r="T1020">
        <v>0</v>
      </c>
      <c r="U1020" s="1">
        <v>-244403</v>
      </c>
      <c r="V1020">
        <v>0</v>
      </c>
      <c r="W1020" t="str">
        <f>""</f>
        <v/>
      </c>
      <c r="X1020">
        <v>0</v>
      </c>
      <c r="Y1020" t="str">
        <f>""</f>
        <v/>
      </c>
      <c r="Z1020">
        <v>0</v>
      </c>
      <c r="AA1020" t="str">
        <f>""</f>
        <v/>
      </c>
      <c r="AB1020">
        <v>0</v>
      </c>
      <c r="AC1020" t="str">
        <f>""</f>
        <v/>
      </c>
      <c r="AD1020">
        <v>0</v>
      </c>
      <c r="AE1020" t="str">
        <f>""</f>
        <v/>
      </c>
      <c r="AF1020">
        <v>0</v>
      </c>
      <c r="AG1020" t="str">
        <f>""</f>
        <v/>
      </c>
      <c r="AH1020">
        <v>0</v>
      </c>
      <c r="AI1020" t="str">
        <f>""</f>
        <v/>
      </c>
      <c r="AJ1020">
        <v>0</v>
      </c>
      <c r="AK1020" t="str">
        <f>""</f>
        <v/>
      </c>
      <c r="AL1020">
        <v>0</v>
      </c>
      <c r="AM1020" t="str">
        <f>""</f>
        <v/>
      </c>
      <c r="AN1020">
        <v>0</v>
      </c>
      <c r="AO1020" t="str">
        <f>""</f>
        <v/>
      </c>
      <c r="AP1020">
        <v>0</v>
      </c>
      <c r="AQ1020" t="str">
        <f>""</f>
        <v/>
      </c>
      <c r="AR1020" t="s">
        <v>767</v>
      </c>
      <c r="AS1020" t="s">
        <v>57</v>
      </c>
      <c r="AT1020">
        <v>1243</v>
      </c>
      <c r="AU1020" t="s">
        <v>1096</v>
      </c>
      <c r="AV1020">
        <v>2015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</row>
    <row r="1021" spans="1:54" x14ac:dyDescent="0.2">
      <c r="A1021">
        <v>2124411523</v>
      </c>
      <c r="B1021" t="s">
        <v>1098</v>
      </c>
      <c r="C1021" s="2">
        <v>-30000</v>
      </c>
      <c r="D1021">
        <v>0</v>
      </c>
      <c r="E1021">
        <v>0</v>
      </c>
      <c r="F1021">
        <v>0</v>
      </c>
      <c r="G1021" s="1">
        <v>-30000</v>
      </c>
      <c r="H1021">
        <v>0</v>
      </c>
      <c r="I1021" s="2">
        <v>-30000</v>
      </c>
      <c r="J1021">
        <v>0</v>
      </c>
      <c r="K1021">
        <v>0</v>
      </c>
      <c r="L1021">
        <v>0</v>
      </c>
      <c r="M1021" s="1">
        <v>-30000</v>
      </c>
      <c r="N1021">
        <v>0</v>
      </c>
      <c r="O1021" s="2">
        <v>-30000</v>
      </c>
      <c r="P1021">
        <v>0</v>
      </c>
      <c r="Q1021" s="1">
        <v>-30000</v>
      </c>
      <c r="R1021">
        <v>0</v>
      </c>
      <c r="S1021">
        <v>0</v>
      </c>
      <c r="T1021">
        <v>0</v>
      </c>
      <c r="U1021">
        <v>0</v>
      </c>
      <c r="V1021">
        <v>0</v>
      </c>
      <c r="W1021" t="str">
        <f>""</f>
        <v/>
      </c>
      <c r="X1021">
        <v>0</v>
      </c>
      <c r="Y1021" t="str">
        <f>""</f>
        <v/>
      </c>
      <c r="Z1021">
        <v>0</v>
      </c>
      <c r="AA1021" t="str">
        <f>""</f>
        <v/>
      </c>
      <c r="AB1021">
        <v>0</v>
      </c>
      <c r="AC1021" t="str">
        <f>""</f>
        <v/>
      </c>
      <c r="AD1021">
        <v>0</v>
      </c>
      <c r="AE1021" t="str">
        <f>""</f>
        <v/>
      </c>
      <c r="AF1021">
        <v>0</v>
      </c>
      <c r="AG1021" t="str">
        <f>""</f>
        <v/>
      </c>
      <c r="AH1021">
        <v>0</v>
      </c>
      <c r="AI1021" t="str">
        <f>""</f>
        <v/>
      </c>
      <c r="AJ1021">
        <v>0</v>
      </c>
      <c r="AK1021" t="str">
        <f>""</f>
        <v/>
      </c>
      <c r="AL1021">
        <v>0</v>
      </c>
      <c r="AM1021" t="str">
        <f>""</f>
        <v/>
      </c>
      <c r="AN1021">
        <v>0</v>
      </c>
      <c r="AO1021" t="str">
        <f>""</f>
        <v/>
      </c>
      <c r="AP1021">
        <v>0</v>
      </c>
      <c r="AQ1021" t="str">
        <f>""</f>
        <v/>
      </c>
      <c r="AR1021" t="s">
        <v>767</v>
      </c>
      <c r="AS1021" t="s">
        <v>57</v>
      </c>
      <c r="AT1021">
        <v>1244</v>
      </c>
      <c r="AU1021" t="s">
        <v>1099</v>
      </c>
      <c r="AV1021">
        <v>2015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</row>
    <row r="1022" spans="1:54" x14ac:dyDescent="0.2">
      <c r="A1022">
        <v>2124421750</v>
      </c>
      <c r="B1022" t="s">
        <v>1100</v>
      </c>
      <c r="C1022" s="2">
        <v>30000</v>
      </c>
      <c r="D1022">
        <v>0</v>
      </c>
      <c r="E1022">
        <v>0</v>
      </c>
      <c r="F1022">
        <v>0</v>
      </c>
      <c r="G1022" s="1">
        <v>30000</v>
      </c>
      <c r="H1022">
        <v>0</v>
      </c>
      <c r="I1022" s="2">
        <v>30000</v>
      </c>
      <c r="J1022">
        <v>0</v>
      </c>
      <c r="K1022">
        <v>0</v>
      </c>
      <c r="L1022">
        <v>0</v>
      </c>
      <c r="M1022" s="1">
        <v>30000</v>
      </c>
      <c r="N1022">
        <v>0</v>
      </c>
      <c r="O1022" s="2">
        <v>30000</v>
      </c>
      <c r="P1022">
        <v>0</v>
      </c>
      <c r="Q1022" s="1">
        <v>30000</v>
      </c>
      <c r="R1022">
        <v>0</v>
      </c>
      <c r="S1022">
        <v>0</v>
      </c>
      <c r="T1022">
        <v>0</v>
      </c>
      <c r="U1022">
        <v>0</v>
      </c>
      <c r="V1022">
        <v>0</v>
      </c>
      <c r="W1022" t="str">
        <f>""</f>
        <v/>
      </c>
      <c r="X1022">
        <v>0</v>
      </c>
      <c r="Y1022" t="str">
        <f>""</f>
        <v/>
      </c>
      <c r="Z1022">
        <v>0</v>
      </c>
      <c r="AA1022" t="str">
        <f>""</f>
        <v/>
      </c>
      <c r="AB1022">
        <v>0</v>
      </c>
      <c r="AC1022" t="str">
        <f>""</f>
        <v/>
      </c>
      <c r="AD1022">
        <v>0</v>
      </c>
      <c r="AE1022" t="str">
        <f>""</f>
        <v/>
      </c>
      <c r="AF1022">
        <v>0</v>
      </c>
      <c r="AG1022" t="str">
        <f>""</f>
        <v/>
      </c>
      <c r="AH1022">
        <v>0</v>
      </c>
      <c r="AI1022" t="str">
        <f>""</f>
        <v/>
      </c>
      <c r="AJ1022">
        <v>0</v>
      </c>
      <c r="AK1022" t="str">
        <f>""</f>
        <v/>
      </c>
      <c r="AL1022">
        <v>0</v>
      </c>
      <c r="AM1022" t="str">
        <f>""</f>
        <v/>
      </c>
      <c r="AN1022">
        <v>0</v>
      </c>
      <c r="AO1022" t="str">
        <f>""</f>
        <v/>
      </c>
      <c r="AP1022">
        <v>0</v>
      </c>
      <c r="AQ1022" t="str">
        <f>""</f>
        <v/>
      </c>
      <c r="AR1022" t="s">
        <v>767</v>
      </c>
      <c r="AS1022" t="s">
        <v>57</v>
      </c>
      <c r="AT1022">
        <v>1244</v>
      </c>
      <c r="AU1022" t="s">
        <v>1099</v>
      </c>
      <c r="AV1022">
        <v>2015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</row>
    <row r="1023" spans="1:54" x14ac:dyDescent="0.2">
      <c r="A1023">
        <v>2124511510</v>
      </c>
      <c r="B1023" t="s">
        <v>1101</v>
      </c>
      <c r="C1023" s="2">
        <v>-11839</v>
      </c>
      <c r="D1023">
        <v>0</v>
      </c>
      <c r="E1023">
        <v>0</v>
      </c>
      <c r="F1023">
        <v>0</v>
      </c>
      <c r="G1023" s="1">
        <v>-11839</v>
      </c>
      <c r="H1023">
        <v>0</v>
      </c>
      <c r="I1023" s="2">
        <v>-11839</v>
      </c>
      <c r="J1023">
        <v>0</v>
      </c>
      <c r="K1023">
        <v>0</v>
      </c>
      <c r="L1023">
        <v>0</v>
      </c>
      <c r="M1023" s="1">
        <v>-11839</v>
      </c>
      <c r="N1023">
        <v>0</v>
      </c>
      <c r="O1023" s="2">
        <v>-11839</v>
      </c>
      <c r="P1023">
        <v>0</v>
      </c>
      <c r="Q1023" s="1">
        <v>-11839</v>
      </c>
      <c r="R1023">
        <v>0</v>
      </c>
      <c r="S1023">
        <v>0</v>
      </c>
      <c r="T1023">
        <v>0</v>
      </c>
      <c r="U1023">
        <v>0</v>
      </c>
      <c r="V1023">
        <v>0</v>
      </c>
      <c r="W1023" t="str">
        <f>""</f>
        <v/>
      </c>
      <c r="X1023">
        <v>0</v>
      </c>
      <c r="Y1023" t="str">
        <f>""</f>
        <v/>
      </c>
      <c r="Z1023">
        <v>0</v>
      </c>
      <c r="AA1023" t="str">
        <f>""</f>
        <v/>
      </c>
      <c r="AB1023">
        <v>0</v>
      </c>
      <c r="AC1023" t="str">
        <f>""</f>
        <v/>
      </c>
      <c r="AD1023">
        <v>0</v>
      </c>
      <c r="AE1023" t="str">
        <f>""</f>
        <v/>
      </c>
      <c r="AF1023">
        <v>0</v>
      </c>
      <c r="AG1023" t="str">
        <f>""</f>
        <v/>
      </c>
      <c r="AH1023">
        <v>0</v>
      </c>
      <c r="AI1023" t="str">
        <f>""</f>
        <v/>
      </c>
      <c r="AJ1023">
        <v>0</v>
      </c>
      <c r="AK1023" t="str">
        <f>""</f>
        <v/>
      </c>
      <c r="AL1023">
        <v>0</v>
      </c>
      <c r="AM1023" t="str">
        <f>""</f>
        <v/>
      </c>
      <c r="AN1023">
        <v>0</v>
      </c>
      <c r="AO1023" t="str">
        <f>""</f>
        <v/>
      </c>
      <c r="AP1023">
        <v>0</v>
      </c>
      <c r="AQ1023" t="str">
        <f>""</f>
        <v/>
      </c>
      <c r="AR1023" t="s">
        <v>767</v>
      </c>
      <c r="AS1023" t="s">
        <v>57</v>
      </c>
      <c r="AT1023">
        <v>1245</v>
      </c>
      <c r="AU1023" t="s">
        <v>1102</v>
      </c>
      <c r="AV1023">
        <v>2015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</row>
    <row r="1024" spans="1:54" x14ac:dyDescent="0.2">
      <c r="A1024">
        <v>2124511523</v>
      </c>
      <c r="B1024" t="s">
        <v>1101</v>
      </c>
      <c r="C1024" s="2">
        <v>-118398</v>
      </c>
      <c r="D1024" s="1">
        <v>-118398</v>
      </c>
      <c r="E1024">
        <v>0</v>
      </c>
      <c r="F1024" s="1">
        <v>-118398</v>
      </c>
      <c r="G1024">
        <v>0</v>
      </c>
      <c r="H1024">
        <v>100</v>
      </c>
      <c r="I1024" s="2">
        <v>-118398</v>
      </c>
      <c r="J1024" s="1">
        <v>-118398</v>
      </c>
      <c r="K1024">
        <v>0</v>
      </c>
      <c r="L1024" s="1">
        <v>-118398</v>
      </c>
      <c r="M1024">
        <v>0</v>
      </c>
      <c r="N1024">
        <v>100</v>
      </c>
      <c r="O1024" s="2">
        <v>-118398</v>
      </c>
      <c r="P1024" s="1">
        <v>-118398</v>
      </c>
      <c r="Q1024">
        <v>0</v>
      </c>
      <c r="R1024">
        <v>0</v>
      </c>
      <c r="S1024" s="1">
        <v>118398</v>
      </c>
      <c r="T1024">
        <v>0</v>
      </c>
      <c r="U1024" s="1">
        <v>118398</v>
      </c>
      <c r="V1024">
        <v>0</v>
      </c>
      <c r="W1024" t="str">
        <f>""</f>
        <v/>
      </c>
      <c r="X1024">
        <v>0</v>
      </c>
      <c r="Y1024" t="str">
        <f>""</f>
        <v/>
      </c>
      <c r="Z1024">
        <v>0</v>
      </c>
      <c r="AA1024" t="str">
        <f>""</f>
        <v/>
      </c>
      <c r="AB1024">
        <v>0</v>
      </c>
      <c r="AC1024" t="str">
        <f>""</f>
        <v/>
      </c>
      <c r="AD1024">
        <v>0</v>
      </c>
      <c r="AE1024" t="str">
        <f>""</f>
        <v/>
      </c>
      <c r="AF1024">
        <v>0</v>
      </c>
      <c r="AG1024" t="str">
        <f>""</f>
        <v/>
      </c>
      <c r="AH1024">
        <v>0</v>
      </c>
      <c r="AI1024" t="str">
        <f>""</f>
        <v/>
      </c>
      <c r="AJ1024">
        <v>0</v>
      </c>
      <c r="AK1024" t="str">
        <f>""</f>
        <v/>
      </c>
      <c r="AL1024">
        <v>0</v>
      </c>
      <c r="AM1024" t="str">
        <f>""</f>
        <v/>
      </c>
      <c r="AN1024">
        <v>0</v>
      </c>
      <c r="AO1024" t="str">
        <f>""</f>
        <v/>
      </c>
      <c r="AP1024">
        <v>0</v>
      </c>
      <c r="AQ1024" t="str">
        <f>""</f>
        <v/>
      </c>
      <c r="AR1024" t="s">
        <v>767</v>
      </c>
      <c r="AS1024" t="s">
        <v>57</v>
      </c>
      <c r="AT1024">
        <v>1245</v>
      </c>
      <c r="AU1024" t="s">
        <v>1102</v>
      </c>
      <c r="AV1024">
        <v>2015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</row>
    <row r="1025" spans="1:54" x14ac:dyDescent="0.2">
      <c r="A1025">
        <v>2124521750</v>
      </c>
      <c r="B1025" t="s">
        <v>1103</v>
      </c>
      <c r="C1025" s="2">
        <v>130237</v>
      </c>
      <c r="D1025" s="1">
        <v>78622.600000000006</v>
      </c>
      <c r="E1025">
        <v>0</v>
      </c>
      <c r="F1025" s="1">
        <v>78622.600000000006</v>
      </c>
      <c r="G1025" s="1">
        <v>51614.400000000001</v>
      </c>
      <c r="H1025">
        <v>60.36</v>
      </c>
      <c r="I1025" s="2">
        <v>130237</v>
      </c>
      <c r="J1025" s="1">
        <v>78622.600000000006</v>
      </c>
      <c r="K1025">
        <v>0</v>
      </c>
      <c r="L1025" s="1">
        <v>78622.600000000006</v>
      </c>
      <c r="M1025" s="1">
        <v>51614.400000000001</v>
      </c>
      <c r="N1025">
        <v>60.36</v>
      </c>
      <c r="O1025" s="2">
        <v>130237</v>
      </c>
      <c r="P1025" s="1">
        <v>101267.6</v>
      </c>
      <c r="Q1025" s="1">
        <v>28969.4</v>
      </c>
      <c r="R1025">
        <v>0</v>
      </c>
      <c r="S1025" s="1">
        <v>-78622.600000000006</v>
      </c>
      <c r="T1025">
        <v>0</v>
      </c>
      <c r="U1025" s="1">
        <v>-78622.600000000006</v>
      </c>
      <c r="V1025">
        <v>0</v>
      </c>
      <c r="W1025" t="str">
        <f>""</f>
        <v/>
      </c>
      <c r="X1025">
        <v>0</v>
      </c>
      <c r="Y1025" t="str">
        <f>""</f>
        <v/>
      </c>
      <c r="Z1025">
        <v>0</v>
      </c>
      <c r="AA1025" t="str">
        <f>""</f>
        <v/>
      </c>
      <c r="AB1025">
        <v>0</v>
      </c>
      <c r="AC1025" t="str">
        <f>""</f>
        <v/>
      </c>
      <c r="AD1025">
        <v>0</v>
      </c>
      <c r="AE1025" t="str">
        <f>""</f>
        <v/>
      </c>
      <c r="AF1025">
        <v>0</v>
      </c>
      <c r="AG1025" t="str">
        <f>""</f>
        <v/>
      </c>
      <c r="AH1025">
        <v>0</v>
      </c>
      <c r="AI1025" t="str">
        <f>""</f>
        <v/>
      </c>
      <c r="AJ1025">
        <v>0</v>
      </c>
      <c r="AK1025" t="str">
        <f>""</f>
        <v/>
      </c>
      <c r="AL1025">
        <v>0</v>
      </c>
      <c r="AM1025" t="str">
        <f>""</f>
        <v/>
      </c>
      <c r="AN1025">
        <v>0</v>
      </c>
      <c r="AO1025" t="str">
        <f>""</f>
        <v/>
      </c>
      <c r="AP1025">
        <v>0</v>
      </c>
      <c r="AQ1025" t="str">
        <f>""</f>
        <v/>
      </c>
      <c r="AR1025" t="s">
        <v>767</v>
      </c>
      <c r="AS1025" t="s">
        <v>57</v>
      </c>
      <c r="AT1025">
        <v>1245</v>
      </c>
      <c r="AU1025" t="s">
        <v>1102</v>
      </c>
      <c r="AV1025">
        <v>2015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</row>
    <row r="1026" spans="1:54" x14ac:dyDescent="0.2">
      <c r="A1026">
        <v>2124611510</v>
      </c>
      <c r="B1026" t="s">
        <v>1104</v>
      </c>
      <c r="C1026" s="2">
        <v>-100000</v>
      </c>
      <c r="D1026">
        <v>0</v>
      </c>
      <c r="E1026">
        <v>0</v>
      </c>
      <c r="F1026">
        <v>0</v>
      </c>
      <c r="G1026" s="1">
        <v>-100000</v>
      </c>
      <c r="H1026">
        <v>0</v>
      </c>
      <c r="I1026" s="2">
        <v>-100000</v>
      </c>
      <c r="J1026">
        <v>0</v>
      </c>
      <c r="K1026">
        <v>0</v>
      </c>
      <c r="L1026">
        <v>0</v>
      </c>
      <c r="M1026" s="1">
        <v>-100000</v>
      </c>
      <c r="N1026">
        <v>0</v>
      </c>
      <c r="O1026" s="2">
        <v>-100000</v>
      </c>
      <c r="P1026">
        <v>0</v>
      </c>
      <c r="Q1026" s="1">
        <v>-100000</v>
      </c>
      <c r="R1026">
        <v>0</v>
      </c>
      <c r="S1026">
        <v>0</v>
      </c>
      <c r="T1026">
        <v>0</v>
      </c>
      <c r="U1026">
        <v>0</v>
      </c>
      <c r="V1026">
        <v>0</v>
      </c>
      <c r="W1026" t="str">
        <f>""</f>
        <v/>
      </c>
      <c r="X1026">
        <v>0</v>
      </c>
      <c r="Y1026" t="str">
        <f>""</f>
        <v/>
      </c>
      <c r="Z1026">
        <v>0</v>
      </c>
      <c r="AA1026" t="str">
        <f>""</f>
        <v/>
      </c>
      <c r="AB1026">
        <v>0</v>
      </c>
      <c r="AC1026" t="str">
        <f>""</f>
        <v/>
      </c>
      <c r="AD1026">
        <v>0</v>
      </c>
      <c r="AE1026" t="str">
        <f>""</f>
        <v/>
      </c>
      <c r="AF1026">
        <v>0</v>
      </c>
      <c r="AG1026" t="str">
        <f>""</f>
        <v/>
      </c>
      <c r="AH1026">
        <v>0</v>
      </c>
      <c r="AI1026" t="str">
        <f>""</f>
        <v/>
      </c>
      <c r="AJ1026">
        <v>0</v>
      </c>
      <c r="AK1026" t="str">
        <f>""</f>
        <v/>
      </c>
      <c r="AL1026">
        <v>0</v>
      </c>
      <c r="AM1026" t="str">
        <f>""</f>
        <v/>
      </c>
      <c r="AN1026">
        <v>0</v>
      </c>
      <c r="AO1026" t="str">
        <f>""</f>
        <v/>
      </c>
      <c r="AP1026">
        <v>0</v>
      </c>
      <c r="AQ1026" t="str">
        <f>""</f>
        <v/>
      </c>
      <c r="AR1026" t="s">
        <v>767</v>
      </c>
      <c r="AS1026" t="s">
        <v>57</v>
      </c>
      <c r="AT1026">
        <v>1246</v>
      </c>
      <c r="AU1026" t="s">
        <v>1105</v>
      </c>
      <c r="AV1026">
        <v>2015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</row>
    <row r="1027" spans="1:54" x14ac:dyDescent="0.2">
      <c r="A1027">
        <v>2124611524</v>
      </c>
      <c r="B1027" t="s">
        <v>1104</v>
      </c>
      <c r="C1027" s="2">
        <v>-295675</v>
      </c>
      <c r="D1027">
        <v>0</v>
      </c>
      <c r="E1027">
        <v>0</v>
      </c>
      <c r="F1027">
        <v>0</v>
      </c>
      <c r="G1027" s="1">
        <v>-295675</v>
      </c>
      <c r="H1027">
        <v>0</v>
      </c>
      <c r="I1027" s="2">
        <v>-295675</v>
      </c>
      <c r="J1027">
        <v>0</v>
      </c>
      <c r="K1027">
        <v>0</v>
      </c>
      <c r="L1027">
        <v>0</v>
      </c>
      <c r="M1027" s="1">
        <v>-295675</v>
      </c>
      <c r="N1027">
        <v>0</v>
      </c>
      <c r="O1027" s="2">
        <v>-295675</v>
      </c>
      <c r="P1027">
        <v>0</v>
      </c>
      <c r="Q1027" s="1">
        <v>-295675</v>
      </c>
      <c r="R1027">
        <v>0</v>
      </c>
      <c r="S1027">
        <v>0</v>
      </c>
      <c r="T1027">
        <v>0</v>
      </c>
      <c r="U1027">
        <v>0</v>
      </c>
      <c r="V1027">
        <v>0</v>
      </c>
      <c r="W1027" t="str">
        <f>""</f>
        <v/>
      </c>
      <c r="X1027">
        <v>0</v>
      </c>
      <c r="Y1027" t="str">
        <f>""</f>
        <v/>
      </c>
      <c r="Z1027">
        <v>0</v>
      </c>
      <c r="AA1027" t="str">
        <f>""</f>
        <v/>
      </c>
      <c r="AB1027">
        <v>0</v>
      </c>
      <c r="AC1027" t="str">
        <f>""</f>
        <v/>
      </c>
      <c r="AD1027">
        <v>0</v>
      </c>
      <c r="AE1027" t="str">
        <f>""</f>
        <v/>
      </c>
      <c r="AF1027">
        <v>0</v>
      </c>
      <c r="AG1027" t="str">
        <f>""</f>
        <v/>
      </c>
      <c r="AH1027">
        <v>0</v>
      </c>
      <c r="AI1027" t="str">
        <f>""</f>
        <v/>
      </c>
      <c r="AJ1027">
        <v>0</v>
      </c>
      <c r="AK1027" t="str">
        <f>""</f>
        <v/>
      </c>
      <c r="AL1027">
        <v>0</v>
      </c>
      <c r="AM1027" t="str">
        <f>""</f>
        <v/>
      </c>
      <c r="AN1027">
        <v>0</v>
      </c>
      <c r="AO1027" t="str">
        <f>""</f>
        <v/>
      </c>
      <c r="AP1027">
        <v>0</v>
      </c>
      <c r="AQ1027" t="str">
        <f>""</f>
        <v/>
      </c>
      <c r="AR1027" t="s">
        <v>767</v>
      </c>
      <c r="AS1027" t="s">
        <v>57</v>
      </c>
      <c r="AT1027">
        <v>1246</v>
      </c>
      <c r="AU1027" t="s">
        <v>1105</v>
      </c>
      <c r="AV1027">
        <v>2015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</row>
    <row r="1028" spans="1:54" x14ac:dyDescent="0.2">
      <c r="A1028">
        <v>2124621750</v>
      </c>
      <c r="B1028" t="s">
        <v>1106</v>
      </c>
      <c r="C1028" s="2">
        <v>395675</v>
      </c>
      <c r="D1028">
        <v>0</v>
      </c>
      <c r="E1028">
        <v>0</v>
      </c>
      <c r="F1028">
        <v>0</v>
      </c>
      <c r="G1028" s="1">
        <v>395675</v>
      </c>
      <c r="H1028">
        <v>0</v>
      </c>
      <c r="I1028" s="2">
        <v>395675</v>
      </c>
      <c r="J1028">
        <v>0</v>
      </c>
      <c r="K1028">
        <v>0</v>
      </c>
      <c r="L1028">
        <v>0</v>
      </c>
      <c r="M1028" s="1">
        <v>395675</v>
      </c>
      <c r="N1028">
        <v>0</v>
      </c>
      <c r="O1028" s="2">
        <v>395675</v>
      </c>
      <c r="P1028">
        <v>0</v>
      </c>
      <c r="Q1028" s="1">
        <v>395675</v>
      </c>
      <c r="R1028">
        <v>0</v>
      </c>
      <c r="S1028">
        <v>0</v>
      </c>
      <c r="T1028">
        <v>0</v>
      </c>
      <c r="U1028">
        <v>0</v>
      </c>
      <c r="V1028">
        <v>0</v>
      </c>
      <c r="W1028" t="str">
        <f>""</f>
        <v/>
      </c>
      <c r="X1028">
        <v>0</v>
      </c>
      <c r="Y1028" t="str">
        <f>""</f>
        <v/>
      </c>
      <c r="Z1028">
        <v>0</v>
      </c>
      <c r="AA1028" t="str">
        <f>""</f>
        <v/>
      </c>
      <c r="AB1028">
        <v>0</v>
      </c>
      <c r="AC1028" t="str">
        <f>""</f>
        <v/>
      </c>
      <c r="AD1028">
        <v>0</v>
      </c>
      <c r="AE1028" t="str">
        <f>""</f>
        <v/>
      </c>
      <c r="AF1028">
        <v>0</v>
      </c>
      <c r="AG1028" t="str">
        <f>""</f>
        <v/>
      </c>
      <c r="AH1028">
        <v>0</v>
      </c>
      <c r="AI1028" t="str">
        <f>""</f>
        <v/>
      </c>
      <c r="AJ1028">
        <v>0</v>
      </c>
      <c r="AK1028" t="str">
        <f>""</f>
        <v/>
      </c>
      <c r="AL1028">
        <v>0</v>
      </c>
      <c r="AM1028" t="str">
        <f>""</f>
        <v/>
      </c>
      <c r="AN1028">
        <v>0</v>
      </c>
      <c r="AO1028" t="str">
        <f>""</f>
        <v/>
      </c>
      <c r="AP1028">
        <v>0</v>
      </c>
      <c r="AQ1028" t="str">
        <f>""</f>
        <v/>
      </c>
      <c r="AR1028" t="s">
        <v>767</v>
      </c>
      <c r="AS1028" t="s">
        <v>57</v>
      </c>
      <c r="AT1028">
        <v>1246</v>
      </c>
      <c r="AU1028" t="s">
        <v>1105</v>
      </c>
      <c r="AV1028">
        <v>2015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</row>
    <row r="1029" spans="1:54" x14ac:dyDescent="0.2">
      <c r="A1029">
        <v>2124711510</v>
      </c>
      <c r="B1029" t="s">
        <v>1107</v>
      </c>
      <c r="C1029" s="2">
        <v>-72429</v>
      </c>
      <c r="D1029">
        <v>0</v>
      </c>
      <c r="E1029">
        <v>0</v>
      </c>
      <c r="F1029">
        <v>0</v>
      </c>
      <c r="G1029" s="1">
        <v>-72429</v>
      </c>
      <c r="H1029">
        <v>0</v>
      </c>
      <c r="I1029" s="2">
        <v>-72429</v>
      </c>
      <c r="J1029">
        <v>0</v>
      </c>
      <c r="K1029">
        <v>0</v>
      </c>
      <c r="L1029">
        <v>0</v>
      </c>
      <c r="M1029" s="1">
        <v>-72429</v>
      </c>
      <c r="N1029">
        <v>0</v>
      </c>
      <c r="O1029" s="2">
        <v>-72429</v>
      </c>
      <c r="P1029">
        <v>0</v>
      </c>
      <c r="Q1029" s="1">
        <v>-72429</v>
      </c>
      <c r="R1029">
        <v>0</v>
      </c>
      <c r="S1029">
        <v>0</v>
      </c>
      <c r="T1029">
        <v>0</v>
      </c>
      <c r="U1029">
        <v>0</v>
      </c>
      <c r="V1029">
        <v>0</v>
      </c>
      <c r="W1029" t="str">
        <f>""</f>
        <v/>
      </c>
      <c r="X1029">
        <v>0</v>
      </c>
      <c r="Y1029" t="str">
        <f>""</f>
        <v/>
      </c>
      <c r="Z1029">
        <v>0</v>
      </c>
      <c r="AA1029" t="str">
        <f>""</f>
        <v/>
      </c>
      <c r="AB1029">
        <v>0</v>
      </c>
      <c r="AC1029" t="str">
        <f>""</f>
        <v/>
      </c>
      <c r="AD1029">
        <v>0</v>
      </c>
      <c r="AE1029" t="str">
        <f>""</f>
        <v/>
      </c>
      <c r="AF1029">
        <v>0</v>
      </c>
      <c r="AG1029" t="str">
        <f>""</f>
        <v/>
      </c>
      <c r="AH1029">
        <v>0</v>
      </c>
      <c r="AI1029" t="str">
        <f>""</f>
        <v/>
      </c>
      <c r="AJ1029">
        <v>0</v>
      </c>
      <c r="AK1029" t="str">
        <f>""</f>
        <v/>
      </c>
      <c r="AL1029">
        <v>0</v>
      </c>
      <c r="AM1029" t="str">
        <f>""</f>
        <v/>
      </c>
      <c r="AN1029">
        <v>0</v>
      </c>
      <c r="AO1029" t="str">
        <f>""</f>
        <v/>
      </c>
      <c r="AP1029">
        <v>0</v>
      </c>
      <c r="AQ1029" t="str">
        <f>""</f>
        <v/>
      </c>
      <c r="AR1029" t="s">
        <v>767</v>
      </c>
      <c r="AS1029" t="s">
        <v>57</v>
      </c>
      <c r="AT1029">
        <v>1247</v>
      </c>
      <c r="AU1029" t="s">
        <v>1108</v>
      </c>
      <c r="AV1029">
        <v>2015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</row>
    <row r="1030" spans="1:54" x14ac:dyDescent="0.2">
      <c r="A1030">
        <v>2124711524</v>
      </c>
      <c r="B1030" t="s">
        <v>1107</v>
      </c>
      <c r="C1030" s="2">
        <v>-106657</v>
      </c>
      <c r="D1030">
        <v>0</v>
      </c>
      <c r="E1030">
        <v>0</v>
      </c>
      <c r="F1030">
        <v>0</v>
      </c>
      <c r="G1030" s="1">
        <v>-106657</v>
      </c>
      <c r="H1030">
        <v>0</v>
      </c>
      <c r="I1030" s="2">
        <v>-106657</v>
      </c>
      <c r="J1030">
        <v>0</v>
      </c>
      <c r="K1030">
        <v>0</v>
      </c>
      <c r="L1030">
        <v>0</v>
      </c>
      <c r="M1030" s="1">
        <v>-106657</v>
      </c>
      <c r="N1030">
        <v>0</v>
      </c>
      <c r="O1030" s="2">
        <v>-106657</v>
      </c>
      <c r="P1030">
        <v>0</v>
      </c>
      <c r="Q1030" s="1">
        <v>-106657</v>
      </c>
      <c r="R1030">
        <v>0</v>
      </c>
      <c r="S1030">
        <v>0</v>
      </c>
      <c r="T1030">
        <v>0</v>
      </c>
      <c r="U1030">
        <v>0</v>
      </c>
      <c r="V1030">
        <v>0</v>
      </c>
      <c r="W1030" t="str">
        <f>""</f>
        <v/>
      </c>
      <c r="X1030">
        <v>0</v>
      </c>
      <c r="Y1030" t="str">
        <f>""</f>
        <v/>
      </c>
      <c r="Z1030">
        <v>0</v>
      </c>
      <c r="AA1030" t="str">
        <f>""</f>
        <v/>
      </c>
      <c r="AB1030">
        <v>0</v>
      </c>
      <c r="AC1030" t="str">
        <f>""</f>
        <v/>
      </c>
      <c r="AD1030">
        <v>0</v>
      </c>
      <c r="AE1030" t="str">
        <f>""</f>
        <v/>
      </c>
      <c r="AF1030">
        <v>0</v>
      </c>
      <c r="AG1030" t="str">
        <f>""</f>
        <v/>
      </c>
      <c r="AH1030">
        <v>0</v>
      </c>
      <c r="AI1030" t="str">
        <f>""</f>
        <v/>
      </c>
      <c r="AJ1030">
        <v>0</v>
      </c>
      <c r="AK1030" t="str">
        <f>""</f>
        <v/>
      </c>
      <c r="AL1030">
        <v>0</v>
      </c>
      <c r="AM1030" t="str">
        <f>""</f>
        <v/>
      </c>
      <c r="AN1030">
        <v>0</v>
      </c>
      <c r="AO1030" t="str">
        <f>""</f>
        <v/>
      </c>
      <c r="AP1030">
        <v>0</v>
      </c>
      <c r="AQ1030" t="str">
        <f>""</f>
        <v/>
      </c>
      <c r="AR1030" t="s">
        <v>767</v>
      </c>
      <c r="AS1030" t="s">
        <v>57</v>
      </c>
      <c r="AT1030">
        <v>1247</v>
      </c>
      <c r="AU1030" t="s">
        <v>1108</v>
      </c>
      <c r="AV1030">
        <v>2015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</row>
    <row r="1031" spans="1:54" x14ac:dyDescent="0.2">
      <c r="A1031">
        <v>2124721750</v>
      </c>
      <c r="B1031" t="s">
        <v>1107</v>
      </c>
      <c r="C1031" s="2">
        <v>179086</v>
      </c>
      <c r="D1031">
        <v>0</v>
      </c>
      <c r="E1031">
        <v>0</v>
      </c>
      <c r="F1031">
        <v>0</v>
      </c>
      <c r="G1031" s="1">
        <v>179086</v>
      </c>
      <c r="H1031">
        <v>0</v>
      </c>
      <c r="I1031" s="2">
        <v>179086</v>
      </c>
      <c r="J1031">
        <v>0</v>
      </c>
      <c r="K1031">
        <v>0</v>
      </c>
      <c r="L1031">
        <v>0</v>
      </c>
      <c r="M1031" s="1">
        <v>179086</v>
      </c>
      <c r="N1031">
        <v>0</v>
      </c>
      <c r="O1031" s="2">
        <v>179086</v>
      </c>
      <c r="P1031">
        <v>0</v>
      </c>
      <c r="Q1031" s="1">
        <v>179086</v>
      </c>
      <c r="R1031">
        <v>0</v>
      </c>
      <c r="S1031">
        <v>0</v>
      </c>
      <c r="T1031">
        <v>0</v>
      </c>
      <c r="U1031">
        <v>0</v>
      </c>
      <c r="V1031">
        <v>0</v>
      </c>
      <c r="W1031" t="str">
        <f>""</f>
        <v/>
      </c>
      <c r="X1031">
        <v>0</v>
      </c>
      <c r="Y1031" t="str">
        <f>""</f>
        <v/>
      </c>
      <c r="Z1031">
        <v>0</v>
      </c>
      <c r="AA1031" t="str">
        <f>""</f>
        <v/>
      </c>
      <c r="AB1031">
        <v>0</v>
      </c>
      <c r="AC1031" t="str">
        <f>""</f>
        <v/>
      </c>
      <c r="AD1031">
        <v>0</v>
      </c>
      <c r="AE1031" t="str">
        <f>""</f>
        <v/>
      </c>
      <c r="AF1031">
        <v>0</v>
      </c>
      <c r="AG1031" t="str">
        <f>""</f>
        <v/>
      </c>
      <c r="AH1031">
        <v>0</v>
      </c>
      <c r="AI1031" t="str">
        <f>""</f>
        <v/>
      </c>
      <c r="AJ1031">
        <v>0</v>
      </c>
      <c r="AK1031" t="str">
        <f>""</f>
        <v/>
      </c>
      <c r="AL1031">
        <v>0</v>
      </c>
      <c r="AM1031" t="str">
        <f>""</f>
        <v/>
      </c>
      <c r="AN1031">
        <v>0</v>
      </c>
      <c r="AO1031" t="str">
        <f>""</f>
        <v/>
      </c>
      <c r="AP1031">
        <v>0</v>
      </c>
      <c r="AQ1031" t="str">
        <f>""</f>
        <v/>
      </c>
      <c r="AR1031" t="s">
        <v>767</v>
      </c>
      <c r="AS1031" t="s">
        <v>57</v>
      </c>
      <c r="AT1031">
        <v>1247</v>
      </c>
      <c r="AU1031" t="s">
        <v>1108</v>
      </c>
      <c r="AV1031">
        <v>2015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</row>
    <row r="1032" spans="1:54" x14ac:dyDescent="0.2">
      <c r="A1032">
        <v>2124811525</v>
      </c>
      <c r="B1032" t="s">
        <v>1109</v>
      </c>
      <c r="C1032" s="2">
        <v>-200000</v>
      </c>
      <c r="D1032" s="1">
        <v>-200000</v>
      </c>
      <c r="E1032">
        <v>0</v>
      </c>
      <c r="F1032" s="1">
        <v>-200000</v>
      </c>
      <c r="G1032">
        <v>0</v>
      </c>
      <c r="H1032">
        <v>100</v>
      </c>
      <c r="I1032" s="2">
        <v>-200000</v>
      </c>
      <c r="J1032" s="1">
        <v>-200000</v>
      </c>
      <c r="K1032">
        <v>0</v>
      </c>
      <c r="L1032" s="1">
        <v>-200000</v>
      </c>
      <c r="M1032">
        <v>0</v>
      </c>
      <c r="N1032">
        <v>100</v>
      </c>
      <c r="O1032" s="2">
        <v>-200000</v>
      </c>
      <c r="P1032" s="1">
        <v>-200000</v>
      </c>
      <c r="Q1032">
        <v>0</v>
      </c>
      <c r="R1032">
        <v>0</v>
      </c>
      <c r="S1032" s="1">
        <v>200000</v>
      </c>
      <c r="T1032">
        <v>0</v>
      </c>
      <c r="U1032" s="1">
        <v>200000</v>
      </c>
      <c r="V1032">
        <v>0</v>
      </c>
      <c r="W1032" t="str">
        <f>""</f>
        <v/>
      </c>
      <c r="X1032">
        <v>0</v>
      </c>
      <c r="Y1032" t="str">
        <f>""</f>
        <v/>
      </c>
      <c r="Z1032">
        <v>0</v>
      </c>
      <c r="AA1032" t="str">
        <f>""</f>
        <v/>
      </c>
      <c r="AB1032">
        <v>0</v>
      </c>
      <c r="AC1032" t="str">
        <f>""</f>
        <v/>
      </c>
      <c r="AD1032">
        <v>0</v>
      </c>
      <c r="AE1032" t="str">
        <f>""</f>
        <v/>
      </c>
      <c r="AF1032">
        <v>0</v>
      </c>
      <c r="AG1032" t="str">
        <f>""</f>
        <v/>
      </c>
      <c r="AH1032">
        <v>0</v>
      </c>
      <c r="AI1032" t="str">
        <f>""</f>
        <v/>
      </c>
      <c r="AJ1032">
        <v>0</v>
      </c>
      <c r="AK1032" t="str">
        <f>""</f>
        <v/>
      </c>
      <c r="AL1032">
        <v>0</v>
      </c>
      <c r="AM1032" t="str">
        <f>""</f>
        <v/>
      </c>
      <c r="AN1032">
        <v>0</v>
      </c>
      <c r="AO1032" t="str">
        <f>""</f>
        <v/>
      </c>
      <c r="AP1032">
        <v>0</v>
      </c>
      <c r="AQ1032" t="str">
        <f>""</f>
        <v/>
      </c>
      <c r="AR1032" t="s">
        <v>767</v>
      </c>
      <c r="AS1032" t="s">
        <v>57</v>
      </c>
      <c r="AT1032">
        <v>1248</v>
      </c>
      <c r="AU1032" t="s">
        <v>1110</v>
      </c>
      <c r="AV1032">
        <v>2015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</row>
    <row r="1033" spans="1:54" x14ac:dyDescent="0.2">
      <c r="A1033">
        <v>2124821930</v>
      </c>
      <c r="B1033" t="s">
        <v>1111</v>
      </c>
      <c r="C1033" s="2">
        <v>200000</v>
      </c>
      <c r="D1033">
        <v>0</v>
      </c>
      <c r="E1033">
        <v>0</v>
      </c>
      <c r="F1033">
        <v>0</v>
      </c>
      <c r="G1033" s="1">
        <v>200000</v>
      </c>
      <c r="H1033">
        <v>0</v>
      </c>
      <c r="I1033" s="2">
        <v>200000</v>
      </c>
      <c r="J1033">
        <v>0</v>
      </c>
      <c r="K1033">
        <v>0</v>
      </c>
      <c r="L1033">
        <v>0</v>
      </c>
      <c r="M1033" s="1">
        <v>200000</v>
      </c>
      <c r="N1033">
        <v>0</v>
      </c>
      <c r="O1033" s="2">
        <v>200000</v>
      </c>
      <c r="P1033">
        <v>0</v>
      </c>
      <c r="Q1033" s="1">
        <v>200000</v>
      </c>
      <c r="R1033">
        <v>0</v>
      </c>
      <c r="S1033">
        <v>0</v>
      </c>
      <c r="T1033">
        <v>0</v>
      </c>
      <c r="U1033">
        <v>0</v>
      </c>
      <c r="V1033">
        <v>0</v>
      </c>
      <c r="W1033" t="str">
        <f>""</f>
        <v/>
      </c>
      <c r="X1033">
        <v>0</v>
      </c>
      <c r="Y1033" t="str">
        <f>""</f>
        <v/>
      </c>
      <c r="Z1033">
        <v>0</v>
      </c>
      <c r="AA1033" t="str">
        <f>""</f>
        <v/>
      </c>
      <c r="AB1033">
        <v>0</v>
      </c>
      <c r="AC1033" t="str">
        <f>""</f>
        <v/>
      </c>
      <c r="AD1033">
        <v>0</v>
      </c>
      <c r="AE1033" t="str">
        <f>""</f>
        <v/>
      </c>
      <c r="AF1033">
        <v>0</v>
      </c>
      <c r="AG1033" t="str">
        <f>""</f>
        <v/>
      </c>
      <c r="AH1033">
        <v>0</v>
      </c>
      <c r="AI1033" t="str">
        <f>""</f>
        <v/>
      </c>
      <c r="AJ1033">
        <v>0</v>
      </c>
      <c r="AK1033" t="str">
        <f>""</f>
        <v/>
      </c>
      <c r="AL1033">
        <v>0</v>
      </c>
      <c r="AM1033" t="str">
        <f>""</f>
        <v/>
      </c>
      <c r="AN1033">
        <v>0</v>
      </c>
      <c r="AO1033" t="str">
        <f>""</f>
        <v/>
      </c>
      <c r="AP1033">
        <v>0</v>
      </c>
      <c r="AQ1033" t="str">
        <f>""</f>
        <v/>
      </c>
      <c r="AR1033" t="s">
        <v>767</v>
      </c>
      <c r="AS1033" t="s">
        <v>57</v>
      </c>
      <c r="AT1033">
        <v>1248</v>
      </c>
      <c r="AU1033" t="s">
        <v>1110</v>
      </c>
      <c r="AV1033">
        <v>2015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</row>
    <row r="1034" spans="1:54" x14ac:dyDescent="0.2">
      <c r="A1034">
        <v>2124911523</v>
      </c>
      <c r="B1034" t="s">
        <v>1112</v>
      </c>
      <c r="C1034" s="2">
        <v>-33000</v>
      </c>
      <c r="D1034" s="1">
        <v>-10000</v>
      </c>
      <c r="E1034">
        <v>0</v>
      </c>
      <c r="F1034" s="1">
        <v>-10000</v>
      </c>
      <c r="G1034" s="1">
        <v>-23000</v>
      </c>
      <c r="H1034">
        <v>30.3</v>
      </c>
      <c r="I1034" s="2">
        <v>-33000</v>
      </c>
      <c r="J1034" s="1">
        <v>-10000</v>
      </c>
      <c r="K1034">
        <v>0</v>
      </c>
      <c r="L1034" s="1">
        <v>-10000</v>
      </c>
      <c r="M1034" s="1">
        <v>-23000</v>
      </c>
      <c r="N1034">
        <v>30.3</v>
      </c>
      <c r="O1034" s="2">
        <v>-33000</v>
      </c>
      <c r="P1034" s="1">
        <v>-10000</v>
      </c>
      <c r="Q1034" s="1">
        <v>-23000</v>
      </c>
      <c r="R1034">
        <v>0</v>
      </c>
      <c r="S1034" s="1">
        <v>10000</v>
      </c>
      <c r="T1034">
        <v>0</v>
      </c>
      <c r="U1034" s="1">
        <v>10000</v>
      </c>
      <c r="V1034">
        <v>0</v>
      </c>
      <c r="W1034" t="str">
        <f>""</f>
        <v/>
      </c>
      <c r="X1034">
        <v>0</v>
      </c>
      <c r="Y1034" t="str">
        <f>""</f>
        <v/>
      </c>
      <c r="Z1034">
        <v>0</v>
      </c>
      <c r="AA1034" t="str">
        <f>""</f>
        <v/>
      </c>
      <c r="AB1034">
        <v>0</v>
      </c>
      <c r="AC1034" t="str">
        <f>""</f>
        <v/>
      </c>
      <c r="AD1034">
        <v>0</v>
      </c>
      <c r="AE1034" t="str">
        <f>""</f>
        <v/>
      </c>
      <c r="AF1034">
        <v>0</v>
      </c>
      <c r="AG1034" t="str">
        <f>""</f>
        <v/>
      </c>
      <c r="AH1034">
        <v>0</v>
      </c>
      <c r="AI1034" t="str">
        <f>""</f>
        <v/>
      </c>
      <c r="AJ1034">
        <v>0</v>
      </c>
      <c r="AK1034" t="str">
        <f>""</f>
        <v/>
      </c>
      <c r="AL1034">
        <v>0</v>
      </c>
      <c r="AM1034" t="str">
        <f>""</f>
        <v/>
      </c>
      <c r="AN1034">
        <v>0</v>
      </c>
      <c r="AO1034" t="str">
        <f>""</f>
        <v/>
      </c>
      <c r="AP1034">
        <v>0</v>
      </c>
      <c r="AQ1034" t="str">
        <f>""</f>
        <v/>
      </c>
      <c r="AR1034" t="s">
        <v>767</v>
      </c>
      <c r="AS1034" t="s">
        <v>57</v>
      </c>
      <c r="AT1034">
        <v>1249</v>
      </c>
      <c r="AU1034" t="s">
        <v>1034</v>
      </c>
      <c r="AV1034">
        <v>2015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</row>
    <row r="1035" spans="1:54" x14ac:dyDescent="0.2">
      <c r="A1035">
        <v>2124921750</v>
      </c>
      <c r="B1035" t="s">
        <v>1112</v>
      </c>
      <c r="C1035" s="2">
        <v>33000</v>
      </c>
      <c r="D1035">
        <v>0</v>
      </c>
      <c r="E1035">
        <v>0</v>
      </c>
      <c r="F1035">
        <v>0</v>
      </c>
      <c r="G1035" s="1">
        <v>33000</v>
      </c>
      <c r="H1035">
        <v>0</v>
      </c>
      <c r="I1035" s="2">
        <v>33000</v>
      </c>
      <c r="J1035">
        <v>0</v>
      </c>
      <c r="K1035">
        <v>0</v>
      </c>
      <c r="L1035">
        <v>0</v>
      </c>
      <c r="M1035" s="1">
        <v>33000</v>
      </c>
      <c r="N1035">
        <v>0</v>
      </c>
      <c r="O1035" s="2">
        <v>33000</v>
      </c>
      <c r="P1035" s="1">
        <v>2574</v>
      </c>
      <c r="Q1035" s="1">
        <v>30426</v>
      </c>
      <c r="R1035">
        <v>0</v>
      </c>
      <c r="S1035">
        <v>0</v>
      </c>
      <c r="T1035">
        <v>0</v>
      </c>
      <c r="U1035">
        <v>0</v>
      </c>
      <c r="V1035">
        <v>0</v>
      </c>
      <c r="W1035" t="str">
        <f>""</f>
        <v/>
      </c>
      <c r="X1035">
        <v>0</v>
      </c>
      <c r="Y1035" t="str">
        <f>""</f>
        <v/>
      </c>
      <c r="Z1035">
        <v>0</v>
      </c>
      <c r="AA1035" t="str">
        <f>""</f>
        <v/>
      </c>
      <c r="AB1035">
        <v>0</v>
      </c>
      <c r="AC1035" t="str">
        <f>""</f>
        <v/>
      </c>
      <c r="AD1035">
        <v>0</v>
      </c>
      <c r="AE1035" t="str">
        <f>""</f>
        <v/>
      </c>
      <c r="AF1035">
        <v>0</v>
      </c>
      <c r="AG1035" t="str">
        <f>""</f>
        <v/>
      </c>
      <c r="AH1035">
        <v>0</v>
      </c>
      <c r="AI1035" t="str">
        <f>""</f>
        <v/>
      </c>
      <c r="AJ1035">
        <v>0</v>
      </c>
      <c r="AK1035" t="str">
        <f>""</f>
        <v/>
      </c>
      <c r="AL1035">
        <v>0</v>
      </c>
      <c r="AM1035" t="str">
        <f>""</f>
        <v/>
      </c>
      <c r="AN1035">
        <v>0</v>
      </c>
      <c r="AO1035" t="str">
        <f>""</f>
        <v/>
      </c>
      <c r="AP1035">
        <v>0</v>
      </c>
      <c r="AQ1035" t="str">
        <f>""</f>
        <v/>
      </c>
      <c r="AR1035" t="s">
        <v>767</v>
      </c>
      <c r="AS1035" t="s">
        <v>57</v>
      </c>
      <c r="AT1035">
        <v>1249</v>
      </c>
      <c r="AU1035" t="s">
        <v>1034</v>
      </c>
      <c r="AV1035">
        <v>2015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</row>
    <row r="1036" spans="1:54" x14ac:dyDescent="0.2">
      <c r="A1036">
        <v>2125011523</v>
      </c>
      <c r="B1036" t="s">
        <v>1113</v>
      </c>
      <c r="C1036" s="2">
        <v>-50000</v>
      </c>
      <c r="D1036">
        <v>0</v>
      </c>
      <c r="E1036">
        <v>0</v>
      </c>
      <c r="F1036">
        <v>0</v>
      </c>
      <c r="G1036" s="1">
        <v>-50000</v>
      </c>
      <c r="H1036">
        <v>0</v>
      </c>
      <c r="I1036" s="2">
        <v>-50000</v>
      </c>
      <c r="J1036">
        <v>0</v>
      </c>
      <c r="K1036">
        <v>0</v>
      </c>
      <c r="L1036">
        <v>0</v>
      </c>
      <c r="M1036" s="1">
        <v>-50000</v>
      </c>
      <c r="N1036">
        <v>0</v>
      </c>
      <c r="O1036" s="2">
        <v>-50000</v>
      </c>
      <c r="P1036">
        <v>0</v>
      </c>
      <c r="Q1036" s="1">
        <v>-50000</v>
      </c>
      <c r="R1036">
        <v>0</v>
      </c>
      <c r="S1036">
        <v>0</v>
      </c>
      <c r="T1036">
        <v>0</v>
      </c>
      <c r="U1036">
        <v>0</v>
      </c>
      <c r="V1036">
        <v>0</v>
      </c>
      <c r="W1036" t="str">
        <f>""</f>
        <v/>
      </c>
      <c r="X1036">
        <v>0</v>
      </c>
      <c r="Y1036" t="str">
        <f>""</f>
        <v/>
      </c>
      <c r="Z1036">
        <v>0</v>
      </c>
      <c r="AA1036" t="str">
        <f>""</f>
        <v/>
      </c>
      <c r="AB1036">
        <v>0</v>
      </c>
      <c r="AC1036" t="str">
        <f>""</f>
        <v/>
      </c>
      <c r="AD1036">
        <v>0</v>
      </c>
      <c r="AE1036" t="str">
        <f>""</f>
        <v/>
      </c>
      <c r="AF1036">
        <v>0</v>
      </c>
      <c r="AG1036" t="str">
        <f>""</f>
        <v/>
      </c>
      <c r="AH1036">
        <v>0</v>
      </c>
      <c r="AI1036" t="str">
        <f>""</f>
        <v/>
      </c>
      <c r="AJ1036">
        <v>0</v>
      </c>
      <c r="AK1036" t="str">
        <f>""</f>
        <v/>
      </c>
      <c r="AL1036">
        <v>0</v>
      </c>
      <c r="AM1036" t="str">
        <f>""</f>
        <v/>
      </c>
      <c r="AN1036">
        <v>0</v>
      </c>
      <c r="AO1036" t="str">
        <f>""</f>
        <v/>
      </c>
      <c r="AP1036">
        <v>0</v>
      </c>
      <c r="AQ1036" t="str">
        <f>""</f>
        <v/>
      </c>
      <c r="AR1036" t="s">
        <v>767</v>
      </c>
      <c r="AS1036" t="s">
        <v>57</v>
      </c>
      <c r="AT1036">
        <v>1250</v>
      </c>
      <c r="AU1036" t="s">
        <v>1114</v>
      </c>
      <c r="AV1036">
        <v>2015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</row>
    <row r="1037" spans="1:54" x14ac:dyDescent="0.2">
      <c r="A1037">
        <v>2125021930</v>
      </c>
      <c r="B1037" t="s">
        <v>1113</v>
      </c>
      <c r="C1037" s="2">
        <v>50000</v>
      </c>
      <c r="D1037" s="1">
        <v>50000</v>
      </c>
      <c r="E1037">
        <v>0</v>
      </c>
      <c r="F1037" s="1">
        <v>50000</v>
      </c>
      <c r="G1037">
        <v>0</v>
      </c>
      <c r="H1037">
        <v>100</v>
      </c>
      <c r="I1037" s="2">
        <v>50000</v>
      </c>
      <c r="J1037" s="1">
        <v>50000</v>
      </c>
      <c r="K1037">
        <v>0</v>
      </c>
      <c r="L1037" s="1">
        <v>50000</v>
      </c>
      <c r="M1037">
        <v>0</v>
      </c>
      <c r="N1037">
        <v>100</v>
      </c>
      <c r="O1037" s="2">
        <v>50000</v>
      </c>
      <c r="P1037" s="1">
        <v>50000</v>
      </c>
      <c r="Q1037">
        <v>0</v>
      </c>
      <c r="R1037">
        <v>0</v>
      </c>
      <c r="S1037" s="1">
        <v>-50000</v>
      </c>
      <c r="T1037">
        <v>0</v>
      </c>
      <c r="U1037" s="1">
        <v>-50000</v>
      </c>
      <c r="V1037">
        <v>0</v>
      </c>
      <c r="W1037" t="str">
        <f>""</f>
        <v/>
      </c>
      <c r="X1037">
        <v>0</v>
      </c>
      <c r="Y1037" t="str">
        <f>""</f>
        <v/>
      </c>
      <c r="Z1037">
        <v>0</v>
      </c>
      <c r="AA1037" t="str">
        <f>""</f>
        <v/>
      </c>
      <c r="AB1037">
        <v>0</v>
      </c>
      <c r="AC1037" t="str">
        <f>""</f>
        <v/>
      </c>
      <c r="AD1037">
        <v>0</v>
      </c>
      <c r="AE1037" t="str">
        <f>""</f>
        <v/>
      </c>
      <c r="AF1037">
        <v>0</v>
      </c>
      <c r="AG1037" t="str">
        <f>""</f>
        <v/>
      </c>
      <c r="AH1037">
        <v>0</v>
      </c>
      <c r="AI1037" t="str">
        <f>""</f>
        <v/>
      </c>
      <c r="AJ1037">
        <v>0</v>
      </c>
      <c r="AK1037" t="str">
        <f>""</f>
        <v/>
      </c>
      <c r="AL1037">
        <v>0</v>
      </c>
      <c r="AM1037" t="str">
        <f>""</f>
        <v/>
      </c>
      <c r="AN1037">
        <v>0</v>
      </c>
      <c r="AO1037" t="str">
        <f>""</f>
        <v/>
      </c>
      <c r="AP1037">
        <v>0</v>
      </c>
      <c r="AQ1037" t="str">
        <f>""</f>
        <v/>
      </c>
      <c r="AR1037" t="s">
        <v>767</v>
      </c>
      <c r="AS1037" t="s">
        <v>57</v>
      </c>
      <c r="AT1037">
        <v>1250</v>
      </c>
      <c r="AU1037" t="s">
        <v>1114</v>
      </c>
      <c r="AV1037">
        <v>2015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</row>
    <row r="1038" spans="1:54" x14ac:dyDescent="0.2">
      <c r="A1038">
        <v>2125111525</v>
      </c>
      <c r="B1038" t="s">
        <v>1115</v>
      </c>
      <c r="C1038" s="2">
        <v>-2013231</v>
      </c>
      <c r="D1038">
        <v>0</v>
      </c>
      <c r="E1038">
        <v>0</v>
      </c>
      <c r="F1038">
        <v>0</v>
      </c>
      <c r="G1038" s="1">
        <v>-2013231</v>
      </c>
      <c r="H1038">
        <v>0</v>
      </c>
      <c r="I1038" s="2">
        <v>-2013231</v>
      </c>
      <c r="J1038">
        <v>0</v>
      </c>
      <c r="K1038">
        <v>0</v>
      </c>
      <c r="L1038">
        <v>0</v>
      </c>
      <c r="M1038" s="1">
        <v>-2013231</v>
      </c>
      <c r="N1038">
        <v>0</v>
      </c>
      <c r="O1038" s="2">
        <v>-2013231</v>
      </c>
      <c r="P1038">
        <v>0</v>
      </c>
      <c r="Q1038" s="1">
        <v>-2013231</v>
      </c>
      <c r="R1038">
        <v>0</v>
      </c>
      <c r="S1038">
        <v>0</v>
      </c>
      <c r="T1038">
        <v>0</v>
      </c>
      <c r="U1038">
        <v>0</v>
      </c>
      <c r="V1038">
        <v>0</v>
      </c>
      <c r="W1038" t="str">
        <f>""</f>
        <v/>
      </c>
      <c r="X1038">
        <v>0</v>
      </c>
      <c r="Y1038" t="str">
        <f>""</f>
        <v/>
      </c>
      <c r="Z1038">
        <v>0</v>
      </c>
      <c r="AA1038" t="str">
        <f>""</f>
        <v/>
      </c>
      <c r="AB1038">
        <v>0</v>
      </c>
      <c r="AC1038" t="str">
        <f>""</f>
        <v/>
      </c>
      <c r="AD1038">
        <v>0</v>
      </c>
      <c r="AE1038" t="str">
        <f>""</f>
        <v/>
      </c>
      <c r="AF1038">
        <v>0</v>
      </c>
      <c r="AG1038" t="str">
        <f>""</f>
        <v/>
      </c>
      <c r="AH1038">
        <v>0</v>
      </c>
      <c r="AI1038" t="str">
        <f>""</f>
        <v/>
      </c>
      <c r="AJ1038">
        <v>0</v>
      </c>
      <c r="AK1038" t="str">
        <f>""</f>
        <v/>
      </c>
      <c r="AL1038">
        <v>0</v>
      </c>
      <c r="AM1038" t="str">
        <f>""</f>
        <v/>
      </c>
      <c r="AN1038">
        <v>0</v>
      </c>
      <c r="AO1038" t="str">
        <f>""</f>
        <v/>
      </c>
      <c r="AP1038">
        <v>0</v>
      </c>
      <c r="AQ1038" t="str">
        <f>""</f>
        <v/>
      </c>
      <c r="AR1038" t="s">
        <v>767</v>
      </c>
      <c r="AS1038" t="s">
        <v>57</v>
      </c>
      <c r="AT1038">
        <v>1251</v>
      </c>
      <c r="AU1038" t="s">
        <v>1115</v>
      </c>
      <c r="AV1038">
        <v>2015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</row>
    <row r="1039" spans="1:54" x14ac:dyDescent="0.2">
      <c r="A1039">
        <v>2125121750</v>
      </c>
      <c r="B1039" t="s">
        <v>1115</v>
      </c>
      <c r="C1039" s="2">
        <v>2013231</v>
      </c>
      <c r="D1039">
        <v>0</v>
      </c>
      <c r="E1039">
        <v>0</v>
      </c>
      <c r="F1039">
        <v>0</v>
      </c>
      <c r="G1039" s="1">
        <v>2013231</v>
      </c>
      <c r="H1039">
        <v>0</v>
      </c>
      <c r="I1039" s="2">
        <v>2013231</v>
      </c>
      <c r="J1039">
        <v>0</v>
      </c>
      <c r="K1039">
        <v>0</v>
      </c>
      <c r="L1039">
        <v>0</v>
      </c>
      <c r="M1039" s="1">
        <v>2013231</v>
      </c>
      <c r="N1039">
        <v>0</v>
      </c>
      <c r="O1039" s="2">
        <v>2013231</v>
      </c>
      <c r="P1039">
        <v>0</v>
      </c>
      <c r="Q1039" s="1">
        <v>2013231</v>
      </c>
      <c r="R1039">
        <v>0</v>
      </c>
      <c r="S1039">
        <v>0</v>
      </c>
      <c r="T1039">
        <v>0</v>
      </c>
      <c r="U1039">
        <v>0</v>
      </c>
      <c r="V1039">
        <v>0</v>
      </c>
      <c r="W1039" t="str">
        <f>""</f>
        <v/>
      </c>
      <c r="X1039">
        <v>0</v>
      </c>
      <c r="Y1039" t="str">
        <f>""</f>
        <v/>
      </c>
      <c r="Z1039">
        <v>0</v>
      </c>
      <c r="AA1039" t="str">
        <f>""</f>
        <v/>
      </c>
      <c r="AB1039">
        <v>0</v>
      </c>
      <c r="AC1039" t="str">
        <f>""</f>
        <v/>
      </c>
      <c r="AD1039">
        <v>0</v>
      </c>
      <c r="AE1039" t="str">
        <f>""</f>
        <v/>
      </c>
      <c r="AF1039">
        <v>0</v>
      </c>
      <c r="AG1039" t="str">
        <f>""</f>
        <v/>
      </c>
      <c r="AH1039">
        <v>0</v>
      </c>
      <c r="AI1039" t="str">
        <f>""</f>
        <v/>
      </c>
      <c r="AJ1039">
        <v>0</v>
      </c>
      <c r="AK1039" t="str">
        <f>""</f>
        <v/>
      </c>
      <c r="AL1039">
        <v>0</v>
      </c>
      <c r="AM1039" t="str">
        <f>""</f>
        <v/>
      </c>
      <c r="AN1039">
        <v>0</v>
      </c>
      <c r="AO1039" t="str">
        <f>""</f>
        <v/>
      </c>
      <c r="AP1039">
        <v>0</v>
      </c>
      <c r="AQ1039" t="str">
        <f>""</f>
        <v/>
      </c>
      <c r="AR1039" t="s">
        <v>767</v>
      </c>
      <c r="AS1039" t="s">
        <v>57</v>
      </c>
      <c r="AT1039">
        <v>1251</v>
      </c>
      <c r="AU1039" t="s">
        <v>1115</v>
      </c>
      <c r="AV1039">
        <v>2015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</row>
    <row r="1040" spans="1:54" x14ac:dyDescent="0.2">
      <c r="A1040">
        <v>2125211525</v>
      </c>
      <c r="B1040" t="s">
        <v>1116</v>
      </c>
      <c r="C1040" s="2">
        <v>-757473</v>
      </c>
      <c r="D1040">
        <v>0</v>
      </c>
      <c r="E1040">
        <v>0</v>
      </c>
      <c r="F1040">
        <v>0</v>
      </c>
      <c r="G1040" s="1">
        <v>-757473</v>
      </c>
      <c r="H1040">
        <v>0</v>
      </c>
      <c r="I1040" s="2">
        <v>-757473</v>
      </c>
      <c r="J1040">
        <v>0</v>
      </c>
      <c r="K1040">
        <v>0</v>
      </c>
      <c r="L1040">
        <v>0</v>
      </c>
      <c r="M1040" s="1">
        <v>-757473</v>
      </c>
      <c r="N1040">
        <v>0</v>
      </c>
      <c r="O1040" s="2">
        <v>-757473</v>
      </c>
      <c r="P1040">
        <v>0</v>
      </c>
      <c r="Q1040" s="1">
        <v>-757473</v>
      </c>
      <c r="R1040">
        <v>0</v>
      </c>
      <c r="S1040">
        <v>0</v>
      </c>
      <c r="T1040">
        <v>0</v>
      </c>
      <c r="U1040">
        <v>0</v>
      </c>
      <c r="V1040">
        <v>0</v>
      </c>
      <c r="W1040" t="str">
        <f>""</f>
        <v/>
      </c>
      <c r="X1040">
        <v>0</v>
      </c>
      <c r="Y1040" t="str">
        <f>""</f>
        <v/>
      </c>
      <c r="Z1040">
        <v>0</v>
      </c>
      <c r="AA1040" t="str">
        <f>""</f>
        <v/>
      </c>
      <c r="AB1040">
        <v>0</v>
      </c>
      <c r="AC1040" t="str">
        <f>""</f>
        <v/>
      </c>
      <c r="AD1040">
        <v>0</v>
      </c>
      <c r="AE1040" t="str">
        <f>""</f>
        <v/>
      </c>
      <c r="AF1040">
        <v>0</v>
      </c>
      <c r="AG1040" t="str">
        <f>""</f>
        <v/>
      </c>
      <c r="AH1040">
        <v>0</v>
      </c>
      <c r="AI1040" t="str">
        <f>""</f>
        <v/>
      </c>
      <c r="AJ1040">
        <v>0</v>
      </c>
      <c r="AK1040" t="str">
        <f>""</f>
        <v/>
      </c>
      <c r="AL1040">
        <v>0</v>
      </c>
      <c r="AM1040" t="str">
        <f>""</f>
        <v/>
      </c>
      <c r="AN1040">
        <v>0</v>
      </c>
      <c r="AO1040" t="str">
        <f>""</f>
        <v/>
      </c>
      <c r="AP1040">
        <v>0</v>
      </c>
      <c r="AQ1040" t="str">
        <f>""</f>
        <v/>
      </c>
      <c r="AR1040" t="s">
        <v>767</v>
      </c>
      <c r="AS1040" t="s">
        <v>57</v>
      </c>
      <c r="AT1040">
        <v>1252</v>
      </c>
      <c r="AU1040" t="s">
        <v>1117</v>
      </c>
      <c r="AV1040">
        <v>2015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</row>
    <row r="1041" spans="1:54" x14ac:dyDescent="0.2">
      <c r="A1041">
        <v>2125221750</v>
      </c>
      <c r="B1041" t="s">
        <v>1116</v>
      </c>
      <c r="C1041" s="2">
        <v>757473</v>
      </c>
      <c r="D1041">
        <v>0</v>
      </c>
      <c r="E1041">
        <v>0</v>
      </c>
      <c r="F1041">
        <v>0</v>
      </c>
      <c r="G1041" s="1">
        <v>757473</v>
      </c>
      <c r="H1041">
        <v>0</v>
      </c>
      <c r="I1041" s="2">
        <v>757473</v>
      </c>
      <c r="J1041">
        <v>0</v>
      </c>
      <c r="K1041">
        <v>0</v>
      </c>
      <c r="L1041">
        <v>0</v>
      </c>
      <c r="M1041" s="1">
        <v>757473</v>
      </c>
      <c r="N1041">
        <v>0</v>
      </c>
      <c r="O1041" s="2">
        <v>757473</v>
      </c>
      <c r="P1041">
        <v>0</v>
      </c>
      <c r="Q1041" s="1">
        <v>757473</v>
      </c>
      <c r="R1041">
        <v>0</v>
      </c>
      <c r="S1041">
        <v>0</v>
      </c>
      <c r="T1041">
        <v>0</v>
      </c>
      <c r="U1041">
        <v>0</v>
      </c>
      <c r="V1041">
        <v>0</v>
      </c>
      <c r="W1041" t="str">
        <f>""</f>
        <v/>
      </c>
      <c r="X1041">
        <v>0</v>
      </c>
      <c r="Y1041" t="str">
        <f>""</f>
        <v/>
      </c>
      <c r="Z1041">
        <v>0</v>
      </c>
      <c r="AA1041" t="str">
        <f>""</f>
        <v/>
      </c>
      <c r="AB1041">
        <v>0</v>
      </c>
      <c r="AC1041" t="str">
        <f>""</f>
        <v/>
      </c>
      <c r="AD1041">
        <v>0</v>
      </c>
      <c r="AE1041" t="str">
        <f>""</f>
        <v/>
      </c>
      <c r="AF1041">
        <v>0</v>
      </c>
      <c r="AG1041" t="str">
        <f>""</f>
        <v/>
      </c>
      <c r="AH1041">
        <v>0</v>
      </c>
      <c r="AI1041" t="str">
        <f>""</f>
        <v/>
      </c>
      <c r="AJ1041">
        <v>0</v>
      </c>
      <c r="AK1041" t="str">
        <f>""</f>
        <v/>
      </c>
      <c r="AL1041">
        <v>0</v>
      </c>
      <c r="AM1041" t="str">
        <f>""</f>
        <v/>
      </c>
      <c r="AN1041">
        <v>0</v>
      </c>
      <c r="AO1041" t="str">
        <f>""</f>
        <v/>
      </c>
      <c r="AP1041">
        <v>0</v>
      </c>
      <c r="AQ1041" t="str">
        <f>""</f>
        <v/>
      </c>
      <c r="AR1041" t="s">
        <v>767</v>
      </c>
      <c r="AS1041" t="s">
        <v>57</v>
      </c>
      <c r="AT1041">
        <v>1252</v>
      </c>
      <c r="AU1041" t="s">
        <v>1117</v>
      </c>
      <c r="AV1041">
        <v>2015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</row>
    <row r="1042" spans="1:54" x14ac:dyDescent="0.2">
      <c r="A1042">
        <v>2125311525</v>
      </c>
      <c r="B1042" t="s">
        <v>1118</v>
      </c>
      <c r="C1042" s="2">
        <v>-70000</v>
      </c>
      <c r="D1042">
        <v>0</v>
      </c>
      <c r="E1042">
        <v>0</v>
      </c>
      <c r="F1042">
        <v>0</v>
      </c>
      <c r="G1042" s="1">
        <v>-70000</v>
      </c>
      <c r="H1042">
        <v>0</v>
      </c>
      <c r="I1042" s="2">
        <v>-70000</v>
      </c>
      <c r="J1042">
        <v>0</v>
      </c>
      <c r="K1042">
        <v>0</v>
      </c>
      <c r="L1042">
        <v>0</v>
      </c>
      <c r="M1042" s="1">
        <v>-70000</v>
      </c>
      <c r="N1042">
        <v>0</v>
      </c>
      <c r="O1042" s="2">
        <v>-70000</v>
      </c>
      <c r="P1042">
        <v>0</v>
      </c>
      <c r="Q1042" s="1">
        <v>-70000</v>
      </c>
      <c r="R1042">
        <v>0</v>
      </c>
      <c r="S1042">
        <v>0</v>
      </c>
      <c r="T1042">
        <v>0</v>
      </c>
      <c r="U1042">
        <v>0</v>
      </c>
      <c r="V1042">
        <v>0</v>
      </c>
      <c r="W1042" t="str">
        <f>""</f>
        <v/>
      </c>
      <c r="X1042">
        <v>0</v>
      </c>
      <c r="Y1042" t="str">
        <f>""</f>
        <v/>
      </c>
      <c r="Z1042">
        <v>0</v>
      </c>
      <c r="AA1042" t="str">
        <f>""</f>
        <v/>
      </c>
      <c r="AB1042">
        <v>0</v>
      </c>
      <c r="AC1042" t="str">
        <f>""</f>
        <v/>
      </c>
      <c r="AD1042">
        <v>0</v>
      </c>
      <c r="AE1042" t="str">
        <f>""</f>
        <v/>
      </c>
      <c r="AF1042">
        <v>0</v>
      </c>
      <c r="AG1042" t="str">
        <f>""</f>
        <v/>
      </c>
      <c r="AH1042">
        <v>0</v>
      </c>
      <c r="AI1042" t="str">
        <f>""</f>
        <v/>
      </c>
      <c r="AJ1042">
        <v>0</v>
      </c>
      <c r="AK1042" t="str">
        <f>""</f>
        <v/>
      </c>
      <c r="AL1042">
        <v>0</v>
      </c>
      <c r="AM1042" t="str">
        <f>""</f>
        <v/>
      </c>
      <c r="AN1042">
        <v>0</v>
      </c>
      <c r="AO1042" t="str">
        <f>""</f>
        <v/>
      </c>
      <c r="AP1042">
        <v>0</v>
      </c>
      <c r="AQ1042" t="str">
        <f>""</f>
        <v/>
      </c>
      <c r="AR1042" t="s">
        <v>767</v>
      </c>
      <c r="AS1042" t="s">
        <v>57</v>
      </c>
      <c r="AT1042">
        <v>1253</v>
      </c>
      <c r="AU1042" t="s">
        <v>1119</v>
      </c>
      <c r="AV1042">
        <v>2015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</row>
    <row r="1043" spans="1:54" x14ac:dyDescent="0.2">
      <c r="A1043">
        <v>2125321750</v>
      </c>
      <c r="B1043" t="s">
        <v>1120</v>
      </c>
      <c r="C1043" s="2">
        <v>70000</v>
      </c>
      <c r="D1043" s="1">
        <v>70000</v>
      </c>
      <c r="E1043">
        <v>0</v>
      </c>
      <c r="F1043" s="1">
        <v>70000</v>
      </c>
      <c r="G1043">
        <v>0</v>
      </c>
      <c r="H1043">
        <v>100</v>
      </c>
      <c r="I1043" s="2">
        <v>70000</v>
      </c>
      <c r="J1043" s="1">
        <v>70000</v>
      </c>
      <c r="K1043">
        <v>0</v>
      </c>
      <c r="L1043" s="1">
        <v>70000</v>
      </c>
      <c r="M1043">
        <v>0</v>
      </c>
      <c r="N1043">
        <v>100</v>
      </c>
      <c r="O1043" s="2">
        <v>70000</v>
      </c>
      <c r="P1043" s="1">
        <v>70000</v>
      </c>
      <c r="Q1043">
        <v>0</v>
      </c>
      <c r="R1043">
        <v>0</v>
      </c>
      <c r="S1043" s="1">
        <v>-70000</v>
      </c>
      <c r="T1043">
        <v>0</v>
      </c>
      <c r="U1043" s="1">
        <v>-70000</v>
      </c>
      <c r="V1043">
        <v>0</v>
      </c>
      <c r="W1043" t="str">
        <f>""</f>
        <v/>
      </c>
      <c r="X1043">
        <v>0</v>
      </c>
      <c r="Y1043" t="str">
        <f>""</f>
        <v/>
      </c>
      <c r="Z1043">
        <v>0</v>
      </c>
      <c r="AA1043" t="str">
        <f>""</f>
        <v/>
      </c>
      <c r="AB1043">
        <v>0</v>
      </c>
      <c r="AC1043" t="str">
        <f>""</f>
        <v/>
      </c>
      <c r="AD1043">
        <v>0</v>
      </c>
      <c r="AE1043" t="str">
        <f>""</f>
        <v/>
      </c>
      <c r="AF1043">
        <v>0</v>
      </c>
      <c r="AG1043" t="str">
        <f>""</f>
        <v/>
      </c>
      <c r="AH1043">
        <v>0</v>
      </c>
      <c r="AI1043" t="str">
        <f>""</f>
        <v/>
      </c>
      <c r="AJ1043">
        <v>0</v>
      </c>
      <c r="AK1043" t="str">
        <f>""</f>
        <v/>
      </c>
      <c r="AL1043">
        <v>0</v>
      </c>
      <c r="AM1043" t="str">
        <f>""</f>
        <v/>
      </c>
      <c r="AN1043">
        <v>0</v>
      </c>
      <c r="AO1043" t="str">
        <f>""</f>
        <v/>
      </c>
      <c r="AP1043">
        <v>0</v>
      </c>
      <c r="AQ1043" t="str">
        <f>""</f>
        <v/>
      </c>
      <c r="AR1043" t="s">
        <v>767</v>
      </c>
      <c r="AS1043" t="s">
        <v>57</v>
      </c>
      <c r="AT1043">
        <v>1253</v>
      </c>
      <c r="AU1043" t="s">
        <v>1119</v>
      </c>
      <c r="AV1043">
        <v>2015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</row>
    <row r="1044" spans="1:54" x14ac:dyDescent="0.2">
      <c r="A1044">
        <v>2125411540</v>
      </c>
      <c r="B1044" t="s">
        <v>1121</v>
      </c>
      <c r="C1044" s="2">
        <v>-200000</v>
      </c>
      <c r="D1044" s="1">
        <v>-200000</v>
      </c>
      <c r="E1044">
        <v>0</v>
      </c>
      <c r="F1044" s="1">
        <v>-200000</v>
      </c>
      <c r="G1044">
        <v>0</v>
      </c>
      <c r="H1044">
        <v>100</v>
      </c>
      <c r="I1044" s="2">
        <v>-200000</v>
      </c>
      <c r="J1044" s="1">
        <v>-200000</v>
      </c>
      <c r="K1044">
        <v>0</v>
      </c>
      <c r="L1044" s="1">
        <v>-200000</v>
      </c>
      <c r="M1044">
        <v>0</v>
      </c>
      <c r="N1044">
        <v>100</v>
      </c>
      <c r="O1044" s="2">
        <v>-200000</v>
      </c>
      <c r="P1044" s="1">
        <v>-200000</v>
      </c>
      <c r="Q1044">
        <v>0</v>
      </c>
      <c r="R1044">
        <v>0</v>
      </c>
      <c r="S1044" s="1">
        <v>200000</v>
      </c>
      <c r="T1044">
        <v>0</v>
      </c>
      <c r="U1044" s="1">
        <v>200000</v>
      </c>
      <c r="V1044">
        <v>0</v>
      </c>
      <c r="W1044" t="str">
        <f>""</f>
        <v/>
      </c>
      <c r="X1044">
        <v>0</v>
      </c>
      <c r="Y1044" t="str">
        <f>""</f>
        <v/>
      </c>
      <c r="Z1044">
        <v>0</v>
      </c>
      <c r="AA1044" t="str">
        <f>""</f>
        <v/>
      </c>
      <c r="AB1044">
        <v>0</v>
      </c>
      <c r="AC1044" t="str">
        <f>""</f>
        <v/>
      </c>
      <c r="AD1044">
        <v>0</v>
      </c>
      <c r="AE1044" t="str">
        <f>""</f>
        <v/>
      </c>
      <c r="AF1044">
        <v>0</v>
      </c>
      <c r="AG1044" t="str">
        <f>""</f>
        <v/>
      </c>
      <c r="AH1044">
        <v>0</v>
      </c>
      <c r="AI1044" t="str">
        <f>""</f>
        <v/>
      </c>
      <c r="AJ1044">
        <v>0</v>
      </c>
      <c r="AK1044" t="str">
        <f>""</f>
        <v/>
      </c>
      <c r="AL1044">
        <v>0</v>
      </c>
      <c r="AM1044" t="str">
        <f>""</f>
        <v/>
      </c>
      <c r="AN1044">
        <v>0</v>
      </c>
      <c r="AO1044" t="str">
        <f>""</f>
        <v/>
      </c>
      <c r="AP1044">
        <v>0</v>
      </c>
      <c r="AQ1044" t="str">
        <f>""</f>
        <v/>
      </c>
      <c r="AR1044" t="s">
        <v>767</v>
      </c>
      <c r="AS1044" t="s">
        <v>57</v>
      </c>
      <c r="AT1044">
        <v>1254</v>
      </c>
      <c r="AU1044" t="s">
        <v>1122</v>
      </c>
      <c r="AV1044">
        <v>2015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</row>
    <row r="1045" spans="1:54" x14ac:dyDescent="0.2">
      <c r="A1045">
        <v>2125421750</v>
      </c>
      <c r="B1045" t="s">
        <v>1123</v>
      </c>
      <c r="C1045" s="2">
        <v>200000</v>
      </c>
      <c r="D1045">
        <v>0</v>
      </c>
      <c r="E1045">
        <v>0</v>
      </c>
      <c r="F1045">
        <v>0</v>
      </c>
      <c r="G1045" s="1">
        <v>200000</v>
      </c>
      <c r="H1045">
        <v>0</v>
      </c>
      <c r="I1045" s="2">
        <v>200000</v>
      </c>
      <c r="J1045">
        <v>0</v>
      </c>
      <c r="K1045">
        <v>0</v>
      </c>
      <c r="L1045">
        <v>0</v>
      </c>
      <c r="M1045" s="1">
        <v>200000</v>
      </c>
      <c r="N1045">
        <v>0</v>
      </c>
      <c r="O1045" s="2">
        <v>200000</v>
      </c>
      <c r="P1045" s="1">
        <v>192122</v>
      </c>
      <c r="Q1045" s="1">
        <v>7878</v>
      </c>
      <c r="R1045">
        <v>0</v>
      </c>
      <c r="S1045">
        <v>0</v>
      </c>
      <c r="T1045">
        <v>0</v>
      </c>
      <c r="U1045">
        <v>0</v>
      </c>
      <c r="V1045">
        <v>0</v>
      </c>
      <c r="W1045" t="str">
        <f>""</f>
        <v/>
      </c>
      <c r="X1045">
        <v>0</v>
      </c>
      <c r="Y1045" t="str">
        <f>""</f>
        <v/>
      </c>
      <c r="Z1045">
        <v>0</v>
      </c>
      <c r="AA1045" t="str">
        <f>""</f>
        <v/>
      </c>
      <c r="AB1045">
        <v>0</v>
      </c>
      <c r="AC1045" t="str">
        <f>""</f>
        <v/>
      </c>
      <c r="AD1045">
        <v>0</v>
      </c>
      <c r="AE1045" t="str">
        <f>""</f>
        <v/>
      </c>
      <c r="AF1045">
        <v>0</v>
      </c>
      <c r="AG1045" t="str">
        <f>""</f>
        <v/>
      </c>
      <c r="AH1045">
        <v>0</v>
      </c>
      <c r="AI1045" t="str">
        <f>""</f>
        <v/>
      </c>
      <c r="AJ1045">
        <v>0</v>
      </c>
      <c r="AK1045" t="str">
        <f>""</f>
        <v/>
      </c>
      <c r="AL1045">
        <v>0</v>
      </c>
      <c r="AM1045" t="str">
        <f>""</f>
        <v/>
      </c>
      <c r="AN1045">
        <v>0</v>
      </c>
      <c r="AO1045" t="str">
        <f>""</f>
        <v/>
      </c>
      <c r="AP1045">
        <v>0</v>
      </c>
      <c r="AQ1045" t="str">
        <f>""</f>
        <v/>
      </c>
      <c r="AR1045" t="s">
        <v>767</v>
      </c>
      <c r="AS1045" t="s">
        <v>57</v>
      </c>
      <c r="AT1045">
        <v>1254</v>
      </c>
      <c r="AU1045" t="s">
        <v>1122</v>
      </c>
      <c r="AV1045">
        <v>2015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</row>
    <row r="1046" spans="1:54" x14ac:dyDescent="0.2">
      <c r="A1046">
        <v>2125511540</v>
      </c>
      <c r="B1046" t="s">
        <v>1124</v>
      </c>
      <c r="C1046" s="2">
        <v>-200000</v>
      </c>
      <c r="D1046" s="1">
        <v>-200000</v>
      </c>
      <c r="E1046">
        <v>0</v>
      </c>
      <c r="F1046" s="1">
        <v>-200000</v>
      </c>
      <c r="G1046">
        <v>0</v>
      </c>
      <c r="H1046">
        <v>100</v>
      </c>
      <c r="I1046" s="2">
        <v>-200000</v>
      </c>
      <c r="J1046" s="1">
        <v>-200000</v>
      </c>
      <c r="K1046">
        <v>0</v>
      </c>
      <c r="L1046" s="1">
        <v>-200000</v>
      </c>
      <c r="M1046">
        <v>0</v>
      </c>
      <c r="N1046">
        <v>100</v>
      </c>
      <c r="O1046" s="2">
        <v>-200000</v>
      </c>
      <c r="P1046" s="1">
        <v>-200000</v>
      </c>
      <c r="Q1046">
        <v>0</v>
      </c>
      <c r="R1046">
        <v>0</v>
      </c>
      <c r="S1046" s="1">
        <v>200000</v>
      </c>
      <c r="T1046">
        <v>0</v>
      </c>
      <c r="U1046" s="1">
        <v>200000</v>
      </c>
      <c r="V1046">
        <v>0</v>
      </c>
      <c r="W1046" t="str">
        <f>""</f>
        <v/>
      </c>
      <c r="X1046">
        <v>0</v>
      </c>
      <c r="Y1046" t="str">
        <f>""</f>
        <v/>
      </c>
      <c r="Z1046">
        <v>0</v>
      </c>
      <c r="AA1046" t="str">
        <f>""</f>
        <v/>
      </c>
      <c r="AB1046">
        <v>0</v>
      </c>
      <c r="AC1046" t="str">
        <f>""</f>
        <v/>
      </c>
      <c r="AD1046">
        <v>0</v>
      </c>
      <c r="AE1046" t="str">
        <f>""</f>
        <v/>
      </c>
      <c r="AF1046">
        <v>0</v>
      </c>
      <c r="AG1046" t="str">
        <f>""</f>
        <v/>
      </c>
      <c r="AH1046">
        <v>0</v>
      </c>
      <c r="AI1046" t="str">
        <f>""</f>
        <v/>
      </c>
      <c r="AJ1046">
        <v>0</v>
      </c>
      <c r="AK1046" t="str">
        <f>""</f>
        <v/>
      </c>
      <c r="AL1046">
        <v>0</v>
      </c>
      <c r="AM1046" t="str">
        <f>""</f>
        <v/>
      </c>
      <c r="AN1046">
        <v>0</v>
      </c>
      <c r="AO1046" t="str">
        <f>""</f>
        <v/>
      </c>
      <c r="AP1046">
        <v>0</v>
      </c>
      <c r="AQ1046" t="str">
        <f>""</f>
        <v/>
      </c>
      <c r="AR1046" t="s">
        <v>767</v>
      </c>
      <c r="AS1046" t="s">
        <v>57</v>
      </c>
      <c r="AT1046">
        <v>1255</v>
      </c>
      <c r="AU1046" t="s">
        <v>1125</v>
      </c>
      <c r="AV1046">
        <v>2015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</row>
    <row r="1047" spans="1:54" x14ac:dyDescent="0.2">
      <c r="A1047">
        <v>2125521750</v>
      </c>
      <c r="B1047" t="s">
        <v>1126</v>
      </c>
      <c r="C1047" s="2">
        <v>200000</v>
      </c>
      <c r="D1047">
        <v>0</v>
      </c>
      <c r="E1047">
        <v>0</v>
      </c>
      <c r="F1047">
        <v>0</v>
      </c>
      <c r="G1047" s="1">
        <v>200000</v>
      </c>
      <c r="H1047">
        <v>0</v>
      </c>
      <c r="I1047" s="2">
        <v>200000</v>
      </c>
      <c r="J1047">
        <v>0</v>
      </c>
      <c r="K1047">
        <v>0</v>
      </c>
      <c r="L1047">
        <v>0</v>
      </c>
      <c r="M1047" s="1">
        <v>200000</v>
      </c>
      <c r="N1047">
        <v>0</v>
      </c>
      <c r="O1047" s="2">
        <v>200000</v>
      </c>
      <c r="P1047">
        <v>0</v>
      </c>
      <c r="Q1047" s="1">
        <v>200000</v>
      </c>
      <c r="R1047">
        <v>0</v>
      </c>
      <c r="S1047">
        <v>0</v>
      </c>
      <c r="T1047">
        <v>0</v>
      </c>
      <c r="U1047">
        <v>0</v>
      </c>
      <c r="V1047">
        <v>0</v>
      </c>
      <c r="W1047" t="str">
        <f>""</f>
        <v/>
      </c>
      <c r="X1047">
        <v>0</v>
      </c>
      <c r="Y1047" t="str">
        <f>""</f>
        <v/>
      </c>
      <c r="Z1047">
        <v>0</v>
      </c>
      <c r="AA1047" t="str">
        <f>""</f>
        <v/>
      </c>
      <c r="AB1047">
        <v>0</v>
      </c>
      <c r="AC1047" t="str">
        <f>""</f>
        <v/>
      </c>
      <c r="AD1047">
        <v>0</v>
      </c>
      <c r="AE1047" t="str">
        <f>""</f>
        <v/>
      </c>
      <c r="AF1047">
        <v>0</v>
      </c>
      <c r="AG1047" t="str">
        <f>""</f>
        <v/>
      </c>
      <c r="AH1047">
        <v>0</v>
      </c>
      <c r="AI1047" t="str">
        <f>""</f>
        <v/>
      </c>
      <c r="AJ1047">
        <v>0</v>
      </c>
      <c r="AK1047" t="str">
        <f>""</f>
        <v/>
      </c>
      <c r="AL1047">
        <v>0</v>
      </c>
      <c r="AM1047" t="str">
        <f>""</f>
        <v/>
      </c>
      <c r="AN1047">
        <v>0</v>
      </c>
      <c r="AO1047" t="str">
        <f>""</f>
        <v/>
      </c>
      <c r="AP1047">
        <v>0</v>
      </c>
      <c r="AQ1047" t="str">
        <f>""</f>
        <v/>
      </c>
      <c r="AR1047" t="s">
        <v>767</v>
      </c>
      <c r="AS1047" t="s">
        <v>57</v>
      </c>
      <c r="AT1047">
        <v>1255</v>
      </c>
      <c r="AU1047" t="s">
        <v>1125</v>
      </c>
      <c r="AV1047">
        <v>2015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</row>
    <row r="1048" spans="1:54" x14ac:dyDescent="0.2">
      <c r="A1048">
        <v>2125611510</v>
      </c>
      <c r="B1048" t="s">
        <v>1127</v>
      </c>
      <c r="C1048" s="2">
        <v>-13873</v>
      </c>
      <c r="D1048">
        <v>0</v>
      </c>
      <c r="E1048">
        <v>0</v>
      </c>
      <c r="F1048">
        <v>0</v>
      </c>
      <c r="G1048" s="1">
        <v>-13873</v>
      </c>
      <c r="H1048">
        <v>0</v>
      </c>
      <c r="I1048" s="2">
        <v>-13873</v>
      </c>
      <c r="J1048">
        <v>0</v>
      </c>
      <c r="K1048">
        <v>0</v>
      </c>
      <c r="L1048">
        <v>0</v>
      </c>
      <c r="M1048" s="1">
        <v>-13873</v>
      </c>
      <c r="N1048">
        <v>0</v>
      </c>
      <c r="O1048" s="2">
        <v>-13873</v>
      </c>
      <c r="P1048">
        <v>0</v>
      </c>
      <c r="Q1048" s="1">
        <v>-13873</v>
      </c>
      <c r="R1048">
        <v>0</v>
      </c>
      <c r="S1048">
        <v>0</v>
      </c>
      <c r="T1048">
        <v>0</v>
      </c>
      <c r="U1048">
        <v>0</v>
      </c>
      <c r="V1048">
        <v>0</v>
      </c>
      <c r="W1048" t="str">
        <f>""</f>
        <v/>
      </c>
      <c r="X1048">
        <v>0</v>
      </c>
      <c r="Y1048" t="str">
        <f>""</f>
        <v/>
      </c>
      <c r="Z1048">
        <v>0</v>
      </c>
      <c r="AA1048" t="str">
        <f>""</f>
        <v/>
      </c>
      <c r="AB1048">
        <v>0</v>
      </c>
      <c r="AC1048" t="str">
        <f>""</f>
        <v/>
      </c>
      <c r="AD1048">
        <v>0</v>
      </c>
      <c r="AE1048" t="str">
        <f>""</f>
        <v/>
      </c>
      <c r="AF1048">
        <v>0</v>
      </c>
      <c r="AG1048" t="str">
        <f>""</f>
        <v/>
      </c>
      <c r="AH1048">
        <v>0</v>
      </c>
      <c r="AI1048" t="str">
        <f>""</f>
        <v/>
      </c>
      <c r="AJ1048">
        <v>0</v>
      </c>
      <c r="AK1048" t="str">
        <f>""</f>
        <v/>
      </c>
      <c r="AL1048">
        <v>0</v>
      </c>
      <c r="AM1048" t="str">
        <f>""</f>
        <v/>
      </c>
      <c r="AN1048">
        <v>0</v>
      </c>
      <c r="AO1048" t="str">
        <f>""</f>
        <v/>
      </c>
      <c r="AP1048">
        <v>0</v>
      </c>
      <c r="AQ1048" t="str">
        <f>""</f>
        <v/>
      </c>
      <c r="AR1048" t="s">
        <v>767</v>
      </c>
      <c r="AS1048" t="s">
        <v>57</v>
      </c>
      <c r="AT1048">
        <v>1256</v>
      </c>
      <c r="AU1048" t="s">
        <v>1128</v>
      </c>
      <c r="AV1048">
        <v>2015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</row>
    <row r="1049" spans="1:54" x14ac:dyDescent="0.2">
      <c r="A1049">
        <v>2125611523</v>
      </c>
      <c r="B1049" t="s">
        <v>1129</v>
      </c>
      <c r="C1049" s="2">
        <v>-124856</v>
      </c>
      <c r="D1049">
        <v>0</v>
      </c>
      <c r="E1049">
        <v>0</v>
      </c>
      <c r="F1049">
        <v>0</v>
      </c>
      <c r="G1049" s="1">
        <v>-124856</v>
      </c>
      <c r="H1049">
        <v>0</v>
      </c>
      <c r="I1049" s="2">
        <v>-124856</v>
      </c>
      <c r="J1049">
        <v>0</v>
      </c>
      <c r="K1049">
        <v>0</v>
      </c>
      <c r="L1049">
        <v>0</v>
      </c>
      <c r="M1049" s="1">
        <v>-124856</v>
      </c>
      <c r="N1049">
        <v>0</v>
      </c>
      <c r="O1049" s="2">
        <v>-124856</v>
      </c>
      <c r="P1049">
        <v>0</v>
      </c>
      <c r="Q1049" s="1">
        <v>-124856</v>
      </c>
      <c r="R1049">
        <v>0</v>
      </c>
      <c r="S1049">
        <v>0</v>
      </c>
      <c r="T1049">
        <v>0</v>
      </c>
      <c r="U1049">
        <v>0</v>
      </c>
      <c r="V1049">
        <v>0</v>
      </c>
      <c r="W1049" t="str">
        <f>""</f>
        <v/>
      </c>
      <c r="X1049">
        <v>0</v>
      </c>
      <c r="Y1049" t="str">
        <f>""</f>
        <v/>
      </c>
      <c r="Z1049">
        <v>0</v>
      </c>
      <c r="AA1049" t="str">
        <f>""</f>
        <v/>
      </c>
      <c r="AB1049">
        <v>0</v>
      </c>
      <c r="AC1049" t="str">
        <f>""</f>
        <v/>
      </c>
      <c r="AD1049">
        <v>0</v>
      </c>
      <c r="AE1049" t="str">
        <f>""</f>
        <v/>
      </c>
      <c r="AF1049">
        <v>0</v>
      </c>
      <c r="AG1049" t="str">
        <f>""</f>
        <v/>
      </c>
      <c r="AH1049">
        <v>0</v>
      </c>
      <c r="AI1049" t="str">
        <f>""</f>
        <v/>
      </c>
      <c r="AJ1049">
        <v>0</v>
      </c>
      <c r="AK1049" t="str">
        <f>""</f>
        <v/>
      </c>
      <c r="AL1049">
        <v>0</v>
      </c>
      <c r="AM1049" t="str">
        <f>""</f>
        <v/>
      </c>
      <c r="AN1049">
        <v>0</v>
      </c>
      <c r="AO1049" t="str">
        <f>""</f>
        <v/>
      </c>
      <c r="AP1049">
        <v>0</v>
      </c>
      <c r="AQ1049" t="str">
        <f>""</f>
        <v/>
      </c>
      <c r="AR1049" t="s">
        <v>767</v>
      </c>
      <c r="AS1049" t="s">
        <v>57</v>
      </c>
      <c r="AT1049">
        <v>1256</v>
      </c>
      <c r="AU1049" t="s">
        <v>1128</v>
      </c>
      <c r="AV1049">
        <v>2015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</row>
    <row r="1050" spans="1:54" x14ac:dyDescent="0.2">
      <c r="A1050">
        <v>2125621750</v>
      </c>
      <c r="B1050" t="s">
        <v>1130</v>
      </c>
      <c r="C1050" s="2">
        <v>138729</v>
      </c>
      <c r="D1050">
        <v>0</v>
      </c>
      <c r="E1050" s="1">
        <v>70000</v>
      </c>
      <c r="F1050" s="1">
        <v>70000</v>
      </c>
      <c r="G1050" s="1">
        <v>68729</v>
      </c>
      <c r="H1050">
        <v>50.45</v>
      </c>
      <c r="I1050" s="2">
        <v>138729</v>
      </c>
      <c r="J1050">
        <v>0</v>
      </c>
      <c r="K1050" s="1">
        <v>70000</v>
      </c>
      <c r="L1050" s="1">
        <v>70000</v>
      </c>
      <c r="M1050" s="1">
        <v>68729</v>
      </c>
      <c r="N1050">
        <v>50.45</v>
      </c>
      <c r="O1050" s="2">
        <v>138729</v>
      </c>
      <c r="P1050" s="1">
        <v>138002</v>
      </c>
      <c r="Q1050">
        <v>727</v>
      </c>
      <c r="R1050">
        <v>0</v>
      </c>
      <c r="S1050" s="1">
        <v>-70000</v>
      </c>
      <c r="T1050">
        <v>0</v>
      </c>
      <c r="U1050" s="1">
        <v>-70000</v>
      </c>
      <c r="V1050">
        <v>0</v>
      </c>
      <c r="W1050" t="str">
        <f>""</f>
        <v/>
      </c>
      <c r="X1050">
        <v>0</v>
      </c>
      <c r="Y1050" t="str">
        <f>""</f>
        <v/>
      </c>
      <c r="Z1050">
        <v>0</v>
      </c>
      <c r="AA1050" t="str">
        <f>""</f>
        <v/>
      </c>
      <c r="AB1050">
        <v>0</v>
      </c>
      <c r="AC1050" t="str">
        <f>""</f>
        <v/>
      </c>
      <c r="AD1050">
        <v>0</v>
      </c>
      <c r="AE1050" t="str">
        <f>""</f>
        <v/>
      </c>
      <c r="AF1050">
        <v>0</v>
      </c>
      <c r="AG1050" t="str">
        <f>""</f>
        <v/>
      </c>
      <c r="AH1050">
        <v>0</v>
      </c>
      <c r="AI1050" t="str">
        <f>""</f>
        <v/>
      </c>
      <c r="AJ1050">
        <v>0</v>
      </c>
      <c r="AK1050" t="str">
        <f>""</f>
        <v/>
      </c>
      <c r="AL1050">
        <v>0</v>
      </c>
      <c r="AM1050" t="str">
        <f>""</f>
        <v/>
      </c>
      <c r="AN1050">
        <v>0</v>
      </c>
      <c r="AO1050" t="str">
        <f>""</f>
        <v/>
      </c>
      <c r="AP1050">
        <v>0</v>
      </c>
      <c r="AQ1050" t="str">
        <f>""</f>
        <v/>
      </c>
      <c r="AR1050" t="s">
        <v>767</v>
      </c>
      <c r="AS1050" t="s">
        <v>57</v>
      </c>
      <c r="AT1050">
        <v>1256</v>
      </c>
      <c r="AU1050" t="s">
        <v>1128</v>
      </c>
      <c r="AV1050">
        <v>2015</v>
      </c>
      <c r="AW1050">
        <v>0</v>
      </c>
      <c r="AX1050">
        <v>0</v>
      </c>
      <c r="AY1050">
        <v>70000</v>
      </c>
      <c r="AZ1050">
        <v>0</v>
      </c>
      <c r="BA1050">
        <v>0</v>
      </c>
      <c r="BB1050">
        <v>0</v>
      </c>
    </row>
    <row r="1051" spans="1:54" x14ac:dyDescent="0.2">
      <c r="A1051">
        <v>2125711510</v>
      </c>
      <c r="B1051" t="s">
        <v>1131</v>
      </c>
      <c r="C1051" s="2">
        <v>-33980</v>
      </c>
      <c r="D1051">
        <v>0</v>
      </c>
      <c r="E1051">
        <v>0</v>
      </c>
      <c r="F1051">
        <v>0</v>
      </c>
      <c r="G1051" s="1">
        <v>-33980</v>
      </c>
      <c r="H1051">
        <v>0</v>
      </c>
      <c r="I1051" s="2">
        <v>-33980</v>
      </c>
      <c r="J1051">
        <v>0</v>
      </c>
      <c r="K1051">
        <v>0</v>
      </c>
      <c r="L1051">
        <v>0</v>
      </c>
      <c r="M1051" s="1">
        <v>-33980</v>
      </c>
      <c r="N1051">
        <v>0</v>
      </c>
      <c r="O1051" s="2">
        <v>-33980</v>
      </c>
      <c r="P1051">
        <v>0</v>
      </c>
      <c r="Q1051" s="1">
        <v>-33980</v>
      </c>
      <c r="R1051">
        <v>0</v>
      </c>
      <c r="S1051">
        <v>0</v>
      </c>
      <c r="T1051">
        <v>0</v>
      </c>
      <c r="U1051">
        <v>0</v>
      </c>
      <c r="V1051">
        <v>0</v>
      </c>
      <c r="W1051" t="str">
        <f>""</f>
        <v/>
      </c>
      <c r="X1051">
        <v>0</v>
      </c>
      <c r="Y1051" t="str">
        <f>""</f>
        <v/>
      </c>
      <c r="Z1051">
        <v>0</v>
      </c>
      <c r="AA1051" t="str">
        <f>""</f>
        <v/>
      </c>
      <c r="AB1051">
        <v>0</v>
      </c>
      <c r="AC1051" t="str">
        <f>""</f>
        <v/>
      </c>
      <c r="AD1051">
        <v>0</v>
      </c>
      <c r="AE1051" t="str">
        <f>""</f>
        <v/>
      </c>
      <c r="AF1051">
        <v>0</v>
      </c>
      <c r="AG1051" t="str">
        <f>""</f>
        <v/>
      </c>
      <c r="AH1051">
        <v>0</v>
      </c>
      <c r="AI1051" t="str">
        <f>""</f>
        <v/>
      </c>
      <c r="AJ1051">
        <v>0</v>
      </c>
      <c r="AK1051" t="str">
        <f>""</f>
        <v/>
      </c>
      <c r="AL1051">
        <v>0</v>
      </c>
      <c r="AM1051" t="str">
        <f>""</f>
        <v/>
      </c>
      <c r="AN1051">
        <v>0</v>
      </c>
      <c r="AO1051" t="str">
        <f>""</f>
        <v/>
      </c>
      <c r="AP1051">
        <v>0</v>
      </c>
      <c r="AQ1051" t="str">
        <f>""</f>
        <v/>
      </c>
      <c r="AR1051" t="s">
        <v>767</v>
      </c>
      <c r="AS1051" t="s">
        <v>57</v>
      </c>
      <c r="AT1051">
        <v>1257</v>
      </c>
      <c r="AU1051" t="s">
        <v>1132</v>
      </c>
      <c r="AV1051">
        <v>2015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</row>
    <row r="1052" spans="1:54" x14ac:dyDescent="0.2">
      <c r="A1052">
        <v>2125711531</v>
      </c>
      <c r="B1052" t="s">
        <v>1133</v>
      </c>
      <c r="C1052" s="2">
        <v>-308821</v>
      </c>
      <c r="D1052" s="1">
        <v>-123847</v>
      </c>
      <c r="E1052">
        <v>0</v>
      </c>
      <c r="F1052" s="1">
        <v>-123847</v>
      </c>
      <c r="G1052" s="1">
        <v>-184974</v>
      </c>
      <c r="H1052">
        <v>40.1</v>
      </c>
      <c r="I1052" s="2">
        <v>-308821</v>
      </c>
      <c r="J1052" s="1">
        <v>-123847</v>
      </c>
      <c r="K1052">
        <v>0</v>
      </c>
      <c r="L1052" s="1">
        <v>-123847</v>
      </c>
      <c r="M1052" s="1">
        <v>-184974</v>
      </c>
      <c r="N1052">
        <v>40.1</v>
      </c>
      <c r="O1052" s="2">
        <v>-308821</v>
      </c>
      <c r="P1052" s="1">
        <v>-123847</v>
      </c>
      <c r="Q1052" s="1">
        <v>-184974</v>
      </c>
      <c r="R1052">
        <v>0</v>
      </c>
      <c r="S1052" s="1">
        <v>123847</v>
      </c>
      <c r="T1052">
        <v>0</v>
      </c>
      <c r="U1052" s="1">
        <v>123847</v>
      </c>
      <c r="V1052">
        <v>0</v>
      </c>
      <c r="W1052" t="str">
        <f>""</f>
        <v/>
      </c>
      <c r="X1052">
        <v>0</v>
      </c>
      <c r="Y1052" t="str">
        <f>""</f>
        <v/>
      </c>
      <c r="Z1052">
        <v>0</v>
      </c>
      <c r="AA1052" t="str">
        <f>""</f>
        <v/>
      </c>
      <c r="AB1052">
        <v>0</v>
      </c>
      <c r="AC1052" t="str">
        <f>""</f>
        <v/>
      </c>
      <c r="AD1052">
        <v>0</v>
      </c>
      <c r="AE1052" t="str">
        <f>""</f>
        <v/>
      </c>
      <c r="AF1052">
        <v>0</v>
      </c>
      <c r="AG1052" t="str">
        <f>""</f>
        <v/>
      </c>
      <c r="AH1052">
        <v>0</v>
      </c>
      <c r="AI1052" t="str">
        <f>""</f>
        <v/>
      </c>
      <c r="AJ1052">
        <v>0</v>
      </c>
      <c r="AK1052" t="str">
        <f>""</f>
        <v/>
      </c>
      <c r="AL1052">
        <v>0</v>
      </c>
      <c r="AM1052" t="str">
        <f>""</f>
        <v/>
      </c>
      <c r="AN1052">
        <v>0</v>
      </c>
      <c r="AO1052" t="str">
        <f>""</f>
        <v/>
      </c>
      <c r="AP1052">
        <v>0</v>
      </c>
      <c r="AQ1052" t="str">
        <f>""</f>
        <v/>
      </c>
      <c r="AR1052" t="s">
        <v>767</v>
      </c>
      <c r="AS1052" t="s">
        <v>57</v>
      </c>
      <c r="AT1052">
        <v>1257</v>
      </c>
      <c r="AU1052" t="s">
        <v>1132</v>
      </c>
      <c r="AV1052">
        <v>2015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</row>
    <row r="1053" spans="1:54" x14ac:dyDescent="0.2">
      <c r="A1053">
        <v>2125721930</v>
      </c>
      <c r="B1053" t="s">
        <v>1134</v>
      </c>
      <c r="C1053" s="2">
        <v>342801</v>
      </c>
      <c r="D1053">
        <v>0</v>
      </c>
      <c r="E1053" s="1">
        <v>111314.83</v>
      </c>
      <c r="F1053" s="1">
        <v>111314.83</v>
      </c>
      <c r="G1053" s="1">
        <v>231486.17</v>
      </c>
      <c r="H1053">
        <v>32.47</v>
      </c>
      <c r="I1053" s="2">
        <v>342801</v>
      </c>
      <c r="J1053">
        <v>0</v>
      </c>
      <c r="K1053" s="1">
        <v>111314.83</v>
      </c>
      <c r="L1053" s="1">
        <v>111314.83</v>
      </c>
      <c r="M1053" s="1">
        <v>231486.17</v>
      </c>
      <c r="N1053">
        <v>32.47</v>
      </c>
      <c r="O1053" s="2">
        <v>342801</v>
      </c>
      <c r="P1053" s="1">
        <v>253896.55</v>
      </c>
      <c r="Q1053" s="1">
        <v>88904.45</v>
      </c>
      <c r="R1053">
        <v>0</v>
      </c>
      <c r="S1053" s="1">
        <v>-111314.83</v>
      </c>
      <c r="T1053">
        <v>0</v>
      </c>
      <c r="U1053" s="1">
        <v>-111314.83</v>
      </c>
      <c r="V1053">
        <v>0</v>
      </c>
      <c r="W1053" t="str">
        <f>""</f>
        <v/>
      </c>
      <c r="X1053">
        <v>0</v>
      </c>
      <c r="Y1053" t="str">
        <f>""</f>
        <v/>
      </c>
      <c r="Z1053">
        <v>0</v>
      </c>
      <c r="AA1053" t="str">
        <f>""</f>
        <v/>
      </c>
      <c r="AB1053">
        <v>0</v>
      </c>
      <c r="AC1053" t="str">
        <f>""</f>
        <v/>
      </c>
      <c r="AD1053">
        <v>0</v>
      </c>
      <c r="AE1053" t="str">
        <f>""</f>
        <v/>
      </c>
      <c r="AF1053">
        <v>0</v>
      </c>
      <c r="AG1053" t="str">
        <f>""</f>
        <v/>
      </c>
      <c r="AH1053">
        <v>0</v>
      </c>
      <c r="AI1053" t="str">
        <f>""</f>
        <v/>
      </c>
      <c r="AJ1053">
        <v>0</v>
      </c>
      <c r="AK1053" t="str">
        <f>""</f>
        <v/>
      </c>
      <c r="AL1053">
        <v>0</v>
      </c>
      <c r="AM1053" t="str">
        <f>""</f>
        <v/>
      </c>
      <c r="AN1053">
        <v>0</v>
      </c>
      <c r="AO1053" t="str">
        <f>""</f>
        <v/>
      </c>
      <c r="AP1053">
        <v>0</v>
      </c>
      <c r="AQ1053" t="str">
        <f>""</f>
        <v/>
      </c>
      <c r="AR1053" t="s">
        <v>767</v>
      </c>
      <c r="AS1053" t="s">
        <v>57</v>
      </c>
      <c r="AT1053">
        <v>1257</v>
      </c>
      <c r="AU1053" t="s">
        <v>1132</v>
      </c>
      <c r="AV1053">
        <v>2015</v>
      </c>
      <c r="AW1053">
        <v>0</v>
      </c>
      <c r="AX1053">
        <v>0</v>
      </c>
      <c r="AY1053">
        <v>111315</v>
      </c>
      <c r="AZ1053">
        <v>0</v>
      </c>
      <c r="BA1053">
        <v>0</v>
      </c>
      <c r="BB1053">
        <v>0</v>
      </c>
    </row>
    <row r="1054" spans="1:54" x14ac:dyDescent="0.2">
      <c r="A1054">
        <v>2125811525</v>
      </c>
      <c r="B1054" t="s">
        <v>1135</v>
      </c>
      <c r="C1054" s="2">
        <v>-70000</v>
      </c>
      <c r="D1054">
        <v>0</v>
      </c>
      <c r="E1054">
        <v>0</v>
      </c>
      <c r="F1054">
        <v>0</v>
      </c>
      <c r="G1054" s="1">
        <v>-70000</v>
      </c>
      <c r="H1054">
        <v>0</v>
      </c>
      <c r="I1054" s="2">
        <v>-70000</v>
      </c>
      <c r="J1054">
        <v>0</v>
      </c>
      <c r="K1054">
        <v>0</v>
      </c>
      <c r="L1054">
        <v>0</v>
      </c>
      <c r="M1054" s="1">
        <v>-70000</v>
      </c>
      <c r="N1054">
        <v>0</v>
      </c>
      <c r="O1054" s="2">
        <v>-70000</v>
      </c>
      <c r="P1054">
        <v>0</v>
      </c>
      <c r="Q1054" s="1">
        <v>-70000</v>
      </c>
      <c r="R1054">
        <v>0</v>
      </c>
      <c r="S1054">
        <v>0</v>
      </c>
      <c r="T1054">
        <v>0</v>
      </c>
      <c r="U1054">
        <v>0</v>
      </c>
      <c r="V1054">
        <v>0</v>
      </c>
      <c r="W1054" t="str">
        <f>""</f>
        <v/>
      </c>
      <c r="X1054">
        <v>0</v>
      </c>
      <c r="Y1054" t="str">
        <f>""</f>
        <v/>
      </c>
      <c r="Z1054">
        <v>0</v>
      </c>
      <c r="AA1054" t="str">
        <f>""</f>
        <v/>
      </c>
      <c r="AB1054">
        <v>0</v>
      </c>
      <c r="AC1054" t="str">
        <f>""</f>
        <v/>
      </c>
      <c r="AD1054">
        <v>0</v>
      </c>
      <c r="AE1054" t="str">
        <f>""</f>
        <v/>
      </c>
      <c r="AF1054">
        <v>0</v>
      </c>
      <c r="AG1054" t="str">
        <f>""</f>
        <v/>
      </c>
      <c r="AH1054">
        <v>0</v>
      </c>
      <c r="AI1054" t="str">
        <f>""</f>
        <v/>
      </c>
      <c r="AJ1054">
        <v>0</v>
      </c>
      <c r="AK1054" t="str">
        <f>""</f>
        <v/>
      </c>
      <c r="AL1054">
        <v>0</v>
      </c>
      <c r="AM1054" t="str">
        <f>""</f>
        <v/>
      </c>
      <c r="AN1054">
        <v>0</v>
      </c>
      <c r="AO1054" t="str">
        <f>""</f>
        <v/>
      </c>
      <c r="AP1054">
        <v>0</v>
      </c>
      <c r="AQ1054" t="str">
        <f>""</f>
        <v/>
      </c>
      <c r="AR1054" t="s">
        <v>767</v>
      </c>
      <c r="AS1054" t="s">
        <v>57</v>
      </c>
      <c r="AT1054">
        <v>1258</v>
      </c>
      <c r="AU1054" t="s">
        <v>1136</v>
      </c>
      <c r="AV1054">
        <v>2015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</row>
    <row r="1055" spans="1:54" x14ac:dyDescent="0.2">
      <c r="A1055">
        <v>2125821750</v>
      </c>
      <c r="B1055" t="s">
        <v>1137</v>
      </c>
      <c r="C1055" s="2">
        <v>70000</v>
      </c>
      <c r="D1055">
        <v>0</v>
      </c>
      <c r="E1055">
        <v>0</v>
      </c>
      <c r="F1055">
        <v>0</v>
      </c>
      <c r="G1055" s="1">
        <v>70000</v>
      </c>
      <c r="H1055">
        <v>0</v>
      </c>
      <c r="I1055" s="2">
        <v>70000</v>
      </c>
      <c r="J1055">
        <v>0</v>
      </c>
      <c r="K1055">
        <v>0</v>
      </c>
      <c r="L1055">
        <v>0</v>
      </c>
      <c r="M1055" s="1">
        <v>70000</v>
      </c>
      <c r="N1055">
        <v>0</v>
      </c>
      <c r="O1055" s="2">
        <v>70000</v>
      </c>
      <c r="P1055">
        <v>0</v>
      </c>
      <c r="Q1055" s="1">
        <v>70000</v>
      </c>
      <c r="R1055">
        <v>0</v>
      </c>
      <c r="S1055">
        <v>0</v>
      </c>
      <c r="T1055">
        <v>0</v>
      </c>
      <c r="U1055">
        <v>0</v>
      </c>
      <c r="V1055">
        <v>0</v>
      </c>
      <c r="W1055" t="str">
        <f>""</f>
        <v/>
      </c>
      <c r="X1055">
        <v>0</v>
      </c>
      <c r="Y1055" t="str">
        <f>""</f>
        <v/>
      </c>
      <c r="Z1055">
        <v>0</v>
      </c>
      <c r="AA1055" t="str">
        <f>""</f>
        <v/>
      </c>
      <c r="AB1055">
        <v>0</v>
      </c>
      <c r="AC1055" t="str">
        <f>""</f>
        <v/>
      </c>
      <c r="AD1055">
        <v>0</v>
      </c>
      <c r="AE1055" t="str">
        <f>""</f>
        <v/>
      </c>
      <c r="AF1055">
        <v>0</v>
      </c>
      <c r="AG1055" t="str">
        <f>""</f>
        <v/>
      </c>
      <c r="AH1055">
        <v>0</v>
      </c>
      <c r="AI1055" t="str">
        <f>""</f>
        <v/>
      </c>
      <c r="AJ1055">
        <v>0</v>
      </c>
      <c r="AK1055" t="str">
        <f>""</f>
        <v/>
      </c>
      <c r="AL1055">
        <v>0</v>
      </c>
      <c r="AM1055" t="str">
        <f>""</f>
        <v/>
      </c>
      <c r="AN1055">
        <v>0</v>
      </c>
      <c r="AO1055" t="str">
        <f>""</f>
        <v/>
      </c>
      <c r="AP1055">
        <v>0</v>
      </c>
      <c r="AQ1055" t="str">
        <f>""</f>
        <v/>
      </c>
      <c r="AR1055" t="s">
        <v>767</v>
      </c>
      <c r="AS1055" t="s">
        <v>57</v>
      </c>
      <c r="AT1055">
        <v>1258</v>
      </c>
      <c r="AU1055" t="s">
        <v>1136</v>
      </c>
      <c r="AV1055">
        <v>2015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</row>
    <row r="1056" spans="1:54" x14ac:dyDescent="0.2">
      <c r="A1056">
        <v>2125911525</v>
      </c>
      <c r="B1056" t="s">
        <v>1138</v>
      </c>
      <c r="C1056" s="2">
        <v>-30000</v>
      </c>
      <c r="D1056">
        <v>0</v>
      </c>
      <c r="E1056">
        <v>0</v>
      </c>
      <c r="F1056">
        <v>0</v>
      </c>
      <c r="G1056" s="1">
        <v>-30000</v>
      </c>
      <c r="H1056">
        <v>0</v>
      </c>
      <c r="I1056" s="2">
        <v>-30000</v>
      </c>
      <c r="J1056">
        <v>0</v>
      </c>
      <c r="K1056">
        <v>0</v>
      </c>
      <c r="L1056">
        <v>0</v>
      </c>
      <c r="M1056" s="1">
        <v>-30000</v>
      </c>
      <c r="N1056">
        <v>0</v>
      </c>
      <c r="O1056" s="2">
        <v>-30000</v>
      </c>
      <c r="P1056">
        <v>0</v>
      </c>
      <c r="Q1056" s="1">
        <v>-30000</v>
      </c>
      <c r="R1056">
        <v>0</v>
      </c>
      <c r="S1056">
        <v>0</v>
      </c>
      <c r="T1056">
        <v>0</v>
      </c>
      <c r="U1056">
        <v>0</v>
      </c>
      <c r="V1056">
        <v>0</v>
      </c>
      <c r="W1056" t="str">
        <f>""</f>
        <v/>
      </c>
      <c r="X1056">
        <v>0</v>
      </c>
      <c r="Y1056" t="str">
        <f>""</f>
        <v/>
      </c>
      <c r="Z1056">
        <v>0</v>
      </c>
      <c r="AA1056" t="str">
        <f>""</f>
        <v/>
      </c>
      <c r="AB1056">
        <v>0</v>
      </c>
      <c r="AC1056" t="str">
        <f>""</f>
        <v/>
      </c>
      <c r="AD1056">
        <v>0</v>
      </c>
      <c r="AE1056" t="str">
        <f>""</f>
        <v/>
      </c>
      <c r="AF1056">
        <v>0</v>
      </c>
      <c r="AG1056" t="str">
        <f>""</f>
        <v/>
      </c>
      <c r="AH1056">
        <v>0</v>
      </c>
      <c r="AI1056" t="str">
        <f>""</f>
        <v/>
      </c>
      <c r="AJ1056">
        <v>0</v>
      </c>
      <c r="AK1056" t="str">
        <f>""</f>
        <v/>
      </c>
      <c r="AL1056">
        <v>0</v>
      </c>
      <c r="AM1056" t="str">
        <f>""</f>
        <v/>
      </c>
      <c r="AN1056">
        <v>0</v>
      </c>
      <c r="AO1056" t="str">
        <f>""</f>
        <v/>
      </c>
      <c r="AP1056">
        <v>0</v>
      </c>
      <c r="AQ1056" t="str">
        <f>""</f>
        <v/>
      </c>
      <c r="AR1056" t="s">
        <v>767</v>
      </c>
      <c r="AS1056" t="s">
        <v>57</v>
      </c>
      <c r="AT1056">
        <v>1259</v>
      </c>
      <c r="AU1056" t="s">
        <v>1139</v>
      </c>
      <c r="AV1056">
        <v>2015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</row>
    <row r="1057" spans="1:54" x14ac:dyDescent="0.2">
      <c r="A1057">
        <v>2125921750</v>
      </c>
      <c r="B1057" t="s">
        <v>1140</v>
      </c>
      <c r="C1057" s="2">
        <v>30000</v>
      </c>
      <c r="D1057">
        <v>0</v>
      </c>
      <c r="E1057">
        <v>0</v>
      </c>
      <c r="F1057">
        <v>0</v>
      </c>
      <c r="G1057" s="1">
        <v>30000</v>
      </c>
      <c r="H1057">
        <v>0</v>
      </c>
      <c r="I1057" s="2">
        <v>30000</v>
      </c>
      <c r="J1057">
        <v>0</v>
      </c>
      <c r="K1057">
        <v>0</v>
      </c>
      <c r="L1057">
        <v>0</v>
      </c>
      <c r="M1057" s="1">
        <v>30000</v>
      </c>
      <c r="N1057">
        <v>0</v>
      </c>
      <c r="O1057" s="2">
        <v>30000</v>
      </c>
      <c r="P1057">
        <v>0</v>
      </c>
      <c r="Q1057" s="1">
        <v>30000</v>
      </c>
      <c r="R1057">
        <v>0</v>
      </c>
      <c r="S1057">
        <v>0</v>
      </c>
      <c r="T1057">
        <v>0</v>
      </c>
      <c r="U1057">
        <v>0</v>
      </c>
      <c r="V1057">
        <v>0</v>
      </c>
      <c r="W1057" t="str">
        <f>""</f>
        <v/>
      </c>
      <c r="X1057">
        <v>0</v>
      </c>
      <c r="Y1057" t="str">
        <f>""</f>
        <v/>
      </c>
      <c r="Z1057">
        <v>0</v>
      </c>
      <c r="AA1057" t="str">
        <f>""</f>
        <v/>
      </c>
      <c r="AB1057">
        <v>0</v>
      </c>
      <c r="AC1057" t="str">
        <f>""</f>
        <v/>
      </c>
      <c r="AD1057">
        <v>0</v>
      </c>
      <c r="AE1057" t="str">
        <f>""</f>
        <v/>
      </c>
      <c r="AF1057">
        <v>0</v>
      </c>
      <c r="AG1057" t="str">
        <f>""</f>
        <v/>
      </c>
      <c r="AH1057">
        <v>0</v>
      </c>
      <c r="AI1057" t="str">
        <f>""</f>
        <v/>
      </c>
      <c r="AJ1057">
        <v>0</v>
      </c>
      <c r="AK1057" t="str">
        <f>""</f>
        <v/>
      </c>
      <c r="AL1057">
        <v>0</v>
      </c>
      <c r="AM1057" t="str">
        <f>""</f>
        <v/>
      </c>
      <c r="AN1057">
        <v>0</v>
      </c>
      <c r="AO1057" t="str">
        <f>""</f>
        <v/>
      </c>
      <c r="AP1057">
        <v>0</v>
      </c>
      <c r="AQ1057" t="str">
        <f>""</f>
        <v/>
      </c>
      <c r="AR1057" t="s">
        <v>767</v>
      </c>
      <c r="AS1057" t="s">
        <v>57</v>
      </c>
      <c r="AT1057">
        <v>1259</v>
      </c>
      <c r="AU1057" t="s">
        <v>1139</v>
      </c>
      <c r="AV1057">
        <v>2015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</row>
    <row r="1058" spans="1:54" x14ac:dyDescent="0.2">
      <c r="A1058">
        <v>2126011525</v>
      </c>
      <c r="B1058" t="s">
        <v>1141</v>
      </c>
      <c r="C1058" s="2">
        <v>-30000</v>
      </c>
      <c r="D1058">
        <v>0</v>
      </c>
      <c r="E1058">
        <v>0</v>
      </c>
      <c r="F1058">
        <v>0</v>
      </c>
      <c r="G1058" s="1">
        <v>-30000</v>
      </c>
      <c r="H1058">
        <v>0</v>
      </c>
      <c r="I1058" s="2">
        <v>-30000</v>
      </c>
      <c r="J1058">
        <v>0</v>
      </c>
      <c r="K1058">
        <v>0</v>
      </c>
      <c r="L1058">
        <v>0</v>
      </c>
      <c r="M1058" s="1">
        <v>-30000</v>
      </c>
      <c r="N1058">
        <v>0</v>
      </c>
      <c r="O1058" s="2">
        <v>-30000</v>
      </c>
      <c r="P1058">
        <v>0</v>
      </c>
      <c r="Q1058" s="1">
        <v>-30000</v>
      </c>
      <c r="R1058">
        <v>0</v>
      </c>
      <c r="S1058">
        <v>0</v>
      </c>
      <c r="T1058">
        <v>0</v>
      </c>
      <c r="U1058">
        <v>0</v>
      </c>
      <c r="V1058">
        <v>0</v>
      </c>
      <c r="W1058" t="str">
        <f>""</f>
        <v/>
      </c>
      <c r="X1058">
        <v>0</v>
      </c>
      <c r="Y1058" t="str">
        <f>""</f>
        <v/>
      </c>
      <c r="Z1058">
        <v>0</v>
      </c>
      <c r="AA1058" t="str">
        <f>""</f>
        <v/>
      </c>
      <c r="AB1058">
        <v>0</v>
      </c>
      <c r="AC1058" t="str">
        <f>""</f>
        <v/>
      </c>
      <c r="AD1058">
        <v>0</v>
      </c>
      <c r="AE1058" t="str">
        <f>""</f>
        <v/>
      </c>
      <c r="AF1058">
        <v>0</v>
      </c>
      <c r="AG1058" t="str">
        <f>""</f>
        <v/>
      </c>
      <c r="AH1058">
        <v>0</v>
      </c>
      <c r="AI1058" t="str">
        <f>""</f>
        <v/>
      </c>
      <c r="AJ1058">
        <v>0</v>
      </c>
      <c r="AK1058" t="str">
        <f>""</f>
        <v/>
      </c>
      <c r="AL1058">
        <v>0</v>
      </c>
      <c r="AM1058" t="str">
        <f>""</f>
        <v/>
      </c>
      <c r="AN1058">
        <v>0</v>
      </c>
      <c r="AO1058" t="str">
        <f>""</f>
        <v/>
      </c>
      <c r="AP1058">
        <v>0</v>
      </c>
      <c r="AQ1058" t="str">
        <f>""</f>
        <v/>
      </c>
      <c r="AR1058" t="s">
        <v>767</v>
      </c>
      <c r="AS1058" t="s">
        <v>57</v>
      </c>
      <c r="AT1058">
        <v>1260</v>
      </c>
      <c r="AU1058" t="s">
        <v>1142</v>
      </c>
      <c r="AV1058">
        <v>2015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</row>
    <row r="1059" spans="1:54" x14ac:dyDescent="0.2">
      <c r="A1059">
        <v>2126021750</v>
      </c>
      <c r="B1059" t="s">
        <v>1143</v>
      </c>
      <c r="C1059" s="2">
        <v>30000</v>
      </c>
      <c r="D1059">
        <v>0</v>
      </c>
      <c r="E1059">
        <v>0</v>
      </c>
      <c r="F1059">
        <v>0</v>
      </c>
      <c r="G1059" s="1">
        <v>30000</v>
      </c>
      <c r="H1059">
        <v>0</v>
      </c>
      <c r="I1059" s="2">
        <v>30000</v>
      </c>
      <c r="J1059">
        <v>0</v>
      </c>
      <c r="K1059">
        <v>0</v>
      </c>
      <c r="L1059">
        <v>0</v>
      </c>
      <c r="M1059" s="1">
        <v>30000</v>
      </c>
      <c r="N1059">
        <v>0</v>
      </c>
      <c r="O1059" s="2">
        <v>30000</v>
      </c>
      <c r="P1059">
        <v>0</v>
      </c>
      <c r="Q1059" s="1">
        <v>30000</v>
      </c>
      <c r="R1059">
        <v>0</v>
      </c>
      <c r="S1059">
        <v>0</v>
      </c>
      <c r="T1059">
        <v>0</v>
      </c>
      <c r="U1059">
        <v>0</v>
      </c>
      <c r="V1059">
        <v>0</v>
      </c>
      <c r="W1059" t="str">
        <f>""</f>
        <v/>
      </c>
      <c r="X1059">
        <v>0</v>
      </c>
      <c r="Y1059" t="str">
        <f>""</f>
        <v/>
      </c>
      <c r="Z1059">
        <v>0</v>
      </c>
      <c r="AA1059" t="str">
        <f>""</f>
        <v/>
      </c>
      <c r="AB1059">
        <v>0</v>
      </c>
      <c r="AC1059" t="str">
        <f>""</f>
        <v/>
      </c>
      <c r="AD1059">
        <v>0</v>
      </c>
      <c r="AE1059" t="str">
        <f>""</f>
        <v/>
      </c>
      <c r="AF1059">
        <v>0</v>
      </c>
      <c r="AG1059" t="str">
        <f>""</f>
        <v/>
      </c>
      <c r="AH1059">
        <v>0</v>
      </c>
      <c r="AI1059" t="str">
        <f>""</f>
        <v/>
      </c>
      <c r="AJ1059">
        <v>0</v>
      </c>
      <c r="AK1059" t="str">
        <f>""</f>
        <v/>
      </c>
      <c r="AL1059">
        <v>0</v>
      </c>
      <c r="AM1059" t="str">
        <f>""</f>
        <v/>
      </c>
      <c r="AN1059">
        <v>0</v>
      </c>
      <c r="AO1059" t="str">
        <f>""</f>
        <v/>
      </c>
      <c r="AP1059">
        <v>0</v>
      </c>
      <c r="AQ1059" t="str">
        <f>""</f>
        <v/>
      </c>
      <c r="AR1059" t="s">
        <v>767</v>
      </c>
      <c r="AS1059" t="s">
        <v>57</v>
      </c>
      <c r="AT1059">
        <v>1260</v>
      </c>
      <c r="AU1059" t="s">
        <v>1142</v>
      </c>
      <c r="AV1059">
        <v>2015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</row>
    <row r="1060" spans="1:54" x14ac:dyDescent="0.2">
      <c r="A1060">
        <v>2126111523</v>
      </c>
      <c r="B1060" t="s">
        <v>1144</v>
      </c>
      <c r="C1060" s="2">
        <v>-241722</v>
      </c>
      <c r="D1060">
        <v>0</v>
      </c>
      <c r="E1060">
        <v>0</v>
      </c>
      <c r="F1060">
        <v>0</v>
      </c>
      <c r="G1060" s="1">
        <v>-241722</v>
      </c>
      <c r="H1060">
        <v>0</v>
      </c>
      <c r="I1060" s="2">
        <v>-241722</v>
      </c>
      <c r="J1060">
        <v>0</v>
      </c>
      <c r="K1060">
        <v>0</v>
      </c>
      <c r="L1060">
        <v>0</v>
      </c>
      <c r="M1060" s="1">
        <v>-241722</v>
      </c>
      <c r="N1060">
        <v>0</v>
      </c>
      <c r="O1060" s="2">
        <v>-241722</v>
      </c>
      <c r="P1060">
        <v>0</v>
      </c>
      <c r="Q1060" s="1">
        <v>-241722</v>
      </c>
      <c r="R1060">
        <v>0</v>
      </c>
      <c r="S1060">
        <v>0</v>
      </c>
      <c r="T1060">
        <v>0</v>
      </c>
      <c r="U1060">
        <v>0</v>
      </c>
      <c r="V1060">
        <v>0</v>
      </c>
      <c r="W1060" t="str">
        <f>""</f>
        <v/>
      </c>
      <c r="X1060">
        <v>0</v>
      </c>
      <c r="Y1060" t="str">
        <f>""</f>
        <v/>
      </c>
      <c r="Z1060">
        <v>0</v>
      </c>
      <c r="AA1060" t="str">
        <f>""</f>
        <v/>
      </c>
      <c r="AB1060">
        <v>0</v>
      </c>
      <c r="AC1060" t="str">
        <f>""</f>
        <v/>
      </c>
      <c r="AD1060">
        <v>0</v>
      </c>
      <c r="AE1060" t="str">
        <f>""</f>
        <v/>
      </c>
      <c r="AF1060">
        <v>0</v>
      </c>
      <c r="AG1060" t="str">
        <f>""</f>
        <v/>
      </c>
      <c r="AH1060">
        <v>0</v>
      </c>
      <c r="AI1060" t="str">
        <f>""</f>
        <v/>
      </c>
      <c r="AJ1060">
        <v>0</v>
      </c>
      <c r="AK1060" t="str">
        <f>""</f>
        <v/>
      </c>
      <c r="AL1060">
        <v>0</v>
      </c>
      <c r="AM1060" t="str">
        <f>""</f>
        <v/>
      </c>
      <c r="AN1060">
        <v>0</v>
      </c>
      <c r="AO1060" t="str">
        <f>""</f>
        <v/>
      </c>
      <c r="AP1060">
        <v>0</v>
      </c>
      <c r="AQ1060" t="str">
        <f>""</f>
        <v/>
      </c>
      <c r="AR1060" t="s">
        <v>767</v>
      </c>
      <c r="AS1060" t="s">
        <v>57</v>
      </c>
      <c r="AT1060">
        <v>1261</v>
      </c>
      <c r="AU1060" t="s">
        <v>1145</v>
      </c>
      <c r="AV1060">
        <v>2015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</row>
    <row r="1061" spans="1:54" x14ac:dyDescent="0.2">
      <c r="A1061">
        <v>2126121930</v>
      </c>
      <c r="B1061" t="s">
        <v>1146</v>
      </c>
      <c r="C1061" s="2">
        <v>241722</v>
      </c>
      <c r="D1061">
        <v>0</v>
      </c>
      <c r="E1061">
        <v>0</v>
      </c>
      <c r="F1061">
        <v>0</v>
      </c>
      <c r="G1061" s="1">
        <v>241722</v>
      </c>
      <c r="H1061">
        <v>0</v>
      </c>
      <c r="I1061" s="2">
        <v>241722</v>
      </c>
      <c r="J1061">
        <v>0</v>
      </c>
      <c r="K1061">
        <v>0</v>
      </c>
      <c r="L1061">
        <v>0</v>
      </c>
      <c r="M1061" s="1">
        <v>241722</v>
      </c>
      <c r="N1061">
        <v>0</v>
      </c>
      <c r="O1061" s="2">
        <v>241722</v>
      </c>
      <c r="P1061">
        <v>0</v>
      </c>
      <c r="Q1061" s="1">
        <v>241722</v>
      </c>
      <c r="R1061">
        <v>0</v>
      </c>
      <c r="S1061">
        <v>0</v>
      </c>
      <c r="T1061">
        <v>0</v>
      </c>
      <c r="U1061">
        <v>0</v>
      </c>
      <c r="V1061">
        <v>0</v>
      </c>
      <c r="W1061" t="str">
        <f>""</f>
        <v/>
      </c>
      <c r="X1061">
        <v>0</v>
      </c>
      <c r="Y1061" t="str">
        <f>""</f>
        <v/>
      </c>
      <c r="Z1061">
        <v>0</v>
      </c>
      <c r="AA1061" t="str">
        <f>""</f>
        <v/>
      </c>
      <c r="AB1061">
        <v>0</v>
      </c>
      <c r="AC1061" t="str">
        <f>""</f>
        <v/>
      </c>
      <c r="AD1061">
        <v>0</v>
      </c>
      <c r="AE1061" t="str">
        <f>""</f>
        <v/>
      </c>
      <c r="AF1061">
        <v>0</v>
      </c>
      <c r="AG1061" t="str">
        <f>""</f>
        <v/>
      </c>
      <c r="AH1061">
        <v>0</v>
      </c>
      <c r="AI1061" t="str">
        <f>""</f>
        <v/>
      </c>
      <c r="AJ1061">
        <v>0</v>
      </c>
      <c r="AK1061" t="str">
        <f>""</f>
        <v/>
      </c>
      <c r="AL1061">
        <v>0</v>
      </c>
      <c r="AM1061" t="str">
        <f>""</f>
        <v/>
      </c>
      <c r="AN1061">
        <v>0</v>
      </c>
      <c r="AO1061" t="str">
        <f>""</f>
        <v/>
      </c>
      <c r="AP1061">
        <v>0</v>
      </c>
      <c r="AQ1061" t="str">
        <f>""</f>
        <v/>
      </c>
      <c r="AR1061" t="s">
        <v>767</v>
      </c>
      <c r="AS1061" t="s">
        <v>57</v>
      </c>
      <c r="AT1061">
        <v>1261</v>
      </c>
      <c r="AU1061" t="s">
        <v>1145</v>
      </c>
      <c r="AV1061">
        <v>2015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</row>
    <row r="1062" spans="1:54" x14ac:dyDescent="0.2">
      <c r="A1062">
        <v>2126211525</v>
      </c>
      <c r="B1062" t="s">
        <v>1147</v>
      </c>
      <c r="C1062" s="2">
        <v>-225000</v>
      </c>
      <c r="D1062">
        <v>0</v>
      </c>
      <c r="E1062">
        <v>0</v>
      </c>
      <c r="F1062">
        <v>0</v>
      </c>
      <c r="G1062" s="1">
        <v>-225000</v>
      </c>
      <c r="H1062">
        <v>0</v>
      </c>
      <c r="I1062" s="2">
        <v>-225000</v>
      </c>
      <c r="J1062">
        <v>0</v>
      </c>
      <c r="K1062">
        <v>0</v>
      </c>
      <c r="L1062">
        <v>0</v>
      </c>
      <c r="M1062" s="1">
        <v>-225000</v>
      </c>
      <c r="N1062">
        <v>0</v>
      </c>
      <c r="O1062" s="2">
        <v>-225000</v>
      </c>
      <c r="P1062">
        <v>0</v>
      </c>
      <c r="Q1062" s="1">
        <v>-225000</v>
      </c>
      <c r="R1062">
        <v>0</v>
      </c>
      <c r="S1062">
        <v>0</v>
      </c>
      <c r="T1062">
        <v>0</v>
      </c>
      <c r="U1062">
        <v>0</v>
      </c>
      <c r="V1062">
        <v>0</v>
      </c>
      <c r="W1062" t="str">
        <f>""</f>
        <v/>
      </c>
      <c r="X1062">
        <v>0</v>
      </c>
      <c r="Y1062" t="str">
        <f>""</f>
        <v/>
      </c>
      <c r="Z1062">
        <v>0</v>
      </c>
      <c r="AA1062" t="str">
        <f>""</f>
        <v/>
      </c>
      <c r="AB1062">
        <v>0</v>
      </c>
      <c r="AC1062" t="str">
        <f>""</f>
        <v/>
      </c>
      <c r="AD1062">
        <v>0</v>
      </c>
      <c r="AE1062" t="str">
        <f>""</f>
        <v/>
      </c>
      <c r="AF1062">
        <v>0</v>
      </c>
      <c r="AG1062" t="str">
        <f>""</f>
        <v/>
      </c>
      <c r="AH1062">
        <v>0</v>
      </c>
      <c r="AI1062" t="str">
        <f>""</f>
        <v/>
      </c>
      <c r="AJ1062">
        <v>0</v>
      </c>
      <c r="AK1062" t="str">
        <f>""</f>
        <v/>
      </c>
      <c r="AL1062">
        <v>0</v>
      </c>
      <c r="AM1062" t="str">
        <f>""</f>
        <v/>
      </c>
      <c r="AN1062">
        <v>0</v>
      </c>
      <c r="AO1062" t="str">
        <f>""</f>
        <v/>
      </c>
      <c r="AP1062">
        <v>0</v>
      </c>
      <c r="AQ1062" t="str">
        <f>""</f>
        <v/>
      </c>
      <c r="AR1062" t="s">
        <v>767</v>
      </c>
      <c r="AS1062" t="s">
        <v>57</v>
      </c>
      <c r="AT1062">
        <v>1262</v>
      </c>
      <c r="AU1062" t="s">
        <v>1147</v>
      </c>
      <c r="AV1062">
        <v>2015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</row>
    <row r="1063" spans="1:54" x14ac:dyDescent="0.2">
      <c r="A1063">
        <v>2126221750</v>
      </c>
      <c r="B1063" t="s">
        <v>1148</v>
      </c>
      <c r="C1063" s="2">
        <v>225000</v>
      </c>
      <c r="D1063">
        <v>0</v>
      </c>
      <c r="E1063">
        <v>0</v>
      </c>
      <c r="F1063">
        <v>0</v>
      </c>
      <c r="G1063" s="1">
        <v>225000</v>
      </c>
      <c r="H1063">
        <v>0</v>
      </c>
      <c r="I1063" s="2">
        <v>225000</v>
      </c>
      <c r="J1063">
        <v>0</v>
      </c>
      <c r="K1063">
        <v>0</v>
      </c>
      <c r="L1063">
        <v>0</v>
      </c>
      <c r="M1063" s="1">
        <v>225000</v>
      </c>
      <c r="N1063">
        <v>0</v>
      </c>
      <c r="O1063" s="2">
        <v>225000</v>
      </c>
      <c r="P1063">
        <v>0</v>
      </c>
      <c r="Q1063" s="1">
        <v>225000</v>
      </c>
      <c r="R1063">
        <v>0</v>
      </c>
      <c r="S1063">
        <v>0</v>
      </c>
      <c r="T1063">
        <v>0</v>
      </c>
      <c r="U1063">
        <v>0</v>
      </c>
      <c r="V1063">
        <v>0</v>
      </c>
      <c r="W1063" t="str">
        <f>""</f>
        <v/>
      </c>
      <c r="X1063">
        <v>0</v>
      </c>
      <c r="Y1063" t="str">
        <f>""</f>
        <v/>
      </c>
      <c r="Z1063">
        <v>0</v>
      </c>
      <c r="AA1063" t="str">
        <f>""</f>
        <v/>
      </c>
      <c r="AB1063">
        <v>0</v>
      </c>
      <c r="AC1063" t="str">
        <f>""</f>
        <v/>
      </c>
      <c r="AD1063">
        <v>0</v>
      </c>
      <c r="AE1063" t="str">
        <f>""</f>
        <v/>
      </c>
      <c r="AF1063">
        <v>0</v>
      </c>
      <c r="AG1063" t="str">
        <f>""</f>
        <v/>
      </c>
      <c r="AH1063">
        <v>0</v>
      </c>
      <c r="AI1063" t="str">
        <f>""</f>
        <v/>
      </c>
      <c r="AJ1063">
        <v>0</v>
      </c>
      <c r="AK1063" t="str">
        <f>""</f>
        <v/>
      </c>
      <c r="AL1063">
        <v>0</v>
      </c>
      <c r="AM1063" t="str">
        <f>""</f>
        <v/>
      </c>
      <c r="AN1063">
        <v>0</v>
      </c>
      <c r="AO1063" t="str">
        <f>""</f>
        <v/>
      </c>
      <c r="AP1063">
        <v>0</v>
      </c>
      <c r="AQ1063" t="str">
        <f>""</f>
        <v/>
      </c>
      <c r="AR1063" t="s">
        <v>767</v>
      </c>
      <c r="AS1063" t="s">
        <v>57</v>
      </c>
      <c r="AT1063">
        <v>1262</v>
      </c>
      <c r="AU1063" t="s">
        <v>1147</v>
      </c>
      <c r="AV1063">
        <v>2015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</row>
    <row r="1064" spans="1:54" x14ac:dyDescent="0.2">
      <c r="A1064">
        <v>2126311525</v>
      </c>
      <c r="B1064" t="s">
        <v>1149</v>
      </c>
      <c r="C1064" s="2">
        <v>-251000</v>
      </c>
      <c r="D1064">
        <v>0</v>
      </c>
      <c r="E1064">
        <v>0</v>
      </c>
      <c r="F1064">
        <v>0</v>
      </c>
      <c r="G1064" s="1">
        <v>-251000</v>
      </c>
      <c r="H1064">
        <v>0</v>
      </c>
      <c r="I1064" s="2">
        <v>-251000</v>
      </c>
      <c r="J1064">
        <v>0</v>
      </c>
      <c r="K1064">
        <v>0</v>
      </c>
      <c r="L1064">
        <v>0</v>
      </c>
      <c r="M1064" s="1">
        <v>-251000</v>
      </c>
      <c r="N1064">
        <v>0</v>
      </c>
      <c r="O1064" s="2">
        <v>-251000</v>
      </c>
      <c r="P1064">
        <v>0</v>
      </c>
      <c r="Q1064" s="1">
        <v>-251000</v>
      </c>
      <c r="R1064">
        <v>0</v>
      </c>
      <c r="S1064">
        <v>0</v>
      </c>
      <c r="T1064">
        <v>0</v>
      </c>
      <c r="U1064">
        <v>0</v>
      </c>
      <c r="V1064">
        <v>0</v>
      </c>
      <c r="W1064" t="str">
        <f>""</f>
        <v/>
      </c>
      <c r="X1064">
        <v>0</v>
      </c>
      <c r="Y1064" t="str">
        <f>""</f>
        <v/>
      </c>
      <c r="Z1064">
        <v>0</v>
      </c>
      <c r="AA1064" t="str">
        <f>""</f>
        <v/>
      </c>
      <c r="AB1064">
        <v>0</v>
      </c>
      <c r="AC1064" t="str">
        <f>""</f>
        <v/>
      </c>
      <c r="AD1064">
        <v>0</v>
      </c>
      <c r="AE1064" t="str">
        <f>""</f>
        <v/>
      </c>
      <c r="AF1064">
        <v>0</v>
      </c>
      <c r="AG1064" t="str">
        <f>""</f>
        <v/>
      </c>
      <c r="AH1064">
        <v>0</v>
      </c>
      <c r="AI1064" t="str">
        <f>""</f>
        <v/>
      </c>
      <c r="AJ1064">
        <v>0</v>
      </c>
      <c r="AK1064" t="str">
        <f>""</f>
        <v/>
      </c>
      <c r="AL1064">
        <v>0</v>
      </c>
      <c r="AM1064" t="str">
        <f>""</f>
        <v/>
      </c>
      <c r="AN1064">
        <v>0</v>
      </c>
      <c r="AO1064" t="str">
        <f>""</f>
        <v/>
      </c>
      <c r="AP1064">
        <v>0</v>
      </c>
      <c r="AQ1064" t="str">
        <f>""</f>
        <v/>
      </c>
      <c r="AR1064" t="s">
        <v>767</v>
      </c>
      <c r="AS1064" t="s">
        <v>57</v>
      </c>
      <c r="AT1064">
        <v>1263</v>
      </c>
      <c r="AU1064" t="s">
        <v>1150</v>
      </c>
      <c r="AV1064">
        <v>2015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</row>
    <row r="1065" spans="1:54" x14ac:dyDescent="0.2">
      <c r="A1065">
        <v>2126321750</v>
      </c>
      <c r="B1065" t="s">
        <v>1149</v>
      </c>
      <c r="C1065" s="2">
        <v>251000</v>
      </c>
      <c r="D1065">
        <v>0</v>
      </c>
      <c r="E1065">
        <v>0</v>
      </c>
      <c r="F1065">
        <v>0</v>
      </c>
      <c r="G1065" s="1">
        <v>251000</v>
      </c>
      <c r="H1065">
        <v>0</v>
      </c>
      <c r="I1065" s="2">
        <v>251000</v>
      </c>
      <c r="J1065">
        <v>0</v>
      </c>
      <c r="K1065">
        <v>0</v>
      </c>
      <c r="L1065">
        <v>0</v>
      </c>
      <c r="M1065" s="1">
        <v>251000</v>
      </c>
      <c r="N1065">
        <v>0</v>
      </c>
      <c r="O1065" s="2">
        <v>251000</v>
      </c>
      <c r="P1065">
        <v>0</v>
      </c>
      <c r="Q1065" s="1">
        <v>251000</v>
      </c>
      <c r="R1065">
        <v>0</v>
      </c>
      <c r="S1065">
        <v>0</v>
      </c>
      <c r="T1065">
        <v>0</v>
      </c>
      <c r="U1065">
        <v>0</v>
      </c>
      <c r="V1065">
        <v>0</v>
      </c>
      <c r="W1065" t="str">
        <f>""</f>
        <v/>
      </c>
      <c r="X1065">
        <v>0</v>
      </c>
      <c r="Y1065" t="str">
        <f>""</f>
        <v/>
      </c>
      <c r="Z1065">
        <v>0</v>
      </c>
      <c r="AA1065" t="str">
        <f>""</f>
        <v/>
      </c>
      <c r="AB1065">
        <v>0</v>
      </c>
      <c r="AC1065" t="str">
        <f>""</f>
        <v/>
      </c>
      <c r="AD1065">
        <v>0</v>
      </c>
      <c r="AE1065" t="str">
        <f>""</f>
        <v/>
      </c>
      <c r="AF1065">
        <v>0</v>
      </c>
      <c r="AG1065" t="str">
        <f>""</f>
        <v/>
      </c>
      <c r="AH1065">
        <v>0</v>
      </c>
      <c r="AI1065" t="str">
        <f>""</f>
        <v/>
      </c>
      <c r="AJ1065">
        <v>0</v>
      </c>
      <c r="AK1065" t="str">
        <f>""</f>
        <v/>
      </c>
      <c r="AL1065">
        <v>0</v>
      </c>
      <c r="AM1065" t="str">
        <f>""</f>
        <v/>
      </c>
      <c r="AN1065">
        <v>0</v>
      </c>
      <c r="AO1065" t="str">
        <f>""</f>
        <v/>
      </c>
      <c r="AP1065">
        <v>0</v>
      </c>
      <c r="AQ1065" t="str">
        <f>""</f>
        <v/>
      </c>
      <c r="AR1065" t="s">
        <v>767</v>
      </c>
      <c r="AS1065" t="s">
        <v>57</v>
      </c>
      <c r="AT1065">
        <v>1263</v>
      </c>
      <c r="AU1065" t="s">
        <v>1150</v>
      </c>
      <c r="AV1065">
        <v>2015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</row>
    <row r="1066" spans="1:54" x14ac:dyDescent="0.2">
      <c r="A1066">
        <v>2126411525</v>
      </c>
      <c r="B1066" t="s">
        <v>1151</v>
      </c>
      <c r="C1066" s="2">
        <v>-225000</v>
      </c>
      <c r="D1066">
        <v>0</v>
      </c>
      <c r="E1066">
        <v>0</v>
      </c>
      <c r="F1066">
        <v>0</v>
      </c>
      <c r="G1066" s="1">
        <v>-225000</v>
      </c>
      <c r="H1066">
        <v>0</v>
      </c>
      <c r="I1066" s="2">
        <v>-225000</v>
      </c>
      <c r="J1066">
        <v>0</v>
      </c>
      <c r="K1066">
        <v>0</v>
      </c>
      <c r="L1066">
        <v>0</v>
      </c>
      <c r="M1066" s="1">
        <v>-225000</v>
      </c>
      <c r="N1066">
        <v>0</v>
      </c>
      <c r="O1066" s="2">
        <v>-225000</v>
      </c>
      <c r="P1066">
        <v>0</v>
      </c>
      <c r="Q1066" s="1">
        <v>-225000</v>
      </c>
      <c r="R1066">
        <v>0</v>
      </c>
      <c r="S1066">
        <v>0</v>
      </c>
      <c r="T1066">
        <v>0</v>
      </c>
      <c r="U1066">
        <v>0</v>
      </c>
      <c r="V1066">
        <v>0</v>
      </c>
      <c r="W1066" t="str">
        <f>""</f>
        <v/>
      </c>
      <c r="X1066">
        <v>0</v>
      </c>
      <c r="Y1066" t="str">
        <f>""</f>
        <v/>
      </c>
      <c r="Z1066">
        <v>0</v>
      </c>
      <c r="AA1066" t="str">
        <f>""</f>
        <v/>
      </c>
      <c r="AB1066">
        <v>0</v>
      </c>
      <c r="AC1066" t="str">
        <f>""</f>
        <v/>
      </c>
      <c r="AD1066">
        <v>0</v>
      </c>
      <c r="AE1066" t="str">
        <f>""</f>
        <v/>
      </c>
      <c r="AF1066">
        <v>0</v>
      </c>
      <c r="AG1066" t="str">
        <f>""</f>
        <v/>
      </c>
      <c r="AH1066">
        <v>0</v>
      </c>
      <c r="AI1066" t="str">
        <f>""</f>
        <v/>
      </c>
      <c r="AJ1066">
        <v>0</v>
      </c>
      <c r="AK1066" t="str">
        <f>""</f>
        <v/>
      </c>
      <c r="AL1066">
        <v>0</v>
      </c>
      <c r="AM1066" t="str">
        <f>""</f>
        <v/>
      </c>
      <c r="AN1066">
        <v>0</v>
      </c>
      <c r="AO1066" t="str">
        <f>""</f>
        <v/>
      </c>
      <c r="AP1066">
        <v>0</v>
      </c>
      <c r="AQ1066" t="str">
        <f>""</f>
        <v/>
      </c>
      <c r="AR1066" t="s">
        <v>767</v>
      </c>
      <c r="AS1066" t="s">
        <v>57</v>
      </c>
      <c r="AT1066">
        <v>1264</v>
      </c>
      <c r="AU1066" t="s">
        <v>1152</v>
      </c>
      <c r="AV1066">
        <v>2015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</row>
    <row r="1067" spans="1:54" x14ac:dyDescent="0.2">
      <c r="A1067">
        <v>2126421750</v>
      </c>
      <c r="B1067" t="s">
        <v>1151</v>
      </c>
      <c r="C1067" s="2">
        <v>225000</v>
      </c>
      <c r="D1067">
        <v>0</v>
      </c>
      <c r="E1067">
        <v>0</v>
      </c>
      <c r="F1067">
        <v>0</v>
      </c>
      <c r="G1067" s="1">
        <v>225000</v>
      </c>
      <c r="H1067">
        <v>0</v>
      </c>
      <c r="I1067" s="2">
        <v>225000</v>
      </c>
      <c r="J1067">
        <v>0</v>
      </c>
      <c r="K1067">
        <v>0</v>
      </c>
      <c r="L1067">
        <v>0</v>
      </c>
      <c r="M1067" s="1">
        <v>225000</v>
      </c>
      <c r="N1067">
        <v>0</v>
      </c>
      <c r="O1067" s="2">
        <v>225000</v>
      </c>
      <c r="P1067">
        <v>0</v>
      </c>
      <c r="Q1067" s="1">
        <v>225000</v>
      </c>
      <c r="R1067">
        <v>0</v>
      </c>
      <c r="S1067">
        <v>0</v>
      </c>
      <c r="T1067">
        <v>0</v>
      </c>
      <c r="U1067">
        <v>0</v>
      </c>
      <c r="V1067">
        <v>0</v>
      </c>
      <c r="W1067" t="str">
        <f>""</f>
        <v/>
      </c>
      <c r="X1067">
        <v>0</v>
      </c>
      <c r="Y1067" t="str">
        <f>""</f>
        <v/>
      </c>
      <c r="Z1067">
        <v>0</v>
      </c>
      <c r="AA1067" t="str">
        <f>""</f>
        <v/>
      </c>
      <c r="AB1067">
        <v>0</v>
      </c>
      <c r="AC1067" t="str">
        <f>""</f>
        <v/>
      </c>
      <c r="AD1067">
        <v>0</v>
      </c>
      <c r="AE1067" t="str">
        <f>""</f>
        <v/>
      </c>
      <c r="AF1067">
        <v>0</v>
      </c>
      <c r="AG1067" t="str">
        <f>""</f>
        <v/>
      </c>
      <c r="AH1067">
        <v>0</v>
      </c>
      <c r="AI1067" t="str">
        <f>""</f>
        <v/>
      </c>
      <c r="AJ1067">
        <v>0</v>
      </c>
      <c r="AK1067" t="str">
        <f>""</f>
        <v/>
      </c>
      <c r="AL1067">
        <v>0</v>
      </c>
      <c r="AM1067" t="str">
        <f>""</f>
        <v/>
      </c>
      <c r="AN1067">
        <v>0</v>
      </c>
      <c r="AO1067" t="str">
        <f>""</f>
        <v/>
      </c>
      <c r="AP1067">
        <v>0</v>
      </c>
      <c r="AQ1067" t="str">
        <f>""</f>
        <v/>
      </c>
      <c r="AR1067" t="s">
        <v>767</v>
      </c>
      <c r="AS1067" t="s">
        <v>57</v>
      </c>
      <c r="AT1067">
        <v>1264</v>
      </c>
      <c r="AU1067" t="s">
        <v>1152</v>
      </c>
      <c r="AV1067">
        <v>2015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</row>
    <row r="1068" spans="1:54" x14ac:dyDescent="0.2">
      <c r="A1068">
        <v>2126511524</v>
      </c>
      <c r="B1068" t="s">
        <v>1153</v>
      </c>
      <c r="C1068" s="2">
        <v>-400000</v>
      </c>
      <c r="D1068">
        <v>0</v>
      </c>
      <c r="E1068">
        <v>0</v>
      </c>
      <c r="F1068">
        <v>0</v>
      </c>
      <c r="G1068" s="1">
        <v>-400000</v>
      </c>
      <c r="H1068">
        <v>0</v>
      </c>
      <c r="I1068" s="2">
        <v>-400000</v>
      </c>
      <c r="J1068">
        <v>0</v>
      </c>
      <c r="K1068">
        <v>0</v>
      </c>
      <c r="L1068">
        <v>0</v>
      </c>
      <c r="M1068" s="1">
        <v>-400000</v>
      </c>
      <c r="N1068">
        <v>0</v>
      </c>
      <c r="O1068" s="2">
        <v>-400000</v>
      </c>
      <c r="P1068">
        <v>0</v>
      </c>
      <c r="Q1068" s="1">
        <v>-400000</v>
      </c>
      <c r="R1068">
        <v>0</v>
      </c>
      <c r="S1068">
        <v>0</v>
      </c>
      <c r="T1068">
        <v>0</v>
      </c>
      <c r="U1068">
        <v>0</v>
      </c>
      <c r="V1068">
        <v>0</v>
      </c>
      <c r="W1068" t="str">
        <f>""</f>
        <v/>
      </c>
      <c r="X1068">
        <v>0</v>
      </c>
      <c r="Y1068" t="str">
        <f>""</f>
        <v/>
      </c>
      <c r="Z1068">
        <v>0</v>
      </c>
      <c r="AA1068" t="str">
        <f>""</f>
        <v/>
      </c>
      <c r="AB1068">
        <v>0</v>
      </c>
      <c r="AC1068" t="str">
        <f>""</f>
        <v/>
      </c>
      <c r="AD1068">
        <v>0</v>
      </c>
      <c r="AE1068" t="str">
        <f>""</f>
        <v/>
      </c>
      <c r="AF1068">
        <v>0</v>
      </c>
      <c r="AG1068" t="str">
        <f>""</f>
        <v/>
      </c>
      <c r="AH1068">
        <v>0</v>
      </c>
      <c r="AI1068" t="str">
        <f>""</f>
        <v/>
      </c>
      <c r="AJ1068">
        <v>0</v>
      </c>
      <c r="AK1068" t="str">
        <f>""</f>
        <v/>
      </c>
      <c r="AL1068">
        <v>0</v>
      </c>
      <c r="AM1068" t="str">
        <f>""</f>
        <v/>
      </c>
      <c r="AN1068">
        <v>0</v>
      </c>
      <c r="AO1068" t="str">
        <f>""</f>
        <v/>
      </c>
      <c r="AP1068">
        <v>0</v>
      </c>
      <c r="AQ1068" t="str">
        <f>""</f>
        <v/>
      </c>
      <c r="AR1068" t="s">
        <v>767</v>
      </c>
      <c r="AS1068" t="s">
        <v>57</v>
      </c>
      <c r="AT1068">
        <v>1265</v>
      </c>
      <c r="AU1068" t="s">
        <v>1154</v>
      </c>
      <c r="AV1068">
        <v>2015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</row>
    <row r="1069" spans="1:54" x14ac:dyDescent="0.2">
      <c r="A1069">
        <v>2126521750</v>
      </c>
      <c r="B1069" t="s">
        <v>1155</v>
      </c>
      <c r="C1069" s="2">
        <v>400000</v>
      </c>
      <c r="D1069">
        <v>0</v>
      </c>
      <c r="E1069">
        <v>0</v>
      </c>
      <c r="F1069">
        <v>0</v>
      </c>
      <c r="G1069" s="1">
        <v>400000</v>
      </c>
      <c r="H1069">
        <v>0</v>
      </c>
      <c r="I1069" s="2">
        <v>400000</v>
      </c>
      <c r="J1069">
        <v>0</v>
      </c>
      <c r="K1069">
        <v>0</v>
      </c>
      <c r="L1069">
        <v>0</v>
      </c>
      <c r="M1069" s="1">
        <v>400000</v>
      </c>
      <c r="N1069">
        <v>0</v>
      </c>
      <c r="O1069" s="2">
        <v>400000</v>
      </c>
      <c r="P1069">
        <v>0</v>
      </c>
      <c r="Q1069" s="1">
        <v>400000</v>
      </c>
      <c r="R1069">
        <v>0</v>
      </c>
      <c r="S1069">
        <v>0</v>
      </c>
      <c r="T1069">
        <v>0</v>
      </c>
      <c r="U1069">
        <v>0</v>
      </c>
      <c r="V1069">
        <v>0</v>
      </c>
      <c r="W1069" t="str">
        <f>""</f>
        <v/>
      </c>
      <c r="X1069">
        <v>0</v>
      </c>
      <c r="Y1069" t="str">
        <f>""</f>
        <v/>
      </c>
      <c r="Z1069">
        <v>0</v>
      </c>
      <c r="AA1069" t="str">
        <f>""</f>
        <v/>
      </c>
      <c r="AB1069">
        <v>0</v>
      </c>
      <c r="AC1069" t="str">
        <f>""</f>
        <v/>
      </c>
      <c r="AD1069">
        <v>0</v>
      </c>
      <c r="AE1069" t="str">
        <f>""</f>
        <v/>
      </c>
      <c r="AF1069">
        <v>0</v>
      </c>
      <c r="AG1069" t="str">
        <f>""</f>
        <v/>
      </c>
      <c r="AH1069">
        <v>0</v>
      </c>
      <c r="AI1069" t="str">
        <f>""</f>
        <v/>
      </c>
      <c r="AJ1069">
        <v>0</v>
      </c>
      <c r="AK1069" t="str">
        <f>""</f>
        <v/>
      </c>
      <c r="AL1069">
        <v>0</v>
      </c>
      <c r="AM1069" t="str">
        <f>""</f>
        <v/>
      </c>
      <c r="AN1069">
        <v>0</v>
      </c>
      <c r="AO1069" t="str">
        <f>""</f>
        <v/>
      </c>
      <c r="AP1069">
        <v>0</v>
      </c>
      <c r="AQ1069" t="str">
        <f>""</f>
        <v/>
      </c>
      <c r="AR1069" t="s">
        <v>767</v>
      </c>
      <c r="AS1069" t="s">
        <v>57</v>
      </c>
      <c r="AT1069">
        <v>1265</v>
      </c>
      <c r="AU1069" t="s">
        <v>1154</v>
      </c>
      <c r="AV1069">
        <v>2015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</row>
    <row r="1070" spans="1:54" x14ac:dyDescent="0.2">
      <c r="A1070">
        <v>2126611524</v>
      </c>
      <c r="B1070" t="s">
        <v>1156</v>
      </c>
      <c r="C1070" s="2">
        <v>-500000</v>
      </c>
      <c r="D1070">
        <v>0</v>
      </c>
      <c r="E1070">
        <v>0</v>
      </c>
      <c r="F1070">
        <v>0</v>
      </c>
      <c r="G1070" s="1">
        <v>-500000</v>
      </c>
      <c r="H1070">
        <v>0</v>
      </c>
      <c r="I1070" s="2">
        <v>-500000</v>
      </c>
      <c r="J1070">
        <v>0</v>
      </c>
      <c r="K1070">
        <v>0</v>
      </c>
      <c r="L1070">
        <v>0</v>
      </c>
      <c r="M1070" s="1">
        <v>-500000</v>
      </c>
      <c r="N1070">
        <v>0</v>
      </c>
      <c r="O1070" s="2">
        <v>-500000</v>
      </c>
      <c r="P1070">
        <v>0</v>
      </c>
      <c r="Q1070" s="1">
        <v>-500000</v>
      </c>
      <c r="R1070">
        <v>0</v>
      </c>
      <c r="S1070">
        <v>0</v>
      </c>
      <c r="T1070">
        <v>0</v>
      </c>
      <c r="U1070">
        <v>0</v>
      </c>
      <c r="V1070">
        <v>0</v>
      </c>
      <c r="W1070" t="str">
        <f>""</f>
        <v/>
      </c>
      <c r="X1070">
        <v>0</v>
      </c>
      <c r="Y1070" t="str">
        <f>""</f>
        <v/>
      </c>
      <c r="Z1070">
        <v>0</v>
      </c>
      <c r="AA1070" t="str">
        <f>""</f>
        <v/>
      </c>
      <c r="AB1070">
        <v>0</v>
      </c>
      <c r="AC1070" t="str">
        <f>""</f>
        <v/>
      </c>
      <c r="AD1070">
        <v>0</v>
      </c>
      <c r="AE1070" t="str">
        <f>""</f>
        <v/>
      </c>
      <c r="AF1070">
        <v>0</v>
      </c>
      <c r="AG1070" t="str">
        <f>""</f>
        <v/>
      </c>
      <c r="AH1070">
        <v>0</v>
      </c>
      <c r="AI1070" t="str">
        <f>""</f>
        <v/>
      </c>
      <c r="AJ1070">
        <v>0</v>
      </c>
      <c r="AK1070" t="str">
        <f>""</f>
        <v/>
      </c>
      <c r="AL1070">
        <v>0</v>
      </c>
      <c r="AM1070" t="str">
        <f>""</f>
        <v/>
      </c>
      <c r="AN1070">
        <v>0</v>
      </c>
      <c r="AO1070" t="str">
        <f>""</f>
        <v/>
      </c>
      <c r="AP1070">
        <v>0</v>
      </c>
      <c r="AQ1070" t="str">
        <f>""</f>
        <v/>
      </c>
      <c r="AR1070" t="s">
        <v>767</v>
      </c>
      <c r="AS1070" t="s">
        <v>57</v>
      </c>
      <c r="AT1070">
        <v>1266</v>
      </c>
      <c r="AU1070" t="s">
        <v>1156</v>
      </c>
      <c r="AV1070">
        <v>2015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</row>
    <row r="1071" spans="1:54" x14ac:dyDescent="0.2">
      <c r="A1071">
        <v>2126621750</v>
      </c>
      <c r="B1071" t="s">
        <v>1156</v>
      </c>
      <c r="C1071" s="2">
        <v>500000</v>
      </c>
      <c r="D1071">
        <v>0</v>
      </c>
      <c r="E1071">
        <v>0</v>
      </c>
      <c r="F1071">
        <v>0</v>
      </c>
      <c r="G1071" s="1">
        <v>500000</v>
      </c>
      <c r="H1071">
        <v>0</v>
      </c>
      <c r="I1071" s="2">
        <v>500000</v>
      </c>
      <c r="J1071">
        <v>0</v>
      </c>
      <c r="K1071">
        <v>0</v>
      </c>
      <c r="L1071">
        <v>0</v>
      </c>
      <c r="M1071" s="1">
        <v>500000</v>
      </c>
      <c r="N1071">
        <v>0</v>
      </c>
      <c r="O1071" s="2">
        <v>500000</v>
      </c>
      <c r="P1071">
        <v>0</v>
      </c>
      <c r="Q1071" s="1">
        <v>500000</v>
      </c>
      <c r="R1071">
        <v>0</v>
      </c>
      <c r="S1071">
        <v>0</v>
      </c>
      <c r="T1071">
        <v>0</v>
      </c>
      <c r="U1071">
        <v>0</v>
      </c>
      <c r="V1071">
        <v>0</v>
      </c>
      <c r="W1071" t="str">
        <f>""</f>
        <v/>
      </c>
      <c r="X1071">
        <v>0</v>
      </c>
      <c r="Y1071" t="str">
        <f>""</f>
        <v/>
      </c>
      <c r="Z1071">
        <v>0</v>
      </c>
      <c r="AA1071" t="str">
        <f>""</f>
        <v/>
      </c>
      <c r="AB1071">
        <v>0</v>
      </c>
      <c r="AC1071" t="str">
        <f>""</f>
        <v/>
      </c>
      <c r="AD1071">
        <v>0</v>
      </c>
      <c r="AE1071" t="str">
        <f>""</f>
        <v/>
      </c>
      <c r="AF1071">
        <v>0</v>
      </c>
      <c r="AG1071" t="str">
        <f>""</f>
        <v/>
      </c>
      <c r="AH1071">
        <v>0</v>
      </c>
      <c r="AI1071" t="str">
        <f>""</f>
        <v/>
      </c>
      <c r="AJ1071">
        <v>0</v>
      </c>
      <c r="AK1071" t="str">
        <f>""</f>
        <v/>
      </c>
      <c r="AL1071">
        <v>0</v>
      </c>
      <c r="AM1071" t="str">
        <f>""</f>
        <v/>
      </c>
      <c r="AN1071">
        <v>0</v>
      </c>
      <c r="AO1071" t="str">
        <f>""</f>
        <v/>
      </c>
      <c r="AP1071">
        <v>0</v>
      </c>
      <c r="AQ1071" t="str">
        <f>""</f>
        <v/>
      </c>
      <c r="AR1071" t="s">
        <v>767</v>
      </c>
      <c r="AS1071" t="s">
        <v>57</v>
      </c>
      <c r="AT1071">
        <v>1266</v>
      </c>
      <c r="AU1071" t="s">
        <v>1156</v>
      </c>
      <c r="AV1071">
        <v>2015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</row>
    <row r="1072" spans="1:54" x14ac:dyDescent="0.2">
      <c r="A1072">
        <v>2126711524</v>
      </c>
      <c r="B1072" t="s">
        <v>1157</v>
      </c>
      <c r="C1072" s="2">
        <v>-900000</v>
      </c>
      <c r="D1072">
        <v>0</v>
      </c>
      <c r="E1072">
        <v>0</v>
      </c>
      <c r="F1072">
        <v>0</v>
      </c>
      <c r="G1072" s="1">
        <v>-900000</v>
      </c>
      <c r="H1072">
        <v>0</v>
      </c>
      <c r="I1072" s="2">
        <v>-900000</v>
      </c>
      <c r="J1072">
        <v>0</v>
      </c>
      <c r="K1072">
        <v>0</v>
      </c>
      <c r="L1072">
        <v>0</v>
      </c>
      <c r="M1072" s="1">
        <v>-900000</v>
      </c>
      <c r="N1072">
        <v>0</v>
      </c>
      <c r="O1072" s="2">
        <v>-900000</v>
      </c>
      <c r="P1072">
        <v>0</v>
      </c>
      <c r="Q1072" s="1">
        <v>-900000</v>
      </c>
      <c r="R1072">
        <v>0</v>
      </c>
      <c r="S1072">
        <v>0</v>
      </c>
      <c r="T1072">
        <v>0</v>
      </c>
      <c r="U1072">
        <v>0</v>
      </c>
      <c r="V1072">
        <v>0</v>
      </c>
      <c r="W1072" t="str">
        <f>""</f>
        <v/>
      </c>
      <c r="X1072">
        <v>0</v>
      </c>
      <c r="Y1072" t="str">
        <f>""</f>
        <v/>
      </c>
      <c r="Z1072">
        <v>0</v>
      </c>
      <c r="AA1072" t="str">
        <f>""</f>
        <v/>
      </c>
      <c r="AB1072">
        <v>0</v>
      </c>
      <c r="AC1072" t="str">
        <f>""</f>
        <v/>
      </c>
      <c r="AD1072">
        <v>0</v>
      </c>
      <c r="AE1072" t="str">
        <f>""</f>
        <v/>
      </c>
      <c r="AF1072">
        <v>0</v>
      </c>
      <c r="AG1072" t="str">
        <f>""</f>
        <v/>
      </c>
      <c r="AH1072">
        <v>0</v>
      </c>
      <c r="AI1072" t="str">
        <f>""</f>
        <v/>
      </c>
      <c r="AJ1072">
        <v>0</v>
      </c>
      <c r="AK1072" t="str">
        <f>""</f>
        <v/>
      </c>
      <c r="AL1072">
        <v>0</v>
      </c>
      <c r="AM1072" t="str">
        <f>""</f>
        <v/>
      </c>
      <c r="AN1072">
        <v>0</v>
      </c>
      <c r="AO1072" t="str">
        <f>""</f>
        <v/>
      </c>
      <c r="AP1072">
        <v>0</v>
      </c>
      <c r="AQ1072" t="str">
        <f>""</f>
        <v/>
      </c>
      <c r="AR1072" t="s">
        <v>767</v>
      </c>
      <c r="AS1072" t="s">
        <v>57</v>
      </c>
      <c r="AT1072">
        <v>1267</v>
      </c>
      <c r="AU1072" t="s">
        <v>1158</v>
      </c>
      <c r="AV1072">
        <v>2015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</row>
    <row r="1073" spans="1:54" x14ac:dyDescent="0.2">
      <c r="A1073">
        <v>2126721750</v>
      </c>
      <c r="B1073" t="s">
        <v>1159</v>
      </c>
      <c r="C1073" s="2">
        <v>900000</v>
      </c>
      <c r="D1073">
        <v>0</v>
      </c>
      <c r="E1073">
        <v>0</v>
      </c>
      <c r="F1073">
        <v>0</v>
      </c>
      <c r="G1073" s="1">
        <v>900000</v>
      </c>
      <c r="H1073">
        <v>0</v>
      </c>
      <c r="I1073" s="2">
        <v>900000</v>
      </c>
      <c r="J1073">
        <v>0</v>
      </c>
      <c r="K1073">
        <v>0</v>
      </c>
      <c r="L1073">
        <v>0</v>
      </c>
      <c r="M1073" s="1">
        <v>900000</v>
      </c>
      <c r="N1073">
        <v>0</v>
      </c>
      <c r="O1073" s="2">
        <v>900000</v>
      </c>
      <c r="P1073">
        <v>0</v>
      </c>
      <c r="Q1073" s="1">
        <v>900000</v>
      </c>
      <c r="R1073">
        <v>0</v>
      </c>
      <c r="S1073">
        <v>0</v>
      </c>
      <c r="T1073">
        <v>0</v>
      </c>
      <c r="U1073">
        <v>0</v>
      </c>
      <c r="V1073">
        <v>0</v>
      </c>
      <c r="W1073" t="str">
        <f>""</f>
        <v/>
      </c>
      <c r="X1073">
        <v>0</v>
      </c>
      <c r="Y1073" t="str">
        <f>""</f>
        <v/>
      </c>
      <c r="Z1073">
        <v>0</v>
      </c>
      <c r="AA1073" t="str">
        <f>""</f>
        <v/>
      </c>
      <c r="AB1073">
        <v>0</v>
      </c>
      <c r="AC1073" t="str">
        <f>""</f>
        <v/>
      </c>
      <c r="AD1073">
        <v>0</v>
      </c>
      <c r="AE1073" t="str">
        <f>""</f>
        <v/>
      </c>
      <c r="AF1073">
        <v>0</v>
      </c>
      <c r="AG1073" t="str">
        <f>""</f>
        <v/>
      </c>
      <c r="AH1073">
        <v>0</v>
      </c>
      <c r="AI1073" t="str">
        <f>""</f>
        <v/>
      </c>
      <c r="AJ1073">
        <v>0</v>
      </c>
      <c r="AK1073" t="str">
        <f>""</f>
        <v/>
      </c>
      <c r="AL1073">
        <v>0</v>
      </c>
      <c r="AM1073" t="str">
        <f>""</f>
        <v/>
      </c>
      <c r="AN1073">
        <v>0</v>
      </c>
      <c r="AO1073" t="str">
        <f>""</f>
        <v/>
      </c>
      <c r="AP1073">
        <v>0</v>
      </c>
      <c r="AQ1073" t="str">
        <f>""</f>
        <v/>
      </c>
      <c r="AR1073" t="s">
        <v>767</v>
      </c>
      <c r="AS1073" t="s">
        <v>57</v>
      </c>
      <c r="AT1073">
        <v>1267</v>
      </c>
      <c r="AU1073" t="s">
        <v>1158</v>
      </c>
      <c r="AV1073">
        <v>2015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</row>
    <row r="1074" spans="1:54" x14ac:dyDescent="0.2">
      <c r="A1074">
        <v>2126811524</v>
      </c>
      <c r="B1074" t="s">
        <v>1160</v>
      </c>
      <c r="C1074" s="2">
        <v>-252000</v>
      </c>
      <c r="D1074">
        <v>0</v>
      </c>
      <c r="E1074">
        <v>0</v>
      </c>
      <c r="F1074">
        <v>0</v>
      </c>
      <c r="G1074" s="1">
        <v>-252000</v>
      </c>
      <c r="H1074">
        <v>0</v>
      </c>
      <c r="I1074" s="2">
        <v>-252000</v>
      </c>
      <c r="J1074">
        <v>0</v>
      </c>
      <c r="K1074">
        <v>0</v>
      </c>
      <c r="L1074">
        <v>0</v>
      </c>
      <c r="M1074" s="1">
        <v>-252000</v>
      </c>
      <c r="N1074">
        <v>0</v>
      </c>
      <c r="O1074" s="2">
        <v>-252000</v>
      </c>
      <c r="P1074">
        <v>0</v>
      </c>
      <c r="Q1074" s="1">
        <v>-252000</v>
      </c>
      <c r="R1074">
        <v>0</v>
      </c>
      <c r="S1074">
        <v>0</v>
      </c>
      <c r="T1074">
        <v>0</v>
      </c>
      <c r="U1074">
        <v>0</v>
      </c>
      <c r="V1074">
        <v>0</v>
      </c>
      <c r="W1074" t="str">
        <f>""</f>
        <v/>
      </c>
      <c r="X1074">
        <v>0</v>
      </c>
      <c r="Y1074" t="str">
        <f>""</f>
        <v/>
      </c>
      <c r="Z1074">
        <v>0</v>
      </c>
      <c r="AA1074" t="str">
        <f>""</f>
        <v/>
      </c>
      <c r="AB1074">
        <v>0</v>
      </c>
      <c r="AC1074" t="str">
        <f>""</f>
        <v/>
      </c>
      <c r="AD1074">
        <v>0</v>
      </c>
      <c r="AE1074" t="str">
        <f>""</f>
        <v/>
      </c>
      <c r="AF1074">
        <v>0</v>
      </c>
      <c r="AG1074" t="str">
        <f>""</f>
        <v/>
      </c>
      <c r="AH1074">
        <v>0</v>
      </c>
      <c r="AI1074" t="str">
        <f>""</f>
        <v/>
      </c>
      <c r="AJ1074">
        <v>0</v>
      </c>
      <c r="AK1074" t="str">
        <f>""</f>
        <v/>
      </c>
      <c r="AL1074">
        <v>0</v>
      </c>
      <c r="AM1074" t="str">
        <f>""</f>
        <v/>
      </c>
      <c r="AN1074">
        <v>0</v>
      </c>
      <c r="AO1074" t="str">
        <f>""</f>
        <v/>
      </c>
      <c r="AP1074">
        <v>0</v>
      </c>
      <c r="AQ1074" t="str">
        <f>""</f>
        <v/>
      </c>
      <c r="AR1074" t="s">
        <v>767</v>
      </c>
      <c r="AS1074" t="s">
        <v>57</v>
      </c>
      <c r="AT1074">
        <v>1268</v>
      </c>
      <c r="AU1074" t="s">
        <v>1161</v>
      </c>
      <c r="AV1074">
        <v>2015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</row>
    <row r="1075" spans="1:54" x14ac:dyDescent="0.2">
      <c r="A1075">
        <v>2126821750</v>
      </c>
      <c r="B1075" t="s">
        <v>1162</v>
      </c>
      <c r="C1075" s="2">
        <v>252000</v>
      </c>
      <c r="D1075">
        <v>0</v>
      </c>
      <c r="E1075">
        <v>0</v>
      </c>
      <c r="F1075">
        <v>0</v>
      </c>
      <c r="G1075" s="1">
        <v>252000</v>
      </c>
      <c r="H1075">
        <v>0</v>
      </c>
      <c r="I1075" s="2">
        <v>252000</v>
      </c>
      <c r="J1075">
        <v>0</v>
      </c>
      <c r="K1075">
        <v>0</v>
      </c>
      <c r="L1075">
        <v>0</v>
      </c>
      <c r="M1075" s="1">
        <v>252000</v>
      </c>
      <c r="N1075">
        <v>0</v>
      </c>
      <c r="O1075" s="2">
        <v>252000</v>
      </c>
      <c r="P1075">
        <v>0</v>
      </c>
      <c r="Q1075" s="1">
        <v>252000</v>
      </c>
      <c r="R1075">
        <v>0</v>
      </c>
      <c r="S1075">
        <v>0</v>
      </c>
      <c r="T1075">
        <v>0</v>
      </c>
      <c r="U1075">
        <v>0</v>
      </c>
      <c r="V1075">
        <v>0</v>
      </c>
      <c r="W1075" t="str">
        <f>""</f>
        <v/>
      </c>
      <c r="X1075">
        <v>0</v>
      </c>
      <c r="Y1075" t="str">
        <f>""</f>
        <v/>
      </c>
      <c r="Z1075">
        <v>0</v>
      </c>
      <c r="AA1075" t="str">
        <f>""</f>
        <v/>
      </c>
      <c r="AB1075">
        <v>0</v>
      </c>
      <c r="AC1075" t="str">
        <f>""</f>
        <v/>
      </c>
      <c r="AD1075">
        <v>0</v>
      </c>
      <c r="AE1075" t="str">
        <f>""</f>
        <v/>
      </c>
      <c r="AF1075">
        <v>0</v>
      </c>
      <c r="AG1075" t="str">
        <f>""</f>
        <v/>
      </c>
      <c r="AH1075">
        <v>0</v>
      </c>
      <c r="AI1075" t="str">
        <f>""</f>
        <v/>
      </c>
      <c r="AJ1075">
        <v>0</v>
      </c>
      <c r="AK1075" t="str">
        <f>""</f>
        <v/>
      </c>
      <c r="AL1075">
        <v>0</v>
      </c>
      <c r="AM1075" t="str">
        <f>""</f>
        <v/>
      </c>
      <c r="AN1075">
        <v>0</v>
      </c>
      <c r="AO1075" t="str">
        <f>""</f>
        <v/>
      </c>
      <c r="AP1075">
        <v>0</v>
      </c>
      <c r="AQ1075" t="str">
        <f>""</f>
        <v/>
      </c>
      <c r="AR1075" t="s">
        <v>767</v>
      </c>
      <c r="AS1075" t="s">
        <v>57</v>
      </c>
      <c r="AT1075">
        <v>1268</v>
      </c>
      <c r="AU1075" t="s">
        <v>1161</v>
      </c>
      <c r="AV1075">
        <v>2015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</row>
    <row r="1076" spans="1:54" x14ac:dyDescent="0.2">
      <c r="A1076">
        <v>2126911524</v>
      </c>
      <c r="B1076" t="s">
        <v>1163</v>
      </c>
      <c r="C1076" s="2">
        <v>-250000</v>
      </c>
      <c r="D1076">
        <v>0</v>
      </c>
      <c r="E1076">
        <v>0</v>
      </c>
      <c r="F1076">
        <v>0</v>
      </c>
      <c r="G1076" s="1">
        <v>-250000</v>
      </c>
      <c r="H1076">
        <v>0</v>
      </c>
      <c r="I1076" s="2">
        <v>-250000</v>
      </c>
      <c r="J1076">
        <v>0</v>
      </c>
      <c r="K1076">
        <v>0</v>
      </c>
      <c r="L1076">
        <v>0</v>
      </c>
      <c r="M1076" s="1">
        <v>-250000</v>
      </c>
      <c r="N1076">
        <v>0</v>
      </c>
      <c r="O1076" s="2">
        <v>-250000</v>
      </c>
      <c r="P1076">
        <v>0</v>
      </c>
      <c r="Q1076" s="1">
        <v>-250000</v>
      </c>
      <c r="R1076">
        <v>0</v>
      </c>
      <c r="S1076">
        <v>0</v>
      </c>
      <c r="T1076">
        <v>0</v>
      </c>
      <c r="U1076">
        <v>0</v>
      </c>
      <c r="V1076">
        <v>0</v>
      </c>
      <c r="W1076" t="str">
        <f>""</f>
        <v/>
      </c>
      <c r="X1076">
        <v>0</v>
      </c>
      <c r="Y1076" t="str">
        <f>""</f>
        <v/>
      </c>
      <c r="Z1076">
        <v>0</v>
      </c>
      <c r="AA1076" t="str">
        <f>""</f>
        <v/>
      </c>
      <c r="AB1076">
        <v>0</v>
      </c>
      <c r="AC1076" t="str">
        <f>""</f>
        <v/>
      </c>
      <c r="AD1076">
        <v>0</v>
      </c>
      <c r="AE1076" t="str">
        <f>""</f>
        <v/>
      </c>
      <c r="AF1076">
        <v>0</v>
      </c>
      <c r="AG1076" t="str">
        <f>""</f>
        <v/>
      </c>
      <c r="AH1076">
        <v>0</v>
      </c>
      <c r="AI1076" t="str">
        <f>""</f>
        <v/>
      </c>
      <c r="AJ1076">
        <v>0</v>
      </c>
      <c r="AK1076" t="str">
        <f>""</f>
        <v/>
      </c>
      <c r="AL1076">
        <v>0</v>
      </c>
      <c r="AM1076" t="str">
        <f>""</f>
        <v/>
      </c>
      <c r="AN1076">
        <v>0</v>
      </c>
      <c r="AO1076" t="str">
        <f>""</f>
        <v/>
      </c>
      <c r="AP1076">
        <v>0</v>
      </c>
      <c r="AQ1076" t="str">
        <f>""</f>
        <v/>
      </c>
      <c r="AR1076" t="s">
        <v>767</v>
      </c>
      <c r="AS1076" t="s">
        <v>57</v>
      </c>
      <c r="AT1076">
        <v>1269</v>
      </c>
      <c r="AU1076" t="s">
        <v>1164</v>
      </c>
      <c r="AV1076">
        <v>2015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</row>
    <row r="1077" spans="1:54" x14ac:dyDescent="0.2">
      <c r="A1077">
        <v>2126921750</v>
      </c>
      <c r="B1077" t="s">
        <v>1165</v>
      </c>
      <c r="C1077" s="2">
        <v>250000</v>
      </c>
      <c r="D1077">
        <v>0</v>
      </c>
      <c r="E1077">
        <v>0</v>
      </c>
      <c r="F1077">
        <v>0</v>
      </c>
      <c r="G1077" s="1">
        <v>250000</v>
      </c>
      <c r="H1077">
        <v>0</v>
      </c>
      <c r="I1077" s="2">
        <v>250000</v>
      </c>
      <c r="J1077">
        <v>0</v>
      </c>
      <c r="K1077">
        <v>0</v>
      </c>
      <c r="L1077">
        <v>0</v>
      </c>
      <c r="M1077" s="1">
        <v>250000</v>
      </c>
      <c r="N1077">
        <v>0</v>
      </c>
      <c r="O1077" s="2">
        <v>250000</v>
      </c>
      <c r="P1077">
        <v>0</v>
      </c>
      <c r="Q1077" s="1">
        <v>250000</v>
      </c>
      <c r="R1077">
        <v>0</v>
      </c>
      <c r="S1077">
        <v>0</v>
      </c>
      <c r="T1077">
        <v>0</v>
      </c>
      <c r="U1077">
        <v>0</v>
      </c>
      <c r="V1077">
        <v>0</v>
      </c>
      <c r="W1077" t="str">
        <f>""</f>
        <v/>
      </c>
      <c r="X1077">
        <v>0</v>
      </c>
      <c r="Y1077" t="str">
        <f>""</f>
        <v/>
      </c>
      <c r="Z1077">
        <v>0</v>
      </c>
      <c r="AA1077" t="str">
        <f>""</f>
        <v/>
      </c>
      <c r="AB1077">
        <v>0</v>
      </c>
      <c r="AC1077" t="str">
        <f>""</f>
        <v/>
      </c>
      <c r="AD1077">
        <v>0</v>
      </c>
      <c r="AE1077" t="str">
        <f>""</f>
        <v/>
      </c>
      <c r="AF1077">
        <v>0</v>
      </c>
      <c r="AG1077" t="str">
        <f>""</f>
        <v/>
      </c>
      <c r="AH1077">
        <v>0</v>
      </c>
      <c r="AI1077" t="str">
        <f>""</f>
        <v/>
      </c>
      <c r="AJ1077">
        <v>0</v>
      </c>
      <c r="AK1077" t="str">
        <f>""</f>
        <v/>
      </c>
      <c r="AL1077">
        <v>0</v>
      </c>
      <c r="AM1077" t="str">
        <f>""</f>
        <v/>
      </c>
      <c r="AN1077">
        <v>0</v>
      </c>
      <c r="AO1077" t="str">
        <f>""</f>
        <v/>
      </c>
      <c r="AP1077">
        <v>0</v>
      </c>
      <c r="AQ1077" t="str">
        <f>""</f>
        <v/>
      </c>
      <c r="AR1077" t="s">
        <v>767</v>
      </c>
      <c r="AS1077" t="s">
        <v>57</v>
      </c>
      <c r="AT1077">
        <v>1269</v>
      </c>
      <c r="AU1077" t="s">
        <v>1164</v>
      </c>
      <c r="AV1077">
        <v>2015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</row>
    <row r="1078" spans="1:54" x14ac:dyDescent="0.2">
      <c r="A1078">
        <v>2127011524</v>
      </c>
      <c r="B1078" t="s">
        <v>1166</v>
      </c>
      <c r="C1078" s="2">
        <v>-400000</v>
      </c>
      <c r="D1078">
        <v>0</v>
      </c>
      <c r="E1078">
        <v>0</v>
      </c>
      <c r="F1078">
        <v>0</v>
      </c>
      <c r="G1078" s="1">
        <v>-400000</v>
      </c>
      <c r="H1078">
        <v>0</v>
      </c>
      <c r="I1078" s="2">
        <v>-400000</v>
      </c>
      <c r="J1078">
        <v>0</v>
      </c>
      <c r="K1078">
        <v>0</v>
      </c>
      <c r="L1078">
        <v>0</v>
      </c>
      <c r="M1078" s="1">
        <v>-400000</v>
      </c>
      <c r="N1078">
        <v>0</v>
      </c>
      <c r="O1078" s="2">
        <v>-400000</v>
      </c>
      <c r="P1078">
        <v>0</v>
      </c>
      <c r="Q1078" s="1">
        <v>-400000</v>
      </c>
      <c r="R1078">
        <v>0</v>
      </c>
      <c r="S1078">
        <v>0</v>
      </c>
      <c r="T1078">
        <v>0</v>
      </c>
      <c r="U1078">
        <v>0</v>
      </c>
      <c r="V1078">
        <v>0</v>
      </c>
      <c r="W1078" t="str">
        <f>""</f>
        <v/>
      </c>
      <c r="X1078">
        <v>0</v>
      </c>
      <c r="Y1078" t="str">
        <f>""</f>
        <v/>
      </c>
      <c r="Z1078">
        <v>0</v>
      </c>
      <c r="AA1078" t="str">
        <f>""</f>
        <v/>
      </c>
      <c r="AB1078">
        <v>0</v>
      </c>
      <c r="AC1078" t="str">
        <f>""</f>
        <v/>
      </c>
      <c r="AD1078">
        <v>0</v>
      </c>
      <c r="AE1078" t="str">
        <f>""</f>
        <v/>
      </c>
      <c r="AF1078">
        <v>0</v>
      </c>
      <c r="AG1078" t="str">
        <f>""</f>
        <v/>
      </c>
      <c r="AH1078">
        <v>0</v>
      </c>
      <c r="AI1078" t="str">
        <f>""</f>
        <v/>
      </c>
      <c r="AJ1078">
        <v>0</v>
      </c>
      <c r="AK1078" t="str">
        <f>""</f>
        <v/>
      </c>
      <c r="AL1078">
        <v>0</v>
      </c>
      <c r="AM1078" t="str">
        <f>""</f>
        <v/>
      </c>
      <c r="AN1078">
        <v>0</v>
      </c>
      <c r="AO1078" t="str">
        <f>""</f>
        <v/>
      </c>
      <c r="AP1078">
        <v>0</v>
      </c>
      <c r="AQ1078" t="str">
        <f>""</f>
        <v/>
      </c>
      <c r="AR1078" t="s">
        <v>767</v>
      </c>
      <c r="AS1078" t="s">
        <v>57</v>
      </c>
      <c r="AT1078">
        <v>1270</v>
      </c>
      <c r="AU1078" t="s">
        <v>1167</v>
      </c>
      <c r="AV1078">
        <v>2015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</row>
    <row r="1079" spans="1:54" x14ac:dyDescent="0.2">
      <c r="A1079">
        <v>2127021750</v>
      </c>
      <c r="B1079" t="s">
        <v>1168</v>
      </c>
      <c r="C1079" s="2">
        <v>400000</v>
      </c>
      <c r="D1079">
        <v>0</v>
      </c>
      <c r="E1079">
        <v>0</v>
      </c>
      <c r="F1079">
        <v>0</v>
      </c>
      <c r="G1079" s="1">
        <v>400000</v>
      </c>
      <c r="H1079">
        <v>0</v>
      </c>
      <c r="I1079" s="2">
        <v>400000</v>
      </c>
      <c r="J1079">
        <v>0</v>
      </c>
      <c r="K1079">
        <v>0</v>
      </c>
      <c r="L1079">
        <v>0</v>
      </c>
      <c r="M1079" s="1">
        <v>400000</v>
      </c>
      <c r="N1079">
        <v>0</v>
      </c>
      <c r="O1079" s="2">
        <v>400000</v>
      </c>
      <c r="P1079">
        <v>0</v>
      </c>
      <c r="Q1079" s="1">
        <v>400000</v>
      </c>
      <c r="R1079">
        <v>0</v>
      </c>
      <c r="S1079">
        <v>0</v>
      </c>
      <c r="T1079">
        <v>0</v>
      </c>
      <c r="U1079">
        <v>0</v>
      </c>
      <c r="V1079">
        <v>0</v>
      </c>
      <c r="W1079" t="str">
        <f>""</f>
        <v/>
      </c>
      <c r="X1079">
        <v>0</v>
      </c>
      <c r="Y1079" t="str">
        <f>""</f>
        <v/>
      </c>
      <c r="Z1079">
        <v>0</v>
      </c>
      <c r="AA1079" t="str">
        <f>""</f>
        <v/>
      </c>
      <c r="AB1079">
        <v>0</v>
      </c>
      <c r="AC1079" t="str">
        <f>""</f>
        <v/>
      </c>
      <c r="AD1079">
        <v>0</v>
      </c>
      <c r="AE1079" t="str">
        <f>""</f>
        <v/>
      </c>
      <c r="AF1079">
        <v>0</v>
      </c>
      <c r="AG1079" t="str">
        <f>""</f>
        <v/>
      </c>
      <c r="AH1079">
        <v>0</v>
      </c>
      <c r="AI1079" t="str">
        <f>""</f>
        <v/>
      </c>
      <c r="AJ1079">
        <v>0</v>
      </c>
      <c r="AK1079" t="str">
        <f>""</f>
        <v/>
      </c>
      <c r="AL1079">
        <v>0</v>
      </c>
      <c r="AM1079" t="str">
        <f>""</f>
        <v/>
      </c>
      <c r="AN1079">
        <v>0</v>
      </c>
      <c r="AO1079" t="str">
        <f>""</f>
        <v/>
      </c>
      <c r="AP1079">
        <v>0</v>
      </c>
      <c r="AQ1079" t="str">
        <f>""</f>
        <v/>
      </c>
      <c r="AR1079" t="s">
        <v>767</v>
      </c>
      <c r="AS1079" t="s">
        <v>57</v>
      </c>
      <c r="AT1079">
        <v>1270</v>
      </c>
      <c r="AU1079" t="s">
        <v>1167</v>
      </c>
      <c r="AV1079">
        <v>2015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</row>
    <row r="1080" spans="1:54" x14ac:dyDescent="0.2">
      <c r="A1080">
        <v>2127111524</v>
      </c>
      <c r="B1080" t="s">
        <v>1169</v>
      </c>
      <c r="C1080" s="2">
        <v>-300000</v>
      </c>
      <c r="D1080">
        <v>0</v>
      </c>
      <c r="E1080">
        <v>0</v>
      </c>
      <c r="F1080">
        <v>0</v>
      </c>
      <c r="G1080" s="1">
        <v>-300000</v>
      </c>
      <c r="H1080">
        <v>0</v>
      </c>
      <c r="I1080" s="2">
        <v>-300000</v>
      </c>
      <c r="J1080">
        <v>0</v>
      </c>
      <c r="K1080">
        <v>0</v>
      </c>
      <c r="L1080">
        <v>0</v>
      </c>
      <c r="M1080" s="1">
        <v>-300000</v>
      </c>
      <c r="N1080">
        <v>0</v>
      </c>
      <c r="O1080" s="2">
        <v>-300000</v>
      </c>
      <c r="P1080">
        <v>0</v>
      </c>
      <c r="Q1080" s="1">
        <v>-300000</v>
      </c>
      <c r="R1080">
        <v>0</v>
      </c>
      <c r="S1080">
        <v>0</v>
      </c>
      <c r="T1080">
        <v>0</v>
      </c>
      <c r="U1080">
        <v>0</v>
      </c>
      <c r="V1080">
        <v>0</v>
      </c>
      <c r="W1080" t="str">
        <f>""</f>
        <v/>
      </c>
      <c r="X1080">
        <v>0</v>
      </c>
      <c r="Y1080" t="str">
        <f>""</f>
        <v/>
      </c>
      <c r="Z1080">
        <v>0</v>
      </c>
      <c r="AA1080" t="str">
        <f>""</f>
        <v/>
      </c>
      <c r="AB1080">
        <v>0</v>
      </c>
      <c r="AC1080" t="str">
        <f>""</f>
        <v/>
      </c>
      <c r="AD1080">
        <v>0</v>
      </c>
      <c r="AE1080" t="str">
        <f>""</f>
        <v/>
      </c>
      <c r="AF1080">
        <v>0</v>
      </c>
      <c r="AG1080" t="str">
        <f>""</f>
        <v/>
      </c>
      <c r="AH1080">
        <v>0</v>
      </c>
      <c r="AI1080" t="str">
        <f>""</f>
        <v/>
      </c>
      <c r="AJ1080">
        <v>0</v>
      </c>
      <c r="AK1080" t="str">
        <f>""</f>
        <v/>
      </c>
      <c r="AL1080">
        <v>0</v>
      </c>
      <c r="AM1080" t="str">
        <f>""</f>
        <v/>
      </c>
      <c r="AN1080">
        <v>0</v>
      </c>
      <c r="AO1080" t="str">
        <f>""</f>
        <v/>
      </c>
      <c r="AP1080">
        <v>0</v>
      </c>
      <c r="AQ1080" t="str">
        <f>""</f>
        <v/>
      </c>
      <c r="AR1080" t="s">
        <v>767</v>
      </c>
      <c r="AS1080" t="s">
        <v>57</v>
      </c>
      <c r="AT1080">
        <v>1271</v>
      </c>
      <c r="AU1080" t="s">
        <v>1169</v>
      </c>
      <c r="AV1080">
        <v>2015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</row>
    <row r="1081" spans="1:54" x14ac:dyDescent="0.2">
      <c r="A1081">
        <v>2127121750</v>
      </c>
      <c r="B1081" t="s">
        <v>1170</v>
      </c>
      <c r="C1081" s="2">
        <v>300000</v>
      </c>
      <c r="D1081">
        <v>0</v>
      </c>
      <c r="E1081">
        <v>0</v>
      </c>
      <c r="F1081">
        <v>0</v>
      </c>
      <c r="G1081" s="1">
        <v>300000</v>
      </c>
      <c r="H1081">
        <v>0</v>
      </c>
      <c r="I1081" s="2">
        <v>300000</v>
      </c>
      <c r="J1081">
        <v>0</v>
      </c>
      <c r="K1081">
        <v>0</v>
      </c>
      <c r="L1081">
        <v>0</v>
      </c>
      <c r="M1081" s="1">
        <v>300000</v>
      </c>
      <c r="N1081">
        <v>0</v>
      </c>
      <c r="O1081" s="2">
        <v>300000</v>
      </c>
      <c r="P1081">
        <v>0</v>
      </c>
      <c r="Q1081" s="1">
        <v>300000</v>
      </c>
      <c r="R1081">
        <v>0</v>
      </c>
      <c r="S1081">
        <v>0</v>
      </c>
      <c r="T1081">
        <v>0</v>
      </c>
      <c r="U1081">
        <v>0</v>
      </c>
      <c r="V1081">
        <v>0</v>
      </c>
      <c r="W1081" t="str">
        <f>""</f>
        <v/>
      </c>
      <c r="X1081">
        <v>0</v>
      </c>
      <c r="Y1081" t="str">
        <f>""</f>
        <v/>
      </c>
      <c r="Z1081">
        <v>0</v>
      </c>
      <c r="AA1081" t="str">
        <f>""</f>
        <v/>
      </c>
      <c r="AB1081">
        <v>0</v>
      </c>
      <c r="AC1081" t="str">
        <f>""</f>
        <v/>
      </c>
      <c r="AD1081">
        <v>0</v>
      </c>
      <c r="AE1081" t="str">
        <f>""</f>
        <v/>
      </c>
      <c r="AF1081">
        <v>0</v>
      </c>
      <c r="AG1081" t="str">
        <f>""</f>
        <v/>
      </c>
      <c r="AH1081">
        <v>0</v>
      </c>
      <c r="AI1081" t="str">
        <f>""</f>
        <v/>
      </c>
      <c r="AJ1081">
        <v>0</v>
      </c>
      <c r="AK1081" t="str">
        <f>""</f>
        <v/>
      </c>
      <c r="AL1081">
        <v>0</v>
      </c>
      <c r="AM1081" t="str">
        <f>""</f>
        <v/>
      </c>
      <c r="AN1081">
        <v>0</v>
      </c>
      <c r="AO1081" t="str">
        <f>""</f>
        <v/>
      </c>
      <c r="AP1081">
        <v>0</v>
      </c>
      <c r="AQ1081" t="str">
        <f>""</f>
        <v/>
      </c>
      <c r="AR1081" t="s">
        <v>767</v>
      </c>
      <c r="AS1081" t="s">
        <v>57</v>
      </c>
      <c r="AT1081">
        <v>1271</v>
      </c>
      <c r="AU1081" t="s">
        <v>1169</v>
      </c>
      <c r="AV1081">
        <v>2015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</row>
    <row r="1082" spans="1:54" x14ac:dyDescent="0.2">
      <c r="A1082">
        <v>2127211524</v>
      </c>
      <c r="B1082" t="s">
        <v>1171</v>
      </c>
      <c r="C1082" s="2">
        <v>-450000</v>
      </c>
      <c r="D1082">
        <v>0</v>
      </c>
      <c r="E1082">
        <v>0</v>
      </c>
      <c r="F1082">
        <v>0</v>
      </c>
      <c r="G1082" s="1">
        <v>-450000</v>
      </c>
      <c r="H1082">
        <v>0</v>
      </c>
      <c r="I1082" s="2">
        <v>-450000</v>
      </c>
      <c r="J1082">
        <v>0</v>
      </c>
      <c r="K1082">
        <v>0</v>
      </c>
      <c r="L1082">
        <v>0</v>
      </c>
      <c r="M1082" s="1">
        <v>-450000</v>
      </c>
      <c r="N1082">
        <v>0</v>
      </c>
      <c r="O1082" s="2">
        <v>-450000</v>
      </c>
      <c r="P1082">
        <v>0</v>
      </c>
      <c r="Q1082" s="1">
        <v>-450000</v>
      </c>
      <c r="R1082">
        <v>0</v>
      </c>
      <c r="S1082">
        <v>0</v>
      </c>
      <c r="T1082">
        <v>0</v>
      </c>
      <c r="U1082">
        <v>0</v>
      </c>
      <c r="V1082">
        <v>0</v>
      </c>
      <c r="W1082" t="str">
        <f>""</f>
        <v/>
      </c>
      <c r="X1082">
        <v>0</v>
      </c>
      <c r="Y1082" t="str">
        <f>""</f>
        <v/>
      </c>
      <c r="Z1082">
        <v>0</v>
      </c>
      <c r="AA1082" t="str">
        <f>""</f>
        <v/>
      </c>
      <c r="AB1082">
        <v>0</v>
      </c>
      <c r="AC1082" t="str">
        <f>""</f>
        <v/>
      </c>
      <c r="AD1082">
        <v>0</v>
      </c>
      <c r="AE1082" t="str">
        <f>""</f>
        <v/>
      </c>
      <c r="AF1082">
        <v>0</v>
      </c>
      <c r="AG1082" t="str">
        <f>""</f>
        <v/>
      </c>
      <c r="AH1082">
        <v>0</v>
      </c>
      <c r="AI1082" t="str">
        <f>""</f>
        <v/>
      </c>
      <c r="AJ1082">
        <v>0</v>
      </c>
      <c r="AK1082" t="str">
        <f>""</f>
        <v/>
      </c>
      <c r="AL1082">
        <v>0</v>
      </c>
      <c r="AM1082" t="str">
        <f>""</f>
        <v/>
      </c>
      <c r="AN1082">
        <v>0</v>
      </c>
      <c r="AO1082" t="str">
        <f>""</f>
        <v/>
      </c>
      <c r="AP1082">
        <v>0</v>
      </c>
      <c r="AQ1082" t="str">
        <f>""</f>
        <v/>
      </c>
      <c r="AR1082" t="s">
        <v>767</v>
      </c>
      <c r="AS1082" t="s">
        <v>57</v>
      </c>
      <c r="AT1082">
        <v>1272</v>
      </c>
      <c r="AU1082" t="s">
        <v>1172</v>
      </c>
      <c r="AV1082">
        <v>2015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</row>
    <row r="1083" spans="1:54" x14ac:dyDescent="0.2">
      <c r="A1083">
        <v>2127221930</v>
      </c>
      <c r="B1083" t="s">
        <v>1173</v>
      </c>
      <c r="C1083" s="2">
        <v>450000</v>
      </c>
      <c r="D1083">
        <v>0</v>
      </c>
      <c r="E1083">
        <v>0</v>
      </c>
      <c r="F1083">
        <v>0</v>
      </c>
      <c r="G1083" s="1">
        <v>450000</v>
      </c>
      <c r="H1083">
        <v>0</v>
      </c>
      <c r="I1083" s="2">
        <v>450000</v>
      </c>
      <c r="J1083">
        <v>0</v>
      </c>
      <c r="K1083">
        <v>0</v>
      </c>
      <c r="L1083">
        <v>0</v>
      </c>
      <c r="M1083" s="1">
        <v>450000</v>
      </c>
      <c r="N1083">
        <v>0</v>
      </c>
      <c r="O1083" s="2">
        <v>450000</v>
      </c>
      <c r="P1083">
        <v>0</v>
      </c>
      <c r="Q1083" s="1">
        <v>450000</v>
      </c>
      <c r="R1083">
        <v>0</v>
      </c>
      <c r="S1083">
        <v>0</v>
      </c>
      <c r="T1083">
        <v>0</v>
      </c>
      <c r="U1083">
        <v>0</v>
      </c>
      <c r="V1083">
        <v>0</v>
      </c>
      <c r="W1083" t="str">
        <f>""</f>
        <v/>
      </c>
      <c r="X1083">
        <v>0</v>
      </c>
      <c r="Y1083" t="str">
        <f>""</f>
        <v/>
      </c>
      <c r="Z1083">
        <v>0</v>
      </c>
      <c r="AA1083" t="str">
        <f>""</f>
        <v/>
      </c>
      <c r="AB1083">
        <v>0</v>
      </c>
      <c r="AC1083" t="str">
        <f>""</f>
        <v/>
      </c>
      <c r="AD1083">
        <v>0</v>
      </c>
      <c r="AE1083" t="str">
        <f>""</f>
        <v/>
      </c>
      <c r="AF1083">
        <v>0</v>
      </c>
      <c r="AG1083" t="str">
        <f>""</f>
        <v/>
      </c>
      <c r="AH1083">
        <v>0</v>
      </c>
      <c r="AI1083" t="str">
        <f>""</f>
        <v/>
      </c>
      <c r="AJ1083">
        <v>0</v>
      </c>
      <c r="AK1083" t="str">
        <f>""</f>
        <v/>
      </c>
      <c r="AL1083">
        <v>0</v>
      </c>
      <c r="AM1083" t="str">
        <f>""</f>
        <v/>
      </c>
      <c r="AN1083">
        <v>0</v>
      </c>
      <c r="AO1083" t="str">
        <f>""</f>
        <v/>
      </c>
      <c r="AP1083">
        <v>0</v>
      </c>
      <c r="AQ1083" t="str">
        <f>""</f>
        <v/>
      </c>
      <c r="AR1083" t="s">
        <v>767</v>
      </c>
      <c r="AS1083" t="s">
        <v>57</v>
      </c>
      <c r="AT1083">
        <v>1272</v>
      </c>
      <c r="AU1083" t="s">
        <v>1172</v>
      </c>
      <c r="AV1083">
        <v>2015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</row>
    <row r="1084" spans="1:54" x14ac:dyDescent="0.2">
      <c r="A1084">
        <v>2127311524</v>
      </c>
      <c r="B1084" t="s">
        <v>1174</v>
      </c>
      <c r="C1084" s="2">
        <v>-500000</v>
      </c>
      <c r="D1084">
        <v>0</v>
      </c>
      <c r="E1084">
        <v>0</v>
      </c>
      <c r="F1084">
        <v>0</v>
      </c>
      <c r="G1084" s="1">
        <v>-500000</v>
      </c>
      <c r="H1084">
        <v>0</v>
      </c>
      <c r="I1084" s="2">
        <v>-500000</v>
      </c>
      <c r="J1084">
        <v>0</v>
      </c>
      <c r="K1084">
        <v>0</v>
      </c>
      <c r="L1084">
        <v>0</v>
      </c>
      <c r="M1084" s="1">
        <v>-500000</v>
      </c>
      <c r="N1084">
        <v>0</v>
      </c>
      <c r="O1084" s="2">
        <v>-500000</v>
      </c>
      <c r="P1084">
        <v>0</v>
      </c>
      <c r="Q1084" s="1">
        <v>-500000</v>
      </c>
      <c r="R1084">
        <v>0</v>
      </c>
      <c r="S1084">
        <v>0</v>
      </c>
      <c r="T1084">
        <v>0</v>
      </c>
      <c r="U1084">
        <v>0</v>
      </c>
      <c r="V1084">
        <v>0</v>
      </c>
      <c r="W1084" t="str">
        <f>""</f>
        <v/>
      </c>
      <c r="X1084">
        <v>0</v>
      </c>
      <c r="Y1084" t="str">
        <f>""</f>
        <v/>
      </c>
      <c r="Z1084">
        <v>0</v>
      </c>
      <c r="AA1084" t="str">
        <f>""</f>
        <v/>
      </c>
      <c r="AB1084">
        <v>0</v>
      </c>
      <c r="AC1084" t="str">
        <f>""</f>
        <v/>
      </c>
      <c r="AD1084">
        <v>0</v>
      </c>
      <c r="AE1084" t="str">
        <f>""</f>
        <v/>
      </c>
      <c r="AF1084">
        <v>0</v>
      </c>
      <c r="AG1084" t="str">
        <f>""</f>
        <v/>
      </c>
      <c r="AH1084">
        <v>0</v>
      </c>
      <c r="AI1084" t="str">
        <f>""</f>
        <v/>
      </c>
      <c r="AJ1084">
        <v>0</v>
      </c>
      <c r="AK1084" t="str">
        <f>""</f>
        <v/>
      </c>
      <c r="AL1084">
        <v>0</v>
      </c>
      <c r="AM1084" t="str">
        <f>""</f>
        <v/>
      </c>
      <c r="AN1084">
        <v>0</v>
      </c>
      <c r="AO1084" t="str">
        <f>""</f>
        <v/>
      </c>
      <c r="AP1084">
        <v>0</v>
      </c>
      <c r="AQ1084" t="str">
        <f>""</f>
        <v/>
      </c>
      <c r="AR1084" t="s">
        <v>767</v>
      </c>
      <c r="AS1084" t="s">
        <v>57</v>
      </c>
      <c r="AT1084">
        <v>1273</v>
      </c>
      <c r="AU1084" t="s">
        <v>1175</v>
      </c>
      <c r="AV1084">
        <v>2015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</row>
    <row r="1085" spans="1:54" x14ac:dyDescent="0.2">
      <c r="A1085">
        <v>2127321750</v>
      </c>
      <c r="B1085" t="s">
        <v>1176</v>
      </c>
      <c r="C1085" s="2">
        <v>500000</v>
      </c>
      <c r="D1085" s="1">
        <v>14400</v>
      </c>
      <c r="E1085">
        <v>0</v>
      </c>
      <c r="F1085" s="1">
        <v>14400</v>
      </c>
      <c r="G1085" s="1">
        <v>485600</v>
      </c>
      <c r="H1085">
        <v>2.88</v>
      </c>
      <c r="I1085" s="2">
        <v>500000</v>
      </c>
      <c r="J1085" s="1">
        <v>14400</v>
      </c>
      <c r="K1085">
        <v>0</v>
      </c>
      <c r="L1085" s="1">
        <v>14400</v>
      </c>
      <c r="M1085" s="1">
        <v>485600</v>
      </c>
      <c r="N1085">
        <v>2.88</v>
      </c>
      <c r="O1085" s="2">
        <v>500000</v>
      </c>
      <c r="P1085" s="1">
        <v>14400</v>
      </c>
      <c r="Q1085" s="1">
        <v>485600</v>
      </c>
      <c r="R1085">
        <v>0</v>
      </c>
      <c r="S1085" s="1">
        <v>-14400</v>
      </c>
      <c r="T1085">
        <v>0</v>
      </c>
      <c r="U1085" s="1">
        <v>-14400</v>
      </c>
      <c r="V1085">
        <v>0</v>
      </c>
      <c r="W1085" t="str">
        <f>""</f>
        <v/>
      </c>
      <c r="X1085">
        <v>0</v>
      </c>
      <c r="Y1085" t="str">
        <f>""</f>
        <v/>
      </c>
      <c r="Z1085">
        <v>0</v>
      </c>
      <c r="AA1085" t="str">
        <f>""</f>
        <v/>
      </c>
      <c r="AB1085">
        <v>0</v>
      </c>
      <c r="AC1085" t="str">
        <f>""</f>
        <v/>
      </c>
      <c r="AD1085">
        <v>0</v>
      </c>
      <c r="AE1085" t="str">
        <f>""</f>
        <v/>
      </c>
      <c r="AF1085">
        <v>0</v>
      </c>
      <c r="AG1085" t="str">
        <f>""</f>
        <v/>
      </c>
      <c r="AH1085">
        <v>0</v>
      </c>
      <c r="AI1085" t="str">
        <f>""</f>
        <v/>
      </c>
      <c r="AJ1085">
        <v>0</v>
      </c>
      <c r="AK1085" t="str">
        <f>""</f>
        <v/>
      </c>
      <c r="AL1085">
        <v>0</v>
      </c>
      <c r="AM1085" t="str">
        <f>""</f>
        <v/>
      </c>
      <c r="AN1085">
        <v>0</v>
      </c>
      <c r="AO1085" t="str">
        <f>""</f>
        <v/>
      </c>
      <c r="AP1085">
        <v>0</v>
      </c>
      <c r="AQ1085" t="str">
        <f>""</f>
        <v/>
      </c>
      <c r="AR1085" t="s">
        <v>767</v>
      </c>
      <c r="AS1085" t="s">
        <v>57</v>
      </c>
      <c r="AT1085">
        <v>1273</v>
      </c>
      <c r="AU1085" t="s">
        <v>1175</v>
      </c>
      <c r="AV1085">
        <v>2015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</row>
    <row r="1086" spans="1:54" x14ac:dyDescent="0.2">
      <c r="A1086">
        <v>2127411524</v>
      </c>
      <c r="B1086" t="s">
        <v>1177</v>
      </c>
      <c r="C1086" s="2">
        <v>-1200000</v>
      </c>
      <c r="D1086">
        <v>0</v>
      </c>
      <c r="E1086">
        <v>0</v>
      </c>
      <c r="F1086">
        <v>0</v>
      </c>
      <c r="G1086" s="1">
        <v>-1200000</v>
      </c>
      <c r="H1086">
        <v>0</v>
      </c>
      <c r="I1086" s="2">
        <v>-1200000</v>
      </c>
      <c r="J1086">
        <v>0</v>
      </c>
      <c r="K1086">
        <v>0</v>
      </c>
      <c r="L1086">
        <v>0</v>
      </c>
      <c r="M1086" s="1">
        <v>-1200000</v>
      </c>
      <c r="N1086">
        <v>0</v>
      </c>
      <c r="O1086" s="2">
        <v>-1200000</v>
      </c>
      <c r="P1086">
        <v>0</v>
      </c>
      <c r="Q1086" s="1">
        <v>-1200000</v>
      </c>
      <c r="R1086">
        <v>0</v>
      </c>
      <c r="S1086">
        <v>0</v>
      </c>
      <c r="T1086">
        <v>0</v>
      </c>
      <c r="U1086">
        <v>0</v>
      </c>
      <c r="V1086">
        <v>0</v>
      </c>
      <c r="W1086" t="str">
        <f>""</f>
        <v/>
      </c>
      <c r="X1086">
        <v>0</v>
      </c>
      <c r="Y1086" t="str">
        <f>""</f>
        <v/>
      </c>
      <c r="Z1086">
        <v>0</v>
      </c>
      <c r="AA1086" t="str">
        <f>""</f>
        <v/>
      </c>
      <c r="AB1086">
        <v>0</v>
      </c>
      <c r="AC1086" t="str">
        <f>""</f>
        <v/>
      </c>
      <c r="AD1086">
        <v>0</v>
      </c>
      <c r="AE1086" t="str">
        <f>""</f>
        <v/>
      </c>
      <c r="AF1086">
        <v>0</v>
      </c>
      <c r="AG1086" t="str">
        <f>""</f>
        <v/>
      </c>
      <c r="AH1086">
        <v>0</v>
      </c>
      <c r="AI1086" t="str">
        <f>""</f>
        <v/>
      </c>
      <c r="AJ1086">
        <v>0</v>
      </c>
      <c r="AK1086" t="str">
        <f>""</f>
        <v/>
      </c>
      <c r="AL1086">
        <v>0</v>
      </c>
      <c r="AM1086" t="str">
        <f>""</f>
        <v/>
      </c>
      <c r="AN1086">
        <v>0</v>
      </c>
      <c r="AO1086" t="str">
        <f>""</f>
        <v/>
      </c>
      <c r="AP1086">
        <v>0</v>
      </c>
      <c r="AQ1086" t="str">
        <f>""</f>
        <v/>
      </c>
      <c r="AR1086" t="s">
        <v>767</v>
      </c>
      <c r="AS1086" t="s">
        <v>57</v>
      </c>
      <c r="AT1086">
        <v>1274</v>
      </c>
      <c r="AU1086" t="s">
        <v>1178</v>
      </c>
      <c r="AV1086">
        <v>2015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</row>
    <row r="1087" spans="1:54" x14ac:dyDescent="0.2">
      <c r="A1087">
        <v>2127421750</v>
      </c>
      <c r="B1087" t="s">
        <v>1179</v>
      </c>
      <c r="C1087" s="2">
        <v>1200000</v>
      </c>
      <c r="D1087" s="1">
        <v>26775</v>
      </c>
      <c r="E1087">
        <v>0</v>
      </c>
      <c r="F1087" s="1">
        <v>26775</v>
      </c>
      <c r="G1087" s="1">
        <v>1173225</v>
      </c>
      <c r="H1087">
        <v>2.23</v>
      </c>
      <c r="I1087" s="2">
        <v>1200000</v>
      </c>
      <c r="J1087" s="1">
        <v>26775</v>
      </c>
      <c r="K1087">
        <v>0</v>
      </c>
      <c r="L1087" s="1">
        <v>26775</v>
      </c>
      <c r="M1087" s="1">
        <v>1173225</v>
      </c>
      <c r="N1087">
        <v>2.23</v>
      </c>
      <c r="O1087" s="2">
        <v>1200000</v>
      </c>
      <c r="P1087" s="1">
        <v>55575</v>
      </c>
      <c r="Q1087" s="1">
        <v>1144425</v>
      </c>
      <c r="R1087">
        <v>0</v>
      </c>
      <c r="S1087" s="1">
        <v>-26775</v>
      </c>
      <c r="T1087">
        <v>0</v>
      </c>
      <c r="U1087" s="1">
        <v>-26775</v>
      </c>
      <c r="V1087">
        <v>0</v>
      </c>
      <c r="W1087" t="str">
        <f>""</f>
        <v/>
      </c>
      <c r="X1087">
        <v>0</v>
      </c>
      <c r="Y1087" t="str">
        <f>""</f>
        <v/>
      </c>
      <c r="Z1087">
        <v>0</v>
      </c>
      <c r="AA1087" t="str">
        <f>""</f>
        <v/>
      </c>
      <c r="AB1087">
        <v>0</v>
      </c>
      <c r="AC1087" t="str">
        <f>""</f>
        <v/>
      </c>
      <c r="AD1087">
        <v>0</v>
      </c>
      <c r="AE1087" t="str">
        <f>""</f>
        <v/>
      </c>
      <c r="AF1087">
        <v>0</v>
      </c>
      <c r="AG1087" t="str">
        <f>""</f>
        <v/>
      </c>
      <c r="AH1087">
        <v>0</v>
      </c>
      <c r="AI1087" t="str">
        <f>""</f>
        <v/>
      </c>
      <c r="AJ1087">
        <v>0</v>
      </c>
      <c r="AK1087" t="str">
        <f>""</f>
        <v/>
      </c>
      <c r="AL1087">
        <v>0</v>
      </c>
      <c r="AM1087" t="str">
        <f>""</f>
        <v/>
      </c>
      <c r="AN1087">
        <v>0</v>
      </c>
      <c r="AO1087" t="str">
        <f>""</f>
        <v/>
      </c>
      <c r="AP1087">
        <v>0</v>
      </c>
      <c r="AQ1087" t="str">
        <f>""</f>
        <v/>
      </c>
      <c r="AR1087" t="s">
        <v>767</v>
      </c>
      <c r="AS1087" t="s">
        <v>57</v>
      </c>
      <c r="AT1087">
        <v>1274</v>
      </c>
      <c r="AU1087" t="s">
        <v>1178</v>
      </c>
      <c r="AV1087">
        <v>2015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</row>
    <row r="1088" spans="1:54" x14ac:dyDescent="0.2">
      <c r="A1088">
        <v>2127511510</v>
      </c>
      <c r="B1088" t="s">
        <v>1180</v>
      </c>
      <c r="C1088" s="2">
        <v>-19845</v>
      </c>
      <c r="D1088">
        <v>0</v>
      </c>
      <c r="E1088">
        <v>0</v>
      </c>
      <c r="F1088">
        <v>0</v>
      </c>
      <c r="G1088" s="1">
        <v>-19845</v>
      </c>
      <c r="H1088">
        <v>0</v>
      </c>
      <c r="I1088" s="2">
        <v>-19845</v>
      </c>
      <c r="J1088">
        <v>0</v>
      </c>
      <c r="K1088">
        <v>0</v>
      </c>
      <c r="L1088">
        <v>0</v>
      </c>
      <c r="M1088" s="1">
        <v>-19845</v>
      </c>
      <c r="N1088">
        <v>0</v>
      </c>
      <c r="O1088" s="2">
        <v>-19845</v>
      </c>
      <c r="P1088">
        <v>0</v>
      </c>
      <c r="Q1088" s="1">
        <v>-19845</v>
      </c>
      <c r="R1088">
        <v>0</v>
      </c>
      <c r="S1088">
        <v>0</v>
      </c>
      <c r="T1088">
        <v>0</v>
      </c>
      <c r="U1088">
        <v>0</v>
      </c>
      <c r="V1088">
        <v>0</v>
      </c>
      <c r="W1088" t="str">
        <f>""</f>
        <v/>
      </c>
      <c r="X1088">
        <v>0</v>
      </c>
      <c r="Y1088" t="str">
        <f>""</f>
        <v/>
      </c>
      <c r="Z1088">
        <v>0</v>
      </c>
      <c r="AA1088" t="str">
        <f>""</f>
        <v/>
      </c>
      <c r="AB1088">
        <v>0</v>
      </c>
      <c r="AC1088" t="str">
        <f>""</f>
        <v/>
      </c>
      <c r="AD1088">
        <v>0</v>
      </c>
      <c r="AE1088" t="str">
        <f>""</f>
        <v/>
      </c>
      <c r="AF1088">
        <v>0</v>
      </c>
      <c r="AG1088" t="str">
        <f>""</f>
        <v/>
      </c>
      <c r="AH1088">
        <v>0</v>
      </c>
      <c r="AI1088" t="str">
        <f>""</f>
        <v/>
      </c>
      <c r="AJ1088">
        <v>0</v>
      </c>
      <c r="AK1088" t="str">
        <f>""</f>
        <v/>
      </c>
      <c r="AL1088">
        <v>0</v>
      </c>
      <c r="AM1088" t="str">
        <f>""</f>
        <v/>
      </c>
      <c r="AN1088">
        <v>0</v>
      </c>
      <c r="AO1088" t="str">
        <f>""</f>
        <v/>
      </c>
      <c r="AP1088">
        <v>0</v>
      </c>
      <c r="AQ1088" t="str">
        <f>""</f>
        <v/>
      </c>
      <c r="AR1088" t="s">
        <v>767</v>
      </c>
      <c r="AS1088" t="s">
        <v>57</v>
      </c>
      <c r="AT1088">
        <v>1275</v>
      </c>
      <c r="AU1088" t="s">
        <v>1181</v>
      </c>
      <c r="AV1088">
        <v>2015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</row>
    <row r="1089" spans="1:54" x14ac:dyDescent="0.2">
      <c r="A1089">
        <v>2127511531</v>
      </c>
      <c r="B1089" t="s">
        <v>1182</v>
      </c>
      <c r="C1089" s="2">
        <v>-178605</v>
      </c>
      <c r="D1089">
        <v>0</v>
      </c>
      <c r="E1089">
        <v>0</v>
      </c>
      <c r="F1089">
        <v>0</v>
      </c>
      <c r="G1089" s="1">
        <v>-178605</v>
      </c>
      <c r="H1089">
        <v>0</v>
      </c>
      <c r="I1089" s="2">
        <v>-178605</v>
      </c>
      <c r="J1089">
        <v>0</v>
      </c>
      <c r="K1089">
        <v>0</v>
      </c>
      <c r="L1089">
        <v>0</v>
      </c>
      <c r="M1089" s="1">
        <v>-178605</v>
      </c>
      <c r="N1089">
        <v>0</v>
      </c>
      <c r="O1089" s="2">
        <v>-178605</v>
      </c>
      <c r="P1089">
        <v>0</v>
      </c>
      <c r="Q1089" s="1">
        <v>-178605</v>
      </c>
      <c r="R1089">
        <v>0</v>
      </c>
      <c r="S1089">
        <v>0</v>
      </c>
      <c r="T1089">
        <v>0</v>
      </c>
      <c r="U1089">
        <v>0</v>
      </c>
      <c r="V1089">
        <v>0</v>
      </c>
      <c r="W1089" t="str">
        <f>""</f>
        <v/>
      </c>
      <c r="X1089">
        <v>0</v>
      </c>
      <c r="Y1089" t="str">
        <f>""</f>
        <v/>
      </c>
      <c r="Z1089">
        <v>0</v>
      </c>
      <c r="AA1089" t="str">
        <f>""</f>
        <v/>
      </c>
      <c r="AB1089">
        <v>0</v>
      </c>
      <c r="AC1089" t="str">
        <f>""</f>
        <v/>
      </c>
      <c r="AD1089">
        <v>0</v>
      </c>
      <c r="AE1089" t="str">
        <f>""</f>
        <v/>
      </c>
      <c r="AF1089">
        <v>0</v>
      </c>
      <c r="AG1089" t="str">
        <f>""</f>
        <v/>
      </c>
      <c r="AH1089">
        <v>0</v>
      </c>
      <c r="AI1089" t="str">
        <f>""</f>
        <v/>
      </c>
      <c r="AJ1089">
        <v>0</v>
      </c>
      <c r="AK1089" t="str">
        <f>""</f>
        <v/>
      </c>
      <c r="AL1089">
        <v>0</v>
      </c>
      <c r="AM1089" t="str">
        <f>""</f>
        <v/>
      </c>
      <c r="AN1089">
        <v>0</v>
      </c>
      <c r="AO1089" t="str">
        <f>""</f>
        <v/>
      </c>
      <c r="AP1089">
        <v>0</v>
      </c>
      <c r="AQ1089" t="str">
        <f>""</f>
        <v/>
      </c>
      <c r="AR1089" t="s">
        <v>767</v>
      </c>
      <c r="AS1089" t="s">
        <v>57</v>
      </c>
      <c r="AT1089">
        <v>1275</v>
      </c>
      <c r="AU1089" t="s">
        <v>1181</v>
      </c>
      <c r="AV1089">
        <v>2015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</row>
    <row r="1090" spans="1:54" x14ac:dyDescent="0.2">
      <c r="A1090">
        <v>2127521750</v>
      </c>
      <c r="B1090" t="s">
        <v>1183</v>
      </c>
      <c r="C1090" s="2">
        <v>198450</v>
      </c>
      <c r="D1090">
        <v>0</v>
      </c>
      <c r="E1090">
        <v>0</v>
      </c>
      <c r="F1090">
        <v>0</v>
      </c>
      <c r="G1090" s="1">
        <v>198450</v>
      </c>
      <c r="H1090">
        <v>0</v>
      </c>
      <c r="I1090" s="2">
        <v>198450</v>
      </c>
      <c r="J1090">
        <v>0</v>
      </c>
      <c r="K1090">
        <v>0</v>
      </c>
      <c r="L1090">
        <v>0</v>
      </c>
      <c r="M1090" s="1">
        <v>198450</v>
      </c>
      <c r="N1090">
        <v>0</v>
      </c>
      <c r="O1090" s="2">
        <v>198450</v>
      </c>
      <c r="P1090">
        <v>0</v>
      </c>
      <c r="Q1090" s="1">
        <v>198450</v>
      </c>
      <c r="R1090">
        <v>0</v>
      </c>
      <c r="S1090">
        <v>0</v>
      </c>
      <c r="T1090">
        <v>0</v>
      </c>
      <c r="U1090">
        <v>0</v>
      </c>
      <c r="V1090">
        <v>0</v>
      </c>
      <c r="W1090" t="str">
        <f>""</f>
        <v/>
      </c>
      <c r="X1090">
        <v>0</v>
      </c>
      <c r="Y1090" t="str">
        <f>""</f>
        <v/>
      </c>
      <c r="Z1090">
        <v>0</v>
      </c>
      <c r="AA1090" t="str">
        <f>""</f>
        <v/>
      </c>
      <c r="AB1090">
        <v>0</v>
      </c>
      <c r="AC1090" t="str">
        <f>""</f>
        <v/>
      </c>
      <c r="AD1090">
        <v>0</v>
      </c>
      <c r="AE1090" t="str">
        <f>""</f>
        <v/>
      </c>
      <c r="AF1090">
        <v>0</v>
      </c>
      <c r="AG1090" t="str">
        <f>""</f>
        <v/>
      </c>
      <c r="AH1090">
        <v>0</v>
      </c>
      <c r="AI1090" t="str">
        <f>""</f>
        <v/>
      </c>
      <c r="AJ1090">
        <v>0</v>
      </c>
      <c r="AK1090" t="str">
        <f>""</f>
        <v/>
      </c>
      <c r="AL1090">
        <v>0</v>
      </c>
      <c r="AM1090" t="str">
        <f>""</f>
        <v/>
      </c>
      <c r="AN1090">
        <v>0</v>
      </c>
      <c r="AO1090" t="str">
        <f>""</f>
        <v/>
      </c>
      <c r="AP1090">
        <v>0</v>
      </c>
      <c r="AQ1090" t="str">
        <f>""</f>
        <v/>
      </c>
      <c r="AR1090" t="s">
        <v>767</v>
      </c>
      <c r="AS1090" t="s">
        <v>57</v>
      </c>
      <c r="AT1090">
        <v>1275</v>
      </c>
      <c r="AU1090" t="s">
        <v>1181</v>
      </c>
      <c r="AV1090">
        <v>2015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</row>
    <row r="1091" spans="1:54" x14ac:dyDescent="0.2">
      <c r="A1091">
        <v>2127611510</v>
      </c>
      <c r="B1091" t="s">
        <v>1180</v>
      </c>
      <c r="C1091" s="2">
        <v>-24224</v>
      </c>
      <c r="D1091">
        <v>0</v>
      </c>
      <c r="E1091">
        <v>0</v>
      </c>
      <c r="F1091">
        <v>0</v>
      </c>
      <c r="G1091" s="1">
        <v>-24224</v>
      </c>
      <c r="H1091">
        <v>0</v>
      </c>
      <c r="I1091" s="2">
        <v>-24224</v>
      </c>
      <c r="J1091">
        <v>0</v>
      </c>
      <c r="K1091">
        <v>0</v>
      </c>
      <c r="L1091">
        <v>0</v>
      </c>
      <c r="M1091" s="1">
        <v>-24224</v>
      </c>
      <c r="N1091">
        <v>0</v>
      </c>
      <c r="O1091" s="2">
        <v>-24224</v>
      </c>
      <c r="P1091">
        <v>0</v>
      </c>
      <c r="Q1091" s="1">
        <v>-24224</v>
      </c>
      <c r="R1091">
        <v>0</v>
      </c>
      <c r="S1091">
        <v>0</v>
      </c>
      <c r="T1091">
        <v>0</v>
      </c>
      <c r="U1091">
        <v>0</v>
      </c>
      <c r="V1091">
        <v>0</v>
      </c>
      <c r="W1091" t="str">
        <f>""</f>
        <v/>
      </c>
      <c r="X1091">
        <v>0</v>
      </c>
      <c r="Y1091" t="str">
        <f>""</f>
        <v/>
      </c>
      <c r="Z1091">
        <v>0</v>
      </c>
      <c r="AA1091" t="str">
        <f>""</f>
        <v/>
      </c>
      <c r="AB1091">
        <v>0</v>
      </c>
      <c r="AC1091" t="str">
        <f>""</f>
        <v/>
      </c>
      <c r="AD1091">
        <v>0</v>
      </c>
      <c r="AE1091" t="str">
        <f>""</f>
        <v/>
      </c>
      <c r="AF1091">
        <v>0</v>
      </c>
      <c r="AG1091" t="str">
        <f>""</f>
        <v/>
      </c>
      <c r="AH1091">
        <v>0</v>
      </c>
      <c r="AI1091" t="str">
        <f>""</f>
        <v/>
      </c>
      <c r="AJ1091">
        <v>0</v>
      </c>
      <c r="AK1091" t="str">
        <f>""</f>
        <v/>
      </c>
      <c r="AL1091">
        <v>0</v>
      </c>
      <c r="AM1091" t="str">
        <f>""</f>
        <v/>
      </c>
      <c r="AN1091">
        <v>0</v>
      </c>
      <c r="AO1091" t="str">
        <f>""</f>
        <v/>
      </c>
      <c r="AP1091">
        <v>0</v>
      </c>
      <c r="AQ1091" t="str">
        <f>""</f>
        <v/>
      </c>
      <c r="AR1091" t="s">
        <v>767</v>
      </c>
      <c r="AS1091" t="s">
        <v>57</v>
      </c>
      <c r="AT1091">
        <v>1276</v>
      </c>
      <c r="AU1091" t="s">
        <v>1184</v>
      </c>
      <c r="AV1091">
        <v>2015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</row>
    <row r="1092" spans="1:54" x14ac:dyDescent="0.2">
      <c r="A1092">
        <v>2127611530</v>
      </c>
      <c r="B1092" t="s">
        <v>1184</v>
      </c>
      <c r="C1092" s="2">
        <v>-218016</v>
      </c>
      <c r="D1092">
        <v>0</v>
      </c>
      <c r="E1092">
        <v>0</v>
      </c>
      <c r="F1092">
        <v>0</v>
      </c>
      <c r="G1092" s="1">
        <v>-218016</v>
      </c>
      <c r="H1092">
        <v>0</v>
      </c>
      <c r="I1092" s="2">
        <v>-218016</v>
      </c>
      <c r="J1092">
        <v>0</v>
      </c>
      <c r="K1092">
        <v>0</v>
      </c>
      <c r="L1092">
        <v>0</v>
      </c>
      <c r="M1092" s="1">
        <v>-218016</v>
      </c>
      <c r="N1092">
        <v>0</v>
      </c>
      <c r="O1092" s="2">
        <v>-218016</v>
      </c>
      <c r="P1092">
        <v>0</v>
      </c>
      <c r="Q1092" s="1">
        <v>-218016</v>
      </c>
      <c r="R1092">
        <v>0</v>
      </c>
      <c r="S1092">
        <v>0</v>
      </c>
      <c r="T1092">
        <v>0</v>
      </c>
      <c r="U1092">
        <v>0</v>
      </c>
      <c r="V1092">
        <v>0</v>
      </c>
      <c r="W1092" t="str">
        <f>""</f>
        <v/>
      </c>
      <c r="X1092">
        <v>0</v>
      </c>
      <c r="Y1092" t="str">
        <f>""</f>
        <v/>
      </c>
      <c r="Z1092">
        <v>0</v>
      </c>
      <c r="AA1092" t="str">
        <f>""</f>
        <v/>
      </c>
      <c r="AB1092">
        <v>0</v>
      </c>
      <c r="AC1092" t="str">
        <f>""</f>
        <v/>
      </c>
      <c r="AD1092">
        <v>0</v>
      </c>
      <c r="AE1092" t="str">
        <f>""</f>
        <v/>
      </c>
      <c r="AF1092">
        <v>0</v>
      </c>
      <c r="AG1092" t="str">
        <f>""</f>
        <v/>
      </c>
      <c r="AH1092">
        <v>0</v>
      </c>
      <c r="AI1092" t="str">
        <f>""</f>
        <v/>
      </c>
      <c r="AJ1092">
        <v>0</v>
      </c>
      <c r="AK1092" t="str">
        <f>""</f>
        <v/>
      </c>
      <c r="AL1092">
        <v>0</v>
      </c>
      <c r="AM1092" t="str">
        <f>""</f>
        <v/>
      </c>
      <c r="AN1092">
        <v>0</v>
      </c>
      <c r="AO1092" t="str">
        <f>""</f>
        <v/>
      </c>
      <c r="AP1092">
        <v>0</v>
      </c>
      <c r="AQ1092" t="str">
        <f>""</f>
        <v/>
      </c>
      <c r="AR1092" t="s">
        <v>767</v>
      </c>
      <c r="AS1092" t="s">
        <v>57</v>
      </c>
      <c r="AT1092">
        <v>1276</v>
      </c>
      <c r="AU1092" t="s">
        <v>1184</v>
      </c>
      <c r="AV1092">
        <v>2015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</row>
    <row r="1093" spans="1:54" x14ac:dyDescent="0.2">
      <c r="A1093">
        <v>2127621930</v>
      </c>
      <c r="B1093" t="s">
        <v>1185</v>
      </c>
      <c r="C1093" s="2">
        <v>242240</v>
      </c>
      <c r="D1093">
        <v>0</v>
      </c>
      <c r="E1093">
        <v>0</v>
      </c>
      <c r="F1093">
        <v>0</v>
      </c>
      <c r="G1093" s="1">
        <v>242240</v>
      </c>
      <c r="H1093">
        <v>0</v>
      </c>
      <c r="I1093" s="2">
        <v>242240</v>
      </c>
      <c r="J1093">
        <v>0</v>
      </c>
      <c r="K1093">
        <v>0</v>
      </c>
      <c r="L1093">
        <v>0</v>
      </c>
      <c r="M1093" s="1">
        <v>242240</v>
      </c>
      <c r="N1093">
        <v>0</v>
      </c>
      <c r="O1093" s="2">
        <v>242240</v>
      </c>
      <c r="P1093">
        <v>0</v>
      </c>
      <c r="Q1093" s="1">
        <v>242240</v>
      </c>
      <c r="R1093">
        <v>0</v>
      </c>
      <c r="S1093">
        <v>0</v>
      </c>
      <c r="T1093">
        <v>0</v>
      </c>
      <c r="U1093">
        <v>0</v>
      </c>
      <c r="V1093">
        <v>0</v>
      </c>
      <c r="W1093" t="str">
        <f>""</f>
        <v/>
      </c>
      <c r="X1093">
        <v>0</v>
      </c>
      <c r="Y1093" t="str">
        <f>""</f>
        <v/>
      </c>
      <c r="Z1093">
        <v>0</v>
      </c>
      <c r="AA1093" t="str">
        <f>""</f>
        <v/>
      </c>
      <c r="AB1093">
        <v>0</v>
      </c>
      <c r="AC1093" t="str">
        <f>""</f>
        <v/>
      </c>
      <c r="AD1093">
        <v>0</v>
      </c>
      <c r="AE1093" t="str">
        <f>""</f>
        <v/>
      </c>
      <c r="AF1093">
        <v>0</v>
      </c>
      <c r="AG1093" t="str">
        <f>""</f>
        <v/>
      </c>
      <c r="AH1093">
        <v>0</v>
      </c>
      <c r="AI1093" t="str">
        <f>""</f>
        <v/>
      </c>
      <c r="AJ1093">
        <v>0</v>
      </c>
      <c r="AK1093" t="str">
        <f>""</f>
        <v/>
      </c>
      <c r="AL1093">
        <v>0</v>
      </c>
      <c r="AM1093" t="str">
        <f>""</f>
        <v/>
      </c>
      <c r="AN1093">
        <v>0</v>
      </c>
      <c r="AO1093" t="str">
        <f>""</f>
        <v/>
      </c>
      <c r="AP1093">
        <v>0</v>
      </c>
      <c r="AQ1093" t="str">
        <f>""</f>
        <v/>
      </c>
      <c r="AR1093" t="s">
        <v>767</v>
      </c>
      <c r="AS1093" t="s">
        <v>57</v>
      </c>
      <c r="AT1093">
        <v>1276</v>
      </c>
      <c r="AU1093" t="s">
        <v>1184</v>
      </c>
      <c r="AV1093">
        <v>2015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</row>
    <row r="1094" spans="1:54" x14ac:dyDescent="0.2">
      <c r="A1094">
        <v>2127711510</v>
      </c>
      <c r="B1094" t="s">
        <v>1186</v>
      </c>
      <c r="C1094" s="2">
        <v>-24164</v>
      </c>
      <c r="D1094">
        <v>0</v>
      </c>
      <c r="E1094">
        <v>0</v>
      </c>
      <c r="F1094">
        <v>0</v>
      </c>
      <c r="G1094" s="1">
        <v>-24164</v>
      </c>
      <c r="H1094">
        <v>0</v>
      </c>
      <c r="I1094" s="2">
        <v>-24164</v>
      </c>
      <c r="J1094">
        <v>0</v>
      </c>
      <c r="K1094">
        <v>0</v>
      </c>
      <c r="L1094">
        <v>0</v>
      </c>
      <c r="M1094" s="1">
        <v>-24164</v>
      </c>
      <c r="N1094">
        <v>0</v>
      </c>
      <c r="O1094" s="2">
        <v>-24164</v>
      </c>
      <c r="P1094">
        <v>0</v>
      </c>
      <c r="Q1094" s="1">
        <v>-24164</v>
      </c>
      <c r="R1094">
        <v>0</v>
      </c>
      <c r="S1094">
        <v>0</v>
      </c>
      <c r="T1094">
        <v>0</v>
      </c>
      <c r="U1094">
        <v>0</v>
      </c>
      <c r="V1094">
        <v>0</v>
      </c>
      <c r="W1094" t="str">
        <f>""</f>
        <v/>
      </c>
      <c r="X1094">
        <v>0</v>
      </c>
      <c r="Y1094" t="str">
        <f>""</f>
        <v/>
      </c>
      <c r="Z1094">
        <v>0</v>
      </c>
      <c r="AA1094" t="str">
        <f>""</f>
        <v/>
      </c>
      <c r="AB1094">
        <v>0</v>
      </c>
      <c r="AC1094" t="str">
        <f>""</f>
        <v/>
      </c>
      <c r="AD1094">
        <v>0</v>
      </c>
      <c r="AE1094" t="str">
        <f>""</f>
        <v/>
      </c>
      <c r="AF1094">
        <v>0</v>
      </c>
      <c r="AG1094" t="str">
        <f>""</f>
        <v/>
      </c>
      <c r="AH1094">
        <v>0</v>
      </c>
      <c r="AI1094" t="str">
        <f>""</f>
        <v/>
      </c>
      <c r="AJ1094">
        <v>0</v>
      </c>
      <c r="AK1094" t="str">
        <f>""</f>
        <v/>
      </c>
      <c r="AL1094">
        <v>0</v>
      </c>
      <c r="AM1094" t="str">
        <f>""</f>
        <v/>
      </c>
      <c r="AN1094">
        <v>0</v>
      </c>
      <c r="AO1094" t="str">
        <f>""</f>
        <v/>
      </c>
      <c r="AP1094">
        <v>0</v>
      </c>
      <c r="AQ1094" t="str">
        <f>""</f>
        <v/>
      </c>
      <c r="AR1094" t="s">
        <v>767</v>
      </c>
      <c r="AS1094" t="s">
        <v>57</v>
      </c>
      <c r="AT1094">
        <v>1277</v>
      </c>
      <c r="AU1094" t="s">
        <v>1187</v>
      </c>
      <c r="AV1094">
        <v>2015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</row>
    <row r="1095" spans="1:54" x14ac:dyDescent="0.2">
      <c r="A1095">
        <v>2127711531</v>
      </c>
      <c r="B1095" t="s">
        <v>1188</v>
      </c>
      <c r="C1095" s="2">
        <v>-217476</v>
      </c>
      <c r="D1095">
        <v>0</v>
      </c>
      <c r="E1095">
        <v>0</v>
      </c>
      <c r="F1095">
        <v>0</v>
      </c>
      <c r="G1095" s="1">
        <v>-217476</v>
      </c>
      <c r="H1095">
        <v>0</v>
      </c>
      <c r="I1095" s="2">
        <v>-217476</v>
      </c>
      <c r="J1095">
        <v>0</v>
      </c>
      <c r="K1095">
        <v>0</v>
      </c>
      <c r="L1095">
        <v>0</v>
      </c>
      <c r="M1095" s="1">
        <v>-217476</v>
      </c>
      <c r="N1095">
        <v>0</v>
      </c>
      <c r="O1095" s="2">
        <v>-217476</v>
      </c>
      <c r="P1095">
        <v>0</v>
      </c>
      <c r="Q1095" s="1">
        <v>-217476</v>
      </c>
      <c r="R1095">
        <v>0</v>
      </c>
      <c r="S1095">
        <v>0</v>
      </c>
      <c r="T1095">
        <v>0</v>
      </c>
      <c r="U1095">
        <v>0</v>
      </c>
      <c r="V1095">
        <v>0</v>
      </c>
      <c r="W1095" t="str">
        <f>""</f>
        <v/>
      </c>
      <c r="X1095">
        <v>0</v>
      </c>
      <c r="Y1095" t="str">
        <f>""</f>
        <v/>
      </c>
      <c r="Z1095">
        <v>0</v>
      </c>
      <c r="AA1095" t="str">
        <f>""</f>
        <v/>
      </c>
      <c r="AB1095">
        <v>0</v>
      </c>
      <c r="AC1095" t="str">
        <f>""</f>
        <v/>
      </c>
      <c r="AD1095">
        <v>0</v>
      </c>
      <c r="AE1095" t="str">
        <f>""</f>
        <v/>
      </c>
      <c r="AF1095">
        <v>0</v>
      </c>
      <c r="AG1095" t="str">
        <f>""</f>
        <v/>
      </c>
      <c r="AH1095">
        <v>0</v>
      </c>
      <c r="AI1095" t="str">
        <f>""</f>
        <v/>
      </c>
      <c r="AJ1095">
        <v>0</v>
      </c>
      <c r="AK1095" t="str">
        <f>""</f>
        <v/>
      </c>
      <c r="AL1095">
        <v>0</v>
      </c>
      <c r="AM1095" t="str">
        <f>""</f>
        <v/>
      </c>
      <c r="AN1095">
        <v>0</v>
      </c>
      <c r="AO1095" t="str">
        <f>""</f>
        <v/>
      </c>
      <c r="AP1095">
        <v>0</v>
      </c>
      <c r="AQ1095" t="str">
        <f>""</f>
        <v/>
      </c>
      <c r="AR1095" t="s">
        <v>767</v>
      </c>
      <c r="AS1095" t="s">
        <v>57</v>
      </c>
      <c r="AT1095">
        <v>1277</v>
      </c>
      <c r="AU1095" t="s">
        <v>1187</v>
      </c>
      <c r="AV1095">
        <v>2015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</row>
    <row r="1096" spans="1:54" x14ac:dyDescent="0.2">
      <c r="A1096">
        <v>2127721930</v>
      </c>
      <c r="B1096" t="s">
        <v>1189</v>
      </c>
      <c r="C1096" s="2">
        <v>241640</v>
      </c>
      <c r="D1096">
        <v>0</v>
      </c>
      <c r="E1096">
        <v>0</v>
      </c>
      <c r="F1096">
        <v>0</v>
      </c>
      <c r="G1096" s="1">
        <v>241640</v>
      </c>
      <c r="H1096">
        <v>0</v>
      </c>
      <c r="I1096" s="2">
        <v>241640</v>
      </c>
      <c r="J1096">
        <v>0</v>
      </c>
      <c r="K1096">
        <v>0</v>
      </c>
      <c r="L1096">
        <v>0</v>
      </c>
      <c r="M1096" s="1">
        <v>241640</v>
      </c>
      <c r="N1096">
        <v>0</v>
      </c>
      <c r="O1096" s="2">
        <v>241640</v>
      </c>
      <c r="P1096">
        <v>0</v>
      </c>
      <c r="Q1096" s="1">
        <v>241640</v>
      </c>
      <c r="R1096">
        <v>0</v>
      </c>
      <c r="S1096">
        <v>0</v>
      </c>
      <c r="T1096">
        <v>0</v>
      </c>
      <c r="U1096">
        <v>0</v>
      </c>
      <c r="V1096">
        <v>0</v>
      </c>
      <c r="W1096" t="str">
        <f>""</f>
        <v/>
      </c>
      <c r="X1096">
        <v>0</v>
      </c>
      <c r="Y1096" t="str">
        <f>""</f>
        <v/>
      </c>
      <c r="Z1096">
        <v>0</v>
      </c>
      <c r="AA1096" t="str">
        <f>""</f>
        <v/>
      </c>
      <c r="AB1096">
        <v>0</v>
      </c>
      <c r="AC1096" t="str">
        <f>""</f>
        <v/>
      </c>
      <c r="AD1096">
        <v>0</v>
      </c>
      <c r="AE1096" t="str">
        <f>""</f>
        <v/>
      </c>
      <c r="AF1096">
        <v>0</v>
      </c>
      <c r="AG1096" t="str">
        <f>""</f>
        <v/>
      </c>
      <c r="AH1096">
        <v>0</v>
      </c>
      <c r="AI1096" t="str">
        <f>""</f>
        <v/>
      </c>
      <c r="AJ1096">
        <v>0</v>
      </c>
      <c r="AK1096" t="str">
        <f>""</f>
        <v/>
      </c>
      <c r="AL1096">
        <v>0</v>
      </c>
      <c r="AM1096" t="str">
        <f>""</f>
        <v/>
      </c>
      <c r="AN1096">
        <v>0</v>
      </c>
      <c r="AO1096" t="str">
        <f>""</f>
        <v/>
      </c>
      <c r="AP1096">
        <v>0</v>
      </c>
      <c r="AQ1096" t="str">
        <f>""</f>
        <v/>
      </c>
      <c r="AR1096" t="s">
        <v>767</v>
      </c>
      <c r="AS1096" t="s">
        <v>57</v>
      </c>
      <c r="AT1096">
        <v>1277</v>
      </c>
      <c r="AU1096" t="s">
        <v>1187</v>
      </c>
      <c r="AV1096">
        <v>2015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</row>
    <row r="1097" spans="1:54" x14ac:dyDescent="0.2">
      <c r="A1097">
        <v>2127811523</v>
      </c>
      <c r="B1097" t="s">
        <v>1190</v>
      </c>
      <c r="C1097" s="2">
        <v>-33000</v>
      </c>
      <c r="D1097">
        <v>0</v>
      </c>
      <c r="E1097">
        <v>0</v>
      </c>
      <c r="F1097">
        <v>0</v>
      </c>
      <c r="G1097" s="1">
        <v>-33000</v>
      </c>
      <c r="H1097">
        <v>0</v>
      </c>
      <c r="I1097" s="2">
        <v>-33000</v>
      </c>
      <c r="J1097">
        <v>0</v>
      </c>
      <c r="K1097">
        <v>0</v>
      </c>
      <c r="L1097">
        <v>0</v>
      </c>
      <c r="M1097" s="1">
        <v>-33000</v>
      </c>
      <c r="N1097">
        <v>0</v>
      </c>
      <c r="O1097" s="2">
        <v>-33000</v>
      </c>
      <c r="P1097">
        <v>0</v>
      </c>
      <c r="Q1097" s="1">
        <v>-33000</v>
      </c>
      <c r="R1097">
        <v>0</v>
      </c>
      <c r="S1097">
        <v>0</v>
      </c>
      <c r="T1097">
        <v>0</v>
      </c>
      <c r="U1097">
        <v>0</v>
      </c>
      <c r="V1097">
        <v>0</v>
      </c>
      <c r="W1097" t="str">
        <f>""</f>
        <v/>
      </c>
      <c r="X1097">
        <v>0</v>
      </c>
      <c r="Y1097" t="str">
        <f>""</f>
        <v/>
      </c>
      <c r="Z1097">
        <v>0</v>
      </c>
      <c r="AA1097" t="str">
        <f>""</f>
        <v/>
      </c>
      <c r="AB1097">
        <v>0</v>
      </c>
      <c r="AC1097" t="str">
        <f>""</f>
        <v/>
      </c>
      <c r="AD1097">
        <v>0</v>
      </c>
      <c r="AE1097" t="str">
        <f>""</f>
        <v/>
      </c>
      <c r="AF1097">
        <v>0</v>
      </c>
      <c r="AG1097" t="str">
        <f>""</f>
        <v/>
      </c>
      <c r="AH1097">
        <v>0</v>
      </c>
      <c r="AI1097" t="str">
        <f>""</f>
        <v/>
      </c>
      <c r="AJ1097">
        <v>0</v>
      </c>
      <c r="AK1097" t="str">
        <f>""</f>
        <v/>
      </c>
      <c r="AL1097">
        <v>0</v>
      </c>
      <c r="AM1097" t="str">
        <f>""</f>
        <v/>
      </c>
      <c r="AN1097">
        <v>0</v>
      </c>
      <c r="AO1097" t="str">
        <f>""</f>
        <v/>
      </c>
      <c r="AP1097">
        <v>0</v>
      </c>
      <c r="AQ1097" t="str">
        <f>""</f>
        <v/>
      </c>
      <c r="AR1097" t="s">
        <v>767</v>
      </c>
      <c r="AS1097" t="s">
        <v>57</v>
      </c>
      <c r="AT1097">
        <v>1278</v>
      </c>
      <c r="AU1097" t="s">
        <v>1034</v>
      </c>
      <c r="AV1097">
        <v>2015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</row>
    <row r="1098" spans="1:54" x14ac:dyDescent="0.2">
      <c r="A1098">
        <v>2127821750</v>
      </c>
      <c r="B1098" t="s">
        <v>1190</v>
      </c>
      <c r="C1098" s="2">
        <v>33000</v>
      </c>
      <c r="D1098">
        <v>0</v>
      </c>
      <c r="E1098">
        <v>0</v>
      </c>
      <c r="F1098">
        <v>0</v>
      </c>
      <c r="G1098" s="1">
        <v>33000</v>
      </c>
      <c r="H1098">
        <v>0</v>
      </c>
      <c r="I1098" s="2">
        <v>33000</v>
      </c>
      <c r="J1098">
        <v>0</v>
      </c>
      <c r="K1098">
        <v>0</v>
      </c>
      <c r="L1098">
        <v>0</v>
      </c>
      <c r="M1098" s="1">
        <v>33000</v>
      </c>
      <c r="N1098">
        <v>0</v>
      </c>
      <c r="O1098" s="2">
        <v>33000</v>
      </c>
      <c r="P1098">
        <v>0</v>
      </c>
      <c r="Q1098" s="1">
        <v>33000</v>
      </c>
      <c r="R1098">
        <v>0</v>
      </c>
      <c r="S1098">
        <v>0</v>
      </c>
      <c r="T1098">
        <v>0</v>
      </c>
      <c r="U1098">
        <v>0</v>
      </c>
      <c r="V1098">
        <v>0</v>
      </c>
      <c r="W1098" t="str">
        <f>""</f>
        <v/>
      </c>
      <c r="X1098">
        <v>0</v>
      </c>
      <c r="Y1098" t="str">
        <f>""</f>
        <v/>
      </c>
      <c r="Z1098">
        <v>0</v>
      </c>
      <c r="AA1098" t="str">
        <f>""</f>
        <v/>
      </c>
      <c r="AB1098">
        <v>0</v>
      </c>
      <c r="AC1098" t="str">
        <f>""</f>
        <v/>
      </c>
      <c r="AD1098">
        <v>0</v>
      </c>
      <c r="AE1098" t="str">
        <f>""</f>
        <v/>
      </c>
      <c r="AF1098">
        <v>0</v>
      </c>
      <c r="AG1098" t="str">
        <f>""</f>
        <v/>
      </c>
      <c r="AH1098">
        <v>0</v>
      </c>
      <c r="AI1098" t="str">
        <f>""</f>
        <v/>
      </c>
      <c r="AJ1098">
        <v>0</v>
      </c>
      <c r="AK1098" t="str">
        <f>""</f>
        <v/>
      </c>
      <c r="AL1098">
        <v>0</v>
      </c>
      <c r="AM1098" t="str">
        <f>""</f>
        <v/>
      </c>
      <c r="AN1098">
        <v>0</v>
      </c>
      <c r="AO1098" t="str">
        <f>""</f>
        <v/>
      </c>
      <c r="AP1098">
        <v>0</v>
      </c>
      <c r="AQ1098" t="str">
        <f>""</f>
        <v/>
      </c>
      <c r="AR1098" t="s">
        <v>767</v>
      </c>
      <c r="AS1098" t="s">
        <v>57</v>
      </c>
      <c r="AT1098">
        <v>1278</v>
      </c>
      <c r="AU1098" t="s">
        <v>1034</v>
      </c>
      <c r="AV1098">
        <v>2015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</row>
    <row r="1099" spans="1:54" x14ac:dyDescent="0.2">
      <c r="A1099">
        <v>2127911524</v>
      </c>
      <c r="B1099" t="s">
        <v>1191</v>
      </c>
      <c r="C1099" s="2">
        <v>-214000</v>
      </c>
      <c r="D1099">
        <v>0</v>
      </c>
      <c r="E1099">
        <v>0</v>
      </c>
      <c r="F1099">
        <v>0</v>
      </c>
      <c r="G1099" s="1">
        <v>-214000</v>
      </c>
      <c r="H1099">
        <v>0</v>
      </c>
      <c r="I1099" s="2">
        <v>-214000</v>
      </c>
      <c r="J1099">
        <v>0</v>
      </c>
      <c r="K1099">
        <v>0</v>
      </c>
      <c r="L1099">
        <v>0</v>
      </c>
      <c r="M1099" s="1">
        <v>-214000</v>
      </c>
      <c r="N1099">
        <v>0</v>
      </c>
      <c r="O1099" s="2">
        <v>-214000</v>
      </c>
      <c r="P1099">
        <v>0</v>
      </c>
      <c r="Q1099" s="1">
        <v>-214000</v>
      </c>
      <c r="R1099">
        <v>0</v>
      </c>
      <c r="S1099">
        <v>0</v>
      </c>
      <c r="T1099">
        <v>0</v>
      </c>
      <c r="U1099">
        <v>0</v>
      </c>
      <c r="V1099">
        <v>0</v>
      </c>
      <c r="W1099" t="str">
        <f>""</f>
        <v/>
      </c>
      <c r="X1099">
        <v>0</v>
      </c>
      <c r="Y1099" t="str">
        <f>""</f>
        <v/>
      </c>
      <c r="Z1099">
        <v>0</v>
      </c>
      <c r="AA1099" t="str">
        <f>""</f>
        <v/>
      </c>
      <c r="AB1099">
        <v>0</v>
      </c>
      <c r="AC1099" t="str">
        <f>""</f>
        <v/>
      </c>
      <c r="AD1099">
        <v>0</v>
      </c>
      <c r="AE1099" t="str">
        <f>""</f>
        <v/>
      </c>
      <c r="AF1099">
        <v>0</v>
      </c>
      <c r="AG1099" t="str">
        <f>""</f>
        <v/>
      </c>
      <c r="AH1099">
        <v>0</v>
      </c>
      <c r="AI1099" t="str">
        <f>""</f>
        <v/>
      </c>
      <c r="AJ1099">
        <v>0</v>
      </c>
      <c r="AK1099" t="str">
        <f>""</f>
        <v/>
      </c>
      <c r="AL1099">
        <v>0</v>
      </c>
      <c r="AM1099" t="str">
        <f>""</f>
        <v/>
      </c>
      <c r="AN1099">
        <v>0</v>
      </c>
      <c r="AO1099" t="str">
        <f>""</f>
        <v/>
      </c>
      <c r="AP1099">
        <v>0</v>
      </c>
      <c r="AQ1099" t="str">
        <f>""</f>
        <v/>
      </c>
      <c r="AR1099" t="s">
        <v>767</v>
      </c>
      <c r="AS1099" t="s">
        <v>57</v>
      </c>
      <c r="AT1099">
        <v>1279</v>
      </c>
      <c r="AU1099" t="s">
        <v>1192</v>
      </c>
      <c r="AV1099">
        <v>2015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</row>
    <row r="1100" spans="1:54" x14ac:dyDescent="0.2">
      <c r="A1100">
        <v>2127921950</v>
      </c>
      <c r="B1100" t="s">
        <v>1193</v>
      </c>
      <c r="C1100" s="2">
        <v>214000</v>
      </c>
      <c r="D1100">
        <v>0</v>
      </c>
      <c r="E1100">
        <v>0</v>
      </c>
      <c r="F1100">
        <v>0</v>
      </c>
      <c r="G1100" s="1">
        <v>214000</v>
      </c>
      <c r="H1100">
        <v>0</v>
      </c>
      <c r="I1100" s="2">
        <v>214000</v>
      </c>
      <c r="J1100">
        <v>0</v>
      </c>
      <c r="K1100">
        <v>0</v>
      </c>
      <c r="L1100">
        <v>0</v>
      </c>
      <c r="M1100" s="1">
        <v>214000</v>
      </c>
      <c r="N1100">
        <v>0</v>
      </c>
      <c r="O1100" s="2">
        <v>214000</v>
      </c>
      <c r="P1100">
        <v>0</v>
      </c>
      <c r="Q1100" s="1">
        <v>214000</v>
      </c>
      <c r="R1100">
        <v>0</v>
      </c>
      <c r="S1100">
        <v>0</v>
      </c>
      <c r="T1100">
        <v>0</v>
      </c>
      <c r="U1100">
        <v>0</v>
      </c>
      <c r="V1100">
        <v>0</v>
      </c>
      <c r="W1100" t="str">
        <f>""</f>
        <v/>
      </c>
      <c r="X1100">
        <v>0</v>
      </c>
      <c r="Y1100" t="str">
        <f>""</f>
        <v/>
      </c>
      <c r="Z1100">
        <v>0</v>
      </c>
      <c r="AA1100" t="str">
        <f>""</f>
        <v/>
      </c>
      <c r="AB1100">
        <v>0</v>
      </c>
      <c r="AC1100" t="str">
        <f>""</f>
        <v/>
      </c>
      <c r="AD1100">
        <v>0</v>
      </c>
      <c r="AE1100" t="str">
        <f>""</f>
        <v/>
      </c>
      <c r="AF1100">
        <v>0</v>
      </c>
      <c r="AG1100" t="str">
        <f>""</f>
        <v/>
      </c>
      <c r="AH1100">
        <v>0</v>
      </c>
      <c r="AI1100" t="str">
        <f>""</f>
        <v/>
      </c>
      <c r="AJ1100">
        <v>0</v>
      </c>
      <c r="AK1100" t="str">
        <f>""</f>
        <v/>
      </c>
      <c r="AL1100">
        <v>0</v>
      </c>
      <c r="AM1100" t="str">
        <f>""</f>
        <v/>
      </c>
      <c r="AN1100">
        <v>0</v>
      </c>
      <c r="AO1100" t="str">
        <f>""</f>
        <v/>
      </c>
      <c r="AP1100">
        <v>0</v>
      </c>
      <c r="AQ1100" t="str">
        <f>""</f>
        <v/>
      </c>
      <c r="AR1100" t="s">
        <v>767</v>
      </c>
      <c r="AS1100" t="s">
        <v>57</v>
      </c>
      <c r="AT1100">
        <v>1279</v>
      </c>
      <c r="AU1100" t="s">
        <v>1192</v>
      </c>
      <c r="AV1100">
        <v>2015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</row>
    <row r="1107" spans="4:4" x14ac:dyDescent="0.2">
      <c r="D1107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783"/>
  <sheetViews>
    <sheetView rightToLeft="1" workbookViewId="0">
      <pane ySplit="1" topLeftCell="A195" activePane="bottomLeft" state="frozen"/>
      <selection pane="bottomLeft" activeCell="D195" sqref="D195"/>
    </sheetView>
  </sheetViews>
  <sheetFormatPr defaultColWidth="20.625" defaultRowHeight="14.25" x14ac:dyDescent="0.2"/>
  <cols>
    <col min="3" max="3" width="0" style="3" hidden="1" customWidth="1"/>
    <col min="4" max="6" width="20.625" style="3"/>
  </cols>
  <sheetData>
    <row r="1" spans="1:9" s="45" customFormat="1" ht="31.5" customHeight="1" x14ac:dyDescent="0.25">
      <c r="A1" s="45" t="s">
        <v>0</v>
      </c>
      <c r="B1" s="45" t="s">
        <v>1</v>
      </c>
      <c r="C1" s="46" t="s">
        <v>5</v>
      </c>
      <c r="D1" s="46" t="s">
        <v>8</v>
      </c>
      <c r="E1" s="46" t="s">
        <v>1296</v>
      </c>
      <c r="F1" s="46">
        <v>2017</v>
      </c>
      <c r="I1" s="45">
        <v>123</v>
      </c>
    </row>
    <row r="2" spans="1:9" ht="24.95" customHeight="1" x14ac:dyDescent="0.2">
      <c r="A2" s="47">
        <v>1110000111</v>
      </c>
      <c r="B2" s="47" t="s">
        <v>54</v>
      </c>
      <c r="C2" s="48">
        <v>-1778815.17</v>
      </c>
      <c r="D2" s="48">
        <v>0</v>
      </c>
      <c r="E2" s="48"/>
      <c r="F2" s="48"/>
      <c r="I2">
        <f>COUNTIF(הכנסות!$B:$B,A2)</f>
        <v>0</v>
      </c>
    </row>
    <row r="3" spans="1:9" ht="24.95" customHeight="1" x14ac:dyDescent="0.2">
      <c r="A3" s="47">
        <v>1111000111</v>
      </c>
      <c r="B3" s="47" t="s">
        <v>58</v>
      </c>
      <c r="C3" s="48">
        <v>-43106.9</v>
      </c>
      <c r="D3" s="48">
        <v>0</v>
      </c>
      <c r="E3" s="48"/>
      <c r="F3" s="48"/>
      <c r="I3">
        <f>COUNTIF(הכנסות!$B:$B,A3)</f>
        <v>0</v>
      </c>
    </row>
    <row r="4" spans="1:9" ht="24.95" customHeight="1" x14ac:dyDescent="0.2">
      <c r="A4" s="47">
        <v>1111100100</v>
      </c>
      <c r="B4" s="47" t="s">
        <v>59</v>
      </c>
      <c r="C4" s="48">
        <v>-15486816.210000001</v>
      </c>
      <c r="D4" s="48">
        <v>-22000000</v>
      </c>
      <c r="E4" s="48">
        <v>-22500000</v>
      </c>
      <c r="F4" s="48">
        <v>-24000000</v>
      </c>
      <c r="I4">
        <f>COUNTIF(הכנסות!$B:$B,A4)</f>
        <v>1</v>
      </c>
    </row>
    <row r="5" spans="1:9" ht="24.95" customHeight="1" x14ac:dyDescent="0.2">
      <c r="A5" s="47">
        <v>1111100101</v>
      </c>
      <c r="B5" s="47" t="s">
        <v>60</v>
      </c>
      <c r="C5" s="48">
        <v>-7269285.3600000003</v>
      </c>
      <c r="D5" s="48">
        <v>-12000000</v>
      </c>
      <c r="E5" s="48">
        <v>-11000000</v>
      </c>
      <c r="F5" s="48">
        <v>-11000000</v>
      </c>
      <c r="I5">
        <f>COUNTIF(הכנסות!$B:$B,A5)</f>
        <v>1</v>
      </c>
    </row>
    <row r="6" spans="1:9" ht="24.95" customHeight="1" x14ac:dyDescent="0.2">
      <c r="A6" s="47">
        <v>1115000100</v>
      </c>
      <c r="B6" s="47" t="s">
        <v>61</v>
      </c>
      <c r="C6" s="48">
        <v>0</v>
      </c>
      <c r="D6" s="48">
        <v>-10000000</v>
      </c>
      <c r="E6" s="48">
        <v>-10500000</v>
      </c>
      <c r="F6" s="48">
        <v>-12000000</v>
      </c>
      <c r="I6">
        <f>COUNTIF(הכנסות!$B:$B,A6)</f>
        <v>1</v>
      </c>
    </row>
    <row r="7" spans="1:9" ht="24.95" customHeight="1" x14ac:dyDescent="0.2">
      <c r="A7" s="47">
        <v>1116000100</v>
      </c>
      <c r="B7" s="47" t="s">
        <v>62</v>
      </c>
      <c r="C7" s="48">
        <v>0</v>
      </c>
      <c r="D7" s="48">
        <v>0</v>
      </c>
      <c r="E7" s="48">
        <f>C7*12/9</f>
        <v>0</v>
      </c>
      <c r="F7" s="48"/>
      <c r="I7">
        <f>COUNTIF(הכנסות!$B:$B,A7)</f>
        <v>1</v>
      </c>
    </row>
    <row r="8" spans="1:9" ht="24.95" customHeight="1" x14ac:dyDescent="0.2">
      <c r="A8" s="47">
        <v>1121000290</v>
      </c>
      <c r="B8" s="47" t="s">
        <v>63</v>
      </c>
      <c r="C8" s="48">
        <v>-1900</v>
      </c>
      <c r="D8" s="48"/>
      <c r="E8" s="48">
        <v>-3000</v>
      </c>
      <c r="F8" s="48">
        <v>-3800</v>
      </c>
      <c r="I8">
        <f>COUNTIF(הכנסות!$B:$B,A8)</f>
        <v>1</v>
      </c>
    </row>
    <row r="9" spans="1:9" ht="24.95" customHeight="1" x14ac:dyDescent="0.2">
      <c r="A9" s="47">
        <v>1130000800</v>
      </c>
      <c r="B9" s="47" t="s">
        <v>65</v>
      </c>
      <c r="C9" s="48">
        <v>-440541.72</v>
      </c>
      <c r="D9" s="48">
        <v>0</v>
      </c>
      <c r="E9" s="48"/>
      <c r="F9" s="48"/>
      <c r="I9">
        <f>COUNTIF(הכנסות!$B:$B,A9)</f>
        <v>1</v>
      </c>
    </row>
    <row r="10" spans="1:9" ht="24.95" customHeight="1" x14ac:dyDescent="0.2">
      <c r="A10" s="47">
        <v>1130001800</v>
      </c>
      <c r="B10" s="47" t="s">
        <v>67</v>
      </c>
      <c r="C10" s="48">
        <v>-750000</v>
      </c>
      <c r="D10" s="48">
        <v>0</v>
      </c>
      <c r="E10" s="48"/>
      <c r="F10" s="48"/>
      <c r="I10">
        <f>COUNTIF(הכנסות!$B:$B,A10)</f>
        <v>1</v>
      </c>
    </row>
    <row r="11" spans="1:9" ht="24.95" customHeight="1" x14ac:dyDescent="0.2">
      <c r="A11" s="47">
        <v>1191000910</v>
      </c>
      <c r="B11" s="47" t="s">
        <v>68</v>
      </c>
      <c r="C11" s="48">
        <v>-16439572.1</v>
      </c>
      <c r="D11" s="48">
        <v>-19264000</v>
      </c>
      <c r="E11" s="48">
        <f>-23317000+3400000</f>
        <v>-19917000</v>
      </c>
      <c r="F11" s="48">
        <v>-22268000</v>
      </c>
      <c r="I11">
        <f>COUNTIF(הכנסות!$B:$B,A11)</f>
        <v>1</v>
      </c>
    </row>
    <row r="12" spans="1:9" ht="24.95" customHeight="1" x14ac:dyDescent="0.2">
      <c r="A12" s="47">
        <v>1191001910</v>
      </c>
      <c r="B12" s="47" t="s">
        <v>70</v>
      </c>
      <c r="C12" s="48">
        <v>0</v>
      </c>
      <c r="D12" s="48">
        <v>-3400000</v>
      </c>
      <c r="E12" s="48">
        <v>-3400000</v>
      </c>
      <c r="F12" s="48">
        <v>-3000000</v>
      </c>
      <c r="I12">
        <f>COUNTIF(הכנסות!$B:$B,A12)</f>
        <v>1</v>
      </c>
    </row>
    <row r="13" spans="1:9" ht="24.95" customHeight="1" x14ac:dyDescent="0.2">
      <c r="A13" s="47">
        <v>1192000910</v>
      </c>
      <c r="B13" s="47" t="s">
        <v>71</v>
      </c>
      <c r="C13" s="48">
        <v>-6450904</v>
      </c>
      <c r="D13" s="48">
        <v>0</v>
      </c>
      <c r="E13" s="48"/>
      <c r="F13" s="48"/>
      <c r="G13" t="s">
        <v>1297</v>
      </c>
      <c r="I13">
        <f>COUNTIF(הכנסות!$B:$B,A13)</f>
        <v>1</v>
      </c>
    </row>
    <row r="14" spans="1:9" ht="24.95" customHeight="1" x14ac:dyDescent="0.2">
      <c r="A14" s="47">
        <v>1197000910</v>
      </c>
      <c r="B14" s="47" t="s">
        <v>72</v>
      </c>
      <c r="C14" s="48">
        <v>0</v>
      </c>
      <c r="D14" s="48">
        <v>-4206000</v>
      </c>
      <c r="E14" s="48">
        <v>-4206000</v>
      </c>
      <c r="F14" s="48">
        <v>-1857000</v>
      </c>
      <c r="I14">
        <f>COUNTIF(הכנסות!$B:$B,A14)</f>
        <v>1</v>
      </c>
    </row>
    <row r="15" spans="1:9" ht="24.95" customHeight="1" x14ac:dyDescent="0.2">
      <c r="A15" s="47">
        <v>1213000220</v>
      </c>
      <c r="B15" s="47" t="s">
        <v>73</v>
      </c>
      <c r="C15" s="48">
        <v>-13163</v>
      </c>
      <c r="D15" s="48">
        <v>-13700</v>
      </c>
      <c r="E15" s="48">
        <v>-18000</v>
      </c>
      <c r="F15" s="48">
        <v>-20000</v>
      </c>
      <c r="I15">
        <f>COUNTIF(הכנסות!$B:$B,A15)</f>
        <v>1</v>
      </c>
    </row>
    <row r="16" spans="1:9" ht="24.95" customHeight="1" x14ac:dyDescent="0.2">
      <c r="A16" s="47">
        <v>1214200220</v>
      </c>
      <c r="B16" s="47" t="s">
        <v>74</v>
      </c>
      <c r="C16" s="48">
        <v>-79600</v>
      </c>
      <c r="D16" s="48">
        <v>-212000</v>
      </c>
      <c r="E16" s="48">
        <v>-150000</v>
      </c>
      <c r="F16" s="48">
        <v>-220000</v>
      </c>
      <c r="I16">
        <f>COUNTIF(הכנסות!$B:$B,A16)</f>
        <v>1</v>
      </c>
    </row>
    <row r="17" spans="1:9" ht="24.95" customHeight="1" x14ac:dyDescent="0.2">
      <c r="A17" s="47">
        <v>1214200221</v>
      </c>
      <c r="B17" s="47" t="s">
        <v>75</v>
      </c>
      <c r="C17" s="48">
        <v>-240000</v>
      </c>
      <c r="D17" s="48">
        <v>-430000</v>
      </c>
      <c r="E17" s="48">
        <v>-400000</v>
      </c>
      <c r="F17" s="48">
        <v>-1375000</v>
      </c>
      <c r="I17">
        <f>COUNTIF(הכנסות!$B:$B,A17)</f>
        <v>1</v>
      </c>
    </row>
    <row r="18" spans="1:9" ht="24.95" customHeight="1" x14ac:dyDescent="0.2">
      <c r="A18" s="47">
        <v>1215100620</v>
      </c>
      <c r="B18" s="47" t="s">
        <v>76</v>
      </c>
      <c r="C18" s="48">
        <v>-6000</v>
      </c>
      <c r="D18" s="48">
        <v>-23000</v>
      </c>
      <c r="E18" s="48">
        <v>-12000</v>
      </c>
      <c r="F18" s="48">
        <v>-15000</v>
      </c>
      <c r="I18">
        <f>COUNTIF(הכנסות!$B:$B,A18)</f>
        <v>1</v>
      </c>
    </row>
    <row r="19" spans="1:9" ht="24.95" customHeight="1" x14ac:dyDescent="0.2">
      <c r="A19" s="47">
        <v>1221000970</v>
      </c>
      <c r="B19" s="47" t="s">
        <v>78</v>
      </c>
      <c r="C19" s="48">
        <v>-509890.5</v>
      </c>
      <c r="D19" s="48">
        <v>-469800</v>
      </c>
      <c r="E19" s="48">
        <v>-555000</v>
      </c>
      <c r="F19" s="48">
        <v>-555000</v>
      </c>
      <c r="I19">
        <f>COUNTIF(הכנסות!$B:$B,A19)</f>
        <v>1</v>
      </c>
    </row>
    <row r="20" spans="1:9" ht="24.95" customHeight="1" x14ac:dyDescent="0.2">
      <c r="A20" s="47">
        <v>1221001970</v>
      </c>
      <c r="B20" s="47" t="s">
        <v>79</v>
      </c>
      <c r="C20" s="48">
        <v>-115972.71</v>
      </c>
      <c r="D20" s="48">
        <v>-661000</v>
      </c>
      <c r="E20" s="49">
        <v>-661000</v>
      </c>
      <c r="F20" s="48">
        <v>-661000</v>
      </c>
      <c r="I20">
        <f>COUNTIF(הכנסות!$B:$B,A20)</f>
        <v>1</v>
      </c>
    </row>
    <row r="21" spans="1:9" ht="24.95" customHeight="1" x14ac:dyDescent="0.2">
      <c r="A21" s="47">
        <v>1221002970</v>
      </c>
      <c r="B21" s="47" t="s">
        <v>80</v>
      </c>
      <c r="C21" s="48">
        <v>0</v>
      </c>
      <c r="D21" s="48">
        <v>0</v>
      </c>
      <c r="E21" s="48">
        <f t="shared" ref="E21:E22" si="0">C21*12/9</f>
        <v>0</v>
      </c>
      <c r="F21" s="48"/>
      <c r="I21">
        <f>COUNTIF(הכנסות!$B:$B,A21)</f>
        <v>1</v>
      </c>
    </row>
    <row r="22" spans="1:9" ht="24.95" customHeight="1" x14ac:dyDescent="0.2">
      <c r="A22" s="47">
        <v>1221003970</v>
      </c>
      <c r="B22" s="47" t="s">
        <v>81</v>
      </c>
      <c r="C22" s="48">
        <v>0</v>
      </c>
      <c r="D22" s="48">
        <v>0</v>
      </c>
      <c r="E22" s="48">
        <f t="shared" si="0"/>
        <v>0</v>
      </c>
      <c r="F22" s="48"/>
      <c r="I22">
        <f>COUNTIF(הכנסות!$B:$B,A22)</f>
        <v>1</v>
      </c>
    </row>
    <row r="23" spans="1:9" ht="24.95" customHeight="1" x14ac:dyDescent="0.2">
      <c r="A23" s="106">
        <v>1233400690</v>
      </c>
      <c r="B23" s="107" t="s">
        <v>1323</v>
      </c>
      <c r="C23" s="48">
        <v>0</v>
      </c>
      <c r="D23" s="48">
        <v>-2500000</v>
      </c>
      <c r="E23" s="48">
        <v>-2500000</v>
      </c>
      <c r="F23" s="48">
        <v>-3000000</v>
      </c>
      <c r="I23">
        <f>COUNTIF(הכנסות!$B:$B,A23)</f>
        <v>1</v>
      </c>
    </row>
    <row r="24" spans="1:9" ht="24.95" customHeight="1" x14ac:dyDescent="0.2">
      <c r="A24" s="47">
        <v>1244000990</v>
      </c>
      <c r="B24" s="47" t="s">
        <v>82</v>
      </c>
      <c r="C24" s="48">
        <v>0</v>
      </c>
      <c r="D24" s="48">
        <v>-80000</v>
      </c>
      <c r="E24" s="48">
        <f t="shared" ref="E24:F41" si="1">C24*12/9</f>
        <v>0</v>
      </c>
      <c r="F24" s="48"/>
      <c r="I24">
        <f>COUNTIF(הכנסות!$B:$B,A24)</f>
        <v>1</v>
      </c>
    </row>
    <row r="25" spans="1:9" ht="24.95" customHeight="1" x14ac:dyDescent="0.2">
      <c r="A25" s="47">
        <v>1244400290</v>
      </c>
      <c r="B25" s="47" t="s">
        <v>84</v>
      </c>
      <c r="C25" s="48">
        <v>-188215.44</v>
      </c>
      <c r="D25" s="48">
        <v>-250000</v>
      </c>
      <c r="E25" s="48">
        <v>-250000</v>
      </c>
      <c r="F25" s="48">
        <v>-300000</v>
      </c>
      <c r="I25">
        <f>COUNTIF(הכנסות!$B:$B,A25)</f>
        <v>1</v>
      </c>
    </row>
    <row r="26" spans="1:9" ht="24.95" customHeight="1" x14ac:dyDescent="0.2">
      <c r="A26" s="47">
        <v>1262000210</v>
      </c>
      <c r="B26" s="47" t="s">
        <v>85</v>
      </c>
      <c r="C26" s="48">
        <v>-152907.99</v>
      </c>
      <c r="D26" s="48">
        <v>0</v>
      </c>
      <c r="E26" s="48">
        <v>-204000</v>
      </c>
      <c r="F26" s="48">
        <v>-210000</v>
      </c>
      <c r="I26">
        <f>COUNTIF(הכנסות!$B:$B,A26)</f>
        <v>1</v>
      </c>
    </row>
    <row r="27" spans="1:9" ht="24.95" customHeight="1" x14ac:dyDescent="0.2">
      <c r="A27" s="47">
        <v>1262000290</v>
      </c>
      <c r="B27" s="47" t="s">
        <v>87</v>
      </c>
      <c r="C27" s="48">
        <v>-478007.8</v>
      </c>
      <c r="D27" s="48">
        <v>-470000</v>
      </c>
      <c r="E27" s="48">
        <v>-640000</v>
      </c>
      <c r="F27" s="48">
        <v>-650000</v>
      </c>
      <c r="I27">
        <f>COUNTIF(הכנסות!$B:$B,A27)</f>
        <v>1</v>
      </c>
    </row>
    <row r="28" spans="1:9" ht="24.95" customHeight="1" x14ac:dyDescent="0.2">
      <c r="A28" s="47">
        <v>1269000210</v>
      </c>
      <c r="B28" s="47" t="s">
        <v>88</v>
      </c>
      <c r="C28" s="48">
        <v>0</v>
      </c>
      <c r="D28" s="48">
        <v>0</v>
      </c>
      <c r="E28" s="48">
        <f t="shared" si="1"/>
        <v>0</v>
      </c>
      <c r="F28" s="48"/>
      <c r="I28">
        <f>COUNTIF(הכנסות!$B:$B,A28)</f>
        <v>1</v>
      </c>
    </row>
    <row r="29" spans="1:9" ht="24.95" customHeight="1" x14ac:dyDescent="0.2">
      <c r="A29" s="47">
        <v>1269000662</v>
      </c>
      <c r="B29" s="47" t="s">
        <v>89</v>
      </c>
      <c r="C29" s="48">
        <v>0</v>
      </c>
      <c r="D29" s="48">
        <v>0</v>
      </c>
      <c r="E29" s="48">
        <f t="shared" si="1"/>
        <v>0</v>
      </c>
      <c r="F29" s="48"/>
      <c r="I29">
        <f>COUNTIF(הכנסות!$B:$B,A29)</f>
        <v>1</v>
      </c>
    </row>
    <row r="30" spans="1:9" ht="24.95" customHeight="1" x14ac:dyDescent="0.2">
      <c r="A30" s="47">
        <v>1269000790</v>
      </c>
      <c r="B30" s="47" t="s">
        <v>90</v>
      </c>
      <c r="C30" s="48">
        <v>-238524.36</v>
      </c>
      <c r="D30" s="48">
        <v>-300000</v>
      </c>
      <c r="E30" s="48">
        <v>-300000</v>
      </c>
      <c r="F30" s="48">
        <v>-300000</v>
      </c>
      <c r="I30">
        <f>COUNTIF(הכנסות!$B:$B,A30)</f>
        <v>1</v>
      </c>
    </row>
    <row r="31" spans="1:9" ht="24.95" customHeight="1" x14ac:dyDescent="0.2">
      <c r="A31" s="47">
        <v>1282000690</v>
      </c>
      <c r="B31" s="47" t="s">
        <v>91</v>
      </c>
      <c r="C31" s="48">
        <v>0</v>
      </c>
      <c r="D31" s="48">
        <v>-6000</v>
      </c>
      <c r="E31" s="48">
        <f t="shared" si="1"/>
        <v>0</v>
      </c>
      <c r="F31" s="48"/>
      <c r="I31">
        <f>COUNTIF(הכנסות!$B:$B,A31)</f>
        <v>1</v>
      </c>
    </row>
    <row r="32" spans="1:9" ht="24.95" customHeight="1" x14ac:dyDescent="0.2">
      <c r="A32" s="47">
        <v>1282000691</v>
      </c>
      <c r="B32" s="47" t="s">
        <v>93</v>
      </c>
      <c r="C32" s="48">
        <v>-2925</v>
      </c>
      <c r="D32" s="48">
        <v>0</v>
      </c>
      <c r="E32" s="48"/>
      <c r="F32" s="48"/>
      <c r="I32">
        <f>COUNTIF(הכנסות!$B:$B,A32)</f>
        <v>1</v>
      </c>
    </row>
    <row r="33" spans="1:9" ht="24.95" customHeight="1" x14ac:dyDescent="0.2">
      <c r="A33" s="47">
        <v>1312003920</v>
      </c>
      <c r="B33" s="47" t="s">
        <v>94</v>
      </c>
      <c r="C33" s="48">
        <v>-3843608.29</v>
      </c>
      <c r="D33" s="48">
        <v>-7000000</v>
      </c>
      <c r="E33" s="48">
        <v>-6200000</v>
      </c>
      <c r="F33" s="48">
        <v>-7000000</v>
      </c>
      <c r="I33">
        <f>COUNTIF(הכנסות!$B:$B,A33)</f>
        <v>1</v>
      </c>
    </row>
    <row r="34" spans="1:9" ht="24.95" customHeight="1" x14ac:dyDescent="0.2">
      <c r="A34" s="47">
        <v>1312004920</v>
      </c>
      <c r="B34" s="47" t="s">
        <v>95</v>
      </c>
      <c r="C34" s="48">
        <v>-1633241</v>
      </c>
      <c r="D34" s="48">
        <v>-1230000</v>
      </c>
      <c r="E34" s="48">
        <v>-1700000</v>
      </c>
      <c r="F34" s="48">
        <v>-2200000</v>
      </c>
      <c r="I34">
        <f>COUNTIF(הכנסות!$B:$B,A34)</f>
        <v>1</v>
      </c>
    </row>
    <row r="35" spans="1:9" ht="24.95" customHeight="1" x14ac:dyDescent="0.2">
      <c r="A35" s="47">
        <v>1312019920</v>
      </c>
      <c r="B35" s="47" t="s">
        <v>96</v>
      </c>
      <c r="C35" s="48">
        <v>-1621844.67</v>
      </c>
      <c r="D35" s="48">
        <v>-3100000</v>
      </c>
      <c r="E35" s="48">
        <v>-2600000</v>
      </c>
      <c r="F35" s="48">
        <v>-2860000</v>
      </c>
      <c r="I35">
        <f>COUNTIF(הכנסות!$B:$B,A35)</f>
        <v>1</v>
      </c>
    </row>
    <row r="36" spans="1:9" ht="24.95" customHeight="1" x14ac:dyDescent="0.2">
      <c r="A36" s="47">
        <v>1312033920</v>
      </c>
      <c r="B36" s="47" t="s">
        <v>97</v>
      </c>
      <c r="C36" s="48">
        <v>0</v>
      </c>
      <c r="D36" s="48">
        <v>0</v>
      </c>
      <c r="E36" s="48">
        <f t="shared" si="1"/>
        <v>0</v>
      </c>
      <c r="F36" s="48">
        <f t="shared" si="1"/>
        <v>0</v>
      </c>
      <c r="I36">
        <f>COUNTIF(הכנסות!$B:$B,A36)</f>
        <v>1</v>
      </c>
    </row>
    <row r="37" spans="1:9" ht="24.95" customHeight="1" x14ac:dyDescent="0.2">
      <c r="A37" s="47">
        <v>1312157920</v>
      </c>
      <c r="B37" s="47" t="s">
        <v>98</v>
      </c>
      <c r="C37" s="48">
        <v>0</v>
      </c>
      <c r="D37" s="48">
        <v>-60000</v>
      </c>
      <c r="E37" s="48">
        <v>-60000</v>
      </c>
      <c r="F37" s="48">
        <v>-60000</v>
      </c>
      <c r="I37">
        <f>COUNTIF(הכנסות!$B:$B,A37)</f>
        <v>1</v>
      </c>
    </row>
    <row r="38" spans="1:9" ht="24.95" customHeight="1" x14ac:dyDescent="0.2">
      <c r="A38" s="47">
        <v>1312158920</v>
      </c>
      <c r="B38" s="47" t="s">
        <v>99</v>
      </c>
      <c r="C38" s="48">
        <v>-225197.25</v>
      </c>
      <c r="D38" s="48">
        <v>-280000</v>
      </c>
      <c r="E38" s="48">
        <v>-300000</v>
      </c>
      <c r="F38" s="48">
        <v>-272000</v>
      </c>
      <c r="I38">
        <f>COUNTIF(הכנסות!$B:$B,A38)</f>
        <v>1</v>
      </c>
    </row>
    <row r="39" spans="1:9" ht="24.95" customHeight="1" x14ac:dyDescent="0.2">
      <c r="A39" s="47">
        <v>1312160920</v>
      </c>
      <c r="B39" s="47" t="s">
        <v>100</v>
      </c>
      <c r="C39" s="48">
        <v>-87758.71</v>
      </c>
      <c r="D39" s="48">
        <v>-144000</v>
      </c>
      <c r="E39" s="48">
        <v>-150000</v>
      </c>
      <c r="F39" s="48">
        <v>-350000</v>
      </c>
      <c r="G39" t="s">
        <v>1298</v>
      </c>
      <c r="I39">
        <f>COUNTIF(הכנסות!$B:$B,A39)</f>
        <v>1</v>
      </c>
    </row>
    <row r="40" spans="1:9" ht="24.95" customHeight="1" x14ac:dyDescent="0.2">
      <c r="A40" s="47">
        <v>1312200410</v>
      </c>
      <c r="B40" s="47" t="s">
        <v>101</v>
      </c>
      <c r="C40" s="48">
        <v>-16900</v>
      </c>
      <c r="D40" s="48">
        <v>-250000</v>
      </c>
      <c r="E40" s="48">
        <v>-350000</v>
      </c>
      <c r="F40" s="48">
        <v>-350000</v>
      </c>
      <c r="I40">
        <f>COUNTIF(הכנסות!$B:$B,A40)</f>
        <v>1</v>
      </c>
    </row>
    <row r="41" spans="1:9" ht="24.95" customHeight="1" x14ac:dyDescent="0.2">
      <c r="A41" s="47">
        <v>1312200920</v>
      </c>
      <c r="B41" s="47" t="s">
        <v>102</v>
      </c>
      <c r="C41" s="48">
        <v>0</v>
      </c>
      <c r="D41" s="48">
        <v>0</v>
      </c>
      <c r="E41" s="48">
        <f t="shared" si="1"/>
        <v>0</v>
      </c>
      <c r="F41" s="48">
        <f t="shared" si="1"/>
        <v>0</v>
      </c>
      <c r="I41">
        <f>COUNTIF(הכנסות!$B:$B,A41)</f>
        <v>1</v>
      </c>
    </row>
    <row r="42" spans="1:9" ht="24.95" customHeight="1" x14ac:dyDescent="0.2">
      <c r="A42" s="47">
        <v>1312300410</v>
      </c>
      <c r="B42" s="47" t="s">
        <v>104</v>
      </c>
      <c r="C42" s="48">
        <v>-310550</v>
      </c>
      <c r="D42" s="48">
        <v>0</v>
      </c>
      <c r="E42" s="48"/>
      <c r="F42" s="48"/>
      <c r="I42">
        <f>COUNTIF(הכנסות!$B:$B,A42)</f>
        <v>1</v>
      </c>
    </row>
    <row r="43" spans="1:9" ht="24.95" customHeight="1" x14ac:dyDescent="0.2">
      <c r="A43" s="47">
        <v>1312300920</v>
      </c>
      <c r="B43" s="47" t="s">
        <v>105</v>
      </c>
      <c r="C43" s="48">
        <v>-433914.04</v>
      </c>
      <c r="D43" s="48">
        <v>-2000</v>
      </c>
      <c r="E43" s="48"/>
      <c r="F43" s="48"/>
      <c r="I43">
        <f>COUNTIF(הכנסות!$B:$B,A43)</f>
        <v>1</v>
      </c>
    </row>
    <row r="44" spans="1:9" ht="24.95" customHeight="1" x14ac:dyDescent="0.2">
      <c r="A44" s="47">
        <v>1312301410</v>
      </c>
      <c r="B44" s="47" t="s">
        <v>106</v>
      </c>
      <c r="C44" s="48">
        <v>-38985</v>
      </c>
      <c r="D44" s="48">
        <v>0</v>
      </c>
      <c r="E44" s="48">
        <v>-50000</v>
      </c>
      <c r="F44" s="48">
        <v>-52000</v>
      </c>
      <c r="I44">
        <f>COUNTIF(הכנסות!$B:$B,A44)</f>
        <v>1</v>
      </c>
    </row>
    <row r="45" spans="1:9" ht="24.95" customHeight="1" x14ac:dyDescent="0.2">
      <c r="A45" s="47">
        <v>1313002920</v>
      </c>
      <c r="B45" s="47" t="s">
        <v>107</v>
      </c>
      <c r="C45" s="48">
        <v>-360372.04</v>
      </c>
      <c r="D45" s="48">
        <v>-470000</v>
      </c>
      <c r="E45" s="48">
        <v>-480000</v>
      </c>
      <c r="F45" s="48">
        <v>-490000</v>
      </c>
      <c r="I45">
        <f>COUNTIF(הכנסות!$B:$B,A45)</f>
        <v>1</v>
      </c>
    </row>
    <row r="46" spans="1:9" ht="24.95" customHeight="1" x14ac:dyDescent="0.2">
      <c r="A46" s="47">
        <v>1313042920</v>
      </c>
      <c r="B46" s="47" t="s">
        <v>108</v>
      </c>
      <c r="C46" s="48">
        <v>-229652.76</v>
      </c>
      <c r="D46" s="48">
        <v>-334000</v>
      </c>
      <c r="E46" s="48">
        <v>-335000</v>
      </c>
      <c r="F46" s="48">
        <v>-340000</v>
      </c>
      <c r="I46">
        <f>COUNTIF(הכנסות!$B:$B,A46)</f>
        <v>1</v>
      </c>
    </row>
    <row r="47" spans="1:9" ht="24.95" customHeight="1" x14ac:dyDescent="0.2">
      <c r="A47" s="47">
        <v>1313043920</v>
      </c>
      <c r="B47" s="47" t="s">
        <v>109</v>
      </c>
      <c r="C47" s="48">
        <v>-79806.399999999994</v>
      </c>
      <c r="D47" s="48">
        <v>-116000</v>
      </c>
      <c r="E47" s="48">
        <v>-116000</v>
      </c>
      <c r="F47" s="48">
        <v>-120000</v>
      </c>
      <c r="I47">
        <f>COUNTIF(הכנסות!$B:$B,A47)</f>
        <v>1</v>
      </c>
    </row>
    <row r="48" spans="1:9" ht="24.95" customHeight="1" x14ac:dyDescent="0.2">
      <c r="A48" s="47">
        <v>1313044920</v>
      </c>
      <c r="B48" s="47" t="s">
        <v>110</v>
      </c>
      <c r="C48" s="48">
        <v>0</v>
      </c>
      <c r="D48" s="48">
        <v>-32000</v>
      </c>
      <c r="E48" s="48">
        <v>-32000</v>
      </c>
      <c r="F48" s="48">
        <v>-35000</v>
      </c>
      <c r="I48">
        <f>COUNTIF(הכנסות!$B:$B,A48)</f>
        <v>1</v>
      </c>
    </row>
    <row r="49" spans="1:9" ht="24.95" customHeight="1" x14ac:dyDescent="0.2">
      <c r="A49" s="47">
        <v>1313170920</v>
      </c>
      <c r="B49" s="47" t="s">
        <v>111</v>
      </c>
      <c r="C49" s="48">
        <v>-81779.53</v>
      </c>
      <c r="D49" s="48">
        <v>-130000</v>
      </c>
      <c r="E49" s="48">
        <v>-130000</v>
      </c>
      <c r="F49" s="48">
        <v>-135000</v>
      </c>
      <c r="I49">
        <f>COUNTIF(הכנסות!$B:$B,A49)</f>
        <v>1</v>
      </c>
    </row>
    <row r="50" spans="1:9" ht="24.95" customHeight="1" x14ac:dyDescent="0.2">
      <c r="A50" s="47">
        <v>1313171920</v>
      </c>
      <c r="B50" s="47" t="s">
        <v>112</v>
      </c>
      <c r="C50" s="48">
        <v>-1132194.02</v>
      </c>
      <c r="D50" s="48">
        <v>-1373000</v>
      </c>
      <c r="E50" s="48">
        <v>-1500000</v>
      </c>
      <c r="F50" s="48">
        <v>-1600000</v>
      </c>
      <c r="I50">
        <f>COUNTIF(הכנסות!$B:$B,A50)</f>
        <v>1</v>
      </c>
    </row>
    <row r="51" spans="1:9" ht="24.95" customHeight="1" x14ac:dyDescent="0.2">
      <c r="A51" s="47">
        <v>1313185920</v>
      </c>
      <c r="B51" s="47" t="s">
        <v>113</v>
      </c>
      <c r="C51" s="48">
        <v>-73866.8</v>
      </c>
      <c r="D51" s="48">
        <v>-450000</v>
      </c>
      <c r="E51" s="48">
        <v>-450000</v>
      </c>
      <c r="F51" s="48">
        <v>-470000</v>
      </c>
      <c r="I51">
        <f>COUNTIF(הכנסות!$B:$B,A51)</f>
        <v>1</v>
      </c>
    </row>
    <row r="52" spans="1:9" ht="24.95" customHeight="1" x14ac:dyDescent="0.2">
      <c r="A52" s="47">
        <v>1313200420</v>
      </c>
      <c r="B52" s="47" t="s">
        <v>114</v>
      </c>
      <c r="C52" s="48">
        <v>-43919</v>
      </c>
      <c r="D52" s="48">
        <v>-350000</v>
      </c>
      <c r="E52" s="48">
        <v>-200000</v>
      </c>
      <c r="F52" s="48">
        <v>-200000</v>
      </c>
      <c r="I52">
        <f>COUNTIF(הכנסות!$B:$B,A52)</f>
        <v>1</v>
      </c>
    </row>
    <row r="53" spans="1:9" ht="24.95" customHeight="1" x14ac:dyDescent="0.2">
      <c r="A53" s="47">
        <v>1313200920</v>
      </c>
      <c r="B53" s="47" t="s">
        <v>116</v>
      </c>
      <c r="C53" s="48">
        <v>-3835.07</v>
      </c>
      <c r="D53" s="48">
        <v>0</v>
      </c>
      <c r="E53" s="48"/>
      <c r="F53" s="48"/>
      <c r="I53">
        <f>COUNTIF(הכנסות!$B:$B,A53)</f>
        <v>1</v>
      </c>
    </row>
    <row r="54" spans="1:9" ht="24.95" customHeight="1" x14ac:dyDescent="0.2">
      <c r="A54" s="47">
        <v>1313200921</v>
      </c>
      <c r="B54" s="47" t="s">
        <v>117</v>
      </c>
      <c r="C54" s="48">
        <v>-713701.35</v>
      </c>
      <c r="D54" s="48">
        <v>-565000</v>
      </c>
      <c r="E54" s="48">
        <v>-590000</v>
      </c>
      <c r="F54" s="48">
        <v>-625000</v>
      </c>
      <c r="I54">
        <f>COUNTIF(הכנסות!$B:$B,A54)</f>
        <v>1</v>
      </c>
    </row>
    <row r="55" spans="1:9" ht="24.95" customHeight="1" x14ac:dyDescent="0.2">
      <c r="A55" s="47">
        <v>1313200922</v>
      </c>
      <c r="B55" s="47" t="s">
        <v>118</v>
      </c>
      <c r="C55" s="48">
        <v>-397347.24</v>
      </c>
      <c r="D55" s="48">
        <v>-640000</v>
      </c>
      <c r="E55" s="48">
        <v>-530000</v>
      </c>
      <c r="F55" s="48">
        <v>-580000</v>
      </c>
      <c r="I55">
        <f>COUNTIF(הכנסות!$B:$B,A55)</f>
        <v>1</v>
      </c>
    </row>
    <row r="56" spans="1:9" ht="24.95" customHeight="1" x14ac:dyDescent="0.2">
      <c r="A56" s="47">
        <v>1313200923</v>
      </c>
      <c r="B56" s="47" t="s">
        <v>119</v>
      </c>
      <c r="C56" s="48">
        <v>-460626.1</v>
      </c>
      <c r="D56" s="48">
        <v>-753000</v>
      </c>
      <c r="E56" s="48">
        <v>-614000</v>
      </c>
      <c r="F56" s="48">
        <v>-674000</v>
      </c>
      <c r="I56">
        <f>COUNTIF(הכנסות!$B:$B,A56)</f>
        <v>1</v>
      </c>
    </row>
    <row r="57" spans="1:9" ht="24.95" customHeight="1" x14ac:dyDescent="0.2">
      <c r="A57" s="47">
        <v>1313200924</v>
      </c>
      <c r="B57" s="47" t="s">
        <v>120</v>
      </c>
      <c r="C57" s="48">
        <v>-304680.73</v>
      </c>
      <c r="D57" s="48">
        <v>-468000</v>
      </c>
      <c r="E57" s="48">
        <v>-406000</v>
      </c>
      <c r="F57" s="48">
        <v>-426000</v>
      </c>
      <c r="I57">
        <f>COUNTIF(הכנסות!$B:$B,A57)</f>
        <v>1</v>
      </c>
    </row>
    <row r="58" spans="1:9" ht="24.95" customHeight="1" x14ac:dyDescent="0.2">
      <c r="A58" s="47">
        <v>1313200925</v>
      </c>
      <c r="B58" s="47" t="s">
        <v>121</v>
      </c>
      <c r="C58" s="48">
        <v>-306894.27</v>
      </c>
      <c r="D58" s="48">
        <v>-492000</v>
      </c>
      <c r="E58" s="48">
        <v>-409000</v>
      </c>
      <c r="F58" s="48">
        <v>-449000</v>
      </c>
      <c r="I58">
        <f>COUNTIF(הכנסות!$B:$B,A58)</f>
        <v>1</v>
      </c>
    </row>
    <row r="59" spans="1:9" ht="24.95" customHeight="1" x14ac:dyDescent="0.2">
      <c r="A59" s="47">
        <v>1313200926</v>
      </c>
      <c r="B59" s="47" t="s">
        <v>122</v>
      </c>
      <c r="C59" s="48">
        <v>-252682.08</v>
      </c>
      <c r="D59" s="48">
        <v>-373000</v>
      </c>
      <c r="E59" s="48">
        <v>-337000</v>
      </c>
      <c r="F59" s="48">
        <v>-357000</v>
      </c>
      <c r="I59">
        <f>COUNTIF(הכנסות!$B:$B,A59)</f>
        <v>1</v>
      </c>
    </row>
    <row r="60" spans="1:9" ht="24.95" customHeight="1" x14ac:dyDescent="0.2">
      <c r="A60" s="47">
        <v>1313200927</v>
      </c>
      <c r="B60" s="47" t="s">
        <v>123</v>
      </c>
      <c r="C60" s="48">
        <v>-318216.71000000002</v>
      </c>
      <c r="D60" s="48">
        <v>-498000</v>
      </c>
      <c r="E60" s="48">
        <v>-498000</v>
      </c>
      <c r="F60" s="48">
        <v>-450000</v>
      </c>
      <c r="I60">
        <f>COUNTIF(הכנסות!$B:$B,A60)</f>
        <v>1</v>
      </c>
    </row>
    <row r="61" spans="1:9" ht="24.95" customHeight="1" x14ac:dyDescent="0.2">
      <c r="A61" s="47">
        <v>1313200928</v>
      </c>
      <c r="B61" s="47" t="s">
        <v>124</v>
      </c>
      <c r="C61" s="48">
        <v>-427641.55</v>
      </c>
      <c r="D61" s="48">
        <v>-692000</v>
      </c>
      <c r="E61" s="48">
        <v>-570000</v>
      </c>
      <c r="F61" s="48">
        <v>-613000</v>
      </c>
      <c r="I61">
        <f>COUNTIF(הכנסות!$B:$B,A61)</f>
        <v>1</v>
      </c>
    </row>
    <row r="62" spans="1:9" ht="24.95" customHeight="1" x14ac:dyDescent="0.2">
      <c r="A62" s="47">
        <v>1313200929</v>
      </c>
      <c r="B62" s="47" t="s">
        <v>125</v>
      </c>
      <c r="C62" s="48">
        <v>-341435.37</v>
      </c>
      <c r="D62" s="48">
        <v>-545000</v>
      </c>
      <c r="E62" s="48">
        <v>-460000</v>
      </c>
      <c r="F62" s="48">
        <v>-493000</v>
      </c>
      <c r="I62">
        <f>COUNTIF(הכנסות!$B:$B,A62)</f>
        <v>1</v>
      </c>
    </row>
    <row r="63" spans="1:9" ht="24.95" customHeight="1" x14ac:dyDescent="0.2">
      <c r="A63" s="47">
        <v>1313232920</v>
      </c>
      <c r="B63" s="47" t="s">
        <v>126</v>
      </c>
      <c r="C63" s="48">
        <v>111610.8</v>
      </c>
      <c r="D63" s="48">
        <v>-22000</v>
      </c>
      <c r="E63" s="48">
        <v>-22000</v>
      </c>
      <c r="F63" s="48">
        <v>-22000</v>
      </c>
      <c r="I63">
        <f>COUNTIF(הכנסות!$B:$B,A63)</f>
        <v>1</v>
      </c>
    </row>
    <row r="64" spans="1:9" ht="24.95" customHeight="1" x14ac:dyDescent="0.2">
      <c r="A64" s="47">
        <v>1313233920</v>
      </c>
      <c r="B64" s="47" t="s">
        <v>127</v>
      </c>
      <c r="C64" s="48">
        <v>-115714.4</v>
      </c>
      <c r="D64" s="48">
        <v>-147000</v>
      </c>
      <c r="E64" s="48">
        <v>-147000</v>
      </c>
      <c r="F64" s="48">
        <v>-147000</v>
      </c>
      <c r="I64">
        <f>COUNTIF(הכנסות!$B:$B,A64)</f>
        <v>1</v>
      </c>
    </row>
    <row r="65" spans="1:9" ht="24.95" customHeight="1" x14ac:dyDescent="0.2">
      <c r="A65" s="47">
        <v>1313242920</v>
      </c>
      <c r="B65" s="47" t="s">
        <v>128</v>
      </c>
      <c r="C65" s="48">
        <v>-165102.74</v>
      </c>
      <c r="D65" s="48">
        <v>-220000</v>
      </c>
      <c r="E65" s="48">
        <v>-220000</v>
      </c>
      <c r="F65" s="48">
        <v>-220000</v>
      </c>
      <c r="I65">
        <f>COUNTIF(הכנסות!$B:$B,A65)</f>
        <v>1</v>
      </c>
    </row>
    <row r="66" spans="1:9" ht="24.95" customHeight="1" x14ac:dyDescent="0.2">
      <c r="A66" s="108">
        <v>1313300440</v>
      </c>
      <c r="B66" s="108" t="s">
        <v>504</v>
      </c>
      <c r="C66" s="48">
        <v>-340390</v>
      </c>
      <c r="D66" s="48">
        <v>0</v>
      </c>
      <c r="E66" s="48">
        <v>-472000</v>
      </c>
      <c r="F66" s="48">
        <v>-472000</v>
      </c>
      <c r="I66">
        <f>COUNTIF(הכנסות!$B:$B,A66)</f>
        <v>1</v>
      </c>
    </row>
    <row r="67" spans="1:9" ht="24.95" customHeight="1" x14ac:dyDescent="0.2">
      <c r="A67" s="47">
        <v>1313300920</v>
      </c>
      <c r="B67" s="47" t="s">
        <v>129</v>
      </c>
      <c r="C67" s="48">
        <v>0</v>
      </c>
      <c r="D67" s="48">
        <v>0</v>
      </c>
      <c r="E67" s="48">
        <f t="shared" ref="E67:F78" si="2">C67*12/9</f>
        <v>0</v>
      </c>
      <c r="F67" s="48">
        <f t="shared" si="2"/>
        <v>0</v>
      </c>
      <c r="I67">
        <f>COUNTIF(הכנסות!$B:$B,A67)</f>
        <v>1</v>
      </c>
    </row>
    <row r="68" spans="1:9" ht="24.95" customHeight="1" x14ac:dyDescent="0.2">
      <c r="A68" s="47">
        <v>1313345920</v>
      </c>
      <c r="B68" s="47" t="s">
        <v>130</v>
      </c>
      <c r="C68" s="48">
        <v>-627810.94999999995</v>
      </c>
      <c r="D68" s="48">
        <v>-820000</v>
      </c>
      <c r="E68" s="48">
        <v>-840000</v>
      </c>
      <c r="F68" s="48">
        <v>-860000</v>
      </c>
      <c r="I68">
        <f>COUNTIF(הכנסות!$B:$B,A68)</f>
        <v>1</v>
      </c>
    </row>
    <row r="69" spans="1:9" ht="24.95" customHeight="1" x14ac:dyDescent="0.2">
      <c r="A69" s="47">
        <v>1313400420</v>
      </c>
      <c r="B69" s="47" t="s">
        <v>131</v>
      </c>
      <c r="C69" s="48">
        <v>-249286</v>
      </c>
      <c r="D69" s="48">
        <v>-300000</v>
      </c>
      <c r="E69" s="48">
        <v>-332000</v>
      </c>
      <c r="F69" s="48">
        <v>-432000</v>
      </c>
      <c r="I69">
        <f>COUNTIF(הכנסות!$B:$B,A69)</f>
        <v>1</v>
      </c>
    </row>
    <row r="70" spans="1:9" ht="24.95" customHeight="1" x14ac:dyDescent="0.2">
      <c r="A70" s="47">
        <v>1313400920</v>
      </c>
      <c r="B70" s="47" t="s">
        <v>132</v>
      </c>
      <c r="C70" s="48">
        <v>0</v>
      </c>
      <c r="D70" s="48">
        <v>-3000</v>
      </c>
      <c r="E70" s="48">
        <v>-3000</v>
      </c>
      <c r="F70" s="48">
        <v>-3000</v>
      </c>
      <c r="I70">
        <f>COUNTIF(הכנסות!$B:$B,A70)</f>
        <v>1</v>
      </c>
    </row>
    <row r="71" spans="1:9" ht="24.95" customHeight="1" x14ac:dyDescent="0.2">
      <c r="A71" s="47">
        <v>1313502920</v>
      </c>
      <c r="B71" s="47" t="s">
        <v>133</v>
      </c>
      <c r="C71" s="48">
        <v>-16835.650000000001</v>
      </c>
      <c r="D71" s="48">
        <v>-198000</v>
      </c>
      <c r="E71" s="48">
        <v>-22000</v>
      </c>
      <c r="F71" s="48">
        <v>-60000</v>
      </c>
      <c r="I71">
        <f>COUNTIF(הכנסות!$B:$B,A71)</f>
        <v>1</v>
      </c>
    </row>
    <row r="72" spans="1:9" ht="24.95" customHeight="1" x14ac:dyDescent="0.2">
      <c r="A72" s="47">
        <v>1313536920</v>
      </c>
      <c r="B72" s="47" t="s">
        <v>134</v>
      </c>
      <c r="C72" s="48">
        <v>0</v>
      </c>
      <c r="D72" s="48">
        <v>0</v>
      </c>
      <c r="E72" s="48">
        <f t="shared" si="2"/>
        <v>0</v>
      </c>
      <c r="F72" s="48">
        <f t="shared" si="2"/>
        <v>0</v>
      </c>
      <c r="I72">
        <f>COUNTIF(הכנסות!$B:$B,A72)</f>
        <v>1</v>
      </c>
    </row>
    <row r="73" spans="1:9" ht="24.95" customHeight="1" x14ac:dyDescent="0.2">
      <c r="A73" s="108">
        <v>1313700420</v>
      </c>
      <c r="B73" s="108" t="s">
        <v>1299</v>
      </c>
      <c r="C73" s="48">
        <v>0</v>
      </c>
      <c r="D73" s="48">
        <v>0</v>
      </c>
      <c r="E73" s="48">
        <f t="shared" si="2"/>
        <v>0</v>
      </c>
      <c r="F73" s="48">
        <v>-100000</v>
      </c>
      <c r="I73">
        <f>COUNTIF(הכנסות!$B:$B,A73)</f>
        <v>1</v>
      </c>
    </row>
    <row r="74" spans="1:9" ht="24.95" customHeight="1" x14ac:dyDescent="0.2">
      <c r="A74" s="47">
        <v>1313700920</v>
      </c>
      <c r="B74" s="47" t="s">
        <v>135</v>
      </c>
      <c r="C74" s="48">
        <v>-38917</v>
      </c>
      <c r="D74" s="48">
        <v>-30000</v>
      </c>
      <c r="E74" s="48">
        <v>-52000</v>
      </c>
      <c r="F74" s="48">
        <v>-52000</v>
      </c>
      <c r="I74">
        <f>COUNTIF(הכנסות!$B:$B,A74)</f>
        <v>1</v>
      </c>
    </row>
    <row r="75" spans="1:9" ht="24.95" customHeight="1" x14ac:dyDescent="0.2">
      <c r="A75" s="47">
        <v>1313800920</v>
      </c>
      <c r="B75" s="47" t="s">
        <v>136</v>
      </c>
      <c r="C75" s="48">
        <v>-797650</v>
      </c>
      <c r="D75" s="48">
        <v>-850000</v>
      </c>
      <c r="E75" s="48">
        <v>-798000</v>
      </c>
      <c r="F75" s="48">
        <v>-798000</v>
      </c>
      <c r="I75">
        <f>COUNTIF(הכנסות!$B:$B,A75)</f>
        <v>1</v>
      </c>
    </row>
    <row r="76" spans="1:9" ht="24.95" customHeight="1" x14ac:dyDescent="0.2">
      <c r="A76" s="47">
        <v>1314000920</v>
      </c>
      <c r="B76" s="47" t="s">
        <v>137</v>
      </c>
      <c r="C76" s="48">
        <v>0</v>
      </c>
      <c r="D76" s="48">
        <v>0</v>
      </c>
      <c r="E76" s="48">
        <f t="shared" si="2"/>
        <v>0</v>
      </c>
      <c r="F76" s="48">
        <f t="shared" si="2"/>
        <v>0</v>
      </c>
      <c r="I76">
        <f>COUNTIF(הכנסות!$B:$B,A76)</f>
        <v>1</v>
      </c>
    </row>
    <row r="77" spans="1:9" ht="24.95" customHeight="1" x14ac:dyDescent="0.2">
      <c r="A77" s="47">
        <v>1314001920</v>
      </c>
      <c r="B77" s="47" t="s">
        <v>139</v>
      </c>
      <c r="C77" s="48">
        <v>0</v>
      </c>
      <c r="D77" s="48">
        <v>0</v>
      </c>
      <c r="E77" s="48">
        <f t="shared" si="2"/>
        <v>0</v>
      </c>
      <c r="F77" s="48">
        <f t="shared" si="2"/>
        <v>0</v>
      </c>
      <c r="I77">
        <f>COUNTIF(הכנסות!$B:$B,A77)</f>
        <v>1</v>
      </c>
    </row>
    <row r="78" spans="1:9" ht="24.95" customHeight="1" x14ac:dyDescent="0.2">
      <c r="A78" s="47">
        <v>1314002920</v>
      </c>
      <c r="B78" s="47" t="s">
        <v>140</v>
      </c>
      <c r="C78" s="48">
        <v>0</v>
      </c>
      <c r="D78" s="48">
        <v>0</v>
      </c>
      <c r="E78" s="48">
        <f t="shared" si="2"/>
        <v>0</v>
      </c>
      <c r="F78" s="48">
        <f t="shared" si="2"/>
        <v>0</v>
      </c>
      <c r="I78">
        <f>COUNTIF(הכנסות!$B:$B,A78)</f>
        <v>1</v>
      </c>
    </row>
    <row r="79" spans="1:9" ht="24.95" customHeight="1" x14ac:dyDescent="0.2">
      <c r="A79" s="47">
        <v>1314085920</v>
      </c>
      <c r="B79" s="47" t="s">
        <v>141</v>
      </c>
      <c r="C79" s="48">
        <v>-148962.84</v>
      </c>
      <c r="D79" s="48">
        <v>-196000</v>
      </c>
      <c r="E79" s="48">
        <v>-199000</v>
      </c>
      <c r="F79" s="48">
        <v>-200000</v>
      </c>
      <c r="I79">
        <f>COUNTIF(הכנסות!$B:$B,A79)</f>
        <v>1</v>
      </c>
    </row>
    <row r="80" spans="1:9" ht="24.95" customHeight="1" x14ac:dyDescent="0.2">
      <c r="A80" s="47">
        <v>1314086920</v>
      </c>
      <c r="B80" s="47" t="s">
        <v>142</v>
      </c>
      <c r="C80" s="48">
        <v>-141146.51999999999</v>
      </c>
      <c r="D80" s="48">
        <v>-186000</v>
      </c>
      <c r="E80" s="48">
        <v>-188000</v>
      </c>
      <c r="F80" s="48">
        <v>-190000</v>
      </c>
      <c r="I80">
        <f>COUNTIF(הכנסות!$B:$B,A80)</f>
        <v>1</v>
      </c>
    </row>
    <row r="81" spans="1:9" ht="24.95" customHeight="1" x14ac:dyDescent="0.2">
      <c r="A81" s="47">
        <v>1314087920</v>
      </c>
      <c r="B81" s="47" t="s">
        <v>143</v>
      </c>
      <c r="C81" s="48">
        <v>-35445.160000000003</v>
      </c>
      <c r="D81" s="48">
        <v>-47000</v>
      </c>
      <c r="E81" s="48">
        <v>-47000</v>
      </c>
      <c r="F81" s="48">
        <v>-50000</v>
      </c>
      <c r="I81">
        <f>COUNTIF(הכנסות!$B:$B,A81)</f>
        <v>1</v>
      </c>
    </row>
    <row r="82" spans="1:9" ht="24.95" customHeight="1" x14ac:dyDescent="0.2">
      <c r="A82" s="47">
        <v>1314100920</v>
      </c>
      <c r="B82" s="47" t="s">
        <v>571</v>
      </c>
      <c r="C82" s="48">
        <v>0</v>
      </c>
      <c r="D82" s="48">
        <v>-60000</v>
      </c>
      <c r="E82" s="48">
        <v>-60000</v>
      </c>
      <c r="F82" s="48">
        <v>-60000</v>
      </c>
      <c r="I82">
        <f>COUNTIF(הכנסות!$B:$B,A82)</f>
        <v>1</v>
      </c>
    </row>
    <row r="83" spans="1:9" ht="24.95" customHeight="1" x14ac:dyDescent="0.2">
      <c r="A83" s="47">
        <v>1314214920</v>
      </c>
      <c r="B83" s="47" t="s">
        <v>144</v>
      </c>
      <c r="C83" s="48">
        <v>-3581937.08</v>
      </c>
      <c r="D83" s="48">
        <v>-5200000</v>
      </c>
      <c r="E83" s="48">
        <v>-4800000</v>
      </c>
      <c r="F83" s="48">
        <v>-5300000</v>
      </c>
      <c r="I83">
        <f>COUNTIF(הכנסות!$B:$B,A83)</f>
        <v>1</v>
      </c>
    </row>
    <row r="84" spans="1:9" ht="24.95" customHeight="1" x14ac:dyDescent="0.2">
      <c r="A84" s="47">
        <v>1315001920</v>
      </c>
      <c r="B84" s="47" t="s">
        <v>145</v>
      </c>
      <c r="C84" s="48">
        <v>-19542460.66</v>
      </c>
      <c r="D84" s="48">
        <v>-26000000</v>
      </c>
      <c r="E84" s="48">
        <v>-26500000</v>
      </c>
      <c r="F84" s="48">
        <v>-28000000</v>
      </c>
      <c r="I84">
        <f>COUNTIF(הכנסות!$B:$B,A84)</f>
        <v>1</v>
      </c>
    </row>
    <row r="85" spans="1:9" ht="24.95" customHeight="1" x14ac:dyDescent="0.2">
      <c r="A85" s="47">
        <v>1315035920</v>
      </c>
      <c r="B85" s="47" t="s">
        <v>146</v>
      </c>
      <c r="C85" s="48">
        <v>-1408007.75</v>
      </c>
      <c r="D85" s="48">
        <v>-1900000</v>
      </c>
      <c r="E85" s="48">
        <v>-1900000</v>
      </c>
      <c r="F85" s="48">
        <v>-2000000</v>
      </c>
      <c r="I85">
        <f>COUNTIF(הכנסות!$B:$B,A85)</f>
        <v>1</v>
      </c>
    </row>
    <row r="86" spans="1:9" ht="24.95" customHeight="1" x14ac:dyDescent="0.2">
      <c r="A86" s="47">
        <v>1315037920</v>
      </c>
      <c r="B86" s="47" t="s">
        <v>147</v>
      </c>
      <c r="C86" s="48">
        <v>-35241.83</v>
      </c>
      <c r="D86" s="48">
        <v>-70000</v>
      </c>
      <c r="E86" s="48">
        <v>-60000</v>
      </c>
      <c r="F86" s="48">
        <v>-60000</v>
      </c>
      <c r="I86">
        <f>COUNTIF(הכנסות!$B:$B,A86)</f>
        <v>1</v>
      </c>
    </row>
    <row r="87" spans="1:9" ht="24.95" customHeight="1" x14ac:dyDescent="0.2">
      <c r="A87" s="47">
        <v>1315088920</v>
      </c>
      <c r="B87" s="47" t="s">
        <v>148</v>
      </c>
      <c r="C87" s="48">
        <v>-13743.98</v>
      </c>
      <c r="D87" s="48">
        <v>-18000</v>
      </c>
      <c r="E87" s="48">
        <v>-18000</v>
      </c>
      <c r="F87" s="48">
        <v>-18000</v>
      </c>
      <c r="I87">
        <f>COUNTIF(הכנסות!$B:$B,A87)</f>
        <v>1</v>
      </c>
    </row>
    <row r="88" spans="1:9" ht="24.95" customHeight="1" x14ac:dyDescent="0.2">
      <c r="A88" s="47">
        <v>1315092920</v>
      </c>
      <c r="B88" s="47" t="s">
        <v>149</v>
      </c>
      <c r="C88" s="48">
        <v>-30088.799999999999</v>
      </c>
      <c r="D88" s="48">
        <v>-40000</v>
      </c>
      <c r="E88" s="48">
        <v>-40000</v>
      </c>
      <c r="F88" s="48">
        <v>-40000</v>
      </c>
      <c r="I88">
        <f>COUNTIF(הכנסות!$B:$B,A88)</f>
        <v>1</v>
      </c>
    </row>
    <row r="89" spans="1:9" ht="24.95" customHeight="1" x14ac:dyDescent="0.2">
      <c r="A89" s="47">
        <v>1315100540</v>
      </c>
      <c r="B89" s="47" t="s">
        <v>150</v>
      </c>
      <c r="C89" s="48">
        <v>0</v>
      </c>
      <c r="D89" s="48">
        <v>0</v>
      </c>
      <c r="E89" s="48">
        <f t="shared" ref="E89:F105" si="3">C89*12/9</f>
        <v>0</v>
      </c>
      <c r="F89" s="48">
        <f t="shared" si="3"/>
        <v>0</v>
      </c>
      <c r="I89">
        <f>COUNTIF(הכנסות!$B:$B,A89)</f>
        <v>1</v>
      </c>
    </row>
    <row r="90" spans="1:9" ht="24.95" customHeight="1" x14ac:dyDescent="0.2">
      <c r="A90" s="47">
        <v>1315101920</v>
      </c>
      <c r="B90" s="47" t="s">
        <v>152</v>
      </c>
      <c r="C90" s="48">
        <v>-12213</v>
      </c>
      <c r="D90" s="48">
        <v>-16000</v>
      </c>
      <c r="E90" s="48">
        <v>-16000</v>
      </c>
      <c r="F90" s="48">
        <v>-16000</v>
      </c>
      <c r="I90">
        <f>COUNTIF(הכנסות!$B:$B,A90)</f>
        <v>1</v>
      </c>
    </row>
    <row r="91" spans="1:9" ht="24.95" customHeight="1" x14ac:dyDescent="0.2">
      <c r="A91" s="47">
        <v>1315114920</v>
      </c>
      <c r="B91" s="47" t="s">
        <v>153</v>
      </c>
      <c r="C91" s="48">
        <v>0</v>
      </c>
      <c r="D91" s="48">
        <v>0</v>
      </c>
      <c r="E91" s="48">
        <f t="shared" si="3"/>
        <v>0</v>
      </c>
      <c r="F91" s="48">
        <f t="shared" si="3"/>
        <v>0</v>
      </c>
      <c r="I91">
        <f>COUNTIF(הכנסות!$B:$B,A91)</f>
        <v>1</v>
      </c>
    </row>
    <row r="92" spans="1:9" ht="24.95" customHeight="1" x14ac:dyDescent="0.2">
      <c r="A92" s="47">
        <v>1315152920</v>
      </c>
      <c r="B92" s="47" t="s">
        <v>154</v>
      </c>
      <c r="C92" s="48">
        <v>0</v>
      </c>
      <c r="D92" s="48">
        <v>0</v>
      </c>
      <c r="E92" s="48">
        <f t="shared" si="3"/>
        <v>0</v>
      </c>
      <c r="F92" s="48">
        <f t="shared" si="3"/>
        <v>0</v>
      </c>
      <c r="I92">
        <f>COUNTIF(הכנסות!$B:$B,A92)</f>
        <v>1</v>
      </c>
    </row>
    <row r="93" spans="1:9" ht="24.95" customHeight="1" x14ac:dyDescent="0.2">
      <c r="A93" s="47">
        <v>1315173920</v>
      </c>
      <c r="B93" s="47" t="s">
        <v>155</v>
      </c>
      <c r="C93" s="48">
        <v>-580574.34</v>
      </c>
      <c r="D93" s="48">
        <v>-870000</v>
      </c>
      <c r="E93" s="48">
        <v>-800000</v>
      </c>
      <c r="F93" s="48">
        <v>-850000</v>
      </c>
      <c r="I93">
        <f>COUNTIF(הכנסות!$B:$B,A93)</f>
        <v>1</v>
      </c>
    </row>
    <row r="94" spans="1:9" ht="24.95" customHeight="1" x14ac:dyDescent="0.2">
      <c r="A94" s="47">
        <v>1315177920</v>
      </c>
      <c r="B94" s="47" t="s">
        <v>156</v>
      </c>
      <c r="C94" s="48">
        <v>-391050.76</v>
      </c>
      <c r="D94" s="48">
        <v>-580000</v>
      </c>
      <c r="E94" s="48">
        <v>-550000</v>
      </c>
      <c r="F94" s="48">
        <v>-560000</v>
      </c>
      <c r="I94">
        <f>COUNTIF(הכנסות!$B:$B,A94)</f>
        <v>1</v>
      </c>
    </row>
    <row r="95" spans="1:9" ht="24.95" customHeight="1" x14ac:dyDescent="0.2">
      <c r="A95" s="47">
        <v>1315200420</v>
      </c>
      <c r="B95" s="47" t="s">
        <v>157</v>
      </c>
      <c r="C95" s="48">
        <v>0</v>
      </c>
      <c r="D95" s="48">
        <v>0</v>
      </c>
      <c r="E95" s="48">
        <f t="shared" si="3"/>
        <v>0</v>
      </c>
      <c r="F95" s="48">
        <f t="shared" si="3"/>
        <v>0</v>
      </c>
      <c r="I95">
        <f>COUNTIF(הכנסות!$B:$B,A95)</f>
        <v>1</v>
      </c>
    </row>
    <row r="96" spans="1:9" ht="24.95" customHeight="1" x14ac:dyDescent="0.2">
      <c r="A96" s="47">
        <v>1315200920</v>
      </c>
      <c r="B96" s="47" t="s">
        <v>158</v>
      </c>
      <c r="C96" s="48">
        <v>-66810.8</v>
      </c>
      <c r="D96" s="48">
        <v>-80000</v>
      </c>
      <c r="E96" s="48">
        <v>-90000</v>
      </c>
      <c r="F96" s="48">
        <v>-90000</v>
      </c>
      <c r="I96">
        <f>COUNTIF(הכנסות!$B:$B,A96)</f>
        <v>1</v>
      </c>
    </row>
    <row r="97" spans="1:9" ht="24.95" customHeight="1" x14ac:dyDescent="0.2">
      <c r="A97" s="47">
        <v>1315234920</v>
      </c>
      <c r="B97" s="47" t="s">
        <v>159</v>
      </c>
      <c r="C97" s="48">
        <v>-46318.400000000001</v>
      </c>
      <c r="D97" s="48">
        <v>-40000</v>
      </c>
      <c r="E97" s="48">
        <v>-50000</v>
      </c>
      <c r="F97" s="48">
        <v>-50000</v>
      </c>
      <c r="I97">
        <f>COUNTIF(הכנסות!$B:$B,A97)</f>
        <v>1</v>
      </c>
    </row>
    <row r="98" spans="1:9" ht="24.95" customHeight="1" x14ac:dyDescent="0.2">
      <c r="A98" s="47">
        <v>1315240920</v>
      </c>
      <c r="B98" s="47" t="s">
        <v>160</v>
      </c>
      <c r="C98" s="48">
        <v>-189999.69</v>
      </c>
      <c r="D98" s="48">
        <v>-520000</v>
      </c>
      <c r="E98" s="48">
        <v>-260000</v>
      </c>
      <c r="F98" s="48">
        <v>-260000</v>
      </c>
      <c r="I98">
        <f>COUNTIF(הכנסות!$B:$B,A98)</f>
        <v>1</v>
      </c>
    </row>
    <row r="99" spans="1:9" ht="24.95" customHeight="1" x14ac:dyDescent="0.2">
      <c r="A99" s="47">
        <v>1315316920</v>
      </c>
      <c r="B99" s="47" t="s">
        <v>161</v>
      </c>
      <c r="C99" s="48">
        <v>-79833.58</v>
      </c>
      <c r="D99" s="48">
        <v>-82000</v>
      </c>
      <c r="E99" s="48">
        <v>-106000</v>
      </c>
      <c r="F99" s="48">
        <v>-106000</v>
      </c>
      <c r="I99">
        <f>COUNTIF(הכנסות!$B:$B,A99)</f>
        <v>1</v>
      </c>
    </row>
    <row r="100" spans="1:9" ht="24.95" customHeight="1" x14ac:dyDescent="0.2">
      <c r="A100" s="47">
        <v>1315446920</v>
      </c>
      <c r="B100" s="47" t="s">
        <v>162</v>
      </c>
      <c r="C100" s="48">
        <v>-2146185.56</v>
      </c>
      <c r="D100" s="48">
        <v>-3100000</v>
      </c>
      <c r="E100" s="48">
        <v>-2950000</v>
      </c>
      <c r="F100" s="48">
        <v>-3100000</v>
      </c>
      <c r="I100">
        <f>COUNTIF(הכנסות!$B:$B,A100)</f>
        <v>1</v>
      </c>
    </row>
    <row r="101" spans="1:9" ht="24.95" customHeight="1" x14ac:dyDescent="0.2">
      <c r="A101" s="47">
        <v>1315456920</v>
      </c>
      <c r="B101" s="47" t="s">
        <v>163</v>
      </c>
      <c r="C101" s="48">
        <v>-34791.01</v>
      </c>
      <c r="D101" s="48">
        <v>-39000</v>
      </c>
      <c r="E101" s="48">
        <v>-46000</v>
      </c>
      <c r="F101" s="48">
        <v>-46000</v>
      </c>
      <c r="I101">
        <f>COUNTIF(הכנסות!$B:$B,A101)</f>
        <v>1</v>
      </c>
    </row>
    <row r="102" spans="1:9" ht="24.95" customHeight="1" x14ac:dyDescent="0.2">
      <c r="A102" s="47">
        <v>1315470920</v>
      </c>
      <c r="B102" s="47" t="s">
        <v>164</v>
      </c>
      <c r="C102" s="48">
        <v>0</v>
      </c>
      <c r="D102" s="48">
        <v>-22000</v>
      </c>
      <c r="E102" s="48">
        <f t="shared" si="3"/>
        <v>0</v>
      </c>
      <c r="F102" s="48"/>
      <c r="I102">
        <f>COUNTIF(הכנסות!$B:$B,A102)</f>
        <v>1</v>
      </c>
    </row>
    <row r="103" spans="1:9" ht="24.95" customHeight="1" x14ac:dyDescent="0.2">
      <c r="A103" s="47">
        <v>1315478920</v>
      </c>
      <c r="B103" s="47" t="s">
        <v>165</v>
      </c>
      <c r="C103" s="48">
        <v>0</v>
      </c>
      <c r="D103" s="48">
        <v>0</v>
      </c>
      <c r="E103" s="48">
        <f t="shared" si="3"/>
        <v>0</v>
      </c>
      <c r="F103" s="48">
        <f t="shared" si="3"/>
        <v>0</v>
      </c>
      <c r="I103">
        <f>COUNTIF(הכנסות!$B:$B,A103)</f>
        <v>1</v>
      </c>
    </row>
    <row r="104" spans="1:9" ht="24.95" customHeight="1" x14ac:dyDescent="0.2">
      <c r="A104" s="47">
        <v>1315504920</v>
      </c>
      <c r="B104" s="47" t="s">
        <v>166</v>
      </c>
      <c r="C104" s="48">
        <v>-7356.43</v>
      </c>
      <c r="D104" s="48">
        <v>-65000</v>
      </c>
      <c r="E104" s="48">
        <v>-10000</v>
      </c>
      <c r="F104" s="48">
        <v>-60000</v>
      </c>
      <c r="I104">
        <f>COUNTIF(הכנסות!$B:$B,A104)</f>
        <v>1</v>
      </c>
    </row>
    <row r="105" spans="1:9" ht="24.95" customHeight="1" x14ac:dyDescent="0.2">
      <c r="A105" s="47">
        <v>1315531920</v>
      </c>
      <c r="B105" s="47" t="s">
        <v>167</v>
      </c>
      <c r="C105" s="48">
        <v>0</v>
      </c>
      <c r="D105" s="48">
        <v>0</v>
      </c>
      <c r="E105" s="48">
        <f t="shared" si="3"/>
        <v>0</v>
      </c>
      <c r="F105" s="48">
        <f t="shared" si="3"/>
        <v>0</v>
      </c>
      <c r="I105">
        <f>COUNTIF(הכנסות!$B:$B,A105)</f>
        <v>1</v>
      </c>
    </row>
    <row r="106" spans="1:9" ht="24.95" customHeight="1" x14ac:dyDescent="0.2">
      <c r="A106" s="47">
        <v>1315553920</v>
      </c>
      <c r="B106" s="47" t="s">
        <v>168</v>
      </c>
      <c r="C106" s="48">
        <v>-59330.34</v>
      </c>
      <c r="D106" s="48">
        <v>-76000</v>
      </c>
      <c r="E106" s="48">
        <v>-79000</v>
      </c>
      <c r="F106" s="48">
        <v>-79000</v>
      </c>
      <c r="I106">
        <f>COUNTIF(הכנסות!$B:$B,A106)</f>
        <v>1</v>
      </c>
    </row>
    <row r="107" spans="1:9" ht="24.95" customHeight="1" x14ac:dyDescent="0.2">
      <c r="A107" s="47">
        <v>1315556920</v>
      </c>
      <c r="B107" s="47" t="s">
        <v>169</v>
      </c>
      <c r="C107" s="48">
        <v>-2941453.02</v>
      </c>
      <c r="D107" s="48">
        <v>-3800000</v>
      </c>
      <c r="E107" s="48">
        <v>-3950000</v>
      </c>
      <c r="F107" s="48">
        <v>-4100000</v>
      </c>
      <c r="I107">
        <f>COUNTIF(הכנסות!$B:$B,A107)</f>
        <v>1</v>
      </c>
    </row>
    <row r="108" spans="1:9" ht="24.95" customHeight="1" x14ac:dyDescent="0.2">
      <c r="A108" s="47">
        <v>1315557920</v>
      </c>
      <c r="B108" s="47" t="s">
        <v>170</v>
      </c>
      <c r="C108" s="48">
        <v>-4902414.68</v>
      </c>
      <c r="D108" s="48">
        <v>-6300000</v>
      </c>
      <c r="E108" s="48">
        <v>-6600000</v>
      </c>
      <c r="F108" s="48">
        <v>-6800000</v>
      </c>
      <c r="I108">
        <f>COUNTIF(הכנסות!$B:$B,A108)</f>
        <v>1</v>
      </c>
    </row>
    <row r="109" spans="1:9" ht="24.95" customHeight="1" x14ac:dyDescent="0.2">
      <c r="A109" s="47">
        <v>1315558920</v>
      </c>
      <c r="B109" s="47" t="s">
        <v>171</v>
      </c>
      <c r="C109" s="48">
        <v>-766380.34</v>
      </c>
      <c r="D109" s="48">
        <v>-1050000</v>
      </c>
      <c r="E109" s="48">
        <v>-1050000</v>
      </c>
      <c r="F109" s="48">
        <v>-1100000</v>
      </c>
      <c r="I109">
        <f>COUNTIF(הכנסות!$B:$B,A109)</f>
        <v>1</v>
      </c>
    </row>
    <row r="110" spans="1:9" ht="24.95" customHeight="1" x14ac:dyDescent="0.2">
      <c r="A110" s="47">
        <v>1315559920</v>
      </c>
      <c r="B110" s="47" t="s">
        <v>172</v>
      </c>
      <c r="C110" s="48">
        <v>-233464.71</v>
      </c>
      <c r="D110" s="48">
        <v>-300000</v>
      </c>
      <c r="E110" s="48">
        <v>-320000</v>
      </c>
      <c r="F110" s="48">
        <v>-320000</v>
      </c>
      <c r="I110">
        <f>COUNTIF(הכנסות!$B:$B,A110)</f>
        <v>1</v>
      </c>
    </row>
    <row r="111" spans="1:9" ht="24.95" customHeight="1" x14ac:dyDescent="0.2">
      <c r="A111" s="47">
        <v>1315561920</v>
      </c>
      <c r="B111" s="47" t="s">
        <v>173</v>
      </c>
      <c r="C111" s="48">
        <v>-25568.57</v>
      </c>
      <c r="D111" s="48">
        <v>-24000</v>
      </c>
      <c r="E111" s="48">
        <v>-34000</v>
      </c>
      <c r="F111" s="48">
        <v>-34000</v>
      </c>
      <c r="I111">
        <f>COUNTIF(הכנסות!$B:$B,A111)</f>
        <v>1</v>
      </c>
    </row>
    <row r="112" spans="1:9" ht="24.95" customHeight="1" x14ac:dyDescent="0.2">
      <c r="A112" s="47">
        <v>1315567920</v>
      </c>
      <c r="B112" s="47" t="s">
        <v>174</v>
      </c>
      <c r="C112" s="48">
        <v>-65226.61</v>
      </c>
      <c r="D112" s="48">
        <v>-168000</v>
      </c>
      <c r="E112" s="48">
        <v>-100000</v>
      </c>
      <c r="F112" s="48">
        <v>-100000</v>
      </c>
      <c r="I112">
        <f>COUNTIF(הכנסות!$B:$B,A112)</f>
        <v>1</v>
      </c>
    </row>
    <row r="113" spans="1:9" ht="24.95" customHeight="1" x14ac:dyDescent="0.2">
      <c r="A113" s="47">
        <v>1315568920</v>
      </c>
      <c r="B113" s="47" t="s">
        <v>175</v>
      </c>
      <c r="C113" s="48">
        <v>-108961.45</v>
      </c>
      <c r="D113" s="48">
        <v>-250000</v>
      </c>
      <c r="E113" s="48">
        <v>-225000</v>
      </c>
      <c r="F113" s="48">
        <v>-225000</v>
      </c>
      <c r="I113">
        <f>COUNTIF(הכנסות!$B:$B,A113)</f>
        <v>1</v>
      </c>
    </row>
    <row r="114" spans="1:9" ht="24.95" customHeight="1" x14ac:dyDescent="0.2">
      <c r="A114" s="47">
        <v>1315575920</v>
      </c>
      <c r="B114" s="47" t="s">
        <v>176</v>
      </c>
      <c r="C114" s="48">
        <v>-1096268.0900000001</v>
      </c>
      <c r="D114" s="48">
        <v>-1320000</v>
      </c>
      <c r="E114" s="48">
        <v>-1500000</v>
      </c>
      <c r="F114" s="48">
        <v>-1600000</v>
      </c>
      <c r="I114">
        <f>COUNTIF(הכנסות!$B:$B,A114)</f>
        <v>1</v>
      </c>
    </row>
    <row r="115" spans="1:9" ht="24.95" customHeight="1" x14ac:dyDescent="0.2">
      <c r="A115" s="47">
        <v>1317045920</v>
      </c>
      <c r="B115" s="47" t="s">
        <v>177</v>
      </c>
      <c r="C115" s="48">
        <v>-349896.03</v>
      </c>
      <c r="D115" s="48">
        <v>-511000</v>
      </c>
      <c r="E115" s="48">
        <v>-500000</v>
      </c>
      <c r="F115" s="48">
        <v>-550000</v>
      </c>
      <c r="I115">
        <f>COUNTIF(הכנסות!$B:$B,A115)</f>
        <v>1</v>
      </c>
    </row>
    <row r="116" spans="1:9" ht="24.95" customHeight="1" x14ac:dyDescent="0.2">
      <c r="A116" s="47">
        <v>1317046920</v>
      </c>
      <c r="B116" s="47" t="s">
        <v>178</v>
      </c>
      <c r="C116" s="48">
        <v>-76334.12</v>
      </c>
      <c r="D116" s="48">
        <v>-101000</v>
      </c>
      <c r="E116" s="48">
        <v>-102000</v>
      </c>
      <c r="F116" s="48">
        <v>-102000</v>
      </c>
      <c r="I116">
        <f>COUNTIF(הכנסות!$B:$B,A116)</f>
        <v>1</v>
      </c>
    </row>
    <row r="117" spans="1:9" ht="24.95" customHeight="1" x14ac:dyDescent="0.2">
      <c r="A117" s="47">
        <v>1317047920</v>
      </c>
      <c r="B117" s="47" t="s">
        <v>179</v>
      </c>
      <c r="C117" s="48">
        <v>-1150932.92</v>
      </c>
      <c r="D117" s="48">
        <v>-1635000</v>
      </c>
      <c r="E117" s="48">
        <v>-1580000</v>
      </c>
      <c r="F117" s="48">
        <v>-1580000</v>
      </c>
      <c r="I117">
        <f>COUNTIF(הכנסות!$B:$B,A117)</f>
        <v>1</v>
      </c>
    </row>
    <row r="118" spans="1:9" ht="24.95" customHeight="1" x14ac:dyDescent="0.2">
      <c r="A118" s="47">
        <v>1317095920</v>
      </c>
      <c r="B118" s="47" t="s">
        <v>180</v>
      </c>
      <c r="C118" s="48">
        <v>-51315.32</v>
      </c>
      <c r="D118" s="48">
        <v>-49000</v>
      </c>
      <c r="E118" s="48">
        <v>-68000</v>
      </c>
      <c r="F118" s="48">
        <v>-68000</v>
      </c>
      <c r="I118">
        <f>COUNTIF(הכנסות!$B:$B,A118)</f>
        <v>1</v>
      </c>
    </row>
    <row r="119" spans="1:9" ht="24.95" customHeight="1" x14ac:dyDescent="0.2">
      <c r="A119" s="47">
        <v>1317105920</v>
      </c>
      <c r="B119" s="47" t="s">
        <v>135</v>
      </c>
      <c r="C119" s="48">
        <v>-169729.56</v>
      </c>
      <c r="D119" s="48">
        <v>-220000</v>
      </c>
      <c r="E119" s="48">
        <v>-226000</v>
      </c>
      <c r="F119" s="48">
        <v>-226000</v>
      </c>
      <c r="I119">
        <f>COUNTIF(הכנסות!$B:$B,A119)</f>
        <v>1</v>
      </c>
    </row>
    <row r="120" spans="1:9" ht="24.95" customHeight="1" x14ac:dyDescent="0.2">
      <c r="A120" s="47">
        <v>1317107920</v>
      </c>
      <c r="B120" s="47" t="s">
        <v>181</v>
      </c>
      <c r="C120" s="48">
        <v>-130330.2</v>
      </c>
      <c r="D120" s="48">
        <v>-200000</v>
      </c>
      <c r="E120" s="48">
        <v>-190000</v>
      </c>
      <c r="F120" s="48">
        <v>-190000</v>
      </c>
      <c r="I120">
        <f>COUNTIF(הכנסות!$B:$B,A120)</f>
        <v>1</v>
      </c>
    </row>
    <row r="121" spans="1:9" ht="24.95" customHeight="1" x14ac:dyDescent="0.2">
      <c r="A121" s="47">
        <v>1317109920</v>
      </c>
      <c r="B121" s="47" t="s">
        <v>1300</v>
      </c>
      <c r="C121" s="48">
        <v>-42197.54</v>
      </c>
      <c r="D121" s="48">
        <v>-49000</v>
      </c>
      <c r="E121" s="48">
        <v>-56000</v>
      </c>
      <c r="F121" s="48">
        <v>-56000</v>
      </c>
      <c r="I121">
        <f>COUNTIF(הכנסות!$B:$B,A121)</f>
        <v>1</v>
      </c>
    </row>
    <row r="122" spans="1:9" ht="24.95" customHeight="1" x14ac:dyDescent="0.2">
      <c r="A122" s="47">
        <v>1317141920</v>
      </c>
      <c r="B122" s="47" t="s">
        <v>183</v>
      </c>
      <c r="C122" s="48">
        <v>-1439441.36</v>
      </c>
      <c r="D122" s="48">
        <v>-2138000</v>
      </c>
      <c r="E122" s="48">
        <v>-1980000</v>
      </c>
      <c r="F122" s="48">
        <v>-1980000</v>
      </c>
      <c r="I122">
        <f>COUNTIF(הכנסות!$B:$B,A122)</f>
        <v>1</v>
      </c>
    </row>
    <row r="123" spans="1:9" ht="24.95" customHeight="1" x14ac:dyDescent="0.2">
      <c r="A123" s="47">
        <v>1317259920</v>
      </c>
      <c r="B123" s="47" t="s">
        <v>184</v>
      </c>
      <c r="C123" s="48">
        <v>-486647.62</v>
      </c>
      <c r="D123" s="48">
        <v>-521000</v>
      </c>
      <c r="E123" s="48">
        <v>-650000</v>
      </c>
      <c r="F123" s="48">
        <v>-650000</v>
      </c>
      <c r="I123">
        <f>COUNTIF(הכנסות!$B:$B,A123)</f>
        <v>1</v>
      </c>
    </row>
    <row r="124" spans="1:9" ht="24.95" customHeight="1" x14ac:dyDescent="0.2">
      <c r="A124" s="47"/>
      <c r="B124" s="47"/>
      <c r="C124" s="48"/>
      <c r="D124" s="48"/>
      <c r="E124" s="48"/>
      <c r="F124" s="48"/>
      <c r="I124">
        <f>COUNTIF(הכנסות!$B:$B,A124)</f>
        <v>0</v>
      </c>
    </row>
    <row r="125" spans="1:9" ht="24.95" customHeight="1" x14ac:dyDescent="0.2">
      <c r="A125" s="47">
        <v>1317473920</v>
      </c>
      <c r="B125" s="47" t="s">
        <v>187</v>
      </c>
      <c r="C125" s="48">
        <v>-361488.97</v>
      </c>
      <c r="D125" s="48">
        <v>-1190000</v>
      </c>
      <c r="E125" s="48">
        <v>-750000</v>
      </c>
      <c r="F125" s="48">
        <v>-800000</v>
      </c>
      <c r="I125">
        <f>COUNTIF(הכנסות!$B:$B,A125)</f>
        <v>1</v>
      </c>
    </row>
    <row r="126" spans="1:9" ht="24.95" customHeight="1" x14ac:dyDescent="0.2">
      <c r="A126" s="47">
        <v>1317500420</v>
      </c>
      <c r="B126" s="47" t="s">
        <v>188</v>
      </c>
      <c r="C126" s="48">
        <v>-70000</v>
      </c>
      <c r="D126" s="48">
        <v>-300000</v>
      </c>
      <c r="E126" s="48">
        <v>-95000</v>
      </c>
      <c r="F126" s="48">
        <v>-255000</v>
      </c>
      <c r="I126">
        <f>COUNTIF(הכנסות!$B:$B,A126)</f>
        <v>1</v>
      </c>
    </row>
    <row r="127" spans="1:9" ht="24.95" customHeight="1" x14ac:dyDescent="0.2">
      <c r="A127" s="47">
        <v>1317600920</v>
      </c>
      <c r="B127" s="47" t="s">
        <v>189</v>
      </c>
      <c r="C127" s="48">
        <v>-48353</v>
      </c>
      <c r="D127" s="48">
        <v>-19000</v>
      </c>
      <c r="E127" s="48">
        <v>-65000</v>
      </c>
      <c r="F127" s="48">
        <v>-96000</v>
      </c>
      <c r="I127">
        <f>COUNTIF(הכנסות!$B:$B,A127)</f>
        <v>1</v>
      </c>
    </row>
    <row r="128" spans="1:9" ht="24.95" customHeight="1" x14ac:dyDescent="0.2">
      <c r="A128" s="47">
        <v>1317700920</v>
      </c>
      <c r="B128" s="47" t="s">
        <v>190</v>
      </c>
      <c r="C128" s="48">
        <v>0</v>
      </c>
      <c r="D128" s="48">
        <v>0</v>
      </c>
      <c r="E128" s="48">
        <f t="shared" ref="E128:F152" si="4">C128*12/9</f>
        <v>0</v>
      </c>
      <c r="F128" s="48">
        <f t="shared" si="4"/>
        <v>0</v>
      </c>
      <c r="I128">
        <f>COUNTIF(הכנסות!$B:$B,A128)</f>
        <v>1</v>
      </c>
    </row>
    <row r="129" spans="1:9" ht="24.95" customHeight="1" x14ac:dyDescent="0.2">
      <c r="A129" s="47">
        <v>1317701920</v>
      </c>
      <c r="B129" s="47" t="s">
        <v>191</v>
      </c>
      <c r="C129" s="48">
        <v>0</v>
      </c>
      <c r="D129" s="48">
        <v>0</v>
      </c>
      <c r="E129" s="48">
        <f t="shared" si="4"/>
        <v>0</v>
      </c>
      <c r="F129" s="48">
        <f t="shared" si="4"/>
        <v>0</v>
      </c>
      <c r="I129">
        <f>COUNTIF(הכנסות!$B:$B,A129)</f>
        <v>1</v>
      </c>
    </row>
    <row r="130" spans="1:9" ht="24.95" customHeight="1" x14ac:dyDescent="0.2">
      <c r="A130" s="47">
        <v>1317800420</v>
      </c>
      <c r="B130" s="47" t="s">
        <v>192</v>
      </c>
      <c r="C130" s="48">
        <v>-89543.33</v>
      </c>
      <c r="D130" s="48">
        <v>-200000</v>
      </c>
      <c r="E130" s="48">
        <v>-180000</v>
      </c>
      <c r="F130" s="48">
        <v>-180000</v>
      </c>
      <c r="I130">
        <f>COUNTIF(הכנסות!$B:$B,A130)</f>
        <v>1</v>
      </c>
    </row>
    <row r="131" spans="1:9" ht="24.95" customHeight="1" x14ac:dyDescent="0.2">
      <c r="A131" s="47">
        <v>1317800920</v>
      </c>
      <c r="B131" s="47" t="s">
        <v>193</v>
      </c>
      <c r="C131" s="48">
        <v>0</v>
      </c>
      <c r="D131" s="48">
        <v>0</v>
      </c>
      <c r="E131" s="48">
        <f t="shared" si="4"/>
        <v>0</v>
      </c>
      <c r="F131" s="48">
        <f t="shared" si="4"/>
        <v>0</v>
      </c>
      <c r="I131">
        <f>COUNTIF(הכנסות!$B:$B,A131)</f>
        <v>1</v>
      </c>
    </row>
    <row r="132" spans="1:9" ht="24.95" customHeight="1" x14ac:dyDescent="0.2">
      <c r="A132" s="47">
        <v>1317900420</v>
      </c>
      <c r="B132" s="47" t="s">
        <v>194</v>
      </c>
      <c r="C132" s="48">
        <v>0</v>
      </c>
      <c r="D132" s="48">
        <v>0</v>
      </c>
      <c r="E132" s="48">
        <f t="shared" si="4"/>
        <v>0</v>
      </c>
      <c r="F132" s="48">
        <f t="shared" si="4"/>
        <v>0</v>
      </c>
      <c r="I132">
        <f>COUNTIF(הכנסות!$B:$B,A132)</f>
        <v>1</v>
      </c>
    </row>
    <row r="133" spans="1:9" ht="24.95" customHeight="1" x14ac:dyDescent="0.2">
      <c r="A133" s="47">
        <v>1317900920</v>
      </c>
      <c r="B133" s="47" t="s">
        <v>195</v>
      </c>
      <c r="C133" s="48">
        <v>70303</v>
      </c>
      <c r="D133" s="48">
        <v>0</v>
      </c>
      <c r="E133" s="48"/>
      <c r="F133" s="48"/>
      <c r="I133">
        <f>COUNTIF(הכנסות!$B:$B,A133)</f>
        <v>1</v>
      </c>
    </row>
    <row r="134" spans="1:9" ht="24.95" customHeight="1" x14ac:dyDescent="0.2">
      <c r="A134" s="47">
        <v>1317901920</v>
      </c>
      <c r="B134" s="47" t="s">
        <v>196</v>
      </c>
      <c r="C134" s="48">
        <v>0</v>
      </c>
      <c r="D134" s="48">
        <v>0</v>
      </c>
      <c r="E134" s="48">
        <f t="shared" si="4"/>
        <v>0</v>
      </c>
      <c r="F134" s="48">
        <f t="shared" si="4"/>
        <v>0</v>
      </c>
      <c r="I134">
        <f>COUNTIF(הכנסות!$B:$B,A134)</f>
        <v>1</v>
      </c>
    </row>
    <row r="135" spans="1:9" ht="24.95" customHeight="1" x14ac:dyDescent="0.2">
      <c r="A135" s="47">
        <v>1317910920</v>
      </c>
      <c r="B135" s="47" t="s">
        <v>197</v>
      </c>
      <c r="C135" s="48">
        <v>-2145829.04</v>
      </c>
      <c r="D135" s="48">
        <v>-280000</v>
      </c>
      <c r="E135" s="48">
        <v>-400000</v>
      </c>
      <c r="F135" s="48">
        <v>-560000</v>
      </c>
      <c r="I135">
        <f>COUNTIF(הכנסות!$B:$B,A135)</f>
        <v>1</v>
      </c>
    </row>
    <row r="136" spans="1:9" ht="24.95" customHeight="1" x14ac:dyDescent="0.2">
      <c r="A136" s="47">
        <v>1317911410</v>
      </c>
      <c r="B136" s="47" t="s">
        <v>1198</v>
      </c>
      <c r="C136" s="48">
        <v>0</v>
      </c>
      <c r="D136" s="48">
        <v>-54000</v>
      </c>
      <c r="E136" s="48">
        <f t="shared" si="4"/>
        <v>0</v>
      </c>
      <c r="F136" s="48"/>
      <c r="I136">
        <f>COUNTIF(הכנסות!$B:$B,A136)</f>
        <v>1</v>
      </c>
    </row>
    <row r="137" spans="1:9" ht="24.95" customHeight="1" x14ac:dyDescent="0.2">
      <c r="A137" s="47">
        <v>1317911920</v>
      </c>
      <c r="B137" s="47" t="s">
        <v>1197</v>
      </c>
      <c r="C137" s="48">
        <v>-75282</v>
      </c>
      <c r="D137" s="48">
        <v>-60000</v>
      </c>
      <c r="E137" s="48">
        <v>-100000</v>
      </c>
      <c r="F137" s="48">
        <v>-100000</v>
      </c>
      <c r="I137">
        <f>COUNTIF(הכנסות!$B:$B,A137)</f>
        <v>1</v>
      </c>
    </row>
    <row r="138" spans="1:9" ht="24.95" customHeight="1" x14ac:dyDescent="0.2">
      <c r="A138" s="47">
        <v>1317912920</v>
      </c>
      <c r="B138" s="47" t="s">
        <v>198</v>
      </c>
      <c r="C138" s="48">
        <v>0</v>
      </c>
      <c r="D138" s="48">
        <v>-1600000</v>
      </c>
      <c r="E138" s="48">
        <v>-2300000</v>
      </c>
      <c r="F138" s="48">
        <v>-2300000</v>
      </c>
      <c r="I138">
        <f>COUNTIF(הכנסות!$B:$B,A138)</f>
        <v>1</v>
      </c>
    </row>
    <row r="139" spans="1:9" ht="24.95" customHeight="1" x14ac:dyDescent="0.2">
      <c r="A139" s="47">
        <v>1317925920</v>
      </c>
      <c r="B139" s="47" t="s">
        <v>199</v>
      </c>
      <c r="C139" s="48">
        <v>0</v>
      </c>
      <c r="D139" s="48">
        <v>0</v>
      </c>
      <c r="E139" s="48">
        <f t="shared" si="4"/>
        <v>0</v>
      </c>
      <c r="F139" s="48">
        <f t="shared" si="4"/>
        <v>0</v>
      </c>
      <c r="I139">
        <f>COUNTIF(הכנסות!$B:$B,A139)</f>
        <v>1</v>
      </c>
    </row>
    <row r="140" spans="1:9" ht="24.95" customHeight="1" x14ac:dyDescent="0.2">
      <c r="A140" s="109" t="s">
        <v>1301</v>
      </c>
      <c r="B140" s="108" t="s">
        <v>1302</v>
      </c>
      <c r="C140" s="48">
        <v>0</v>
      </c>
      <c r="D140" s="48">
        <v>0</v>
      </c>
      <c r="E140" s="48">
        <f t="shared" si="4"/>
        <v>0</v>
      </c>
      <c r="F140" s="48">
        <v>-950000</v>
      </c>
      <c r="I140">
        <f>COUNTIF(הכנסות!$B:$B,A140)</f>
        <v>1</v>
      </c>
    </row>
    <row r="141" spans="1:9" ht="24.95" customHeight="1" x14ac:dyDescent="0.2">
      <c r="A141" s="47">
        <v>1326400410</v>
      </c>
      <c r="B141" s="47" t="s">
        <v>1303</v>
      </c>
      <c r="C141" s="48"/>
      <c r="D141" s="48"/>
      <c r="E141" s="48"/>
      <c r="F141" s="48"/>
      <c r="I141">
        <f>COUNTIF(הכנסות!$B:$B,A141)</f>
        <v>0</v>
      </c>
    </row>
    <row r="142" spans="1:9" ht="24.95" customHeight="1" x14ac:dyDescent="0.2">
      <c r="A142" s="47">
        <v>1326400920</v>
      </c>
      <c r="B142" s="47" t="s">
        <v>202</v>
      </c>
      <c r="C142" s="48">
        <v>0</v>
      </c>
      <c r="D142" s="48">
        <v>0</v>
      </c>
      <c r="E142" s="48">
        <f t="shared" si="4"/>
        <v>0</v>
      </c>
      <c r="F142" s="48"/>
      <c r="I142">
        <f>COUNTIF(הכנסות!$B:$B,A142)</f>
        <v>1</v>
      </c>
    </row>
    <row r="143" spans="1:9" ht="24.95" customHeight="1" x14ac:dyDescent="0.2">
      <c r="A143" s="47">
        <v>1328200920</v>
      </c>
      <c r="B143" s="47" t="s">
        <v>204</v>
      </c>
      <c r="C143" s="48">
        <v>0</v>
      </c>
      <c r="D143" s="48">
        <v>-200000</v>
      </c>
      <c r="E143" s="48">
        <f t="shared" si="4"/>
        <v>0</v>
      </c>
      <c r="F143" s="48"/>
      <c r="I143">
        <f>COUNTIF(הכנסות!$B:$B,A143)</f>
        <v>1</v>
      </c>
    </row>
    <row r="144" spans="1:9" ht="24.95" customHeight="1" x14ac:dyDescent="0.2">
      <c r="A144" s="47">
        <v>1328300920</v>
      </c>
      <c r="B144" s="47" t="s">
        <v>206</v>
      </c>
      <c r="C144" s="48">
        <v>0</v>
      </c>
      <c r="D144" s="48">
        <v>-304000</v>
      </c>
      <c r="E144" s="48">
        <f t="shared" si="4"/>
        <v>0</v>
      </c>
      <c r="F144" s="48"/>
      <c r="I144">
        <f>COUNTIF(הכנסות!$B:$B,A144)</f>
        <v>1</v>
      </c>
    </row>
    <row r="145" spans="1:9" ht="24.95" customHeight="1" x14ac:dyDescent="0.2">
      <c r="A145" s="47">
        <v>1329300290</v>
      </c>
      <c r="B145" s="47" t="s">
        <v>1304</v>
      </c>
      <c r="C145" s="48">
        <v>-178473</v>
      </c>
      <c r="D145" s="48">
        <v>-150000</v>
      </c>
      <c r="E145" s="48">
        <v>-240000</v>
      </c>
      <c r="F145" s="48">
        <v>-240000</v>
      </c>
      <c r="G145" t="s">
        <v>1305</v>
      </c>
      <c r="I145">
        <f>COUNTIF(הכנסות!$B:$B,A145)</f>
        <v>1</v>
      </c>
    </row>
    <row r="146" spans="1:9" ht="24.95" customHeight="1" x14ac:dyDescent="0.2">
      <c r="A146" s="47">
        <v>1329300920</v>
      </c>
      <c r="B146" s="47" t="s">
        <v>209</v>
      </c>
      <c r="C146" s="48">
        <v>-480932</v>
      </c>
      <c r="D146" s="48">
        <v>-150000</v>
      </c>
      <c r="E146" s="48">
        <v>-640000</v>
      </c>
      <c r="F146" s="48">
        <v>-315000</v>
      </c>
      <c r="G146" t="s">
        <v>1305</v>
      </c>
      <c r="I146">
        <f>COUNTIF(הכנסות!$B:$B,A146)</f>
        <v>1</v>
      </c>
    </row>
    <row r="147" spans="1:9" ht="24.95" customHeight="1" x14ac:dyDescent="0.2">
      <c r="A147" s="47">
        <v>1329310920</v>
      </c>
      <c r="B147" s="47" t="s">
        <v>210</v>
      </c>
      <c r="C147" s="48">
        <v>0</v>
      </c>
      <c r="D147" s="48">
        <v>0</v>
      </c>
      <c r="E147" s="48">
        <f t="shared" si="4"/>
        <v>0</v>
      </c>
      <c r="F147" s="48">
        <v>-261000</v>
      </c>
      <c r="G147" t="s">
        <v>1305</v>
      </c>
      <c r="I147">
        <f>COUNTIF(הכנסות!$B:$B,A147)</f>
        <v>1</v>
      </c>
    </row>
    <row r="148" spans="1:9" ht="24.95" customHeight="1" x14ac:dyDescent="0.2">
      <c r="A148" s="47">
        <v>1330000990</v>
      </c>
      <c r="B148" s="47" t="s">
        <v>211</v>
      </c>
      <c r="C148" s="48">
        <v>-54155</v>
      </c>
      <c r="D148" s="48">
        <v>-76000</v>
      </c>
      <c r="E148" s="48">
        <v>-76000</v>
      </c>
      <c r="F148" s="48">
        <v>-76000</v>
      </c>
      <c r="I148">
        <f>COUNTIF(הכנסות!$B:$B,A148)</f>
        <v>1</v>
      </c>
    </row>
    <row r="149" spans="1:9" ht="24.95" customHeight="1" x14ac:dyDescent="0.2">
      <c r="A149" s="47">
        <v>1334000940</v>
      </c>
      <c r="B149" s="47" t="s">
        <v>212</v>
      </c>
      <c r="C149" s="48">
        <v>0</v>
      </c>
      <c r="D149" s="48">
        <v>0</v>
      </c>
      <c r="E149" s="48">
        <f t="shared" si="4"/>
        <v>0</v>
      </c>
      <c r="F149" s="48">
        <f t="shared" si="4"/>
        <v>0</v>
      </c>
      <c r="I149">
        <f>COUNTIF(הכנסות!$B:$B,A149)</f>
        <v>1</v>
      </c>
    </row>
    <row r="150" spans="1:9" ht="24.95" customHeight="1" x14ac:dyDescent="0.2">
      <c r="A150" s="47">
        <v>1334000990</v>
      </c>
      <c r="B150" s="47" t="s">
        <v>213</v>
      </c>
      <c r="C150" s="48">
        <v>0</v>
      </c>
      <c r="D150" s="48">
        <v>0</v>
      </c>
      <c r="E150" s="48">
        <f t="shared" si="4"/>
        <v>0</v>
      </c>
      <c r="F150" s="48">
        <f t="shared" si="4"/>
        <v>0</v>
      </c>
      <c r="I150">
        <f>COUNTIF(הכנסות!$B:$B,A150)</f>
        <v>1</v>
      </c>
    </row>
    <row r="151" spans="1:9" ht="24.95" customHeight="1" x14ac:dyDescent="0.2">
      <c r="A151" s="47">
        <v>1341000930</v>
      </c>
      <c r="B151" s="47" t="s">
        <v>214</v>
      </c>
      <c r="C151" s="48">
        <v>-2109978</v>
      </c>
      <c r="D151" s="48">
        <v>-2400000</v>
      </c>
      <c r="E151" s="48">
        <v>-2800000</v>
      </c>
      <c r="F151" s="48">
        <v>-2800000</v>
      </c>
      <c r="I151">
        <f>COUNTIF(הכנסות!$B:$B,A151)</f>
        <v>1</v>
      </c>
    </row>
    <row r="152" spans="1:9" ht="24.95" customHeight="1" x14ac:dyDescent="0.2">
      <c r="A152" s="47">
        <v>1341001930</v>
      </c>
      <c r="B152" s="47" t="s">
        <v>216</v>
      </c>
      <c r="C152" s="48">
        <v>0</v>
      </c>
      <c r="D152" s="48">
        <v>0</v>
      </c>
      <c r="E152" s="48">
        <v>40500</v>
      </c>
      <c r="F152" s="48">
        <f t="shared" si="4"/>
        <v>0</v>
      </c>
      <c r="I152">
        <f>COUNTIF(הכנסות!$B:$B,A152)</f>
        <v>1</v>
      </c>
    </row>
    <row r="153" spans="1:9" ht="24.95" customHeight="1" x14ac:dyDescent="0.2">
      <c r="A153" s="47">
        <v>1342200220</v>
      </c>
      <c r="B153" s="47" t="s">
        <v>217</v>
      </c>
      <c r="C153" s="48">
        <v>-12875</v>
      </c>
      <c r="D153" s="48">
        <v>-13000</v>
      </c>
      <c r="E153" s="48">
        <v>-17000</v>
      </c>
      <c r="F153" s="48">
        <v>-17000</v>
      </c>
      <c r="I153">
        <f>COUNTIF(הכנסות!$B:$B,A153)</f>
        <v>1</v>
      </c>
    </row>
    <row r="154" spans="1:9" ht="24.95" customHeight="1" x14ac:dyDescent="0.2">
      <c r="A154" s="47">
        <v>1342200930</v>
      </c>
      <c r="B154" s="47" t="s">
        <v>218</v>
      </c>
      <c r="C154" s="48">
        <v>-131593</v>
      </c>
      <c r="D154" s="48">
        <v>-125000</v>
      </c>
      <c r="E154" s="48">
        <v>-175000</v>
      </c>
      <c r="F154" s="48">
        <v>-180000</v>
      </c>
      <c r="I154">
        <f>COUNTIF(הכנסות!$B:$B,A154)</f>
        <v>1</v>
      </c>
    </row>
    <row r="155" spans="1:9" ht="24.95" customHeight="1" x14ac:dyDescent="0.2">
      <c r="A155" s="47">
        <v>1342300220</v>
      </c>
      <c r="B155" s="47" t="s">
        <v>219</v>
      </c>
      <c r="C155" s="48">
        <v>0</v>
      </c>
      <c r="D155" s="48">
        <v>0</v>
      </c>
      <c r="E155" s="48">
        <f t="shared" ref="E155:F184" si="5">C155*12/9</f>
        <v>0</v>
      </c>
      <c r="F155" s="48">
        <f t="shared" si="5"/>
        <v>0</v>
      </c>
      <c r="I155">
        <f>COUNTIF(הכנסות!$B:$B,A155)</f>
        <v>1</v>
      </c>
    </row>
    <row r="156" spans="1:9" ht="24.95" customHeight="1" x14ac:dyDescent="0.2">
      <c r="A156" s="47">
        <v>1342400930</v>
      </c>
      <c r="B156" s="47" t="s">
        <v>220</v>
      </c>
      <c r="C156" s="48">
        <v>-47250</v>
      </c>
      <c r="D156" s="48">
        <v>-39000</v>
      </c>
      <c r="E156" s="48">
        <f t="shared" si="5"/>
        <v>-63000</v>
      </c>
      <c r="F156" s="48">
        <v>-65000</v>
      </c>
      <c r="I156">
        <f>COUNTIF(הכנסות!$B:$B,A156)</f>
        <v>1</v>
      </c>
    </row>
    <row r="157" spans="1:9" ht="24.95" customHeight="1" x14ac:dyDescent="0.2">
      <c r="A157" s="47">
        <v>1343500420</v>
      </c>
      <c r="B157" s="47" t="s">
        <v>221</v>
      </c>
      <c r="C157" s="48">
        <v>-14487</v>
      </c>
      <c r="D157" s="48">
        <v>13333</v>
      </c>
      <c r="E157" s="48">
        <v>-19000</v>
      </c>
      <c r="F157" s="48">
        <v>-19000</v>
      </c>
      <c r="I157">
        <f>COUNTIF(הכנסות!$B:$B,A157)</f>
        <v>1</v>
      </c>
    </row>
    <row r="158" spans="1:9" ht="24.95" customHeight="1" x14ac:dyDescent="0.2">
      <c r="A158" s="47">
        <v>1343500930</v>
      </c>
      <c r="B158" s="47" t="s">
        <v>222</v>
      </c>
      <c r="C158" s="48">
        <v>-931877</v>
      </c>
      <c r="D158" s="48">
        <v>-1000000</v>
      </c>
      <c r="E158" s="48">
        <v>-1242000</v>
      </c>
      <c r="F158" s="48">
        <v>-700000</v>
      </c>
      <c r="I158">
        <f>COUNTIF(הכנסות!$B:$B,A158)</f>
        <v>1</v>
      </c>
    </row>
    <row r="159" spans="1:9" ht="24.95" customHeight="1" x14ac:dyDescent="0.2">
      <c r="A159" s="106">
        <v>1343501930</v>
      </c>
      <c r="B159" s="47" t="s">
        <v>1306</v>
      </c>
      <c r="C159" s="48">
        <v>0</v>
      </c>
      <c r="D159" s="48">
        <v>3000</v>
      </c>
      <c r="E159" s="48">
        <f t="shared" si="5"/>
        <v>0</v>
      </c>
      <c r="F159" s="48">
        <v>-5000</v>
      </c>
      <c r="I159">
        <f>COUNTIF(הכנסות!$B:$B,A159)</f>
        <v>1</v>
      </c>
    </row>
    <row r="160" spans="1:9" ht="24.95" customHeight="1" x14ac:dyDescent="0.2">
      <c r="A160" s="47">
        <v>1343800930</v>
      </c>
      <c r="B160" s="47" t="s">
        <v>223</v>
      </c>
      <c r="C160" s="48">
        <v>-1156009</v>
      </c>
      <c r="D160" s="48">
        <v>-1800000</v>
      </c>
      <c r="E160" s="48">
        <v>-1600000</v>
      </c>
      <c r="F160" s="48">
        <v>-1600000</v>
      </c>
      <c r="I160">
        <f>COUNTIF(הכנסות!$B:$B,A160)</f>
        <v>1</v>
      </c>
    </row>
    <row r="161" spans="1:9" ht="24.95" customHeight="1" x14ac:dyDescent="0.2">
      <c r="A161" s="47">
        <v>1343801930</v>
      </c>
      <c r="B161" s="47" t="s">
        <v>224</v>
      </c>
      <c r="C161" s="48">
        <v>0</v>
      </c>
      <c r="D161" s="48">
        <v>0</v>
      </c>
      <c r="E161" s="48">
        <f t="shared" si="5"/>
        <v>0</v>
      </c>
      <c r="F161" s="48">
        <f t="shared" si="5"/>
        <v>0</v>
      </c>
      <c r="I161">
        <f>COUNTIF(הכנסות!$B:$B,A161)</f>
        <v>1</v>
      </c>
    </row>
    <row r="162" spans="1:9" ht="24.95" customHeight="1" x14ac:dyDescent="0.2">
      <c r="A162" s="47">
        <v>1343900930</v>
      </c>
      <c r="B162" s="47" t="s">
        <v>225</v>
      </c>
      <c r="C162" s="48">
        <v>-1257194</v>
      </c>
      <c r="D162" s="48">
        <v>-1400000</v>
      </c>
      <c r="E162" s="48">
        <v>-1700000</v>
      </c>
      <c r="F162" s="48">
        <v>-1800000</v>
      </c>
      <c r="I162">
        <f>COUNTIF(הכנסות!$B:$B,A162)</f>
        <v>1</v>
      </c>
    </row>
    <row r="163" spans="1:9" ht="24.95" customHeight="1" x14ac:dyDescent="0.2">
      <c r="A163" s="47">
        <v>1344300930</v>
      </c>
      <c r="B163" s="47" t="s">
        <v>226</v>
      </c>
      <c r="C163" s="48">
        <v>0</v>
      </c>
      <c r="D163" s="48">
        <v>0</v>
      </c>
      <c r="E163" s="48">
        <f t="shared" si="5"/>
        <v>0</v>
      </c>
      <c r="F163" s="48">
        <v>-70000</v>
      </c>
      <c r="I163">
        <f>COUNTIF(הכנסות!$B:$B,A163)</f>
        <v>1</v>
      </c>
    </row>
    <row r="164" spans="1:9" ht="24.95" customHeight="1" x14ac:dyDescent="0.2">
      <c r="A164" s="47">
        <v>1344400220</v>
      </c>
      <c r="B164" s="47" t="s">
        <v>227</v>
      </c>
      <c r="C164" s="48">
        <v>0</v>
      </c>
      <c r="D164" s="48">
        <v>0</v>
      </c>
      <c r="E164" s="48">
        <f t="shared" si="5"/>
        <v>0</v>
      </c>
      <c r="F164" s="48">
        <f t="shared" si="5"/>
        <v>0</v>
      </c>
      <c r="I164">
        <f>COUNTIF(הכנסות!$B:$B,A164)</f>
        <v>1</v>
      </c>
    </row>
    <row r="165" spans="1:9" ht="24.95" customHeight="1" x14ac:dyDescent="0.2">
      <c r="A165" s="47">
        <v>1344400930</v>
      </c>
      <c r="B165" s="47" t="s">
        <v>228</v>
      </c>
      <c r="C165" s="48">
        <v>-156052</v>
      </c>
      <c r="D165" s="48">
        <v>-144000</v>
      </c>
      <c r="E165" s="48">
        <v>-208000</v>
      </c>
      <c r="F165" s="48">
        <v>-144000</v>
      </c>
      <c r="I165">
        <f>COUNTIF(הכנסות!$B:$B,A165)</f>
        <v>1</v>
      </c>
    </row>
    <row r="166" spans="1:9" ht="24.95" customHeight="1" x14ac:dyDescent="0.2">
      <c r="A166" s="47">
        <v>1344500930</v>
      </c>
      <c r="B166" s="47" t="s">
        <v>229</v>
      </c>
      <c r="C166" s="48">
        <v>-263469</v>
      </c>
      <c r="D166" s="48">
        <v>-289000</v>
      </c>
      <c r="E166" s="48">
        <v>-350000</v>
      </c>
      <c r="F166" s="48">
        <v>-400000</v>
      </c>
      <c r="I166">
        <f>COUNTIF(הכנסות!$B:$B,A166)</f>
        <v>1</v>
      </c>
    </row>
    <row r="167" spans="1:9" ht="24.95" customHeight="1" x14ac:dyDescent="0.2">
      <c r="A167" s="47">
        <v>1344544690</v>
      </c>
      <c r="B167" s="47" t="s">
        <v>230</v>
      </c>
      <c r="C167" s="48">
        <v>-541781</v>
      </c>
      <c r="D167" s="48">
        <v>-430000</v>
      </c>
      <c r="E167" s="48">
        <v>-722000</v>
      </c>
      <c r="F167" s="48">
        <v>-732000</v>
      </c>
      <c r="I167">
        <f>COUNTIF(הכנסות!$B:$B,A167)</f>
        <v>1</v>
      </c>
    </row>
    <row r="168" spans="1:9" ht="24.95" customHeight="1" x14ac:dyDescent="0.2">
      <c r="A168" s="47">
        <v>1344600920</v>
      </c>
      <c r="B168" s="47" t="s">
        <v>231</v>
      </c>
      <c r="C168" s="48">
        <v>-304734</v>
      </c>
      <c r="D168" s="48">
        <v>-75000</v>
      </c>
      <c r="E168" s="48">
        <v>-400000</v>
      </c>
      <c r="F168" s="48">
        <v>-406000</v>
      </c>
      <c r="G168" t="s">
        <v>1307</v>
      </c>
      <c r="I168">
        <f>COUNTIF(הכנסות!$B:$B,A168)</f>
        <v>1</v>
      </c>
    </row>
    <row r="169" spans="1:9" ht="24.95" customHeight="1" x14ac:dyDescent="0.2">
      <c r="A169" s="47">
        <v>1344600930</v>
      </c>
      <c r="B169" s="47" t="s">
        <v>232</v>
      </c>
      <c r="C169" s="48">
        <v>-12252</v>
      </c>
      <c r="D169" s="48">
        <v>0</v>
      </c>
      <c r="E169" s="48"/>
      <c r="F169" s="48">
        <v>-653000</v>
      </c>
      <c r="I169">
        <f>COUNTIF(הכנסות!$B:$B,A169)</f>
        <v>1</v>
      </c>
    </row>
    <row r="170" spans="1:9" ht="24.95" customHeight="1" x14ac:dyDescent="0.2">
      <c r="A170" s="47">
        <v>1344600990</v>
      </c>
      <c r="B170" s="47" t="s">
        <v>233</v>
      </c>
      <c r="C170" s="48">
        <v>-60686</v>
      </c>
      <c r="D170" s="48">
        <v>-101000</v>
      </c>
      <c r="E170" s="48">
        <v>-100000</v>
      </c>
      <c r="F170" s="48">
        <v>-100000</v>
      </c>
      <c r="I170">
        <f>COUNTIF(הכנסות!$B:$B,A170)</f>
        <v>1</v>
      </c>
    </row>
    <row r="171" spans="1:9" ht="24.95" customHeight="1" x14ac:dyDescent="0.2">
      <c r="A171" s="47">
        <v>1345100930</v>
      </c>
      <c r="B171" s="47" t="s">
        <v>234</v>
      </c>
      <c r="C171" s="48">
        <v>-3208093</v>
      </c>
      <c r="D171" s="48">
        <v>-3950000</v>
      </c>
      <c r="E171" s="48">
        <v>-4300000</v>
      </c>
      <c r="F171" s="48">
        <v>-4350000</v>
      </c>
      <c r="I171">
        <f>COUNTIF(הכנסות!$B:$B,A171)</f>
        <v>1</v>
      </c>
    </row>
    <row r="172" spans="1:9" ht="24.95" customHeight="1" x14ac:dyDescent="0.2">
      <c r="A172" s="47">
        <v>1345200930</v>
      </c>
      <c r="B172" s="47" t="s">
        <v>235</v>
      </c>
      <c r="C172" s="48">
        <v>-637335</v>
      </c>
      <c r="D172" s="48">
        <v>-1650000</v>
      </c>
      <c r="E172" s="48">
        <v>-1650000</v>
      </c>
      <c r="F172" s="48">
        <v>-1650000</v>
      </c>
      <c r="I172">
        <f>COUNTIF(הכנסות!$B:$B,A172)</f>
        <v>1</v>
      </c>
    </row>
    <row r="173" spans="1:9" ht="24.95" customHeight="1" x14ac:dyDescent="0.2">
      <c r="A173" s="47">
        <v>1345200992</v>
      </c>
      <c r="B173" s="47" t="s">
        <v>236</v>
      </c>
      <c r="C173" s="48">
        <v>-624599</v>
      </c>
      <c r="D173" s="48">
        <v>-926000</v>
      </c>
      <c r="E173" s="48">
        <v>-900000</v>
      </c>
      <c r="F173" s="48">
        <v>-900000</v>
      </c>
      <c r="I173">
        <f>COUNTIF(הכנסות!$B:$B,A173)</f>
        <v>1</v>
      </c>
    </row>
    <row r="174" spans="1:9" ht="24.95" customHeight="1" x14ac:dyDescent="0.2">
      <c r="A174" s="47">
        <v>1345201930</v>
      </c>
      <c r="B174" s="47" t="s">
        <v>237</v>
      </c>
      <c r="C174" s="48">
        <v>0</v>
      </c>
      <c r="D174" s="48">
        <v>0</v>
      </c>
      <c r="E174" s="48">
        <f t="shared" si="5"/>
        <v>0</v>
      </c>
      <c r="F174" s="48">
        <v>-320000</v>
      </c>
      <c r="I174">
        <f>COUNTIF(הכנסות!$B:$B,A174)</f>
        <v>1</v>
      </c>
    </row>
    <row r="175" spans="1:9" ht="24.95" customHeight="1" x14ac:dyDescent="0.2">
      <c r="A175" s="47">
        <v>1345202520</v>
      </c>
      <c r="B175" s="47" t="s">
        <v>238</v>
      </c>
      <c r="C175" s="48">
        <v>0</v>
      </c>
      <c r="D175" s="48">
        <v>0</v>
      </c>
      <c r="E175" s="48">
        <f t="shared" si="5"/>
        <v>0</v>
      </c>
      <c r="F175" s="48">
        <f t="shared" si="5"/>
        <v>0</v>
      </c>
      <c r="I175">
        <f>COUNTIF(הכנסות!$B:$B,A175)</f>
        <v>1</v>
      </c>
    </row>
    <row r="176" spans="1:9" ht="24.95" customHeight="1" x14ac:dyDescent="0.2">
      <c r="A176" s="47">
        <v>1345202930</v>
      </c>
      <c r="B176" s="47" t="s">
        <v>714</v>
      </c>
      <c r="C176" s="48">
        <v>0</v>
      </c>
      <c r="D176" s="48">
        <v>-52500</v>
      </c>
      <c r="E176" s="48">
        <v>-53000</v>
      </c>
      <c r="F176" s="48">
        <v>-55000</v>
      </c>
      <c r="I176">
        <f>COUNTIF(הכנסות!$B:$B,A176)</f>
        <v>1</v>
      </c>
    </row>
    <row r="177" spans="1:9" ht="24.95" customHeight="1" x14ac:dyDescent="0.2">
      <c r="A177" s="47">
        <v>1345203930</v>
      </c>
      <c r="B177" s="47" t="s">
        <v>239</v>
      </c>
      <c r="C177" s="48">
        <v>0</v>
      </c>
      <c r="D177" s="48">
        <v>0</v>
      </c>
      <c r="E177" s="48">
        <f t="shared" si="5"/>
        <v>0</v>
      </c>
      <c r="F177" s="48">
        <f t="shared" si="5"/>
        <v>0</v>
      </c>
      <c r="I177">
        <f>COUNTIF(הכנסות!$B:$B,A177)</f>
        <v>1</v>
      </c>
    </row>
    <row r="178" spans="1:9" ht="24.95" customHeight="1" x14ac:dyDescent="0.2">
      <c r="A178" s="47">
        <v>1345300220</v>
      </c>
      <c r="B178" s="47" t="s">
        <v>240</v>
      </c>
      <c r="C178" s="48">
        <v>-3135</v>
      </c>
      <c r="D178" s="48">
        <v>0</v>
      </c>
      <c r="E178" s="48"/>
      <c r="F178" s="48">
        <v>-4000</v>
      </c>
      <c r="I178">
        <f>COUNTIF(הכנסות!$B:$B,A178)</f>
        <v>1</v>
      </c>
    </row>
    <row r="179" spans="1:9" ht="24.95" customHeight="1" x14ac:dyDescent="0.2">
      <c r="A179" s="47">
        <v>1345300930</v>
      </c>
      <c r="B179" s="47" t="s">
        <v>241</v>
      </c>
      <c r="C179" s="48">
        <v>-136794</v>
      </c>
      <c r="D179" s="48">
        <v>-107000</v>
      </c>
      <c r="E179" s="48">
        <v>-185000</v>
      </c>
      <c r="F179" s="48">
        <v>-150000</v>
      </c>
      <c r="I179">
        <f>COUNTIF(הכנסות!$B:$B,A179)</f>
        <v>1</v>
      </c>
    </row>
    <row r="180" spans="1:9" ht="24.95" customHeight="1" x14ac:dyDescent="0.2">
      <c r="A180" s="47">
        <v>1345300931</v>
      </c>
      <c r="B180" s="47" t="s">
        <v>717</v>
      </c>
      <c r="C180" s="48">
        <v>0</v>
      </c>
      <c r="D180" s="48">
        <v>-123000</v>
      </c>
      <c r="E180" s="48">
        <v>-35000</v>
      </c>
      <c r="F180" s="48">
        <v>-175000</v>
      </c>
      <c r="I180">
        <f>COUNTIF(הכנסות!$B:$B,A180)</f>
        <v>1</v>
      </c>
    </row>
    <row r="181" spans="1:9" ht="24.95" customHeight="1" x14ac:dyDescent="0.2">
      <c r="A181" s="47">
        <v>1346300930</v>
      </c>
      <c r="B181" s="47" t="s">
        <v>242</v>
      </c>
      <c r="C181" s="48">
        <v>-1259</v>
      </c>
      <c r="D181" s="48">
        <v>-5000</v>
      </c>
      <c r="E181" s="48">
        <v>-5000</v>
      </c>
      <c r="F181" s="48">
        <v>-3000</v>
      </c>
      <c r="I181">
        <f>COUNTIF(הכנסות!$B:$B,A181)</f>
        <v>1</v>
      </c>
    </row>
    <row r="182" spans="1:9" ht="24.95" customHeight="1" x14ac:dyDescent="0.2">
      <c r="A182" s="47">
        <v>1346400220</v>
      </c>
      <c r="B182" s="47" t="s">
        <v>243</v>
      </c>
      <c r="C182" s="48">
        <v>0</v>
      </c>
      <c r="D182" s="48">
        <v>0</v>
      </c>
      <c r="E182" s="48">
        <f t="shared" si="5"/>
        <v>0</v>
      </c>
      <c r="F182" s="48">
        <f t="shared" si="5"/>
        <v>0</v>
      </c>
      <c r="I182">
        <f>COUNTIF(הכנסות!$B:$B,A182)</f>
        <v>1</v>
      </c>
    </row>
    <row r="183" spans="1:9" ht="24.95" customHeight="1" x14ac:dyDescent="0.2">
      <c r="A183" s="47">
        <v>1346400930</v>
      </c>
      <c r="B183" s="47" t="s">
        <v>244</v>
      </c>
      <c r="C183" s="48">
        <v>0</v>
      </c>
      <c r="D183" s="48">
        <v>0</v>
      </c>
      <c r="E183" s="48">
        <f t="shared" si="5"/>
        <v>0</v>
      </c>
      <c r="F183" s="48">
        <f t="shared" si="5"/>
        <v>0</v>
      </c>
      <c r="I183">
        <f>COUNTIF(הכנסות!$B:$B,A183)</f>
        <v>1</v>
      </c>
    </row>
    <row r="184" spans="1:9" ht="24.95" customHeight="1" x14ac:dyDescent="0.2">
      <c r="A184" s="47">
        <v>1346500220</v>
      </c>
      <c r="B184" s="47" t="s">
        <v>245</v>
      </c>
      <c r="C184" s="48">
        <v>0</v>
      </c>
      <c r="D184" s="48">
        <v>-9000</v>
      </c>
      <c r="E184" s="48">
        <f t="shared" si="5"/>
        <v>0</v>
      </c>
      <c r="F184" s="48"/>
      <c r="I184">
        <f>COUNTIF(הכנסות!$B:$B,A184)</f>
        <v>1</v>
      </c>
    </row>
    <row r="185" spans="1:9" ht="24.95" customHeight="1" x14ac:dyDescent="0.2">
      <c r="A185" s="47">
        <v>1346500930</v>
      </c>
      <c r="B185" s="47" t="s">
        <v>246</v>
      </c>
      <c r="C185" s="48">
        <v>-41814</v>
      </c>
      <c r="D185" s="48">
        <v>-44000</v>
      </c>
      <c r="E185" s="48">
        <v>-56000</v>
      </c>
      <c r="F185" s="48">
        <v>-56000</v>
      </c>
      <c r="I185">
        <f>COUNTIF(הכנסות!$B:$B,A185)</f>
        <v>1</v>
      </c>
    </row>
    <row r="186" spans="1:9" ht="24.95" customHeight="1" x14ac:dyDescent="0.2">
      <c r="A186" s="47">
        <v>1346600930</v>
      </c>
      <c r="B186" s="47" t="s">
        <v>247</v>
      </c>
      <c r="C186" s="48">
        <v>-486129</v>
      </c>
      <c r="D186" s="48">
        <v>-1100000</v>
      </c>
      <c r="E186" s="48">
        <v>-650000</v>
      </c>
      <c r="F186" s="48">
        <v>-690000</v>
      </c>
      <c r="I186">
        <f>COUNTIF(הכנסות!$B:$B,A186)</f>
        <v>1</v>
      </c>
    </row>
    <row r="187" spans="1:9" ht="24.95" customHeight="1" x14ac:dyDescent="0.2">
      <c r="A187" s="47">
        <v>1346700930</v>
      </c>
      <c r="B187" s="47" t="s">
        <v>248</v>
      </c>
      <c r="C187" s="48">
        <v>-130747</v>
      </c>
      <c r="D187" s="48">
        <v>-362000</v>
      </c>
      <c r="E187" s="48">
        <v>-190000</v>
      </c>
      <c r="F187" s="48">
        <v>-362000</v>
      </c>
      <c r="I187">
        <f>COUNTIF(הכנסות!$B:$B,A187)</f>
        <v>1</v>
      </c>
    </row>
    <row r="188" spans="1:9" ht="24.95" customHeight="1" x14ac:dyDescent="0.2">
      <c r="A188" s="47">
        <v>1346701930</v>
      </c>
      <c r="B188" s="47" t="s">
        <v>725</v>
      </c>
      <c r="C188" s="48">
        <v>0</v>
      </c>
      <c r="D188" s="48">
        <v>-189000</v>
      </c>
      <c r="E188" s="48">
        <f t="shared" ref="E188:F218" si="6">C188*12/9</f>
        <v>0</v>
      </c>
      <c r="F188" s="48">
        <v>-157000</v>
      </c>
      <c r="I188">
        <f>COUNTIF(הכנסות!$B:$B,A188)</f>
        <v>1</v>
      </c>
    </row>
    <row r="189" spans="1:9" ht="24.95" customHeight="1" x14ac:dyDescent="0.2">
      <c r="A189" s="47">
        <v>1346800930</v>
      </c>
      <c r="B189" s="47" t="s">
        <v>249</v>
      </c>
      <c r="C189" s="48">
        <v>-65814</v>
      </c>
      <c r="D189" s="48">
        <v>-93000</v>
      </c>
      <c r="E189" s="48">
        <v>-90000</v>
      </c>
      <c r="F189" s="48">
        <v>-90000</v>
      </c>
      <c r="I189">
        <f>COUNTIF(הכנסות!$B:$B,A189)</f>
        <v>1</v>
      </c>
    </row>
    <row r="190" spans="1:9" ht="24.95" customHeight="1" x14ac:dyDescent="0.2">
      <c r="A190" s="47">
        <v>1347100930</v>
      </c>
      <c r="B190" s="47" t="s">
        <v>250</v>
      </c>
      <c r="C190" s="48">
        <v>-147300</v>
      </c>
      <c r="D190" s="48">
        <v>-382000</v>
      </c>
      <c r="E190" s="48">
        <v>-200000</v>
      </c>
      <c r="F190" s="48">
        <v>-217800</v>
      </c>
      <c r="I190">
        <f>COUNTIF(הכנסות!$B:$B,A190)</f>
        <v>1</v>
      </c>
    </row>
    <row r="191" spans="1:9" ht="24.95" customHeight="1" x14ac:dyDescent="0.2">
      <c r="A191" s="47">
        <v>1347300440</v>
      </c>
      <c r="B191" s="47" t="s">
        <v>251</v>
      </c>
      <c r="C191" s="48">
        <v>-69300</v>
      </c>
      <c r="D191" s="48">
        <v>-130000</v>
      </c>
      <c r="E191" s="48">
        <v>-130000</v>
      </c>
      <c r="F191" s="48">
        <v>-130000</v>
      </c>
      <c r="I191">
        <f>COUNTIF(הכנסות!$B:$B,A191)</f>
        <v>1</v>
      </c>
    </row>
    <row r="192" spans="1:9" ht="24.95" customHeight="1" x14ac:dyDescent="0.2">
      <c r="A192" s="47">
        <v>1347300930</v>
      </c>
      <c r="B192" s="47" t="s">
        <v>252</v>
      </c>
      <c r="C192" s="48">
        <v>-88499</v>
      </c>
      <c r="D192" s="48">
        <v>-150000</v>
      </c>
      <c r="E192" s="48">
        <v>-120000</v>
      </c>
      <c r="F192" s="48">
        <v>-120000</v>
      </c>
      <c r="I192">
        <f>COUNTIF(הכנסות!$B:$B,A192)</f>
        <v>1</v>
      </c>
    </row>
    <row r="193" spans="1:9" ht="24.95" customHeight="1" x14ac:dyDescent="0.2">
      <c r="A193" s="47">
        <v>1347400930</v>
      </c>
      <c r="B193" s="47" t="s">
        <v>253</v>
      </c>
      <c r="C193" s="48">
        <v>-850054</v>
      </c>
      <c r="D193" s="48">
        <v>-1150000</v>
      </c>
      <c r="E193" s="48">
        <v>-1250000</v>
      </c>
      <c r="F193" s="48">
        <v>-1133000</v>
      </c>
      <c r="I193">
        <f>COUNTIF(הכנסות!$B:$B,A193)</f>
        <v>1</v>
      </c>
    </row>
    <row r="194" spans="1:9" ht="24.95" customHeight="1" x14ac:dyDescent="0.2">
      <c r="A194" s="47">
        <v>1348200420</v>
      </c>
      <c r="B194" s="47" t="s">
        <v>254</v>
      </c>
      <c r="C194" s="48">
        <v>0</v>
      </c>
      <c r="D194" s="48">
        <v>0</v>
      </c>
      <c r="E194" s="48">
        <f t="shared" si="6"/>
        <v>0</v>
      </c>
      <c r="F194" s="48">
        <f t="shared" si="6"/>
        <v>0</v>
      </c>
      <c r="I194">
        <f>COUNTIF(הכנסות!$B:$B,A194)</f>
        <v>1</v>
      </c>
    </row>
    <row r="195" spans="1:9" ht="24.95" customHeight="1" x14ac:dyDescent="0.2">
      <c r="A195" s="47">
        <v>1348200930</v>
      </c>
      <c r="B195" s="47" t="s">
        <v>255</v>
      </c>
      <c r="C195" s="48">
        <v>0</v>
      </c>
      <c r="D195" s="48">
        <v>10000</v>
      </c>
      <c r="E195" s="48">
        <f t="shared" si="6"/>
        <v>0</v>
      </c>
      <c r="F195" s="48">
        <v>-16000</v>
      </c>
      <c r="I195">
        <f>COUNTIF(הכנסות!$B:$B,A195)</f>
        <v>1</v>
      </c>
    </row>
    <row r="196" spans="1:9" ht="24.95" customHeight="1" x14ac:dyDescent="0.2">
      <c r="A196" s="47">
        <v>1349100930</v>
      </c>
      <c r="B196" s="47" t="s">
        <v>256</v>
      </c>
      <c r="C196" s="48">
        <v>0</v>
      </c>
      <c r="D196" s="48">
        <v>0</v>
      </c>
      <c r="E196" s="48">
        <f t="shared" si="6"/>
        <v>0</v>
      </c>
      <c r="F196" s="48">
        <v>-250000</v>
      </c>
      <c r="I196">
        <f>COUNTIF(הכנסות!$B:$B,A196)</f>
        <v>1</v>
      </c>
    </row>
    <row r="197" spans="1:9" ht="24.95" customHeight="1" x14ac:dyDescent="0.2">
      <c r="A197" s="47">
        <v>1353000990</v>
      </c>
      <c r="B197" s="47" t="s">
        <v>257</v>
      </c>
      <c r="C197" s="48">
        <v>0</v>
      </c>
      <c r="D197" s="48">
        <v>0</v>
      </c>
      <c r="E197" s="48">
        <f t="shared" si="6"/>
        <v>0</v>
      </c>
      <c r="F197" s="48">
        <f t="shared" si="6"/>
        <v>0</v>
      </c>
      <c r="I197">
        <f>COUNTIF(הכנסות!$B:$B,A197)</f>
        <v>0</v>
      </c>
    </row>
    <row r="198" spans="1:9" ht="24.95" customHeight="1" x14ac:dyDescent="0.2">
      <c r="A198" s="47">
        <v>1371000990</v>
      </c>
      <c r="B198" s="47" t="s">
        <v>259</v>
      </c>
      <c r="C198" s="48">
        <v>-248145</v>
      </c>
      <c r="D198" s="48">
        <v>-200000</v>
      </c>
      <c r="E198" s="48">
        <v>-250000</v>
      </c>
      <c r="F198" s="48">
        <v>-250000</v>
      </c>
      <c r="I198">
        <f>COUNTIF(הכנסות!$B:$B,A198)</f>
        <v>1</v>
      </c>
    </row>
    <row r="199" spans="1:9" ht="24.95" customHeight="1" x14ac:dyDescent="0.2">
      <c r="A199" s="47">
        <v>1379000220</v>
      </c>
      <c r="B199" s="47" t="s">
        <v>261</v>
      </c>
      <c r="C199" s="48">
        <v>-94400</v>
      </c>
      <c r="D199" s="48">
        <v>-300000</v>
      </c>
      <c r="E199" s="48">
        <v>-130000</v>
      </c>
      <c r="F199" s="48">
        <v>-130000</v>
      </c>
      <c r="I199">
        <f>COUNTIF(הכנסות!$B:$B,A199)</f>
        <v>1</v>
      </c>
    </row>
    <row r="200" spans="1:9" ht="24.95" customHeight="1" x14ac:dyDescent="0.2">
      <c r="A200" s="47">
        <v>1379000410</v>
      </c>
      <c r="B200" s="47" t="s">
        <v>262</v>
      </c>
      <c r="C200" s="48">
        <v>-131040</v>
      </c>
      <c r="D200" s="48">
        <v>-300000</v>
      </c>
      <c r="E200" s="48">
        <v>-300000</v>
      </c>
      <c r="F200" s="48">
        <v>-300000</v>
      </c>
      <c r="I200">
        <f>COUNTIF(הכנסות!$B:$B,A200)</f>
        <v>1</v>
      </c>
    </row>
    <row r="201" spans="1:9" ht="24.95" customHeight="1" x14ac:dyDescent="0.2">
      <c r="A201" s="47">
        <v>1392300290</v>
      </c>
      <c r="B201" s="47" t="s">
        <v>263</v>
      </c>
      <c r="C201" s="48">
        <v>-8700</v>
      </c>
      <c r="D201" s="48">
        <v>0</v>
      </c>
      <c r="E201" s="48"/>
      <c r="F201" s="48"/>
      <c r="I201">
        <f>COUNTIF(הכנסות!$B:$B,A201)</f>
        <v>0</v>
      </c>
    </row>
    <row r="202" spans="1:9" ht="24.95" customHeight="1" x14ac:dyDescent="0.2">
      <c r="A202" s="47">
        <v>1413100211</v>
      </c>
      <c r="B202" s="47" t="s">
        <v>264</v>
      </c>
      <c r="C202" s="48">
        <v>-152858.81</v>
      </c>
      <c r="D202" s="48">
        <v>-200000</v>
      </c>
      <c r="E202" s="48">
        <v>-200000</v>
      </c>
      <c r="F202" s="48">
        <v>-200000</v>
      </c>
      <c r="I202">
        <f>COUNTIF(הכנסות!$B:$B,A202)</f>
        <v>1</v>
      </c>
    </row>
    <row r="203" spans="1:9" ht="24.95" customHeight="1" x14ac:dyDescent="0.2">
      <c r="A203" s="47">
        <v>1413200220</v>
      </c>
      <c r="B203" s="47" t="s">
        <v>266</v>
      </c>
      <c r="C203" s="48">
        <v>0</v>
      </c>
      <c r="D203" s="48">
        <v>0</v>
      </c>
      <c r="E203" s="48">
        <f t="shared" si="6"/>
        <v>0</v>
      </c>
      <c r="F203" s="48">
        <f t="shared" si="6"/>
        <v>0</v>
      </c>
      <c r="I203">
        <f>COUNTIF(הכנסות!$B:$B,A203)</f>
        <v>1</v>
      </c>
    </row>
    <row r="204" spans="1:9" ht="24.95" customHeight="1" x14ac:dyDescent="0.2">
      <c r="A204" s="47">
        <v>1413200290</v>
      </c>
      <c r="B204" s="47" t="s">
        <v>267</v>
      </c>
      <c r="C204" s="48">
        <v>1067.42</v>
      </c>
      <c r="D204" s="48">
        <v>-4000</v>
      </c>
      <c r="E204" s="48">
        <v>-6000</v>
      </c>
      <c r="F204" s="48">
        <v>-6000</v>
      </c>
      <c r="I204">
        <f>COUNTIF(הכנסות!$B:$B,A204)</f>
        <v>1</v>
      </c>
    </row>
    <row r="205" spans="1:9" ht="24.95" customHeight="1" x14ac:dyDescent="0.2">
      <c r="A205" s="47">
        <v>1413200800</v>
      </c>
      <c r="B205" s="47" t="s">
        <v>268</v>
      </c>
      <c r="C205" s="48">
        <v>-4496.45</v>
      </c>
      <c r="D205" s="48">
        <v>0</v>
      </c>
      <c r="E205" s="48"/>
      <c r="F205" s="48"/>
      <c r="I205">
        <f>COUNTIF(הכנסות!$B:$B,A205)</f>
        <v>1</v>
      </c>
    </row>
    <row r="206" spans="1:9" ht="24.95" customHeight="1" x14ac:dyDescent="0.2">
      <c r="A206" s="47">
        <v>1413200850</v>
      </c>
      <c r="B206" s="47" t="s">
        <v>269</v>
      </c>
      <c r="C206" s="48">
        <v>0</v>
      </c>
      <c r="D206" s="48">
        <v>-136000</v>
      </c>
      <c r="E206" s="48">
        <f t="shared" si="6"/>
        <v>0</v>
      </c>
      <c r="F206" s="48"/>
      <c r="I206">
        <f>COUNTIF(הכנסות!$B:$B,A206)</f>
        <v>1</v>
      </c>
    </row>
    <row r="207" spans="1:9" ht="24.95" customHeight="1" x14ac:dyDescent="0.2">
      <c r="A207" s="47">
        <v>1433000640</v>
      </c>
      <c r="B207" s="47" t="s">
        <v>270</v>
      </c>
      <c r="C207" s="48">
        <v>-2400</v>
      </c>
      <c r="D207" s="48">
        <v>-11000</v>
      </c>
      <c r="E207" s="48">
        <v>-3000</v>
      </c>
      <c r="F207" s="48">
        <v>-3000</v>
      </c>
      <c r="I207">
        <f>COUNTIF(הכנסות!$B:$B,A207)</f>
        <v>1</v>
      </c>
    </row>
    <row r="208" spans="1:9" ht="24.95" customHeight="1" x14ac:dyDescent="0.2">
      <c r="A208" s="47">
        <v>1440000991</v>
      </c>
      <c r="B208" s="47" t="s">
        <v>272</v>
      </c>
      <c r="C208" s="48">
        <v>0</v>
      </c>
      <c r="D208" s="48">
        <v>0</v>
      </c>
      <c r="E208" s="48">
        <f t="shared" si="6"/>
        <v>0</v>
      </c>
      <c r="F208" s="48">
        <f t="shared" si="6"/>
        <v>0</v>
      </c>
      <c r="I208">
        <f>COUNTIF(הכנסות!$B:$B,A208)</f>
        <v>1</v>
      </c>
    </row>
    <row r="209" spans="1:9" ht="24.95" customHeight="1" x14ac:dyDescent="0.2">
      <c r="A209" s="47">
        <v>1472000210</v>
      </c>
      <c r="B209" s="47" t="s">
        <v>274</v>
      </c>
      <c r="C209" s="48">
        <v>-1903.79</v>
      </c>
      <c r="D209" s="48">
        <v>-10000</v>
      </c>
      <c r="E209" s="48">
        <v>-3000</v>
      </c>
      <c r="F209" s="48">
        <v>-3000</v>
      </c>
      <c r="I209">
        <f>COUNTIF(הכנסות!$B:$B,A209)</f>
        <v>1</v>
      </c>
    </row>
    <row r="210" spans="1:9" ht="24.95" customHeight="1" x14ac:dyDescent="0.2">
      <c r="A210" s="47">
        <v>1472000220</v>
      </c>
      <c r="B210" s="47" t="s">
        <v>275</v>
      </c>
      <c r="C210" s="48">
        <v>-248126.66</v>
      </c>
      <c r="D210" s="48">
        <v>0</v>
      </c>
      <c r="E210" s="48"/>
      <c r="F210" s="48"/>
      <c r="I210">
        <f>COUNTIF(הכנסות!$B:$B,A210)</f>
        <v>1</v>
      </c>
    </row>
    <row r="211" spans="1:9" ht="24.95" customHeight="1" x14ac:dyDescent="0.2">
      <c r="A211" s="47">
        <v>1513000690</v>
      </c>
      <c r="B211" s="47" t="s">
        <v>277</v>
      </c>
      <c r="C211" s="48">
        <v>0</v>
      </c>
      <c r="D211" s="48">
        <v>0</v>
      </c>
      <c r="E211" s="48">
        <f t="shared" si="6"/>
        <v>0</v>
      </c>
      <c r="F211" s="48">
        <f t="shared" si="6"/>
        <v>0</v>
      </c>
      <c r="I211">
        <f>COUNTIF(הכנסות!$B:$B,A211)</f>
        <v>1</v>
      </c>
    </row>
    <row r="212" spans="1:9" ht="24.95" customHeight="1" x14ac:dyDescent="0.2">
      <c r="A212" s="47">
        <v>1599000530</v>
      </c>
      <c r="B212" s="47" t="s">
        <v>279</v>
      </c>
      <c r="C212" s="48">
        <v>0</v>
      </c>
      <c r="D212" s="48">
        <v>0</v>
      </c>
      <c r="E212" s="48">
        <f t="shared" si="6"/>
        <v>0</v>
      </c>
      <c r="F212" s="48">
        <f t="shared" si="6"/>
        <v>0</v>
      </c>
      <c r="I212">
        <f>COUNTIF(הכנסות!$B:$B,A212)</f>
        <v>1</v>
      </c>
    </row>
    <row r="213" spans="1:9" ht="24.95" customHeight="1" x14ac:dyDescent="0.2">
      <c r="A213" s="47">
        <v>1599000910</v>
      </c>
      <c r="B213" s="47" t="s">
        <v>281</v>
      </c>
      <c r="C213" s="48">
        <v>0</v>
      </c>
      <c r="D213" s="48">
        <v>0</v>
      </c>
      <c r="E213" s="48">
        <f t="shared" si="6"/>
        <v>0</v>
      </c>
      <c r="F213" s="48">
        <f t="shared" si="6"/>
        <v>0</v>
      </c>
      <c r="I213">
        <f>COUNTIF(הכנסות!$B:$B,A213)</f>
        <v>1</v>
      </c>
    </row>
    <row r="214" spans="1:9" s="4" customFormat="1" ht="24.95" customHeight="1" x14ac:dyDescent="0.2">
      <c r="A214" s="50"/>
      <c r="B214" s="50"/>
      <c r="C214" s="51"/>
      <c r="D214" s="51">
        <f>SUM(D2:D213)</f>
        <v>-181021667</v>
      </c>
      <c r="E214" s="51">
        <f>SUM(E2:E213)</f>
        <v>-181998500</v>
      </c>
      <c r="F214" s="51">
        <f>SUM(F2:F213)</f>
        <v>-194162600</v>
      </c>
    </row>
    <row r="215" spans="1:9" ht="24.95" customHeight="1" x14ac:dyDescent="0.2">
      <c r="C215"/>
      <c r="D215"/>
      <c r="E215"/>
      <c r="F215"/>
    </row>
    <row r="216" spans="1:9" ht="24.95" customHeight="1" x14ac:dyDescent="0.2">
      <c r="A216" s="47">
        <v>1611100110</v>
      </c>
      <c r="B216" s="47" t="s">
        <v>282</v>
      </c>
      <c r="C216" s="48">
        <v>1508467.01</v>
      </c>
      <c r="D216" s="48">
        <v>2000000</v>
      </c>
      <c r="E216" s="48">
        <v>2000000</v>
      </c>
      <c r="F216" s="48">
        <v>2019000</v>
      </c>
      <c r="I216">
        <f>COUNTIF(הוצאות!$B:$B,A216)</f>
        <v>1</v>
      </c>
    </row>
    <row r="217" spans="1:9" ht="24.95" customHeight="1" x14ac:dyDescent="0.2">
      <c r="A217" s="47">
        <v>1611100140</v>
      </c>
      <c r="B217" s="47" t="s">
        <v>284</v>
      </c>
      <c r="C217" s="48">
        <v>7620</v>
      </c>
      <c r="D217" s="48">
        <v>9000</v>
      </c>
      <c r="E217" s="48">
        <v>10000</v>
      </c>
      <c r="F217" s="48">
        <v>10000</v>
      </c>
      <c r="I217">
        <f>COUNTIF(הוצאות!$B:$B,A217)</f>
        <v>1</v>
      </c>
    </row>
    <row r="218" spans="1:9" ht="24.95" customHeight="1" x14ac:dyDescent="0.2">
      <c r="A218" s="47">
        <v>1611100310</v>
      </c>
      <c r="B218" s="47" t="s">
        <v>285</v>
      </c>
      <c r="C218" s="48">
        <v>0</v>
      </c>
      <c r="D218" s="48">
        <v>0</v>
      </c>
      <c r="E218" s="48">
        <f t="shared" si="6"/>
        <v>0</v>
      </c>
      <c r="F218" s="48">
        <f t="shared" si="6"/>
        <v>0</v>
      </c>
      <c r="I218">
        <f>COUNTIF(הוצאות!$B:$B,A218)</f>
        <v>1</v>
      </c>
    </row>
    <row r="219" spans="1:9" ht="24.95" customHeight="1" x14ac:dyDescent="0.2">
      <c r="A219" s="47">
        <v>1611100521</v>
      </c>
      <c r="B219" s="47" t="s">
        <v>286</v>
      </c>
      <c r="C219" s="48">
        <v>0</v>
      </c>
      <c r="D219" s="48">
        <v>0</v>
      </c>
      <c r="E219" s="48">
        <f t="shared" ref="E219:F221" si="7">C219*12/9</f>
        <v>0</v>
      </c>
      <c r="F219" s="48">
        <f t="shared" si="7"/>
        <v>0</v>
      </c>
      <c r="I219">
        <f>COUNTIF(הוצאות!$B:$B,A219)</f>
        <v>1</v>
      </c>
    </row>
    <row r="220" spans="1:9" ht="24.95" customHeight="1" x14ac:dyDescent="0.2">
      <c r="A220" s="47">
        <v>1611101110</v>
      </c>
      <c r="B220" s="47" t="s">
        <v>287</v>
      </c>
      <c r="C220" s="48">
        <v>0</v>
      </c>
      <c r="D220" s="48">
        <v>0</v>
      </c>
      <c r="E220" s="48">
        <f t="shared" si="7"/>
        <v>0</v>
      </c>
      <c r="F220" s="48">
        <f t="shared" si="7"/>
        <v>0</v>
      </c>
      <c r="I220">
        <f>COUNTIF(הוצאות!$B:$B,A220)</f>
        <v>1</v>
      </c>
    </row>
    <row r="221" spans="1:9" ht="24.95" customHeight="1" x14ac:dyDescent="0.2">
      <c r="A221" s="47">
        <v>1611101310</v>
      </c>
      <c r="B221" s="47" t="s">
        <v>288</v>
      </c>
      <c r="C221" s="48">
        <v>0</v>
      </c>
      <c r="D221" s="48">
        <v>0</v>
      </c>
      <c r="E221" s="48">
        <f t="shared" si="7"/>
        <v>0</v>
      </c>
      <c r="F221" s="48">
        <f t="shared" si="7"/>
        <v>0</v>
      </c>
      <c r="I221">
        <f>COUNTIF(הוצאות!$B:$B,A221)</f>
        <v>1</v>
      </c>
    </row>
    <row r="222" spans="1:9" ht="24.95" customHeight="1" x14ac:dyDescent="0.2">
      <c r="A222" s="47">
        <v>1611200110</v>
      </c>
      <c r="B222" s="47" t="s">
        <v>289</v>
      </c>
      <c r="C222" s="48">
        <v>124807.02</v>
      </c>
      <c r="D222" s="48">
        <v>177000</v>
      </c>
      <c r="E222" s="48">
        <v>166000</v>
      </c>
      <c r="F222" s="48">
        <v>174000</v>
      </c>
      <c r="I222">
        <f>COUNTIF(הוצאות!$B:$B,A222)</f>
        <v>1</v>
      </c>
    </row>
    <row r="223" spans="1:9" ht="24.95" customHeight="1" x14ac:dyDescent="0.2">
      <c r="A223" s="47">
        <v>1611200420</v>
      </c>
      <c r="B223" s="47" t="s">
        <v>290</v>
      </c>
      <c r="C223" s="48">
        <v>28297.01</v>
      </c>
      <c r="D223" s="48">
        <v>17000</v>
      </c>
      <c r="E223" s="48">
        <v>38000</v>
      </c>
      <c r="F223" s="48">
        <v>38000</v>
      </c>
      <c r="I223">
        <f>COUNTIF(הוצאות!$B:$B,A223)</f>
        <v>1</v>
      </c>
    </row>
    <row r="224" spans="1:9" ht="24.95" customHeight="1" x14ac:dyDescent="0.2">
      <c r="A224" s="47">
        <v>1611200431</v>
      </c>
      <c r="B224" s="47" t="s">
        <v>291</v>
      </c>
      <c r="C224" s="48">
        <v>50176.83</v>
      </c>
      <c r="D224" s="48">
        <v>62000</v>
      </c>
      <c r="E224" s="48">
        <v>67000</v>
      </c>
      <c r="F224" s="48">
        <v>67000</v>
      </c>
      <c r="I224">
        <f>COUNTIF(הוצאות!$B:$B,A224)</f>
        <v>1</v>
      </c>
    </row>
    <row r="225" spans="1:9" ht="24.95" customHeight="1" x14ac:dyDescent="0.2">
      <c r="A225" s="47">
        <v>1611200432</v>
      </c>
      <c r="B225" s="47" t="s">
        <v>292</v>
      </c>
      <c r="C225" s="48">
        <v>26465.7</v>
      </c>
      <c r="D225" s="48">
        <v>32000</v>
      </c>
      <c r="E225" s="48">
        <v>35000</v>
      </c>
      <c r="F225" s="48">
        <v>35000</v>
      </c>
      <c r="I225">
        <f>COUNTIF(הוצאות!$B:$B,A225)</f>
        <v>1</v>
      </c>
    </row>
    <row r="226" spans="1:9" ht="24.95" customHeight="1" x14ac:dyDescent="0.2">
      <c r="A226" s="47">
        <v>1611200433</v>
      </c>
      <c r="B226" s="47" t="s">
        <v>293</v>
      </c>
      <c r="C226" s="48">
        <v>9343</v>
      </c>
      <c r="D226" s="48">
        <v>28000</v>
      </c>
      <c r="E226" s="48">
        <v>18000</v>
      </c>
      <c r="F226" s="48">
        <v>18000</v>
      </c>
      <c r="I226">
        <f>COUNTIF(הוצאות!$B:$B,A226)</f>
        <v>1</v>
      </c>
    </row>
    <row r="227" spans="1:9" ht="24.95" customHeight="1" x14ac:dyDescent="0.2">
      <c r="A227" s="47">
        <v>1611200440</v>
      </c>
      <c r="B227" s="47" t="s">
        <v>294</v>
      </c>
      <c r="C227" s="48">
        <v>594078</v>
      </c>
      <c r="D227" s="48">
        <v>508000</v>
      </c>
      <c r="E227" s="48">
        <v>508000</v>
      </c>
      <c r="F227" s="48">
        <v>508000</v>
      </c>
      <c r="I227">
        <f>COUNTIF(הוצאות!$B:$B,A227)</f>
        <v>1</v>
      </c>
    </row>
    <row r="228" spans="1:9" ht="24.95" customHeight="1" x14ac:dyDescent="0.2">
      <c r="A228" s="47">
        <v>1611200511</v>
      </c>
      <c r="B228" s="47" t="s">
        <v>295</v>
      </c>
      <c r="C228" s="48">
        <v>43652.5</v>
      </c>
      <c r="D228" s="48">
        <v>50000</v>
      </c>
      <c r="E228" s="48">
        <v>58000</v>
      </c>
      <c r="F228" s="48">
        <v>58000</v>
      </c>
      <c r="I228">
        <f>COUNTIF(הוצאות!$B:$B,A228)</f>
        <v>1</v>
      </c>
    </row>
    <row r="229" spans="1:9" ht="24.95" customHeight="1" x14ac:dyDescent="0.2">
      <c r="A229" s="47">
        <v>1611200514</v>
      </c>
      <c r="B229" s="47" t="s">
        <v>296</v>
      </c>
      <c r="C229" s="48">
        <v>4200</v>
      </c>
      <c r="D229" s="48">
        <v>5000</v>
      </c>
      <c r="E229" s="48">
        <v>5000</v>
      </c>
      <c r="F229" s="48">
        <v>5000</v>
      </c>
      <c r="I229">
        <f>COUNTIF(הוצאות!$B:$B,A229)</f>
        <v>1</v>
      </c>
    </row>
    <row r="230" spans="1:9" ht="24.95" customHeight="1" x14ac:dyDescent="0.2">
      <c r="A230" s="47">
        <v>1611200520</v>
      </c>
      <c r="B230" s="47" t="s">
        <v>297</v>
      </c>
      <c r="C230" s="48">
        <v>260299.36</v>
      </c>
      <c r="D230" s="48">
        <v>364300</v>
      </c>
      <c r="E230" s="48">
        <v>350000</v>
      </c>
      <c r="F230" s="48">
        <v>350000</v>
      </c>
      <c r="I230">
        <f>COUNTIF(הוצאות!$B:$B,A230)</f>
        <v>1</v>
      </c>
    </row>
    <row r="231" spans="1:9" ht="24.95" customHeight="1" x14ac:dyDescent="0.2">
      <c r="A231" s="47">
        <v>1611200521</v>
      </c>
      <c r="B231" s="47" t="s">
        <v>298</v>
      </c>
      <c r="C231" s="48">
        <v>1120</v>
      </c>
      <c r="D231" s="48">
        <v>1000</v>
      </c>
      <c r="E231" s="48">
        <v>1000</v>
      </c>
      <c r="F231" s="48">
        <v>1000</v>
      </c>
      <c r="I231">
        <f>COUNTIF(הוצאות!$B:$B,A231)</f>
        <v>1</v>
      </c>
    </row>
    <row r="232" spans="1:9" ht="24.95" customHeight="1" x14ac:dyDescent="0.2">
      <c r="A232" s="47">
        <v>1611200522</v>
      </c>
      <c r="B232" s="47" t="s">
        <v>299</v>
      </c>
      <c r="C232" s="48">
        <v>6300</v>
      </c>
      <c r="D232" s="48">
        <v>12000</v>
      </c>
      <c r="E232" s="48">
        <v>10000</v>
      </c>
      <c r="F232" s="48">
        <v>10000</v>
      </c>
      <c r="I232">
        <f>COUNTIF(הוצאות!$B:$B,A232)</f>
        <v>1</v>
      </c>
    </row>
    <row r="233" spans="1:9" ht="24.95" customHeight="1" x14ac:dyDescent="0.2">
      <c r="A233" s="47">
        <v>1611200523</v>
      </c>
      <c r="B233" s="47" t="s">
        <v>300</v>
      </c>
      <c r="C233" s="48">
        <v>0</v>
      </c>
      <c r="D233" s="48">
        <v>0</v>
      </c>
      <c r="E233" s="48">
        <f t="shared" ref="E233:F258" si="8">C233*12/9</f>
        <v>0</v>
      </c>
      <c r="F233" s="48">
        <f t="shared" si="8"/>
        <v>0</v>
      </c>
      <c r="I233">
        <f>COUNTIF(הוצאות!$B:$B,A233)</f>
        <v>1</v>
      </c>
    </row>
    <row r="234" spans="1:9" ht="24.95" customHeight="1" x14ac:dyDescent="0.2">
      <c r="A234" s="47">
        <v>1611200540</v>
      </c>
      <c r="B234" s="47" t="s">
        <v>301</v>
      </c>
      <c r="C234" s="48">
        <v>95711.24</v>
      </c>
      <c r="D234" s="48">
        <v>200000</v>
      </c>
      <c r="E234" s="48">
        <v>180000</v>
      </c>
      <c r="F234" s="48">
        <v>180000</v>
      </c>
      <c r="I234">
        <f>COUNTIF(הוצאות!$B:$B,A234)</f>
        <v>1</v>
      </c>
    </row>
    <row r="235" spans="1:9" ht="24.95" customHeight="1" x14ac:dyDescent="0.2">
      <c r="A235" s="47">
        <v>1611200550</v>
      </c>
      <c r="B235" s="47" t="s">
        <v>302</v>
      </c>
      <c r="C235" s="48">
        <v>64294</v>
      </c>
      <c r="D235" s="48">
        <v>50000</v>
      </c>
      <c r="E235" s="48">
        <v>100000</v>
      </c>
      <c r="F235" s="48">
        <v>100000</v>
      </c>
      <c r="I235">
        <f>COUNTIF(הוצאות!$B:$B,A235)</f>
        <v>1</v>
      </c>
    </row>
    <row r="236" spans="1:9" ht="24.95" customHeight="1" x14ac:dyDescent="0.2">
      <c r="A236" s="47">
        <v>1611200560</v>
      </c>
      <c r="B236" s="47" t="s">
        <v>303</v>
      </c>
      <c r="C236" s="48">
        <v>25249.26</v>
      </c>
      <c r="D236" s="48">
        <v>24000</v>
      </c>
      <c r="E236" s="48">
        <v>35000</v>
      </c>
      <c r="F236" s="48">
        <v>35000</v>
      </c>
      <c r="I236">
        <f>COUNTIF(הוצאות!$B:$B,A236)</f>
        <v>1</v>
      </c>
    </row>
    <row r="237" spans="1:9" ht="24.95" customHeight="1" x14ac:dyDescent="0.2">
      <c r="A237" s="47">
        <v>1611200740</v>
      </c>
      <c r="B237" s="47" t="s">
        <v>304</v>
      </c>
      <c r="C237" s="48">
        <v>0</v>
      </c>
      <c r="D237" s="48">
        <v>0</v>
      </c>
      <c r="E237" s="48">
        <f t="shared" si="8"/>
        <v>0</v>
      </c>
      <c r="F237" s="48">
        <f t="shared" si="8"/>
        <v>0</v>
      </c>
      <c r="I237">
        <f>COUNTIF(הוצאות!$B:$B,A237)</f>
        <v>1</v>
      </c>
    </row>
    <row r="238" spans="1:9" ht="24.95" customHeight="1" x14ac:dyDescent="0.2">
      <c r="A238" s="47">
        <v>1611200780</v>
      </c>
      <c r="B238" s="47" t="s">
        <v>305</v>
      </c>
      <c r="C238" s="48">
        <v>82639.399999999994</v>
      </c>
      <c r="D238" s="48">
        <v>95000</v>
      </c>
      <c r="E238" s="48">
        <v>95000</v>
      </c>
      <c r="F238" s="48">
        <v>95000</v>
      </c>
      <c r="I238">
        <f>COUNTIF(הוצאות!$B:$B,A238)</f>
        <v>1</v>
      </c>
    </row>
    <row r="239" spans="1:9" ht="24.95" customHeight="1" x14ac:dyDescent="0.2">
      <c r="A239" s="47">
        <v>1611200820</v>
      </c>
      <c r="B239" s="47" t="s">
        <v>306</v>
      </c>
      <c r="C239" s="48">
        <v>20000</v>
      </c>
      <c r="D239" s="48">
        <v>20000</v>
      </c>
      <c r="E239" s="48">
        <v>20000</v>
      </c>
      <c r="F239" s="48">
        <v>20000</v>
      </c>
      <c r="I239">
        <f>COUNTIF(הוצאות!$B:$B,A239)</f>
        <v>1</v>
      </c>
    </row>
    <row r="240" spans="1:9" ht="24.95" customHeight="1" x14ac:dyDescent="0.2">
      <c r="A240" s="47">
        <v>1611201110</v>
      </c>
      <c r="B240" s="47" t="s">
        <v>307</v>
      </c>
      <c r="C240" s="48">
        <v>147427.16</v>
      </c>
      <c r="D240" s="48">
        <v>271000</v>
      </c>
      <c r="E240" s="48">
        <v>220000</v>
      </c>
      <c r="F240" s="48">
        <v>271000</v>
      </c>
      <c r="I240">
        <f>COUNTIF(הוצאות!$B:$B,A240)</f>
        <v>1</v>
      </c>
    </row>
    <row r="241" spans="1:9" ht="24.95" customHeight="1" x14ac:dyDescent="0.2">
      <c r="A241" s="47">
        <v>1611201520</v>
      </c>
      <c r="B241" s="47" t="s">
        <v>308</v>
      </c>
      <c r="C241" s="48">
        <v>42574</v>
      </c>
      <c r="D241" s="48">
        <v>63000</v>
      </c>
      <c r="E241" s="48">
        <v>57000</v>
      </c>
      <c r="F241" s="48">
        <v>57000</v>
      </c>
      <c r="I241">
        <f>COUNTIF(הוצאות!$B:$B,A241)</f>
        <v>1</v>
      </c>
    </row>
    <row r="242" spans="1:9" ht="24.95" customHeight="1" x14ac:dyDescent="0.2">
      <c r="A242" s="47">
        <v>1611201780</v>
      </c>
      <c r="B242" s="47" t="s">
        <v>309</v>
      </c>
      <c r="C242" s="48">
        <v>0</v>
      </c>
      <c r="D242" s="48">
        <v>0</v>
      </c>
      <c r="E242" s="48">
        <f t="shared" si="8"/>
        <v>0</v>
      </c>
      <c r="F242" s="48">
        <v>100000</v>
      </c>
      <c r="I242">
        <f>COUNTIF(הוצאות!$B:$B,A242)</f>
        <v>1</v>
      </c>
    </row>
    <row r="243" spans="1:9" ht="24.95" customHeight="1" x14ac:dyDescent="0.2">
      <c r="A243" s="47">
        <v>1612000110</v>
      </c>
      <c r="B243" s="47" t="s">
        <v>310</v>
      </c>
      <c r="C243" s="48">
        <v>380856.06</v>
      </c>
      <c r="D243" s="48">
        <v>550000</v>
      </c>
      <c r="E243" s="48">
        <v>550000</v>
      </c>
      <c r="F243" s="48">
        <v>559000</v>
      </c>
      <c r="I243">
        <f>COUNTIF(הוצאות!$B:$B,A243)</f>
        <v>1</v>
      </c>
    </row>
    <row r="244" spans="1:9" ht="24.95" customHeight="1" x14ac:dyDescent="0.2">
      <c r="A244" s="47">
        <v>1612000521</v>
      </c>
      <c r="B244" s="47" t="s">
        <v>312</v>
      </c>
      <c r="C244" s="48">
        <v>1100</v>
      </c>
      <c r="D244" s="48">
        <v>5000</v>
      </c>
      <c r="E244" s="48">
        <v>1500</v>
      </c>
      <c r="F244" s="48">
        <v>1500</v>
      </c>
      <c r="I244">
        <f>COUNTIF(הוצאות!$B:$B,A244)</f>
        <v>1</v>
      </c>
    </row>
    <row r="245" spans="1:9" ht="24.95" customHeight="1" x14ac:dyDescent="0.2">
      <c r="A245" s="47">
        <v>1612000750</v>
      </c>
      <c r="B245" s="47" t="s">
        <v>313</v>
      </c>
      <c r="C245" s="48">
        <v>9278</v>
      </c>
      <c r="D245" s="48">
        <v>9000</v>
      </c>
      <c r="E245" s="48">
        <v>12000</v>
      </c>
      <c r="F245" s="48">
        <v>12000</v>
      </c>
      <c r="I245">
        <f>COUNTIF(הוצאות!$B:$B,A245)</f>
        <v>1</v>
      </c>
    </row>
    <row r="246" spans="1:9" ht="24.95" customHeight="1" x14ac:dyDescent="0.2">
      <c r="A246" s="47">
        <v>1613000110</v>
      </c>
      <c r="B246" s="47" t="s">
        <v>314</v>
      </c>
      <c r="C246" s="48">
        <v>1128489.81</v>
      </c>
      <c r="D246" s="48">
        <v>1459000</v>
      </c>
      <c r="E246" s="48">
        <v>1450000</v>
      </c>
      <c r="F246" s="48">
        <v>1457000</v>
      </c>
      <c r="I246">
        <f>COUNTIF(הוצאות!$B:$B,A246)</f>
        <v>1</v>
      </c>
    </row>
    <row r="247" spans="1:9" ht="24.95" customHeight="1" x14ac:dyDescent="0.2">
      <c r="A247" s="47">
        <v>1613000450</v>
      </c>
      <c r="B247" s="47" t="s">
        <v>316</v>
      </c>
      <c r="C247" s="48">
        <v>0</v>
      </c>
      <c r="D247" s="48">
        <v>0</v>
      </c>
      <c r="E247" s="48">
        <f t="shared" si="8"/>
        <v>0</v>
      </c>
      <c r="F247" s="48">
        <f t="shared" si="8"/>
        <v>0</v>
      </c>
      <c r="I247">
        <f>COUNTIF(הוצאות!$B:$B,A247)</f>
        <v>1</v>
      </c>
    </row>
    <row r="248" spans="1:9" ht="24.95" customHeight="1" x14ac:dyDescent="0.2">
      <c r="A248" s="47">
        <v>1613000470</v>
      </c>
      <c r="B248" s="47" t="s">
        <v>317</v>
      </c>
      <c r="C248" s="48">
        <v>0</v>
      </c>
      <c r="D248" s="48">
        <v>0</v>
      </c>
      <c r="E248" s="48">
        <f t="shared" si="8"/>
        <v>0</v>
      </c>
      <c r="F248" s="48">
        <f t="shared" si="8"/>
        <v>0</v>
      </c>
      <c r="I248">
        <f>COUNTIF(הוצאות!$B:$B,A248)</f>
        <v>1</v>
      </c>
    </row>
    <row r="249" spans="1:9" ht="24.95" customHeight="1" x14ac:dyDescent="0.2">
      <c r="A249" s="47">
        <v>1613000521</v>
      </c>
      <c r="B249" s="47" t="s">
        <v>312</v>
      </c>
      <c r="C249" s="48">
        <v>3300</v>
      </c>
      <c r="D249" s="48">
        <v>2000</v>
      </c>
      <c r="E249" s="48">
        <v>3500</v>
      </c>
      <c r="F249" s="48">
        <v>3500</v>
      </c>
      <c r="I249">
        <f>COUNTIF(הוצאות!$B:$B,A249)</f>
        <v>1</v>
      </c>
    </row>
    <row r="250" spans="1:9" ht="24.95" customHeight="1" x14ac:dyDescent="0.2">
      <c r="A250" s="47">
        <v>1613000522</v>
      </c>
      <c r="B250" s="47" t="s">
        <v>318</v>
      </c>
      <c r="C250" s="48">
        <v>0</v>
      </c>
      <c r="D250" s="48">
        <v>0</v>
      </c>
      <c r="E250" s="48">
        <f t="shared" si="8"/>
        <v>0</v>
      </c>
      <c r="F250" s="48">
        <f t="shared" si="8"/>
        <v>0</v>
      </c>
      <c r="I250">
        <f>COUNTIF(הוצאות!$B:$B,A250)</f>
        <v>1</v>
      </c>
    </row>
    <row r="251" spans="1:9" ht="24.95" customHeight="1" x14ac:dyDescent="0.2">
      <c r="A251" s="47">
        <v>1613000540</v>
      </c>
      <c r="B251" s="47" t="s">
        <v>301</v>
      </c>
      <c r="C251" s="48">
        <v>28153.84</v>
      </c>
      <c r="D251" s="48">
        <v>34000</v>
      </c>
      <c r="E251" s="48">
        <v>38000</v>
      </c>
      <c r="F251" s="48">
        <v>38000</v>
      </c>
      <c r="I251">
        <f>COUNTIF(הוצאות!$B:$B,A251)</f>
        <v>1</v>
      </c>
    </row>
    <row r="252" spans="1:9" ht="24.95" customHeight="1" x14ac:dyDescent="0.2">
      <c r="A252" s="47">
        <v>1613000560</v>
      </c>
      <c r="B252" s="47" t="s">
        <v>319</v>
      </c>
      <c r="C252" s="48">
        <v>12006</v>
      </c>
      <c r="D252" s="48">
        <v>7000</v>
      </c>
      <c r="E252" s="48">
        <v>16000</v>
      </c>
      <c r="F252" s="48">
        <v>16000</v>
      </c>
      <c r="I252">
        <f>COUNTIF(הוצאות!$B:$B,A252)</f>
        <v>1</v>
      </c>
    </row>
    <row r="253" spans="1:9" ht="24.95" customHeight="1" x14ac:dyDescent="0.2">
      <c r="A253" s="47">
        <v>1613000780</v>
      </c>
      <c r="B253" s="47" t="s">
        <v>305</v>
      </c>
      <c r="C253" s="48">
        <v>9402</v>
      </c>
      <c r="D253" s="48">
        <v>10000</v>
      </c>
      <c r="E253" s="48">
        <v>12500</v>
      </c>
      <c r="F253" s="48">
        <v>12500</v>
      </c>
      <c r="I253">
        <f>COUNTIF(הוצאות!$B:$B,A253)</f>
        <v>1</v>
      </c>
    </row>
    <row r="254" spans="1:9" ht="24.95" customHeight="1" x14ac:dyDescent="0.2">
      <c r="A254" s="47">
        <v>1614000110</v>
      </c>
      <c r="B254" s="47" t="s">
        <v>320</v>
      </c>
      <c r="C254" s="48">
        <v>89200.75</v>
      </c>
      <c r="D254" s="48">
        <v>95000</v>
      </c>
      <c r="E254" s="48">
        <v>109000</v>
      </c>
      <c r="F254" s="48">
        <v>110000</v>
      </c>
      <c r="I254">
        <f>COUNTIF(הוצאות!$B:$B,A254)</f>
        <v>1</v>
      </c>
    </row>
    <row r="255" spans="1:9" ht="24.95" customHeight="1" x14ac:dyDescent="0.2">
      <c r="A255" s="47">
        <v>1614000521</v>
      </c>
      <c r="B255" s="47" t="s">
        <v>322</v>
      </c>
      <c r="C255" s="48">
        <v>0</v>
      </c>
      <c r="D255" s="48">
        <v>0</v>
      </c>
      <c r="E255" s="48">
        <f t="shared" si="8"/>
        <v>0</v>
      </c>
      <c r="F255" s="48">
        <f t="shared" si="8"/>
        <v>0</v>
      </c>
      <c r="I255">
        <f>COUNTIF(הוצאות!$B:$B,A255)</f>
        <v>1</v>
      </c>
    </row>
    <row r="256" spans="1:9" ht="24.95" customHeight="1" x14ac:dyDescent="0.2">
      <c r="A256" s="47">
        <v>1614000550</v>
      </c>
      <c r="B256" s="47" t="s">
        <v>323</v>
      </c>
      <c r="C256" s="48">
        <v>0</v>
      </c>
      <c r="D256" s="48">
        <v>0</v>
      </c>
      <c r="E256" s="48">
        <f t="shared" si="8"/>
        <v>0</v>
      </c>
      <c r="F256" s="48">
        <f t="shared" si="8"/>
        <v>0</v>
      </c>
      <c r="I256">
        <f>COUNTIF(הוצאות!$B:$B,A256)</f>
        <v>1</v>
      </c>
    </row>
    <row r="257" spans="1:9" ht="24.95" customHeight="1" x14ac:dyDescent="0.2">
      <c r="A257" s="47">
        <v>1615000110</v>
      </c>
      <c r="B257" s="47" t="s">
        <v>324</v>
      </c>
      <c r="C257" s="48">
        <v>316267.82</v>
      </c>
      <c r="D257" s="48">
        <v>386000</v>
      </c>
      <c r="E257" s="48">
        <v>400000</v>
      </c>
      <c r="F257" s="48">
        <v>408000</v>
      </c>
      <c r="I257">
        <f>COUNTIF(הוצאות!$B:$B,A257)</f>
        <v>1</v>
      </c>
    </row>
    <row r="258" spans="1:9" ht="24.95" customHeight="1" x14ac:dyDescent="0.2">
      <c r="A258" s="47">
        <v>1615000470</v>
      </c>
      <c r="B258" s="47" t="s">
        <v>326</v>
      </c>
      <c r="C258" s="48">
        <v>0</v>
      </c>
      <c r="D258" s="48">
        <v>0</v>
      </c>
      <c r="E258" s="48">
        <f t="shared" si="8"/>
        <v>0</v>
      </c>
      <c r="F258" s="48">
        <v>8000</v>
      </c>
      <c r="I258">
        <f>COUNTIF(הוצאות!$B:$B,A258)</f>
        <v>1</v>
      </c>
    </row>
    <row r="259" spans="1:9" ht="24.95" customHeight="1" x14ac:dyDescent="0.2">
      <c r="A259" s="47">
        <v>1615000514</v>
      </c>
      <c r="B259" s="47" t="s">
        <v>327</v>
      </c>
      <c r="C259" s="48">
        <v>20790</v>
      </c>
      <c r="D259" s="48">
        <v>120700</v>
      </c>
      <c r="E259" s="48">
        <v>315000</v>
      </c>
      <c r="F259" s="48">
        <v>315000</v>
      </c>
      <c r="I259">
        <f>COUNTIF(הוצאות!$B:$B,A259)</f>
        <v>1</v>
      </c>
    </row>
    <row r="260" spans="1:9" ht="24.95" customHeight="1" x14ac:dyDescent="0.2">
      <c r="A260" s="47">
        <v>1615000521</v>
      </c>
      <c r="B260" s="47" t="s">
        <v>328</v>
      </c>
      <c r="C260" s="48">
        <v>0</v>
      </c>
      <c r="D260" s="48">
        <v>0</v>
      </c>
      <c r="E260" s="48">
        <f t="shared" ref="E260:F277" si="9">C260*12/9</f>
        <v>0</v>
      </c>
      <c r="F260" s="48">
        <v>7000</v>
      </c>
      <c r="I260">
        <f>COUNTIF(הוצאות!$B:$B,A260)</f>
        <v>1</v>
      </c>
    </row>
    <row r="261" spans="1:9" ht="24.95" customHeight="1" x14ac:dyDescent="0.2">
      <c r="A261" s="47">
        <v>1615000540</v>
      </c>
      <c r="B261" s="47" t="s">
        <v>329</v>
      </c>
      <c r="C261" s="48">
        <v>4625.08</v>
      </c>
      <c r="D261" s="48">
        <v>33000</v>
      </c>
      <c r="E261" s="48">
        <v>30000</v>
      </c>
      <c r="F261" s="48">
        <v>30000</v>
      </c>
      <c r="I261">
        <f>COUNTIF(הוצאות!$B:$B,A261)</f>
        <v>1</v>
      </c>
    </row>
    <row r="262" spans="1:9" s="7" customFormat="1" ht="24.95" customHeight="1" x14ac:dyDescent="0.2">
      <c r="A262" s="106">
        <v>1615000780</v>
      </c>
      <c r="B262" s="106" t="s">
        <v>1308</v>
      </c>
      <c r="C262" s="49"/>
      <c r="D262" s="49"/>
      <c r="E262" s="49"/>
      <c r="F262" s="49">
        <v>30000</v>
      </c>
      <c r="I262" s="7">
        <f>COUNTIF(הוצאות!$B:$B,A262)</f>
        <v>1</v>
      </c>
    </row>
    <row r="263" spans="1:9" ht="24.95" customHeight="1" x14ac:dyDescent="0.2">
      <c r="A263" s="47">
        <v>1617000110</v>
      </c>
      <c r="B263" s="47" t="s">
        <v>330</v>
      </c>
      <c r="C263" s="48">
        <v>479499.85</v>
      </c>
      <c r="D263" s="48">
        <v>662000</v>
      </c>
      <c r="E263" s="48">
        <v>630000</v>
      </c>
      <c r="F263" s="48">
        <v>638000</v>
      </c>
      <c r="I263">
        <f>COUNTIF(הוצאות!$B:$B,A263)</f>
        <v>1</v>
      </c>
    </row>
    <row r="264" spans="1:9" ht="24.95" customHeight="1" x14ac:dyDescent="0.2">
      <c r="A264" s="47">
        <v>1617000521</v>
      </c>
      <c r="B264" s="47" t="s">
        <v>331</v>
      </c>
      <c r="C264" s="48">
        <v>2340</v>
      </c>
      <c r="D264" s="48">
        <v>2000</v>
      </c>
      <c r="E264" s="48">
        <v>3000</v>
      </c>
      <c r="F264" s="48">
        <v>3000</v>
      </c>
      <c r="I264">
        <f>COUNTIF(הוצאות!$B:$B,A264)</f>
        <v>1</v>
      </c>
    </row>
    <row r="265" spans="1:9" ht="24.95" customHeight="1" x14ac:dyDescent="0.2">
      <c r="A265" s="47">
        <v>1617000581</v>
      </c>
      <c r="B265" s="47" t="s">
        <v>332</v>
      </c>
      <c r="C265" s="48">
        <v>309792.84999999998</v>
      </c>
      <c r="D265" s="48">
        <v>485000</v>
      </c>
      <c r="E265" s="48">
        <v>415000</v>
      </c>
      <c r="F265" s="48">
        <v>415000</v>
      </c>
      <c r="I265">
        <f>COUNTIF(הוצאות!$B:$B,A265)</f>
        <v>1</v>
      </c>
    </row>
    <row r="266" spans="1:9" ht="24.95" customHeight="1" x14ac:dyDescent="0.2">
      <c r="A266" s="47">
        <v>1617000780</v>
      </c>
      <c r="B266" s="47" t="s">
        <v>334</v>
      </c>
      <c r="C266" s="48">
        <v>3219</v>
      </c>
      <c r="D266" s="48">
        <v>5000</v>
      </c>
      <c r="E266" s="48">
        <v>5000</v>
      </c>
      <c r="F266" s="48">
        <v>5000</v>
      </c>
      <c r="I266">
        <f>COUNTIF(הוצאות!$B:$B,A266)</f>
        <v>1</v>
      </c>
    </row>
    <row r="267" spans="1:9" ht="24.95" customHeight="1" x14ac:dyDescent="0.2">
      <c r="A267" s="47">
        <v>1619000540</v>
      </c>
      <c r="B267" s="47" t="s">
        <v>335</v>
      </c>
      <c r="C267" s="48">
        <v>0</v>
      </c>
      <c r="D267" s="48">
        <v>0</v>
      </c>
      <c r="E267" s="48">
        <f t="shared" si="9"/>
        <v>0</v>
      </c>
      <c r="F267" s="48">
        <f t="shared" si="9"/>
        <v>0</v>
      </c>
      <c r="I267">
        <f>COUNTIF(הוצאות!$B:$B,A267)</f>
        <v>1</v>
      </c>
    </row>
    <row r="268" spans="1:9" ht="24.95" customHeight="1" x14ac:dyDescent="0.2">
      <c r="A268" s="47">
        <v>1619000580</v>
      </c>
      <c r="B268" s="47" t="s">
        <v>337</v>
      </c>
      <c r="C268" s="48">
        <v>0</v>
      </c>
      <c r="D268" s="48">
        <v>0</v>
      </c>
      <c r="E268" s="48">
        <f t="shared" si="9"/>
        <v>0</v>
      </c>
      <c r="F268" s="48">
        <f t="shared" si="9"/>
        <v>0</v>
      </c>
      <c r="I268">
        <f>COUNTIF(הוצאות!$B:$B,A268)</f>
        <v>1</v>
      </c>
    </row>
    <row r="269" spans="1:9" ht="24.95" customHeight="1" x14ac:dyDescent="0.2">
      <c r="A269" s="47">
        <v>1619000750</v>
      </c>
      <c r="B269" s="47" t="s">
        <v>338</v>
      </c>
      <c r="C269" s="48">
        <v>217326</v>
      </c>
      <c r="D269" s="48">
        <v>340000</v>
      </c>
      <c r="E269" s="48">
        <v>340000</v>
      </c>
      <c r="F269" s="48">
        <v>390000</v>
      </c>
      <c r="I269">
        <f>COUNTIF(הוצאות!$B:$B,A269)</f>
        <v>1</v>
      </c>
    </row>
    <row r="270" spans="1:9" ht="24.95" customHeight="1" x14ac:dyDescent="0.2">
      <c r="A270" s="47">
        <v>1621100110</v>
      </c>
      <c r="B270" s="47" t="s">
        <v>339</v>
      </c>
      <c r="C270" s="48">
        <v>485381.05</v>
      </c>
      <c r="D270" s="48">
        <v>660000</v>
      </c>
      <c r="E270" s="48">
        <v>660000</v>
      </c>
      <c r="F270" s="48">
        <v>667000</v>
      </c>
      <c r="I270">
        <f>COUNTIF(הוצאות!$B:$B,A270)</f>
        <v>1</v>
      </c>
    </row>
    <row r="271" spans="1:9" ht="24.95" customHeight="1" x14ac:dyDescent="0.2">
      <c r="A271" s="47">
        <v>1621100470</v>
      </c>
      <c r="B271" s="47" t="s">
        <v>341</v>
      </c>
      <c r="C271" s="48">
        <v>0</v>
      </c>
      <c r="D271" s="48">
        <v>0</v>
      </c>
      <c r="E271" s="48">
        <f t="shared" si="9"/>
        <v>0</v>
      </c>
      <c r="F271" s="48">
        <f t="shared" si="9"/>
        <v>0</v>
      </c>
      <c r="I271">
        <f>COUNTIF(הוצאות!$B:$B,A271)</f>
        <v>1</v>
      </c>
    </row>
    <row r="272" spans="1:9" ht="24.95" customHeight="1" x14ac:dyDescent="0.2">
      <c r="A272" s="47">
        <v>1621100521</v>
      </c>
      <c r="B272" s="47" t="s">
        <v>342</v>
      </c>
      <c r="C272" s="48">
        <v>10567</v>
      </c>
      <c r="D272" s="48">
        <v>9000</v>
      </c>
      <c r="E272" s="48">
        <v>14000</v>
      </c>
      <c r="F272" s="48">
        <v>14000</v>
      </c>
      <c r="I272">
        <f>COUNTIF(הוצאות!$B:$B,A272)</f>
        <v>1</v>
      </c>
    </row>
    <row r="273" spans="1:9" ht="24.95" customHeight="1" x14ac:dyDescent="0.2">
      <c r="A273" s="47">
        <v>1621100522</v>
      </c>
      <c r="B273" s="47" t="s">
        <v>343</v>
      </c>
      <c r="C273" s="48">
        <v>0</v>
      </c>
      <c r="D273" s="48">
        <v>0</v>
      </c>
      <c r="E273" s="48">
        <f t="shared" si="9"/>
        <v>0</v>
      </c>
      <c r="F273" s="48">
        <f t="shared" si="9"/>
        <v>0</v>
      </c>
      <c r="I273">
        <f>COUNTIF(הוצאות!$B:$B,A273)</f>
        <v>1</v>
      </c>
    </row>
    <row r="274" spans="1:9" ht="24.95" customHeight="1" x14ac:dyDescent="0.2">
      <c r="A274" s="47">
        <v>1621100540</v>
      </c>
      <c r="B274" s="47" t="s">
        <v>301</v>
      </c>
      <c r="C274" s="48">
        <v>8332.81</v>
      </c>
      <c r="D274" s="48">
        <v>5000</v>
      </c>
      <c r="E274" s="48">
        <v>11000</v>
      </c>
      <c r="F274" s="48">
        <v>11000</v>
      </c>
      <c r="I274">
        <f>COUNTIF(הוצאות!$B:$B,A274)</f>
        <v>1</v>
      </c>
    </row>
    <row r="275" spans="1:9" ht="24.95" customHeight="1" x14ac:dyDescent="0.2">
      <c r="A275" s="47">
        <v>1621100560</v>
      </c>
      <c r="B275" s="47" t="s">
        <v>303</v>
      </c>
      <c r="C275" s="48">
        <v>6633</v>
      </c>
      <c r="D275" s="48">
        <v>2000</v>
      </c>
      <c r="E275" s="48">
        <v>9000</v>
      </c>
      <c r="F275" s="48">
        <v>9000</v>
      </c>
      <c r="I275">
        <f>COUNTIF(הוצאות!$B:$B,A275)</f>
        <v>1</v>
      </c>
    </row>
    <row r="276" spans="1:9" ht="24.95" customHeight="1" x14ac:dyDescent="0.2">
      <c r="A276" s="47">
        <v>1621100570</v>
      </c>
      <c r="B276" s="47" t="s">
        <v>344</v>
      </c>
      <c r="C276" s="48">
        <v>206126.58</v>
      </c>
      <c r="D276" s="48">
        <v>405000</v>
      </c>
      <c r="E276" s="48">
        <v>350000</v>
      </c>
      <c r="F276" s="48">
        <v>350000</v>
      </c>
      <c r="I276">
        <f>COUNTIF(הוצאות!$B:$B,A276)</f>
        <v>1</v>
      </c>
    </row>
    <row r="277" spans="1:9" ht="24.95" customHeight="1" x14ac:dyDescent="0.2">
      <c r="A277" s="47">
        <v>1621100740</v>
      </c>
      <c r="B277" s="47" t="s">
        <v>345</v>
      </c>
      <c r="C277" s="48">
        <v>0</v>
      </c>
      <c r="D277" s="48">
        <v>0</v>
      </c>
      <c r="E277" s="48">
        <f t="shared" si="9"/>
        <v>0</v>
      </c>
      <c r="F277" s="48">
        <f t="shared" si="9"/>
        <v>0</v>
      </c>
      <c r="I277">
        <f>COUNTIF(הוצאות!$B:$B,A277)</f>
        <v>1</v>
      </c>
    </row>
    <row r="278" spans="1:9" ht="24.95" customHeight="1" x14ac:dyDescent="0.2">
      <c r="A278" s="47">
        <v>1621100750</v>
      </c>
      <c r="B278" s="47" t="s">
        <v>346</v>
      </c>
      <c r="C278" s="48">
        <v>105300</v>
      </c>
      <c r="D278" s="48">
        <v>170800</v>
      </c>
      <c r="E278" s="48">
        <v>170800</v>
      </c>
      <c r="F278" s="48">
        <v>170800</v>
      </c>
      <c r="I278">
        <f>COUNTIF(הוצאות!$B:$B,A278)</f>
        <v>1</v>
      </c>
    </row>
    <row r="279" spans="1:9" ht="24.95" customHeight="1" x14ac:dyDescent="0.2">
      <c r="A279" s="47">
        <v>1621100780</v>
      </c>
      <c r="B279" s="47" t="s">
        <v>305</v>
      </c>
      <c r="C279" s="48">
        <v>0</v>
      </c>
      <c r="D279" s="48"/>
      <c r="E279" s="48">
        <v>50000</v>
      </c>
      <c r="F279" s="48">
        <v>50000</v>
      </c>
      <c r="I279">
        <f>COUNTIF(הוצאות!$B:$B,A279)</f>
        <v>1</v>
      </c>
    </row>
    <row r="280" spans="1:9" ht="24.95" customHeight="1" x14ac:dyDescent="0.2">
      <c r="A280" s="47">
        <v>1621100820</v>
      </c>
      <c r="B280" s="47" t="s">
        <v>347</v>
      </c>
      <c r="C280" s="48">
        <v>0</v>
      </c>
      <c r="D280" s="48">
        <v>0</v>
      </c>
      <c r="E280" s="48">
        <f t="shared" ref="E280:F288" si="10">C280*12/9</f>
        <v>0</v>
      </c>
      <c r="F280" s="48">
        <f t="shared" si="10"/>
        <v>0</v>
      </c>
      <c r="I280">
        <f>COUNTIF(הוצאות!$B:$B,A280)</f>
        <v>1</v>
      </c>
    </row>
    <row r="281" spans="1:9" ht="24.95" customHeight="1" x14ac:dyDescent="0.2">
      <c r="A281" s="47">
        <v>1621300110</v>
      </c>
      <c r="B281" s="47" t="s">
        <v>348</v>
      </c>
      <c r="C281" s="48">
        <v>633793.25</v>
      </c>
      <c r="D281" s="48">
        <v>808000</v>
      </c>
      <c r="E281" s="48">
        <v>875000</v>
      </c>
      <c r="F281" s="48">
        <f>580000+310000</f>
        <v>890000</v>
      </c>
      <c r="I281">
        <f>COUNTIF(הוצאות!$B:$B,A281)</f>
        <v>1</v>
      </c>
    </row>
    <row r="282" spans="1:9" ht="24.95" customHeight="1" x14ac:dyDescent="0.2">
      <c r="A282" s="47">
        <v>1621400110</v>
      </c>
      <c r="B282" s="47" t="s">
        <v>349</v>
      </c>
      <c r="C282" s="48">
        <v>130767.96</v>
      </c>
      <c r="D282" s="48">
        <v>165000</v>
      </c>
      <c r="E282" s="48">
        <v>164000</v>
      </c>
      <c r="F282" s="48">
        <v>166000</v>
      </c>
      <c r="I282">
        <f>COUNTIF(הוצאות!$B:$B,A282)</f>
        <v>1</v>
      </c>
    </row>
    <row r="283" spans="1:9" ht="24.95" customHeight="1" x14ac:dyDescent="0.2">
      <c r="A283" s="47">
        <v>1623000110</v>
      </c>
      <c r="B283" s="47" t="s">
        <v>350</v>
      </c>
      <c r="C283" s="48">
        <v>119543.81</v>
      </c>
      <c r="D283" s="48">
        <v>166000</v>
      </c>
      <c r="E283" s="48">
        <v>160000</v>
      </c>
      <c r="F283" s="48">
        <f>205000-40000</f>
        <v>165000</v>
      </c>
      <c r="I283">
        <f>COUNTIF(הוצאות!$B:$B,A283)</f>
        <v>1</v>
      </c>
    </row>
    <row r="284" spans="1:9" ht="24.95" customHeight="1" x14ac:dyDescent="0.2">
      <c r="A284" s="47">
        <v>1623100110</v>
      </c>
      <c r="B284" s="47" t="s">
        <v>351</v>
      </c>
      <c r="C284" s="48">
        <v>630377.05000000005</v>
      </c>
      <c r="D284" s="48">
        <v>888000</v>
      </c>
      <c r="E284" s="48">
        <v>840000</v>
      </c>
      <c r="F284" s="48">
        <v>846000</v>
      </c>
      <c r="I284">
        <f>COUNTIF(הוצאות!$B:$B,A284)</f>
        <v>1</v>
      </c>
    </row>
    <row r="285" spans="1:9" ht="24.95" customHeight="1" x14ac:dyDescent="0.2">
      <c r="A285" s="47">
        <v>1623100521</v>
      </c>
      <c r="B285" s="47" t="s">
        <v>353</v>
      </c>
      <c r="C285" s="48">
        <v>8080</v>
      </c>
      <c r="D285" s="48">
        <v>1000</v>
      </c>
      <c r="E285" s="48">
        <v>8500</v>
      </c>
      <c r="F285" s="48">
        <v>8500</v>
      </c>
      <c r="I285">
        <f>COUNTIF(הוצאות!$B:$B,A285)</f>
        <v>1</v>
      </c>
    </row>
    <row r="286" spans="1:9" ht="24.95" customHeight="1" x14ac:dyDescent="0.2">
      <c r="A286" s="47">
        <v>1623100540</v>
      </c>
      <c r="B286" s="47" t="s">
        <v>354</v>
      </c>
      <c r="C286" s="48">
        <v>38416.959999999999</v>
      </c>
      <c r="D286" s="48">
        <v>61000</v>
      </c>
      <c r="E286" s="48">
        <v>55000</v>
      </c>
      <c r="F286" s="48">
        <v>55000</v>
      </c>
      <c r="I286">
        <f>COUNTIF(הוצאות!$B:$B,A286)</f>
        <v>1</v>
      </c>
    </row>
    <row r="287" spans="1:9" ht="24.95" customHeight="1" x14ac:dyDescent="0.2">
      <c r="A287" s="47">
        <v>1623100560</v>
      </c>
      <c r="B287" s="47" t="s">
        <v>303</v>
      </c>
      <c r="C287" s="48">
        <v>8440</v>
      </c>
      <c r="D287" s="48">
        <v>8000</v>
      </c>
      <c r="E287" s="48">
        <v>10000</v>
      </c>
      <c r="F287" s="48">
        <v>10000</v>
      </c>
      <c r="I287">
        <f>COUNTIF(הוצאות!$B:$B,A287)</f>
        <v>1</v>
      </c>
    </row>
    <row r="288" spans="1:9" ht="24.95" customHeight="1" x14ac:dyDescent="0.2">
      <c r="A288" s="47">
        <v>1623100740</v>
      </c>
      <c r="B288" s="47" t="s">
        <v>355</v>
      </c>
      <c r="C288" s="48">
        <v>0</v>
      </c>
      <c r="D288" s="48">
        <v>0</v>
      </c>
      <c r="E288" s="48">
        <f t="shared" si="10"/>
        <v>0</v>
      </c>
      <c r="F288" s="48">
        <f t="shared" si="10"/>
        <v>0</v>
      </c>
      <c r="I288">
        <f>COUNTIF(הוצאות!$B:$B,A288)</f>
        <v>1</v>
      </c>
    </row>
    <row r="289" spans="1:9" ht="24.95" customHeight="1" x14ac:dyDescent="0.2">
      <c r="A289" s="47">
        <v>1623100750</v>
      </c>
      <c r="B289" s="47" t="s">
        <v>356</v>
      </c>
      <c r="C289" s="48">
        <v>34006</v>
      </c>
      <c r="D289" s="48">
        <v>30000</v>
      </c>
      <c r="E289" s="48">
        <v>45000</v>
      </c>
      <c r="F289" s="48">
        <v>45000</v>
      </c>
      <c r="I289">
        <f>COUNTIF(הוצאות!$B:$B,A289)</f>
        <v>1</v>
      </c>
    </row>
    <row r="290" spans="1:9" ht="24.95" customHeight="1" x14ac:dyDescent="0.2">
      <c r="A290" s="47">
        <v>1623100760</v>
      </c>
      <c r="B290" s="47" t="s">
        <v>357</v>
      </c>
      <c r="C290" s="48">
        <v>977277.67</v>
      </c>
      <c r="D290" s="48">
        <v>1100000</v>
      </c>
      <c r="E290" s="48">
        <v>1300000</v>
      </c>
      <c r="F290" s="48">
        <v>1300000</v>
      </c>
      <c r="I290">
        <f>COUNTIF(הוצאות!$B:$B,A290)</f>
        <v>1</v>
      </c>
    </row>
    <row r="291" spans="1:9" ht="24.95" customHeight="1" x14ac:dyDescent="0.2">
      <c r="A291" s="47">
        <v>1623100780</v>
      </c>
      <c r="B291" s="47" t="s">
        <v>305</v>
      </c>
      <c r="C291" s="48">
        <v>7522.8</v>
      </c>
      <c r="D291" s="48">
        <v>8000</v>
      </c>
      <c r="E291" s="48">
        <v>10000</v>
      </c>
      <c r="F291" s="48">
        <v>10000</v>
      </c>
      <c r="I291">
        <f>COUNTIF(הוצאות!$B:$B,A291)</f>
        <v>1</v>
      </c>
    </row>
    <row r="292" spans="1:9" ht="24.95" customHeight="1" x14ac:dyDescent="0.2">
      <c r="A292" s="47">
        <v>1631000610</v>
      </c>
      <c r="B292" s="47" t="s">
        <v>358</v>
      </c>
      <c r="C292" s="48">
        <v>548892.53</v>
      </c>
      <c r="D292" s="48">
        <v>655000</v>
      </c>
      <c r="E292" s="48">
        <v>720000</v>
      </c>
      <c r="F292" s="48">
        <v>720000</v>
      </c>
      <c r="I292">
        <f>COUNTIF(הוצאות!$B:$B,A292)</f>
        <v>1</v>
      </c>
    </row>
    <row r="293" spans="1:9" ht="24.95" customHeight="1" x14ac:dyDescent="0.2">
      <c r="A293" s="47">
        <v>1632000620</v>
      </c>
      <c r="B293" s="47" t="s">
        <v>360</v>
      </c>
      <c r="C293" s="48">
        <v>130236.79</v>
      </c>
      <c r="D293" s="48">
        <v>450000</v>
      </c>
      <c r="E293" s="48">
        <v>450000</v>
      </c>
      <c r="F293" s="48">
        <v>450000</v>
      </c>
      <c r="I293">
        <f>COUNTIF(הוצאות!$B:$B,A293)</f>
        <v>1</v>
      </c>
    </row>
    <row r="294" spans="1:9" ht="24.95" customHeight="1" x14ac:dyDescent="0.2">
      <c r="A294" s="47">
        <v>1648000691</v>
      </c>
      <c r="B294" s="47" t="s">
        <v>361</v>
      </c>
      <c r="C294" s="48">
        <v>2166892.02</v>
      </c>
      <c r="D294" s="48">
        <v>2900000</v>
      </c>
      <c r="E294" s="48">
        <v>2890000</v>
      </c>
      <c r="F294" s="48">
        <v>2800000</v>
      </c>
      <c r="I294">
        <f>COUNTIF(הוצאות!$B:$B,A294)</f>
        <v>1</v>
      </c>
    </row>
    <row r="295" spans="1:9" ht="24.95" customHeight="1" x14ac:dyDescent="0.2">
      <c r="A295" s="47">
        <v>1648000692</v>
      </c>
      <c r="B295" s="47" t="s">
        <v>363</v>
      </c>
      <c r="C295" s="48">
        <v>384058.9</v>
      </c>
      <c r="D295" s="48">
        <v>575000</v>
      </c>
      <c r="E295" s="48">
        <v>512000</v>
      </c>
      <c r="F295" s="48">
        <v>500000</v>
      </c>
      <c r="I295">
        <f>COUNTIF(הוצאות!$B:$B,A295)</f>
        <v>1</v>
      </c>
    </row>
    <row r="296" spans="1:9" ht="24.95" customHeight="1" x14ac:dyDescent="0.2">
      <c r="A296" s="47">
        <v>1648000693</v>
      </c>
      <c r="B296" s="47" t="s">
        <v>364</v>
      </c>
      <c r="C296" s="48">
        <v>265198.48</v>
      </c>
      <c r="D296" s="48">
        <v>475000</v>
      </c>
      <c r="E296" s="48">
        <v>354000</v>
      </c>
      <c r="F296" s="48">
        <v>330000</v>
      </c>
      <c r="I296">
        <f>COUNTIF(הוצאות!$B:$B,A296)</f>
        <v>1</v>
      </c>
    </row>
    <row r="297" spans="1:9" ht="24.95" customHeight="1" x14ac:dyDescent="0.2">
      <c r="A297" s="47">
        <v>1649100691</v>
      </c>
      <c r="B297" s="47" t="s">
        <v>365</v>
      </c>
      <c r="C297" s="48">
        <v>26.44</v>
      </c>
      <c r="D297" s="48">
        <v>0</v>
      </c>
      <c r="E297" s="48"/>
      <c r="F297" s="48"/>
      <c r="I297">
        <f>COUNTIF(הוצאות!$B:$B,A297)</f>
        <v>1</v>
      </c>
    </row>
    <row r="298" spans="1:9" ht="24.95" customHeight="1" x14ac:dyDescent="0.2">
      <c r="A298" s="47">
        <v>1649100692</v>
      </c>
      <c r="B298" s="47" t="s">
        <v>366</v>
      </c>
      <c r="C298" s="48">
        <v>0.23</v>
      </c>
      <c r="D298" s="48">
        <v>0</v>
      </c>
      <c r="E298" s="48">
        <f t="shared" ref="E298:F305" si="11">C298*12/9</f>
        <v>0.3066666666666667</v>
      </c>
      <c r="F298" s="48">
        <f t="shared" si="11"/>
        <v>0</v>
      </c>
      <c r="I298">
        <f>COUNTIF(הוצאות!$B:$B,A298)</f>
        <v>1</v>
      </c>
    </row>
    <row r="299" spans="1:9" ht="24.95" customHeight="1" x14ac:dyDescent="0.2">
      <c r="A299" s="47">
        <v>1649100693</v>
      </c>
      <c r="B299" s="47" t="s">
        <v>367</v>
      </c>
      <c r="C299" s="48">
        <v>13219.66</v>
      </c>
      <c r="D299" s="48">
        <v>0</v>
      </c>
      <c r="E299" s="48"/>
      <c r="F299" s="48"/>
      <c r="I299">
        <f>COUNTIF(הוצאות!$B:$B,A299)</f>
        <v>1</v>
      </c>
    </row>
    <row r="300" spans="1:9" ht="24.95" customHeight="1" x14ac:dyDescent="0.2">
      <c r="A300" s="47">
        <v>1711000110</v>
      </c>
      <c r="B300" s="47" t="s">
        <v>368</v>
      </c>
      <c r="C300" s="48">
        <v>133097.63</v>
      </c>
      <c r="D300" s="48">
        <v>158000</v>
      </c>
      <c r="E300" s="48">
        <v>170000</v>
      </c>
      <c r="F300" s="48">
        <v>171000</v>
      </c>
      <c r="I300">
        <f>COUNTIF(הוצאות!$B:$B,A300)</f>
        <v>1</v>
      </c>
    </row>
    <row r="301" spans="1:9" ht="24.95" customHeight="1" x14ac:dyDescent="0.2">
      <c r="A301" s="47">
        <v>1711000410</v>
      </c>
      <c r="B301" s="47" t="s">
        <v>369</v>
      </c>
      <c r="C301" s="48">
        <v>9240</v>
      </c>
      <c r="D301" s="48">
        <v>28000</v>
      </c>
      <c r="E301" s="48">
        <v>28000</v>
      </c>
      <c r="F301" s="48">
        <v>28000</v>
      </c>
      <c r="I301">
        <f>COUNTIF(הוצאות!$B:$B,A301)</f>
        <v>1</v>
      </c>
    </row>
    <row r="302" spans="1:9" ht="24.95" customHeight="1" x14ac:dyDescent="0.2">
      <c r="A302" s="47">
        <v>1711000521</v>
      </c>
      <c r="B302" s="47" t="s">
        <v>312</v>
      </c>
      <c r="C302" s="48">
        <v>0</v>
      </c>
      <c r="D302" s="48">
        <v>0</v>
      </c>
      <c r="E302" s="48">
        <f t="shared" si="11"/>
        <v>0</v>
      </c>
      <c r="F302" s="48">
        <f t="shared" si="11"/>
        <v>0</v>
      </c>
      <c r="I302">
        <f>COUNTIF(הוצאות!$B:$B,A302)</f>
        <v>1</v>
      </c>
    </row>
    <row r="303" spans="1:9" ht="24.95" customHeight="1" x14ac:dyDescent="0.2">
      <c r="A303" s="47">
        <v>1711000540</v>
      </c>
      <c r="B303" s="47" t="s">
        <v>301</v>
      </c>
      <c r="C303" s="48">
        <v>4846</v>
      </c>
      <c r="D303" s="48">
        <v>8000</v>
      </c>
      <c r="E303" s="48">
        <v>8000</v>
      </c>
      <c r="F303" s="48">
        <v>8000</v>
      </c>
      <c r="I303">
        <f>COUNTIF(הוצאות!$B:$B,A303)</f>
        <v>1</v>
      </c>
    </row>
    <row r="304" spans="1:9" ht="24.95" customHeight="1" x14ac:dyDescent="0.2">
      <c r="A304" s="47">
        <v>1711000560</v>
      </c>
      <c r="B304" s="47" t="s">
        <v>370</v>
      </c>
      <c r="C304" s="48">
        <v>484</v>
      </c>
      <c r="D304" s="48">
        <v>0</v>
      </c>
      <c r="E304" s="48"/>
      <c r="F304" s="48">
        <v>2000</v>
      </c>
      <c r="I304">
        <f>COUNTIF(הוצאות!$B:$B,A304)</f>
        <v>1</v>
      </c>
    </row>
    <row r="305" spans="1:9" ht="24.95" customHeight="1" x14ac:dyDescent="0.2">
      <c r="A305" s="47">
        <v>1711000740</v>
      </c>
      <c r="B305" s="47" t="s">
        <v>371</v>
      </c>
      <c r="C305" s="48">
        <v>0</v>
      </c>
      <c r="D305" s="48">
        <v>0</v>
      </c>
      <c r="E305" s="48">
        <f t="shared" si="11"/>
        <v>0</v>
      </c>
      <c r="F305" s="48">
        <v>15000</v>
      </c>
      <c r="I305">
        <f>COUNTIF(הוצאות!$B:$B,A305)</f>
        <v>1</v>
      </c>
    </row>
    <row r="306" spans="1:9" ht="24.95" customHeight="1" x14ac:dyDescent="0.2">
      <c r="A306" s="47">
        <v>1711000780</v>
      </c>
      <c r="B306" s="47" t="s">
        <v>372</v>
      </c>
      <c r="C306" s="48">
        <v>46438.9</v>
      </c>
      <c r="D306" s="48">
        <v>45000</v>
      </c>
      <c r="E306" s="48">
        <v>60000</v>
      </c>
      <c r="F306" s="48">
        <v>30000</v>
      </c>
      <c r="I306">
        <f>COUNTIF(הוצאות!$B:$B,A306)</f>
        <v>1</v>
      </c>
    </row>
    <row r="307" spans="1:9" ht="24.95" customHeight="1" x14ac:dyDescent="0.2">
      <c r="A307" s="47">
        <v>1712100530</v>
      </c>
      <c r="B307" s="47" t="s">
        <v>373</v>
      </c>
      <c r="C307" s="48">
        <v>33751</v>
      </c>
      <c r="D307" s="48">
        <v>65000</v>
      </c>
      <c r="E307" s="48">
        <v>45000</v>
      </c>
      <c r="F307" s="48">
        <v>45000</v>
      </c>
      <c r="I307">
        <f>COUNTIF(הוצאות!$B:$B,A307)</f>
        <v>1</v>
      </c>
    </row>
    <row r="308" spans="1:9" ht="24.95" customHeight="1" x14ac:dyDescent="0.2">
      <c r="A308" s="47">
        <v>1712100731</v>
      </c>
      <c r="B308" s="47" t="s">
        <v>374</v>
      </c>
      <c r="C308" s="48">
        <v>31955</v>
      </c>
      <c r="D308" s="48">
        <v>53000</v>
      </c>
      <c r="E308" s="48">
        <v>45000</v>
      </c>
      <c r="F308" s="48">
        <v>45000</v>
      </c>
      <c r="I308">
        <f>COUNTIF(הוצאות!$B:$B,A308)</f>
        <v>1</v>
      </c>
    </row>
    <row r="309" spans="1:9" ht="24.95" customHeight="1" x14ac:dyDescent="0.2">
      <c r="A309" s="47">
        <v>1712100750</v>
      </c>
      <c r="B309" s="47" t="s">
        <v>375</v>
      </c>
      <c r="C309" s="48">
        <v>793637</v>
      </c>
      <c r="D309" s="48">
        <v>820000</v>
      </c>
      <c r="E309" s="48">
        <v>1100000</v>
      </c>
      <c r="F309" s="48"/>
      <c r="I309">
        <f>COUNTIF(הוצאות!$B:$B,A309)</f>
        <v>1</v>
      </c>
    </row>
    <row r="310" spans="1:9" ht="24.95" customHeight="1" x14ac:dyDescent="0.2">
      <c r="A310" s="47">
        <v>1712200750</v>
      </c>
      <c r="B310" s="47" t="s">
        <v>376</v>
      </c>
      <c r="C310" s="48">
        <v>456837</v>
      </c>
      <c r="D310" s="48">
        <v>550000</v>
      </c>
      <c r="E310" s="48">
        <v>610000</v>
      </c>
      <c r="F310" s="48">
        <v>700000</v>
      </c>
      <c r="I310">
        <f>COUNTIF(הוצאות!$B:$B,A310)</f>
        <v>1</v>
      </c>
    </row>
    <row r="311" spans="1:9" ht="24.95" customHeight="1" x14ac:dyDescent="0.2">
      <c r="A311" s="47">
        <v>1712300750</v>
      </c>
      <c r="B311" s="47" t="s">
        <v>377</v>
      </c>
      <c r="C311" s="48">
        <v>5173077.3</v>
      </c>
      <c r="D311" s="48">
        <v>8100000</v>
      </c>
      <c r="E311" s="48">
        <v>8100000</v>
      </c>
      <c r="F311" s="48">
        <v>9650000</v>
      </c>
      <c r="I311">
        <f>COUNTIF(הוצאות!$B:$B,A311)</f>
        <v>1</v>
      </c>
    </row>
    <row r="312" spans="1:9" s="7" customFormat="1" ht="24.95" customHeight="1" x14ac:dyDescent="0.2">
      <c r="A312" s="106">
        <v>1712301750</v>
      </c>
      <c r="B312" s="106" t="s">
        <v>1309</v>
      </c>
      <c r="C312" s="49">
        <v>0</v>
      </c>
      <c r="D312" s="49">
        <v>0</v>
      </c>
      <c r="E312" s="49">
        <f t="shared" ref="E312:F331" si="12">C312*12/9</f>
        <v>0</v>
      </c>
      <c r="F312" s="49">
        <v>0</v>
      </c>
      <c r="I312" s="7">
        <f>COUNTIF(הוצאות!$B:$B,A312)</f>
        <v>1</v>
      </c>
    </row>
    <row r="313" spans="1:9" ht="24.95" customHeight="1" x14ac:dyDescent="0.2">
      <c r="A313" s="47">
        <v>1713200110</v>
      </c>
      <c r="B313" s="47" t="s">
        <v>379</v>
      </c>
      <c r="C313" s="48">
        <v>564200.39</v>
      </c>
      <c r="D313" s="48">
        <v>676000</v>
      </c>
      <c r="E313" s="48">
        <v>739000</v>
      </c>
      <c r="F313" s="48">
        <v>741000</v>
      </c>
      <c r="I313">
        <f>COUNTIF(הוצאות!$B:$B,A313)</f>
        <v>1</v>
      </c>
    </row>
    <row r="314" spans="1:9" ht="24.95" customHeight="1" x14ac:dyDescent="0.2">
      <c r="A314" s="47">
        <v>1713300110</v>
      </c>
      <c r="B314" s="47" t="s">
        <v>380</v>
      </c>
      <c r="C314" s="48">
        <v>235438.19</v>
      </c>
      <c r="D314" s="48">
        <v>410000</v>
      </c>
      <c r="E314" s="48">
        <v>315000</v>
      </c>
      <c r="F314" s="48">
        <v>334000</v>
      </c>
      <c r="I314">
        <f>COUNTIF(הוצאות!$B:$B,A314)</f>
        <v>1</v>
      </c>
    </row>
    <row r="315" spans="1:9" ht="24.95" customHeight="1" x14ac:dyDescent="0.2">
      <c r="A315" s="47">
        <v>1713300780</v>
      </c>
      <c r="B315" s="47" t="s">
        <v>381</v>
      </c>
      <c r="C315" s="48">
        <v>0</v>
      </c>
      <c r="D315" s="48">
        <v>4000</v>
      </c>
      <c r="E315" s="48">
        <f t="shared" si="12"/>
        <v>0</v>
      </c>
      <c r="F315" s="48"/>
      <c r="I315">
        <f>COUNTIF(הוצאות!$B:$B,A315)</f>
        <v>1</v>
      </c>
    </row>
    <row r="316" spans="1:9" ht="24.95" customHeight="1" x14ac:dyDescent="0.2">
      <c r="A316" s="47">
        <v>1714200110</v>
      </c>
      <c r="B316" s="47" t="s">
        <v>382</v>
      </c>
      <c r="C316" s="48">
        <v>240381.74</v>
      </c>
      <c r="D316" s="48">
        <v>337000</v>
      </c>
      <c r="E316" s="48">
        <v>450000</v>
      </c>
      <c r="F316" s="48">
        <v>911000</v>
      </c>
      <c r="I316">
        <f>COUNTIF(הוצאות!$B:$B,A316)</f>
        <v>1</v>
      </c>
    </row>
    <row r="317" spans="1:9" ht="24.95" customHeight="1" x14ac:dyDescent="0.2">
      <c r="A317" s="47">
        <v>1714200521</v>
      </c>
      <c r="B317" s="47" t="s">
        <v>383</v>
      </c>
      <c r="C317" s="48">
        <v>0</v>
      </c>
      <c r="D317" s="48">
        <v>0</v>
      </c>
      <c r="E317" s="48">
        <f t="shared" si="12"/>
        <v>0</v>
      </c>
      <c r="F317" s="48">
        <v>7000</v>
      </c>
      <c r="I317">
        <f>COUNTIF(הוצאות!$B:$B,A317)</f>
        <v>1</v>
      </c>
    </row>
    <row r="318" spans="1:9" ht="24.95" customHeight="1" x14ac:dyDescent="0.2">
      <c r="A318" s="47">
        <v>1714200780</v>
      </c>
      <c r="B318" s="47" t="s">
        <v>305</v>
      </c>
      <c r="C318" s="48">
        <v>3088</v>
      </c>
      <c r="D318" s="48">
        <v>15000</v>
      </c>
      <c r="E318" s="48">
        <v>15000</v>
      </c>
      <c r="F318" s="48">
        <v>15000</v>
      </c>
      <c r="I318">
        <f>COUNTIF(הוצאות!$B:$B,A318)</f>
        <v>1</v>
      </c>
    </row>
    <row r="319" spans="1:9" ht="24.95" customHeight="1" x14ac:dyDescent="0.2">
      <c r="A319" s="47">
        <v>1714201110</v>
      </c>
      <c r="B319" s="47" t="s">
        <v>384</v>
      </c>
      <c r="C319" s="48">
        <v>210658.66</v>
      </c>
      <c r="D319" s="48">
        <v>560000</v>
      </c>
      <c r="E319" s="48">
        <v>390000</v>
      </c>
      <c r="F319" s="48">
        <v>760000</v>
      </c>
      <c r="I319">
        <f>COUNTIF(הוצאות!$B:$B,A319)</f>
        <v>1</v>
      </c>
    </row>
    <row r="320" spans="1:9" ht="24.95" customHeight="1" x14ac:dyDescent="0.2">
      <c r="A320" s="47">
        <v>1714202110</v>
      </c>
      <c r="B320" s="47" t="s">
        <v>385</v>
      </c>
      <c r="C320" s="48">
        <v>58103.61</v>
      </c>
      <c r="D320" s="48">
        <v>0</v>
      </c>
      <c r="E320" s="48">
        <v>80000</v>
      </c>
      <c r="F320" s="48">
        <v>127000</v>
      </c>
      <c r="I320">
        <f>COUNTIF(הוצאות!$B:$B,A320)</f>
        <v>1</v>
      </c>
    </row>
    <row r="321" spans="1:9" ht="24.95" customHeight="1" x14ac:dyDescent="0.2">
      <c r="A321" s="47">
        <v>1715300720</v>
      </c>
      <c r="B321" s="47" t="s">
        <v>386</v>
      </c>
      <c r="C321" s="48">
        <v>0</v>
      </c>
      <c r="D321" s="48">
        <v>0</v>
      </c>
      <c r="E321" s="48">
        <f t="shared" si="12"/>
        <v>0</v>
      </c>
      <c r="F321" s="48">
        <v>32500</v>
      </c>
      <c r="I321">
        <f>COUNTIF(הוצאות!$B:$B,A321)</f>
        <v>1</v>
      </c>
    </row>
    <row r="322" spans="1:9" ht="24.95" customHeight="1" x14ac:dyDescent="0.2">
      <c r="A322" s="47">
        <v>1715300740</v>
      </c>
      <c r="B322" s="47" t="s">
        <v>387</v>
      </c>
      <c r="C322" s="48">
        <v>0</v>
      </c>
      <c r="D322" s="48">
        <v>0</v>
      </c>
      <c r="E322" s="48">
        <f t="shared" si="12"/>
        <v>0</v>
      </c>
      <c r="F322" s="48">
        <v>45000</v>
      </c>
      <c r="I322">
        <f>COUNTIF(הוצאות!$B:$B,A322)</f>
        <v>1</v>
      </c>
    </row>
    <row r="323" spans="1:9" ht="24.95" customHeight="1" x14ac:dyDescent="0.2">
      <c r="A323" s="47">
        <v>1715300750</v>
      </c>
      <c r="B323" s="47" t="s">
        <v>388</v>
      </c>
      <c r="C323" s="48">
        <v>0</v>
      </c>
      <c r="D323" s="48">
        <v>0</v>
      </c>
      <c r="E323" s="48">
        <f t="shared" si="12"/>
        <v>0</v>
      </c>
      <c r="F323" s="48">
        <v>63000</v>
      </c>
      <c r="I323">
        <f>COUNTIF(הוצאות!$B:$B,A323)</f>
        <v>1</v>
      </c>
    </row>
    <row r="324" spans="1:9" ht="24.95" customHeight="1" x14ac:dyDescent="0.2">
      <c r="A324" s="47">
        <v>1721000110</v>
      </c>
      <c r="B324" s="47" t="s">
        <v>389</v>
      </c>
      <c r="C324" s="48">
        <v>118461.7</v>
      </c>
      <c r="D324" s="48">
        <v>195000</v>
      </c>
      <c r="E324" s="48">
        <v>158000</v>
      </c>
      <c r="F324" s="48">
        <v>136000</v>
      </c>
      <c r="I324">
        <f>COUNTIF(הוצאות!$B:$B,A324)</f>
        <v>1</v>
      </c>
    </row>
    <row r="325" spans="1:9" ht="24.95" customHeight="1" x14ac:dyDescent="0.2">
      <c r="A325" s="47">
        <v>1721000780</v>
      </c>
      <c r="B325" s="47" t="s">
        <v>390</v>
      </c>
      <c r="C325" s="48">
        <v>199715.79</v>
      </c>
      <c r="D325" s="48">
        <v>244000</v>
      </c>
      <c r="E325" s="48">
        <v>266000</v>
      </c>
      <c r="F325" s="48">
        <v>266000</v>
      </c>
      <c r="I325">
        <f>COUNTIF(הוצאות!$B:$B,A325)</f>
        <v>1</v>
      </c>
    </row>
    <row r="326" spans="1:9" ht="24.95" customHeight="1" x14ac:dyDescent="0.2">
      <c r="A326" s="47">
        <v>1721001110</v>
      </c>
      <c r="B326" s="47" t="s">
        <v>391</v>
      </c>
      <c r="C326" s="48">
        <v>317157.05</v>
      </c>
      <c r="D326" s="48">
        <v>376000</v>
      </c>
      <c r="E326" s="48">
        <v>423000</v>
      </c>
      <c r="F326" s="48">
        <v>487000</v>
      </c>
      <c r="I326">
        <f>COUNTIF(הוצאות!$B:$B,A326)</f>
        <v>1</v>
      </c>
    </row>
    <row r="327" spans="1:9" ht="24.95" customHeight="1" x14ac:dyDescent="0.2">
      <c r="A327" s="47">
        <v>1721002110</v>
      </c>
      <c r="B327" s="47" t="s">
        <v>392</v>
      </c>
      <c r="C327" s="48">
        <v>74844.47</v>
      </c>
      <c r="D327" s="48">
        <v>87000</v>
      </c>
      <c r="E327" s="48">
        <v>100000</v>
      </c>
      <c r="F327" s="48">
        <v>186000</v>
      </c>
      <c r="I327">
        <f>COUNTIF(הוצאות!$B:$B,A327)</f>
        <v>1</v>
      </c>
    </row>
    <row r="328" spans="1:9" ht="24.95" customHeight="1" x14ac:dyDescent="0.2">
      <c r="A328" s="47">
        <v>1721002780</v>
      </c>
      <c r="B328" s="47" t="s">
        <v>393</v>
      </c>
      <c r="C328" s="48">
        <v>0</v>
      </c>
      <c r="D328" s="48">
        <v>0</v>
      </c>
      <c r="E328" s="48">
        <f t="shared" si="12"/>
        <v>0</v>
      </c>
      <c r="F328" s="48">
        <f t="shared" si="12"/>
        <v>0</v>
      </c>
      <c r="I328">
        <f>COUNTIF(הוצאות!$B:$B,A328)</f>
        <v>1</v>
      </c>
    </row>
    <row r="329" spans="1:9" ht="24.95" customHeight="1" x14ac:dyDescent="0.2">
      <c r="A329" s="47">
        <v>1722100110</v>
      </c>
      <c r="B329" s="47" t="s">
        <v>394</v>
      </c>
      <c r="C329" s="48">
        <v>0</v>
      </c>
      <c r="D329" s="48">
        <v>125000</v>
      </c>
      <c r="E329" s="48">
        <f t="shared" si="12"/>
        <v>0</v>
      </c>
      <c r="F329" s="48"/>
      <c r="I329">
        <f>COUNTIF(הוצאות!$B:$B,A329)</f>
        <v>1</v>
      </c>
    </row>
    <row r="330" spans="1:9" ht="24.95" customHeight="1" x14ac:dyDescent="0.2">
      <c r="A330" s="47">
        <v>1722100540</v>
      </c>
      <c r="B330" s="47" t="s">
        <v>329</v>
      </c>
      <c r="C330" s="48">
        <v>0</v>
      </c>
      <c r="D330" s="48">
        <v>2000</v>
      </c>
      <c r="E330" s="48">
        <f t="shared" si="12"/>
        <v>0</v>
      </c>
      <c r="F330" s="48"/>
      <c r="I330">
        <f>COUNTIF(הוצאות!$B:$B,A330)</f>
        <v>1</v>
      </c>
    </row>
    <row r="331" spans="1:9" ht="24.95" customHeight="1" x14ac:dyDescent="0.2">
      <c r="A331" s="47">
        <v>1722100750</v>
      </c>
      <c r="B331" s="47" t="s">
        <v>395</v>
      </c>
      <c r="C331" s="48">
        <v>0</v>
      </c>
      <c r="D331" s="48">
        <v>0</v>
      </c>
      <c r="E331" s="48">
        <f t="shared" si="12"/>
        <v>0</v>
      </c>
      <c r="F331" s="48">
        <f t="shared" si="12"/>
        <v>0</v>
      </c>
      <c r="I331">
        <f>COUNTIF(הוצאות!$B:$B,A331)</f>
        <v>1</v>
      </c>
    </row>
    <row r="332" spans="1:9" ht="24.95" customHeight="1" x14ac:dyDescent="0.2">
      <c r="A332" s="47">
        <v>1722100780</v>
      </c>
      <c r="B332" s="47" t="s">
        <v>396</v>
      </c>
      <c r="C332" s="48">
        <v>19708</v>
      </c>
      <c r="D332" s="48">
        <v>14000</v>
      </c>
      <c r="E332" s="48">
        <v>26000</v>
      </c>
      <c r="F332" s="48">
        <v>26000</v>
      </c>
      <c r="I332">
        <f>COUNTIF(הוצאות!$B:$B,A332)</f>
        <v>1</v>
      </c>
    </row>
    <row r="333" spans="1:9" ht="24.95" customHeight="1" x14ac:dyDescent="0.2">
      <c r="A333" s="47">
        <v>1723000811</v>
      </c>
      <c r="B333" s="47" t="s">
        <v>397</v>
      </c>
      <c r="C333" s="48">
        <v>0</v>
      </c>
      <c r="D333" s="48">
        <v>186500</v>
      </c>
      <c r="E333" s="48">
        <v>186500</v>
      </c>
      <c r="F333" s="48">
        <v>194000</v>
      </c>
      <c r="I333">
        <f>COUNTIF(הוצאות!$B:$B,A333)</f>
        <v>1</v>
      </c>
    </row>
    <row r="334" spans="1:9" ht="24.95" customHeight="1" x14ac:dyDescent="0.2">
      <c r="A334" s="47">
        <v>1723100810</v>
      </c>
      <c r="B334" s="47" t="s">
        <v>398</v>
      </c>
      <c r="C334" s="48">
        <v>0</v>
      </c>
      <c r="D334" s="48">
        <v>85700</v>
      </c>
      <c r="E334" s="48">
        <v>50000</v>
      </c>
      <c r="F334" s="48">
        <v>85300</v>
      </c>
      <c r="I334">
        <f>COUNTIF(הוצאות!$B:$B,A334)</f>
        <v>1</v>
      </c>
    </row>
    <row r="335" spans="1:9" ht="24.95" customHeight="1" x14ac:dyDescent="0.2">
      <c r="A335" s="47">
        <v>1724000830</v>
      </c>
      <c r="B335" s="47" t="s">
        <v>399</v>
      </c>
      <c r="C335" s="48">
        <v>227695</v>
      </c>
      <c r="D335" s="48">
        <v>400000</v>
      </c>
      <c r="E335" s="48">
        <v>400000</v>
      </c>
      <c r="F335" s="48">
        <v>400000</v>
      </c>
      <c r="I335">
        <f>COUNTIF(הוצאות!$B:$B,A335)</f>
        <v>1</v>
      </c>
    </row>
    <row r="336" spans="1:9" ht="24.95" customHeight="1" x14ac:dyDescent="0.2">
      <c r="A336" s="47">
        <v>1731000110</v>
      </c>
      <c r="B336" s="47" t="s">
        <v>400</v>
      </c>
      <c r="C336" s="48">
        <v>1026497.55</v>
      </c>
      <c r="D336" s="48">
        <v>1358000</v>
      </c>
      <c r="E336" s="48">
        <v>1340000</v>
      </c>
      <c r="F336" s="48">
        <v>1347000</v>
      </c>
      <c r="I336">
        <f>COUNTIF(הוצאות!$B:$B,A336)</f>
        <v>1</v>
      </c>
    </row>
    <row r="337" spans="1:9" ht="24.95" customHeight="1" x14ac:dyDescent="0.2">
      <c r="A337" s="47">
        <v>1731000521</v>
      </c>
      <c r="B337" s="47" t="s">
        <v>402</v>
      </c>
      <c r="C337" s="48">
        <v>4760</v>
      </c>
      <c r="D337" s="48">
        <v>6000</v>
      </c>
      <c r="E337" s="48">
        <v>6000</v>
      </c>
      <c r="F337" s="48">
        <v>30000</v>
      </c>
      <c r="I337">
        <f>COUNTIF(הוצאות!$B:$B,A337)</f>
        <v>1</v>
      </c>
    </row>
    <row r="338" spans="1:9" ht="24.95" customHeight="1" x14ac:dyDescent="0.2">
      <c r="A338" s="47">
        <v>1731000540</v>
      </c>
      <c r="B338" s="47" t="s">
        <v>403</v>
      </c>
      <c r="C338" s="48">
        <v>4022.01</v>
      </c>
      <c r="D338" s="48">
        <v>12000</v>
      </c>
      <c r="E338" s="48">
        <v>10000</v>
      </c>
      <c r="F338" s="48">
        <v>10000</v>
      </c>
      <c r="I338">
        <f>COUNTIF(הוצאות!$B:$B,A338)</f>
        <v>1</v>
      </c>
    </row>
    <row r="339" spans="1:9" ht="24.95" customHeight="1" x14ac:dyDescent="0.2">
      <c r="A339" s="47">
        <v>1731000550</v>
      </c>
      <c r="B339" s="47" t="s">
        <v>404</v>
      </c>
      <c r="C339" s="48">
        <v>7328</v>
      </c>
      <c r="D339" s="48">
        <v>0</v>
      </c>
      <c r="E339" s="48">
        <v>10000</v>
      </c>
      <c r="F339" s="48">
        <v>10000</v>
      </c>
      <c r="I339">
        <f>COUNTIF(הוצאות!$B:$B,A339)</f>
        <v>1</v>
      </c>
    </row>
    <row r="340" spans="1:9" ht="24.95" customHeight="1" x14ac:dyDescent="0.2">
      <c r="A340" s="47">
        <v>1731000560</v>
      </c>
      <c r="B340" s="47" t="s">
        <v>319</v>
      </c>
      <c r="C340" s="48">
        <v>6475</v>
      </c>
      <c r="D340" s="48">
        <v>0</v>
      </c>
      <c r="E340" s="48">
        <v>9000</v>
      </c>
      <c r="F340" s="48">
        <v>9000</v>
      </c>
      <c r="I340">
        <f>COUNTIF(הוצאות!$B:$B,A340)</f>
        <v>1</v>
      </c>
    </row>
    <row r="341" spans="1:9" ht="24.95" customHeight="1" x14ac:dyDescent="0.2">
      <c r="A341" s="47">
        <v>1731000740</v>
      </c>
      <c r="B341" s="47" t="s">
        <v>405</v>
      </c>
      <c r="C341" s="48">
        <v>7605</v>
      </c>
      <c r="D341" s="48">
        <v>22000</v>
      </c>
      <c r="E341" s="48">
        <v>12000</v>
      </c>
      <c r="F341" s="48">
        <v>30000</v>
      </c>
      <c r="I341">
        <f>COUNTIF(הוצאות!$B:$B,A341)</f>
        <v>1</v>
      </c>
    </row>
    <row r="342" spans="1:9" ht="24.95" customHeight="1" x14ac:dyDescent="0.2">
      <c r="A342" s="47">
        <v>1731000750</v>
      </c>
      <c r="B342" s="47" t="s">
        <v>406</v>
      </c>
      <c r="C342" s="48">
        <v>30850</v>
      </c>
      <c r="D342" s="48">
        <v>33000</v>
      </c>
      <c r="E342" s="48">
        <v>40000</v>
      </c>
      <c r="F342" s="48">
        <v>40000</v>
      </c>
      <c r="I342">
        <f>COUNTIF(הוצאות!$B:$B,A342)</f>
        <v>1</v>
      </c>
    </row>
    <row r="343" spans="1:9" ht="24.95" customHeight="1" x14ac:dyDescent="0.2">
      <c r="A343" s="47">
        <v>1731000780</v>
      </c>
      <c r="B343" s="47" t="s">
        <v>407</v>
      </c>
      <c r="C343" s="48">
        <v>25443.93</v>
      </c>
      <c r="D343" s="48">
        <v>36000</v>
      </c>
      <c r="E343" s="48">
        <f>36000+100000</f>
        <v>136000</v>
      </c>
      <c r="F343" s="48">
        <v>36000</v>
      </c>
      <c r="I343">
        <f>COUNTIF(הוצאות!$B:$B,A343)</f>
        <v>1</v>
      </c>
    </row>
    <row r="344" spans="1:9" ht="24.95" customHeight="1" x14ac:dyDescent="0.2">
      <c r="A344" s="47">
        <v>1732100750</v>
      </c>
      <c r="B344" s="47" t="s">
        <v>408</v>
      </c>
      <c r="C344" s="48">
        <v>116553</v>
      </c>
      <c r="D344" s="48">
        <v>140000</v>
      </c>
      <c r="E344" s="48">
        <v>200000</v>
      </c>
      <c r="F344" s="48">
        <v>100000</v>
      </c>
      <c r="I344">
        <f>COUNTIF(הוצאות!$B:$B,A344)</f>
        <v>1</v>
      </c>
    </row>
    <row r="345" spans="1:9" ht="24.95" customHeight="1" x14ac:dyDescent="0.2">
      <c r="A345" s="47">
        <v>1732300750</v>
      </c>
      <c r="B345" s="47" t="s">
        <v>409</v>
      </c>
      <c r="C345" s="48">
        <v>0</v>
      </c>
      <c r="D345" s="48">
        <v>0</v>
      </c>
      <c r="E345" s="48">
        <f t="shared" ref="E345:F346" si="13">C345*12/9</f>
        <v>0</v>
      </c>
      <c r="F345" s="48">
        <f t="shared" si="13"/>
        <v>0</v>
      </c>
      <c r="I345">
        <f>COUNTIF(הוצאות!$B:$B,A345)</f>
        <v>1</v>
      </c>
    </row>
    <row r="346" spans="1:9" ht="24.95" customHeight="1" x14ac:dyDescent="0.2">
      <c r="A346" s="47">
        <v>1733100780</v>
      </c>
      <c r="B346" s="47" t="s">
        <v>410</v>
      </c>
      <c r="C346" s="48">
        <v>0</v>
      </c>
      <c r="D346" s="48">
        <v>0</v>
      </c>
      <c r="E346" s="48">
        <f t="shared" si="13"/>
        <v>0</v>
      </c>
      <c r="F346" s="48">
        <f t="shared" si="13"/>
        <v>0</v>
      </c>
      <c r="I346">
        <f>COUNTIF(הוצאות!$B:$B,A346)</f>
        <v>1</v>
      </c>
    </row>
    <row r="347" spans="1:9" ht="24.95" customHeight="1" x14ac:dyDescent="0.2">
      <c r="A347" s="47">
        <v>1733300750</v>
      </c>
      <c r="B347" s="47" t="s">
        <v>411</v>
      </c>
      <c r="C347" s="48">
        <v>0</v>
      </c>
      <c r="D347" s="48">
        <v>1000000</v>
      </c>
      <c r="E347" s="48">
        <v>1000000</v>
      </c>
      <c r="F347" s="48">
        <v>1000000</v>
      </c>
      <c r="I347">
        <f>COUNTIF(הוצאות!$B:$B,A347)</f>
        <v>1</v>
      </c>
    </row>
    <row r="348" spans="1:9" ht="24.95" customHeight="1" x14ac:dyDescent="0.2">
      <c r="A348" s="47">
        <v>1733300780</v>
      </c>
      <c r="B348" s="47" t="s">
        <v>412</v>
      </c>
      <c r="C348" s="48">
        <v>24968</v>
      </c>
      <c r="D348" s="48">
        <v>150000</v>
      </c>
      <c r="E348" s="48">
        <v>150000</v>
      </c>
      <c r="F348" s="48">
        <v>150000</v>
      </c>
      <c r="I348">
        <f>COUNTIF(הוצאות!$B:$B,A348)</f>
        <v>1</v>
      </c>
    </row>
    <row r="349" spans="1:9" s="7" customFormat="1" ht="24.95" customHeight="1" x14ac:dyDescent="0.2">
      <c r="A349" s="106">
        <v>1733301950</v>
      </c>
      <c r="B349" s="106" t="s">
        <v>1302</v>
      </c>
      <c r="C349" s="49"/>
      <c r="D349" s="49"/>
      <c r="E349" s="49"/>
      <c r="F349" s="49">
        <v>950000</v>
      </c>
      <c r="I349" s="7">
        <f>COUNTIF(הוצאות!$B:$B,A349)</f>
        <v>1</v>
      </c>
    </row>
    <row r="350" spans="1:9" ht="24.95" customHeight="1" x14ac:dyDescent="0.2">
      <c r="A350" s="47">
        <v>1741000110</v>
      </c>
      <c r="B350" s="47" t="s">
        <v>413</v>
      </c>
      <c r="C350" s="48">
        <v>657589.12</v>
      </c>
      <c r="D350" s="48">
        <v>909000</v>
      </c>
      <c r="E350" s="48">
        <v>880000</v>
      </c>
      <c r="F350" s="48">
        <v>853000</v>
      </c>
      <c r="I350">
        <f>COUNTIF(הוצאות!$B:$B,A350)</f>
        <v>1</v>
      </c>
    </row>
    <row r="351" spans="1:9" ht="24.95" customHeight="1" x14ac:dyDescent="0.2">
      <c r="A351" s="47">
        <v>1741000410</v>
      </c>
      <c r="B351" s="47" t="s">
        <v>414</v>
      </c>
      <c r="C351" s="48">
        <v>46940</v>
      </c>
      <c r="D351" s="48">
        <v>24000</v>
      </c>
      <c r="E351" s="48">
        <v>47000</v>
      </c>
      <c r="F351" s="48">
        <v>47000</v>
      </c>
      <c r="I351">
        <f>COUNTIF(הוצאות!$B:$B,A351)</f>
        <v>1</v>
      </c>
    </row>
    <row r="352" spans="1:9" ht="24.95" customHeight="1" x14ac:dyDescent="0.2">
      <c r="A352" s="47">
        <v>1741000530</v>
      </c>
      <c r="B352" s="47" t="s">
        <v>415</v>
      </c>
      <c r="C352" s="48">
        <v>26293.5</v>
      </c>
      <c r="D352" s="48">
        <v>54000</v>
      </c>
      <c r="E352" s="48">
        <v>40000</v>
      </c>
      <c r="F352" s="48">
        <v>40000</v>
      </c>
      <c r="I352">
        <f>COUNTIF(הוצאות!$B:$B,A352)</f>
        <v>1</v>
      </c>
    </row>
    <row r="353" spans="1:9" ht="24.95" customHeight="1" x14ac:dyDescent="0.2">
      <c r="A353" s="47">
        <v>1741000540</v>
      </c>
      <c r="B353" s="47" t="s">
        <v>354</v>
      </c>
      <c r="C353" s="48">
        <v>2762.66</v>
      </c>
      <c r="D353" s="48">
        <v>11000</v>
      </c>
      <c r="E353" s="48">
        <v>6000</v>
      </c>
      <c r="F353" s="48">
        <v>6000</v>
      </c>
      <c r="I353">
        <f>COUNTIF(הוצאות!$B:$B,A353)</f>
        <v>1</v>
      </c>
    </row>
    <row r="354" spans="1:9" ht="24.95" customHeight="1" x14ac:dyDescent="0.2">
      <c r="A354" s="47">
        <v>1741000720</v>
      </c>
      <c r="B354" s="47" t="s">
        <v>416</v>
      </c>
      <c r="C354" s="48">
        <v>0</v>
      </c>
      <c r="D354" s="48">
        <v>0</v>
      </c>
      <c r="E354" s="48">
        <f t="shared" ref="E354:F412" si="14">C354*12/9</f>
        <v>0</v>
      </c>
      <c r="F354" s="48">
        <f t="shared" si="14"/>
        <v>0</v>
      </c>
      <c r="I354">
        <f>COUNTIF(הוצאות!$B:$B,A354)</f>
        <v>1</v>
      </c>
    </row>
    <row r="355" spans="1:9" ht="24.95" customHeight="1" x14ac:dyDescent="0.2">
      <c r="A355" s="47">
        <v>1741000731</v>
      </c>
      <c r="B355" s="47" t="s">
        <v>417</v>
      </c>
      <c r="C355" s="48">
        <v>0</v>
      </c>
      <c r="D355" s="48">
        <v>0</v>
      </c>
      <c r="E355" s="48">
        <f t="shared" si="14"/>
        <v>0</v>
      </c>
      <c r="F355" s="48">
        <f t="shared" si="14"/>
        <v>0</v>
      </c>
      <c r="I355">
        <f>COUNTIF(הוצאות!$B:$B,A355)</f>
        <v>1</v>
      </c>
    </row>
    <row r="356" spans="1:9" ht="24.95" customHeight="1" x14ac:dyDescent="0.2">
      <c r="A356" s="47">
        <v>1741000732</v>
      </c>
      <c r="B356" s="47" t="s">
        <v>418</v>
      </c>
      <c r="C356" s="48">
        <v>0</v>
      </c>
      <c r="D356" s="48">
        <v>0</v>
      </c>
      <c r="E356" s="48">
        <f t="shared" si="14"/>
        <v>0</v>
      </c>
      <c r="F356" s="48">
        <f t="shared" si="14"/>
        <v>0</v>
      </c>
      <c r="I356">
        <f>COUNTIF(הוצאות!$B:$B,A356)</f>
        <v>1</v>
      </c>
    </row>
    <row r="357" spans="1:9" ht="24.95" customHeight="1" x14ac:dyDescent="0.2">
      <c r="A357" s="47">
        <v>1741000733</v>
      </c>
      <c r="B357" s="47" t="s">
        <v>419</v>
      </c>
      <c r="C357" s="48">
        <v>0</v>
      </c>
      <c r="D357" s="48">
        <v>0</v>
      </c>
      <c r="E357" s="48">
        <f t="shared" si="14"/>
        <v>0</v>
      </c>
      <c r="F357" s="48">
        <f t="shared" si="14"/>
        <v>0</v>
      </c>
      <c r="I357">
        <f>COUNTIF(הוצאות!$B:$B,A357)</f>
        <v>1</v>
      </c>
    </row>
    <row r="358" spans="1:9" ht="24.95" customHeight="1" x14ac:dyDescent="0.2">
      <c r="A358" s="47">
        <v>1741000740</v>
      </c>
      <c r="B358" s="47" t="s">
        <v>420</v>
      </c>
      <c r="C358" s="48">
        <v>0</v>
      </c>
      <c r="D358" s="48">
        <v>0</v>
      </c>
      <c r="E358" s="48">
        <f t="shared" si="14"/>
        <v>0</v>
      </c>
      <c r="F358" s="48">
        <f t="shared" si="14"/>
        <v>0</v>
      </c>
      <c r="I358">
        <f>COUNTIF(הוצאות!$B:$B,A358)</f>
        <v>1</v>
      </c>
    </row>
    <row r="359" spans="1:9" ht="24.95" customHeight="1" x14ac:dyDescent="0.2">
      <c r="A359" s="47">
        <v>1741000750</v>
      </c>
      <c r="B359" s="47" t="s">
        <v>313</v>
      </c>
      <c r="C359" s="48">
        <v>0</v>
      </c>
      <c r="D359" s="48">
        <v>0</v>
      </c>
      <c r="E359" s="48">
        <f t="shared" si="14"/>
        <v>0</v>
      </c>
      <c r="F359" s="48">
        <f t="shared" si="14"/>
        <v>0</v>
      </c>
      <c r="I359">
        <f>COUNTIF(הוצאות!$B:$B,A359)</f>
        <v>1</v>
      </c>
    </row>
    <row r="360" spans="1:9" ht="24.95" customHeight="1" x14ac:dyDescent="0.2">
      <c r="A360" s="47">
        <v>1741000780</v>
      </c>
      <c r="B360" s="47" t="s">
        <v>421</v>
      </c>
      <c r="C360" s="48">
        <v>0</v>
      </c>
      <c r="D360" s="48">
        <v>0</v>
      </c>
      <c r="E360" s="48">
        <f t="shared" si="14"/>
        <v>0</v>
      </c>
      <c r="F360" s="48">
        <f t="shared" si="14"/>
        <v>0</v>
      </c>
      <c r="I360">
        <f>COUNTIF(הוצאות!$B:$B,A360)</f>
        <v>1</v>
      </c>
    </row>
    <row r="361" spans="1:9" ht="24.95" customHeight="1" x14ac:dyDescent="0.2">
      <c r="A361" s="47">
        <v>1742200110</v>
      </c>
      <c r="B361" s="47" t="s">
        <v>422</v>
      </c>
      <c r="C361" s="48">
        <v>48284.93</v>
      </c>
      <c r="D361" s="48">
        <v>114000</v>
      </c>
      <c r="E361" s="48">
        <v>64000</v>
      </c>
      <c r="F361" s="48">
        <v>100000</v>
      </c>
      <c r="I361">
        <f>COUNTIF(הוצאות!$B:$B,A361)</f>
        <v>1</v>
      </c>
    </row>
    <row r="362" spans="1:9" ht="24.95" customHeight="1" x14ac:dyDescent="0.2">
      <c r="A362" s="47">
        <v>1742200540</v>
      </c>
      <c r="B362" s="47" t="s">
        <v>329</v>
      </c>
      <c r="C362" s="48">
        <v>0</v>
      </c>
      <c r="D362" s="48">
        <v>0</v>
      </c>
      <c r="E362" s="48">
        <f t="shared" si="14"/>
        <v>0</v>
      </c>
      <c r="F362" s="48">
        <f t="shared" si="14"/>
        <v>0</v>
      </c>
      <c r="I362">
        <f>COUNTIF(הוצאות!$B:$B,A362)</f>
        <v>1</v>
      </c>
    </row>
    <row r="363" spans="1:9" ht="24.95" customHeight="1" x14ac:dyDescent="0.2">
      <c r="A363" s="47">
        <v>1742200720</v>
      </c>
      <c r="B363" s="47" t="s">
        <v>423</v>
      </c>
      <c r="C363" s="48">
        <v>25328.58</v>
      </c>
      <c r="D363" s="48">
        <v>52000</v>
      </c>
      <c r="E363" s="48">
        <v>50000</v>
      </c>
      <c r="F363" s="48">
        <v>50000</v>
      </c>
      <c r="I363">
        <f>COUNTIF(הוצאות!$B:$B,A363)</f>
        <v>1</v>
      </c>
    </row>
    <row r="364" spans="1:9" ht="24.95" customHeight="1" x14ac:dyDescent="0.2">
      <c r="A364" s="47">
        <v>1742200750</v>
      </c>
      <c r="B364" s="47" t="s">
        <v>424</v>
      </c>
      <c r="C364" s="48">
        <v>437201.67</v>
      </c>
      <c r="D364" s="48">
        <v>550000</v>
      </c>
      <c r="E364" s="48">
        <v>600000</v>
      </c>
      <c r="F364" s="48">
        <v>500000</v>
      </c>
      <c r="I364">
        <f>COUNTIF(הוצאות!$B:$B,A364)</f>
        <v>1</v>
      </c>
    </row>
    <row r="365" spans="1:9" ht="24.95" customHeight="1" x14ac:dyDescent="0.2">
      <c r="A365" s="47">
        <v>1742200780</v>
      </c>
      <c r="B365" s="47" t="s">
        <v>425</v>
      </c>
      <c r="C365" s="48">
        <v>268730.93</v>
      </c>
      <c r="D365" s="48">
        <v>350000</v>
      </c>
      <c r="E365" s="48">
        <v>360000</v>
      </c>
      <c r="F365" s="48">
        <v>400000</v>
      </c>
      <c r="I365">
        <f>COUNTIF(הוצאות!$B:$B,A365)</f>
        <v>1</v>
      </c>
    </row>
    <row r="366" spans="1:9" ht="24.95" customHeight="1" x14ac:dyDescent="0.2">
      <c r="A366" s="47">
        <v>1743000720</v>
      </c>
      <c r="B366" s="47" t="s">
        <v>426</v>
      </c>
      <c r="C366" s="48">
        <v>8975</v>
      </c>
      <c r="D366" s="48">
        <v>0</v>
      </c>
      <c r="E366" s="48">
        <v>12000</v>
      </c>
      <c r="F366" s="48">
        <v>12000</v>
      </c>
      <c r="I366">
        <f>COUNTIF(הוצאות!$B:$B,A366)</f>
        <v>1</v>
      </c>
    </row>
    <row r="367" spans="1:9" ht="24.95" customHeight="1" x14ac:dyDescent="0.2">
      <c r="A367" s="47">
        <v>1743000750</v>
      </c>
      <c r="B367" s="47" t="s">
        <v>427</v>
      </c>
      <c r="C367" s="48">
        <v>204324.31</v>
      </c>
      <c r="D367" s="48">
        <v>250000</v>
      </c>
      <c r="E367" s="48">
        <v>350000</v>
      </c>
      <c r="F367" s="48">
        <v>250000</v>
      </c>
      <c r="I367">
        <f>COUNTIF(הוצאות!$B:$B,A367)</f>
        <v>1</v>
      </c>
    </row>
    <row r="368" spans="1:9" ht="24.95" customHeight="1" x14ac:dyDescent="0.2">
      <c r="A368" s="47">
        <v>1743000771</v>
      </c>
      <c r="B368" s="47" t="s">
        <v>428</v>
      </c>
      <c r="C368" s="48">
        <v>407246.34</v>
      </c>
      <c r="D368" s="48">
        <v>500000</v>
      </c>
      <c r="E368" s="48">
        <v>540000</v>
      </c>
      <c r="F368" s="48">
        <v>540000</v>
      </c>
      <c r="I368">
        <f>COUNTIF(הוצאות!$B:$B,A368)</f>
        <v>1</v>
      </c>
    </row>
    <row r="369" spans="1:9" ht="24.95" customHeight="1" x14ac:dyDescent="0.2">
      <c r="A369" s="47">
        <v>1745000720</v>
      </c>
      <c r="B369" s="47" t="s">
        <v>429</v>
      </c>
      <c r="C369" s="48">
        <v>120</v>
      </c>
      <c r="D369" s="48">
        <v>0</v>
      </c>
      <c r="E369" s="48"/>
      <c r="F369" s="48"/>
      <c r="I369">
        <f>COUNTIF(הוצאות!$B:$B,A369)</f>
        <v>1</v>
      </c>
    </row>
    <row r="370" spans="1:9" ht="24.95" customHeight="1" x14ac:dyDescent="0.2">
      <c r="A370" s="47">
        <v>1745000750</v>
      </c>
      <c r="B370" s="47" t="s">
        <v>431</v>
      </c>
      <c r="C370" s="48">
        <v>1703.07</v>
      </c>
      <c r="D370" s="48">
        <v>166000</v>
      </c>
      <c r="E370" s="48">
        <v>20000</v>
      </c>
      <c r="F370" s="48">
        <v>170000</v>
      </c>
      <c r="I370">
        <f>COUNTIF(הוצאות!$B:$B,A370)</f>
        <v>1</v>
      </c>
    </row>
    <row r="371" spans="1:9" ht="24.95" customHeight="1" x14ac:dyDescent="0.2">
      <c r="A371" s="47">
        <v>1746000110</v>
      </c>
      <c r="B371" s="47" t="s">
        <v>432</v>
      </c>
      <c r="C371" s="48">
        <v>384820.34</v>
      </c>
      <c r="D371" s="48">
        <v>393000</v>
      </c>
      <c r="E371" s="48">
        <v>510000</v>
      </c>
      <c r="F371" s="48">
        <v>512000</v>
      </c>
      <c r="I371">
        <f>COUNTIF(הוצאות!$B:$B,A371)</f>
        <v>1</v>
      </c>
    </row>
    <row r="372" spans="1:9" ht="24.95" customHeight="1" x14ac:dyDescent="0.2">
      <c r="A372" s="47">
        <v>1746000432</v>
      </c>
      <c r="B372" s="47" t="s">
        <v>433</v>
      </c>
      <c r="C372" s="48">
        <v>33295.699999999997</v>
      </c>
      <c r="D372" s="48">
        <v>50000</v>
      </c>
      <c r="E372" s="48">
        <v>45000</v>
      </c>
      <c r="F372" s="48">
        <v>45000</v>
      </c>
      <c r="I372">
        <f>COUNTIF(הוצאות!$B:$B,A372)</f>
        <v>1</v>
      </c>
    </row>
    <row r="373" spans="1:9" ht="24.95" customHeight="1" x14ac:dyDescent="0.2">
      <c r="A373" s="47">
        <v>1746000720</v>
      </c>
      <c r="B373" s="47" t="s">
        <v>434</v>
      </c>
      <c r="C373" s="48">
        <v>89971.37</v>
      </c>
      <c r="D373" s="48">
        <v>105000</v>
      </c>
      <c r="E373" s="48">
        <v>120000</v>
      </c>
      <c r="F373" s="48">
        <v>120000</v>
      </c>
      <c r="I373">
        <f>COUNTIF(הוצאות!$B:$B,A373)</f>
        <v>1</v>
      </c>
    </row>
    <row r="374" spans="1:9" ht="24.95" customHeight="1" x14ac:dyDescent="0.2">
      <c r="A374" s="47">
        <v>1746000750</v>
      </c>
      <c r="B374" s="47" t="s">
        <v>435</v>
      </c>
      <c r="C374" s="48">
        <v>40608.400000000001</v>
      </c>
      <c r="D374" s="48">
        <v>82000</v>
      </c>
      <c r="E374" s="48">
        <v>60000</v>
      </c>
      <c r="F374" s="48">
        <v>60000</v>
      </c>
      <c r="I374">
        <f>COUNTIF(הוצאות!$B:$B,A374)</f>
        <v>1</v>
      </c>
    </row>
    <row r="375" spans="1:9" ht="24.95" customHeight="1" x14ac:dyDescent="0.2">
      <c r="A375" s="47">
        <v>1749000110</v>
      </c>
      <c r="B375" s="47" t="s">
        <v>436</v>
      </c>
      <c r="C375" s="48">
        <v>226441.48</v>
      </c>
      <c r="D375" s="48">
        <v>288000</v>
      </c>
      <c r="E375" s="48">
        <v>290000</v>
      </c>
      <c r="F375" s="48">
        <v>291000</v>
      </c>
      <c r="I375">
        <f>COUNTIF(הוצאות!$B:$B,A375)</f>
        <v>1</v>
      </c>
    </row>
    <row r="376" spans="1:9" ht="24.95" customHeight="1" x14ac:dyDescent="0.2">
      <c r="A376" s="47">
        <v>1749000521</v>
      </c>
      <c r="B376" s="47" t="s">
        <v>322</v>
      </c>
      <c r="C376" s="48">
        <v>0</v>
      </c>
      <c r="D376" s="48">
        <v>0</v>
      </c>
      <c r="E376" s="48">
        <f t="shared" si="14"/>
        <v>0</v>
      </c>
      <c r="F376" s="48">
        <f t="shared" si="14"/>
        <v>0</v>
      </c>
      <c r="I376">
        <f>COUNTIF(הוצאות!$B:$B,A376)</f>
        <v>1</v>
      </c>
    </row>
    <row r="377" spans="1:9" ht="24.95" customHeight="1" x14ac:dyDescent="0.2">
      <c r="A377" s="47">
        <v>1749000540</v>
      </c>
      <c r="B377" s="47" t="s">
        <v>437</v>
      </c>
      <c r="C377" s="48">
        <v>701.13</v>
      </c>
      <c r="D377" s="48">
        <v>2000</v>
      </c>
      <c r="E377" s="48">
        <v>1000</v>
      </c>
      <c r="F377" s="48">
        <v>1000</v>
      </c>
      <c r="I377">
        <f>COUNTIF(הוצאות!$B:$B,A377)</f>
        <v>1</v>
      </c>
    </row>
    <row r="378" spans="1:9" ht="24.95" customHeight="1" x14ac:dyDescent="0.2">
      <c r="A378" s="47">
        <v>1749000780</v>
      </c>
      <c r="B378" s="47" t="s">
        <v>438</v>
      </c>
      <c r="C378" s="48">
        <v>245</v>
      </c>
      <c r="D378" s="48">
        <v>0</v>
      </c>
      <c r="E378" s="48"/>
      <c r="F378" s="48"/>
      <c r="I378">
        <f>COUNTIF(הוצאות!$B:$B,A378)</f>
        <v>1</v>
      </c>
    </row>
    <row r="379" spans="1:9" ht="24.95" customHeight="1" x14ac:dyDescent="0.2">
      <c r="A379" s="47">
        <v>1754000110</v>
      </c>
      <c r="B379" s="47" t="s">
        <v>439</v>
      </c>
      <c r="C379" s="48">
        <v>77818.12</v>
      </c>
      <c r="D379" s="48">
        <v>0</v>
      </c>
      <c r="E379" s="48">
        <v>104000</v>
      </c>
      <c r="F379" s="48">
        <v>105000</v>
      </c>
      <c r="I379">
        <f>COUNTIF(הוצאות!$B:$B,A379)</f>
        <v>1</v>
      </c>
    </row>
    <row r="380" spans="1:9" ht="24.95" customHeight="1" x14ac:dyDescent="0.2">
      <c r="A380" s="47">
        <v>1754000510</v>
      </c>
      <c r="B380" s="47" t="s">
        <v>441</v>
      </c>
      <c r="C380" s="48">
        <v>0</v>
      </c>
      <c r="D380" s="48">
        <v>0</v>
      </c>
      <c r="E380" s="48">
        <f t="shared" si="14"/>
        <v>0</v>
      </c>
      <c r="F380" s="48">
        <f t="shared" si="14"/>
        <v>0</v>
      </c>
      <c r="I380">
        <f>COUNTIF(הוצאות!$B:$B,A380)</f>
        <v>1</v>
      </c>
    </row>
    <row r="381" spans="1:9" ht="24.95" customHeight="1" x14ac:dyDescent="0.2">
      <c r="A381" s="47">
        <v>1772000110</v>
      </c>
      <c r="B381" s="47" t="s">
        <v>1196</v>
      </c>
      <c r="C381" s="48">
        <v>75046.37</v>
      </c>
      <c r="D381" s="48">
        <v>0</v>
      </c>
      <c r="E381" s="48">
        <v>100000</v>
      </c>
      <c r="F381" s="48">
        <v>141000</v>
      </c>
      <c r="I381">
        <f>COUNTIF(הוצאות!$B:$B,A381)</f>
        <v>1</v>
      </c>
    </row>
    <row r="382" spans="1:9" ht="24.95" customHeight="1" x14ac:dyDescent="0.2">
      <c r="A382" s="47">
        <v>1781000110</v>
      </c>
      <c r="B382" s="47" t="s">
        <v>442</v>
      </c>
      <c r="C382" s="48">
        <v>84494.16</v>
      </c>
      <c r="D382" s="48">
        <v>201000</v>
      </c>
      <c r="E382" s="48">
        <v>113000</v>
      </c>
      <c r="F382" s="48">
        <v>115000</v>
      </c>
      <c r="I382">
        <f>COUNTIF(הוצאות!$B:$B,A382)</f>
        <v>1</v>
      </c>
    </row>
    <row r="383" spans="1:9" ht="24.95" customHeight="1" x14ac:dyDescent="0.2">
      <c r="A383" s="47">
        <v>1781000780</v>
      </c>
      <c r="B383" s="47" t="s">
        <v>443</v>
      </c>
      <c r="C383" s="48">
        <v>18062</v>
      </c>
      <c r="D383" s="48">
        <v>17000</v>
      </c>
      <c r="E383" s="48">
        <v>24000</v>
      </c>
      <c r="F383" s="48">
        <v>24000</v>
      </c>
      <c r="I383">
        <f>COUNTIF(הוצאות!$B:$B,A383)</f>
        <v>1</v>
      </c>
    </row>
    <row r="384" spans="1:9" ht="24.95" customHeight="1" x14ac:dyDescent="0.2">
      <c r="A384" s="47">
        <v>1796000830</v>
      </c>
      <c r="B384" s="47" t="s">
        <v>444</v>
      </c>
      <c r="C384" s="48">
        <v>257721</v>
      </c>
      <c r="D384" s="48">
        <v>250000</v>
      </c>
      <c r="E384" s="48">
        <v>250000</v>
      </c>
      <c r="F384" s="48">
        <v>278000</v>
      </c>
      <c r="I384">
        <f>COUNTIF(הוצאות!$B:$B,A384)</f>
        <v>1</v>
      </c>
    </row>
    <row r="385" spans="1:9" ht="24.95" customHeight="1" x14ac:dyDescent="0.2">
      <c r="A385" s="47">
        <v>1811000110</v>
      </c>
      <c r="B385" s="47" t="s">
        <v>446</v>
      </c>
      <c r="C385" s="48">
        <v>1785881.18</v>
      </c>
      <c r="D385" s="48">
        <v>2326000</v>
      </c>
      <c r="E385" s="48">
        <v>2380000</v>
      </c>
      <c r="F385" s="48">
        <v>2394000</v>
      </c>
      <c r="I385">
        <f>COUNTIF(הוצאות!$B:$B,A385)</f>
        <v>1</v>
      </c>
    </row>
    <row r="386" spans="1:9" ht="24.95" customHeight="1" x14ac:dyDescent="0.2">
      <c r="A386" s="47">
        <v>1811000410</v>
      </c>
      <c r="B386" s="47" t="s">
        <v>448</v>
      </c>
      <c r="C386" s="48">
        <v>22942</v>
      </c>
      <c r="D386" s="48">
        <v>34000</v>
      </c>
      <c r="E386" s="48">
        <v>34000</v>
      </c>
      <c r="F386" s="48">
        <v>34000</v>
      </c>
      <c r="I386">
        <f>COUNTIF(הוצאות!$B:$B,A386)</f>
        <v>1</v>
      </c>
    </row>
    <row r="387" spans="1:9" ht="24.95" customHeight="1" x14ac:dyDescent="0.2">
      <c r="A387" s="47">
        <v>1811000511</v>
      </c>
      <c r="B387" s="47" t="s">
        <v>449</v>
      </c>
      <c r="C387" s="48">
        <v>4432</v>
      </c>
      <c r="D387" s="48">
        <v>5000</v>
      </c>
      <c r="E387" s="48">
        <v>6000</v>
      </c>
      <c r="F387" s="48">
        <v>6000</v>
      </c>
      <c r="I387">
        <f>COUNTIF(הוצאות!$B:$B,A387)</f>
        <v>1</v>
      </c>
    </row>
    <row r="388" spans="1:9" ht="24.95" customHeight="1" x14ac:dyDescent="0.2">
      <c r="A388" s="47">
        <v>1811000521</v>
      </c>
      <c r="B388" s="47" t="s">
        <v>450</v>
      </c>
      <c r="C388" s="48">
        <v>9392</v>
      </c>
      <c r="D388" s="48">
        <v>8000</v>
      </c>
      <c r="E388" s="48">
        <v>9500</v>
      </c>
      <c r="F388" s="48">
        <v>9500</v>
      </c>
      <c r="I388">
        <f>COUNTIF(הוצאות!$B:$B,A388)</f>
        <v>1</v>
      </c>
    </row>
    <row r="389" spans="1:9" ht="24.95" customHeight="1" x14ac:dyDescent="0.2">
      <c r="A389" s="47">
        <v>1811000540</v>
      </c>
      <c r="B389" s="47" t="s">
        <v>451</v>
      </c>
      <c r="C389" s="48">
        <v>20548.93</v>
      </c>
      <c r="D389" s="48">
        <v>40000</v>
      </c>
      <c r="E389" s="48">
        <v>27000</v>
      </c>
      <c r="F389" s="48">
        <v>27000</v>
      </c>
      <c r="I389">
        <f>COUNTIF(הוצאות!$B:$B,A389)</f>
        <v>1</v>
      </c>
    </row>
    <row r="390" spans="1:9" ht="24.95" customHeight="1" x14ac:dyDescent="0.2">
      <c r="A390" s="47">
        <v>1811000560</v>
      </c>
      <c r="B390" s="47" t="s">
        <v>452</v>
      </c>
      <c r="C390" s="48">
        <v>6879</v>
      </c>
      <c r="D390" s="48">
        <v>2000</v>
      </c>
      <c r="E390" s="48">
        <v>9000</v>
      </c>
      <c r="F390" s="48">
        <v>9000</v>
      </c>
      <c r="I390">
        <f>COUNTIF(הוצאות!$B:$B,A390)</f>
        <v>1</v>
      </c>
    </row>
    <row r="391" spans="1:9" ht="24.95" customHeight="1" x14ac:dyDescent="0.2">
      <c r="A391" s="47">
        <v>1811000780</v>
      </c>
      <c r="B391" s="47" t="s">
        <v>305</v>
      </c>
      <c r="C391" s="48">
        <v>55585.8</v>
      </c>
      <c r="D391" s="48">
        <v>60000</v>
      </c>
      <c r="E391" s="48">
        <v>74000</v>
      </c>
      <c r="F391" s="48">
        <v>74000</v>
      </c>
      <c r="I391">
        <f>COUNTIF(הוצאות!$B:$B,A391)</f>
        <v>1</v>
      </c>
    </row>
    <row r="392" spans="1:9" ht="24.95" customHeight="1" x14ac:dyDescent="0.2">
      <c r="A392" s="47">
        <v>1812200110</v>
      </c>
      <c r="B392" s="47" t="s">
        <v>453</v>
      </c>
      <c r="C392" s="48">
        <v>73190.899999999994</v>
      </c>
      <c r="D392" s="48">
        <v>32000</v>
      </c>
      <c r="E392" s="48">
        <v>98000</v>
      </c>
      <c r="F392" s="48">
        <v>326000</v>
      </c>
      <c r="I392">
        <f>COUNTIF(הוצאות!$B:$B,A392)</f>
        <v>1</v>
      </c>
    </row>
    <row r="393" spans="1:9" ht="24.95" customHeight="1" x14ac:dyDescent="0.2">
      <c r="A393" s="47">
        <v>1812200432</v>
      </c>
      <c r="B393" s="47" t="s">
        <v>454</v>
      </c>
      <c r="C393" s="48">
        <v>18697.5</v>
      </c>
      <c r="D393" s="48">
        <v>44000</v>
      </c>
      <c r="E393" s="48">
        <v>35000</v>
      </c>
      <c r="F393" s="48">
        <v>35000</v>
      </c>
      <c r="I393">
        <f>COUNTIF(הוצאות!$B:$B,A393)</f>
        <v>1</v>
      </c>
    </row>
    <row r="394" spans="1:9" ht="24.95" customHeight="1" x14ac:dyDescent="0.2">
      <c r="A394" s="47">
        <v>1812200433</v>
      </c>
      <c r="B394" s="47" t="s">
        <v>455</v>
      </c>
      <c r="C394" s="48">
        <v>26955</v>
      </c>
      <c r="D394" s="48">
        <v>32000</v>
      </c>
      <c r="E394" s="48">
        <v>36000</v>
      </c>
      <c r="F394" s="48">
        <v>36000</v>
      </c>
      <c r="I394">
        <f>COUNTIF(הוצאות!$B:$B,A394)</f>
        <v>1</v>
      </c>
    </row>
    <row r="395" spans="1:9" ht="24.95" customHeight="1" x14ac:dyDescent="0.2">
      <c r="A395" s="47">
        <v>1812200540</v>
      </c>
      <c r="B395" s="47" t="s">
        <v>456</v>
      </c>
      <c r="C395" s="48">
        <v>5820.66</v>
      </c>
      <c r="D395" s="48">
        <v>0</v>
      </c>
      <c r="E395" s="48">
        <v>8000</v>
      </c>
      <c r="F395" s="48">
        <v>8000</v>
      </c>
      <c r="I395">
        <f>COUNTIF(הוצאות!$B:$B,A395)</f>
        <v>1</v>
      </c>
    </row>
    <row r="396" spans="1:9" ht="24.95" customHeight="1" x14ac:dyDescent="0.2">
      <c r="A396" s="47">
        <v>1812200560</v>
      </c>
      <c r="B396" s="47" t="s">
        <v>457</v>
      </c>
      <c r="C396" s="48">
        <v>16500</v>
      </c>
      <c r="D396" s="48">
        <v>6000</v>
      </c>
      <c r="E396" s="48">
        <f t="shared" si="14"/>
        <v>22000</v>
      </c>
      <c r="F396" s="48">
        <f t="shared" si="14"/>
        <v>8000</v>
      </c>
      <c r="I396">
        <f>COUNTIF(הוצאות!$B:$B,A396)</f>
        <v>1</v>
      </c>
    </row>
    <row r="397" spans="1:9" ht="24.95" customHeight="1" x14ac:dyDescent="0.2">
      <c r="A397" s="47">
        <v>1812200720</v>
      </c>
      <c r="B397" s="47" t="s">
        <v>458</v>
      </c>
      <c r="C397" s="48">
        <v>21300</v>
      </c>
      <c r="D397" s="48">
        <v>14000</v>
      </c>
      <c r="E397" s="48">
        <v>28000</v>
      </c>
      <c r="F397" s="48">
        <v>28000</v>
      </c>
      <c r="I397">
        <f>COUNTIF(הוצאות!$B:$B,A397)</f>
        <v>1</v>
      </c>
    </row>
    <row r="398" spans="1:9" ht="24.95" customHeight="1" x14ac:dyDescent="0.2">
      <c r="A398" s="47">
        <v>1812200740</v>
      </c>
      <c r="B398" s="47" t="s">
        <v>459</v>
      </c>
      <c r="C398" s="48">
        <v>15810</v>
      </c>
      <c r="D398" s="48">
        <v>7000</v>
      </c>
      <c r="E398" s="48">
        <v>21000</v>
      </c>
      <c r="F398" s="48">
        <v>21000</v>
      </c>
      <c r="I398">
        <f>COUNTIF(הוצאות!$B:$B,A398)</f>
        <v>1</v>
      </c>
    </row>
    <row r="399" spans="1:9" ht="24.95" customHeight="1" x14ac:dyDescent="0.2">
      <c r="A399" s="47">
        <v>1812200780</v>
      </c>
      <c r="B399" s="47" t="s">
        <v>460</v>
      </c>
      <c r="C399" s="48">
        <v>120367.19</v>
      </c>
      <c r="D399" s="48">
        <v>80000</v>
      </c>
      <c r="E399" s="48">
        <v>160000</v>
      </c>
      <c r="F399" s="48">
        <v>160000</v>
      </c>
      <c r="I399">
        <f>COUNTIF(הוצאות!$B:$B,A399)</f>
        <v>1</v>
      </c>
    </row>
    <row r="400" spans="1:9" ht="24.95" customHeight="1" x14ac:dyDescent="0.2">
      <c r="A400" s="47">
        <v>1812200820</v>
      </c>
      <c r="B400" s="47" t="s">
        <v>461</v>
      </c>
      <c r="C400" s="48">
        <v>0</v>
      </c>
      <c r="D400" s="48">
        <v>0</v>
      </c>
      <c r="E400" s="48">
        <f t="shared" si="14"/>
        <v>0</v>
      </c>
      <c r="F400" s="48">
        <f t="shared" si="14"/>
        <v>0</v>
      </c>
      <c r="I400">
        <f>COUNTIF(הוצאות!$B:$B,A400)</f>
        <v>1</v>
      </c>
    </row>
    <row r="401" spans="1:9" ht="24.95" customHeight="1" x14ac:dyDescent="0.2">
      <c r="A401" s="47">
        <v>1812201110</v>
      </c>
      <c r="B401" s="47" t="s">
        <v>462</v>
      </c>
      <c r="C401" s="48">
        <v>256376.59</v>
      </c>
      <c r="D401" s="48">
        <v>331000</v>
      </c>
      <c r="E401" s="48">
        <v>342000</v>
      </c>
      <c r="F401" s="48">
        <v>350000</v>
      </c>
      <c r="I401">
        <f>COUNTIF(הוצאות!$B:$B,A401)</f>
        <v>1</v>
      </c>
    </row>
    <row r="402" spans="1:9" ht="24.95" customHeight="1" x14ac:dyDescent="0.2">
      <c r="A402" s="47">
        <v>1812202110</v>
      </c>
      <c r="B402" s="47" t="s">
        <v>463</v>
      </c>
      <c r="C402" s="48">
        <v>333579.01</v>
      </c>
      <c r="D402" s="48">
        <v>483000</v>
      </c>
      <c r="E402" s="48">
        <v>445000</v>
      </c>
      <c r="F402" s="48">
        <v>465000</v>
      </c>
      <c r="I402">
        <f>COUNTIF(הוצאות!$B:$B,A402)</f>
        <v>1</v>
      </c>
    </row>
    <row r="403" spans="1:9" ht="24.95" customHeight="1" x14ac:dyDescent="0.2">
      <c r="A403" s="47">
        <v>1812203110</v>
      </c>
      <c r="B403" s="47" t="s">
        <v>464</v>
      </c>
      <c r="C403" s="48">
        <v>296355.81</v>
      </c>
      <c r="D403" s="48">
        <v>358000</v>
      </c>
      <c r="E403" s="48">
        <v>395000</v>
      </c>
      <c r="F403" s="48">
        <v>397000</v>
      </c>
      <c r="I403">
        <f>COUNTIF(הוצאות!$B:$B,A403)</f>
        <v>1</v>
      </c>
    </row>
    <row r="404" spans="1:9" ht="24.95" customHeight="1" x14ac:dyDescent="0.2">
      <c r="A404" s="47">
        <v>1812204110</v>
      </c>
      <c r="B404" s="47" t="s">
        <v>465</v>
      </c>
      <c r="C404" s="48">
        <v>176624.8</v>
      </c>
      <c r="D404" s="48">
        <v>223000</v>
      </c>
      <c r="E404" s="48">
        <f t="shared" si="14"/>
        <v>235499.73333333328</v>
      </c>
      <c r="F404" s="48">
        <v>238000</v>
      </c>
      <c r="I404">
        <f>COUNTIF(הוצאות!$B:$B,A404)</f>
        <v>1</v>
      </c>
    </row>
    <row r="405" spans="1:9" ht="24.95" customHeight="1" x14ac:dyDescent="0.2">
      <c r="A405" s="47">
        <v>1812205110</v>
      </c>
      <c r="B405" s="47" t="s">
        <v>466</v>
      </c>
      <c r="C405" s="48">
        <v>163362.12</v>
      </c>
      <c r="D405" s="48">
        <v>191000</v>
      </c>
      <c r="E405" s="48">
        <v>218000</v>
      </c>
      <c r="F405" s="48">
        <v>231000</v>
      </c>
      <c r="I405">
        <f>COUNTIF(הוצאות!$B:$B,A405)</f>
        <v>1</v>
      </c>
    </row>
    <row r="406" spans="1:9" ht="24.95" customHeight="1" x14ac:dyDescent="0.2">
      <c r="A406" s="47">
        <v>1812206110</v>
      </c>
      <c r="B406" s="47" t="s">
        <v>467</v>
      </c>
      <c r="C406" s="48">
        <v>186393.85</v>
      </c>
      <c r="D406" s="48">
        <v>237000</v>
      </c>
      <c r="E406" s="48">
        <v>249000</v>
      </c>
      <c r="F406" s="48">
        <v>231000</v>
      </c>
      <c r="I406">
        <f>COUNTIF(הוצאות!$B:$B,A406)</f>
        <v>1</v>
      </c>
    </row>
    <row r="407" spans="1:9" ht="24.95" customHeight="1" x14ac:dyDescent="0.2">
      <c r="A407" s="47">
        <v>1812207110</v>
      </c>
      <c r="B407" s="47" t="s">
        <v>468</v>
      </c>
      <c r="C407" s="48">
        <v>153592.64000000001</v>
      </c>
      <c r="D407" s="48">
        <v>195000</v>
      </c>
      <c r="E407" s="48">
        <v>205000</v>
      </c>
      <c r="F407" s="48">
        <v>207000</v>
      </c>
      <c r="I407">
        <f>COUNTIF(הוצאות!$B:$B,A407)</f>
        <v>1</v>
      </c>
    </row>
    <row r="408" spans="1:9" ht="24.95" customHeight="1" x14ac:dyDescent="0.2">
      <c r="A408" s="47">
        <v>1812208110</v>
      </c>
      <c r="B408" s="47" t="s">
        <v>469</v>
      </c>
      <c r="C408" s="48">
        <v>289071.14</v>
      </c>
      <c r="D408" s="48">
        <v>378000</v>
      </c>
      <c r="E408" s="48">
        <v>385000</v>
      </c>
      <c r="F408" s="48">
        <v>398000</v>
      </c>
      <c r="I408">
        <f>COUNTIF(הוצאות!$B:$B,A408)</f>
        <v>1</v>
      </c>
    </row>
    <row r="409" spans="1:9" ht="24.95" customHeight="1" x14ac:dyDescent="0.2">
      <c r="A409" s="47">
        <v>1812209110</v>
      </c>
      <c r="B409" s="47" t="s">
        <v>470</v>
      </c>
      <c r="C409" s="48">
        <v>196349.89</v>
      </c>
      <c r="D409" s="48">
        <v>236000</v>
      </c>
      <c r="E409" s="48">
        <v>262000</v>
      </c>
      <c r="F409" s="48">
        <v>271000</v>
      </c>
      <c r="I409">
        <f>COUNTIF(הוצאות!$B:$B,A409)</f>
        <v>1</v>
      </c>
    </row>
    <row r="410" spans="1:9" ht="24.95" customHeight="1" x14ac:dyDescent="0.2">
      <c r="A410" s="47">
        <v>1812210110</v>
      </c>
      <c r="B410" s="47" t="s">
        <v>471</v>
      </c>
      <c r="C410" s="48">
        <v>0</v>
      </c>
      <c r="D410" s="48">
        <v>0</v>
      </c>
      <c r="E410" s="48">
        <f t="shared" si="14"/>
        <v>0</v>
      </c>
      <c r="F410" s="48">
        <f t="shared" si="14"/>
        <v>0</v>
      </c>
      <c r="I410">
        <f>COUNTIF(הוצאות!$B:$B,A410)</f>
        <v>1</v>
      </c>
    </row>
    <row r="411" spans="1:9" ht="24.95" customHeight="1" x14ac:dyDescent="0.2">
      <c r="A411" s="47">
        <v>1812300110</v>
      </c>
      <c r="B411" s="47" t="s">
        <v>472</v>
      </c>
      <c r="C411" s="48">
        <v>2616811.08</v>
      </c>
      <c r="D411" s="48">
        <v>3800000</v>
      </c>
      <c r="E411" s="48">
        <v>3490000</v>
      </c>
      <c r="F411" s="48">
        <v>3249000</v>
      </c>
      <c r="I411">
        <f>COUNTIF(הוצאות!$B:$B,A411)</f>
        <v>1</v>
      </c>
    </row>
    <row r="412" spans="1:9" ht="24.95" customHeight="1" x14ac:dyDescent="0.2">
      <c r="A412" s="47">
        <v>1812300111</v>
      </c>
      <c r="B412" s="47" t="s">
        <v>473</v>
      </c>
      <c r="C412" s="48">
        <v>0</v>
      </c>
      <c r="D412" s="48">
        <v>0</v>
      </c>
      <c r="E412" s="48">
        <f t="shared" si="14"/>
        <v>0</v>
      </c>
      <c r="F412" s="48">
        <f t="shared" si="14"/>
        <v>0</v>
      </c>
      <c r="I412">
        <f>COUNTIF(הוצאות!$B:$B,A412)</f>
        <v>1</v>
      </c>
    </row>
    <row r="413" spans="1:9" ht="24.95" customHeight="1" x14ac:dyDescent="0.2">
      <c r="A413" s="47">
        <v>1812300410</v>
      </c>
      <c r="B413" s="47" t="s">
        <v>474</v>
      </c>
      <c r="C413" s="48">
        <v>134514</v>
      </c>
      <c r="D413" s="48">
        <v>233000</v>
      </c>
      <c r="E413" s="48">
        <v>233000</v>
      </c>
      <c r="F413" s="48">
        <v>233000</v>
      </c>
      <c r="I413">
        <f>COUNTIF(הוצאות!$B:$B,A413)</f>
        <v>1</v>
      </c>
    </row>
    <row r="414" spans="1:9" ht="24.95" customHeight="1" x14ac:dyDescent="0.2">
      <c r="A414" s="47">
        <v>1812300431</v>
      </c>
      <c r="B414" s="47" t="s">
        <v>475</v>
      </c>
      <c r="C414" s="48">
        <v>39748.92</v>
      </c>
      <c r="D414" s="48">
        <v>76000</v>
      </c>
      <c r="E414" s="48">
        <v>70000</v>
      </c>
      <c r="F414" s="48">
        <v>70000</v>
      </c>
      <c r="I414">
        <f>COUNTIF(הוצאות!$B:$B,A414)</f>
        <v>1</v>
      </c>
    </row>
    <row r="415" spans="1:9" ht="24.95" customHeight="1" x14ac:dyDescent="0.2">
      <c r="A415" s="47">
        <v>1812300432</v>
      </c>
      <c r="B415" s="47" t="s">
        <v>476</v>
      </c>
      <c r="C415" s="48">
        <v>37734</v>
      </c>
      <c r="D415" s="48">
        <v>29000</v>
      </c>
      <c r="E415" s="48">
        <v>50000</v>
      </c>
      <c r="F415" s="48">
        <v>50000</v>
      </c>
      <c r="I415">
        <f>COUNTIF(הוצאות!$B:$B,A415)</f>
        <v>1</v>
      </c>
    </row>
    <row r="416" spans="1:9" ht="24.95" customHeight="1" x14ac:dyDescent="0.2">
      <c r="A416" s="47">
        <v>1812300433</v>
      </c>
      <c r="B416" s="47" t="s">
        <v>477</v>
      </c>
      <c r="C416" s="48">
        <v>0</v>
      </c>
      <c r="D416" s="48">
        <v>0</v>
      </c>
      <c r="E416" s="48">
        <f t="shared" ref="E416:F446" si="15">C416*12/9</f>
        <v>0</v>
      </c>
      <c r="F416" s="48">
        <f t="shared" si="15"/>
        <v>0</v>
      </c>
      <c r="I416">
        <f>COUNTIF(הוצאות!$B:$B,A416)</f>
        <v>1</v>
      </c>
    </row>
    <row r="417" spans="1:9" ht="24.95" customHeight="1" x14ac:dyDescent="0.2">
      <c r="A417" s="47">
        <v>1812300540</v>
      </c>
      <c r="B417" s="47" t="s">
        <v>478</v>
      </c>
      <c r="C417" s="48">
        <v>12943.15</v>
      </c>
      <c r="D417" s="48">
        <v>21000</v>
      </c>
      <c r="E417" s="48">
        <v>17000</v>
      </c>
      <c r="F417" s="48">
        <v>17000</v>
      </c>
      <c r="I417">
        <f>COUNTIF(הוצאות!$B:$B,A417)</f>
        <v>1</v>
      </c>
    </row>
    <row r="418" spans="1:9" ht="24.95" customHeight="1" x14ac:dyDescent="0.2">
      <c r="A418" s="47">
        <v>1812300560</v>
      </c>
      <c r="B418" s="47" t="s">
        <v>479</v>
      </c>
      <c r="C418" s="48">
        <v>64936</v>
      </c>
      <c r="D418" s="48">
        <v>48000</v>
      </c>
      <c r="E418" s="48">
        <v>87000</v>
      </c>
      <c r="F418" s="48">
        <v>87000</v>
      </c>
      <c r="I418">
        <f>COUNTIF(הוצאות!$B:$B,A418)</f>
        <v>1</v>
      </c>
    </row>
    <row r="419" spans="1:9" ht="24.95" customHeight="1" x14ac:dyDescent="0.2">
      <c r="A419" s="47">
        <v>1812300720</v>
      </c>
      <c r="B419" s="47" t="s">
        <v>480</v>
      </c>
      <c r="C419" s="48">
        <v>15668</v>
      </c>
      <c r="D419" s="48">
        <v>9000</v>
      </c>
      <c r="E419" s="48">
        <v>21000</v>
      </c>
      <c r="F419" s="48">
        <v>21000</v>
      </c>
      <c r="I419">
        <f>COUNTIF(הוצאות!$B:$B,A419)</f>
        <v>1</v>
      </c>
    </row>
    <row r="420" spans="1:9" ht="24.95" customHeight="1" x14ac:dyDescent="0.2">
      <c r="A420" s="47">
        <v>1812300740</v>
      </c>
      <c r="B420" s="47" t="s">
        <v>481</v>
      </c>
      <c r="C420" s="48">
        <v>21407.96</v>
      </c>
      <c r="D420" s="48">
        <v>22000</v>
      </c>
      <c r="E420" s="48">
        <v>29000</v>
      </c>
      <c r="F420" s="48">
        <v>29000</v>
      </c>
      <c r="I420">
        <f>COUNTIF(הוצאות!$B:$B,A420)</f>
        <v>1</v>
      </c>
    </row>
    <row r="421" spans="1:9" ht="24.95" customHeight="1" x14ac:dyDescent="0.2">
      <c r="A421" s="47">
        <v>1812300750</v>
      </c>
      <c r="B421" s="47" t="s">
        <v>482</v>
      </c>
      <c r="C421" s="48">
        <v>2596723.4900000002</v>
      </c>
      <c r="D421" s="48">
        <v>3260000</v>
      </c>
      <c r="E421" s="48">
        <v>3300000</v>
      </c>
      <c r="F421" s="48">
        <v>3300000</v>
      </c>
      <c r="I421">
        <f>COUNTIF(הוצאות!$B:$B,A421)</f>
        <v>1</v>
      </c>
    </row>
    <row r="422" spans="1:9" ht="24.95" customHeight="1" x14ac:dyDescent="0.2">
      <c r="A422" s="47">
        <v>1812300780</v>
      </c>
      <c r="B422" s="47" t="s">
        <v>483</v>
      </c>
      <c r="C422" s="48">
        <v>164380.70000000001</v>
      </c>
      <c r="D422" s="48">
        <v>90000</v>
      </c>
      <c r="E422" s="48">
        <v>200000</v>
      </c>
      <c r="F422" s="48">
        <v>100000</v>
      </c>
      <c r="I422">
        <f>COUNTIF(הוצאות!$B:$B,A422)</f>
        <v>1</v>
      </c>
    </row>
    <row r="423" spans="1:9" ht="24.95" customHeight="1" x14ac:dyDescent="0.2">
      <c r="A423" s="47">
        <v>1812301110</v>
      </c>
      <c r="B423" s="47" t="s">
        <v>484</v>
      </c>
      <c r="C423" s="48">
        <v>1103509.25</v>
      </c>
      <c r="D423" s="48">
        <v>1697000</v>
      </c>
      <c r="E423" s="48">
        <v>1613000</v>
      </c>
      <c r="F423" s="48">
        <v>2214000</v>
      </c>
      <c r="I423">
        <f>COUNTIF(הוצאות!$B:$B,A423)</f>
        <v>1</v>
      </c>
    </row>
    <row r="424" spans="1:9" ht="24.95" customHeight="1" x14ac:dyDescent="0.2">
      <c r="A424" s="47">
        <v>1812301111</v>
      </c>
      <c r="B424" s="47" t="s">
        <v>198</v>
      </c>
      <c r="C424" s="48">
        <v>0</v>
      </c>
      <c r="D424" s="48"/>
      <c r="E424" s="48">
        <f t="shared" si="15"/>
        <v>0</v>
      </c>
      <c r="F424" s="48">
        <f t="shared" si="15"/>
        <v>0</v>
      </c>
      <c r="I424">
        <f>COUNTIF(הוצאות!$B:$B,A424)</f>
        <v>1</v>
      </c>
    </row>
    <row r="425" spans="1:9" ht="24.95" customHeight="1" x14ac:dyDescent="0.2">
      <c r="A425" s="47">
        <v>1812301780</v>
      </c>
      <c r="B425" s="47" t="s">
        <v>485</v>
      </c>
      <c r="C425" s="48">
        <v>7004</v>
      </c>
      <c r="D425" s="48">
        <v>0</v>
      </c>
      <c r="E425" s="48">
        <v>10000</v>
      </c>
      <c r="F425" s="48">
        <v>10000</v>
      </c>
      <c r="I425">
        <f>COUNTIF(הוצאות!$B:$B,A425)</f>
        <v>1</v>
      </c>
    </row>
    <row r="426" spans="1:9" ht="24.95" customHeight="1" x14ac:dyDescent="0.2">
      <c r="A426" s="47">
        <v>1812500110</v>
      </c>
      <c r="B426" s="47" t="s">
        <v>486</v>
      </c>
      <c r="C426" s="48">
        <v>846970.37</v>
      </c>
      <c r="D426" s="48">
        <v>982000</v>
      </c>
      <c r="E426" s="48">
        <v>1130000</v>
      </c>
      <c r="F426" s="48">
        <v>1317000</v>
      </c>
      <c r="I426">
        <f>COUNTIF(הוצאות!$B:$B,A426)</f>
        <v>1</v>
      </c>
    </row>
    <row r="427" spans="1:9" ht="24.95" customHeight="1" x14ac:dyDescent="0.2">
      <c r="A427" s="47">
        <v>1812500431</v>
      </c>
      <c r="B427" s="47" t="s">
        <v>487</v>
      </c>
      <c r="C427" s="48">
        <v>15066.17</v>
      </c>
      <c r="D427" s="48">
        <v>23000</v>
      </c>
      <c r="E427" s="48">
        <v>21000</v>
      </c>
      <c r="F427" s="48">
        <v>21000</v>
      </c>
      <c r="I427">
        <f>COUNTIF(הוצאות!$B:$B,A427)</f>
        <v>1</v>
      </c>
    </row>
    <row r="428" spans="1:9" ht="24.95" customHeight="1" x14ac:dyDescent="0.2">
      <c r="A428" s="47">
        <v>1812500432</v>
      </c>
      <c r="B428" s="47" t="s">
        <v>488</v>
      </c>
      <c r="C428" s="48">
        <v>18453.900000000001</v>
      </c>
      <c r="D428" s="48">
        <v>1500</v>
      </c>
      <c r="E428" s="48">
        <v>25000</v>
      </c>
      <c r="F428" s="48">
        <v>25000</v>
      </c>
      <c r="I428">
        <f>COUNTIF(הוצאות!$B:$B,A428)</f>
        <v>1</v>
      </c>
    </row>
    <row r="429" spans="1:9" ht="24.95" customHeight="1" x14ac:dyDescent="0.2">
      <c r="A429" s="47">
        <v>1812500540</v>
      </c>
      <c r="B429" s="47" t="s">
        <v>489</v>
      </c>
      <c r="C429" s="48">
        <v>4380.4799999999996</v>
      </c>
      <c r="D429" s="48">
        <v>6000</v>
      </c>
      <c r="E429" s="48">
        <v>6000</v>
      </c>
      <c r="F429" s="48">
        <v>6000</v>
      </c>
      <c r="I429">
        <f>COUNTIF(הוצאות!$B:$B,A429)</f>
        <v>1</v>
      </c>
    </row>
    <row r="430" spans="1:9" ht="24.95" customHeight="1" x14ac:dyDescent="0.2">
      <c r="A430" s="47">
        <v>1812500560</v>
      </c>
      <c r="B430" s="47" t="s">
        <v>490</v>
      </c>
      <c r="C430" s="48">
        <v>500</v>
      </c>
      <c r="D430" s="48">
        <v>2000</v>
      </c>
      <c r="E430" s="48">
        <v>2000</v>
      </c>
      <c r="F430" s="48">
        <v>2000</v>
      </c>
      <c r="I430">
        <f>COUNTIF(הוצאות!$B:$B,A430)</f>
        <v>1</v>
      </c>
    </row>
    <row r="431" spans="1:9" ht="24.95" customHeight="1" x14ac:dyDescent="0.2">
      <c r="A431" s="47">
        <v>1812500720</v>
      </c>
      <c r="B431" s="47" t="s">
        <v>423</v>
      </c>
      <c r="C431" s="48">
        <v>42357.4</v>
      </c>
      <c r="D431" s="48">
        <v>30000</v>
      </c>
      <c r="E431" s="48">
        <v>55000</v>
      </c>
      <c r="F431" s="48">
        <v>55000</v>
      </c>
      <c r="I431">
        <f>COUNTIF(הוצאות!$B:$B,A431)</f>
        <v>1</v>
      </c>
    </row>
    <row r="432" spans="1:9" ht="24.95" customHeight="1" x14ac:dyDescent="0.2">
      <c r="A432" s="47">
        <v>1812500780</v>
      </c>
      <c r="B432" s="47" t="s">
        <v>491</v>
      </c>
      <c r="C432" s="48">
        <v>56740.41</v>
      </c>
      <c r="D432" s="48">
        <v>17000</v>
      </c>
      <c r="E432" s="48">
        <v>77000</v>
      </c>
      <c r="F432" s="48">
        <v>77000</v>
      </c>
      <c r="I432">
        <f>COUNTIF(הוצאות!$B:$B,A432)</f>
        <v>1</v>
      </c>
    </row>
    <row r="433" spans="1:9" s="7" customFormat="1" ht="24.95" customHeight="1" x14ac:dyDescent="0.2">
      <c r="A433" s="106">
        <v>1812500850</v>
      </c>
      <c r="B433" s="106" t="s">
        <v>1310</v>
      </c>
      <c r="C433" s="49">
        <v>69186</v>
      </c>
      <c r="D433" s="49">
        <v>56000</v>
      </c>
      <c r="E433" s="49">
        <v>90000</v>
      </c>
      <c r="F433" s="49">
        <v>90000</v>
      </c>
      <c r="I433" s="7">
        <f>COUNTIF(הוצאות!$B:$B,A433)</f>
        <v>1</v>
      </c>
    </row>
    <row r="434" spans="1:9" ht="24.95" customHeight="1" x14ac:dyDescent="0.2">
      <c r="A434" s="47">
        <v>1812700110</v>
      </c>
      <c r="B434" s="47" t="s">
        <v>492</v>
      </c>
      <c r="C434" s="48">
        <v>0</v>
      </c>
      <c r="D434" s="48">
        <v>0</v>
      </c>
      <c r="E434" s="48">
        <f t="shared" si="15"/>
        <v>0</v>
      </c>
      <c r="F434" s="48">
        <f t="shared" si="15"/>
        <v>0</v>
      </c>
      <c r="I434">
        <f>COUNTIF(הוצאות!$B:$B,A434)</f>
        <v>1</v>
      </c>
    </row>
    <row r="435" spans="1:9" ht="24.95" customHeight="1" x14ac:dyDescent="0.2">
      <c r="A435" s="47">
        <v>1812700410</v>
      </c>
      <c r="B435" s="47" t="s">
        <v>493</v>
      </c>
      <c r="C435" s="48">
        <v>0</v>
      </c>
      <c r="D435" s="48">
        <v>0</v>
      </c>
      <c r="E435" s="48">
        <f t="shared" si="15"/>
        <v>0</v>
      </c>
      <c r="F435" s="48">
        <f t="shared" si="15"/>
        <v>0</v>
      </c>
      <c r="I435">
        <f>COUNTIF(הוצאות!$B:$B,A435)</f>
        <v>1</v>
      </c>
    </row>
    <row r="436" spans="1:9" ht="24.95" customHeight="1" x14ac:dyDescent="0.2">
      <c r="A436" s="47">
        <v>1812700431</v>
      </c>
      <c r="B436" s="47" t="s">
        <v>494</v>
      </c>
      <c r="C436" s="48">
        <v>0</v>
      </c>
      <c r="D436" s="48">
        <v>0</v>
      </c>
      <c r="E436" s="48">
        <f t="shared" si="15"/>
        <v>0</v>
      </c>
      <c r="F436" s="48">
        <f t="shared" si="15"/>
        <v>0</v>
      </c>
      <c r="I436">
        <f>COUNTIF(הוצאות!$B:$B,A436)</f>
        <v>1</v>
      </c>
    </row>
    <row r="437" spans="1:9" ht="24.95" customHeight="1" x14ac:dyDescent="0.2">
      <c r="A437" s="47">
        <v>1812700432</v>
      </c>
      <c r="B437" s="47" t="s">
        <v>495</v>
      </c>
      <c r="C437" s="48">
        <v>0</v>
      </c>
      <c r="D437" s="48">
        <v>0</v>
      </c>
      <c r="E437" s="48">
        <f t="shared" si="15"/>
        <v>0</v>
      </c>
      <c r="F437" s="48">
        <f t="shared" si="15"/>
        <v>0</v>
      </c>
      <c r="I437">
        <f>COUNTIF(הוצאות!$B:$B,A437)</f>
        <v>1</v>
      </c>
    </row>
    <row r="438" spans="1:9" ht="24.95" customHeight="1" x14ac:dyDescent="0.2">
      <c r="A438" s="47">
        <v>1812700840</v>
      </c>
      <c r="B438" s="47" t="s">
        <v>496</v>
      </c>
      <c r="C438" s="48">
        <v>4000</v>
      </c>
      <c r="D438" s="48">
        <v>30000</v>
      </c>
      <c r="E438" s="48"/>
      <c r="F438" s="48"/>
      <c r="I438">
        <f>COUNTIF(הוצאות!$B:$B,A438)</f>
        <v>1</v>
      </c>
    </row>
    <row r="439" spans="1:9" ht="24.95" customHeight="1" x14ac:dyDescent="0.2">
      <c r="A439" s="47">
        <v>1812700950</v>
      </c>
      <c r="B439" s="47" t="s">
        <v>497</v>
      </c>
      <c r="C439" s="48">
        <v>0</v>
      </c>
      <c r="D439" s="48">
        <v>13000</v>
      </c>
      <c r="E439" s="48">
        <f t="shared" si="15"/>
        <v>0</v>
      </c>
      <c r="F439" s="48"/>
      <c r="I439">
        <f>COUNTIF(הוצאות!$B:$B,A439)</f>
        <v>1</v>
      </c>
    </row>
    <row r="440" spans="1:9" ht="24.95" customHeight="1" x14ac:dyDescent="0.2">
      <c r="A440" s="47">
        <v>1813200110</v>
      </c>
      <c r="B440" s="47" t="s">
        <v>498</v>
      </c>
      <c r="C440" s="48">
        <v>0</v>
      </c>
      <c r="D440" s="48">
        <v>125000</v>
      </c>
      <c r="E440" s="48">
        <f t="shared" si="15"/>
        <v>0</v>
      </c>
      <c r="F440" s="48"/>
      <c r="I440">
        <f>COUNTIF(הוצאות!$B:$B,A440)</f>
        <v>1</v>
      </c>
    </row>
    <row r="441" spans="1:9" ht="24.95" customHeight="1" x14ac:dyDescent="0.2">
      <c r="A441" s="47">
        <v>1813200111</v>
      </c>
      <c r="B441" s="47" t="s">
        <v>499</v>
      </c>
      <c r="C441" s="48">
        <v>0</v>
      </c>
      <c r="D441" s="48">
        <v>0</v>
      </c>
      <c r="E441" s="48">
        <f t="shared" si="15"/>
        <v>0</v>
      </c>
      <c r="F441" s="48">
        <f t="shared" si="15"/>
        <v>0</v>
      </c>
      <c r="I441">
        <f>COUNTIF(הוצאות!$B:$B,A441)</f>
        <v>1</v>
      </c>
    </row>
    <row r="442" spans="1:9" ht="24.95" customHeight="1" x14ac:dyDescent="0.2">
      <c r="A442" s="47">
        <v>1813200410</v>
      </c>
      <c r="B442" s="47" t="s">
        <v>500</v>
      </c>
      <c r="C442" s="48">
        <v>0</v>
      </c>
      <c r="D442" s="48">
        <v>0</v>
      </c>
      <c r="E442" s="48">
        <f t="shared" si="15"/>
        <v>0</v>
      </c>
      <c r="F442" s="48">
        <f t="shared" si="15"/>
        <v>0</v>
      </c>
      <c r="I442">
        <f>COUNTIF(הוצאות!$B:$B,A442)</f>
        <v>1</v>
      </c>
    </row>
    <row r="443" spans="1:9" ht="24.95" customHeight="1" x14ac:dyDescent="0.2">
      <c r="A443" s="47">
        <v>1813200431</v>
      </c>
      <c r="B443" s="47" t="s">
        <v>501</v>
      </c>
      <c r="C443" s="48">
        <v>0</v>
      </c>
      <c r="D443" s="48">
        <v>0</v>
      </c>
      <c r="E443" s="48">
        <f t="shared" si="15"/>
        <v>0</v>
      </c>
      <c r="F443" s="48">
        <f t="shared" si="15"/>
        <v>0</v>
      </c>
      <c r="I443">
        <f>COUNTIF(הוצאות!$B:$B,A443)</f>
        <v>1</v>
      </c>
    </row>
    <row r="444" spans="1:9" ht="24.95" customHeight="1" x14ac:dyDescent="0.2">
      <c r="A444" s="47">
        <v>1813200440</v>
      </c>
      <c r="B444" s="47" t="s">
        <v>502</v>
      </c>
      <c r="C444" s="48">
        <v>227286</v>
      </c>
      <c r="D444" s="48">
        <v>187000</v>
      </c>
      <c r="E444" s="48">
        <v>227000</v>
      </c>
      <c r="F444" s="48">
        <v>227000</v>
      </c>
      <c r="I444">
        <f>COUNTIF(הוצאות!$B:$B,A444)</f>
        <v>1</v>
      </c>
    </row>
    <row r="445" spans="1:9" ht="24.95" customHeight="1" x14ac:dyDescent="0.2">
      <c r="A445" s="47">
        <v>1813200540</v>
      </c>
      <c r="B445" s="47" t="s">
        <v>503</v>
      </c>
      <c r="C445" s="48">
        <v>0</v>
      </c>
      <c r="D445" s="48">
        <v>0</v>
      </c>
      <c r="E445" s="48">
        <f t="shared" si="15"/>
        <v>0</v>
      </c>
      <c r="F445" s="48">
        <f t="shared" si="15"/>
        <v>0</v>
      </c>
      <c r="I445">
        <f>COUNTIF(הוצאות!$B:$B,A445)</f>
        <v>1</v>
      </c>
    </row>
    <row r="446" spans="1:9" ht="24.95" customHeight="1" x14ac:dyDescent="0.2">
      <c r="A446" s="47">
        <v>1813200750</v>
      </c>
      <c r="B446" s="47" t="s">
        <v>313</v>
      </c>
      <c r="C446" s="48">
        <v>0</v>
      </c>
      <c r="D446" s="48">
        <v>0</v>
      </c>
      <c r="E446" s="48">
        <f t="shared" si="15"/>
        <v>0</v>
      </c>
      <c r="F446" s="48">
        <f t="shared" si="15"/>
        <v>0</v>
      </c>
      <c r="I446">
        <f>COUNTIF(הוצאות!$B:$B,A446)</f>
        <v>1</v>
      </c>
    </row>
    <row r="447" spans="1:9" ht="24.95" customHeight="1" x14ac:dyDescent="0.2">
      <c r="A447" s="47">
        <v>1813200780</v>
      </c>
      <c r="B447" s="47" t="s">
        <v>305</v>
      </c>
      <c r="C447" s="48">
        <v>93470.77</v>
      </c>
      <c r="D447" s="48">
        <v>25000</v>
      </c>
      <c r="E447" s="48">
        <v>125000</v>
      </c>
      <c r="F447" s="48">
        <v>125000</v>
      </c>
      <c r="I447">
        <f>COUNTIF(הוצאות!$B:$B,A447)</f>
        <v>1</v>
      </c>
    </row>
    <row r="448" spans="1:9" ht="24.95" customHeight="1" x14ac:dyDescent="0.2">
      <c r="A448" s="47">
        <v>1813200841</v>
      </c>
      <c r="B448" s="47" t="s">
        <v>504</v>
      </c>
      <c r="C448" s="48">
        <v>467016</v>
      </c>
      <c r="D448" s="48">
        <v>266000</v>
      </c>
      <c r="E448" s="48">
        <v>550000</v>
      </c>
      <c r="F448" s="48">
        <v>550000</v>
      </c>
      <c r="I448">
        <f>COUNTIF(הוצאות!$B:$B,A448)</f>
        <v>1</v>
      </c>
    </row>
    <row r="449" spans="1:9" ht="24.95" customHeight="1" x14ac:dyDescent="0.2">
      <c r="A449" s="47">
        <v>1813201110</v>
      </c>
      <c r="B449" s="47" t="s">
        <v>505</v>
      </c>
      <c r="C449" s="48">
        <v>462625.35</v>
      </c>
      <c r="D449" s="48">
        <v>417000</v>
      </c>
      <c r="E449" s="48">
        <v>616000</v>
      </c>
      <c r="F449" s="48">
        <v>726000</v>
      </c>
      <c r="I449">
        <f>COUNTIF(הוצאות!$B:$B,A449)</f>
        <v>1</v>
      </c>
    </row>
    <row r="450" spans="1:9" ht="24.95" customHeight="1" x14ac:dyDescent="0.2">
      <c r="A450" s="47">
        <v>1813201750</v>
      </c>
      <c r="B450" s="47" t="s">
        <v>506</v>
      </c>
      <c r="C450" s="48">
        <v>25795</v>
      </c>
      <c r="D450" s="48">
        <v>26000</v>
      </c>
      <c r="E450" s="48">
        <v>26000</v>
      </c>
      <c r="F450" s="48">
        <v>26000</v>
      </c>
      <c r="I450">
        <f>COUNTIF(הוצאות!$B:$B,A450)</f>
        <v>1</v>
      </c>
    </row>
    <row r="451" spans="1:9" ht="24.95" customHeight="1" x14ac:dyDescent="0.2">
      <c r="A451" s="47">
        <v>1813201850</v>
      </c>
      <c r="B451" s="47" t="s">
        <v>507</v>
      </c>
      <c r="C451" s="48">
        <v>249048</v>
      </c>
      <c r="D451" s="48">
        <v>332000</v>
      </c>
      <c r="E451" s="48">
        <v>332000</v>
      </c>
      <c r="F451" s="48">
        <v>332000</v>
      </c>
      <c r="I451">
        <f>COUNTIF(הוצאות!$B:$B,A451)</f>
        <v>1</v>
      </c>
    </row>
    <row r="452" spans="1:9" ht="24.95" customHeight="1" x14ac:dyDescent="0.2">
      <c r="A452" s="47">
        <v>1813202110</v>
      </c>
      <c r="B452" s="47" t="s">
        <v>508</v>
      </c>
      <c r="C452" s="48">
        <v>518474.81</v>
      </c>
      <c r="D452" s="48">
        <v>651000</v>
      </c>
      <c r="E452" s="48">
        <v>691000</v>
      </c>
      <c r="F452" s="48">
        <v>691000</v>
      </c>
      <c r="I452">
        <f>COUNTIF(הוצאות!$B:$B,A452)</f>
        <v>1</v>
      </c>
    </row>
    <row r="453" spans="1:9" ht="24.95" customHeight="1" x14ac:dyDescent="0.2">
      <c r="A453" s="47">
        <v>1813202750</v>
      </c>
      <c r="B453" s="47" t="s">
        <v>509</v>
      </c>
      <c r="C453" s="48">
        <v>29810</v>
      </c>
      <c r="D453" s="48">
        <v>30000</v>
      </c>
      <c r="E453" s="48">
        <v>40000</v>
      </c>
      <c r="F453" s="48">
        <v>40000</v>
      </c>
      <c r="I453">
        <f>COUNTIF(הוצאות!$B:$B,A453)</f>
        <v>1</v>
      </c>
    </row>
    <row r="454" spans="1:9" ht="24.95" customHeight="1" x14ac:dyDescent="0.2">
      <c r="A454" s="47">
        <v>1813202850</v>
      </c>
      <c r="B454" s="47" t="s">
        <v>510</v>
      </c>
      <c r="C454" s="48">
        <v>223578</v>
      </c>
      <c r="D454" s="48">
        <v>298000</v>
      </c>
      <c r="E454" s="48">
        <v>298000</v>
      </c>
      <c r="F454" s="48">
        <v>298000</v>
      </c>
      <c r="I454">
        <f>COUNTIF(הוצאות!$B:$B,A454)</f>
        <v>1</v>
      </c>
    </row>
    <row r="455" spans="1:9" ht="24.95" customHeight="1" x14ac:dyDescent="0.2">
      <c r="A455" s="47">
        <v>1813203110</v>
      </c>
      <c r="B455" s="47" t="s">
        <v>511</v>
      </c>
      <c r="C455" s="48">
        <v>528705.99</v>
      </c>
      <c r="D455" s="48">
        <v>630000</v>
      </c>
      <c r="E455" s="48">
        <v>705000</v>
      </c>
      <c r="F455" s="48">
        <v>669000</v>
      </c>
      <c r="I455">
        <f>COUNTIF(הוצאות!$B:$B,A455)</f>
        <v>1</v>
      </c>
    </row>
    <row r="456" spans="1:9" ht="24.95" customHeight="1" x14ac:dyDescent="0.2">
      <c r="A456" s="47">
        <v>1813203750</v>
      </c>
      <c r="B456" s="47" t="s">
        <v>512</v>
      </c>
      <c r="C456" s="48">
        <v>33110</v>
      </c>
      <c r="D456" s="48">
        <v>33000</v>
      </c>
      <c r="E456" s="48">
        <v>33000</v>
      </c>
      <c r="F456" s="48">
        <v>33000</v>
      </c>
      <c r="I456">
        <f>COUNTIF(הוצאות!$B:$B,A456)</f>
        <v>1</v>
      </c>
    </row>
    <row r="457" spans="1:9" ht="24.95" customHeight="1" x14ac:dyDescent="0.2">
      <c r="A457" s="47">
        <v>1813203850</v>
      </c>
      <c r="B457" s="47" t="s">
        <v>513</v>
      </c>
      <c r="C457" s="48">
        <v>304848</v>
      </c>
      <c r="D457" s="48">
        <v>406000</v>
      </c>
      <c r="E457" s="48">
        <v>406000</v>
      </c>
      <c r="F457" s="48">
        <v>406000</v>
      </c>
      <c r="I457">
        <f>COUNTIF(הוצאות!$B:$B,A457)</f>
        <v>1</v>
      </c>
    </row>
    <row r="458" spans="1:9" ht="24.95" customHeight="1" x14ac:dyDescent="0.2">
      <c r="A458" s="47">
        <v>1813204110</v>
      </c>
      <c r="B458" s="47" t="s">
        <v>514</v>
      </c>
      <c r="C458" s="48">
        <v>382843.67</v>
      </c>
      <c r="D458" s="48">
        <v>474000</v>
      </c>
      <c r="E458" s="48">
        <v>510000</v>
      </c>
      <c r="F458" s="48">
        <v>463000</v>
      </c>
      <c r="I458">
        <f>COUNTIF(הוצאות!$B:$B,A458)</f>
        <v>1</v>
      </c>
    </row>
    <row r="459" spans="1:9" ht="24.95" customHeight="1" x14ac:dyDescent="0.2">
      <c r="A459" s="47">
        <v>1813204750</v>
      </c>
      <c r="B459" s="47" t="s">
        <v>515</v>
      </c>
      <c r="C459" s="48">
        <v>21835</v>
      </c>
      <c r="D459" s="48">
        <v>22000</v>
      </c>
      <c r="E459" s="48">
        <v>22000</v>
      </c>
      <c r="F459" s="48">
        <v>22000</v>
      </c>
      <c r="I459">
        <f>COUNTIF(הוצאות!$B:$B,A459)</f>
        <v>1</v>
      </c>
    </row>
    <row r="460" spans="1:9" ht="24.95" customHeight="1" x14ac:dyDescent="0.2">
      <c r="A460" s="47">
        <v>1813204850</v>
      </c>
      <c r="B460" s="47" t="s">
        <v>516</v>
      </c>
      <c r="C460" s="48">
        <v>198927</v>
      </c>
      <c r="D460" s="48">
        <v>265000</v>
      </c>
      <c r="E460" s="48">
        <v>265000</v>
      </c>
      <c r="F460" s="48">
        <v>265000</v>
      </c>
      <c r="I460">
        <f>COUNTIF(הוצאות!$B:$B,A460)</f>
        <v>1</v>
      </c>
    </row>
    <row r="461" spans="1:9" ht="24.95" customHeight="1" x14ac:dyDescent="0.2">
      <c r="A461" s="47">
        <v>1813205110</v>
      </c>
      <c r="B461" s="47" t="s">
        <v>517</v>
      </c>
      <c r="C461" s="48">
        <v>506485.68</v>
      </c>
      <c r="D461" s="48">
        <v>636000</v>
      </c>
      <c r="E461" s="48">
        <v>675000</v>
      </c>
      <c r="F461" s="48">
        <v>687000</v>
      </c>
      <c r="I461">
        <f>COUNTIF(הוצאות!$B:$B,A461)</f>
        <v>1</v>
      </c>
    </row>
    <row r="462" spans="1:9" ht="24.95" customHeight="1" x14ac:dyDescent="0.2">
      <c r="A462" s="47">
        <v>1813205750</v>
      </c>
      <c r="B462" s="47" t="s">
        <v>518</v>
      </c>
      <c r="C462" s="48">
        <v>21725</v>
      </c>
      <c r="D462" s="48">
        <v>22000</v>
      </c>
      <c r="E462" s="48">
        <v>22000</v>
      </c>
      <c r="F462" s="48">
        <v>22000</v>
      </c>
      <c r="I462">
        <f>COUNTIF(הוצאות!$B:$B,A462)</f>
        <v>1</v>
      </c>
    </row>
    <row r="463" spans="1:9" ht="24.95" customHeight="1" x14ac:dyDescent="0.2">
      <c r="A463" s="47">
        <v>1813205850</v>
      </c>
      <c r="B463" s="47" t="s">
        <v>519</v>
      </c>
      <c r="C463" s="48">
        <v>206379</v>
      </c>
      <c r="D463" s="48">
        <v>275000</v>
      </c>
      <c r="E463" s="48">
        <v>275000</v>
      </c>
      <c r="F463" s="48">
        <v>275000</v>
      </c>
      <c r="I463">
        <f>COUNTIF(הוצאות!$B:$B,A463)</f>
        <v>1</v>
      </c>
    </row>
    <row r="464" spans="1:9" ht="24.95" customHeight="1" x14ac:dyDescent="0.2">
      <c r="A464" s="47">
        <v>1813206110</v>
      </c>
      <c r="B464" s="47" t="s">
        <v>520</v>
      </c>
      <c r="C464" s="48">
        <v>333845.28999999998</v>
      </c>
      <c r="D464" s="48">
        <v>443000</v>
      </c>
      <c r="E464" s="48">
        <v>445000</v>
      </c>
      <c r="F464" s="48">
        <v>389000</v>
      </c>
      <c r="I464">
        <f>COUNTIF(הוצאות!$B:$B,A464)</f>
        <v>1</v>
      </c>
    </row>
    <row r="465" spans="1:9" ht="24.95" customHeight="1" x14ac:dyDescent="0.2">
      <c r="A465" s="47">
        <v>1813206750</v>
      </c>
      <c r="B465" s="47" t="s">
        <v>521</v>
      </c>
      <c r="C465" s="48">
        <v>31820</v>
      </c>
      <c r="D465" s="48">
        <v>17000</v>
      </c>
      <c r="E465" s="48">
        <v>31000</v>
      </c>
      <c r="F465" s="48">
        <v>31000</v>
      </c>
      <c r="I465">
        <f>COUNTIF(הוצאות!$B:$B,A465)</f>
        <v>1</v>
      </c>
    </row>
    <row r="466" spans="1:9" ht="24.95" customHeight="1" x14ac:dyDescent="0.2">
      <c r="A466" s="47">
        <v>1813206850</v>
      </c>
      <c r="B466" s="47" t="s">
        <v>522</v>
      </c>
      <c r="C466" s="48">
        <v>154467</v>
      </c>
      <c r="D466" s="48">
        <v>206000</v>
      </c>
      <c r="E466" s="48">
        <v>206000</v>
      </c>
      <c r="F466" s="48">
        <v>206000</v>
      </c>
      <c r="I466">
        <f>COUNTIF(הוצאות!$B:$B,A466)</f>
        <v>1</v>
      </c>
    </row>
    <row r="467" spans="1:9" ht="24.95" customHeight="1" x14ac:dyDescent="0.2">
      <c r="A467" s="47">
        <v>1813207110</v>
      </c>
      <c r="B467" s="47" t="s">
        <v>523</v>
      </c>
      <c r="C467" s="48">
        <v>345969.21</v>
      </c>
      <c r="D467" s="48">
        <v>435000</v>
      </c>
      <c r="E467" s="48">
        <v>461000</v>
      </c>
      <c r="F467" s="48">
        <v>422000</v>
      </c>
      <c r="I467">
        <f>COUNTIF(הוצאות!$B:$B,A467)</f>
        <v>1</v>
      </c>
    </row>
    <row r="468" spans="1:9" ht="24.95" customHeight="1" x14ac:dyDescent="0.2">
      <c r="A468" s="47">
        <v>1813207750</v>
      </c>
      <c r="B468" s="47" t="s">
        <v>524</v>
      </c>
      <c r="C468" s="48">
        <v>22110</v>
      </c>
      <c r="D468" s="48">
        <v>22000</v>
      </c>
      <c r="E468" s="48">
        <v>22000</v>
      </c>
      <c r="F468" s="48">
        <v>22000</v>
      </c>
      <c r="I468">
        <f>COUNTIF(הוצאות!$B:$B,A468)</f>
        <v>1</v>
      </c>
    </row>
    <row r="469" spans="1:9" ht="24.95" customHeight="1" x14ac:dyDescent="0.2">
      <c r="A469" s="47">
        <v>1813207850</v>
      </c>
      <c r="B469" s="47" t="s">
        <v>525</v>
      </c>
      <c r="C469" s="48">
        <v>207342</v>
      </c>
      <c r="D469" s="48">
        <v>277000</v>
      </c>
      <c r="E469" s="48">
        <v>277000</v>
      </c>
      <c r="F469" s="48">
        <v>277000</v>
      </c>
      <c r="I469">
        <f>COUNTIF(הוצאות!$B:$B,A469)</f>
        <v>1</v>
      </c>
    </row>
    <row r="470" spans="1:9" ht="24.95" customHeight="1" x14ac:dyDescent="0.2">
      <c r="A470" s="47">
        <v>1813208110</v>
      </c>
      <c r="B470" s="47" t="s">
        <v>526</v>
      </c>
      <c r="C470" s="48">
        <v>469240.68</v>
      </c>
      <c r="D470" s="48">
        <v>601000</v>
      </c>
      <c r="E470" s="48">
        <v>617000</v>
      </c>
      <c r="F470" s="48">
        <v>619000</v>
      </c>
      <c r="I470">
        <f>COUNTIF(הוצאות!$B:$B,A470)</f>
        <v>1</v>
      </c>
    </row>
    <row r="471" spans="1:9" ht="24.95" customHeight="1" x14ac:dyDescent="0.2">
      <c r="A471" s="47">
        <v>1813208750</v>
      </c>
      <c r="B471" s="47" t="s">
        <v>527</v>
      </c>
      <c r="C471" s="48">
        <v>32615</v>
      </c>
      <c r="D471" s="48">
        <v>33000</v>
      </c>
      <c r="E471" s="48">
        <v>33000</v>
      </c>
      <c r="F471" s="48">
        <v>33000</v>
      </c>
      <c r="I471">
        <f>COUNTIF(הוצאות!$B:$B,A471)</f>
        <v>1</v>
      </c>
    </row>
    <row r="472" spans="1:9" ht="24.95" customHeight="1" x14ac:dyDescent="0.2">
      <c r="A472" s="47">
        <v>1813208850</v>
      </c>
      <c r="B472" s="47" t="s">
        <v>528</v>
      </c>
      <c r="C472" s="48">
        <v>309015</v>
      </c>
      <c r="D472" s="48">
        <v>412000</v>
      </c>
      <c r="E472" s="48">
        <v>412000</v>
      </c>
      <c r="F472" s="48">
        <v>412000</v>
      </c>
      <c r="I472">
        <f>COUNTIF(הוצאות!$B:$B,A472)</f>
        <v>1</v>
      </c>
    </row>
    <row r="473" spans="1:9" ht="24.95" customHeight="1" x14ac:dyDescent="0.2">
      <c r="A473" s="47">
        <v>1813209110</v>
      </c>
      <c r="B473" s="47" t="s">
        <v>529</v>
      </c>
      <c r="C473" s="48">
        <v>339172.97</v>
      </c>
      <c r="D473" s="48">
        <v>419000</v>
      </c>
      <c r="E473" s="48">
        <v>448000</v>
      </c>
      <c r="F473" s="48">
        <v>452000</v>
      </c>
      <c r="I473">
        <f>COUNTIF(הוצאות!$B:$B,A473)</f>
        <v>1</v>
      </c>
    </row>
    <row r="474" spans="1:9" ht="24.95" customHeight="1" x14ac:dyDescent="0.2">
      <c r="A474" s="47">
        <v>1813209750</v>
      </c>
      <c r="B474" s="47" t="s">
        <v>530</v>
      </c>
      <c r="C474" s="48">
        <v>24860</v>
      </c>
      <c r="D474" s="48">
        <v>25000</v>
      </c>
      <c r="E474" s="48">
        <v>25000</v>
      </c>
      <c r="F474" s="48">
        <v>25000</v>
      </c>
      <c r="I474">
        <f>COUNTIF(הוצאות!$B:$B,A474)</f>
        <v>1</v>
      </c>
    </row>
    <row r="475" spans="1:9" ht="24.95" customHeight="1" x14ac:dyDescent="0.2">
      <c r="A475" s="47">
        <v>1813209850</v>
      </c>
      <c r="B475" s="47" t="s">
        <v>531</v>
      </c>
      <c r="C475" s="48">
        <v>236502</v>
      </c>
      <c r="D475" s="48">
        <v>315000</v>
      </c>
      <c r="E475" s="48">
        <v>315000</v>
      </c>
      <c r="F475" s="48">
        <v>315000</v>
      </c>
      <c r="I475">
        <f>COUNTIF(הוצאות!$B:$B,A475)</f>
        <v>1</v>
      </c>
    </row>
    <row r="476" spans="1:9" ht="24.95" customHeight="1" x14ac:dyDescent="0.2">
      <c r="A476" s="47">
        <v>1813210110</v>
      </c>
      <c r="B476" s="47" t="s">
        <v>532</v>
      </c>
      <c r="C476" s="48">
        <v>141209.53</v>
      </c>
      <c r="D476" s="48">
        <v>200000</v>
      </c>
      <c r="E476" s="48">
        <v>200000</v>
      </c>
      <c r="F476" s="48">
        <v>200000</v>
      </c>
      <c r="I476">
        <f>COUNTIF(הוצאות!$B:$B,A476)</f>
        <v>1</v>
      </c>
    </row>
    <row r="477" spans="1:9" ht="24.95" customHeight="1" x14ac:dyDescent="0.2">
      <c r="A477" s="47">
        <v>1813299750</v>
      </c>
      <c r="B477" s="47" t="s">
        <v>533</v>
      </c>
      <c r="C477" s="48">
        <v>0</v>
      </c>
      <c r="D477" s="48">
        <v>0</v>
      </c>
      <c r="E477" s="48">
        <f t="shared" ref="E477:F537" si="16">C477*12/9</f>
        <v>0</v>
      </c>
      <c r="F477" s="48">
        <f t="shared" si="16"/>
        <v>0</v>
      </c>
      <c r="I477">
        <f>COUNTIF(הוצאות!$B:$B,A477)</f>
        <v>1</v>
      </c>
    </row>
    <row r="478" spans="1:9" ht="24.95" customHeight="1" x14ac:dyDescent="0.2">
      <c r="A478" s="47">
        <v>1813300110</v>
      </c>
      <c r="B478" s="47" t="s">
        <v>534</v>
      </c>
      <c r="C478" s="48">
        <v>3352499.27</v>
      </c>
      <c r="D478" s="48">
        <v>4582000</v>
      </c>
      <c r="E478" s="48">
        <v>4470000</v>
      </c>
      <c r="F478" s="48">
        <v>4380000</v>
      </c>
      <c r="I478">
        <f>COUNTIF(הוצאות!$B:$B,A478)</f>
        <v>1</v>
      </c>
    </row>
    <row r="479" spans="1:9" ht="24.95" customHeight="1" x14ac:dyDescent="0.2">
      <c r="A479" s="47">
        <v>1813300720</v>
      </c>
      <c r="B479" s="47" t="s">
        <v>535</v>
      </c>
      <c r="C479" s="48">
        <v>0</v>
      </c>
      <c r="D479" s="48">
        <v>0</v>
      </c>
      <c r="E479" s="48">
        <f t="shared" si="16"/>
        <v>0</v>
      </c>
      <c r="F479" s="48">
        <f t="shared" si="16"/>
        <v>0</v>
      </c>
      <c r="I479">
        <f>COUNTIF(הוצאות!$B:$B,A479)</f>
        <v>1</v>
      </c>
    </row>
    <row r="480" spans="1:9" ht="24.95" customHeight="1" x14ac:dyDescent="0.2">
      <c r="A480" s="47">
        <v>1813300780</v>
      </c>
      <c r="B480" s="47" t="s">
        <v>536</v>
      </c>
      <c r="C480" s="48">
        <v>103215.71</v>
      </c>
      <c r="D480" s="48">
        <v>70000</v>
      </c>
      <c r="E480" s="48">
        <v>130000</v>
      </c>
      <c r="F480" s="48">
        <v>130000</v>
      </c>
      <c r="I480">
        <f>COUNTIF(הוצאות!$B:$B,A480)</f>
        <v>1</v>
      </c>
    </row>
    <row r="481" spans="1:9" s="7" customFormat="1" ht="24.95" customHeight="1" x14ac:dyDescent="0.2">
      <c r="A481" s="106">
        <v>1813300850</v>
      </c>
      <c r="B481" s="106" t="s">
        <v>1311</v>
      </c>
      <c r="C481" s="49">
        <v>50034</v>
      </c>
      <c r="D481" s="49">
        <v>0</v>
      </c>
      <c r="E481" s="49">
        <v>67000</v>
      </c>
      <c r="F481" s="49">
        <v>67000</v>
      </c>
      <c r="I481" s="7">
        <f>COUNTIF(הוצאות!$B:$B,A481)</f>
        <v>1</v>
      </c>
    </row>
    <row r="482" spans="1:9" ht="24.95" customHeight="1" x14ac:dyDescent="0.2">
      <c r="A482" s="47">
        <v>1813312110</v>
      </c>
      <c r="B482" s="47" t="s">
        <v>537</v>
      </c>
      <c r="C482" s="48">
        <v>598221.62</v>
      </c>
      <c r="D482" s="48">
        <v>714000</v>
      </c>
      <c r="E482" s="48">
        <v>797000</v>
      </c>
      <c r="F482" s="48">
        <v>964000</v>
      </c>
      <c r="I482">
        <f>COUNTIF(הוצאות!$B:$B,A482)</f>
        <v>1</v>
      </c>
    </row>
    <row r="483" spans="1:9" ht="24.95" customHeight="1" x14ac:dyDescent="0.2">
      <c r="A483" s="47">
        <v>1813400110</v>
      </c>
      <c r="B483" s="47" t="s">
        <v>538</v>
      </c>
      <c r="C483" s="48">
        <v>17452.240000000002</v>
      </c>
      <c r="D483" s="48">
        <v>23000</v>
      </c>
      <c r="E483" s="48">
        <v>23000</v>
      </c>
      <c r="F483" s="48">
        <v>24000</v>
      </c>
      <c r="I483">
        <f>COUNTIF(הוצאות!$B:$B,A483)</f>
        <v>1</v>
      </c>
    </row>
    <row r="484" spans="1:9" ht="24.95" customHeight="1" x14ac:dyDescent="0.2">
      <c r="A484" s="47">
        <v>1813400780</v>
      </c>
      <c r="B484" s="47" t="s">
        <v>539</v>
      </c>
      <c r="C484" s="48">
        <v>0</v>
      </c>
      <c r="D484" s="48">
        <v>0</v>
      </c>
      <c r="E484" s="48">
        <f t="shared" si="16"/>
        <v>0</v>
      </c>
      <c r="F484" s="48">
        <f t="shared" si="16"/>
        <v>0</v>
      </c>
      <c r="I484">
        <f>COUNTIF(הוצאות!$B:$B,A484)</f>
        <v>1</v>
      </c>
    </row>
    <row r="485" spans="1:9" ht="24.95" customHeight="1" x14ac:dyDescent="0.2">
      <c r="A485" s="47">
        <v>1813600110</v>
      </c>
      <c r="B485" s="47" t="s">
        <v>540</v>
      </c>
      <c r="C485" s="48">
        <v>1546290.97</v>
      </c>
      <c r="D485" s="48">
        <v>1450000</v>
      </c>
      <c r="E485" s="48">
        <v>1450000</v>
      </c>
      <c r="F485" s="48">
        <v>1450000</v>
      </c>
      <c r="I485">
        <f>COUNTIF(הוצאות!$B:$B,A485)</f>
        <v>1</v>
      </c>
    </row>
    <row r="486" spans="1:9" ht="24.95" customHeight="1" x14ac:dyDescent="0.2">
      <c r="A486" s="47">
        <v>1813601780</v>
      </c>
      <c r="B486" s="47" t="s">
        <v>541</v>
      </c>
      <c r="C486" s="48">
        <v>0</v>
      </c>
      <c r="D486" s="48">
        <v>2000</v>
      </c>
      <c r="E486" s="48">
        <f t="shared" si="16"/>
        <v>0</v>
      </c>
      <c r="F486" s="48"/>
      <c r="I486">
        <f>COUNTIF(הוצאות!$B:$B,A486)</f>
        <v>1</v>
      </c>
    </row>
    <row r="487" spans="1:9" ht="24.95" customHeight="1" x14ac:dyDescent="0.2">
      <c r="A487" s="47">
        <v>1813605110</v>
      </c>
      <c r="B487" s="47" t="s">
        <v>542</v>
      </c>
      <c r="C487" s="48">
        <v>78387.710000000006</v>
      </c>
      <c r="D487" s="48">
        <v>105000</v>
      </c>
      <c r="E487" s="48">
        <v>105000</v>
      </c>
      <c r="F487" s="48">
        <v>105000</v>
      </c>
      <c r="I487">
        <f>COUNTIF(הוצאות!$B:$B,A487)</f>
        <v>1</v>
      </c>
    </row>
    <row r="488" spans="1:9" ht="24.95" customHeight="1" x14ac:dyDescent="0.2">
      <c r="A488" s="47">
        <v>1813605840</v>
      </c>
      <c r="B488" s="47" t="s">
        <v>543</v>
      </c>
      <c r="C488" s="48">
        <v>950</v>
      </c>
      <c r="D488" s="48">
        <v>0</v>
      </c>
      <c r="E488" s="48">
        <v>2000</v>
      </c>
      <c r="F488" s="48">
        <v>2000</v>
      </c>
      <c r="I488">
        <f>COUNTIF(הוצאות!$B:$B,A488)</f>
        <v>1</v>
      </c>
    </row>
    <row r="489" spans="1:9" ht="24.95" customHeight="1" x14ac:dyDescent="0.2">
      <c r="A489" s="47">
        <v>1813700110</v>
      </c>
      <c r="B489" s="47" t="s">
        <v>544</v>
      </c>
      <c r="C489" s="48">
        <v>269057.82</v>
      </c>
      <c r="D489" s="48">
        <v>339000</v>
      </c>
      <c r="E489" s="48">
        <v>350000</v>
      </c>
      <c r="F489" s="48">
        <v>354000</v>
      </c>
      <c r="I489">
        <f>COUNTIF(הוצאות!$B:$B,A489)</f>
        <v>1</v>
      </c>
    </row>
    <row r="490" spans="1:9" ht="24.95" customHeight="1" x14ac:dyDescent="0.2">
      <c r="A490" s="47">
        <v>1813700410</v>
      </c>
      <c r="B490" s="47" t="s">
        <v>545</v>
      </c>
      <c r="C490" s="48">
        <v>9000</v>
      </c>
      <c r="D490" s="48">
        <v>20000</v>
      </c>
      <c r="E490" s="48">
        <v>20000</v>
      </c>
      <c r="F490" s="48">
        <v>20000</v>
      </c>
      <c r="I490">
        <f>COUNTIF(הוצאות!$B:$B,A490)</f>
        <v>1</v>
      </c>
    </row>
    <row r="491" spans="1:9" ht="24.95" customHeight="1" x14ac:dyDescent="0.2">
      <c r="A491" s="47">
        <v>1813700431</v>
      </c>
      <c r="B491" s="47" t="s">
        <v>546</v>
      </c>
      <c r="C491" s="48">
        <v>0</v>
      </c>
      <c r="D491" s="48">
        <v>0</v>
      </c>
      <c r="E491" s="48">
        <f t="shared" si="16"/>
        <v>0</v>
      </c>
      <c r="F491" s="48">
        <f t="shared" si="16"/>
        <v>0</v>
      </c>
      <c r="I491">
        <f>COUNTIF(הוצאות!$B:$B,A491)</f>
        <v>1</v>
      </c>
    </row>
    <row r="492" spans="1:9" ht="24.95" customHeight="1" x14ac:dyDescent="0.2">
      <c r="A492" s="47">
        <v>1813700432</v>
      </c>
      <c r="B492" s="47" t="s">
        <v>547</v>
      </c>
      <c r="C492" s="48">
        <v>8255.4</v>
      </c>
      <c r="D492" s="48">
        <v>12000</v>
      </c>
      <c r="E492" s="48">
        <v>12000</v>
      </c>
      <c r="F492" s="48">
        <v>12000</v>
      </c>
      <c r="I492">
        <f>COUNTIF(הוצאות!$B:$B,A492)</f>
        <v>1</v>
      </c>
    </row>
    <row r="493" spans="1:9" ht="24.95" customHeight="1" x14ac:dyDescent="0.2">
      <c r="A493" s="47">
        <v>1813700540</v>
      </c>
      <c r="B493" s="47" t="s">
        <v>548</v>
      </c>
      <c r="C493" s="48">
        <v>713.29</v>
      </c>
      <c r="D493" s="48">
        <v>4000</v>
      </c>
      <c r="E493" s="48">
        <v>3000</v>
      </c>
      <c r="F493" s="48">
        <v>3000</v>
      </c>
      <c r="I493">
        <f>COUNTIF(הוצאות!$B:$B,A493)</f>
        <v>1</v>
      </c>
    </row>
    <row r="494" spans="1:9" ht="24.95" customHeight="1" x14ac:dyDescent="0.2">
      <c r="A494" s="47">
        <v>1813700720</v>
      </c>
      <c r="B494" s="47" t="s">
        <v>549</v>
      </c>
      <c r="C494" s="48">
        <v>32592.16</v>
      </c>
      <c r="D494" s="48">
        <v>7000</v>
      </c>
      <c r="E494" s="48">
        <v>43000</v>
      </c>
      <c r="F494" s="48">
        <v>43000</v>
      </c>
      <c r="I494">
        <f>COUNTIF(הוצאות!$B:$B,A494)</f>
        <v>1</v>
      </c>
    </row>
    <row r="495" spans="1:9" ht="24.95" customHeight="1" x14ac:dyDescent="0.2">
      <c r="A495" s="47">
        <v>1813700750</v>
      </c>
      <c r="B495" s="47" t="s">
        <v>550</v>
      </c>
      <c r="C495" s="48">
        <v>0</v>
      </c>
      <c r="D495" s="48">
        <v>26000</v>
      </c>
      <c r="E495" s="48">
        <f t="shared" si="16"/>
        <v>0</v>
      </c>
      <c r="F495" s="48"/>
      <c r="I495">
        <f>COUNTIF(הוצאות!$B:$B,A495)</f>
        <v>1</v>
      </c>
    </row>
    <row r="496" spans="1:9" ht="24.95" customHeight="1" x14ac:dyDescent="0.2">
      <c r="A496" s="47">
        <v>1813700780</v>
      </c>
      <c r="B496" s="47" t="s">
        <v>551</v>
      </c>
      <c r="C496" s="48">
        <v>10438</v>
      </c>
      <c r="D496" s="48">
        <v>10000</v>
      </c>
      <c r="E496" s="48">
        <v>14000</v>
      </c>
      <c r="F496" s="48">
        <v>14000</v>
      </c>
      <c r="I496">
        <f>COUNTIF(הוצאות!$B:$B,A496)</f>
        <v>1</v>
      </c>
    </row>
    <row r="497" spans="1:9" ht="24.95" customHeight="1" x14ac:dyDescent="0.2">
      <c r="A497" s="47">
        <v>1813800780</v>
      </c>
      <c r="B497" s="47" t="s">
        <v>552</v>
      </c>
      <c r="C497" s="48">
        <v>770000</v>
      </c>
      <c r="D497" s="48">
        <v>850000</v>
      </c>
      <c r="E497" s="48">
        <v>850000</v>
      </c>
      <c r="F497" s="48">
        <v>850000</v>
      </c>
      <c r="I497">
        <f>COUNTIF(הוצאות!$B:$B,A497)</f>
        <v>1</v>
      </c>
    </row>
    <row r="498" spans="1:9" ht="24.95" customHeight="1" x14ac:dyDescent="0.2">
      <c r="A498" s="47">
        <v>1814000110</v>
      </c>
      <c r="B498" s="47" t="s">
        <v>553</v>
      </c>
      <c r="C498" s="48">
        <v>0</v>
      </c>
      <c r="D498" s="48">
        <v>0</v>
      </c>
      <c r="E498" s="48">
        <f t="shared" si="16"/>
        <v>0</v>
      </c>
      <c r="F498" s="48">
        <f t="shared" si="16"/>
        <v>0</v>
      </c>
      <c r="I498">
        <f>COUNTIF(הוצאות!$B:$B,A498)</f>
        <v>1</v>
      </c>
    </row>
    <row r="499" spans="1:9" ht="24.95" customHeight="1" x14ac:dyDescent="0.2">
      <c r="A499" s="47">
        <v>1814000421</v>
      </c>
      <c r="B499" s="47" t="s">
        <v>1312</v>
      </c>
      <c r="C499" s="48">
        <v>174283.28</v>
      </c>
      <c r="D499" s="48">
        <v>238000</v>
      </c>
      <c r="E499" s="48">
        <v>238000</v>
      </c>
      <c r="F499" s="48">
        <v>238000</v>
      </c>
      <c r="I499">
        <f>COUNTIF(הוצאות!$B:$B,A499)</f>
        <v>1</v>
      </c>
    </row>
    <row r="500" spans="1:9" ht="24.95" customHeight="1" x14ac:dyDescent="0.2">
      <c r="A500" s="47">
        <v>1814000431</v>
      </c>
      <c r="B500" s="47" t="s">
        <v>501</v>
      </c>
      <c r="C500" s="48">
        <v>116143.5</v>
      </c>
      <c r="D500" s="48">
        <v>150000</v>
      </c>
      <c r="E500" s="48">
        <v>150000</v>
      </c>
      <c r="F500" s="48">
        <v>150000</v>
      </c>
      <c r="I500">
        <f>COUNTIF(הוצאות!$B:$B,A500)</f>
        <v>1</v>
      </c>
    </row>
    <row r="501" spans="1:9" ht="24.95" customHeight="1" x14ac:dyDescent="0.2">
      <c r="A501" s="47">
        <v>1814000432</v>
      </c>
      <c r="B501" s="47" t="s">
        <v>573</v>
      </c>
      <c r="C501" s="48">
        <v>48687</v>
      </c>
      <c r="D501" s="48">
        <v>0</v>
      </c>
      <c r="E501" s="48">
        <v>65000</v>
      </c>
      <c r="F501" s="48">
        <v>65000</v>
      </c>
      <c r="I501">
        <f>COUNTIF(הוצאות!$B:$B,A501)</f>
        <v>1</v>
      </c>
    </row>
    <row r="502" spans="1:9" ht="24.95" customHeight="1" x14ac:dyDescent="0.2">
      <c r="A502" s="47">
        <v>1814000433</v>
      </c>
      <c r="B502" s="47" t="s">
        <v>557</v>
      </c>
      <c r="C502" s="48">
        <v>0</v>
      </c>
      <c r="D502" s="48">
        <v>0</v>
      </c>
      <c r="E502" s="48">
        <f t="shared" si="16"/>
        <v>0</v>
      </c>
      <c r="F502" s="48">
        <f t="shared" si="16"/>
        <v>0</v>
      </c>
      <c r="I502">
        <f>COUNTIF(הוצאות!$B:$B,A502)</f>
        <v>1</v>
      </c>
    </row>
    <row r="503" spans="1:9" ht="24.95" customHeight="1" x14ac:dyDescent="0.2">
      <c r="A503" s="47">
        <v>1814000440</v>
      </c>
      <c r="B503" s="47" t="s">
        <v>558</v>
      </c>
      <c r="C503" s="48">
        <v>80919</v>
      </c>
      <c r="D503" s="48">
        <v>70000</v>
      </c>
      <c r="E503" s="48">
        <v>81000</v>
      </c>
      <c r="F503" s="48">
        <v>81000</v>
      </c>
      <c r="I503">
        <f>COUNTIF(הוצאות!$B:$B,A503)</f>
        <v>1</v>
      </c>
    </row>
    <row r="504" spans="1:9" ht="24.95" customHeight="1" x14ac:dyDescent="0.2">
      <c r="A504" s="47">
        <v>1814000450</v>
      </c>
      <c r="B504" s="47" t="s">
        <v>559</v>
      </c>
      <c r="C504" s="48">
        <v>0</v>
      </c>
      <c r="D504" s="48">
        <v>0</v>
      </c>
      <c r="E504" s="48">
        <f t="shared" si="16"/>
        <v>0</v>
      </c>
      <c r="F504" s="48">
        <f t="shared" si="16"/>
        <v>0</v>
      </c>
      <c r="I504">
        <f>COUNTIF(הוצאות!$B:$B,A504)</f>
        <v>1</v>
      </c>
    </row>
    <row r="505" spans="1:9" ht="24.95" customHeight="1" x14ac:dyDescent="0.2">
      <c r="A505" s="47">
        <v>1814000522</v>
      </c>
      <c r="B505" s="47" t="s">
        <v>299</v>
      </c>
      <c r="C505" s="48">
        <v>1800</v>
      </c>
      <c r="D505" s="48">
        <v>2000</v>
      </c>
      <c r="E505" s="48">
        <v>2000</v>
      </c>
      <c r="F505" s="48">
        <v>2000</v>
      </c>
      <c r="I505">
        <f>COUNTIF(הוצאות!$B:$B,A505)</f>
        <v>1</v>
      </c>
    </row>
    <row r="506" spans="1:9" ht="24.95" customHeight="1" x14ac:dyDescent="0.2">
      <c r="A506" s="47">
        <v>1814000540</v>
      </c>
      <c r="B506" s="47" t="s">
        <v>301</v>
      </c>
      <c r="C506" s="48">
        <v>2425.3000000000002</v>
      </c>
      <c r="D506" s="48">
        <v>2000</v>
      </c>
      <c r="E506" s="48">
        <v>3000</v>
      </c>
      <c r="F506" s="48">
        <v>3000</v>
      </c>
      <c r="I506">
        <f>COUNTIF(הוצאות!$B:$B,A506)</f>
        <v>1</v>
      </c>
    </row>
    <row r="507" spans="1:9" ht="24.95" customHeight="1" x14ac:dyDescent="0.2">
      <c r="A507" s="47">
        <v>1814000560</v>
      </c>
      <c r="B507" s="47" t="s">
        <v>303</v>
      </c>
      <c r="C507" s="48">
        <v>17194</v>
      </c>
      <c r="D507" s="48">
        <v>20000</v>
      </c>
      <c r="E507" s="48">
        <v>23000</v>
      </c>
      <c r="F507" s="48">
        <v>23000</v>
      </c>
      <c r="I507">
        <f>COUNTIF(הוצאות!$B:$B,A507)</f>
        <v>1</v>
      </c>
    </row>
    <row r="508" spans="1:9" ht="24.95" customHeight="1" x14ac:dyDescent="0.2">
      <c r="A508" s="47">
        <v>1814000720</v>
      </c>
      <c r="B508" s="47" t="s">
        <v>423</v>
      </c>
      <c r="C508" s="48">
        <v>579.44000000000005</v>
      </c>
      <c r="D508" s="48">
        <v>0</v>
      </c>
      <c r="E508" s="48"/>
      <c r="F508" s="48"/>
      <c r="I508">
        <f>COUNTIF(הוצאות!$B:$B,A508)</f>
        <v>1</v>
      </c>
    </row>
    <row r="509" spans="1:9" ht="24.95" customHeight="1" x14ac:dyDescent="0.2">
      <c r="A509" s="47">
        <v>1814000740</v>
      </c>
      <c r="B509" s="47" t="s">
        <v>560</v>
      </c>
      <c r="C509" s="48">
        <v>0</v>
      </c>
      <c r="D509" s="48">
        <v>0</v>
      </c>
      <c r="E509" s="48">
        <f t="shared" si="16"/>
        <v>0</v>
      </c>
      <c r="F509" s="48">
        <f t="shared" si="16"/>
        <v>0</v>
      </c>
      <c r="I509">
        <f>COUNTIF(הוצאות!$B:$B,A509)</f>
        <v>1</v>
      </c>
    </row>
    <row r="510" spans="1:9" ht="24.95" customHeight="1" x14ac:dyDescent="0.2">
      <c r="A510" s="47">
        <v>1814000750</v>
      </c>
      <c r="B510" s="47" t="s">
        <v>313</v>
      </c>
      <c r="C510" s="48">
        <v>24960</v>
      </c>
      <c r="D510" s="48">
        <v>31000</v>
      </c>
      <c r="E510" s="48">
        <v>33000</v>
      </c>
      <c r="F510" s="48">
        <v>33000</v>
      </c>
      <c r="I510">
        <f>COUNTIF(הוצאות!$B:$B,A510)</f>
        <v>1</v>
      </c>
    </row>
    <row r="511" spans="1:9" ht="24.95" customHeight="1" x14ac:dyDescent="0.2">
      <c r="A511" s="47">
        <v>1814000780</v>
      </c>
      <c r="B511" s="47" t="s">
        <v>305</v>
      </c>
      <c r="C511" s="48">
        <v>292.5</v>
      </c>
      <c r="D511" s="48">
        <v>0</v>
      </c>
      <c r="E511" s="48"/>
      <c r="F511" s="48"/>
      <c r="I511">
        <f>COUNTIF(הוצאות!$B:$B,A511)</f>
        <v>1</v>
      </c>
    </row>
    <row r="512" spans="1:9" ht="24.95" customHeight="1" x14ac:dyDescent="0.2">
      <c r="A512" s="47">
        <v>1814000820</v>
      </c>
      <c r="B512" s="47" t="s">
        <v>561</v>
      </c>
      <c r="C512" s="48">
        <v>0</v>
      </c>
      <c r="D512" s="48">
        <v>0</v>
      </c>
      <c r="E512" s="48">
        <f t="shared" si="16"/>
        <v>0</v>
      </c>
      <c r="F512" s="48">
        <f t="shared" si="16"/>
        <v>0</v>
      </c>
      <c r="I512">
        <f>COUNTIF(הוצאות!$B:$B,A512)</f>
        <v>1</v>
      </c>
    </row>
    <row r="513" spans="1:9" ht="24.95" customHeight="1" x14ac:dyDescent="0.2">
      <c r="A513" s="47">
        <v>1814001110</v>
      </c>
      <c r="B513" s="47" t="s">
        <v>562</v>
      </c>
      <c r="C513" s="48">
        <v>984302.21</v>
      </c>
      <c r="D513" s="48">
        <v>1223000</v>
      </c>
      <c r="E513" s="48">
        <v>1280000</v>
      </c>
      <c r="F513" s="48">
        <v>1272000</v>
      </c>
      <c r="I513">
        <f>COUNTIF(הוצאות!$B:$B,A513)</f>
        <v>1</v>
      </c>
    </row>
    <row r="514" spans="1:9" ht="24.95" customHeight="1" x14ac:dyDescent="0.2">
      <c r="A514" s="47">
        <v>1814001850</v>
      </c>
      <c r="B514" s="47" t="s">
        <v>563</v>
      </c>
      <c r="C514" s="48">
        <v>346187</v>
      </c>
      <c r="D514" s="48">
        <v>459000</v>
      </c>
      <c r="E514" s="48">
        <v>461000</v>
      </c>
      <c r="F514" s="48">
        <v>461000</v>
      </c>
      <c r="I514">
        <f>COUNTIF(הוצאות!$B:$B,A514)</f>
        <v>1</v>
      </c>
    </row>
    <row r="515" spans="1:9" ht="24.95" customHeight="1" x14ac:dyDescent="0.2">
      <c r="A515" s="47">
        <v>1814002110</v>
      </c>
      <c r="B515" s="47" t="s">
        <v>564</v>
      </c>
      <c r="C515" s="48">
        <v>1029661.05</v>
      </c>
      <c r="D515" s="48">
        <v>1219000</v>
      </c>
      <c r="E515" s="48">
        <v>1310000</v>
      </c>
      <c r="F515" s="48">
        <v>1323000</v>
      </c>
      <c r="I515">
        <f>COUNTIF(הוצאות!$B:$B,A515)</f>
        <v>1</v>
      </c>
    </row>
    <row r="516" spans="1:9" ht="24.95" customHeight="1" x14ac:dyDescent="0.2">
      <c r="A516" s="47">
        <v>1814002850</v>
      </c>
      <c r="B516" s="47" t="s">
        <v>565</v>
      </c>
      <c r="C516" s="48">
        <v>180198</v>
      </c>
      <c r="D516" s="48">
        <v>241000</v>
      </c>
      <c r="E516" s="48">
        <v>241000</v>
      </c>
      <c r="F516" s="48">
        <v>241000</v>
      </c>
      <c r="I516">
        <f>COUNTIF(הוצאות!$B:$B,A516)</f>
        <v>1</v>
      </c>
    </row>
    <row r="517" spans="1:9" ht="24.95" customHeight="1" x14ac:dyDescent="0.2">
      <c r="A517" s="47">
        <v>1814003110</v>
      </c>
      <c r="B517" s="47" t="s">
        <v>566</v>
      </c>
      <c r="C517" s="48">
        <v>500752.25</v>
      </c>
      <c r="D517" s="48">
        <v>633000</v>
      </c>
      <c r="E517" s="48">
        <v>650000</v>
      </c>
      <c r="F517" s="48">
        <v>652000</v>
      </c>
      <c r="I517">
        <f>COUNTIF(הוצאות!$B:$B,A517)</f>
        <v>1</v>
      </c>
    </row>
    <row r="518" spans="1:9" ht="24.95" customHeight="1" x14ac:dyDescent="0.2">
      <c r="A518" s="47">
        <v>1814003820</v>
      </c>
      <c r="B518" s="47" t="s">
        <v>567</v>
      </c>
      <c r="C518" s="48">
        <v>0</v>
      </c>
      <c r="D518" s="48">
        <v>0</v>
      </c>
      <c r="E518" s="48">
        <f t="shared" si="16"/>
        <v>0</v>
      </c>
      <c r="F518" s="48">
        <f t="shared" si="16"/>
        <v>0</v>
      </c>
      <c r="I518">
        <f>COUNTIF(הוצאות!$B:$B,A518)</f>
        <v>1</v>
      </c>
    </row>
    <row r="519" spans="1:9" ht="24.95" customHeight="1" x14ac:dyDescent="0.2">
      <c r="A519" s="47">
        <v>1814003850</v>
      </c>
      <c r="B519" s="47" t="s">
        <v>568</v>
      </c>
      <c r="C519" s="48">
        <v>36993.85</v>
      </c>
      <c r="D519" s="48">
        <v>166500</v>
      </c>
      <c r="E519" s="48">
        <v>50000</v>
      </c>
      <c r="F519" s="48">
        <v>50000</v>
      </c>
      <c r="I519">
        <f>COUNTIF(הוצאות!$B:$B,A519)</f>
        <v>1</v>
      </c>
    </row>
    <row r="520" spans="1:9" ht="24.95" customHeight="1" x14ac:dyDescent="0.2">
      <c r="A520" s="47">
        <v>1814004110</v>
      </c>
      <c r="B520" s="47" t="s">
        <v>569</v>
      </c>
      <c r="C520" s="48">
        <v>432945.78</v>
      </c>
      <c r="D520" s="48">
        <v>473000</v>
      </c>
      <c r="E520" s="48">
        <v>545000</v>
      </c>
      <c r="F520" s="48">
        <v>550000</v>
      </c>
      <c r="I520">
        <f>COUNTIF(הוצאות!$B:$B,A520)</f>
        <v>1</v>
      </c>
    </row>
    <row r="521" spans="1:9" ht="24.95" customHeight="1" x14ac:dyDescent="0.2">
      <c r="A521" s="47">
        <v>1814004850</v>
      </c>
      <c r="B521" s="47" t="s">
        <v>570</v>
      </c>
      <c r="C521" s="48">
        <v>58707</v>
      </c>
      <c r="D521" s="48">
        <v>75000</v>
      </c>
      <c r="E521" s="48">
        <v>78000</v>
      </c>
      <c r="F521" s="48">
        <v>78000</v>
      </c>
      <c r="I521">
        <f>COUNTIF(הוצאות!$B:$B,A521)</f>
        <v>1</v>
      </c>
    </row>
    <row r="522" spans="1:9" ht="24.95" customHeight="1" x14ac:dyDescent="0.2">
      <c r="A522" s="47">
        <v>1814100750</v>
      </c>
      <c r="B522" s="47" t="s">
        <v>571</v>
      </c>
      <c r="C522" s="48">
        <v>24000</v>
      </c>
      <c r="D522" s="48">
        <v>100000</v>
      </c>
      <c r="E522" s="48">
        <f t="shared" si="16"/>
        <v>32000</v>
      </c>
      <c r="F522" s="48">
        <v>32000</v>
      </c>
      <c r="I522">
        <f>COUNTIF(הוצאות!$B:$B,A522)</f>
        <v>1</v>
      </c>
    </row>
    <row r="523" spans="1:9" ht="24.95" customHeight="1" x14ac:dyDescent="0.2">
      <c r="A523" s="47">
        <v>1815200780</v>
      </c>
      <c r="B523" s="47" t="s">
        <v>535</v>
      </c>
      <c r="C523" s="48">
        <v>0</v>
      </c>
      <c r="D523" s="48">
        <v>0</v>
      </c>
      <c r="E523" s="48">
        <f t="shared" si="16"/>
        <v>0</v>
      </c>
      <c r="F523" s="48">
        <f t="shared" si="16"/>
        <v>0</v>
      </c>
      <c r="I523">
        <f>COUNTIF(הוצאות!$B:$B,A523)</f>
        <v>1</v>
      </c>
    </row>
    <row r="524" spans="1:9" ht="24.95" customHeight="1" x14ac:dyDescent="0.2">
      <c r="A524" s="47">
        <v>1815700110</v>
      </c>
      <c r="B524" s="47" t="s">
        <v>572</v>
      </c>
      <c r="C524" s="48">
        <v>10262752.039999999</v>
      </c>
      <c r="D524" s="48">
        <v>13418000</v>
      </c>
      <c r="E524" s="48">
        <v>13684000</v>
      </c>
      <c r="F524" s="48">
        <v>14195000</v>
      </c>
      <c r="I524">
        <f>COUNTIF(הוצאות!$B:$B,A524)</f>
        <v>1</v>
      </c>
    </row>
    <row r="525" spans="1:9" ht="24.95" customHeight="1" x14ac:dyDescent="0.2">
      <c r="A525" s="47">
        <v>1815700421</v>
      </c>
      <c r="B525" s="47" t="s">
        <v>1312</v>
      </c>
      <c r="C525" s="48">
        <v>33705.199999999997</v>
      </c>
      <c r="D525" s="48">
        <v>39000</v>
      </c>
      <c r="E525" s="48">
        <v>45000</v>
      </c>
      <c r="F525" s="48"/>
      <c r="I525">
        <f>COUNTIF(הוצאות!$B:$B,A525)</f>
        <v>1</v>
      </c>
    </row>
    <row r="526" spans="1:9" ht="24.95" customHeight="1" x14ac:dyDescent="0.2">
      <c r="A526" s="47">
        <v>1815700431</v>
      </c>
      <c r="B526" s="47" t="s">
        <v>501</v>
      </c>
      <c r="C526" s="48">
        <v>104403.17</v>
      </c>
      <c r="D526" s="48">
        <v>166000</v>
      </c>
      <c r="E526" s="48">
        <v>160000</v>
      </c>
      <c r="F526" s="48"/>
      <c r="I526">
        <f>COUNTIF(הוצאות!$B:$B,A526)</f>
        <v>1</v>
      </c>
    </row>
    <row r="527" spans="1:9" ht="24.95" customHeight="1" x14ac:dyDescent="0.2">
      <c r="A527" s="47">
        <v>1815700432</v>
      </c>
      <c r="B527" s="47" t="s">
        <v>573</v>
      </c>
      <c r="C527" s="48">
        <v>52262</v>
      </c>
      <c r="D527" s="48">
        <v>11000</v>
      </c>
      <c r="E527" s="48">
        <v>70000</v>
      </c>
      <c r="F527" s="48"/>
      <c r="I527">
        <f>COUNTIF(הוצאות!$B:$B,A527)</f>
        <v>1</v>
      </c>
    </row>
    <row r="528" spans="1:9" ht="24.95" customHeight="1" x14ac:dyDescent="0.2">
      <c r="A528" s="47">
        <v>1815700433</v>
      </c>
      <c r="B528" s="47" t="s">
        <v>455</v>
      </c>
      <c r="C528" s="48">
        <v>0</v>
      </c>
      <c r="D528" s="48">
        <v>0</v>
      </c>
      <c r="E528" s="48">
        <f t="shared" si="16"/>
        <v>0</v>
      </c>
      <c r="F528" s="48"/>
      <c r="I528">
        <f>COUNTIF(הוצאות!$B:$B,A528)</f>
        <v>1</v>
      </c>
    </row>
    <row r="529" spans="1:9" ht="24.95" customHeight="1" x14ac:dyDescent="0.2">
      <c r="A529" s="47">
        <v>1815700440</v>
      </c>
      <c r="B529" s="47" t="s">
        <v>502</v>
      </c>
      <c r="C529" s="48">
        <v>106474</v>
      </c>
      <c r="D529" s="48">
        <v>62000</v>
      </c>
      <c r="E529" s="48">
        <v>106000</v>
      </c>
      <c r="F529" s="48"/>
      <c r="I529">
        <f>COUNTIF(הוצאות!$B:$B,A529)</f>
        <v>1</v>
      </c>
    </row>
    <row r="530" spans="1:9" ht="24.95" customHeight="1" x14ac:dyDescent="0.2">
      <c r="A530" s="47">
        <v>1815700450</v>
      </c>
      <c r="B530" s="47" t="s">
        <v>574</v>
      </c>
      <c r="C530" s="48">
        <v>0</v>
      </c>
      <c r="D530" s="48">
        <v>0</v>
      </c>
      <c r="E530" s="48">
        <f t="shared" si="16"/>
        <v>0</v>
      </c>
      <c r="F530" s="48"/>
      <c r="I530">
        <f>COUNTIF(הוצאות!$B:$B,A530)</f>
        <v>1</v>
      </c>
    </row>
    <row r="531" spans="1:9" ht="24.95" customHeight="1" x14ac:dyDescent="0.2">
      <c r="A531" s="47">
        <v>1815700521</v>
      </c>
      <c r="B531" s="47" t="s">
        <v>575</v>
      </c>
      <c r="C531" s="48">
        <v>0</v>
      </c>
      <c r="D531" s="48">
        <v>0</v>
      </c>
      <c r="E531" s="48">
        <f t="shared" si="16"/>
        <v>0</v>
      </c>
      <c r="F531" s="48"/>
      <c r="I531">
        <f>COUNTIF(הוצאות!$B:$B,A531)</f>
        <v>1</v>
      </c>
    </row>
    <row r="532" spans="1:9" ht="24.95" customHeight="1" x14ac:dyDescent="0.2">
      <c r="A532" s="47">
        <v>1815700522</v>
      </c>
      <c r="B532" s="47" t="s">
        <v>576</v>
      </c>
      <c r="C532" s="48">
        <v>1800</v>
      </c>
      <c r="D532" s="48">
        <v>2000</v>
      </c>
      <c r="E532" s="48">
        <f t="shared" si="16"/>
        <v>2400</v>
      </c>
      <c r="F532" s="48"/>
      <c r="I532">
        <f>COUNTIF(הוצאות!$B:$B,A532)</f>
        <v>1</v>
      </c>
    </row>
    <row r="533" spans="1:9" ht="24.95" customHeight="1" x14ac:dyDescent="0.2">
      <c r="A533" s="47">
        <v>1815700540</v>
      </c>
      <c r="B533" s="47" t="s">
        <v>301</v>
      </c>
      <c r="C533" s="48">
        <v>1541.78</v>
      </c>
      <c r="D533" s="48">
        <v>7000</v>
      </c>
      <c r="E533" s="48">
        <v>6000</v>
      </c>
      <c r="F533" s="48"/>
      <c r="I533">
        <f>COUNTIF(הוצאות!$B:$B,A533)</f>
        <v>1</v>
      </c>
    </row>
    <row r="534" spans="1:9" ht="24.95" customHeight="1" x14ac:dyDescent="0.2">
      <c r="A534" s="47">
        <v>1815700560</v>
      </c>
      <c r="B534" s="47" t="s">
        <v>319</v>
      </c>
      <c r="C534" s="48">
        <v>16817</v>
      </c>
      <c r="D534" s="48">
        <v>41000</v>
      </c>
      <c r="E534" s="48">
        <v>25000</v>
      </c>
      <c r="F534" s="48"/>
      <c r="I534">
        <f>COUNTIF(הוצאות!$B:$B,A534)</f>
        <v>1</v>
      </c>
    </row>
    <row r="535" spans="1:9" ht="24.95" customHeight="1" x14ac:dyDescent="0.2">
      <c r="A535" s="47">
        <v>1815700720</v>
      </c>
      <c r="B535" s="47" t="s">
        <v>423</v>
      </c>
      <c r="C535" s="48">
        <v>13063.2</v>
      </c>
      <c r="D535" s="48">
        <v>17000</v>
      </c>
      <c r="E535" s="48">
        <v>17000</v>
      </c>
      <c r="F535" s="48"/>
      <c r="I535">
        <f>COUNTIF(הוצאות!$B:$B,A535)</f>
        <v>1</v>
      </c>
    </row>
    <row r="536" spans="1:9" ht="24.95" customHeight="1" x14ac:dyDescent="0.2">
      <c r="A536" s="47">
        <v>1815700750</v>
      </c>
      <c r="B536" s="47" t="s">
        <v>313</v>
      </c>
      <c r="C536" s="48">
        <v>87063</v>
      </c>
      <c r="D536" s="48">
        <v>196000</v>
      </c>
      <c r="E536" s="48">
        <v>120000</v>
      </c>
      <c r="F536" s="48"/>
      <c r="I536">
        <f>COUNTIF(הוצאות!$B:$B,A536)</f>
        <v>1</v>
      </c>
    </row>
    <row r="537" spans="1:9" ht="24.95" customHeight="1" x14ac:dyDescent="0.2">
      <c r="A537" s="47">
        <v>1815700751</v>
      </c>
      <c r="B537" s="47" t="s">
        <v>577</v>
      </c>
      <c r="C537" s="48">
        <v>0</v>
      </c>
      <c r="D537" s="48">
        <v>62000</v>
      </c>
      <c r="E537" s="48">
        <f t="shared" si="16"/>
        <v>0</v>
      </c>
      <c r="F537" s="48"/>
      <c r="I537">
        <f>COUNTIF(הוצאות!$B:$B,A537)</f>
        <v>1</v>
      </c>
    </row>
    <row r="538" spans="1:9" ht="24.95" customHeight="1" x14ac:dyDescent="0.2">
      <c r="A538" s="47">
        <v>1815700780</v>
      </c>
      <c r="B538" s="47" t="s">
        <v>305</v>
      </c>
      <c r="C538" s="48">
        <v>80861.59</v>
      </c>
      <c r="D538" s="48">
        <v>97000</v>
      </c>
      <c r="E538" s="48">
        <v>108000</v>
      </c>
      <c r="F538" s="48"/>
      <c r="I538">
        <f>COUNTIF(הוצאות!$B:$B,A538)</f>
        <v>1</v>
      </c>
    </row>
    <row r="539" spans="1:9" ht="24.95" customHeight="1" x14ac:dyDescent="0.2">
      <c r="A539" s="47">
        <v>1815700850</v>
      </c>
      <c r="B539" s="47" t="s">
        <v>1386</v>
      </c>
      <c r="C539" s="48"/>
      <c r="D539" s="48"/>
      <c r="E539" s="48"/>
      <c r="F539" s="48">
        <v>650000</v>
      </c>
    </row>
    <row r="540" spans="1:9" ht="24.95" customHeight="1" x14ac:dyDescent="0.2">
      <c r="A540" s="47">
        <v>1815701110</v>
      </c>
      <c r="B540" s="47" t="s">
        <v>578</v>
      </c>
      <c r="C540" s="48">
        <v>10008410.529999999</v>
      </c>
      <c r="D540" s="48">
        <v>13538000</v>
      </c>
      <c r="E540" s="48">
        <v>13345000</v>
      </c>
      <c r="F540" s="48">
        <v>14475000</v>
      </c>
      <c r="I540">
        <f>COUNTIF(הוצאות!$B:$B,A540)</f>
        <v>1</v>
      </c>
    </row>
    <row r="541" spans="1:9" ht="24.95" customHeight="1" x14ac:dyDescent="0.2">
      <c r="A541" s="47">
        <v>1815701431</v>
      </c>
      <c r="B541" s="47" t="s">
        <v>501</v>
      </c>
      <c r="C541" s="48">
        <v>80119.28</v>
      </c>
      <c r="D541" s="48">
        <v>84000</v>
      </c>
      <c r="E541" s="48">
        <v>106000</v>
      </c>
      <c r="F541" s="48"/>
      <c r="I541">
        <f>COUNTIF(הוצאות!$B:$B,A541)</f>
        <v>1</v>
      </c>
    </row>
    <row r="542" spans="1:9" ht="24.95" customHeight="1" x14ac:dyDescent="0.2">
      <c r="A542" s="47">
        <v>1815701432</v>
      </c>
      <c r="B542" s="47" t="s">
        <v>573</v>
      </c>
      <c r="C542" s="48">
        <v>74377.100000000006</v>
      </c>
      <c r="D542" s="48">
        <v>45000</v>
      </c>
      <c r="E542" s="48">
        <v>95000</v>
      </c>
      <c r="F542" s="48"/>
      <c r="I542">
        <f>COUNTIF(הוצאות!$B:$B,A542)</f>
        <v>1</v>
      </c>
    </row>
    <row r="543" spans="1:9" ht="24.95" customHeight="1" x14ac:dyDescent="0.2">
      <c r="A543" s="47">
        <v>1815701440</v>
      </c>
      <c r="B543" s="47" t="s">
        <v>502</v>
      </c>
      <c r="C543" s="48">
        <v>0</v>
      </c>
      <c r="D543" s="48">
        <v>0</v>
      </c>
      <c r="E543" s="48">
        <f t="shared" ref="E543:F607" si="17">C543*12/9</f>
        <v>0</v>
      </c>
      <c r="F543" s="48"/>
      <c r="I543">
        <f>COUNTIF(הוצאות!$B:$B,A543)</f>
        <v>1</v>
      </c>
    </row>
    <row r="544" spans="1:9" ht="24.95" customHeight="1" x14ac:dyDescent="0.2">
      <c r="A544" s="47">
        <v>1815701450</v>
      </c>
      <c r="B544" s="47" t="s">
        <v>579</v>
      </c>
      <c r="C544" s="48">
        <v>0</v>
      </c>
      <c r="D544" s="48">
        <v>0</v>
      </c>
      <c r="E544" s="48">
        <f t="shared" si="17"/>
        <v>0</v>
      </c>
      <c r="F544" s="48"/>
      <c r="I544">
        <f>COUNTIF(הוצאות!$B:$B,A544)</f>
        <v>1</v>
      </c>
    </row>
    <row r="545" spans="1:9" ht="24.95" customHeight="1" x14ac:dyDescent="0.2">
      <c r="A545" s="47">
        <v>1815701540</v>
      </c>
      <c r="B545" s="47" t="s">
        <v>354</v>
      </c>
      <c r="C545" s="48">
        <v>3103.22</v>
      </c>
      <c r="D545" s="48">
        <v>9000</v>
      </c>
      <c r="E545" s="48">
        <v>6000</v>
      </c>
      <c r="F545" s="48"/>
      <c r="I545">
        <f>COUNTIF(הוצאות!$B:$B,A545)</f>
        <v>1</v>
      </c>
    </row>
    <row r="546" spans="1:9" ht="24.95" customHeight="1" x14ac:dyDescent="0.2">
      <c r="A546" s="47">
        <v>1815701560</v>
      </c>
      <c r="B546" s="47" t="s">
        <v>580</v>
      </c>
      <c r="C546" s="48">
        <v>9321</v>
      </c>
      <c r="D546" s="48">
        <v>36000</v>
      </c>
      <c r="E546" s="48">
        <v>12500</v>
      </c>
      <c r="F546" s="48"/>
      <c r="I546">
        <f>COUNTIF(הוצאות!$B:$B,A546)</f>
        <v>1</v>
      </c>
    </row>
    <row r="547" spans="1:9" ht="24.95" customHeight="1" x14ac:dyDescent="0.2">
      <c r="A547" s="47">
        <v>1815701720</v>
      </c>
      <c r="B547" s="47" t="s">
        <v>581</v>
      </c>
      <c r="C547" s="48">
        <v>8743</v>
      </c>
      <c r="D547" s="48">
        <v>10000</v>
      </c>
      <c r="E547" s="48">
        <v>12000</v>
      </c>
      <c r="F547" s="48"/>
      <c r="I547">
        <f>COUNTIF(הוצאות!$B:$B,A547)</f>
        <v>1</v>
      </c>
    </row>
    <row r="548" spans="1:9" ht="24.95" customHeight="1" x14ac:dyDescent="0.2">
      <c r="A548" s="47">
        <v>1815701750</v>
      </c>
      <c r="B548" s="47" t="s">
        <v>582</v>
      </c>
      <c r="C548" s="48">
        <v>0</v>
      </c>
      <c r="D548" s="48">
        <v>0</v>
      </c>
      <c r="E548" s="48">
        <f t="shared" si="17"/>
        <v>0</v>
      </c>
      <c r="F548" s="48"/>
      <c r="I548">
        <f>COUNTIF(הוצאות!$B:$B,A548)</f>
        <v>1</v>
      </c>
    </row>
    <row r="549" spans="1:9" ht="24.95" customHeight="1" x14ac:dyDescent="0.2">
      <c r="A549" s="47">
        <v>1815701780</v>
      </c>
      <c r="B549" s="47" t="s">
        <v>583</v>
      </c>
      <c r="C549" s="48">
        <v>34019.699999999997</v>
      </c>
      <c r="D549" s="48">
        <v>55000</v>
      </c>
      <c r="E549" s="48">
        <v>50000</v>
      </c>
      <c r="F549" s="48"/>
      <c r="I549">
        <f>COUNTIF(הוצאות!$B:$B,A549)</f>
        <v>1</v>
      </c>
    </row>
    <row r="550" spans="1:9" ht="24.95" customHeight="1" x14ac:dyDescent="0.2">
      <c r="A550" s="47">
        <v>1815701850</v>
      </c>
      <c r="B550" s="47" t="s">
        <v>1386</v>
      </c>
      <c r="C550" s="48"/>
      <c r="D550" s="48"/>
      <c r="E550" s="48"/>
      <c r="F550" s="48">
        <v>280000</v>
      </c>
    </row>
    <row r="551" spans="1:9" ht="24.95" customHeight="1" x14ac:dyDescent="0.2">
      <c r="A551" s="47">
        <v>1815702110</v>
      </c>
      <c r="B551" s="47" t="s">
        <v>584</v>
      </c>
      <c r="C551" s="48">
        <v>6354749.6600000001</v>
      </c>
      <c r="D551" s="48">
        <v>8359000</v>
      </c>
      <c r="E551" s="48">
        <f t="shared" si="17"/>
        <v>8472999.5466666669</v>
      </c>
      <c r="F551" s="48">
        <v>9218000</v>
      </c>
      <c r="I551">
        <f>COUNTIF(הוצאות!$B:$B,A551)</f>
        <v>1</v>
      </c>
    </row>
    <row r="552" spans="1:9" ht="24.95" customHeight="1" x14ac:dyDescent="0.2">
      <c r="A552" s="47">
        <v>1815702431</v>
      </c>
      <c r="B552" s="47" t="s">
        <v>585</v>
      </c>
      <c r="C552" s="48">
        <v>0</v>
      </c>
      <c r="D552" s="48">
        <v>109000</v>
      </c>
      <c r="E552" s="48">
        <v>100000</v>
      </c>
      <c r="F552" s="48"/>
      <c r="I552">
        <f>COUNTIF(הוצאות!$B:$B,A552)</f>
        <v>1</v>
      </c>
    </row>
    <row r="553" spans="1:9" ht="24.95" customHeight="1" x14ac:dyDescent="0.2">
      <c r="A553" s="47">
        <v>1815702432</v>
      </c>
      <c r="B553" s="47" t="s">
        <v>586</v>
      </c>
      <c r="C553" s="48">
        <v>36.299999999999997</v>
      </c>
      <c r="D553" s="48">
        <v>25000</v>
      </c>
      <c r="E553" s="48">
        <v>25000</v>
      </c>
      <c r="F553" s="48"/>
      <c r="I553">
        <f>COUNTIF(הוצאות!$B:$B,A553)</f>
        <v>1</v>
      </c>
    </row>
    <row r="554" spans="1:9" ht="24.95" customHeight="1" x14ac:dyDescent="0.2">
      <c r="A554" s="47">
        <v>1815702440</v>
      </c>
      <c r="B554" s="47" t="s">
        <v>502</v>
      </c>
      <c r="C554" s="48">
        <v>0</v>
      </c>
      <c r="D554" s="48">
        <v>0</v>
      </c>
      <c r="E554" s="48">
        <f t="shared" si="17"/>
        <v>0</v>
      </c>
      <c r="F554" s="48"/>
      <c r="I554">
        <f>COUNTIF(הוצאות!$B:$B,A554)</f>
        <v>1</v>
      </c>
    </row>
    <row r="555" spans="1:9" ht="24.95" customHeight="1" x14ac:dyDescent="0.2">
      <c r="A555" s="47">
        <v>1815702450</v>
      </c>
      <c r="B555" s="47" t="s">
        <v>579</v>
      </c>
      <c r="C555" s="48">
        <v>0</v>
      </c>
      <c r="D555" s="48">
        <v>0</v>
      </c>
      <c r="E555" s="48">
        <f t="shared" si="17"/>
        <v>0</v>
      </c>
      <c r="F555" s="48"/>
      <c r="I555">
        <f>COUNTIF(הוצאות!$B:$B,A555)</f>
        <v>1</v>
      </c>
    </row>
    <row r="556" spans="1:9" ht="24.95" customHeight="1" x14ac:dyDescent="0.2">
      <c r="A556" s="47">
        <v>1815702540</v>
      </c>
      <c r="B556" s="47" t="s">
        <v>587</v>
      </c>
      <c r="C556" s="48">
        <v>413.01</v>
      </c>
      <c r="D556" s="48">
        <v>1000</v>
      </c>
      <c r="E556" s="48">
        <v>1000</v>
      </c>
      <c r="F556" s="48"/>
      <c r="I556">
        <f>COUNTIF(הוצאות!$B:$B,A556)</f>
        <v>1</v>
      </c>
    </row>
    <row r="557" spans="1:9" ht="24.95" customHeight="1" x14ac:dyDescent="0.2">
      <c r="A557" s="47">
        <v>1815702560</v>
      </c>
      <c r="B557" s="47" t="s">
        <v>588</v>
      </c>
      <c r="C557" s="48">
        <v>5480</v>
      </c>
      <c r="D557" s="48">
        <v>14000</v>
      </c>
      <c r="E557" s="48">
        <v>8000</v>
      </c>
      <c r="F557" s="48"/>
      <c r="I557">
        <f>COUNTIF(הוצאות!$B:$B,A557)</f>
        <v>1</v>
      </c>
    </row>
    <row r="558" spans="1:9" ht="24.95" customHeight="1" x14ac:dyDescent="0.2">
      <c r="A558" s="47">
        <v>1815702720</v>
      </c>
      <c r="B558" s="47" t="s">
        <v>589</v>
      </c>
      <c r="C558" s="48">
        <v>0</v>
      </c>
      <c r="D558" s="48">
        <v>11000</v>
      </c>
      <c r="E558" s="48">
        <f t="shared" si="17"/>
        <v>0</v>
      </c>
      <c r="F558" s="48"/>
      <c r="I558">
        <f>COUNTIF(הוצאות!$B:$B,A558)</f>
        <v>1</v>
      </c>
    </row>
    <row r="559" spans="1:9" ht="24.95" customHeight="1" x14ac:dyDescent="0.2">
      <c r="A559" s="47">
        <v>1815702750</v>
      </c>
      <c r="B559" s="47" t="s">
        <v>590</v>
      </c>
      <c r="C559" s="48">
        <v>7956</v>
      </c>
      <c r="D559" s="48">
        <v>0</v>
      </c>
      <c r="E559" s="48">
        <v>11000</v>
      </c>
      <c r="F559" s="48"/>
      <c r="I559">
        <f>COUNTIF(הוצאות!$B:$B,A559)</f>
        <v>1</v>
      </c>
    </row>
    <row r="560" spans="1:9" ht="24.95" customHeight="1" x14ac:dyDescent="0.2">
      <c r="A560" s="47">
        <v>1815702780</v>
      </c>
      <c r="B560" s="47" t="s">
        <v>591</v>
      </c>
      <c r="C560" s="48">
        <v>73959</v>
      </c>
      <c r="D560" s="48">
        <v>106000</v>
      </c>
      <c r="E560" s="48">
        <v>99000</v>
      </c>
      <c r="F560" s="48"/>
      <c r="I560">
        <f>COUNTIF(הוצאות!$B:$B,A560)</f>
        <v>1</v>
      </c>
    </row>
    <row r="561" spans="1:9" ht="24.95" customHeight="1" x14ac:dyDescent="0.2">
      <c r="A561" s="47">
        <v>1815702850</v>
      </c>
      <c r="B561" s="47" t="s">
        <v>1386</v>
      </c>
      <c r="C561" s="48"/>
      <c r="D561" s="48"/>
      <c r="E561" s="48"/>
      <c r="F561" s="48">
        <v>240000</v>
      </c>
    </row>
    <row r="562" spans="1:9" ht="24.95" customHeight="1" x14ac:dyDescent="0.2">
      <c r="A562" s="47">
        <v>1815703110</v>
      </c>
      <c r="B562" s="47" t="s">
        <v>592</v>
      </c>
      <c r="C562" s="48">
        <v>3284176.93</v>
      </c>
      <c r="D562" s="48">
        <v>4552000</v>
      </c>
      <c r="E562" s="48">
        <v>4378000</v>
      </c>
      <c r="F562" s="48">
        <v>4878000</v>
      </c>
      <c r="I562">
        <f>COUNTIF(הוצאות!$B:$B,A562)</f>
        <v>1</v>
      </c>
    </row>
    <row r="563" spans="1:9" ht="24.95" customHeight="1" x14ac:dyDescent="0.2">
      <c r="A563" s="47">
        <v>1815703431</v>
      </c>
      <c r="B563" s="47" t="s">
        <v>593</v>
      </c>
      <c r="C563" s="48">
        <v>11160.51</v>
      </c>
      <c r="D563" s="48">
        <v>6000</v>
      </c>
      <c r="E563" s="48">
        <v>15000</v>
      </c>
      <c r="F563" s="48">
        <v>15000</v>
      </c>
      <c r="I563">
        <f>COUNTIF(הוצאות!$B:$B,A563)</f>
        <v>1</v>
      </c>
    </row>
    <row r="564" spans="1:9" ht="24.95" customHeight="1" x14ac:dyDescent="0.2">
      <c r="A564" s="47">
        <v>1815703432</v>
      </c>
      <c r="B564" s="47" t="s">
        <v>594</v>
      </c>
      <c r="C564" s="48">
        <v>4208</v>
      </c>
      <c r="D564" s="48">
        <v>2000</v>
      </c>
      <c r="E564" s="48">
        <v>6000</v>
      </c>
      <c r="F564" s="48">
        <v>6000</v>
      </c>
      <c r="I564">
        <f>COUNTIF(הוצאות!$B:$B,A564)</f>
        <v>1</v>
      </c>
    </row>
    <row r="565" spans="1:9" ht="24.95" customHeight="1" x14ac:dyDescent="0.2">
      <c r="A565" s="47">
        <v>1815703450</v>
      </c>
      <c r="B565" s="47" t="s">
        <v>579</v>
      </c>
      <c r="C565" s="48">
        <v>0</v>
      </c>
      <c r="D565" s="48">
        <v>0</v>
      </c>
      <c r="E565" s="48">
        <f t="shared" si="17"/>
        <v>0</v>
      </c>
      <c r="F565" s="48">
        <f t="shared" si="17"/>
        <v>0</v>
      </c>
      <c r="I565">
        <f>COUNTIF(הוצאות!$B:$B,A565)</f>
        <v>1</v>
      </c>
    </row>
    <row r="566" spans="1:9" ht="24.95" customHeight="1" x14ac:dyDescent="0.2">
      <c r="A566" s="47">
        <v>1815703540</v>
      </c>
      <c r="B566" s="47" t="s">
        <v>595</v>
      </c>
      <c r="C566" s="48">
        <v>1053.5</v>
      </c>
      <c r="D566" s="48">
        <v>0</v>
      </c>
      <c r="E566" s="48">
        <v>1500</v>
      </c>
      <c r="F566" s="48">
        <v>1500</v>
      </c>
      <c r="I566">
        <f>COUNTIF(הוצאות!$B:$B,A566)</f>
        <v>1</v>
      </c>
    </row>
    <row r="567" spans="1:9" ht="24.95" customHeight="1" x14ac:dyDescent="0.2">
      <c r="A567" s="47">
        <v>1815703560</v>
      </c>
      <c r="B567" s="47" t="s">
        <v>596</v>
      </c>
      <c r="C567" s="48">
        <v>3390</v>
      </c>
      <c r="D567" s="48">
        <v>2000</v>
      </c>
      <c r="E567" s="48">
        <v>5000</v>
      </c>
      <c r="F567" s="48">
        <v>5000</v>
      </c>
      <c r="I567">
        <f>COUNTIF(הוצאות!$B:$B,A567)</f>
        <v>1</v>
      </c>
    </row>
    <row r="568" spans="1:9" ht="24.95" customHeight="1" x14ac:dyDescent="0.2">
      <c r="A568" s="47">
        <v>1815703720</v>
      </c>
      <c r="B568" s="47" t="s">
        <v>597</v>
      </c>
      <c r="C568" s="48">
        <v>0</v>
      </c>
      <c r="D568" s="48">
        <v>0</v>
      </c>
      <c r="E568" s="48">
        <f t="shared" si="17"/>
        <v>0</v>
      </c>
      <c r="F568" s="48">
        <f t="shared" si="17"/>
        <v>0</v>
      </c>
      <c r="I568">
        <f>COUNTIF(הוצאות!$B:$B,A568)</f>
        <v>1</v>
      </c>
    </row>
    <row r="569" spans="1:9" ht="24.95" customHeight="1" x14ac:dyDescent="0.2">
      <c r="A569" s="47">
        <v>1815703750</v>
      </c>
      <c r="B569" s="47" t="s">
        <v>598</v>
      </c>
      <c r="C569" s="48">
        <v>10510</v>
      </c>
      <c r="D569" s="48">
        <v>0</v>
      </c>
      <c r="E569" s="48">
        <v>14000</v>
      </c>
      <c r="F569" s="48">
        <v>14000</v>
      </c>
      <c r="I569">
        <f>COUNTIF(הוצאות!$B:$B,A569)</f>
        <v>1</v>
      </c>
    </row>
    <row r="570" spans="1:9" ht="24.95" customHeight="1" x14ac:dyDescent="0.2">
      <c r="A570" s="47">
        <v>1815703780</v>
      </c>
      <c r="B570" s="47" t="s">
        <v>599</v>
      </c>
      <c r="C570" s="48">
        <v>145316</v>
      </c>
      <c r="D570" s="48">
        <v>104000</v>
      </c>
      <c r="E570" s="48">
        <v>190000</v>
      </c>
      <c r="F570" s="48">
        <v>190000</v>
      </c>
      <c r="I570">
        <f>COUNTIF(הוצאות!$B:$B,A570)</f>
        <v>1</v>
      </c>
    </row>
    <row r="571" spans="1:9" s="7" customFormat="1" ht="24.95" customHeight="1" x14ac:dyDescent="0.2">
      <c r="A571" s="106">
        <v>1815703850</v>
      </c>
      <c r="B571" s="106" t="s">
        <v>1310</v>
      </c>
      <c r="C571" s="49">
        <v>63066</v>
      </c>
      <c r="D571" s="49">
        <v>66000</v>
      </c>
      <c r="E571" s="49">
        <v>84000</v>
      </c>
      <c r="F571" s="49">
        <v>84000</v>
      </c>
      <c r="I571" s="7">
        <f>COUNTIF(הוצאות!$B:$B,A571)</f>
        <v>1</v>
      </c>
    </row>
    <row r="572" spans="1:9" ht="24.95" customHeight="1" x14ac:dyDescent="0.2">
      <c r="A572" s="47">
        <v>1816800820</v>
      </c>
      <c r="B572" s="47" t="s">
        <v>600</v>
      </c>
      <c r="C572" s="48">
        <v>19278</v>
      </c>
      <c r="D572" s="48">
        <v>40000</v>
      </c>
      <c r="E572" s="48">
        <v>40000</v>
      </c>
      <c r="F572" s="48">
        <v>100000</v>
      </c>
      <c r="I572">
        <f>COUNTIF(הוצאות!$B:$B,A572)</f>
        <v>1</v>
      </c>
    </row>
    <row r="573" spans="1:9" ht="24.95" customHeight="1" x14ac:dyDescent="0.2">
      <c r="A573" s="47">
        <v>1816810820</v>
      </c>
      <c r="B573" s="47" t="s">
        <v>602</v>
      </c>
      <c r="C573" s="48">
        <v>44000</v>
      </c>
      <c r="D573" s="48">
        <v>400000</v>
      </c>
      <c r="E573" s="48">
        <v>510000</v>
      </c>
      <c r="F573" s="48">
        <v>600000</v>
      </c>
      <c r="I573">
        <f>COUNTIF(הוצאות!$B:$B,A573)</f>
        <v>1</v>
      </c>
    </row>
    <row r="574" spans="1:9" ht="24.95" customHeight="1" x14ac:dyDescent="0.2">
      <c r="A574" s="47">
        <v>1817100750</v>
      </c>
      <c r="B574" s="47" t="s">
        <v>603</v>
      </c>
      <c r="C574" s="48">
        <v>784419.97</v>
      </c>
      <c r="D574" s="48">
        <v>743000</v>
      </c>
      <c r="E574" s="48">
        <v>1045000</v>
      </c>
      <c r="F574" s="48">
        <v>1045000</v>
      </c>
      <c r="I574">
        <f>COUNTIF(הוצאות!$B:$B,A574)</f>
        <v>1</v>
      </c>
    </row>
    <row r="575" spans="1:9" ht="24.95" customHeight="1" x14ac:dyDescent="0.2">
      <c r="A575" s="47">
        <v>1817200110</v>
      </c>
      <c r="B575" s="47" t="s">
        <v>604</v>
      </c>
      <c r="C575" s="48">
        <v>138664.91</v>
      </c>
      <c r="D575" s="48">
        <v>176000</v>
      </c>
      <c r="E575" s="48">
        <v>185000</v>
      </c>
      <c r="F575" s="48">
        <v>189000</v>
      </c>
      <c r="I575">
        <f>COUNTIF(הוצאות!$B:$B,A575)</f>
        <v>1</v>
      </c>
    </row>
    <row r="576" spans="1:9" ht="24.95" customHeight="1" x14ac:dyDescent="0.2">
      <c r="A576" s="47">
        <v>1817200410</v>
      </c>
      <c r="B576" s="47" t="s">
        <v>606</v>
      </c>
      <c r="C576" s="48">
        <v>48873</v>
      </c>
      <c r="D576" s="48">
        <v>75000</v>
      </c>
      <c r="E576" s="48">
        <v>75000</v>
      </c>
      <c r="F576" s="48">
        <v>75000</v>
      </c>
      <c r="I576">
        <f>COUNTIF(הוצאות!$B:$B,A576)</f>
        <v>1</v>
      </c>
    </row>
    <row r="577" spans="1:9" ht="24.95" customHeight="1" x14ac:dyDescent="0.2">
      <c r="A577" s="47">
        <v>1817200431</v>
      </c>
      <c r="B577" s="47" t="s">
        <v>607</v>
      </c>
      <c r="C577" s="48">
        <v>9490.25</v>
      </c>
      <c r="D577" s="48">
        <v>15000</v>
      </c>
      <c r="E577" s="48">
        <v>15000</v>
      </c>
      <c r="F577" s="48">
        <v>15000</v>
      </c>
      <c r="I577">
        <f>COUNTIF(הוצאות!$B:$B,A577)</f>
        <v>1</v>
      </c>
    </row>
    <row r="578" spans="1:9" ht="24.95" customHeight="1" x14ac:dyDescent="0.2">
      <c r="A578" s="47">
        <v>1817200432</v>
      </c>
      <c r="B578" s="47" t="s">
        <v>608</v>
      </c>
      <c r="C578" s="48">
        <v>503</v>
      </c>
      <c r="D578" s="48">
        <v>0</v>
      </c>
      <c r="E578" s="48">
        <v>1000</v>
      </c>
      <c r="F578" s="48">
        <v>1000</v>
      </c>
      <c r="I578">
        <f>COUNTIF(הוצאות!$B:$B,A578)</f>
        <v>1</v>
      </c>
    </row>
    <row r="579" spans="1:9" ht="24.95" customHeight="1" x14ac:dyDescent="0.2">
      <c r="A579" s="47">
        <v>1817200540</v>
      </c>
      <c r="B579" s="47" t="s">
        <v>609</v>
      </c>
      <c r="C579" s="48">
        <v>714.4</v>
      </c>
      <c r="D579" s="48">
        <v>2000</v>
      </c>
      <c r="E579" s="48">
        <v>1000</v>
      </c>
      <c r="F579" s="48">
        <v>1000</v>
      </c>
      <c r="I579">
        <f>COUNTIF(הוצאות!$B:$B,A579)</f>
        <v>1</v>
      </c>
    </row>
    <row r="580" spans="1:9" ht="24.95" customHeight="1" x14ac:dyDescent="0.2">
      <c r="A580" s="47">
        <v>1817200750</v>
      </c>
      <c r="B580" s="47" t="s">
        <v>610</v>
      </c>
      <c r="C580" s="48">
        <v>0</v>
      </c>
      <c r="D580" s="48">
        <v>0</v>
      </c>
      <c r="E580" s="48">
        <f t="shared" si="17"/>
        <v>0</v>
      </c>
      <c r="F580" s="48">
        <f t="shared" si="17"/>
        <v>0</v>
      </c>
      <c r="I580">
        <f>COUNTIF(הוצאות!$B:$B,A580)</f>
        <v>1</v>
      </c>
    </row>
    <row r="581" spans="1:9" ht="24.95" customHeight="1" x14ac:dyDescent="0.2">
      <c r="A581" s="47">
        <v>1817200780</v>
      </c>
      <c r="B581" s="47" t="s">
        <v>305</v>
      </c>
      <c r="C581" s="48">
        <v>7438</v>
      </c>
      <c r="D581" s="48">
        <v>0</v>
      </c>
      <c r="E581" s="48">
        <v>10000</v>
      </c>
      <c r="F581" s="48">
        <v>10000</v>
      </c>
      <c r="I581">
        <f>COUNTIF(הוצאות!$B:$B,A581)</f>
        <v>1</v>
      </c>
    </row>
    <row r="582" spans="1:9" ht="24.95" customHeight="1" x14ac:dyDescent="0.2">
      <c r="A582" s="47">
        <v>1817300110</v>
      </c>
      <c r="B582" s="47" t="s">
        <v>611</v>
      </c>
      <c r="C582" s="48">
        <v>1361136</v>
      </c>
      <c r="D582" s="48">
        <v>2016000</v>
      </c>
      <c r="E582" s="48">
        <v>1815000</v>
      </c>
      <c r="F582" s="48">
        <v>1695000</v>
      </c>
      <c r="I582">
        <f>COUNTIF(הוצאות!$B:$B,A582)</f>
        <v>1</v>
      </c>
    </row>
    <row r="583" spans="1:9" ht="24.95" customHeight="1" x14ac:dyDescent="0.2">
      <c r="A583" s="47">
        <v>1817300410</v>
      </c>
      <c r="B583" s="47" t="s">
        <v>612</v>
      </c>
      <c r="C583" s="48">
        <v>24763</v>
      </c>
      <c r="D583" s="48">
        <v>25000</v>
      </c>
      <c r="E583" s="48">
        <v>25000</v>
      </c>
      <c r="F583" s="48">
        <v>25000</v>
      </c>
      <c r="I583">
        <f>COUNTIF(הוצאות!$B:$B,A583)</f>
        <v>1</v>
      </c>
    </row>
    <row r="584" spans="1:9" ht="24.95" customHeight="1" x14ac:dyDescent="0.2">
      <c r="A584" s="47">
        <v>1817300431</v>
      </c>
      <c r="B584" s="47" t="s">
        <v>613</v>
      </c>
      <c r="C584" s="48">
        <v>4794.2299999999996</v>
      </c>
      <c r="D584" s="48">
        <v>3000</v>
      </c>
      <c r="E584" s="48">
        <v>6000</v>
      </c>
      <c r="F584" s="48">
        <v>6000</v>
      </c>
      <c r="I584">
        <f>COUNTIF(הוצאות!$B:$B,A584)</f>
        <v>1</v>
      </c>
    </row>
    <row r="585" spans="1:9" ht="24.95" customHeight="1" x14ac:dyDescent="0.2">
      <c r="A585" s="47">
        <v>1817300521</v>
      </c>
      <c r="B585" s="47" t="s">
        <v>614</v>
      </c>
      <c r="C585" s="48">
        <v>32041</v>
      </c>
      <c r="D585" s="48">
        <v>55000</v>
      </c>
      <c r="E585" s="48">
        <v>45000</v>
      </c>
      <c r="F585" s="48">
        <v>45000</v>
      </c>
      <c r="I585">
        <f>COUNTIF(הוצאות!$B:$B,A585)</f>
        <v>1</v>
      </c>
    </row>
    <row r="586" spans="1:9" ht="24.95" customHeight="1" x14ac:dyDescent="0.2">
      <c r="A586" s="47">
        <v>1817300540</v>
      </c>
      <c r="B586" s="47" t="s">
        <v>615</v>
      </c>
      <c r="C586" s="48">
        <v>2205.4699999999998</v>
      </c>
      <c r="D586" s="48">
        <v>1000</v>
      </c>
      <c r="E586" s="48">
        <v>3000</v>
      </c>
      <c r="F586" s="48">
        <v>3000</v>
      </c>
      <c r="I586">
        <f>COUNTIF(הוצאות!$B:$B,A586)</f>
        <v>1</v>
      </c>
    </row>
    <row r="587" spans="1:9" ht="24.95" customHeight="1" x14ac:dyDescent="0.2">
      <c r="A587" s="47">
        <v>1817300740</v>
      </c>
      <c r="B587" s="47" t="s">
        <v>616</v>
      </c>
      <c r="C587" s="48">
        <v>0</v>
      </c>
      <c r="D587" s="48">
        <v>0</v>
      </c>
      <c r="E587" s="48">
        <f t="shared" si="17"/>
        <v>0</v>
      </c>
      <c r="F587" s="48">
        <f t="shared" si="17"/>
        <v>0</v>
      </c>
      <c r="I587">
        <f>COUNTIF(הוצאות!$B:$B,A587)</f>
        <v>1</v>
      </c>
    </row>
    <row r="588" spans="1:9" ht="24.95" customHeight="1" x14ac:dyDescent="0.2">
      <c r="A588" s="47">
        <v>1817300780</v>
      </c>
      <c r="B588" s="47" t="s">
        <v>305</v>
      </c>
      <c r="C588" s="48">
        <v>6313.8</v>
      </c>
      <c r="D588" s="48">
        <v>6000</v>
      </c>
      <c r="E588" s="48">
        <v>8500</v>
      </c>
      <c r="F588" s="48">
        <v>8500</v>
      </c>
      <c r="I588">
        <f>COUNTIF(הוצאות!$B:$B,A588)</f>
        <v>1</v>
      </c>
    </row>
    <row r="589" spans="1:9" ht="24.95" customHeight="1" x14ac:dyDescent="0.2">
      <c r="A589" s="47">
        <v>1817500440</v>
      </c>
      <c r="B589" s="47" t="s">
        <v>188</v>
      </c>
      <c r="C589" s="48">
        <v>640448</v>
      </c>
      <c r="D589" s="48">
        <v>530000</v>
      </c>
      <c r="E589" s="48">
        <v>640000</v>
      </c>
      <c r="F589" s="48">
        <v>640000</v>
      </c>
      <c r="I589">
        <f>COUNTIF(הוצאות!$B:$B,A589)</f>
        <v>1</v>
      </c>
    </row>
    <row r="590" spans="1:9" ht="24.95" customHeight="1" x14ac:dyDescent="0.2">
      <c r="A590" s="47">
        <v>1817700110</v>
      </c>
      <c r="B590" s="47" t="s">
        <v>617</v>
      </c>
      <c r="C590" s="48">
        <v>544544.36</v>
      </c>
      <c r="D590" s="48">
        <v>802000</v>
      </c>
      <c r="E590" s="48">
        <v>726000</v>
      </c>
      <c r="F590" s="48">
        <v>811000</v>
      </c>
      <c r="I590">
        <f>COUNTIF(הוצאות!$B:$B,A590)</f>
        <v>1</v>
      </c>
    </row>
    <row r="591" spans="1:9" ht="24.95" customHeight="1" x14ac:dyDescent="0.2">
      <c r="A591" s="47">
        <v>1817800750</v>
      </c>
      <c r="B591" s="47" t="s">
        <v>618</v>
      </c>
      <c r="C591" s="48">
        <v>2469727.15</v>
      </c>
      <c r="D591" s="48">
        <v>2800000</v>
      </c>
      <c r="E591" s="48">
        <v>3300000</v>
      </c>
      <c r="F591" s="48">
        <v>3300000</v>
      </c>
      <c r="I591">
        <f>COUNTIF(הוצאות!$B:$B,A591)</f>
        <v>1</v>
      </c>
    </row>
    <row r="592" spans="1:9" ht="24.95" customHeight="1" x14ac:dyDescent="0.2">
      <c r="A592" s="47">
        <v>1817801110</v>
      </c>
      <c r="B592" s="47" t="s">
        <v>619</v>
      </c>
      <c r="C592" s="48">
        <v>0</v>
      </c>
      <c r="D592" s="48">
        <v>517000</v>
      </c>
      <c r="E592" s="48">
        <f t="shared" si="17"/>
        <v>0</v>
      </c>
      <c r="F592" s="48"/>
      <c r="I592">
        <f>COUNTIF(הוצאות!$B:$B,A592)</f>
        <v>1</v>
      </c>
    </row>
    <row r="593" spans="1:9" ht="24.95" customHeight="1" x14ac:dyDescent="0.2">
      <c r="A593" s="47">
        <v>1817900110</v>
      </c>
      <c r="B593" s="47" t="s">
        <v>620</v>
      </c>
      <c r="C593" s="48">
        <v>23102.45</v>
      </c>
      <c r="D593" s="48">
        <v>62000</v>
      </c>
      <c r="E593" s="48">
        <v>31000</v>
      </c>
      <c r="F593" s="48">
        <v>31000</v>
      </c>
      <c r="I593">
        <f>COUNTIF(הוצאות!$B:$B,A593)</f>
        <v>1</v>
      </c>
    </row>
    <row r="594" spans="1:9" ht="24.95" customHeight="1" x14ac:dyDescent="0.2">
      <c r="A594" s="47">
        <v>1817900410</v>
      </c>
      <c r="B594" s="47" t="s">
        <v>621</v>
      </c>
      <c r="C594" s="48">
        <v>9744</v>
      </c>
      <c r="D594" s="48">
        <v>22000</v>
      </c>
      <c r="E594" s="48">
        <v>22000</v>
      </c>
      <c r="F594" s="48">
        <v>22000</v>
      </c>
      <c r="I594">
        <f>COUNTIF(הוצאות!$B:$B,A594)</f>
        <v>1</v>
      </c>
    </row>
    <row r="595" spans="1:9" ht="24.95" customHeight="1" x14ac:dyDescent="0.2">
      <c r="A595" s="47">
        <v>1817900560</v>
      </c>
      <c r="B595" s="47" t="s">
        <v>622</v>
      </c>
      <c r="C595" s="48">
        <v>3685</v>
      </c>
      <c r="D595" s="48">
        <v>0</v>
      </c>
      <c r="E595" s="48">
        <v>5000</v>
      </c>
      <c r="F595" s="48">
        <v>5000</v>
      </c>
      <c r="I595">
        <f>COUNTIF(הוצאות!$B:$B,A595)</f>
        <v>1</v>
      </c>
    </row>
    <row r="596" spans="1:9" ht="24.95" customHeight="1" x14ac:dyDescent="0.2">
      <c r="A596" s="47">
        <v>1817900780</v>
      </c>
      <c r="B596" s="47" t="s">
        <v>623</v>
      </c>
      <c r="C596" s="48">
        <v>9797.06</v>
      </c>
      <c r="D596" s="48">
        <v>8000</v>
      </c>
      <c r="E596" s="48">
        <v>13000</v>
      </c>
      <c r="F596" s="48">
        <v>13000</v>
      </c>
      <c r="I596">
        <f>COUNTIF(הוצאות!$B:$B,A596)</f>
        <v>1</v>
      </c>
    </row>
    <row r="597" spans="1:9" ht="24.95" customHeight="1" x14ac:dyDescent="0.2">
      <c r="A597" s="47">
        <v>1817900820</v>
      </c>
      <c r="B597" s="47" t="s">
        <v>624</v>
      </c>
      <c r="C597" s="48">
        <v>42050</v>
      </c>
      <c r="D597" s="48">
        <v>59000</v>
      </c>
      <c r="E597" s="48">
        <v>56000</v>
      </c>
      <c r="F597" s="48">
        <v>56000</v>
      </c>
      <c r="I597">
        <f>COUNTIF(הוצאות!$B:$B,A597)</f>
        <v>1</v>
      </c>
    </row>
    <row r="598" spans="1:9" ht="24.95" customHeight="1" x14ac:dyDescent="0.2">
      <c r="A598" s="47">
        <v>1817910780</v>
      </c>
      <c r="B598" s="47" t="s">
        <v>625</v>
      </c>
      <c r="C598" s="48">
        <v>0</v>
      </c>
      <c r="D598" s="48">
        <v>0</v>
      </c>
      <c r="E598" s="48">
        <f t="shared" si="17"/>
        <v>0</v>
      </c>
      <c r="F598" s="48">
        <f t="shared" si="17"/>
        <v>0</v>
      </c>
      <c r="I598">
        <f>COUNTIF(הוצאות!$B:$B,A598)</f>
        <v>1</v>
      </c>
    </row>
    <row r="599" spans="1:9" ht="24.95" customHeight="1" x14ac:dyDescent="0.2">
      <c r="A599" s="47">
        <v>1817911780</v>
      </c>
      <c r="B599" s="47" t="s">
        <v>626</v>
      </c>
      <c r="C599" s="48">
        <v>0</v>
      </c>
      <c r="D599" s="48">
        <v>0</v>
      </c>
      <c r="E599" s="48">
        <f t="shared" si="17"/>
        <v>0</v>
      </c>
      <c r="F599" s="48">
        <f t="shared" si="17"/>
        <v>0</v>
      </c>
      <c r="I599">
        <f>COUNTIF(הוצאות!$B:$B,A599)</f>
        <v>1</v>
      </c>
    </row>
    <row r="600" spans="1:9" ht="24.95" customHeight="1" x14ac:dyDescent="0.2">
      <c r="A600" s="47">
        <v>1817912780</v>
      </c>
      <c r="B600" s="47" t="s">
        <v>627</v>
      </c>
      <c r="C600" s="48">
        <v>56374</v>
      </c>
      <c r="D600" s="48">
        <v>60000</v>
      </c>
      <c r="E600" s="48">
        <v>75000</v>
      </c>
      <c r="F600" s="48">
        <v>75000</v>
      </c>
      <c r="I600">
        <f>COUNTIF(הוצאות!$B:$B,A600)</f>
        <v>1</v>
      </c>
    </row>
    <row r="601" spans="1:9" ht="24.95" customHeight="1" x14ac:dyDescent="0.2">
      <c r="A601" s="47">
        <v>1817925820</v>
      </c>
      <c r="B601" s="47" t="s">
        <v>628</v>
      </c>
      <c r="C601" s="48">
        <v>0</v>
      </c>
      <c r="D601" s="48">
        <v>0</v>
      </c>
      <c r="E601" s="48">
        <f t="shared" si="17"/>
        <v>0</v>
      </c>
      <c r="F601" s="48">
        <f t="shared" si="17"/>
        <v>0</v>
      </c>
      <c r="I601">
        <f>COUNTIF(הוצאות!$B:$B,A601)</f>
        <v>1</v>
      </c>
    </row>
    <row r="602" spans="1:9" ht="24.95" customHeight="1" x14ac:dyDescent="0.2">
      <c r="A602" s="47">
        <v>1817999820</v>
      </c>
      <c r="B602" s="47" t="s">
        <v>629</v>
      </c>
      <c r="C602" s="48">
        <v>228224.3</v>
      </c>
      <c r="D602" s="48">
        <v>200000</v>
      </c>
      <c r="E602" s="48">
        <v>300000</v>
      </c>
      <c r="F602" s="48">
        <v>200000</v>
      </c>
      <c r="I602">
        <f>COUNTIF(הוצאות!$B:$B,A602)</f>
        <v>1</v>
      </c>
    </row>
    <row r="603" spans="1:9" ht="24.95" customHeight="1" x14ac:dyDescent="0.2">
      <c r="A603" s="47">
        <v>1819000750</v>
      </c>
      <c r="B603" s="47" t="s">
        <v>630</v>
      </c>
      <c r="C603" s="48">
        <v>0</v>
      </c>
      <c r="D603" s="48">
        <v>0</v>
      </c>
      <c r="E603" s="48">
        <f t="shared" si="17"/>
        <v>0</v>
      </c>
      <c r="F603" s="48">
        <f t="shared" si="17"/>
        <v>0</v>
      </c>
      <c r="I603">
        <f>COUNTIF(הוצאות!$B:$B,A603)</f>
        <v>1</v>
      </c>
    </row>
    <row r="604" spans="1:9" s="7" customFormat="1" ht="24.95" customHeight="1" x14ac:dyDescent="0.2">
      <c r="A604" s="106">
        <v>1819100750</v>
      </c>
      <c r="B604" s="106" t="s">
        <v>1313</v>
      </c>
      <c r="C604" s="49"/>
      <c r="D604" s="49"/>
      <c r="E604" s="49"/>
      <c r="F604" s="49">
        <v>250000</v>
      </c>
      <c r="I604" s="7">
        <f>COUNTIF(הוצאות!$B:$B,A604)</f>
        <v>1</v>
      </c>
    </row>
    <row r="605" spans="1:9" ht="24.95" customHeight="1" x14ac:dyDescent="0.2">
      <c r="A605" s="47">
        <v>1822000780</v>
      </c>
      <c r="B605" s="47" t="s">
        <v>631</v>
      </c>
      <c r="C605" s="48">
        <v>0</v>
      </c>
      <c r="D605" s="48">
        <v>0</v>
      </c>
      <c r="E605" s="48">
        <f t="shared" si="17"/>
        <v>0</v>
      </c>
      <c r="F605" s="48">
        <f t="shared" si="17"/>
        <v>0</v>
      </c>
      <c r="I605">
        <f>COUNTIF(הוצאות!$B:$B,A605)</f>
        <v>1</v>
      </c>
    </row>
    <row r="606" spans="1:9" ht="24.95" customHeight="1" x14ac:dyDescent="0.2">
      <c r="A606" s="47">
        <v>1823000110</v>
      </c>
      <c r="B606" s="47" t="s">
        <v>632</v>
      </c>
      <c r="C606" s="48">
        <v>413171.37</v>
      </c>
      <c r="D606" s="48">
        <v>675000</v>
      </c>
      <c r="E606" s="48">
        <v>550000</v>
      </c>
      <c r="F606" s="48">
        <v>553000</v>
      </c>
      <c r="I606">
        <f>COUNTIF(הוצאות!$B:$B,A606)</f>
        <v>1</v>
      </c>
    </row>
    <row r="607" spans="1:9" ht="24.95" customHeight="1" x14ac:dyDescent="0.2">
      <c r="A607" s="47">
        <v>1823000521</v>
      </c>
      <c r="B607" s="47" t="s">
        <v>633</v>
      </c>
      <c r="C607" s="48">
        <v>0</v>
      </c>
      <c r="D607" s="48">
        <v>0</v>
      </c>
      <c r="E607" s="48">
        <f t="shared" si="17"/>
        <v>0</v>
      </c>
      <c r="F607" s="48">
        <f t="shared" si="17"/>
        <v>0</v>
      </c>
      <c r="I607">
        <f>COUNTIF(הוצאות!$B:$B,A607)</f>
        <v>1</v>
      </c>
    </row>
    <row r="608" spans="1:9" ht="24.95" customHeight="1" x14ac:dyDescent="0.2">
      <c r="A608" s="47">
        <v>1823000522</v>
      </c>
      <c r="B608" s="47" t="s">
        <v>634</v>
      </c>
      <c r="C608" s="48">
        <v>900</v>
      </c>
      <c r="D608" s="48">
        <v>1000</v>
      </c>
      <c r="E608" s="48">
        <v>1000</v>
      </c>
      <c r="F608" s="48">
        <v>1000</v>
      </c>
      <c r="I608">
        <f>COUNTIF(הוצאות!$B:$B,A608)</f>
        <v>1</v>
      </c>
    </row>
    <row r="609" spans="1:9" ht="24.95" customHeight="1" x14ac:dyDescent="0.2">
      <c r="A609" s="47">
        <v>1823000540</v>
      </c>
      <c r="B609" s="47" t="s">
        <v>301</v>
      </c>
      <c r="C609" s="48">
        <v>2967.39</v>
      </c>
      <c r="D609" s="48">
        <v>9000</v>
      </c>
      <c r="E609" s="48">
        <v>4000</v>
      </c>
      <c r="F609" s="48">
        <v>4000</v>
      </c>
      <c r="I609">
        <f>COUNTIF(הוצאות!$B:$B,A609)</f>
        <v>1</v>
      </c>
    </row>
    <row r="610" spans="1:9" ht="24.95" customHeight="1" x14ac:dyDescent="0.2">
      <c r="A610" s="47">
        <v>1823000560</v>
      </c>
      <c r="B610" s="47" t="s">
        <v>370</v>
      </c>
      <c r="C610" s="48">
        <v>0</v>
      </c>
      <c r="D610" s="48">
        <v>0</v>
      </c>
      <c r="E610" s="48">
        <f t="shared" ref="E610:F669" si="18">C610*12/9</f>
        <v>0</v>
      </c>
      <c r="F610" s="48">
        <f t="shared" si="18"/>
        <v>0</v>
      </c>
      <c r="I610">
        <f>COUNTIF(הוצאות!$B:$B,A610)</f>
        <v>1</v>
      </c>
    </row>
    <row r="611" spans="1:9" ht="24.95" customHeight="1" x14ac:dyDescent="0.2">
      <c r="A611" s="47">
        <v>1823000780</v>
      </c>
      <c r="B611" s="47" t="s">
        <v>635</v>
      </c>
      <c r="C611" s="48">
        <v>472.5</v>
      </c>
      <c r="D611" s="48">
        <v>0</v>
      </c>
      <c r="E611" s="48">
        <v>1000</v>
      </c>
      <c r="F611" s="48">
        <v>1000</v>
      </c>
      <c r="I611">
        <f>COUNTIF(הוצאות!$B:$B,A611)</f>
        <v>1</v>
      </c>
    </row>
    <row r="612" spans="1:9" ht="24.95" customHeight="1" x14ac:dyDescent="0.2">
      <c r="A612" s="47">
        <v>1824000780</v>
      </c>
      <c r="B612" s="47" t="s">
        <v>636</v>
      </c>
      <c r="C612" s="48">
        <v>541593.07999999996</v>
      </c>
      <c r="D612" s="48">
        <v>600000</v>
      </c>
      <c r="E612" s="48">
        <v>722000</v>
      </c>
      <c r="F612" s="48">
        <v>600000</v>
      </c>
      <c r="I612">
        <f>COUNTIF(הוצאות!$B:$B,A612)</f>
        <v>1</v>
      </c>
    </row>
    <row r="613" spans="1:9" ht="24.95" customHeight="1" x14ac:dyDescent="0.2">
      <c r="A613" s="47">
        <v>1824000810</v>
      </c>
      <c r="B613" s="47" t="s">
        <v>638</v>
      </c>
      <c r="C613" s="48">
        <v>750000</v>
      </c>
      <c r="D613" s="48">
        <v>1000000</v>
      </c>
      <c r="E613" s="48">
        <f t="shared" si="18"/>
        <v>1000000</v>
      </c>
      <c r="F613" s="48">
        <v>1000000</v>
      </c>
      <c r="I613">
        <f>COUNTIF(הוצאות!$B:$B,A613)</f>
        <v>1</v>
      </c>
    </row>
    <row r="614" spans="1:9" ht="24.95" customHeight="1" x14ac:dyDescent="0.2">
      <c r="A614" s="47">
        <v>1824100810</v>
      </c>
      <c r="B614" s="47" t="s">
        <v>639</v>
      </c>
      <c r="C614" s="48">
        <v>1239387</v>
      </c>
      <c r="D614" s="48">
        <v>1230000</v>
      </c>
      <c r="E614" s="48">
        <v>1652000</v>
      </c>
      <c r="F614" s="48">
        <v>1652000</v>
      </c>
      <c r="I614">
        <f>COUNTIF(הוצאות!$B:$B,A614)</f>
        <v>1</v>
      </c>
    </row>
    <row r="615" spans="1:9" ht="24.95" customHeight="1" x14ac:dyDescent="0.2">
      <c r="A615" s="47">
        <v>1824200810</v>
      </c>
      <c r="B615" s="47" t="s">
        <v>640</v>
      </c>
      <c r="C615" s="48">
        <v>0</v>
      </c>
      <c r="D615" s="48">
        <v>350000</v>
      </c>
      <c r="E615" s="48">
        <v>350000</v>
      </c>
      <c r="F615" s="48">
        <v>250000</v>
      </c>
      <c r="I615">
        <f>COUNTIF(הוצאות!$B:$B,A615)</f>
        <v>1</v>
      </c>
    </row>
    <row r="616" spans="1:9" ht="24.95" customHeight="1" x14ac:dyDescent="0.2">
      <c r="A616" s="47">
        <v>1824300810</v>
      </c>
      <c r="B616" s="47" t="s">
        <v>641</v>
      </c>
      <c r="C616" s="48">
        <v>0</v>
      </c>
      <c r="D616" s="48">
        <v>100000</v>
      </c>
      <c r="E616" s="48">
        <v>100000</v>
      </c>
      <c r="F616" s="48">
        <v>100000</v>
      </c>
      <c r="I616">
        <f>COUNTIF(הוצאות!$B:$B,A616)</f>
        <v>1</v>
      </c>
    </row>
    <row r="617" spans="1:9" ht="24.95" customHeight="1" x14ac:dyDescent="0.2">
      <c r="A617" s="47">
        <v>1826100780</v>
      </c>
      <c r="B617" s="47" t="s">
        <v>642</v>
      </c>
      <c r="C617" s="48">
        <v>518</v>
      </c>
      <c r="D617" s="48">
        <v>0</v>
      </c>
      <c r="E617" s="48">
        <v>1000</v>
      </c>
      <c r="F617" s="48">
        <v>1000</v>
      </c>
      <c r="I617">
        <f>COUNTIF(הוצאות!$B:$B,A617)</f>
        <v>1</v>
      </c>
    </row>
    <row r="618" spans="1:9" s="7" customFormat="1" ht="24.95" customHeight="1" x14ac:dyDescent="0.2">
      <c r="A618" s="106">
        <v>1826400750</v>
      </c>
      <c r="B618" s="106" t="s">
        <v>1314</v>
      </c>
      <c r="C618" s="49"/>
      <c r="D618" s="49"/>
      <c r="E618" s="49"/>
      <c r="F618" s="49">
        <v>50000</v>
      </c>
      <c r="I618" s="7">
        <f>COUNTIF(הוצאות!$B:$B,A618)</f>
        <v>1</v>
      </c>
    </row>
    <row r="619" spans="1:9" ht="24.95" customHeight="1" x14ac:dyDescent="0.2">
      <c r="A619" s="47">
        <v>1826400780</v>
      </c>
      <c r="B619" s="47" t="s">
        <v>202</v>
      </c>
      <c r="C619" s="48">
        <v>75905.7</v>
      </c>
      <c r="D619" s="48">
        <v>73000</v>
      </c>
      <c r="E619" s="48">
        <v>101000</v>
      </c>
      <c r="F619" s="48">
        <v>116000</v>
      </c>
      <c r="I619">
        <f>COUNTIF(הוצאות!$B:$B,A619)</f>
        <v>1</v>
      </c>
    </row>
    <row r="620" spans="1:9" ht="24.95" customHeight="1" x14ac:dyDescent="0.2">
      <c r="A620" s="47">
        <v>1828100780</v>
      </c>
      <c r="B620" s="47" t="s">
        <v>644</v>
      </c>
      <c r="C620" s="48">
        <v>176318</v>
      </c>
      <c r="D620" s="48">
        <v>250000</v>
      </c>
      <c r="E620" s="48">
        <v>235000</v>
      </c>
      <c r="F620" s="48">
        <v>235000</v>
      </c>
      <c r="I620">
        <f>COUNTIF(הוצאות!$B:$B,A620)</f>
        <v>1</v>
      </c>
    </row>
    <row r="621" spans="1:9" ht="24.95" customHeight="1" x14ac:dyDescent="0.2">
      <c r="A621" s="47">
        <v>1828200110</v>
      </c>
      <c r="B621" s="47" t="s">
        <v>645</v>
      </c>
      <c r="C621" s="48">
        <v>512376.03</v>
      </c>
      <c r="D621" s="48">
        <v>552000</v>
      </c>
      <c r="E621" s="48">
        <v>680000</v>
      </c>
      <c r="F621" s="48">
        <v>686000</v>
      </c>
      <c r="I621">
        <f>COUNTIF(הוצאות!$B:$B,A621)</f>
        <v>1</v>
      </c>
    </row>
    <row r="622" spans="1:9" ht="24.95" customHeight="1" x14ac:dyDescent="0.2">
      <c r="A622" s="47">
        <v>1828200410</v>
      </c>
      <c r="B622" s="47" t="s">
        <v>646</v>
      </c>
      <c r="C622" s="48">
        <v>101963</v>
      </c>
      <c r="D622" s="48">
        <v>109000</v>
      </c>
      <c r="E622" s="48">
        <v>109000</v>
      </c>
      <c r="F622" s="48">
        <v>109000</v>
      </c>
      <c r="I622">
        <f>COUNTIF(הוצאות!$B:$B,A622)</f>
        <v>1</v>
      </c>
    </row>
    <row r="623" spans="1:9" ht="24.95" customHeight="1" x14ac:dyDescent="0.2">
      <c r="A623" s="47">
        <v>1828200431</v>
      </c>
      <c r="B623" s="47" t="s">
        <v>647</v>
      </c>
      <c r="C623" s="48">
        <v>24763.86</v>
      </c>
      <c r="D623" s="48">
        <v>24000</v>
      </c>
      <c r="E623" s="48">
        <v>33000</v>
      </c>
      <c r="F623" s="48">
        <v>33000</v>
      </c>
      <c r="I623">
        <f>COUNTIF(הוצאות!$B:$B,A623)</f>
        <v>1</v>
      </c>
    </row>
    <row r="624" spans="1:9" ht="24.95" customHeight="1" x14ac:dyDescent="0.2">
      <c r="A624" s="47">
        <v>1828200432</v>
      </c>
      <c r="B624" s="47" t="s">
        <v>648</v>
      </c>
      <c r="C624" s="48">
        <v>10991.2</v>
      </c>
      <c r="D624" s="48">
        <v>12000</v>
      </c>
      <c r="E624" s="48">
        <v>15000</v>
      </c>
      <c r="F624" s="48">
        <v>15000</v>
      </c>
      <c r="I624">
        <f>COUNTIF(הוצאות!$B:$B,A624)</f>
        <v>1</v>
      </c>
    </row>
    <row r="625" spans="1:9" ht="24.95" customHeight="1" x14ac:dyDescent="0.2">
      <c r="A625" s="47">
        <v>1828200540</v>
      </c>
      <c r="B625" s="47" t="s">
        <v>649</v>
      </c>
      <c r="C625" s="48">
        <v>5872.41</v>
      </c>
      <c r="D625" s="48">
        <v>10000</v>
      </c>
      <c r="E625" s="48">
        <v>10000</v>
      </c>
      <c r="F625" s="48">
        <v>10000</v>
      </c>
      <c r="I625">
        <f>COUNTIF(הוצאות!$B:$B,A625)</f>
        <v>1</v>
      </c>
    </row>
    <row r="626" spans="1:9" ht="24.95" customHeight="1" x14ac:dyDescent="0.2">
      <c r="A626" s="47">
        <v>1828200560</v>
      </c>
      <c r="B626" s="47" t="s">
        <v>457</v>
      </c>
      <c r="C626" s="48">
        <v>0</v>
      </c>
      <c r="D626" s="48">
        <v>0</v>
      </c>
      <c r="E626" s="48">
        <f t="shared" si="18"/>
        <v>0</v>
      </c>
      <c r="F626" s="48">
        <f t="shared" si="18"/>
        <v>0</v>
      </c>
      <c r="I626">
        <f>COUNTIF(הוצאות!$B:$B,A626)</f>
        <v>1</v>
      </c>
    </row>
    <row r="627" spans="1:9" ht="24.95" customHeight="1" x14ac:dyDescent="0.2">
      <c r="A627" s="47">
        <v>1828200720</v>
      </c>
      <c r="B627" s="47" t="s">
        <v>650</v>
      </c>
      <c r="C627" s="48">
        <v>43419.6</v>
      </c>
      <c r="D627" s="48">
        <v>32000</v>
      </c>
      <c r="E627" s="48">
        <v>58000</v>
      </c>
      <c r="F627" s="48">
        <v>58000</v>
      </c>
      <c r="I627">
        <f>COUNTIF(הוצאות!$B:$B,A627)</f>
        <v>1</v>
      </c>
    </row>
    <row r="628" spans="1:9" ht="24.95" customHeight="1" x14ac:dyDescent="0.2">
      <c r="A628" s="47">
        <v>1828200740</v>
      </c>
      <c r="B628" s="47" t="s">
        <v>651</v>
      </c>
      <c r="C628" s="48">
        <v>0</v>
      </c>
      <c r="D628" s="48">
        <v>0</v>
      </c>
      <c r="E628" s="48">
        <f t="shared" si="18"/>
        <v>0</v>
      </c>
      <c r="F628" s="48">
        <f t="shared" si="18"/>
        <v>0</v>
      </c>
      <c r="I628">
        <f>COUNTIF(הוצאות!$B:$B,A628)</f>
        <v>1</v>
      </c>
    </row>
    <row r="629" spans="1:9" ht="24.95" customHeight="1" x14ac:dyDescent="0.2">
      <c r="A629" s="47">
        <v>1828200780</v>
      </c>
      <c r="B629" s="47" t="s">
        <v>652</v>
      </c>
      <c r="C629" s="48">
        <v>11630</v>
      </c>
      <c r="D629" s="48">
        <v>12000</v>
      </c>
      <c r="E629" s="48">
        <v>15000</v>
      </c>
      <c r="F629" s="48">
        <v>15000</v>
      </c>
      <c r="I629">
        <f>COUNTIF(הוצאות!$B:$B,A629)</f>
        <v>1</v>
      </c>
    </row>
    <row r="630" spans="1:9" ht="24.95" customHeight="1" x14ac:dyDescent="0.2">
      <c r="A630" s="47">
        <v>1829100110</v>
      </c>
      <c r="B630" s="47"/>
      <c r="C630" s="48"/>
      <c r="D630" s="48"/>
      <c r="E630" s="48"/>
      <c r="F630" s="51">
        <v>156000</v>
      </c>
      <c r="I630">
        <v>1</v>
      </c>
    </row>
    <row r="631" spans="1:9" ht="24.95" customHeight="1" x14ac:dyDescent="0.2">
      <c r="A631" s="47">
        <v>1829200110</v>
      </c>
      <c r="B631" s="47"/>
      <c r="C631" s="48"/>
      <c r="D631" s="48"/>
      <c r="E631" s="48"/>
      <c r="F631" s="51">
        <v>102000</v>
      </c>
      <c r="I631">
        <v>1</v>
      </c>
    </row>
    <row r="632" spans="1:9" ht="24.95" customHeight="1" x14ac:dyDescent="0.2">
      <c r="A632" s="47">
        <v>1829200740</v>
      </c>
      <c r="B632" s="47" t="s">
        <v>387</v>
      </c>
      <c r="C632" s="48">
        <v>2340</v>
      </c>
      <c r="D632" s="48">
        <v>9000</v>
      </c>
      <c r="E632" s="48">
        <v>5000</v>
      </c>
      <c r="F632" s="48">
        <v>5000</v>
      </c>
      <c r="I632">
        <f>COUNTIF(הוצאות!$B:$B,A632)</f>
        <v>1</v>
      </c>
    </row>
    <row r="633" spans="1:9" ht="24.95" customHeight="1" x14ac:dyDescent="0.2">
      <c r="A633" s="47">
        <v>1829200750</v>
      </c>
      <c r="B633" s="47" t="s">
        <v>659</v>
      </c>
      <c r="C633" s="48">
        <v>7707</v>
      </c>
      <c r="D633" s="48">
        <v>85000</v>
      </c>
      <c r="E633" s="48">
        <v>85000</v>
      </c>
      <c r="F633" s="48">
        <v>85000</v>
      </c>
      <c r="I633">
        <f>COUNTIF(הוצאות!$B:$B,A633)</f>
        <v>1</v>
      </c>
    </row>
    <row r="634" spans="1:9" ht="24.95" customHeight="1" x14ac:dyDescent="0.2">
      <c r="A634" s="47">
        <v>1829200780</v>
      </c>
      <c r="B634" s="47" t="s">
        <v>305</v>
      </c>
      <c r="C634" s="48">
        <v>108193.5</v>
      </c>
      <c r="D634" s="48">
        <v>85000</v>
      </c>
      <c r="E634" s="48">
        <v>110000</v>
      </c>
      <c r="F634" s="48">
        <v>110000</v>
      </c>
      <c r="I634">
        <f>COUNTIF(הוצאות!$B:$B,A634)</f>
        <v>1</v>
      </c>
    </row>
    <row r="635" spans="1:9" ht="24.95" customHeight="1" x14ac:dyDescent="0.2">
      <c r="A635" s="47">
        <v>1829300780</v>
      </c>
      <c r="B635" s="47" t="s">
        <v>660</v>
      </c>
      <c r="C635" s="48">
        <v>240848.35</v>
      </c>
      <c r="D635" s="48">
        <v>330000</v>
      </c>
      <c r="E635" s="48">
        <v>330000</v>
      </c>
      <c r="F635" s="48">
        <v>180000</v>
      </c>
      <c r="G635" t="s">
        <v>1305</v>
      </c>
      <c r="I635">
        <f>COUNTIF(הוצאות!$B:$B,A635)</f>
        <v>1</v>
      </c>
    </row>
    <row r="636" spans="1:9" s="7" customFormat="1" ht="24.95" customHeight="1" x14ac:dyDescent="0.2">
      <c r="A636" s="106">
        <v>1829310750</v>
      </c>
      <c r="B636" s="106" t="s">
        <v>1315</v>
      </c>
      <c r="C636" s="49"/>
      <c r="D636" s="49"/>
      <c r="E636" s="49"/>
      <c r="F636" s="49">
        <v>176000</v>
      </c>
      <c r="G636" s="7" t="s">
        <v>1305</v>
      </c>
      <c r="I636" s="7">
        <f>COUNTIF(הוצאות!$B:$B,A636)</f>
        <v>1</v>
      </c>
    </row>
    <row r="637" spans="1:9" ht="24.95" customHeight="1" x14ac:dyDescent="0.2">
      <c r="A637" s="47">
        <v>1829500820</v>
      </c>
      <c r="B637" s="47" t="s">
        <v>661</v>
      </c>
      <c r="C637" s="48">
        <v>0</v>
      </c>
      <c r="D637" s="48">
        <v>50000</v>
      </c>
      <c r="E637" s="48">
        <v>50000</v>
      </c>
      <c r="F637" s="48">
        <v>50000</v>
      </c>
      <c r="I637">
        <f>COUNTIF(הוצאות!$B:$B,A637)</f>
        <v>1</v>
      </c>
    </row>
    <row r="638" spans="1:9" ht="24.95" customHeight="1" x14ac:dyDescent="0.2">
      <c r="A638" s="47">
        <v>1829900820</v>
      </c>
      <c r="B638" s="47" t="s">
        <v>662</v>
      </c>
      <c r="C638" s="48">
        <v>0</v>
      </c>
      <c r="D638" s="48">
        <v>100000</v>
      </c>
      <c r="E638" s="48">
        <v>100000</v>
      </c>
      <c r="F638" s="48">
        <v>100000</v>
      </c>
      <c r="I638">
        <f>COUNTIF(הוצאות!$B:$B,A638)</f>
        <v>1</v>
      </c>
    </row>
    <row r="639" spans="1:9" ht="24.95" customHeight="1" x14ac:dyDescent="0.2">
      <c r="A639" s="47">
        <v>1829990820</v>
      </c>
      <c r="B639" s="47" t="s">
        <v>663</v>
      </c>
      <c r="C639" s="48">
        <v>66438.5</v>
      </c>
      <c r="D639" s="48">
        <v>100000</v>
      </c>
      <c r="E639" s="48">
        <v>100000</v>
      </c>
      <c r="F639" s="48">
        <v>100000</v>
      </c>
      <c r="I639">
        <f>COUNTIF(הוצאות!$B:$B,A639)</f>
        <v>1</v>
      </c>
    </row>
    <row r="640" spans="1:9" ht="24.95" customHeight="1" x14ac:dyDescent="0.2">
      <c r="A640" s="47">
        <v>1832300110</v>
      </c>
      <c r="B640" s="47" t="s">
        <v>664</v>
      </c>
      <c r="C640" s="48">
        <v>178578.77</v>
      </c>
      <c r="D640" s="48">
        <v>216000</v>
      </c>
      <c r="E640" s="48">
        <v>238000</v>
      </c>
      <c r="F640" s="48">
        <v>258000</v>
      </c>
      <c r="I640">
        <f>COUNTIF(הוצאות!$B:$B,A640)</f>
        <v>1</v>
      </c>
    </row>
    <row r="641" spans="1:9" ht="24.95" customHeight="1" x14ac:dyDescent="0.2">
      <c r="A641" s="47">
        <v>1832300540</v>
      </c>
      <c r="B641" s="47" t="s">
        <v>666</v>
      </c>
      <c r="C641" s="48">
        <v>0</v>
      </c>
      <c r="D641" s="48">
        <v>0</v>
      </c>
      <c r="E641" s="48">
        <f t="shared" si="18"/>
        <v>0</v>
      </c>
      <c r="F641" s="48">
        <f t="shared" si="18"/>
        <v>0</v>
      </c>
      <c r="I641">
        <f>COUNTIF(הוצאות!$B:$B,A641)</f>
        <v>1</v>
      </c>
    </row>
    <row r="642" spans="1:9" ht="24.95" customHeight="1" x14ac:dyDescent="0.2">
      <c r="A642" s="47">
        <v>1832300720</v>
      </c>
      <c r="B642" s="47" t="s">
        <v>423</v>
      </c>
      <c r="C642" s="48">
        <v>0</v>
      </c>
      <c r="D642" s="48">
        <v>0</v>
      </c>
      <c r="E642" s="48">
        <f t="shared" si="18"/>
        <v>0</v>
      </c>
      <c r="F642" s="48">
        <f t="shared" si="18"/>
        <v>0</v>
      </c>
      <c r="I642">
        <f>COUNTIF(הוצאות!$B:$B,A642)</f>
        <v>1</v>
      </c>
    </row>
    <row r="643" spans="1:9" ht="24.95" customHeight="1" x14ac:dyDescent="0.2">
      <c r="A643" s="47">
        <v>1832300750</v>
      </c>
      <c r="B643" s="47" t="s">
        <v>667</v>
      </c>
      <c r="C643" s="48">
        <v>0</v>
      </c>
      <c r="D643" s="48">
        <v>0</v>
      </c>
      <c r="E643" s="48">
        <f t="shared" si="18"/>
        <v>0</v>
      </c>
      <c r="F643" s="48">
        <f t="shared" si="18"/>
        <v>0</v>
      </c>
      <c r="I643">
        <f>COUNTIF(הוצאות!$B:$B,A643)</f>
        <v>1</v>
      </c>
    </row>
    <row r="644" spans="1:9" ht="24.95" customHeight="1" x14ac:dyDescent="0.2">
      <c r="A644" s="47">
        <v>1832300780</v>
      </c>
      <c r="B644" s="47" t="s">
        <v>305</v>
      </c>
      <c r="C644" s="48">
        <v>0</v>
      </c>
      <c r="D644" s="48">
        <v>0</v>
      </c>
      <c r="E644" s="48">
        <f t="shared" si="18"/>
        <v>0</v>
      </c>
      <c r="F644" s="48">
        <f t="shared" si="18"/>
        <v>0</v>
      </c>
      <c r="I644">
        <f>COUNTIF(הוצאות!$B:$B,A644)</f>
        <v>1</v>
      </c>
    </row>
    <row r="645" spans="1:9" ht="24.95" customHeight="1" x14ac:dyDescent="0.2">
      <c r="A645" s="47">
        <v>1832400110</v>
      </c>
      <c r="B645" s="47" t="s">
        <v>668</v>
      </c>
      <c r="C645" s="48">
        <v>286577.89</v>
      </c>
      <c r="D645" s="48">
        <v>263000</v>
      </c>
      <c r="E645" s="48">
        <v>370000</v>
      </c>
      <c r="F645" s="48">
        <v>299000</v>
      </c>
      <c r="I645">
        <f>COUNTIF(הוצאות!$B:$B,A645)</f>
        <v>1</v>
      </c>
    </row>
    <row r="646" spans="1:9" ht="24.95" customHeight="1" x14ac:dyDescent="0.2">
      <c r="A646" s="47">
        <v>1832400410</v>
      </c>
      <c r="B646" s="47" t="s">
        <v>669</v>
      </c>
      <c r="C646" s="48">
        <v>20685</v>
      </c>
      <c r="D646" s="48">
        <v>16000</v>
      </c>
      <c r="E646" s="48">
        <v>28000</v>
      </c>
      <c r="F646" s="48">
        <v>28000</v>
      </c>
      <c r="I646">
        <f>COUNTIF(הוצאות!$B:$B,A646)</f>
        <v>1</v>
      </c>
    </row>
    <row r="647" spans="1:9" ht="24.95" customHeight="1" x14ac:dyDescent="0.2">
      <c r="A647" s="47">
        <v>1832400431</v>
      </c>
      <c r="B647" s="47" t="s">
        <v>670</v>
      </c>
      <c r="C647" s="48">
        <v>55878.39</v>
      </c>
      <c r="D647" s="48">
        <v>76000</v>
      </c>
      <c r="E647" s="48">
        <v>76000</v>
      </c>
      <c r="F647" s="48">
        <v>76000</v>
      </c>
      <c r="I647">
        <f>COUNTIF(הוצאות!$B:$B,A647)</f>
        <v>1</v>
      </c>
    </row>
    <row r="648" spans="1:9" ht="24.95" customHeight="1" x14ac:dyDescent="0.2">
      <c r="A648" s="47">
        <v>1832400432</v>
      </c>
      <c r="B648" s="47" t="s">
        <v>573</v>
      </c>
      <c r="C648" s="48">
        <v>10230.6</v>
      </c>
      <c r="D648" s="48">
        <v>11000</v>
      </c>
      <c r="E648" s="48">
        <v>13000</v>
      </c>
      <c r="F648" s="48">
        <v>13000</v>
      </c>
      <c r="I648">
        <f>COUNTIF(הוצאות!$B:$B,A648)</f>
        <v>1</v>
      </c>
    </row>
    <row r="649" spans="1:9" ht="24.95" customHeight="1" x14ac:dyDescent="0.2">
      <c r="A649" s="47">
        <v>1832400540</v>
      </c>
      <c r="B649" s="47" t="s">
        <v>671</v>
      </c>
      <c r="C649" s="48">
        <v>2059.31</v>
      </c>
      <c r="D649" s="48">
        <v>3000</v>
      </c>
      <c r="E649" s="48">
        <v>3000</v>
      </c>
      <c r="F649" s="48">
        <v>3000</v>
      </c>
      <c r="I649">
        <f>COUNTIF(הוצאות!$B:$B,A649)</f>
        <v>1</v>
      </c>
    </row>
    <row r="650" spans="1:9" ht="24.95" customHeight="1" x14ac:dyDescent="0.2">
      <c r="A650" s="47">
        <v>1832400750</v>
      </c>
      <c r="B650" s="47" t="s">
        <v>672</v>
      </c>
      <c r="C650" s="48">
        <v>0</v>
      </c>
      <c r="D650" s="48">
        <v>0</v>
      </c>
      <c r="E650" s="48">
        <f t="shared" si="18"/>
        <v>0</v>
      </c>
      <c r="F650" s="48">
        <f t="shared" si="18"/>
        <v>0</v>
      </c>
      <c r="I650">
        <f>COUNTIF(הוצאות!$B:$B,A650)</f>
        <v>1</v>
      </c>
    </row>
    <row r="651" spans="1:9" ht="24.95" customHeight="1" x14ac:dyDescent="0.2">
      <c r="A651" s="47">
        <v>1832400780</v>
      </c>
      <c r="B651" s="47" t="s">
        <v>425</v>
      </c>
      <c r="C651" s="48">
        <v>12733.6</v>
      </c>
      <c r="D651" s="48">
        <v>7000</v>
      </c>
      <c r="E651" s="48">
        <v>17000</v>
      </c>
      <c r="F651" s="48">
        <v>17000</v>
      </c>
      <c r="I651">
        <f>COUNTIF(הוצאות!$B:$B,A651)</f>
        <v>1</v>
      </c>
    </row>
    <row r="652" spans="1:9" ht="24.95" customHeight="1" x14ac:dyDescent="0.2">
      <c r="A652" s="47">
        <v>1833400110</v>
      </c>
      <c r="B652" s="47" t="s">
        <v>673</v>
      </c>
      <c r="C652" s="48">
        <v>0</v>
      </c>
      <c r="D652" s="48">
        <v>0</v>
      </c>
      <c r="E652" s="48">
        <f t="shared" si="18"/>
        <v>0</v>
      </c>
      <c r="F652" s="48">
        <f t="shared" si="18"/>
        <v>0</v>
      </c>
      <c r="I652">
        <f>COUNTIF(הוצאות!$B:$B,A652)</f>
        <v>1</v>
      </c>
    </row>
    <row r="653" spans="1:9" ht="24.95" customHeight="1" x14ac:dyDescent="0.2">
      <c r="A653" s="47">
        <v>1833400780</v>
      </c>
      <c r="B653" s="47" t="s">
        <v>673</v>
      </c>
      <c r="C653" s="48">
        <v>0</v>
      </c>
      <c r="D653" s="48">
        <v>0</v>
      </c>
      <c r="E653" s="48">
        <f t="shared" si="18"/>
        <v>0</v>
      </c>
      <c r="F653" s="48">
        <f t="shared" si="18"/>
        <v>0</v>
      </c>
      <c r="I653">
        <f>COUNTIF(הוצאות!$B:$B,A653)</f>
        <v>1</v>
      </c>
    </row>
    <row r="654" spans="1:9" ht="24.95" customHeight="1" x14ac:dyDescent="0.2">
      <c r="A654" s="47">
        <v>1833400820</v>
      </c>
      <c r="B654" s="47" t="s">
        <v>674</v>
      </c>
      <c r="C654" s="48">
        <v>0</v>
      </c>
      <c r="D654" s="48">
        <v>0</v>
      </c>
      <c r="E654" s="48">
        <f t="shared" si="18"/>
        <v>0</v>
      </c>
      <c r="F654" s="48">
        <f t="shared" si="18"/>
        <v>0</v>
      </c>
      <c r="I654">
        <f>COUNTIF(הוצאות!$B:$B,A654)</f>
        <v>1</v>
      </c>
    </row>
    <row r="655" spans="1:9" ht="24.95" customHeight="1" x14ac:dyDescent="0.2">
      <c r="A655" s="47">
        <v>1841000110</v>
      </c>
      <c r="B655" s="47" t="s">
        <v>675</v>
      </c>
      <c r="C655" s="48">
        <v>3127087.53</v>
      </c>
      <c r="D655" s="48">
        <v>3723000</v>
      </c>
      <c r="E655" s="48">
        <v>4160000</v>
      </c>
      <c r="F655" s="48">
        <v>4202000</v>
      </c>
      <c r="I655">
        <f>COUNTIF(הוצאות!$B:$B,A655)</f>
        <v>1</v>
      </c>
    </row>
    <row r="656" spans="1:9" ht="24.95" customHeight="1" x14ac:dyDescent="0.2">
      <c r="A656" s="47">
        <v>1841000410</v>
      </c>
      <c r="B656" s="47" t="s">
        <v>676</v>
      </c>
      <c r="C656" s="48">
        <v>31335</v>
      </c>
      <c r="D656" s="48">
        <v>47000</v>
      </c>
      <c r="E656" s="48">
        <v>42000</v>
      </c>
      <c r="F656" s="48">
        <v>42000</v>
      </c>
      <c r="I656">
        <f>COUNTIF(הוצאות!$B:$B,A656)</f>
        <v>1</v>
      </c>
    </row>
    <row r="657" spans="1:9" ht="24.95" customHeight="1" x14ac:dyDescent="0.2">
      <c r="A657" s="47">
        <v>1841000431</v>
      </c>
      <c r="B657" s="47" t="s">
        <v>677</v>
      </c>
      <c r="C657" s="48">
        <v>15450.63</v>
      </c>
      <c r="D657" s="48">
        <v>24000</v>
      </c>
      <c r="E657" s="48">
        <v>21000</v>
      </c>
      <c r="F657" s="48">
        <v>21000</v>
      </c>
      <c r="I657">
        <f>COUNTIF(הוצאות!$B:$B,A657)</f>
        <v>1</v>
      </c>
    </row>
    <row r="658" spans="1:9" ht="24.95" customHeight="1" x14ac:dyDescent="0.2">
      <c r="A658" s="47">
        <v>1841000432</v>
      </c>
      <c r="B658" s="47" t="s">
        <v>678</v>
      </c>
      <c r="C658" s="48">
        <v>1621.5</v>
      </c>
      <c r="D658" s="48">
        <v>2000</v>
      </c>
      <c r="E658" s="48">
        <v>2000</v>
      </c>
      <c r="F658" s="48">
        <v>2000</v>
      </c>
      <c r="I658">
        <f>COUNTIF(הוצאות!$B:$B,A658)</f>
        <v>1</v>
      </c>
    </row>
    <row r="659" spans="1:9" ht="24.95" customHeight="1" x14ac:dyDescent="0.2">
      <c r="A659" s="47">
        <v>1841000521</v>
      </c>
      <c r="B659" s="47" t="s">
        <v>633</v>
      </c>
      <c r="C659" s="48">
        <v>3300</v>
      </c>
      <c r="D659" s="48">
        <v>6000</v>
      </c>
      <c r="E659" s="48">
        <f t="shared" si="18"/>
        <v>4400</v>
      </c>
      <c r="F659" s="48">
        <f t="shared" si="18"/>
        <v>8000</v>
      </c>
      <c r="I659">
        <f>COUNTIF(הוצאות!$B:$B,A659)</f>
        <v>1</v>
      </c>
    </row>
    <row r="660" spans="1:9" ht="24.95" customHeight="1" x14ac:dyDescent="0.2">
      <c r="A660" s="47">
        <v>1841000540</v>
      </c>
      <c r="B660" s="47" t="s">
        <v>679</v>
      </c>
      <c r="C660" s="48">
        <v>5946.77</v>
      </c>
      <c r="D660" s="48">
        <v>8000</v>
      </c>
      <c r="E660" s="48">
        <v>8000</v>
      </c>
      <c r="F660" s="48">
        <v>8000</v>
      </c>
      <c r="I660">
        <f>COUNTIF(הוצאות!$B:$B,A660)</f>
        <v>1</v>
      </c>
    </row>
    <row r="661" spans="1:9" ht="24.95" customHeight="1" x14ac:dyDescent="0.2">
      <c r="A661" s="47">
        <v>1841000560</v>
      </c>
      <c r="B661" s="47" t="s">
        <v>370</v>
      </c>
      <c r="C661" s="48">
        <v>7180.17</v>
      </c>
      <c r="D661" s="48">
        <v>3000</v>
      </c>
      <c r="E661" s="48">
        <v>9000</v>
      </c>
      <c r="F661" s="48">
        <v>9000</v>
      </c>
      <c r="I661">
        <f>COUNTIF(הוצאות!$B:$B,A661)</f>
        <v>1</v>
      </c>
    </row>
    <row r="662" spans="1:9" ht="24.95" customHeight="1" x14ac:dyDescent="0.2">
      <c r="A662" s="47">
        <v>1841000780</v>
      </c>
      <c r="B662" s="47" t="s">
        <v>680</v>
      </c>
      <c r="C662" s="48">
        <v>35927.800000000003</v>
      </c>
      <c r="D662" s="48">
        <v>10000</v>
      </c>
      <c r="E662" s="48">
        <v>40000</v>
      </c>
      <c r="F662" s="48">
        <v>50000</v>
      </c>
      <c r="I662">
        <f>COUNTIF(הוצאות!$B:$B,A662)</f>
        <v>1</v>
      </c>
    </row>
    <row r="663" spans="1:9" ht="24.95" customHeight="1" x14ac:dyDescent="0.2">
      <c r="A663" s="47">
        <v>1841001720</v>
      </c>
      <c r="B663" s="47" t="s">
        <v>216</v>
      </c>
      <c r="C663" s="48">
        <v>57681</v>
      </c>
      <c r="D663" s="48">
        <v>0</v>
      </c>
      <c r="E663" s="48">
        <v>58000</v>
      </c>
      <c r="F663" s="48">
        <v>58000</v>
      </c>
      <c r="I663">
        <f>COUNTIF(הוצאות!$B:$B,A663)</f>
        <v>1</v>
      </c>
    </row>
    <row r="664" spans="1:9" ht="24.95" customHeight="1" x14ac:dyDescent="0.2">
      <c r="A664" s="47">
        <v>1842200840</v>
      </c>
      <c r="B664" s="47" t="s">
        <v>681</v>
      </c>
      <c r="C664" s="48">
        <v>533044</v>
      </c>
      <c r="D664" s="48">
        <v>609000</v>
      </c>
      <c r="E664" s="48">
        <v>700000</v>
      </c>
      <c r="F664" s="48">
        <v>720000</v>
      </c>
      <c r="I664">
        <f>COUNTIF(הוצאות!$B:$B,A664)</f>
        <v>1</v>
      </c>
    </row>
    <row r="665" spans="1:9" ht="24.95" customHeight="1" x14ac:dyDescent="0.2">
      <c r="A665" s="47">
        <v>1842300780</v>
      </c>
      <c r="B665" s="47" t="s">
        <v>682</v>
      </c>
      <c r="C665" s="48">
        <v>91778.98</v>
      </c>
      <c r="D665" s="48">
        <v>112000</v>
      </c>
      <c r="E665" s="48">
        <v>120000</v>
      </c>
      <c r="F665" s="48">
        <v>120000</v>
      </c>
      <c r="I665">
        <f>COUNTIF(הוצאות!$B:$B,A665)</f>
        <v>1</v>
      </c>
    </row>
    <row r="666" spans="1:9" ht="24.95" customHeight="1" x14ac:dyDescent="0.2">
      <c r="A666" s="47">
        <v>1842400110</v>
      </c>
      <c r="B666" s="47" t="s">
        <v>683</v>
      </c>
      <c r="C666" s="48">
        <v>1256464.31</v>
      </c>
      <c r="D666" s="48">
        <v>1610000</v>
      </c>
      <c r="E666" s="48">
        <v>1675000</v>
      </c>
      <c r="F666" s="48">
        <v>1695000</v>
      </c>
      <c r="I666">
        <f>COUNTIF(הוצאות!$B:$B,A666)</f>
        <v>1</v>
      </c>
    </row>
    <row r="667" spans="1:9" ht="24.95" customHeight="1" x14ac:dyDescent="0.2">
      <c r="A667" s="47">
        <v>1842400750</v>
      </c>
      <c r="B667" s="47" t="s">
        <v>684</v>
      </c>
      <c r="C667" s="48">
        <v>0</v>
      </c>
      <c r="D667" s="48">
        <v>0</v>
      </c>
      <c r="E667" s="48">
        <f t="shared" si="18"/>
        <v>0</v>
      </c>
      <c r="F667" s="48">
        <f t="shared" si="18"/>
        <v>0</v>
      </c>
      <c r="I667">
        <f>COUNTIF(הוצאות!$B:$B,A667)</f>
        <v>1</v>
      </c>
    </row>
    <row r="668" spans="1:9" ht="24.95" customHeight="1" x14ac:dyDescent="0.2">
      <c r="A668" s="47">
        <v>1843500110</v>
      </c>
      <c r="B668" s="47" t="s">
        <v>685</v>
      </c>
      <c r="C668" s="48">
        <v>86860.69</v>
      </c>
      <c r="D668" s="48">
        <v>98000</v>
      </c>
      <c r="E668" s="48">
        <v>113000</v>
      </c>
      <c r="F668" s="48">
        <v>114000</v>
      </c>
      <c r="I668">
        <f>COUNTIF(הוצאות!$B:$B,A668)</f>
        <v>1</v>
      </c>
    </row>
    <row r="669" spans="1:9" ht="24.95" customHeight="1" x14ac:dyDescent="0.2">
      <c r="A669" s="47">
        <v>1843500750</v>
      </c>
      <c r="B669" s="47" t="s">
        <v>686</v>
      </c>
      <c r="C669" s="48">
        <v>0</v>
      </c>
      <c r="D669" s="48">
        <v>0</v>
      </c>
      <c r="E669" s="48">
        <f t="shared" si="18"/>
        <v>0</v>
      </c>
      <c r="F669" s="48">
        <f t="shared" si="18"/>
        <v>0</v>
      </c>
      <c r="I669">
        <f>COUNTIF(הוצאות!$B:$B,A669)</f>
        <v>1</v>
      </c>
    </row>
    <row r="670" spans="1:9" ht="24.95" customHeight="1" x14ac:dyDescent="0.2">
      <c r="A670" s="47">
        <v>1843500780</v>
      </c>
      <c r="B670" s="47" t="s">
        <v>425</v>
      </c>
      <c r="C670" s="48">
        <v>2000</v>
      </c>
      <c r="D670" s="48">
        <v>2000</v>
      </c>
      <c r="E670" s="48">
        <v>2000</v>
      </c>
      <c r="F670" s="48">
        <v>2000</v>
      </c>
      <c r="I670">
        <f>COUNTIF(הוצאות!$B:$B,A670)</f>
        <v>1</v>
      </c>
    </row>
    <row r="671" spans="1:9" ht="24.95" customHeight="1" x14ac:dyDescent="0.2">
      <c r="A671" s="47">
        <v>1843500840</v>
      </c>
      <c r="B671" s="47" t="s">
        <v>687</v>
      </c>
      <c r="C671" s="48">
        <v>589217.66</v>
      </c>
      <c r="D671" s="48">
        <v>950000</v>
      </c>
      <c r="E671" s="48">
        <v>785000</v>
      </c>
      <c r="F671" s="48">
        <v>950000</v>
      </c>
      <c r="I671">
        <f>COUNTIF(הוצאות!$B:$B,A671)</f>
        <v>1</v>
      </c>
    </row>
    <row r="672" spans="1:9" s="7" customFormat="1" ht="24.95" customHeight="1" x14ac:dyDescent="0.2">
      <c r="A672" s="106">
        <v>1843501780</v>
      </c>
      <c r="B672" s="106" t="s">
        <v>1306</v>
      </c>
      <c r="C672" s="49">
        <v>0</v>
      </c>
      <c r="D672" s="49">
        <v>3000</v>
      </c>
      <c r="E672" s="49">
        <f t="shared" ref="E672:F728" si="19">C672*12/9</f>
        <v>0</v>
      </c>
      <c r="F672" s="49">
        <v>5000</v>
      </c>
      <c r="I672" s="7">
        <f>COUNTIF(הוצאות!$B:$B,A672)</f>
        <v>1</v>
      </c>
    </row>
    <row r="673" spans="1:9" ht="24.95" customHeight="1" x14ac:dyDescent="0.2">
      <c r="A673" s="47">
        <v>1843800780</v>
      </c>
      <c r="B673" s="47" t="s">
        <v>688</v>
      </c>
      <c r="C673" s="48">
        <v>0</v>
      </c>
      <c r="D673" s="48">
        <v>0</v>
      </c>
      <c r="E673" s="48">
        <f t="shared" si="19"/>
        <v>0</v>
      </c>
      <c r="F673" s="48">
        <f t="shared" si="19"/>
        <v>0</v>
      </c>
      <c r="I673">
        <f>COUNTIF(הוצאות!$B:$B,A673)</f>
        <v>1</v>
      </c>
    </row>
    <row r="674" spans="1:9" ht="24.95" customHeight="1" x14ac:dyDescent="0.2">
      <c r="A674" s="47">
        <v>1843800840</v>
      </c>
      <c r="B674" s="47" t="s">
        <v>689</v>
      </c>
      <c r="C674" s="48">
        <v>1489466</v>
      </c>
      <c r="D674" s="48">
        <v>2040000</v>
      </c>
      <c r="E674" s="48">
        <v>1985000</v>
      </c>
      <c r="F674" s="48">
        <v>2040000</v>
      </c>
      <c r="I674">
        <f>COUNTIF(הוצאות!$B:$B,A674)</f>
        <v>1</v>
      </c>
    </row>
    <row r="675" spans="1:9" ht="24.95" customHeight="1" x14ac:dyDescent="0.2">
      <c r="A675" s="47">
        <v>1843801780</v>
      </c>
      <c r="B675" s="47" t="s">
        <v>305</v>
      </c>
      <c r="C675" s="48">
        <v>0</v>
      </c>
      <c r="D675" s="48">
        <v>0</v>
      </c>
      <c r="E675" s="48">
        <f t="shared" si="19"/>
        <v>0</v>
      </c>
      <c r="F675" s="48">
        <f t="shared" si="19"/>
        <v>0</v>
      </c>
      <c r="I675">
        <f>COUNTIF(הוצאות!$B:$B,A675)</f>
        <v>1</v>
      </c>
    </row>
    <row r="676" spans="1:9" ht="24.95" customHeight="1" x14ac:dyDescent="0.2">
      <c r="A676" s="47">
        <v>1843900110</v>
      </c>
      <c r="B676" s="47" t="s">
        <v>690</v>
      </c>
      <c r="C676" s="48">
        <v>368842.35</v>
      </c>
      <c r="D676" s="48">
        <v>486000</v>
      </c>
      <c r="E676" s="48">
        <v>492000</v>
      </c>
      <c r="F676" s="48">
        <v>485000</v>
      </c>
      <c r="I676">
        <f>COUNTIF(הוצאות!$B:$B,A676)</f>
        <v>1</v>
      </c>
    </row>
    <row r="677" spans="1:9" ht="24.95" customHeight="1" x14ac:dyDescent="0.2">
      <c r="A677" s="47">
        <v>1843900750</v>
      </c>
      <c r="B677" s="47" t="s">
        <v>691</v>
      </c>
      <c r="C677" s="48">
        <v>836341</v>
      </c>
      <c r="D677" s="48">
        <v>1311000</v>
      </c>
      <c r="E677" s="48">
        <v>1115000</v>
      </c>
      <c r="F677" s="48">
        <v>1311000</v>
      </c>
      <c r="I677">
        <f>COUNTIF(הוצאות!$B:$B,A677)</f>
        <v>1</v>
      </c>
    </row>
    <row r="678" spans="1:9" ht="24.95" customHeight="1" x14ac:dyDescent="0.2">
      <c r="A678" s="47">
        <v>1843900780</v>
      </c>
      <c r="B678" s="47" t="s">
        <v>692</v>
      </c>
      <c r="C678" s="48">
        <v>0</v>
      </c>
      <c r="D678" s="48">
        <v>0</v>
      </c>
      <c r="E678" s="48">
        <f t="shared" si="19"/>
        <v>0</v>
      </c>
      <c r="F678" s="48">
        <f t="shared" si="19"/>
        <v>0</v>
      </c>
      <c r="I678">
        <f>COUNTIF(הוצאות!$B:$B,A678)</f>
        <v>1</v>
      </c>
    </row>
    <row r="679" spans="1:9" ht="24.95" customHeight="1" x14ac:dyDescent="0.2">
      <c r="A679" s="47">
        <v>1843900840</v>
      </c>
      <c r="B679" s="47" t="s">
        <v>693</v>
      </c>
      <c r="C679" s="48">
        <v>1375325</v>
      </c>
      <c r="D679" s="48">
        <v>1433000</v>
      </c>
      <c r="E679" s="48">
        <v>1830000</v>
      </c>
      <c r="F679" s="48">
        <v>1433000</v>
      </c>
      <c r="I679">
        <f>COUNTIF(הוצאות!$B:$B,A679)</f>
        <v>1</v>
      </c>
    </row>
    <row r="680" spans="1:9" ht="24.95" customHeight="1" x14ac:dyDescent="0.2">
      <c r="A680" s="47">
        <v>1844000810</v>
      </c>
      <c r="B680" s="47" t="s">
        <v>694</v>
      </c>
      <c r="C680" s="48">
        <v>0</v>
      </c>
      <c r="D680" s="48">
        <v>0</v>
      </c>
      <c r="E680" s="48">
        <f t="shared" si="19"/>
        <v>0</v>
      </c>
      <c r="F680" s="48">
        <f t="shared" si="19"/>
        <v>0</v>
      </c>
      <c r="I680">
        <f>COUNTIF(הוצאות!$B:$B,A680)</f>
        <v>1</v>
      </c>
    </row>
    <row r="681" spans="1:9" ht="24.95" customHeight="1" x14ac:dyDescent="0.2">
      <c r="A681" s="47">
        <v>1844300840</v>
      </c>
      <c r="B681" s="47" t="s">
        <v>695</v>
      </c>
      <c r="C681" s="48">
        <v>0</v>
      </c>
      <c r="D681" s="48">
        <v>0</v>
      </c>
      <c r="E681" s="48">
        <f t="shared" si="19"/>
        <v>0</v>
      </c>
      <c r="F681" s="48">
        <f t="shared" si="19"/>
        <v>0</v>
      </c>
      <c r="I681">
        <f>COUNTIF(הוצאות!$B:$B,A681)</f>
        <v>1</v>
      </c>
    </row>
    <row r="682" spans="1:9" ht="24.95" customHeight="1" x14ac:dyDescent="0.2">
      <c r="A682" s="47">
        <v>1844400540</v>
      </c>
      <c r="B682" s="47" t="s">
        <v>696</v>
      </c>
      <c r="C682" s="48">
        <v>0</v>
      </c>
      <c r="D682" s="48">
        <v>0</v>
      </c>
      <c r="E682" s="48">
        <f t="shared" si="19"/>
        <v>0</v>
      </c>
      <c r="F682" s="48">
        <f t="shared" si="19"/>
        <v>0</v>
      </c>
      <c r="I682">
        <f>COUNTIF(הוצאות!$B:$B,A682)</f>
        <v>1</v>
      </c>
    </row>
    <row r="683" spans="1:9" ht="24.95" customHeight="1" x14ac:dyDescent="0.2">
      <c r="A683" s="47">
        <v>1844400780</v>
      </c>
      <c r="B683" s="47" t="s">
        <v>697</v>
      </c>
      <c r="C683" s="48">
        <v>143445.79</v>
      </c>
      <c r="D683" s="48">
        <v>50000</v>
      </c>
      <c r="E683" s="48">
        <v>190000</v>
      </c>
      <c r="F683" s="48">
        <v>190000</v>
      </c>
      <c r="I683">
        <f>COUNTIF(הוצאות!$B:$B,A683)</f>
        <v>1</v>
      </c>
    </row>
    <row r="684" spans="1:9" ht="24.95" customHeight="1" x14ac:dyDescent="0.2">
      <c r="A684" s="47">
        <v>1844400840</v>
      </c>
      <c r="B684" s="47" t="s">
        <v>698</v>
      </c>
      <c r="C684" s="48">
        <v>105734.9</v>
      </c>
      <c r="D684" s="48">
        <v>154000</v>
      </c>
      <c r="E684" s="48">
        <v>140000</v>
      </c>
      <c r="F684" s="48">
        <v>154000</v>
      </c>
      <c r="I684">
        <f>COUNTIF(הוצאות!$B:$B,A684)</f>
        <v>1</v>
      </c>
    </row>
    <row r="685" spans="1:9" ht="24.95" customHeight="1" x14ac:dyDescent="0.2">
      <c r="A685" s="47">
        <v>1844500840</v>
      </c>
      <c r="B685" s="47" t="s">
        <v>699</v>
      </c>
      <c r="C685" s="48">
        <v>0</v>
      </c>
      <c r="D685" s="48">
        <v>564000</v>
      </c>
      <c r="E685" s="48">
        <f t="shared" si="19"/>
        <v>0</v>
      </c>
      <c r="F685" s="48"/>
      <c r="I685">
        <f>COUNTIF(הוצאות!$B:$B,A685)</f>
        <v>1</v>
      </c>
    </row>
    <row r="686" spans="1:9" ht="24.95" customHeight="1" x14ac:dyDescent="0.2">
      <c r="A686" s="47">
        <v>1844544110</v>
      </c>
      <c r="B686" s="47" t="s">
        <v>700</v>
      </c>
      <c r="C686" s="48">
        <v>690357.95</v>
      </c>
      <c r="D686" s="48">
        <v>829000</v>
      </c>
      <c r="E686" s="48">
        <v>920000</v>
      </c>
      <c r="F686" s="48">
        <v>1028000</v>
      </c>
      <c r="I686">
        <f>COUNTIF(הוצאות!$B:$B,A686)</f>
        <v>1</v>
      </c>
    </row>
    <row r="687" spans="1:9" ht="24.95" customHeight="1" x14ac:dyDescent="0.2">
      <c r="A687" s="47">
        <v>1844544820</v>
      </c>
      <c r="B687" s="47" t="s">
        <v>229</v>
      </c>
      <c r="C687" s="48">
        <v>174865.48</v>
      </c>
      <c r="D687" s="48">
        <v>202000</v>
      </c>
      <c r="E687" s="48">
        <v>233000</v>
      </c>
      <c r="F687" s="48">
        <v>233000</v>
      </c>
      <c r="I687">
        <f>COUNTIF(הוצאות!$B:$B,A687)</f>
        <v>1</v>
      </c>
    </row>
    <row r="688" spans="1:9" ht="24.95" customHeight="1" x14ac:dyDescent="0.2">
      <c r="A688" s="47">
        <v>1844545110</v>
      </c>
      <c r="B688" s="47" t="s">
        <v>1195</v>
      </c>
      <c r="C688" s="48">
        <v>0</v>
      </c>
      <c r="D688" s="48">
        <v>120000</v>
      </c>
      <c r="E688" s="48">
        <f t="shared" si="19"/>
        <v>0</v>
      </c>
      <c r="F688" s="48">
        <v>120000</v>
      </c>
      <c r="I688">
        <f>COUNTIF(הוצאות!$B:$B,A688)</f>
        <v>1</v>
      </c>
    </row>
    <row r="689" spans="1:9" ht="24.95" customHeight="1" x14ac:dyDescent="0.2">
      <c r="A689" s="47">
        <v>1844600110</v>
      </c>
      <c r="B689" s="47" t="s">
        <v>701</v>
      </c>
      <c r="C689" s="48">
        <v>0</v>
      </c>
      <c r="D689" s="48">
        <v>0</v>
      </c>
      <c r="E689" s="48">
        <f t="shared" si="19"/>
        <v>0</v>
      </c>
      <c r="F689" s="48">
        <f t="shared" si="19"/>
        <v>0</v>
      </c>
      <c r="I689">
        <f>COUNTIF(הוצאות!$B:$B,A689)</f>
        <v>1</v>
      </c>
    </row>
    <row r="690" spans="1:9" ht="24.95" customHeight="1" x14ac:dyDescent="0.2">
      <c r="A690" s="47">
        <v>1844600780</v>
      </c>
      <c r="B690" s="47" t="s">
        <v>702</v>
      </c>
      <c r="C690" s="48">
        <v>334114.73</v>
      </c>
      <c r="D690" s="48">
        <v>294000</v>
      </c>
      <c r="E690" s="48">
        <v>445000</v>
      </c>
      <c r="F690" s="48">
        <v>450000</v>
      </c>
      <c r="I690">
        <f>COUNTIF(הוצאות!$B:$B,A690)</f>
        <v>1</v>
      </c>
    </row>
    <row r="691" spans="1:9" ht="24.95" customHeight="1" x14ac:dyDescent="0.2">
      <c r="A691" s="47">
        <v>1844601780</v>
      </c>
      <c r="B691" s="47" t="s">
        <v>703</v>
      </c>
      <c r="C691" s="48">
        <v>42906.84</v>
      </c>
      <c r="D691" s="48">
        <v>161000</v>
      </c>
      <c r="E691" s="48">
        <v>57000</v>
      </c>
      <c r="F691" s="48">
        <v>160000</v>
      </c>
      <c r="I691">
        <f>COUNTIF(הוצאות!$B:$B,A691)</f>
        <v>1</v>
      </c>
    </row>
    <row r="692" spans="1:9" ht="24.95" customHeight="1" x14ac:dyDescent="0.2">
      <c r="A692" s="47">
        <v>1844602780</v>
      </c>
      <c r="B692" s="47" t="s">
        <v>704</v>
      </c>
      <c r="C692" s="48">
        <v>0</v>
      </c>
      <c r="D692" s="48">
        <v>0</v>
      </c>
      <c r="E692" s="48">
        <f t="shared" si="19"/>
        <v>0</v>
      </c>
      <c r="F692" s="48">
        <f t="shared" si="19"/>
        <v>0</v>
      </c>
      <c r="I692">
        <f>COUNTIF(הוצאות!$B:$B,A692)</f>
        <v>1</v>
      </c>
    </row>
    <row r="693" spans="1:9" ht="24.95" customHeight="1" x14ac:dyDescent="0.2">
      <c r="A693" s="47">
        <v>1845100840</v>
      </c>
      <c r="B693" s="47" t="s">
        <v>234</v>
      </c>
      <c r="C693" s="48">
        <v>4285326</v>
      </c>
      <c r="D693" s="48">
        <v>4600000</v>
      </c>
      <c r="E693" s="48">
        <v>5700000</v>
      </c>
      <c r="F693" s="48">
        <v>5800000</v>
      </c>
      <c r="I693">
        <f>COUNTIF(הוצאות!$B:$B,A693)</f>
        <v>1</v>
      </c>
    </row>
    <row r="694" spans="1:9" ht="24.95" customHeight="1" x14ac:dyDescent="0.2">
      <c r="A694" s="47">
        <v>1845200110</v>
      </c>
      <c r="B694" s="47" t="s">
        <v>705</v>
      </c>
      <c r="C694" s="48">
        <v>1218090.8</v>
      </c>
      <c r="D694" s="48">
        <v>1672000</v>
      </c>
      <c r="E694" s="48">
        <v>1624000</v>
      </c>
      <c r="F694" s="48">
        <v>1685000</v>
      </c>
      <c r="I694">
        <f>COUNTIF(הוצאות!$B:$B,A694)</f>
        <v>1</v>
      </c>
    </row>
    <row r="695" spans="1:9" ht="24.95" customHeight="1" x14ac:dyDescent="0.2">
      <c r="A695" s="47">
        <v>1845200431</v>
      </c>
      <c r="B695" s="47" t="s">
        <v>501</v>
      </c>
      <c r="C695" s="48">
        <v>0</v>
      </c>
      <c r="D695" s="48">
        <v>0</v>
      </c>
      <c r="E695" s="48">
        <f t="shared" si="19"/>
        <v>0</v>
      </c>
      <c r="F695" s="48">
        <f t="shared" si="19"/>
        <v>0</v>
      </c>
      <c r="I695">
        <f>COUNTIF(הוצאות!$B:$B,A695)</f>
        <v>1</v>
      </c>
    </row>
    <row r="696" spans="1:9" ht="24.95" customHeight="1" x14ac:dyDescent="0.2">
      <c r="A696" s="47">
        <v>1845200432</v>
      </c>
      <c r="B696" s="47" t="s">
        <v>678</v>
      </c>
      <c r="C696" s="48">
        <v>4359.8999999999996</v>
      </c>
      <c r="D696" s="48">
        <v>7000</v>
      </c>
      <c r="E696" s="48">
        <v>6000</v>
      </c>
      <c r="F696" s="48">
        <v>6000</v>
      </c>
      <c r="I696">
        <f>COUNTIF(הוצאות!$B:$B,A696)</f>
        <v>1</v>
      </c>
    </row>
    <row r="697" spans="1:9" ht="24.95" customHeight="1" x14ac:dyDescent="0.2">
      <c r="A697" s="47">
        <v>1845200440</v>
      </c>
      <c r="B697" s="47" t="s">
        <v>706</v>
      </c>
      <c r="C697" s="48">
        <v>0</v>
      </c>
      <c r="D697" s="48">
        <v>0</v>
      </c>
      <c r="E697" s="48">
        <f t="shared" si="19"/>
        <v>0</v>
      </c>
      <c r="F697" s="48">
        <f t="shared" si="19"/>
        <v>0</v>
      </c>
      <c r="I697">
        <f>COUNTIF(הוצאות!$B:$B,A697)</f>
        <v>1</v>
      </c>
    </row>
    <row r="698" spans="1:9" ht="24.95" customHeight="1" x14ac:dyDescent="0.2">
      <c r="A698" s="47">
        <v>1845200530</v>
      </c>
      <c r="B698" s="47" t="s">
        <v>707</v>
      </c>
      <c r="C698" s="48">
        <v>0</v>
      </c>
      <c r="D698" s="48">
        <v>0</v>
      </c>
      <c r="E698" s="48">
        <f t="shared" si="19"/>
        <v>0</v>
      </c>
      <c r="F698" s="48">
        <f t="shared" si="19"/>
        <v>0</v>
      </c>
      <c r="I698">
        <f>COUNTIF(הוצאות!$B:$B,A698)</f>
        <v>1</v>
      </c>
    </row>
    <row r="699" spans="1:9" ht="24.95" customHeight="1" x14ac:dyDescent="0.2">
      <c r="A699" s="47">
        <v>1845200540</v>
      </c>
      <c r="B699" s="47" t="s">
        <v>708</v>
      </c>
      <c r="C699" s="48">
        <v>319.67</v>
      </c>
      <c r="D699" s="48">
        <v>2000</v>
      </c>
      <c r="E699" s="48">
        <v>1500</v>
      </c>
      <c r="F699" s="48">
        <v>1500</v>
      </c>
      <c r="I699">
        <f>COUNTIF(הוצאות!$B:$B,A699)</f>
        <v>1</v>
      </c>
    </row>
    <row r="700" spans="1:9" ht="24.95" customHeight="1" x14ac:dyDescent="0.2">
      <c r="A700" s="47">
        <v>1845200720</v>
      </c>
      <c r="B700" s="47" t="s">
        <v>709</v>
      </c>
      <c r="C700" s="48">
        <v>92378.8</v>
      </c>
      <c r="D700" s="48">
        <v>124000</v>
      </c>
      <c r="E700" s="48">
        <v>123000</v>
      </c>
      <c r="F700" s="48">
        <v>123000</v>
      </c>
      <c r="I700">
        <f>COUNTIF(הוצאות!$B:$B,A700)</f>
        <v>1</v>
      </c>
    </row>
    <row r="701" spans="1:9" ht="24.95" customHeight="1" x14ac:dyDescent="0.2">
      <c r="A701" s="47">
        <v>1845200731</v>
      </c>
      <c r="B701" s="47" t="s">
        <v>710</v>
      </c>
      <c r="C701" s="48">
        <v>0</v>
      </c>
      <c r="D701" s="48">
        <v>0</v>
      </c>
      <c r="E701" s="48">
        <f t="shared" si="19"/>
        <v>0</v>
      </c>
      <c r="F701" s="48">
        <f t="shared" si="19"/>
        <v>0</v>
      </c>
      <c r="I701">
        <f>COUNTIF(הוצאות!$B:$B,A701)</f>
        <v>1</v>
      </c>
    </row>
    <row r="702" spans="1:9" ht="24.95" customHeight="1" x14ac:dyDescent="0.2">
      <c r="A702" s="47">
        <v>1845200740</v>
      </c>
      <c r="B702" s="47" t="s">
        <v>711</v>
      </c>
      <c r="C702" s="48">
        <v>0</v>
      </c>
      <c r="D702" s="48">
        <v>3000</v>
      </c>
      <c r="E702" s="48">
        <f t="shared" si="19"/>
        <v>0</v>
      </c>
      <c r="F702" s="48"/>
      <c r="I702">
        <f>COUNTIF(הוצאות!$B:$B,A702)</f>
        <v>1</v>
      </c>
    </row>
    <row r="703" spans="1:9" ht="24.95" customHeight="1" x14ac:dyDescent="0.2">
      <c r="A703" s="47">
        <v>1845200750</v>
      </c>
      <c r="B703" s="47" t="s">
        <v>313</v>
      </c>
      <c r="C703" s="48">
        <v>0</v>
      </c>
      <c r="D703" s="48">
        <v>0</v>
      </c>
      <c r="E703" s="48">
        <f t="shared" si="19"/>
        <v>0</v>
      </c>
      <c r="F703" s="48">
        <f t="shared" si="19"/>
        <v>0</v>
      </c>
      <c r="I703">
        <f>COUNTIF(הוצאות!$B:$B,A703)</f>
        <v>1</v>
      </c>
    </row>
    <row r="704" spans="1:9" ht="24.95" customHeight="1" x14ac:dyDescent="0.2">
      <c r="A704" s="47">
        <v>1845200780</v>
      </c>
      <c r="B704" s="47" t="s">
        <v>712</v>
      </c>
      <c r="C704" s="48">
        <v>52956.26</v>
      </c>
      <c r="D704" s="48">
        <v>36000</v>
      </c>
      <c r="E704" s="48">
        <v>70000</v>
      </c>
      <c r="F704" s="48">
        <v>70000</v>
      </c>
      <c r="I704">
        <f>COUNTIF(הוצאות!$B:$B,A704)</f>
        <v>1</v>
      </c>
    </row>
    <row r="705" spans="1:9" ht="24.95" customHeight="1" x14ac:dyDescent="0.2">
      <c r="A705" s="47">
        <v>1845200840</v>
      </c>
      <c r="B705" s="47" t="s">
        <v>713</v>
      </c>
      <c r="C705" s="48">
        <v>-125595</v>
      </c>
      <c r="D705" s="48">
        <v>570000</v>
      </c>
      <c r="E705" s="48">
        <v>570000</v>
      </c>
      <c r="F705" s="48">
        <v>480000</v>
      </c>
      <c r="I705">
        <f>COUNTIF(הוצאות!$B:$B,A705)</f>
        <v>1</v>
      </c>
    </row>
    <row r="706" spans="1:9" ht="24.95" customHeight="1" x14ac:dyDescent="0.2">
      <c r="A706" s="47">
        <v>1845201750</v>
      </c>
      <c r="B706" s="47" t="s">
        <v>237</v>
      </c>
      <c r="C706" s="48">
        <v>0</v>
      </c>
      <c r="D706" s="48">
        <v>0</v>
      </c>
      <c r="E706" s="48">
        <f t="shared" si="19"/>
        <v>0</v>
      </c>
      <c r="F706" s="48">
        <f t="shared" si="19"/>
        <v>0</v>
      </c>
      <c r="I706">
        <f>COUNTIF(הוצאות!$B:$B,A706)</f>
        <v>1</v>
      </c>
    </row>
    <row r="707" spans="1:9" ht="24.95" customHeight="1" x14ac:dyDescent="0.2">
      <c r="A707" s="47">
        <v>1845201840</v>
      </c>
      <c r="B707" s="47" t="s">
        <v>714</v>
      </c>
      <c r="C707" s="48">
        <v>99247.9</v>
      </c>
      <c r="D707" s="48">
        <v>70000</v>
      </c>
      <c r="E707" s="48">
        <v>130000</v>
      </c>
      <c r="F707" s="48">
        <v>130000</v>
      </c>
      <c r="I707">
        <f>COUNTIF(הוצאות!$B:$B,A707)</f>
        <v>1</v>
      </c>
    </row>
    <row r="708" spans="1:9" ht="24.95" customHeight="1" x14ac:dyDescent="0.2">
      <c r="A708" s="47">
        <v>1845202840</v>
      </c>
      <c r="B708" s="47" t="s">
        <v>715</v>
      </c>
      <c r="C708" s="48">
        <v>0</v>
      </c>
      <c r="D708" s="48">
        <v>0</v>
      </c>
      <c r="E708" s="48">
        <f t="shared" si="19"/>
        <v>0</v>
      </c>
      <c r="F708" s="48">
        <f t="shared" si="19"/>
        <v>0</v>
      </c>
      <c r="I708">
        <f>COUNTIF(הוצאות!$B:$B,A708)</f>
        <v>1</v>
      </c>
    </row>
    <row r="709" spans="1:9" ht="24.95" customHeight="1" x14ac:dyDescent="0.2">
      <c r="A709" s="47">
        <v>1845203840</v>
      </c>
      <c r="B709" s="47" t="s">
        <v>239</v>
      </c>
      <c r="C709" s="48">
        <v>0</v>
      </c>
      <c r="D709" s="48">
        <v>0</v>
      </c>
      <c r="E709" s="48">
        <f t="shared" si="19"/>
        <v>0</v>
      </c>
      <c r="F709" s="48">
        <v>600000</v>
      </c>
      <c r="I709">
        <f>COUNTIF(הוצאות!$B:$B,A709)</f>
        <v>1</v>
      </c>
    </row>
    <row r="710" spans="1:9" ht="24.95" customHeight="1" x14ac:dyDescent="0.2">
      <c r="A710" s="47">
        <v>1845300780</v>
      </c>
      <c r="B710" s="47" t="s">
        <v>716</v>
      </c>
      <c r="C710" s="48">
        <v>0</v>
      </c>
      <c r="D710" s="48">
        <v>0</v>
      </c>
      <c r="E710" s="48">
        <f t="shared" si="19"/>
        <v>0</v>
      </c>
      <c r="F710" s="48">
        <f t="shared" si="19"/>
        <v>0</v>
      </c>
      <c r="I710">
        <f>COUNTIF(הוצאות!$B:$B,A710)</f>
        <v>1</v>
      </c>
    </row>
    <row r="711" spans="1:9" ht="24.95" customHeight="1" x14ac:dyDescent="0.2">
      <c r="A711" s="47">
        <v>1845300840</v>
      </c>
      <c r="B711" s="47" t="s">
        <v>241</v>
      </c>
      <c r="C711" s="48">
        <v>176858</v>
      </c>
      <c r="D711" s="48">
        <v>190000</v>
      </c>
      <c r="E711" s="48">
        <v>236000</v>
      </c>
      <c r="F711" s="48">
        <v>236000</v>
      </c>
      <c r="I711">
        <f>COUNTIF(הוצאות!$B:$B,A711)</f>
        <v>1</v>
      </c>
    </row>
    <row r="712" spans="1:9" ht="24.95" customHeight="1" x14ac:dyDescent="0.2">
      <c r="A712" s="47">
        <v>1845301840</v>
      </c>
      <c r="B712" s="47" t="s">
        <v>717</v>
      </c>
      <c r="C712" s="48">
        <v>34444.400000000001</v>
      </c>
      <c r="D712" s="48">
        <v>164000</v>
      </c>
      <c r="E712" s="48">
        <v>46000</v>
      </c>
      <c r="F712" s="48">
        <v>46000</v>
      </c>
      <c r="I712">
        <f>COUNTIF(הוצאות!$B:$B,A712)</f>
        <v>1</v>
      </c>
    </row>
    <row r="713" spans="1:9" ht="24.95" customHeight="1" x14ac:dyDescent="0.2">
      <c r="A713" s="47">
        <v>1846300750</v>
      </c>
      <c r="B713" s="47" t="s">
        <v>718</v>
      </c>
      <c r="C713" s="48">
        <v>0</v>
      </c>
      <c r="D713" s="48">
        <v>0</v>
      </c>
      <c r="E713" s="48">
        <f t="shared" si="19"/>
        <v>0</v>
      </c>
      <c r="F713" s="48">
        <v>288000</v>
      </c>
      <c r="I713">
        <f>COUNTIF(הוצאות!$B:$B,A713)</f>
        <v>1</v>
      </c>
    </row>
    <row r="714" spans="1:9" ht="24.95" customHeight="1" x14ac:dyDescent="0.2">
      <c r="A714" s="47">
        <v>1846300840</v>
      </c>
      <c r="B714" s="47" t="s">
        <v>242</v>
      </c>
      <c r="C714" s="48">
        <v>1677</v>
      </c>
      <c r="D714" s="48">
        <v>23000</v>
      </c>
      <c r="E714" s="48">
        <v>2000</v>
      </c>
      <c r="F714" s="48">
        <v>2000</v>
      </c>
      <c r="I714">
        <f>COUNTIF(הוצאות!$B:$B,A714)</f>
        <v>1</v>
      </c>
    </row>
    <row r="715" spans="1:9" ht="24.95" customHeight="1" x14ac:dyDescent="0.2">
      <c r="A715" s="47">
        <v>1846400840</v>
      </c>
      <c r="B715" s="47" t="s">
        <v>244</v>
      </c>
      <c r="C715" s="48">
        <v>0</v>
      </c>
      <c r="D715" s="48">
        <v>0</v>
      </c>
      <c r="E715" s="48">
        <f t="shared" si="19"/>
        <v>0</v>
      </c>
      <c r="F715" s="48">
        <f t="shared" si="19"/>
        <v>0</v>
      </c>
      <c r="I715">
        <f>COUNTIF(הוצאות!$B:$B,A715)</f>
        <v>1</v>
      </c>
    </row>
    <row r="716" spans="1:9" ht="24.95" customHeight="1" x14ac:dyDescent="0.2">
      <c r="A716" s="47">
        <v>1846500840</v>
      </c>
      <c r="B716" s="47" t="s">
        <v>719</v>
      </c>
      <c r="C716" s="48">
        <v>57847</v>
      </c>
      <c r="D716" s="48">
        <v>61000</v>
      </c>
      <c r="E716" s="48">
        <v>77000</v>
      </c>
      <c r="F716" s="48">
        <v>77000</v>
      </c>
      <c r="I716">
        <f>COUNTIF(הוצאות!$B:$B,A716)</f>
        <v>1</v>
      </c>
    </row>
    <row r="717" spans="1:9" ht="24.95" customHeight="1" x14ac:dyDescent="0.2">
      <c r="A717" s="47">
        <v>1846600840</v>
      </c>
      <c r="B717" s="47" t="s">
        <v>720</v>
      </c>
      <c r="C717" s="48">
        <v>227804</v>
      </c>
      <c r="D717" s="48">
        <v>164000</v>
      </c>
      <c r="E717" s="48">
        <v>304000</v>
      </c>
      <c r="F717" s="48">
        <v>304000</v>
      </c>
      <c r="I717">
        <f>COUNTIF(הוצאות!$B:$B,A717)</f>
        <v>1</v>
      </c>
    </row>
    <row r="718" spans="1:9" ht="24.95" customHeight="1" x14ac:dyDescent="0.2">
      <c r="A718" s="47">
        <v>1846700410</v>
      </c>
      <c r="B718" s="47" t="s">
        <v>721</v>
      </c>
      <c r="C718" s="48">
        <v>28452</v>
      </c>
      <c r="D718" s="48">
        <v>40900</v>
      </c>
      <c r="E718" s="48">
        <v>38000</v>
      </c>
      <c r="F718" s="48">
        <v>38000</v>
      </c>
      <c r="I718">
        <f>COUNTIF(הוצאות!$B:$B,A718)</f>
        <v>1</v>
      </c>
    </row>
    <row r="719" spans="1:9" ht="24.95" customHeight="1" x14ac:dyDescent="0.2">
      <c r="A719" s="47">
        <v>1846700750</v>
      </c>
      <c r="B719" s="47" t="s">
        <v>722</v>
      </c>
      <c r="C719" s="48">
        <v>0</v>
      </c>
      <c r="D719" s="48">
        <v>0</v>
      </c>
      <c r="E719" s="48">
        <f t="shared" si="19"/>
        <v>0</v>
      </c>
      <c r="F719" s="48">
        <f t="shared" si="19"/>
        <v>0</v>
      </c>
      <c r="I719">
        <f>COUNTIF(הוצאות!$B:$B,A719)</f>
        <v>1</v>
      </c>
    </row>
    <row r="720" spans="1:9" ht="24.95" customHeight="1" x14ac:dyDescent="0.2">
      <c r="A720" s="47">
        <v>1846700780</v>
      </c>
      <c r="B720" s="47" t="s">
        <v>723</v>
      </c>
      <c r="C720" s="48">
        <v>8990</v>
      </c>
      <c r="D720" s="48">
        <v>2000</v>
      </c>
      <c r="E720" s="48">
        <v>12000</v>
      </c>
      <c r="F720" s="48">
        <v>12000</v>
      </c>
      <c r="I720">
        <f>COUNTIF(הוצאות!$B:$B,A720)</f>
        <v>1</v>
      </c>
    </row>
    <row r="721" spans="1:9" ht="24.95" customHeight="1" x14ac:dyDescent="0.2">
      <c r="A721" s="47">
        <v>1846700840</v>
      </c>
      <c r="B721" s="47" t="s">
        <v>724</v>
      </c>
      <c r="C721" s="48">
        <v>161695</v>
      </c>
      <c r="D721" s="48">
        <v>496000</v>
      </c>
      <c r="E721" s="48">
        <v>216000</v>
      </c>
      <c r="F721" s="48">
        <v>216000</v>
      </c>
      <c r="I721">
        <f>COUNTIF(הוצאות!$B:$B,A721)</f>
        <v>1</v>
      </c>
    </row>
    <row r="722" spans="1:9" ht="24.95" customHeight="1" x14ac:dyDescent="0.2">
      <c r="A722" s="47">
        <v>1846701410</v>
      </c>
      <c r="B722" s="47" t="s">
        <v>1194</v>
      </c>
      <c r="C722" s="48">
        <v>26325</v>
      </c>
      <c r="D722" s="48">
        <v>35100</v>
      </c>
      <c r="E722" s="48">
        <v>35000</v>
      </c>
      <c r="F722" s="48">
        <v>35000</v>
      </c>
      <c r="I722">
        <f>COUNTIF(הוצאות!$B:$B,A722)</f>
        <v>1</v>
      </c>
    </row>
    <row r="723" spans="1:9" ht="24.95" customHeight="1" x14ac:dyDescent="0.2">
      <c r="A723" s="47">
        <v>1846701840</v>
      </c>
      <c r="B723" s="47" t="s">
        <v>725</v>
      </c>
      <c r="C723" s="48">
        <v>0</v>
      </c>
      <c r="D723" s="48">
        <v>222000</v>
      </c>
      <c r="E723" s="48">
        <f t="shared" si="19"/>
        <v>0</v>
      </c>
      <c r="F723" s="48"/>
      <c r="I723">
        <f>COUNTIF(הוצאות!$B:$B,A723)</f>
        <v>1</v>
      </c>
    </row>
    <row r="724" spans="1:9" ht="24.95" customHeight="1" x14ac:dyDescent="0.2">
      <c r="A724" s="47">
        <v>1846800410</v>
      </c>
      <c r="B724" s="47" t="s">
        <v>726</v>
      </c>
      <c r="C724" s="48">
        <v>40260</v>
      </c>
      <c r="D724" s="48">
        <v>58000</v>
      </c>
      <c r="E724" s="48">
        <v>54000</v>
      </c>
      <c r="F724" s="48">
        <v>54000</v>
      </c>
      <c r="I724">
        <f>COUNTIF(הוצאות!$B:$B,A724)</f>
        <v>1</v>
      </c>
    </row>
    <row r="725" spans="1:9" ht="24.95" customHeight="1" x14ac:dyDescent="0.2">
      <c r="A725" s="47">
        <v>1846800431</v>
      </c>
      <c r="B725" s="47" t="s">
        <v>727</v>
      </c>
      <c r="C725" s="48">
        <v>5302.83</v>
      </c>
      <c r="D725" s="48">
        <v>10000</v>
      </c>
      <c r="E725" s="48">
        <v>8000</v>
      </c>
      <c r="F725" s="48">
        <v>8000</v>
      </c>
      <c r="I725">
        <f>COUNTIF(הוצאות!$B:$B,A725)</f>
        <v>1</v>
      </c>
    </row>
    <row r="726" spans="1:9" ht="24.95" customHeight="1" x14ac:dyDescent="0.2">
      <c r="A726" s="47">
        <v>1846800540</v>
      </c>
      <c r="B726" s="47" t="s">
        <v>728</v>
      </c>
      <c r="C726" s="48">
        <v>0</v>
      </c>
      <c r="D726" s="48">
        <v>4000</v>
      </c>
      <c r="E726" s="48">
        <f t="shared" si="19"/>
        <v>0</v>
      </c>
      <c r="F726" s="48"/>
      <c r="I726">
        <f>COUNTIF(הוצאות!$B:$B,A726)</f>
        <v>1</v>
      </c>
    </row>
    <row r="727" spans="1:9" ht="24.95" customHeight="1" x14ac:dyDescent="0.2">
      <c r="A727" s="47">
        <v>1846800750</v>
      </c>
      <c r="B727" s="47" t="s">
        <v>729</v>
      </c>
      <c r="C727" s="48">
        <v>16349.58</v>
      </c>
      <c r="D727" s="48">
        <v>0</v>
      </c>
      <c r="E727" s="48">
        <v>22000</v>
      </c>
      <c r="F727" s="48">
        <v>22000</v>
      </c>
      <c r="I727">
        <f>COUNTIF(הוצאות!$B:$B,A727)</f>
        <v>1</v>
      </c>
    </row>
    <row r="728" spans="1:9" ht="24.95" customHeight="1" x14ac:dyDescent="0.2">
      <c r="A728" s="47">
        <v>1846800780</v>
      </c>
      <c r="B728" s="47" t="s">
        <v>730</v>
      </c>
      <c r="C728" s="48">
        <v>0</v>
      </c>
      <c r="D728" s="48">
        <v>0</v>
      </c>
      <c r="E728" s="48">
        <f t="shared" si="19"/>
        <v>0</v>
      </c>
      <c r="F728" s="48">
        <f t="shared" si="19"/>
        <v>0</v>
      </c>
      <c r="I728">
        <f>COUNTIF(הוצאות!$B:$B,A728)</f>
        <v>1</v>
      </c>
    </row>
    <row r="729" spans="1:9" ht="24.95" customHeight="1" x14ac:dyDescent="0.2">
      <c r="A729" s="47">
        <v>1846800840</v>
      </c>
      <c r="B729" s="47" t="s">
        <v>731</v>
      </c>
      <c r="C729" s="48">
        <v>144502.26</v>
      </c>
      <c r="D729" s="48">
        <v>83000</v>
      </c>
      <c r="E729" s="48">
        <v>192000</v>
      </c>
      <c r="F729" s="48">
        <v>192000</v>
      </c>
      <c r="I729">
        <f>COUNTIF(הוצאות!$B:$B,A729)</f>
        <v>1</v>
      </c>
    </row>
    <row r="730" spans="1:9" ht="24.95" customHeight="1" x14ac:dyDescent="0.2">
      <c r="A730" s="47">
        <v>1847100780</v>
      </c>
      <c r="B730" s="47" t="s">
        <v>732</v>
      </c>
      <c r="C730" s="48">
        <v>58918.2</v>
      </c>
      <c r="D730" s="48">
        <v>117000</v>
      </c>
      <c r="E730" s="48">
        <v>79000</v>
      </c>
      <c r="F730" s="48">
        <v>79000</v>
      </c>
      <c r="I730">
        <f>COUNTIF(הוצאות!$B:$B,A730)</f>
        <v>1</v>
      </c>
    </row>
    <row r="731" spans="1:9" ht="24.95" customHeight="1" x14ac:dyDescent="0.2">
      <c r="A731" s="47">
        <v>1847100840</v>
      </c>
      <c r="B731" s="47" t="s">
        <v>733</v>
      </c>
      <c r="C731" s="48">
        <v>140650</v>
      </c>
      <c r="D731" s="48">
        <v>278000</v>
      </c>
      <c r="E731" s="48">
        <v>188000</v>
      </c>
      <c r="F731" s="48">
        <v>188000</v>
      </c>
      <c r="I731">
        <f>COUNTIF(הוצאות!$B:$B,A731)</f>
        <v>1</v>
      </c>
    </row>
    <row r="732" spans="1:9" ht="24.95" customHeight="1" x14ac:dyDescent="0.2">
      <c r="A732" s="47">
        <v>1847300110</v>
      </c>
      <c r="B732" s="47" t="s">
        <v>734</v>
      </c>
      <c r="C732" s="48">
        <v>262501.78999999998</v>
      </c>
      <c r="D732" s="48">
        <v>504000</v>
      </c>
      <c r="E732" s="48">
        <v>350000</v>
      </c>
      <c r="F732" s="48">
        <v>351000</v>
      </c>
      <c r="I732">
        <f>COUNTIF(הוצאות!$B:$B,A732)</f>
        <v>1</v>
      </c>
    </row>
    <row r="733" spans="1:9" ht="24.95" customHeight="1" x14ac:dyDescent="0.2">
      <c r="A733" s="47">
        <v>1847300540</v>
      </c>
      <c r="B733" s="47" t="s">
        <v>735</v>
      </c>
      <c r="C733" s="48">
        <v>423.13</v>
      </c>
      <c r="D733" s="48">
        <v>1000</v>
      </c>
      <c r="E733" s="48">
        <v>1000</v>
      </c>
      <c r="F733" s="48">
        <v>1000</v>
      </c>
      <c r="I733">
        <f>COUNTIF(הוצאות!$B:$B,A733)</f>
        <v>1</v>
      </c>
    </row>
    <row r="734" spans="1:9" ht="24.95" customHeight="1" x14ac:dyDescent="0.2">
      <c r="A734" s="47">
        <v>1847300550</v>
      </c>
      <c r="B734" s="47" t="s">
        <v>736</v>
      </c>
      <c r="C734" s="48">
        <v>57071</v>
      </c>
      <c r="D734" s="48">
        <v>73000</v>
      </c>
      <c r="E734" s="48">
        <v>76000</v>
      </c>
      <c r="F734" s="48">
        <v>76000</v>
      </c>
      <c r="I734">
        <f>COUNTIF(הוצאות!$B:$B,A734)</f>
        <v>1</v>
      </c>
    </row>
    <row r="735" spans="1:9" ht="24.95" customHeight="1" x14ac:dyDescent="0.2">
      <c r="A735" s="47">
        <v>1847300740</v>
      </c>
      <c r="B735" s="47" t="s">
        <v>737</v>
      </c>
      <c r="C735" s="48">
        <v>0</v>
      </c>
      <c r="D735" s="48">
        <v>0</v>
      </c>
      <c r="E735" s="48">
        <f t="shared" ref="E735:F775" si="20">C735*12/9</f>
        <v>0</v>
      </c>
      <c r="F735" s="48">
        <f t="shared" si="20"/>
        <v>0</v>
      </c>
      <c r="I735">
        <f>COUNTIF(הוצאות!$B:$B,A735)</f>
        <v>1</v>
      </c>
    </row>
    <row r="736" spans="1:9" ht="24.95" customHeight="1" x14ac:dyDescent="0.2">
      <c r="A736" s="47">
        <v>1847300750</v>
      </c>
      <c r="B736" s="47" t="s">
        <v>313</v>
      </c>
      <c r="C736" s="48">
        <v>0</v>
      </c>
      <c r="D736" s="48">
        <v>0</v>
      </c>
      <c r="E736" s="48">
        <f t="shared" si="20"/>
        <v>0</v>
      </c>
      <c r="F736" s="48">
        <f t="shared" si="20"/>
        <v>0</v>
      </c>
      <c r="I736">
        <f>COUNTIF(הוצאות!$B:$B,A736)</f>
        <v>1</v>
      </c>
    </row>
    <row r="737" spans="1:9" ht="24.95" customHeight="1" x14ac:dyDescent="0.2">
      <c r="A737" s="47">
        <v>1847300780</v>
      </c>
      <c r="B737" s="47" t="s">
        <v>252</v>
      </c>
      <c r="C737" s="48">
        <v>6557</v>
      </c>
      <c r="D737" s="48">
        <v>0</v>
      </c>
      <c r="E737" s="48">
        <v>9000</v>
      </c>
      <c r="F737" s="48">
        <v>9000</v>
      </c>
      <c r="I737">
        <f>COUNTIF(הוצאות!$B:$B,A737)</f>
        <v>1</v>
      </c>
    </row>
    <row r="738" spans="1:9" ht="24.95" customHeight="1" x14ac:dyDescent="0.2">
      <c r="A738" s="47">
        <v>1847300840</v>
      </c>
      <c r="B738" s="47" t="s">
        <v>1316</v>
      </c>
      <c r="C738" s="48">
        <v>19031.439999999999</v>
      </c>
      <c r="D738" s="48">
        <v>20000</v>
      </c>
      <c r="E738" s="48">
        <v>25000</v>
      </c>
      <c r="F738" s="48">
        <v>25000</v>
      </c>
      <c r="I738">
        <f>COUNTIF(הוצאות!$B:$B,A738)</f>
        <v>1</v>
      </c>
    </row>
    <row r="739" spans="1:9" ht="24.95" customHeight="1" x14ac:dyDescent="0.2">
      <c r="A739" s="47">
        <v>1847301110</v>
      </c>
      <c r="B739" s="47" t="s">
        <v>1317</v>
      </c>
      <c r="C739" s="48">
        <v>128109.39</v>
      </c>
      <c r="D739" s="48">
        <v>176000</v>
      </c>
      <c r="E739" s="48">
        <v>171000</v>
      </c>
      <c r="F739" s="48">
        <v>177000</v>
      </c>
      <c r="I739">
        <f>COUNTIF(הוצאות!$B:$B,A739)</f>
        <v>1</v>
      </c>
    </row>
    <row r="740" spans="1:9" ht="24.95" customHeight="1" x14ac:dyDescent="0.2">
      <c r="A740" s="47">
        <v>1847400110</v>
      </c>
      <c r="B740" s="47" t="s">
        <v>740</v>
      </c>
      <c r="C740" s="48">
        <v>1008316.37</v>
      </c>
      <c r="D740" s="48">
        <v>1147000</v>
      </c>
      <c r="E740" s="48">
        <v>1320000</v>
      </c>
      <c r="F740" s="48">
        <v>1236000</v>
      </c>
      <c r="I740">
        <f>COUNTIF(הוצאות!$B:$B,A740)</f>
        <v>1</v>
      </c>
    </row>
    <row r="741" spans="1:9" ht="24.95" customHeight="1" x14ac:dyDescent="0.2">
      <c r="A741" s="47">
        <v>1847400410</v>
      </c>
      <c r="B741" s="47" t="s">
        <v>741</v>
      </c>
      <c r="C741" s="48">
        <v>113041</v>
      </c>
      <c r="D741" s="48">
        <v>133000</v>
      </c>
      <c r="E741" s="48">
        <v>151000</v>
      </c>
      <c r="F741" s="48">
        <v>151000</v>
      </c>
      <c r="I741">
        <f>COUNTIF(הוצאות!$B:$B,A741)</f>
        <v>1</v>
      </c>
    </row>
    <row r="742" spans="1:9" ht="24.95" customHeight="1" x14ac:dyDescent="0.2">
      <c r="A742" s="47">
        <v>1847400431</v>
      </c>
      <c r="B742" s="47" t="s">
        <v>742</v>
      </c>
      <c r="C742" s="48">
        <v>0</v>
      </c>
      <c r="D742" s="48">
        <v>0</v>
      </c>
      <c r="E742" s="48">
        <f t="shared" si="20"/>
        <v>0</v>
      </c>
      <c r="F742" s="48">
        <f t="shared" si="20"/>
        <v>0</v>
      </c>
      <c r="I742">
        <f>COUNTIF(הוצאות!$B:$B,A742)</f>
        <v>1</v>
      </c>
    </row>
    <row r="743" spans="1:9" ht="24.95" customHeight="1" x14ac:dyDescent="0.2">
      <c r="A743" s="47">
        <v>1847400540</v>
      </c>
      <c r="B743" s="47" t="s">
        <v>743</v>
      </c>
      <c r="C743" s="48">
        <v>312.04000000000002</v>
      </c>
      <c r="D743" s="48">
        <v>1000</v>
      </c>
      <c r="E743" s="48">
        <v>1000</v>
      </c>
      <c r="F743" s="48">
        <v>1000</v>
      </c>
      <c r="I743">
        <f>COUNTIF(הוצאות!$B:$B,A743)</f>
        <v>1</v>
      </c>
    </row>
    <row r="744" spans="1:9" ht="24.95" customHeight="1" x14ac:dyDescent="0.2">
      <c r="A744" s="47">
        <v>1847400560</v>
      </c>
      <c r="B744" s="47" t="s">
        <v>341</v>
      </c>
      <c r="C744" s="48">
        <v>1589</v>
      </c>
      <c r="D744" s="48">
        <v>2000</v>
      </c>
      <c r="E744" s="48">
        <v>2000</v>
      </c>
      <c r="F744" s="48">
        <v>2000</v>
      </c>
      <c r="I744">
        <f>COUNTIF(הוצאות!$B:$B,A744)</f>
        <v>1</v>
      </c>
    </row>
    <row r="745" spans="1:9" ht="24.95" customHeight="1" x14ac:dyDescent="0.2">
      <c r="A745" s="47">
        <v>1847400720</v>
      </c>
      <c r="B745" s="47" t="s">
        <v>744</v>
      </c>
      <c r="C745" s="48">
        <v>101272.4</v>
      </c>
      <c r="D745" s="48">
        <v>115000</v>
      </c>
      <c r="E745" s="48">
        <v>135000</v>
      </c>
      <c r="F745" s="48">
        <v>135000</v>
      </c>
      <c r="I745">
        <f>COUNTIF(הוצאות!$B:$B,A745)</f>
        <v>1</v>
      </c>
    </row>
    <row r="746" spans="1:9" ht="24.95" customHeight="1" x14ac:dyDescent="0.2">
      <c r="A746" s="47">
        <v>1847400780</v>
      </c>
      <c r="B746" s="47" t="s">
        <v>745</v>
      </c>
      <c r="C746" s="48">
        <v>51120.1</v>
      </c>
      <c r="D746" s="48">
        <v>144000</v>
      </c>
      <c r="E746" s="48">
        <v>68000</v>
      </c>
      <c r="F746" s="48">
        <v>68000</v>
      </c>
      <c r="I746">
        <f>COUNTIF(הוצאות!$B:$B,A746)</f>
        <v>1</v>
      </c>
    </row>
    <row r="747" spans="1:9" ht="24.95" customHeight="1" x14ac:dyDescent="0.2">
      <c r="A747" s="47">
        <v>1847400840</v>
      </c>
      <c r="B747" s="47" t="s">
        <v>1318</v>
      </c>
      <c r="C747" s="48">
        <v>-89066</v>
      </c>
      <c r="D747" s="48">
        <v>0</v>
      </c>
      <c r="E747" s="48"/>
      <c r="F747" s="48"/>
      <c r="I747">
        <f>COUNTIF(הוצאות!$B:$B,A747)</f>
        <v>0</v>
      </c>
    </row>
    <row r="748" spans="1:9" ht="24.95" customHeight="1" x14ac:dyDescent="0.2">
      <c r="A748" s="47">
        <v>1848200780</v>
      </c>
      <c r="B748" s="47" t="s">
        <v>746</v>
      </c>
      <c r="C748" s="48">
        <v>7194.5</v>
      </c>
      <c r="D748" s="48">
        <v>6000</v>
      </c>
      <c r="E748" s="48">
        <v>9000</v>
      </c>
      <c r="F748" s="48">
        <v>9000</v>
      </c>
      <c r="I748">
        <f>COUNTIF(הוצאות!$B:$B,A748)</f>
        <v>1</v>
      </c>
    </row>
    <row r="749" spans="1:9" ht="24.95" customHeight="1" x14ac:dyDescent="0.2">
      <c r="A749" s="47">
        <v>1848200820</v>
      </c>
      <c r="B749" s="47" t="s">
        <v>255</v>
      </c>
      <c r="C749" s="48">
        <v>5500</v>
      </c>
      <c r="D749" s="48">
        <v>13333</v>
      </c>
      <c r="E749" s="48">
        <v>7000</v>
      </c>
      <c r="F749" s="48">
        <v>7000</v>
      </c>
      <c r="I749">
        <f>COUNTIF(הוצאות!$B:$B,A749)</f>
        <v>1</v>
      </c>
    </row>
    <row r="750" spans="1:9" ht="24.95" customHeight="1" x14ac:dyDescent="0.2">
      <c r="A750" s="47">
        <v>1848201750</v>
      </c>
      <c r="B750" s="47" t="s">
        <v>747</v>
      </c>
      <c r="C750" s="48">
        <v>0</v>
      </c>
      <c r="D750" s="48">
        <v>0</v>
      </c>
      <c r="E750" s="48">
        <f t="shared" si="20"/>
        <v>0</v>
      </c>
      <c r="F750" s="48">
        <f t="shared" si="20"/>
        <v>0</v>
      </c>
      <c r="I750">
        <f>COUNTIF(הוצאות!$B:$B,A750)</f>
        <v>1</v>
      </c>
    </row>
    <row r="751" spans="1:9" ht="24.95" customHeight="1" x14ac:dyDescent="0.2">
      <c r="A751" s="47">
        <v>1849100110</v>
      </c>
      <c r="B751" s="47" t="s">
        <v>748</v>
      </c>
      <c r="C751" s="48">
        <v>79814.600000000006</v>
      </c>
      <c r="D751" s="48">
        <v>148000</v>
      </c>
      <c r="E751" s="48">
        <v>106000</v>
      </c>
      <c r="F751" s="48">
        <v>68000</v>
      </c>
      <c r="I751">
        <f>COUNTIF(הוצאות!$B:$B,A751)</f>
        <v>1</v>
      </c>
    </row>
    <row r="752" spans="1:9" ht="24.95" customHeight="1" x14ac:dyDescent="0.2">
      <c r="A752" s="47">
        <v>1849100840</v>
      </c>
      <c r="B752" s="47" t="s">
        <v>256</v>
      </c>
      <c r="C752" s="48">
        <v>0</v>
      </c>
      <c r="D752" s="48">
        <v>0</v>
      </c>
      <c r="E752" s="48">
        <f t="shared" si="20"/>
        <v>0</v>
      </c>
      <c r="F752" s="48">
        <f t="shared" si="20"/>
        <v>0</v>
      </c>
      <c r="I752">
        <f>COUNTIF(הוצאות!$B:$B,A752)</f>
        <v>1</v>
      </c>
    </row>
    <row r="753" spans="1:9" ht="24.95" customHeight="1" x14ac:dyDescent="0.2">
      <c r="A753" s="47">
        <v>1853000431</v>
      </c>
      <c r="B753" s="47" t="s">
        <v>749</v>
      </c>
      <c r="C753" s="48">
        <v>77166.75</v>
      </c>
      <c r="D753" s="48">
        <v>116000</v>
      </c>
      <c r="E753" s="48">
        <v>103000</v>
      </c>
      <c r="F753" s="48">
        <v>103000</v>
      </c>
      <c r="I753">
        <f>COUNTIF(הוצאות!$B:$B,A753)</f>
        <v>1</v>
      </c>
    </row>
    <row r="754" spans="1:9" ht="24.95" customHeight="1" x14ac:dyDescent="0.2">
      <c r="A754" s="47">
        <v>1853000432</v>
      </c>
      <c r="B754" s="47" t="s">
        <v>573</v>
      </c>
      <c r="C754" s="48">
        <v>34645.1</v>
      </c>
      <c r="D754" s="48">
        <v>52000</v>
      </c>
      <c r="E754" s="48">
        <v>46000</v>
      </c>
      <c r="F754" s="48">
        <v>46000</v>
      </c>
      <c r="I754">
        <f>COUNTIF(הוצאות!$B:$B,A754)</f>
        <v>1</v>
      </c>
    </row>
    <row r="755" spans="1:9" ht="24.95" customHeight="1" x14ac:dyDescent="0.2">
      <c r="A755" s="47">
        <v>1871000110</v>
      </c>
      <c r="B755" s="47" t="s">
        <v>750</v>
      </c>
      <c r="C755" s="48">
        <v>576445.92000000004</v>
      </c>
      <c r="D755" s="48">
        <v>652000</v>
      </c>
      <c r="E755" s="48">
        <v>750000</v>
      </c>
      <c r="F755" s="48">
        <v>730000</v>
      </c>
      <c r="I755">
        <f>COUNTIF(הוצאות!$B:$B,A755)</f>
        <v>1</v>
      </c>
    </row>
    <row r="756" spans="1:9" ht="24.95" customHeight="1" x14ac:dyDescent="0.2">
      <c r="A756" s="47">
        <v>1871000410</v>
      </c>
      <c r="B756" s="47" t="s">
        <v>751</v>
      </c>
      <c r="C756" s="48">
        <v>0</v>
      </c>
      <c r="D756" s="48">
        <v>0</v>
      </c>
      <c r="E756" s="48">
        <f t="shared" si="20"/>
        <v>0</v>
      </c>
      <c r="F756" s="48">
        <f t="shared" si="20"/>
        <v>0</v>
      </c>
      <c r="I756">
        <f>COUNTIF(הוצאות!$B:$B,A756)</f>
        <v>1</v>
      </c>
    </row>
    <row r="757" spans="1:9" ht="24.95" customHeight="1" x14ac:dyDescent="0.2">
      <c r="A757" s="47">
        <v>1871000432</v>
      </c>
      <c r="B757" s="47" t="s">
        <v>752</v>
      </c>
      <c r="C757" s="48">
        <v>0</v>
      </c>
      <c r="D757" s="48">
        <v>0</v>
      </c>
      <c r="E757" s="48">
        <f t="shared" si="20"/>
        <v>0</v>
      </c>
      <c r="F757" s="48">
        <f t="shared" si="20"/>
        <v>0</v>
      </c>
      <c r="I757">
        <f>COUNTIF(הוצאות!$B:$B,A757)</f>
        <v>1</v>
      </c>
    </row>
    <row r="758" spans="1:9" ht="24.95" customHeight="1" x14ac:dyDescent="0.2">
      <c r="A758" s="47">
        <v>1871000530</v>
      </c>
      <c r="B758" s="47" t="s">
        <v>753</v>
      </c>
      <c r="C758" s="48">
        <v>0</v>
      </c>
      <c r="D758" s="48">
        <v>0</v>
      </c>
      <c r="E758" s="48">
        <f t="shared" si="20"/>
        <v>0</v>
      </c>
      <c r="F758" s="48">
        <f t="shared" si="20"/>
        <v>0</v>
      </c>
      <c r="I758">
        <f>COUNTIF(הוצאות!$B:$B,A758)</f>
        <v>1</v>
      </c>
    </row>
    <row r="759" spans="1:9" ht="24.95" customHeight="1" x14ac:dyDescent="0.2">
      <c r="A759" s="47">
        <v>1871000540</v>
      </c>
      <c r="B759" s="47" t="s">
        <v>754</v>
      </c>
      <c r="C759" s="48">
        <v>3114.04</v>
      </c>
      <c r="D759" s="48">
        <v>8000</v>
      </c>
      <c r="E759" s="48">
        <v>6000</v>
      </c>
      <c r="F759" s="48">
        <v>6000</v>
      </c>
      <c r="I759">
        <f>COUNTIF(הוצאות!$B:$B,A759)</f>
        <v>1</v>
      </c>
    </row>
    <row r="760" spans="1:9" ht="24.95" customHeight="1" x14ac:dyDescent="0.2">
      <c r="A760" s="47">
        <v>1871000560</v>
      </c>
      <c r="B760" s="47" t="s">
        <v>755</v>
      </c>
      <c r="C760" s="48">
        <v>0</v>
      </c>
      <c r="D760" s="48">
        <v>2000</v>
      </c>
      <c r="E760" s="48">
        <f t="shared" si="20"/>
        <v>0</v>
      </c>
      <c r="F760" s="48"/>
      <c r="I760">
        <f>COUNTIF(הוצאות!$B:$B,A760)</f>
        <v>1</v>
      </c>
    </row>
    <row r="761" spans="1:9" ht="24.95" customHeight="1" x14ac:dyDescent="0.2">
      <c r="A761" s="47">
        <v>1871000750</v>
      </c>
      <c r="B761" s="47" t="s">
        <v>313</v>
      </c>
      <c r="C761" s="48">
        <v>0</v>
      </c>
      <c r="D761" s="48">
        <v>0</v>
      </c>
      <c r="E761" s="48">
        <f t="shared" si="20"/>
        <v>0</v>
      </c>
      <c r="F761" s="48">
        <f t="shared" si="20"/>
        <v>0</v>
      </c>
      <c r="I761">
        <f>COUNTIF(הוצאות!$B:$B,A761)</f>
        <v>1</v>
      </c>
    </row>
    <row r="762" spans="1:9" ht="24.95" customHeight="1" x14ac:dyDescent="0.2">
      <c r="A762" s="47">
        <v>1871000780</v>
      </c>
      <c r="B762" s="47" t="s">
        <v>305</v>
      </c>
      <c r="C762" s="48">
        <v>11418.8</v>
      </c>
      <c r="D762" s="48">
        <v>50000</v>
      </c>
      <c r="E762" s="48">
        <v>20000</v>
      </c>
      <c r="F762" s="48">
        <v>20000</v>
      </c>
      <c r="I762">
        <f>COUNTIF(הוצאות!$B:$B,A762)</f>
        <v>1</v>
      </c>
    </row>
    <row r="763" spans="1:9" ht="24.95" customHeight="1" x14ac:dyDescent="0.2">
      <c r="A763" s="47">
        <v>1911000110</v>
      </c>
      <c r="B763" s="47" t="s">
        <v>1319</v>
      </c>
      <c r="C763" s="48">
        <v>89576.16</v>
      </c>
      <c r="D763" s="48">
        <v>96000</v>
      </c>
      <c r="E763" s="48">
        <v>119000</v>
      </c>
      <c r="F763" s="48">
        <v>101000</v>
      </c>
      <c r="I763">
        <f>COUNTIF(הוצאות!$B:$B,A763)</f>
        <v>1</v>
      </c>
    </row>
    <row r="764" spans="1:9" ht="24.95" customHeight="1" x14ac:dyDescent="0.2">
      <c r="A764" s="47">
        <v>1913200410</v>
      </c>
      <c r="B764" s="47" t="s">
        <v>414</v>
      </c>
      <c r="C764" s="48">
        <v>0</v>
      </c>
      <c r="D764" s="48">
        <v>0</v>
      </c>
      <c r="E764" s="48">
        <f t="shared" si="20"/>
        <v>0</v>
      </c>
      <c r="F764" s="48">
        <f t="shared" si="20"/>
        <v>0</v>
      </c>
      <c r="I764">
        <f>COUNTIF(הוצאות!$B:$B,A764)</f>
        <v>0</v>
      </c>
    </row>
    <row r="765" spans="1:9" ht="24.95" customHeight="1" x14ac:dyDescent="0.2">
      <c r="A765" s="47">
        <v>1913200530</v>
      </c>
      <c r="B765" s="47" t="s">
        <v>373</v>
      </c>
      <c r="C765" s="48">
        <v>1100</v>
      </c>
      <c r="D765" s="48">
        <v>0</v>
      </c>
      <c r="E765" s="48"/>
      <c r="F765" s="48"/>
      <c r="I765">
        <f>COUNTIF(הוצאות!$B:$B,A765)</f>
        <v>0</v>
      </c>
    </row>
    <row r="766" spans="1:9" ht="24.95" customHeight="1" x14ac:dyDescent="0.2">
      <c r="A766" s="47">
        <v>1913200540</v>
      </c>
      <c r="B766" s="47" t="s">
        <v>329</v>
      </c>
      <c r="C766" s="48">
        <v>0</v>
      </c>
      <c r="D766" s="48">
        <v>0</v>
      </c>
      <c r="E766" s="48">
        <f t="shared" si="20"/>
        <v>0</v>
      </c>
      <c r="F766" s="48">
        <f t="shared" si="20"/>
        <v>0</v>
      </c>
      <c r="I766">
        <f>COUNTIF(הוצאות!$B:$B,A766)</f>
        <v>0</v>
      </c>
    </row>
    <row r="767" spans="1:9" ht="24.95" customHeight="1" x14ac:dyDescent="0.2">
      <c r="A767" s="47">
        <v>1913200720</v>
      </c>
      <c r="B767" s="47" t="s">
        <v>757</v>
      </c>
      <c r="C767" s="48">
        <v>0</v>
      </c>
      <c r="D767" s="48">
        <v>0</v>
      </c>
      <c r="E767" s="48">
        <f t="shared" si="20"/>
        <v>0</v>
      </c>
      <c r="F767" s="48">
        <f t="shared" si="20"/>
        <v>0</v>
      </c>
      <c r="I767">
        <f>COUNTIF(הוצאות!$B:$B,A767)</f>
        <v>0</v>
      </c>
    </row>
    <row r="768" spans="1:9" ht="24.95" customHeight="1" x14ac:dyDescent="0.2">
      <c r="A768" s="47">
        <v>1913200731</v>
      </c>
      <c r="B768" s="47" t="s">
        <v>758</v>
      </c>
      <c r="C768" s="48">
        <v>0</v>
      </c>
      <c r="D768" s="48">
        <v>0</v>
      </c>
      <c r="E768" s="48">
        <f t="shared" si="20"/>
        <v>0</v>
      </c>
      <c r="F768" s="48">
        <f t="shared" si="20"/>
        <v>0</v>
      </c>
      <c r="I768">
        <f>COUNTIF(הוצאות!$B:$B,A768)</f>
        <v>0</v>
      </c>
    </row>
    <row r="769" spans="1:9" ht="24.95" customHeight="1" x14ac:dyDescent="0.2">
      <c r="A769" s="47">
        <v>1913200733</v>
      </c>
      <c r="B769" s="47" t="s">
        <v>419</v>
      </c>
      <c r="C769" s="48">
        <v>0</v>
      </c>
      <c r="D769" s="48">
        <v>0</v>
      </c>
      <c r="E769" s="48">
        <f t="shared" si="20"/>
        <v>0</v>
      </c>
      <c r="F769" s="48">
        <f t="shared" si="20"/>
        <v>0</v>
      </c>
      <c r="I769">
        <f>COUNTIF(הוצאות!$B:$B,A769)</f>
        <v>0</v>
      </c>
    </row>
    <row r="770" spans="1:9" ht="24.95" customHeight="1" x14ac:dyDescent="0.2">
      <c r="A770" s="47">
        <v>1913200740</v>
      </c>
      <c r="B770" s="47" t="s">
        <v>420</v>
      </c>
      <c r="C770" s="48">
        <v>0</v>
      </c>
      <c r="D770" s="48">
        <v>0</v>
      </c>
      <c r="E770" s="48">
        <f t="shared" si="20"/>
        <v>0</v>
      </c>
      <c r="F770" s="48">
        <f t="shared" si="20"/>
        <v>0</v>
      </c>
      <c r="I770">
        <f>COUNTIF(הוצאות!$B:$B,A770)</f>
        <v>0</v>
      </c>
    </row>
    <row r="771" spans="1:9" ht="24.95" customHeight="1" x14ac:dyDescent="0.2">
      <c r="A771" s="47">
        <v>1913200750</v>
      </c>
      <c r="B771" s="47" t="s">
        <v>313</v>
      </c>
      <c r="C771" s="48">
        <v>0</v>
      </c>
      <c r="D771" s="48">
        <v>0</v>
      </c>
      <c r="E771" s="48">
        <f t="shared" si="20"/>
        <v>0</v>
      </c>
      <c r="F771" s="48">
        <f t="shared" si="20"/>
        <v>0</v>
      </c>
      <c r="I771">
        <f>COUNTIF(הוצאות!$B:$B,A771)</f>
        <v>0</v>
      </c>
    </row>
    <row r="772" spans="1:9" ht="24.95" customHeight="1" x14ac:dyDescent="0.2">
      <c r="A772" s="47">
        <v>1913200780</v>
      </c>
      <c r="B772" s="47" t="s">
        <v>305</v>
      </c>
      <c r="C772" s="48">
        <v>0</v>
      </c>
      <c r="D772" s="48">
        <v>0</v>
      </c>
      <c r="E772" s="48">
        <f t="shared" si="20"/>
        <v>0</v>
      </c>
      <c r="F772" s="48">
        <f t="shared" si="20"/>
        <v>0</v>
      </c>
      <c r="I772">
        <f>COUNTIF(הוצאות!$B:$B,A772)</f>
        <v>0</v>
      </c>
    </row>
    <row r="773" spans="1:9" ht="24.95" customHeight="1" x14ac:dyDescent="0.2">
      <c r="A773" s="47">
        <v>1972000694</v>
      </c>
      <c r="B773" s="47" t="s">
        <v>759</v>
      </c>
      <c r="C773" s="48">
        <v>0</v>
      </c>
      <c r="D773" s="48">
        <v>0</v>
      </c>
      <c r="E773" s="48">
        <f t="shared" si="20"/>
        <v>0</v>
      </c>
      <c r="F773" s="48">
        <f t="shared" si="20"/>
        <v>0</v>
      </c>
      <c r="I773">
        <f>COUNTIF(הוצאות!$B:$B,A773)</f>
        <v>0</v>
      </c>
    </row>
    <row r="774" spans="1:9" ht="24.95" customHeight="1" x14ac:dyDescent="0.2">
      <c r="A774" s="47">
        <v>1972000695</v>
      </c>
      <c r="B774" s="47" t="s">
        <v>760</v>
      </c>
      <c r="C774" s="48">
        <v>0</v>
      </c>
      <c r="D774" s="48">
        <v>0</v>
      </c>
      <c r="E774" s="48">
        <f t="shared" si="20"/>
        <v>0</v>
      </c>
      <c r="F774" s="48">
        <f t="shared" si="20"/>
        <v>0</v>
      </c>
      <c r="I774">
        <f>COUNTIF(הוצאות!$B:$B,A774)</f>
        <v>0</v>
      </c>
    </row>
    <row r="775" spans="1:9" ht="24.95" customHeight="1" x14ac:dyDescent="0.2">
      <c r="A775" s="47">
        <v>1972000696</v>
      </c>
      <c r="B775" s="47" t="s">
        <v>761</v>
      </c>
      <c r="C775" s="48">
        <v>0</v>
      </c>
      <c r="D775" s="48">
        <v>0</v>
      </c>
      <c r="E775" s="48">
        <f t="shared" si="20"/>
        <v>0</v>
      </c>
      <c r="F775" s="48">
        <f t="shared" si="20"/>
        <v>0</v>
      </c>
      <c r="I775">
        <f>COUNTIF(הוצאות!$B:$B,A775)</f>
        <v>0</v>
      </c>
    </row>
    <row r="776" spans="1:9" ht="24.95" customHeight="1" x14ac:dyDescent="0.2">
      <c r="A776" s="47">
        <v>1995000860</v>
      </c>
      <c r="B776" s="47" t="s">
        <v>762</v>
      </c>
      <c r="C776" s="48">
        <v>0</v>
      </c>
      <c r="D776" s="48">
        <v>10000000</v>
      </c>
      <c r="E776" s="48">
        <v>10500000</v>
      </c>
      <c r="F776" s="48">
        <v>12000000</v>
      </c>
      <c r="I776">
        <f>COUNTIF(הוצאות!$B:$B,A776)</f>
        <v>1</v>
      </c>
    </row>
    <row r="777" spans="1:9" ht="24.95" customHeight="1" x14ac:dyDescent="0.2">
      <c r="A777" s="47">
        <v>1996000310</v>
      </c>
      <c r="B777" s="47" t="s">
        <v>763</v>
      </c>
      <c r="C777" s="48">
        <v>5270939.9000000004</v>
      </c>
      <c r="D777" s="48">
        <v>6907000</v>
      </c>
      <c r="E777" s="48">
        <v>7027000</v>
      </c>
      <c r="F777" s="48">
        <f>7307000-416000</f>
        <v>6891000</v>
      </c>
      <c r="I777">
        <f>COUNTIF(הוצאות!$B:$B,A777)</f>
        <v>1</v>
      </c>
    </row>
    <row r="778" spans="1:9" ht="24.95" customHeight="1" x14ac:dyDescent="0.2">
      <c r="A778" s="47">
        <v>1999000910</v>
      </c>
      <c r="B778" s="47" t="s">
        <v>764</v>
      </c>
      <c r="C778" s="48">
        <v>0</v>
      </c>
      <c r="D778" s="48">
        <v>0</v>
      </c>
      <c r="E778" s="48">
        <f>C778*12/9</f>
        <v>0</v>
      </c>
      <c r="F778" s="48">
        <f>D778*12/9</f>
        <v>0</v>
      </c>
      <c r="I778">
        <f>COUNTIF(הוצאות!$B:$B,A778)</f>
        <v>1</v>
      </c>
    </row>
    <row r="779" spans="1:9" ht="24.95" customHeight="1" x14ac:dyDescent="0.2">
      <c r="A779" s="47">
        <v>1999000911</v>
      </c>
      <c r="B779" s="47" t="s">
        <v>70</v>
      </c>
      <c r="C779" s="48">
        <v>0</v>
      </c>
      <c r="D779" s="48">
        <v>4206000</v>
      </c>
      <c r="E779" s="48">
        <f>C779*12/9</f>
        <v>0</v>
      </c>
      <c r="F779" s="48">
        <v>3000000</v>
      </c>
      <c r="I779">
        <f>COUNTIF(הוצאות!$B:$B,A779)</f>
        <v>1</v>
      </c>
    </row>
    <row r="780" spans="1:9" ht="24.95" customHeight="1" x14ac:dyDescent="0.2">
      <c r="A780" s="47">
        <v>1999000998</v>
      </c>
      <c r="B780" s="47" t="s">
        <v>425</v>
      </c>
      <c r="C780" s="48">
        <v>0</v>
      </c>
      <c r="D780" s="48">
        <v>0</v>
      </c>
      <c r="E780" s="48">
        <v>298400</v>
      </c>
      <c r="F780" s="48"/>
      <c r="I780">
        <f>COUNTIF(הוצאות!$B:$B,A780)</f>
        <v>1</v>
      </c>
    </row>
    <row r="781" spans="1:9" ht="24.95" customHeight="1" x14ac:dyDescent="0.2">
      <c r="A781" s="47">
        <v>1999000999</v>
      </c>
      <c r="B781" s="47" t="s">
        <v>765</v>
      </c>
      <c r="C781" s="48">
        <v>0</v>
      </c>
      <c r="D781" s="48">
        <v>0</v>
      </c>
      <c r="E781" s="48">
        <f>C781*12/9</f>
        <v>0</v>
      </c>
      <c r="F781" s="48">
        <f>D781*12/9</f>
        <v>0</v>
      </c>
      <c r="I781">
        <f>COUNTIF(הוצאות!$B:$B,A781)</f>
        <v>1</v>
      </c>
    </row>
    <row r="783" spans="1:9" x14ac:dyDescent="0.2">
      <c r="D783" s="3">
        <f>SUM(D216:D782)</f>
        <v>180727333</v>
      </c>
      <c r="E783" s="3">
        <f>SUM(E216:E782)</f>
        <v>181998499.58666667</v>
      </c>
      <c r="F783" s="3">
        <f>SUM(F216:F782)</f>
        <v>194162600</v>
      </c>
    </row>
  </sheetData>
  <autoFilter ref="A1:I781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L643"/>
  <sheetViews>
    <sheetView showGridLines="0" rightToLeft="1" zoomScale="70" zoomScaleNormal="70" workbookViewId="0">
      <selection activeCell="P5" sqref="P5"/>
    </sheetView>
  </sheetViews>
  <sheetFormatPr defaultRowHeight="15.75" x14ac:dyDescent="0.25"/>
  <cols>
    <col min="1" max="1" width="7.25" style="52" customWidth="1"/>
    <col min="2" max="3" width="12" style="53" bestFit="1" customWidth="1"/>
    <col min="4" max="4" width="41.25" style="54" bestFit="1" customWidth="1"/>
    <col min="5" max="5" width="13.375" style="53" hidden="1" customWidth="1"/>
    <col min="6" max="6" width="11.125" style="53" hidden="1" customWidth="1"/>
    <col min="7" max="7" width="15" style="53" hidden="1" customWidth="1"/>
    <col min="8" max="10" width="11.375" style="53" hidden="1" customWidth="1"/>
    <col min="11" max="11" width="16.375" style="53" customWidth="1"/>
    <col min="12" max="12" width="18.375" style="53" customWidth="1"/>
    <col min="13" max="15" width="16.375" style="53" customWidth="1"/>
    <col min="16" max="16" width="5.5" style="56" customWidth="1"/>
    <col min="17" max="17" width="37.75" style="56" bestFit="1" customWidth="1"/>
    <col min="18" max="31" width="10.875" style="56" customWidth="1"/>
    <col min="32" max="32" width="10.125" style="53" bestFit="1" customWidth="1"/>
    <col min="33" max="34" width="9" style="53"/>
    <col min="35" max="35" width="14.25" style="53" bestFit="1" customWidth="1"/>
    <col min="36" max="38" width="9" style="53"/>
    <col min="39" max="16384" width="9" style="56"/>
  </cols>
  <sheetData>
    <row r="1" spans="1:38" x14ac:dyDescent="0.25">
      <c r="P1" s="52">
        <f>SUM($A:$A)+1</f>
        <v>1</v>
      </c>
      <c r="Q1" s="55" t="s">
        <v>1295</v>
      </c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</row>
    <row r="2" spans="1:38" x14ac:dyDescent="0.25">
      <c r="P2" s="56">
        <f ca="1">IF(SUM(INDIRECT(ADDRESS(6,COLUMN()-1)&amp;":"&amp;ADDRESS(100,COLUMN()-1)))&gt;1,1,0)</f>
        <v>0</v>
      </c>
    </row>
    <row r="3" spans="1:38" ht="24" thickBot="1" x14ac:dyDescent="0.4">
      <c r="B3" s="57"/>
      <c r="C3" s="58" t="str">
        <f>"ריכוז "&amp;IFERROR(VLOOKUP(P5,'[2]ריכוז תקציב'!A:B,2,0),"")</f>
        <v>ריכוז פרעון מילוות מים וביוב</v>
      </c>
      <c r="D3" s="59"/>
      <c r="E3" s="57"/>
      <c r="F3" s="57"/>
      <c r="G3" s="60" t="s">
        <v>1230</v>
      </c>
      <c r="H3" s="57"/>
      <c r="I3" s="57"/>
      <c r="J3" s="57"/>
      <c r="K3" s="57"/>
      <c r="L3" s="57"/>
      <c r="M3" s="57"/>
      <c r="N3" s="57"/>
      <c r="O3" s="57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8" ht="16.5" thickBot="1" x14ac:dyDescent="0.3">
      <c r="B4" s="62"/>
      <c r="C4" s="62"/>
      <c r="D4" s="63"/>
      <c r="E4" s="62"/>
      <c r="F4" s="62"/>
      <c r="G4" s="62"/>
      <c r="H4" s="62"/>
      <c r="I4" s="62"/>
      <c r="J4" s="62"/>
      <c r="K4" s="88">
        <v>13</v>
      </c>
      <c r="L4" s="88">
        <v>14</v>
      </c>
      <c r="M4" s="88">
        <v>15</v>
      </c>
      <c r="N4" s="88">
        <v>16</v>
      </c>
      <c r="O4" s="88">
        <v>17</v>
      </c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</row>
    <row r="5" spans="1:38" s="61" customFormat="1" ht="38.25" thickBot="1" x14ac:dyDescent="0.45">
      <c r="A5" s="52"/>
      <c r="B5" s="53"/>
      <c r="C5" s="65" t="s">
        <v>1324</v>
      </c>
      <c r="D5" s="66" t="s">
        <v>1325</v>
      </c>
      <c r="E5" s="67" t="s">
        <v>1326</v>
      </c>
      <c r="F5" s="68" t="s">
        <v>1327</v>
      </c>
      <c r="G5" s="69" t="s">
        <v>1328</v>
      </c>
      <c r="H5" s="68" t="s">
        <v>1329</v>
      </c>
      <c r="I5" s="68" t="s">
        <v>1330</v>
      </c>
      <c r="J5" s="68" t="s">
        <v>1331</v>
      </c>
      <c r="K5" s="70" t="str">
        <f>INDEX(הוצאות!$A:$AB,4,K$4)</f>
        <v>תקציב 2016</v>
      </c>
      <c r="L5" s="70" t="str">
        <f>INDEX(הוצאות!$A:$AB,4,L$4)</f>
        <v>תקציב שנתי (לפי המערכת 2016)</v>
      </c>
      <c r="M5" s="70" t="str">
        <f>INDEX(הוצאות!$A:$AB,4,M$4)</f>
        <v>ביצוע צפוי 2016</v>
      </c>
      <c r="N5" s="70" t="str">
        <f>INDEX(הוצאות!$A:$AB,4,N$4)</f>
        <v>תקציב 2017</v>
      </c>
      <c r="O5" s="70" t="str">
        <f>INDEX(הוצאות!$A:$AB,4,O$4)</f>
        <v>שינוי</v>
      </c>
      <c r="P5" s="71">
        <v>23</v>
      </c>
      <c r="Q5" s="72" t="str">
        <f>IFERROR(VLOOKUP(P5,AG9:AH22,2,0),AG5)</f>
        <v>פרעון מילוות מים וביוב</v>
      </c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53"/>
      <c r="AG5" s="53" t="s">
        <v>1332</v>
      </c>
      <c r="AH5" s="53"/>
      <c r="AI5" s="74"/>
      <c r="AJ5" s="53"/>
      <c r="AK5" s="53"/>
      <c r="AL5" s="53"/>
    </row>
    <row r="6" spans="1:38" ht="16.5" thickBot="1" x14ac:dyDescent="0.3">
      <c r="A6" s="52">
        <f>IF(C6&lt;2000000000,1,0)</f>
        <v>0</v>
      </c>
      <c r="C6" s="75" t="str">
        <f>IF(OR(C5="סה""כ",C5=""),"",IF(IFERROR(_xlfn.AGGREGATE(15,6,הוצאות!$B$1:$B$1017*1/--(הוצאות!$A$1:$A$1017=$P$5),ROW()-5),"")&lt;2000000000,IFERROR(_xlfn.AGGREGATE(15,6,הוצאות!$B$1:$B$1017*1/--(הוצאות!$A$1:$A$1017=$P$5),ROW()-5),""),"סה""כ"))</f>
        <v>סה"כ</v>
      </c>
      <c r="D6" s="76" t="str">
        <f>IF(C6="סה""כ","",IFERROR(VLOOKUP($C6,הוצאות!$B:$Z,5,FALSE),""))</f>
        <v/>
      </c>
      <c r="E6" s="77">
        <v>167435</v>
      </c>
      <c r="F6" s="77">
        <v>114565</v>
      </c>
      <c r="G6" s="77">
        <v>145246</v>
      </c>
      <c r="H6" s="78">
        <v>251440</v>
      </c>
      <c r="I6" s="78">
        <v>201029</v>
      </c>
      <c r="J6" s="78">
        <v>265358.28000000003</v>
      </c>
      <c r="K6" s="79">
        <f ca="1">IF($C6="סה""כ",SUM(INDIRECT(ADDRESS(6,COLUMN())&amp;":"&amp;ADDRESS(ROW()-1,COLUMN()))),IFERROR(VLOOKUP($C6,הוצאות!$B:$AA,K$4-1,FALSE),""))</f>
        <v>0</v>
      </c>
      <c r="L6" s="79">
        <f ca="1">IF($C6="סה""כ",SUM(INDIRECT(ADDRESS(6,COLUMN())&amp;":"&amp;ADDRESS(ROW()-1,COLUMN()))),IFERROR(VLOOKUP($C6,הוצאות!$B:$AA,L$4-1,FALSE),""))</f>
        <v>0</v>
      </c>
      <c r="M6" s="79">
        <f ca="1">IF($C6="סה""כ",SUM(INDIRECT(ADDRESS(6,COLUMN())&amp;":"&amp;ADDRESS(ROW()-1,COLUMN()))),IFERROR(VLOOKUP($C6,הוצאות!$B:$AA,M$4-1,FALSE),""))</f>
        <v>577400</v>
      </c>
      <c r="N6" s="79">
        <f ca="1">IF($C6="סה""כ",SUM(INDIRECT(ADDRESS(6,COLUMN())&amp;":"&amp;ADDRESS(ROW()-1,COLUMN()))),IFERROR(VLOOKUP($C6,הוצאות!$B:$AA,N$4-1,FALSE),""))</f>
        <v>0</v>
      </c>
      <c r="O6" s="79">
        <f ca="1">IF($C6="סה""כ",SUM(INDIRECT(ADDRESS(6,COLUMN())&amp;":"&amp;ADDRESS(ROW()-1,COLUMN()))),IFERROR(VLOOKUP($C6,הוצאות!$B:$AA,O$4-1,FALSE),""))</f>
        <v>0</v>
      </c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1"/>
      <c r="AI6" s="74"/>
    </row>
    <row r="7" spans="1:38" ht="16.5" thickBot="1" x14ac:dyDescent="0.3">
      <c r="A7" s="52">
        <f t="shared" ref="A7:A70" si="0">IF(C7&lt;2000000000,1,0)</f>
        <v>0</v>
      </c>
      <c r="C7" s="75" t="str">
        <f>IF(OR(C6="סה""כ",C6=""),"",IF(IFERROR(_xlfn.AGGREGATE(15,6,הוצאות!$B$1:$B$1017*1/--(הוצאות!$A$1:$A$1017=$P$5),ROW()-5),"")&lt;2000000000,IFERROR(_xlfn.AGGREGATE(15,6,הוצאות!$B$1:$B$1017*1/--(הוצאות!$A$1:$A$1017=$P$5),ROW()-5),""),"סה""כ"))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" s="76" t="str">
        <f>IF(C7="סה""כ","",IFERROR(VLOOKUP($C7,הוצאות!$B:$Z,5,FALSE),""))</f>
        <v/>
      </c>
      <c r="E7" s="77">
        <v>167435</v>
      </c>
      <c r="F7" s="77">
        <v>114565</v>
      </c>
      <c r="G7" s="77">
        <v>145246</v>
      </c>
      <c r="H7" s="78">
        <v>251440</v>
      </c>
      <c r="I7" s="78">
        <v>201029</v>
      </c>
      <c r="J7" s="78">
        <v>265358.28000000003</v>
      </c>
      <c r="K7" s="79" t="str">
        <f ca="1">IF($C7="סה""כ",SUM(INDIRECT(ADDRESS(6,COLUMN())&amp;":"&amp;ADDRESS(ROW()-1,COLUMN()))),IFERROR(VLOOKUP($C7,הוצאות!$B:$AA,K$4-1,FALSE),""))</f>
        <v/>
      </c>
      <c r="L7" s="79" t="str">
        <f ca="1">IF($C7="סה""כ",SUM(INDIRECT(ADDRESS(6,COLUMN())&amp;":"&amp;ADDRESS(ROW()-1,COLUMN()))),IFERROR(VLOOKUP($C7,הוצאות!$B:$AA,L$4-1,FALSE),""))</f>
        <v/>
      </c>
      <c r="M7" s="79" t="str">
        <f ca="1">IF($C7="סה""כ",SUM(INDIRECT(ADDRESS(6,COLUMN())&amp;":"&amp;ADDRESS(ROW()-1,COLUMN()))),IFERROR(VLOOKUP($C7,הוצאות!$B:$AA,M$4-1,FALSE),""))</f>
        <v/>
      </c>
      <c r="N7" s="79" t="str">
        <f ca="1">IF($C7="סה""כ",SUM(INDIRECT(ADDRESS(6,COLUMN())&amp;":"&amp;ADDRESS(ROW()-1,COLUMN()))),IFERROR(VLOOKUP($C7,הוצאות!$B:$AA,N$4-1,FALSE),""))</f>
        <v/>
      </c>
      <c r="O7" s="79" t="str">
        <f ca="1">IF($C7="סה""כ",SUM(INDIRECT(ADDRESS(6,COLUMN())&amp;":"&amp;ADDRESS(ROW()-1,COLUMN()))),IFERROR(VLOOKUP($C7,הוצאות!$B:$AA,O$4-1,FALSE),""))</f>
        <v/>
      </c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1"/>
      <c r="AI7" s="74"/>
    </row>
    <row r="8" spans="1:38" ht="16.5" thickBot="1" x14ac:dyDescent="0.3">
      <c r="A8" s="52">
        <f t="shared" si="0"/>
        <v>0</v>
      </c>
      <c r="C8" s="75" t="str">
        <f>IF(OR(C7="סה""כ",C7=""),"",IF(IFERROR(_xlfn.AGGREGATE(15,6,הוצאות!$B$1:$B$1017*1/--(הוצאות!$A$1:$A$1017=$P$5),ROW()-5),"")&lt;2000000000,IFERROR(_xlfn.AGGREGATE(15,6,הוצאות!$B$1:$B$1017*1/--(הוצאות!$A$1:$A$1017=$P$5),ROW()-5),""),"סה""כ"))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" s="76" t="str">
        <f>IF(C8="סה""כ","",IFERROR(VLOOKUP($C8,הוצאות!$B:$Z,5,FALSE),""))</f>
        <v/>
      </c>
      <c r="E8" s="77">
        <v>167435</v>
      </c>
      <c r="F8" s="77">
        <v>114565</v>
      </c>
      <c r="G8" s="77">
        <v>145246</v>
      </c>
      <c r="H8" s="78">
        <v>251440</v>
      </c>
      <c r="I8" s="78">
        <v>201029</v>
      </c>
      <c r="J8" s="78">
        <v>265358.28000000003</v>
      </c>
      <c r="K8" s="79" t="str">
        <f ca="1">IF($C8="סה""כ",SUM(INDIRECT(ADDRESS(6,COLUMN())&amp;":"&amp;ADDRESS(ROW()-1,COLUMN()))),IFERROR(VLOOKUP($C8,הוצאות!$B:$AA,K$4-1,FALSE),""))</f>
        <v/>
      </c>
      <c r="L8" s="79" t="str">
        <f ca="1">IF($C8="סה""כ",SUM(INDIRECT(ADDRESS(6,COLUMN())&amp;":"&amp;ADDRESS(ROW()-1,COLUMN()))),IFERROR(VLOOKUP($C8,הוצאות!$B:$AA,L$4-1,FALSE),""))</f>
        <v/>
      </c>
      <c r="M8" s="79" t="str">
        <f ca="1">IF($C8="סה""כ",SUM(INDIRECT(ADDRESS(6,COLUMN())&amp;":"&amp;ADDRESS(ROW()-1,COLUMN()))),IFERROR(VLOOKUP($C8,הוצאות!$B:$AA,M$4-1,FALSE),""))</f>
        <v/>
      </c>
      <c r="N8" s="79" t="str">
        <f ca="1">IF($C8="סה""כ",SUM(INDIRECT(ADDRESS(6,COLUMN())&amp;":"&amp;ADDRESS(ROW()-1,COLUMN()))),IFERROR(VLOOKUP($C8,הוצאות!$B:$AA,N$4-1,FALSE),""))</f>
        <v/>
      </c>
      <c r="O8" s="79" t="str">
        <f ca="1">IF($C8="סה""כ",SUM(INDIRECT(ADDRESS(6,COLUMN())&amp;":"&amp;ADDRESS(ROW()-1,COLUMN()))),IFERROR(VLOOKUP($C8,הוצאות!$B:$AA,O$4-1,FALSE),""))</f>
        <v/>
      </c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1"/>
      <c r="AI8" s="74"/>
    </row>
    <row r="9" spans="1:38" ht="16.5" thickBot="1" x14ac:dyDescent="0.3">
      <c r="A9" s="52">
        <f t="shared" si="0"/>
        <v>0</v>
      </c>
      <c r="C9" s="75" t="str">
        <f>IF(OR(C8="סה""כ",C8=""),"",IF(IFERROR(_xlfn.AGGREGATE(15,6,הוצאות!$B$1:$B$1017*1/--(הוצאות!$A$1:$A$1017=$P$5),ROW()-5),"")&lt;2000000000,IFERROR(_xlfn.AGGREGATE(15,6,הוצאות!$B$1:$B$1017*1/--(הוצאות!$A$1:$A$1017=$P$5),ROW()-5),""),"סה""כ"))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" s="76" t="str">
        <f>IF(C9="סה""כ","",IFERROR(VLOOKUP($C9,הוצאות!$B:$Z,5,FALSE),""))</f>
        <v/>
      </c>
      <c r="E9" s="77">
        <v>167435</v>
      </c>
      <c r="F9" s="77">
        <v>114565</v>
      </c>
      <c r="G9" s="77">
        <v>145246</v>
      </c>
      <c r="H9" s="78">
        <v>251440</v>
      </c>
      <c r="I9" s="78">
        <v>201029</v>
      </c>
      <c r="J9" s="78">
        <v>265358.28000000003</v>
      </c>
      <c r="K9" s="79" t="str">
        <f ca="1">IF($C9="סה""כ",SUM(INDIRECT(ADDRESS(6,COLUMN())&amp;":"&amp;ADDRESS(ROW()-1,COLUMN()))),IFERROR(VLOOKUP($C9,הוצאות!$B:$AA,K$4-1,FALSE),""))</f>
        <v/>
      </c>
      <c r="L9" s="79" t="str">
        <f ca="1">IF($C9="סה""כ",SUM(INDIRECT(ADDRESS(6,COLUMN())&amp;":"&amp;ADDRESS(ROW()-1,COLUMN()))),IFERROR(VLOOKUP($C9,הוצאות!$B:$AA,L$4-1,FALSE),""))</f>
        <v/>
      </c>
      <c r="M9" s="79" t="str">
        <f ca="1">IF($C9="סה""כ",SUM(INDIRECT(ADDRESS(6,COLUMN())&amp;":"&amp;ADDRESS(ROW()-1,COLUMN()))),IFERROR(VLOOKUP($C9,הוצאות!$B:$AA,M$4-1,FALSE),""))</f>
        <v/>
      </c>
      <c r="N9" s="79" t="str">
        <f ca="1">IF($C9="סה""כ",SUM(INDIRECT(ADDRESS(6,COLUMN())&amp;":"&amp;ADDRESS(ROW()-1,COLUMN()))),IFERROR(VLOOKUP($C9,הוצאות!$B:$AA,N$4-1,FALSE),""))</f>
        <v/>
      </c>
      <c r="O9" s="79" t="str">
        <f ca="1">IF($C9="סה""כ",SUM(INDIRECT(ADDRESS(6,COLUMN())&amp;":"&amp;ADDRESS(ROW()-1,COLUMN()))),IFERROR(VLOOKUP($C9,הוצאות!$B:$AA,O$4-1,FALSE),""))</f>
        <v/>
      </c>
      <c r="P9" s="80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1"/>
      <c r="AG9" s="52">
        <v>16</v>
      </c>
      <c r="AH9" s="52" t="s">
        <v>1231</v>
      </c>
      <c r="AI9" s="83"/>
      <c r="AJ9" s="84" t="str">
        <f>CONCATENATE(AG9," - ",AH9)</f>
        <v>16 - שכר כללי</v>
      </c>
    </row>
    <row r="10" spans="1:38" ht="16.5" thickBot="1" x14ac:dyDescent="0.3">
      <c r="A10" s="52">
        <f t="shared" si="0"/>
        <v>0</v>
      </c>
      <c r="C10" s="75" t="str">
        <f>IF(OR(C9="סה""כ",C9=""),"",IF(IFERROR(_xlfn.AGGREGATE(15,6,הוצאות!$B$1:$B$1017*1/--(הוצאות!$A$1:$A$1017=$P$5),ROW()-5),"")&lt;2000000000,IFERROR(_xlfn.AGGREGATE(15,6,הוצאות!$B$1:$B$1017*1/--(הוצאות!$A$1:$A$1017=$P$5),ROW()-5),""),"סה""כ"))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" s="76" t="str">
        <f>IF(C10="סה""כ","",IFERROR(VLOOKUP($C10,הוצאות!$B:$Z,5,FALSE),""))</f>
        <v/>
      </c>
      <c r="E10" s="77">
        <v>167435</v>
      </c>
      <c r="F10" s="77">
        <v>114565</v>
      </c>
      <c r="G10" s="77">
        <v>145246</v>
      </c>
      <c r="H10" s="78">
        <v>251440</v>
      </c>
      <c r="I10" s="78">
        <v>201029</v>
      </c>
      <c r="J10" s="78">
        <v>265358.28000000003</v>
      </c>
      <c r="K10" s="79" t="str">
        <f ca="1">IF($C10="סה""כ",SUM(INDIRECT(ADDRESS(6,COLUMN())&amp;":"&amp;ADDRESS(ROW()-1,COLUMN()))),IFERROR(VLOOKUP($C10,הוצאות!$B:$AA,K$4-1,FALSE),""))</f>
        <v/>
      </c>
      <c r="L10" s="79" t="str">
        <f ca="1">IF($C10="סה""כ",SUM(INDIRECT(ADDRESS(6,COLUMN())&amp;":"&amp;ADDRESS(ROW()-1,COLUMN()))),IFERROR(VLOOKUP($C10,הוצאות!$B:$AA,L$4-1,FALSE),""))</f>
        <v/>
      </c>
      <c r="M10" s="79" t="str">
        <f ca="1">IF($C10="סה""כ",SUM(INDIRECT(ADDRESS(6,COLUMN())&amp;":"&amp;ADDRESS(ROW()-1,COLUMN()))),IFERROR(VLOOKUP($C10,הוצאות!$B:$AA,M$4-1,FALSE),""))</f>
        <v/>
      </c>
      <c r="N10" s="79" t="str">
        <f ca="1">IF($C10="סה""כ",SUM(INDIRECT(ADDRESS(6,COLUMN())&amp;":"&amp;ADDRESS(ROW()-1,COLUMN()))),IFERROR(VLOOKUP($C10,הוצאות!$B:$AA,N$4-1,FALSE),""))</f>
        <v/>
      </c>
      <c r="O10" s="79" t="str">
        <f ca="1">IF($C10="סה""כ",SUM(INDIRECT(ADDRESS(6,COLUMN())&amp;":"&amp;ADDRESS(ROW()-1,COLUMN()))),IFERROR(VLOOKUP($C10,הוצאות!$B:$AA,O$4-1,FALSE),""))</f>
        <v/>
      </c>
      <c r="P10" s="80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1"/>
      <c r="AG10" s="52">
        <v>15</v>
      </c>
      <c r="AH10" s="52" t="s">
        <v>1232</v>
      </c>
      <c r="AI10" s="83"/>
      <c r="AJ10" s="84" t="str">
        <f t="shared" ref="AJ10:AJ22" si="1">CONCATENATE(AG10," - ",AH10)</f>
        <v>15 - פעולות כלליות</v>
      </c>
    </row>
    <row r="11" spans="1:38" ht="16.5" thickBot="1" x14ac:dyDescent="0.3">
      <c r="A11" s="52">
        <f t="shared" si="0"/>
        <v>0</v>
      </c>
      <c r="C11" s="75" t="str">
        <f>IF(OR(C10="סה""כ",C10=""),"",IF(IFERROR(_xlfn.AGGREGATE(15,6,הוצאות!$B$1:$B$1017*1/--(הוצאות!$A$1:$A$1017=$P$5),ROW()-5),"")&lt;2000000000,IFERROR(_xlfn.AGGREGATE(15,6,הוצאות!$B$1:$B$1017*1/--(הוצאות!$A$1:$A$1017=$P$5),ROW()-5),""),"סה""כ"))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" s="76" t="str">
        <f>IF(C11="סה""כ","",IFERROR(VLOOKUP($C11,הוצאות!$B:$Z,5,FALSE),""))</f>
        <v/>
      </c>
      <c r="E11" s="77">
        <v>167435</v>
      </c>
      <c r="F11" s="77">
        <v>114565</v>
      </c>
      <c r="G11" s="77">
        <v>145246</v>
      </c>
      <c r="H11" s="78">
        <v>251440</v>
      </c>
      <c r="I11" s="78">
        <v>201029</v>
      </c>
      <c r="J11" s="78">
        <v>265358.28000000003</v>
      </c>
      <c r="K11" s="79" t="str">
        <f ca="1">IF($C11="סה""כ",SUM(INDIRECT(ADDRESS(6,COLUMN())&amp;":"&amp;ADDRESS(ROW()-1,COLUMN()))),IFERROR(VLOOKUP($C11,הוצאות!$B:$AA,K$4-1,FALSE),""))</f>
        <v/>
      </c>
      <c r="L11" s="79" t="str">
        <f ca="1">IF($C11="סה""כ",SUM(INDIRECT(ADDRESS(6,COLUMN())&amp;":"&amp;ADDRESS(ROW()-1,COLUMN()))),IFERROR(VLOOKUP($C11,הוצאות!$B:$AA,L$4-1,FALSE),""))</f>
        <v/>
      </c>
      <c r="M11" s="79" t="str">
        <f ca="1">IF($C11="סה""כ",SUM(INDIRECT(ADDRESS(6,COLUMN())&amp;":"&amp;ADDRESS(ROW()-1,COLUMN()))),IFERROR(VLOOKUP($C11,הוצאות!$B:$AA,M$4-1,FALSE),""))</f>
        <v/>
      </c>
      <c r="N11" s="79" t="str">
        <f ca="1">IF($C11="סה""כ",SUM(INDIRECT(ADDRESS(6,COLUMN())&amp;":"&amp;ADDRESS(ROW()-1,COLUMN()))),IFERROR(VLOOKUP($C11,הוצאות!$B:$AA,N$4-1,FALSE),""))</f>
        <v/>
      </c>
      <c r="O11" s="79" t="str">
        <f ca="1">IF($C11="סה""כ",SUM(INDIRECT(ADDRESS(6,COLUMN())&amp;":"&amp;ADDRESS(ROW()-1,COLUMN()))),IFERROR(VLOOKUP($C11,הוצאות!$B:$AA,O$4-1,FALSE),""))</f>
        <v/>
      </c>
      <c r="P11" s="80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1"/>
      <c r="AG11" s="52">
        <v>27</v>
      </c>
      <c r="AH11" s="52" t="s">
        <v>1211</v>
      </c>
      <c r="AI11" s="83"/>
      <c r="AJ11" s="84" t="str">
        <f t="shared" si="1"/>
        <v>27 - מפעל המים</v>
      </c>
    </row>
    <row r="12" spans="1:38" ht="16.5" thickBot="1" x14ac:dyDescent="0.3">
      <c r="A12" s="52">
        <f t="shared" si="0"/>
        <v>0</v>
      </c>
      <c r="C12" s="75" t="str">
        <f>IF(OR(C11="סה""כ",C11=""),"",IF(IFERROR(_xlfn.AGGREGATE(15,6,הוצאות!$B$1:$B$1017*1/--(הוצאות!$A$1:$A$1017=$P$5),ROW()-5),"")&lt;2000000000,IFERROR(_xlfn.AGGREGATE(15,6,הוצאות!$B$1:$B$1017*1/--(הוצאות!$A$1:$A$1017=$P$5),ROW()-5),""),"סה""כ"))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" s="76" t="str">
        <f>IF(C12="סה""כ","",IFERROR(VLOOKUP($C12,הוצאות!$B:$Z,5,FALSE),""))</f>
        <v/>
      </c>
      <c r="E12" s="77">
        <v>167435</v>
      </c>
      <c r="F12" s="77">
        <v>114565</v>
      </c>
      <c r="G12" s="77">
        <v>145246</v>
      </c>
      <c r="H12" s="78">
        <v>251440</v>
      </c>
      <c r="I12" s="78">
        <v>201029</v>
      </c>
      <c r="J12" s="78">
        <v>265358.28000000003</v>
      </c>
      <c r="K12" s="79" t="str">
        <f ca="1">IF($C12="סה""כ",SUM(INDIRECT(ADDRESS(6,COLUMN())&amp;":"&amp;ADDRESS(ROW()-1,COLUMN()))),IFERROR(VLOOKUP($C12,הוצאות!$B:$AA,K$4-1,FALSE),""))</f>
        <v/>
      </c>
      <c r="L12" s="79" t="str">
        <f ca="1">IF($C12="סה""כ",SUM(INDIRECT(ADDRESS(6,COLUMN())&amp;":"&amp;ADDRESS(ROW()-1,COLUMN()))),IFERROR(VLOOKUP($C12,הוצאות!$B:$AA,L$4-1,FALSE),""))</f>
        <v/>
      </c>
      <c r="M12" s="79" t="str">
        <f ca="1">IF($C12="סה""כ",SUM(INDIRECT(ADDRESS(6,COLUMN())&amp;":"&amp;ADDRESS(ROW()-1,COLUMN()))),IFERROR(VLOOKUP($C12,הוצאות!$B:$AA,M$4-1,FALSE),""))</f>
        <v/>
      </c>
      <c r="N12" s="79" t="str">
        <f ca="1">IF($C12="סה""כ",SUM(INDIRECT(ADDRESS(6,COLUMN())&amp;":"&amp;ADDRESS(ROW()-1,COLUMN()))),IFERROR(VLOOKUP($C12,הוצאות!$B:$AA,N$4-1,FALSE),""))</f>
        <v/>
      </c>
      <c r="O12" s="79" t="str">
        <f ca="1">IF($C12="סה""כ",SUM(INDIRECT(ADDRESS(6,COLUMN())&amp;":"&amp;ADDRESS(ROW()-1,COLUMN()))),IFERROR(VLOOKUP($C12,הוצאות!$B:$AA,O$4-1,FALSE),""))</f>
        <v/>
      </c>
      <c r="P12" s="80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1"/>
      <c r="AG12" s="52">
        <v>20</v>
      </c>
      <c r="AH12" s="52" t="s">
        <v>1234</v>
      </c>
      <c r="AI12" s="83"/>
      <c r="AJ12" s="84" t="str">
        <f t="shared" si="1"/>
        <v xml:space="preserve">20 - שכר חינוך </v>
      </c>
    </row>
    <row r="13" spans="1:38" ht="16.5" thickBot="1" x14ac:dyDescent="0.3">
      <c r="A13" s="52">
        <f t="shared" si="0"/>
        <v>0</v>
      </c>
      <c r="C13" s="75" t="str">
        <f>IF(OR(C12="סה""כ",C12=""),"",IF(IFERROR(_xlfn.AGGREGATE(15,6,הוצאות!$B$1:$B$1017*1/--(הוצאות!$A$1:$A$1017=$P$5),ROW()-5),"")&lt;2000000000,IFERROR(_xlfn.AGGREGATE(15,6,הוצאות!$B$1:$B$1017*1/--(הוצאות!$A$1:$A$1017=$P$5),ROW()-5),""),"סה""כ"))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" s="76" t="str">
        <f>IF(C13="סה""כ","",IFERROR(VLOOKUP($C13,הוצאות!$B:$Z,5,FALSE),""))</f>
        <v/>
      </c>
      <c r="E13" s="77">
        <v>167435</v>
      </c>
      <c r="F13" s="77">
        <v>114565</v>
      </c>
      <c r="G13" s="77">
        <v>145246</v>
      </c>
      <c r="H13" s="78">
        <v>251440</v>
      </c>
      <c r="I13" s="78">
        <v>201029</v>
      </c>
      <c r="J13" s="78">
        <v>265358.28000000003</v>
      </c>
      <c r="K13" s="79" t="str">
        <f ca="1">IF($C13="סה""כ",SUM(INDIRECT(ADDRESS(6,COLUMN())&amp;":"&amp;ADDRESS(ROW()-1,COLUMN()))),IFERROR(VLOOKUP($C13,הוצאות!$B:$AA,K$4-1,FALSE),""))</f>
        <v/>
      </c>
      <c r="L13" s="79" t="str">
        <f ca="1">IF($C13="סה""כ",SUM(INDIRECT(ADDRESS(6,COLUMN())&amp;":"&amp;ADDRESS(ROW()-1,COLUMN()))),IFERROR(VLOOKUP($C13,הוצאות!$B:$AA,L$4-1,FALSE),""))</f>
        <v/>
      </c>
      <c r="M13" s="79" t="str">
        <f ca="1">IF($C13="סה""כ",SUM(INDIRECT(ADDRESS(6,COLUMN())&amp;":"&amp;ADDRESS(ROW()-1,COLUMN()))),IFERROR(VLOOKUP($C13,הוצאות!$B:$AA,M$4-1,FALSE),""))</f>
        <v/>
      </c>
      <c r="N13" s="79" t="str">
        <f ca="1">IF($C13="סה""כ",SUM(INDIRECT(ADDRESS(6,COLUMN())&amp;":"&amp;ADDRESS(ROW()-1,COLUMN()))),IFERROR(VLOOKUP($C13,הוצאות!$B:$AA,N$4-1,FALSE),""))</f>
        <v/>
      </c>
      <c r="O13" s="79" t="str">
        <f ca="1">IF($C13="סה""כ",SUM(INDIRECT(ADDRESS(6,COLUMN())&amp;":"&amp;ADDRESS(ROW()-1,COLUMN()))),IFERROR(VLOOKUP($C13,הוצאות!$B:$AA,O$4-1,FALSE),""))</f>
        <v/>
      </c>
      <c r="P13" s="80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1"/>
      <c r="AG13" s="52">
        <v>19</v>
      </c>
      <c r="AH13" s="52" t="s">
        <v>1235</v>
      </c>
      <c r="AI13" s="83"/>
      <c r="AJ13" s="84" t="str">
        <f t="shared" si="1"/>
        <v xml:space="preserve">19 - פעולות חינוך </v>
      </c>
    </row>
    <row r="14" spans="1:38" ht="14.25" customHeight="1" thickBot="1" x14ac:dyDescent="0.3">
      <c r="A14" s="52">
        <f t="shared" si="0"/>
        <v>0</v>
      </c>
      <c r="C14" s="75" t="str">
        <f>IF(OR(C13="סה""כ",C13=""),"",IF(IFERROR(_xlfn.AGGREGATE(15,6,הוצאות!$B$1:$B$1017*1/--(הוצאות!$A$1:$A$1017=$P$5),ROW()-5),"")&lt;2000000000,IFERROR(_xlfn.AGGREGATE(15,6,הוצאות!$B$1:$B$1017*1/--(הוצאות!$A$1:$A$1017=$P$5),ROW()-5),""),"סה""כ"))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" s="76" t="str">
        <f>IF(C14="סה""כ","",IFERROR(VLOOKUP($C14,הוצאות!$B:$Z,5,FALSE),""))</f>
        <v/>
      </c>
      <c r="E14" s="77">
        <v>167435</v>
      </c>
      <c r="F14" s="77">
        <v>114565</v>
      </c>
      <c r="G14" s="77">
        <v>145246</v>
      </c>
      <c r="H14" s="78">
        <v>251440</v>
      </c>
      <c r="I14" s="78">
        <v>201029</v>
      </c>
      <c r="J14" s="78">
        <v>265358.28000000003</v>
      </c>
      <c r="K14" s="79" t="str">
        <f ca="1">IF($C14="סה""כ",SUM(INDIRECT(ADDRESS(6,COLUMN())&amp;":"&amp;ADDRESS(ROW()-1,COLUMN()))),IFERROR(VLOOKUP($C14,הוצאות!$B:$AA,K$4-1,FALSE),""))</f>
        <v/>
      </c>
      <c r="L14" s="79" t="str">
        <f ca="1">IF($C14="סה""כ",SUM(INDIRECT(ADDRESS(6,COLUMN())&amp;":"&amp;ADDRESS(ROW()-1,COLUMN()))),IFERROR(VLOOKUP($C14,הוצאות!$B:$AA,L$4-1,FALSE),""))</f>
        <v/>
      </c>
      <c r="M14" s="79" t="str">
        <f ca="1">IF($C14="סה""כ",SUM(INDIRECT(ADDRESS(6,COLUMN())&amp;":"&amp;ADDRESS(ROW()-1,COLUMN()))),IFERROR(VLOOKUP($C14,הוצאות!$B:$AA,M$4-1,FALSE),""))</f>
        <v/>
      </c>
      <c r="N14" s="79" t="str">
        <f ca="1">IF($C14="סה""כ",SUM(INDIRECT(ADDRESS(6,COLUMN())&amp;":"&amp;ADDRESS(ROW()-1,COLUMN()))),IFERROR(VLOOKUP($C14,הוצאות!$B:$AA,N$4-1,FALSE),""))</f>
        <v/>
      </c>
      <c r="O14" s="79" t="str">
        <f ca="1">IF($C14="סה""כ",SUM(INDIRECT(ADDRESS(6,COLUMN())&amp;":"&amp;ADDRESS(ROW()-1,COLUMN()))),IFERROR(VLOOKUP($C14,הוצאות!$B:$AA,O$4-1,FALSE),""))</f>
        <v/>
      </c>
      <c r="P14" s="80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1"/>
      <c r="AG14" s="52">
        <v>21</v>
      </c>
      <c r="AH14" s="52" t="s">
        <v>1237</v>
      </c>
      <c r="AI14" s="83"/>
      <c r="AJ14" s="84" t="str">
        <f t="shared" si="1"/>
        <v>21 - שכר רווחה</v>
      </c>
    </row>
    <row r="15" spans="1:38" ht="16.5" thickBot="1" x14ac:dyDescent="0.3">
      <c r="A15" s="52">
        <f t="shared" si="0"/>
        <v>0</v>
      </c>
      <c r="C15" s="75" t="str">
        <f>IF(OR(C14="סה""כ",C14=""),"",IF(IFERROR(_xlfn.AGGREGATE(15,6,הוצאות!$B$1:$B$1017*1/--(הוצאות!$A$1:$A$1017=$P$5),ROW()-5),"")&lt;2000000000,IFERROR(_xlfn.AGGREGATE(15,6,הוצאות!$B$1:$B$1017*1/--(הוצאות!$A$1:$A$1017=$P$5),ROW()-5),""),"סה""כ"))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" s="76" t="str">
        <f>IF(C15="סה""כ","",IFERROR(VLOOKUP($C15,הוצאות!$B:$Z,5,FALSE),""))</f>
        <v/>
      </c>
      <c r="E15" s="77">
        <v>167435</v>
      </c>
      <c r="F15" s="77">
        <v>114565</v>
      </c>
      <c r="G15" s="77">
        <v>145246</v>
      </c>
      <c r="H15" s="78">
        <v>251440</v>
      </c>
      <c r="I15" s="78">
        <v>201029</v>
      </c>
      <c r="J15" s="78">
        <v>265358.28000000003</v>
      </c>
      <c r="K15" s="79" t="str">
        <f ca="1">IF($C15="סה""כ",SUM(INDIRECT(ADDRESS(6,COLUMN())&amp;":"&amp;ADDRESS(ROW()-1,COLUMN()))),IFERROR(VLOOKUP($C15,הוצאות!$B:$AA,K$4-1,FALSE),""))</f>
        <v/>
      </c>
      <c r="L15" s="79" t="str">
        <f ca="1">IF($C15="סה""כ",SUM(INDIRECT(ADDRESS(6,COLUMN())&amp;":"&amp;ADDRESS(ROW()-1,COLUMN()))),IFERROR(VLOOKUP($C15,הוצאות!$B:$AA,L$4-1,FALSE),""))</f>
        <v/>
      </c>
      <c r="M15" s="79" t="str">
        <f ca="1">IF($C15="סה""כ",SUM(INDIRECT(ADDRESS(6,COLUMN())&amp;":"&amp;ADDRESS(ROW()-1,COLUMN()))),IFERROR(VLOOKUP($C15,הוצאות!$B:$AA,M$4-1,FALSE),""))</f>
        <v/>
      </c>
      <c r="N15" s="79" t="str">
        <f ca="1">IF($C15="סה""כ",SUM(INDIRECT(ADDRESS(6,COLUMN())&amp;":"&amp;ADDRESS(ROW()-1,COLUMN()))),IFERROR(VLOOKUP($C15,הוצאות!$B:$AA,N$4-1,FALSE),""))</f>
        <v/>
      </c>
      <c r="O15" s="79" t="str">
        <f ca="1">IF($C15="סה""כ",SUM(INDIRECT(ADDRESS(6,COLUMN())&amp;":"&amp;ADDRESS(ROW()-1,COLUMN()))),IFERROR(VLOOKUP($C15,הוצאות!$B:$AA,O$4-1,FALSE),""))</f>
        <v/>
      </c>
      <c r="P15" s="80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1"/>
      <c r="AG15" s="52">
        <v>22</v>
      </c>
      <c r="AH15" s="52" t="s">
        <v>1238</v>
      </c>
      <c r="AI15" s="83"/>
      <c r="AJ15" s="84" t="str">
        <f t="shared" si="1"/>
        <v>22 - פעולות רווחה</v>
      </c>
    </row>
    <row r="16" spans="1:38" ht="16.5" thickBot="1" x14ac:dyDescent="0.3">
      <c r="A16" s="52">
        <f t="shared" si="0"/>
        <v>0</v>
      </c>
      <c r="C16" s="75" t="str">
        <f>IF(OR(C15="סה""כ",C15=""),"",IF(IFERROR(_xlfn.AGGREGATE(15,6,הוצאות!$B$1:$B$1017*1/--(הוצאות!$A$1:$A$1017=$P$5),ROW()-5),"")&lt;2000000000,IFERROR(_xlfn.AGGREGATE(15,6,הוצאות!$B$1:$B$1017*1/--(הוצאות!$A$1:$A$1017=$P$5),ROW()-5),""),"סה""כ"))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" s="76" t="str">
        <f>IF(C16="סה""כ","",IFERROR(VLOOKUP($C16,הוצאות!$B:$Z,5,FALSE),""))</f>
        <v/>
      </c>
      <c r="E16" s="77">
        <v>167435</v>
      </c>
      <c r="F16" s="77">
        <v>114565</v>
      </c>
      <c r="G16" s="77">
        <v>145246</v>
      </c>
      <c r="H16" s="78">
        <v>251440</v>
      </c>
      <c r="I16" s="78">
        <v>201029</v>
      </c>
      <c r="J16" s="78">
        <v>265358.28000000003</v>
      </c>
      <c r="K16" s="79" t="str">
        <f ca="1">IF($C16="סה""כ",SUM(INDIRECT(ADDRESS(6,COLUMN())&amp;":"&amp;ADDRESS(ROW()-1,COLUMN()))),IFERROR(VLOOKUP($C16,הוצאות!$B:$AA,K$4-1,FALSE),""))</f>
        <v/>
      </c>
      <c r="L16" s="79" t="str">
        <f ca="1">IF($C16="סה""כ",SUM(INDIRECT(ADDRESS(6,COLUMN())&amp;":"&amp;ADDRESS(ROW()-1,COLUMN()))),IFERROR(VLOOKUP($C16,הוצאות!$B:$AA,L$4-1,FALSE),""))</f>
        <v/>
      </c>
      <c r="M16" s="79" t="str">
        <f ca="1">IF($C16="סה""כ",SUM(INDIRECT(ADDRESS(6,COLUMN())&amp;":"&amp;ADDRESS(ROW()-1,COLUMN()))),IFERROR(VLOOKUP($C16,הוצאות!$B:$AA,M$4-1,FALSE),""))</f>
        <v/>
      </c>
      <c r="N16" s="79" t="str">
        <f ca="1">IF($C16="סה""כ",SUM(INDIRECT(ADDRESS(6,COLUMN())&amp;":"&amp;ADDRESS(ROW()-1,COLUMN()))),IFERROR(VLOOKUP($C16,הוצאות!$B:$AA,N$4-1,FALSE),""))</f>
        <v/>
      </c>
      <c r="O16" s="79" t="str">
        <f ca="1">IF($C16="סה""כ",SUM(INDIRECT(ADDRESS(6,COLUMN())&amp;":"&amp;ADDRESS(ROW()-1,COLUMN()))),IFERROR(VLOOKUP($C16,הוצאות!$B:$AA,O$4-1,FALSE),""))</f>
        <v/>
      </c>
      <c r="P16" s="80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1"/>
      <c r="AG16" s="52">
        <v>23</v>
      </c>
      <c r="AH16" s="52" t="s">
        <v>1240</v>
      </c>
      <c r="AI16" s="83"/>
      <c r="AJ16" s="84" t="str">
        <f t="shared" si="1"/>
        <v>23 - פרעון מילוות מים וביוב</v>
      </c>
    </row>
    <row r="17" spans="1:36" ht="16.5" thickBot="1" x14ac:dyDescent="0.3">
      <c r="A17" s="52">
        <f t="shared" si="0"/>
        <v>0</v>
      </c>
      <c r="C17" s="75" t="str">
        <f>IF(OR(C16="סה""כ",C16=""),"",IF(IFERROR(_xlfn.AGGREGATE(15,6,הוצאות!$B$1:$B$1017*1/--(הוצאות!$A$1:$A$1017=$P$5),ROW()-5),"")&lt;2000000000,IFERROR(_xlfn.AGGREGATE(15,6,הוצאות!$B$1:$B$1017*1/--(הוצאות!$A$1:$A$1017=$P$5),ROW()-5),""),"סה""כ"))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" s="76" t="str">
        <f>IF(C17="סה""כ","",IFERROR(VLOOKUP($C17,הוצאות!$B:$Z,5,FALSE),""))</f>
        <v/>
      </c>
      <c r="E17" s="77">
        <v>167435</v>
      </c>
      <c r="F17" s="77">
        <v>114565</v>
      </c>
      <c r="G17" s="77">
        <v>145246</v>
      </c>
      <c r="H17" s="78">
        <v>251440</v>
      </c>
      <c r="I17" s="78">
        <v>201029</v>
      </c>
      <c r="J17" s="78">
        <v>265358.28000000003</v>
      </c>
      <c r="K17" s="79" t="str">
        <f ca="1">IF($C17="סה""כ",SUM(INDIRECT(ADDRESS(6,COLUMN())&amp;":"&amp;ADDRESS(ROW()-1,COLUMN()))),IFERROR(VLOOKUP($C17,הוצאות!$B:$AA,K$4-1,FALSE),""))</f>
        <v/>
      </c>
      <c r="L17" s="79" t="str">
        <f ca="1">IF($C17="סה""כ",SUM(INDIRECT(ADDRESS(6,COLUMN())&amp;":"&amp;ADDRESS(ROW()-1,COLUMN()))),IFERROR(VLOOKUP($C17,הוצאות!$B:$AA,L$4-1,FALSE),""))</f>
        <v/>
      </c>
      <c r="M17" s="79" t="str">
        <f ca="1">IF($C17="סה""כ",SUM(INDIRECT(ADDRESS(6,COLUMN())&amp;":"&amp;ADDRESS(ROW()-1,COLUMN()))),IFERROR(VLOOKUP($C17,הוצאות!$B:$AA,M$4-1,FALSE),""))</f>
        <v/>
      </c>
      <c r="N17" s="79" t="str">
        <f ca="1">IF($C17="סה""כ",SUM(INDIRECT(ADDRESS(6,COLUMN())&amp;":"&amp;ADDRESS(ROW()-1,COLUMN()))),IFERROR(VLOOKUP($C17,הוצאות!$B:$AA,N$4-1,FALSE),""))</f>
        <v/>
      </c>
      <c r="O17" s="79" t="str">
        <f ca="1">IF($C17="סה""כ",SUM(INDIRECT(ADDRESS(6,COLUMN())&amp;":"&amp;ADDRESS(ROW()-1,COLUMN()))),IFERROR(VLOOKUP($C17,הוצאות!$B:$AA,O$4-1,FALSE),""))</f>
        <v/>
      </c>
      <c r="P17" s="80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1"/>
      <c r="AG17" s="52">
        <v>18</v>
      </c>
      <c r="AH17" s="52" t="s">
        <v>1241</v>
      </c>
      <c r="AI17" s="83"/>
      <c r="AJ17" s="84" t="str">
        <f t="shared" si="1"/>
        <v>18 - פרעון מילוות אחר</v>
      </c>
    </row>
    <row r="18" spans="1:36" ht="16.5" thickBot="1" x14ac:dyDescent="0.3">
      <c r="A18" s="52">
        <f t="shared" si="0"/>
        <v>0</v>
      </c>
      <c r="C18" s="75" t="str">
        <f>IF(OR(C17="סה""כ",C17=""),"",IF(IFERROR(_xlfn.AGGREGATE(15,6,הוצאות!$B$1:$B$1017*1/--(הוצאות!$A$1:$A$1017=$P$5),ROW()-5),"")&lt;2000000000,IFERROR(_xlfn.AGGREGATE(15,6,הוצאות!$B$1:$B$1017*1/--(הוצאות!$A$1:$A$1017=$P$5),ROW()-5),""),"סה""כ"))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" s="76" t="str">
        <f>IF(C18="סה""כ","",IFERROR(VLOOKUP($C18,הוצאות!$B:$Z,5,FALSE),""))</f>
        <v/>
      </c>
      <c r="E18" s="77">
        <v>167435</v>
      </c>
      <c r="F18" s="77">
        <v>114565</v>
      </c>
      <c r="G18" s="77">
        <v>145246</v>
      </c>
      <c r="H18" s="78">
        <v>251440</v>
      </c>
      <c r="I18" s="78">
        <v>201029</v>
      </c>
      <c r="J18" s="78">
        <v>265358.28000000003</v>
      </c>
      <c r="K18" s="79" t="str">
        <f ca="1">IF($C18="סה""כ",SUM(INDIRECT(ADDRESS(6,COLUMN())&amp;":"&amp;ADDRESS(ROW()-1,COLUMN()))),IFERROR(VLOOKUP($C18,הוצאות!$B:$AA,K$4-1,FALSE),""))</f>
        <v/>
      </c>
      <c r="L18" s="79" t="str">
        <f ca="1">IF($C18="סה""כ",SUM(INDIRECT(ADDRESS(6,COLUMN())&amp;":"&amp;ADDRESS(ROW()-1,COLUMN()))),IFERROR(VLOOKUP($C18,הוצאות!$B:$AA,L$4-1,FALSE),""))</f>
        <v/>
      </c>
      <c r="M18" s="79" t="str">
        <f ca="1">IF($C18="סה""כ",SUM(INDIRECT(ADDRESS(6,COLUMN())&amp;":"&amp;ADDRESS(ROW()-1,COLUMN()))),IFERROR(VLOOKUP($C18,הוצאות!$B:$AA,M$4-1,FALSE),""))</f>
        <v/>
      </c>
      <c r="N18" s="79" t="str">
        <f ca="1">IF($C18="סה""כ",SUM(INDIRECT(ADDRESS(6,COLUMN())&amp;":"&amp;ADDRESS(ROW()-1,COLUMN()))),IFERROR(VLOOKUP($C18,הוצאות!$B:$AA,N$4-1,FALSE),""))</f>
        <v/>
      </c>
      <c r="O18" s="79" t="str">
        <f ca="1">IF($C18="סה""כ",SUM(INDIRECT(ADDRESS(6,COLUMN())&amp;":"&amp;ADDRESS(ROW()-1,COLUMN()))),IFERROR(VLOOKUP($C18,הוצאות!$B:$AA,O$4-1,FALSE),""))</f>
        <v/>
      </c>
      <c r="P18" s="80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1"/>
      <c r="AG18" s="52">
        <v>17</v>
      </c>
      <c r="AH18" s="52" t="s">
        <v>1243</v>
      </c>
      <c r="AI18" s="83"/>
      <c r="AJ18" s="84" t="str">
        <f t="shared" si="1"/>
        <v>17 - הוצאות מימון</v>
      </c>
    </row>
    <row r="19" spans="1:36" ht="16.5" thickBot="1" x14ac:dyDescent="0.3">
      <c r="A19" s="52">
        <f t="shared" si="0"/>
        <v>0</v>
      </c>
      <c r="C19" s="75" t="str">
        <f>IF(OR(C18="סה""כ",C18=""),"",IF(IFERROR(_xlfn.AGGREGATE(15,6,הוצאות!$B$1:$B$1017*1/--(הוצאות!$A$1:$A$1017=$P$5),ROW()-5),"")&lt;2000000000,IFERROR(_xlfn.AGGREGATE(15,6,הוצאות!$B$1:$B$1017*1/--(הוצאות!$A$1:$A$1017=$P$5),ROW()-5),""),"סה""כ"))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" s="76" t="str">
        <f>IF(C19="סה""כ","",IFERROR(VLOOKUP($C19,הוצאות!$B:$Z,5,FALSE),""))</f>
        <v/>
      </c>
      <c r="E19" s="77">
        <v>167435</v>
      </c>
      <c r="F19" s="77">
        <v>114565</v>
      </c>
      <c r="G19" s="77">
        <v>145246</v>
      </c>
      <c r="H19" s="78">
        <v>251440</v>
      </c>
      <c r="I19" s="78">
        <v>201029</v>
      </c>
      <c r="J19" s="78">
        <v>265358.28000000003</v>
      </c>
      <c r="K19" s="79" t="str">
        <f ca="1">IF($C19="סה""כ",SUM(INDIRECT(ADDRESS(6,COLUMN())&amp;":"&amp;ADDRESS(ROW()-1,COLUMN()))),IFERROR(VLOOKUP($C19,הוצאות!$B:$AA,K$4-1,FALSE),""))</f>
        <v/>
      </c>
      <c r="L19" s="79" t="str">
        <f ca="1">IF($C19="סה""כ",SUM(INDIRECT(ADDRESS(6,COLUMN())&amp;":"&amp;ADDRESS(ROW()-1,COLUMN()))),IFERROR(VLOOKUP($C19,הוצאות!$B:$AA,L$4-1,FALSE),""))</f>
        <v/>
      </c>
      <c r="M19" s="79" t="str">
        <f ca="1">IF($C19="סה""כ",SUM(INDIRECT(ADDRESS(6,COLUMN())&amp;":"&amp;ADDRESS(ROW()-1,COLUMN()))),IFERROR(VLOOKUP($C19,הוצאות!$B:$AA,M$4-1,FALSE),""))</f>
        <v/>
      </c>
      <c r="N19" s="79" t="str">
        <f ca="1">IF($C19="סה""כ",SUM(INDIRECT(ADDRESS(6,COLUMN())&amp;":"&amp;ADDRESS(ROW()-1,COLUMN()))),IFERROR(VLOOKUP($C19,הוצאות!$B:$AA,N$4-1,FALSE),""))</f>
        <v/>
      </c>
      <c r="O19" s="79" t="str">
        <f ca="1">IF($C19="סה""כ",SUM(INDIRECT(ADDRESS(6,COLUMN())&amp;":"&amp;ADDRESS(ROW()-1,COLUMN()))),IFERROR(VLOOKUP($C19,הוצאות!$B:$AA,O$4-1,FALSE),""))</f>
        <v/>
      </c>
      <c r="P19" s="80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1"/>
      <c r="AG19" s="52">
        <v>24</v>
      </c>
      <c r="AH19" s="52" t="s">
        <v>1244</v>
      </c>
      <c r="AI19" s="83"/>
      <c r="AJ19" s="84" t="str">
        <f t="shared" si="1"/>
        <v>24 - הוצאה  שנים קודמות</v>
      </c>
    </row>
    <row r="20" spans="1:36" ht="16.5" thickBot="1" x14ac:dyDescent="0.3">
      <c r="A20" s="52">
        <f t="shared" si="0"/>
        <v>0</v>
      </c>
      <c r="C20" s="75" t="str">
        <f>IF(OR(C19="סה""כ",C19=""),"",IF(IFERROR(_xlfn.AGGREGATE(15,6,הוצאות!$B$1:$B$1017*1/--(הוצאות!$A$1:$A$1017=$P$5),ROW()-5),"")&lt;2000000000,IFERROR(_xlfn.AGGREGATE(15,6,הוצאות!$B$1:$B$1017*1/--(הוצאות!$A$1:$A$1017=$P$5),ROW()-5),""),"סה""כ"))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" s="76" t="str">
        <f>IF(C20="סה""כ","",IFERROR(VLOOKUP($C20,הוצאות!$B:$Z,5,FALSE),""))</f>
        <v/>
      </c>
      <c r="E20" s="77">
        <v>167435</v>
      </c>
      <c r="F20" s="77">
        <v>114565</v>
      </c>
      <c r="G20" s="77">
        <v>145246</v>
      </c>
      <c r="H20" s="78">
        <v>251440</v>
      </c>
      <c r="I20" s="78">
        <v>201029</v>
      </c>
      <c r="J20" s="78">
        <v>265358.28000000003</v>
      </c>
      <c r="K20" s="79" t="str">
        <f ca="1">IF($C20="סה""כ",SUM(INDIRECT(ADDRESS(6,COLUMN())&amp;":"&amp;ADDRESS(ROW()-1,COLUMN()))),IFERROR(VLOOKUP($C20,הוצאות!$B:$AA,K$4-1,FALSE),""))</f>
        <v/>
      </c>
      <c r="L20" s="79" t="str">
        <f ca="1">IF($C20="סה""כ",SUM(INDIRECT(ADDRESS(6,COLUMN())&amp;":"&amp;ADDRESS(ROW()-1,COLUMN()))),IFERROR(VLOOKUP($C20,הוצאות!$B:$AA,L$4-1,FALSE),""))</f>
        <v/>
      </c>
      <c r="M20" s="79" t="str">
        <f ca="1">IF($C20="סה""כ",SUM(INDIRECT(ADDRESS(6,COLUMN())&amp;":"&amp;ADDRESS(ROW()-1,COLUMN()))),IFERROR(VLOOKUP($C20,הוצאות!$B:$AA,M$4-1,FALSE),""))</f>
        <v/>
      </c>
      <c r="N20" s="79" t="str">
        <f ca="1">IF($C20="סה""כ",SUM(INDIRECT(ADDRESS(6,COLUMN())&amp;":"&amp;ADDRESS(ROW()-1,COLUMN()))),IFERROR(VLOOKUP($C20,הוצאות!$B:$AA,N$4-1,FALSE),""))</f>
        <v/>
      </c>
      <c r="O20" s="79" t="str">
        <f ca="1">IF($C20="סה""כ",SUM(INDIRECT(ADDRESS(6,COLUMN())&amp;":"&amp;ADDRESS(ROW()-1,COLUMN()))),IFERROR(VLOOKUP($C20,הוצאות!$B:$AA,O$4-1,FALSE),""))</f>
        <v/>
      </c>
      <c r="P20" s="80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1"/>
      <c r="AG20" s="52">
        <v>25</v>
      </c>
      <c r="AH20" s="52" t="s">
        <v>1225</v>
      </c>
      <c r="AI20" s="83"/>
      <c r="AJ20" s="84" t="str">
        <f t="shared" si="1"/>
        <v>25 - הנחות ארנונה</v>
      </c>
    </row>
    <row r="21" spans="1:36" ht="16.5" thickBot="1" x14ac:dyDescent="0.3">
      <c r="A21" s="52">
        <f t="shared" si="0"/>
        <v>0</v>
      </c>
      <c r="C21" s="75" t="str">
        <f>IF(OR(C20="סה""כ",C20=""),"",IF(IFERROR(_xlfn.AGGREGATE(15,6,הוצאות!$B$1:$B$1017*1/--(הוצאות!$A$1:$A$1017=$P$5),ROW()-5),"")&lt;2000000000,IFERROR(_xlfn.AGGREGATE(15,6,הוצאות!$B$1:$B$1017*1/--(הוצאות!$A$1:$A$1017=$P$5),ROW()-5),""),"סה""כ"))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" s="76" t="str">
        <f>IF(C21="סה""כ","",IFERROR(VLOOKUP($C21,הוצאות!$B:$Z,5,FALSE),""))</f>
        <v/>
      </c>
      <c r="E21" s="77">
        <v>167435</v>
      </c>
      <c r="F21" s="77">
        <v>114565</v>
      </c>
      <c r="G21" s="77">
        <v>145246</v>
      </c>
      <c r="H21" s="78">
        <v>251440</v>
      </c>
      <c r="I21" s="78">
        <v>201029</v>
      </c>
      <c r="J21" s="78">
        <v>265358.28000000003</v>
      </c>
      <c r="K21" s="79" t="str">
        <f ca="1">IF($C21="סה""כ",SUM(INDIRECT(ADDRESS(6,COLUMN())&amp;":"&amp;ADDRESS(ROW()-1,COLUMN()))),IFERROR(VLOOKUP($C21,הוצאות!$B:$AA,K$4-1,FALSE),""))</f>
        <v/>
      </c>
      <c r="L21" s="79" t="str">
        <f ca="1">IF($C21="סה""כ",SUM(INDIRECT(ADDRESS(6,COLUMN())&amp;":"&amp;ADDRESS(ROW()-1,COLUMN()))),IFERROR(VLOOKUP($C21,הוצאות!$B:$AA,L$4-1,FALSE),""))</f>
        <v/>
      </c>
      <c r="M21" s="79" t="str">
        <f ca="1">IF($C21="סה""כ",SUM(INDIRECT(ADDRESS(6,COLUMN())&amp;":"&amp;ADDRESS(ROW()-1,COLUMN()))),IFERROR(VLOOKUP($C21,הוצאות!$B:$AA,M$4-1,FALSE),""))</f>
        <v/>
      </c>
      <c r="N21" s="79" t="str">
        <f ca="1">IF($C21="סה""כ",SUM(INDIRECT(ADDRESS(6,COLUMN())&amp;":"&amp;ADDRESS(ROW()-1,COLUMN()))),IFERROR(VLOOKUP($C21,הוצאות!$B:$AA,N$4-1,FALSE),""))</f>
        <v/>
      </c>
      <c r="O21" s="79" t="str">
        <f ca="1">IF($C21="סה""כ",SUM(INDIRECT(ADDRESS(6,COLUMN())&amp;":"&amp;ADDRESS(ROW()-1,COLUMN()))),IFERROR(VLOOKUP($C21,הוצאות!$B:$AA,O$4-1,FALSE),""))</f>
        <v/>
      </c>
      <c r="P21" s="80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1"/>
      <c r="AG21" s="52">
        <v>26</v>
      </c>
      <c r="AH21" s="52" t="s">
        <v>1246</v>
      </c>
      <c r="AI21" s="83"/>
      <c r="AJ21" s="84" t="str">
        <f t="shared" si="1"/>
        <v>26 - הוצאה לכיסוי גרעון נצבר</v>
      </c>
    </row>
    <row r="22" spans="1:36" ht="16.5" thickBot="1" x14ac:dyDescent="0.3">
      <c r="A22" s="52">
        <f t="shared" si="0"/>
        <v>0</v>
      </c>
      <c r="C22" s="75" t="str">
        <f>IF(OR(C21="סה""כ",C21=""),"",IF(IFERROR(_xlfn.AGGREGATE(15,6,הוצאות!$B$1:$B$1017*1/--(הוצאות!$A$1:$A$1017=$P$5),ROW()-5),"")&lt;2000000000,IFERROR(_xlfn.AGGREGATE(15,6,הוצאות!$B$1:$B$1017*1/--(הוצאות!$A$1:$A$1017=$P$5),ROW()-5),""),"סה""כ"))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" s="76" t="str">
        <f>IF(C22="סה""כ","",IFERROR(VLOOKUP($C22,הוצאות!$B:$Z,5,FALSE),""))</f>
        <v/>
      </c>
      <c r="E22" s="77">
        <v>167435</v>
      </c>
      <c r="F22" s="77">
        <v>114565</v>
      </c>
      <c r="G22" s="77">
        <v>145246</v>
      </c>
      <c r="H22" s="78">
        <v>251440</v>
      </c>
      <c r="I22" s="78">
        <v>201029</v>
      </c>
      <c r="J22" s="78">
        <v>265358.28000000003</v>
      </c>
      <c r="K22" s="79" t="str">
        <f ca="1">IF($C22="סה""כ",SUM(INDIRECT(ADDRESS(6,COLUMN())&amp;":"&amp;ADDRESS(ROW()-1,COLUMN()))),IFERROR(VLOOKUP($C22,הוצאות!$B:$AA,K$4-1,FALSE),""))</f>
        <v/>
      </c>
      <c r="L22" s="79" t="str">
        <f ca="1">IF($C22="סה""כ",SUM(INDIRECT(ADDRESS(6,COLUMN())&amp;":"&amp;ADDRESS(ROW()-1,COLUMN()))),IFERROR(VLOOKUP($C22,הוצאות!$B:$AA,L$4-1,FALSE),""))</f>
        <v/>
      </c>
      <c r="M22" s="79" t="str">
        <f ca="1">IF($C22="סה""כ",SUM(INDIRECT(ADDRESS(6,COLUMN())&amp;":"&amp;ADDRESS(ROW()-1,COLUMN()))),IFERROR(VLOOKUP($C22,הוצאות!$B:$AA,M$4-1,FALSE),""))</f>
        <v/>
      </c>
      <c r="N22" s="79" t="str">
        <f ca="1">IF($C22="סה""כ",SUM(INDIRECT(ADDRESS(6,COLUMN())&amp;":"&amp;ADDRESS(ROW()-1,COLUMN()))),IFERROR(VLOOKUP($C22,הוצאות!$B:$AA,N$4-1,FALSE),""))</f>
        <v/>
      </c>
      <c r="O22" s="79" t="str">
        <f ca="1">IF($C22="סה""כ",SUM(INDIRECT(ADDRESS(6,COLUMN())&amp;":"&amp;ADDRESS(ROW()-1,COLUMN()))),IFERROR(VLOOKUP($C22,הוצאות!$B:$AA,O$4-1,FALSE),""))</f>
        <v/>
      </c>
      <c r="P22" s="80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1"/>
      <c r="AG22" s="52">
        <v>28</v>
      </c>
      <c r="AH22" s="52" t="s">
        <v>1248</v>
      </c>
      <c r="AI22" s="83"/>
      <c r="AJ22" s="84" t="str">
        <f t="shared" si="1"/>
        <v>28 - הוצאה מותנת / מענק מותנה</v>
      </c>
    </row>
    <row r="23" spans="1:36" ht="16.5" thickBot="1" x14ac:dyDescent="0.3">
      <c r="A23" s="52">
        <f t="shared" si="0"/>
        <v>0</v>
      </c>
      <c r="C23" s="75" t="str">
        <f>IF(OR(C22="סה""כ",C22=""),"",IF(IFERROR(_xlfn.AGGREGATE(15,6,הוצאות!$B$1:$B$1017*1/--(הוצאות!$A$1:$A$1017=$P$5),ROW()-5),"")&lt;2000000000,IFERROR(_xlfn.AGGREGATE(15,6,הוצאות!$B$1:$B$1017*1/--(הוצאות!$A$1:$A$1017=$P$5),ROW()-5),""),"סה""כ"))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" s="76" t="str">
        <f>IF(C23="סה""כ","",IFERROR(VLOOKUP($C23,הוצאות!$B:$Z,5,FALSE),""))</f>
        <v/>
      </c>
      <c r="E23" s="77">
        <v>167435</v>
      </c>
      <c r="F23" s="77">
        <v>114565</v>
      </c>
      <c r="G23" s="77">
        <v>145246</v>
      </c>
      <c r="H23" s="78">
        <v>251440</v>
      </c>
      <c r="I23" s="78">
        <v>201029</v>
      </c>
      <c r="J23" s="78">
        <v>265358.28000000003</v>
      </c>
      <c r="K23" s="79" t="str">
        <f ca="1">IF($C23="סה""כ",SUM(INDIRECT(ADDRESS(6,COLUMN())&amp;":"&amp;ADDRESS(ROW()-1,COLUMN()))),IFERROR(VLOOKUP($C23,הוצאות!$B:$AA,K$4-1,FALSE),""))</f>
        <v/>
      </c>
      <c r="L23" s="79" t="str">
        <f ca="1">IF($C23="סה""כ",SUM(INDIRECT(ADDRESS(6,COLUMN())&amp;":"&amp;ADDRESS(ROW()-1,COLUMN()))),IFERROR(VLOOKUP($C23,הוצאות!$B:$AA,L$4-1,FALSE),""))</f>
        <v/>
      </c>
      <c r="M23" s="79" t="str">
        <f ca="1">IF($C23="סה""כ",SUM(INDIRECT(ADDRESS(6,COLUMN())&amp;":"&amp;ADDRESS(ROW()-1,COLUMN()))),IFERROR(VLOOKUP($C23,הוצאות!$B:$AA,M$4-1,FALSE),""))</f>
        <v/>
      </c>
      <c r="N23" s="79" t="str">
        <f ca="1">IF($C23="סה""כ",SUM(INDIRECT(ADDRESS(6,COLUMN())&amp;":"&amp;ADDRESS(ROW()-1,COLUMN()))),IFERROR(VLOOKUP($C23,הוצאות!$B:$AA,N$4-1,FALSE),""))</f>
        <v/>
      </c>
      <c r="O23" s="79" t="str">
        <f ca="1">IF($C23="סה""כ",SUM(INDIRECT(ADDRESS(6,COLUMN())&amp;":"&amp;ADDRESS(ROW()-1,COLUMN()))),IFERROR(VLOOKUP($C23,הוצאות!$B:$AA,O$4-1,FALSE),""))</f>
        <v/>
      </c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1"/>
      <c r="AI23" s="74"/>
    </row>
    <row r="24" spans="1:36" ht="16.5" thickBot="1" x14ac:dyDescent="0.3">
      <c r="A24" s="52">
        <f t="shared" si="0"/>
        <v>0</v>
      </c>
      <c r="C24" s="75" t="str">
        <f>IF(OR(C23="סה""כ",C23=""),"",IF(IFERROR(_xlfn.AGGREGATE(15,6,הוצאות!$B$1:$B$1017*1/--(הוצאות!$A$1:$A$1017=$P$5),ROW()-5),"")&lt;2000000000,IFERROR(_xlfn.AGGREGATE(15,6,הוצאות!$B$1:$B$1017*1/--(הוצאות!$A$1:$A$1017=$P$5),ROW()-5),""),"סה""כ"))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" s="76" t="str">
        <f>IF(C24="סה""כ","",IFERROR(VLOOKUP($C24,הוצאות!$B:$Z,5,FALSE),""))</f>
        <v/>
      </c>
      <c r="E24" s="77">
        <v>167435</v>
      </c>
      <c r="F24" s="77">
        <v>114565</v>
      </c>
      <c r="G24" s="77">
        <v>145246</v>
      </c>
      <c r="H24" s="78">
        <v>251440</v>
      </c>
      <c r="I24" s="78">
        <v>201029</v>
      </c>
      <c r="J24" s="78">
        <v>265358.28000000003</v>
      </c>
      <c r="K24" s="79" t="str">
        <f ca="1">IF($C24="סה""כ",SUM(INDIRECT(ADDRESS(6,COLUMN())&amp;":"&amp;ADDRESS(ROW()-1,COLUMN()))),IFERROR(VLOOKUP($C24,הוצאות!$B:$AA,K$4-1,FALSE),""))</f>
        <v/>
      </c>
      <c r="L24" s="79" t="str">
        <f ca="1">IF($C24="סה""כ",SUM(INDIRECT(ADDRESS(6,COLUMN())&amp;":"&amp;ADDRESS(ROW()-1,COLUMN()))),IFERROR(VLOOKUP($C24,הוצאות!$B:$AA,L$4-1,FALSE),""))</f>
        <v/>
      </c>
      <c r="M24" s="79" t="str">
        <f ca="1">IF($C24="סה""כ",SUM(INDIRECT(ADDRESS(6,COLUMN())&amp;":"&amp;ADDRESS(ROW()-1,COLUMN()))),IFERROR(VLOOKUP($C24,הוצאות!$B:$AA,M$4-1,FALSE),""))</f>
        <v/>
      </c>
      <c r="N24" s="79" t="str">
        <f ca="1">IF($C24="סה""כ",SUM(INDIRECT(ADDRESS(6,COLUMN())&amp;":"&amp;ADDRESS(ROW()-1,COLUMN()))),IFERROR(VLOOKUP($C24,הוצאות!$B:$AA,N$4-1,FALSE),""))</f>
        <v/>
      </c>
      <c r="O24" s="79" t="str">
        <f ca="1">IF($C24="סה""כ",SUM(INDIRECT(ADDRESS(6,COLUMN())&amp;":"&amp;ADDRESS(ROW()-1,COLUMN()))),IFERROR(VLOOKUP($C24,הוצאות!$B:$AA,O$4-1,FALSE),""))</f>
        <v/>
      </c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1"/>
      <c r="AI24" s="74"/>
    </row>
    <row r="25" spans="1:36" ht="16.5" thickBot="1" x14ac:dyDescent="0.3">
      <c r="A25" s="52">
        <f t="shared" si="0"/>
        <v>0</v>
      </c>
      <c r="C25" s="75" t="str">
        <f>IF(OR(C24="סה""כ",C24=""),"",IF(IFERROR(_xlfn.AGGREGATE(15,6,הוצאות!$B$1:$B$1017*1/--(הוצאות!$A$1:$A$1017=$P$5),ROW()-5),"")&lt;2000000000,IFERROR(_xlfn.AGGREGATE(15,6,הוצאות!$B$1:$B$1017*1/--(הוצאות!$A$1:$A$1017=$P$5),ROW()-5),""),"סה""כ"))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" s="76" t="str">
        <f>IF(C25="סה""כ","",IFERROR(VLOOKUP($C25,הוצאות!$B:$Z,5,FALSE),""))</f>
        <v/>
      </c>
      <c r="E25" s="77">
        <v>167435</v>
      </c>
      <c r="F25" s="77">
        <v>114565</v>
      </c>
      <c r="G25" s="77">
        <v>145246</v>
      </c>
      <c r="H25" s="78">
        <v>251440</v>
      </c>
      <c r="I25" s="78">
        <v>201029</v>
      </c>
      <c r="J25" s="78">
        <v>265358.28000000003</v>
      </c>
      <c r="K25" s="79" t="str">
        <f ca="1">IF($C25="סה""כ",SUM(INDIRECT(ADDRESS(6,COLUMN())&amp;":"&amp;ADDRESS(ROW()-1,COLUMN()))),IFERROR(VLOOKUP($C25,הוצאות!$B:$AA,K$4-1,FALSE),""))</f>
        <v/>
      </c>
      <c r="L25" s="79" t="str">
        <f ca="1">IF($C25="סה""כ",SUM(INDIRECT(ADDRESS(6,COLUMN())&amp;":"&amp;ADDRESS(ROW()-1,COLUMN()))),IFERROR(VLOOKUP($C25,הוצאות!$B:$AA,L$4-1,FALSE),""))</f>
        <v/>
      </c>
      <c r="M25" s="79" t="str">
        <f ca="1">IF($C25="סה""כ",SUM(INDIRECT(ADDRESS(6,COLUMN())&amp;":"&amp;ADDRESS(ROW()-1,COLUMN()))),IFERROR(VLOOKUP($C25,הוצאות!$B:$AA,M$4-1,FALSE),""))</f>
        <v/>
      </c>
      <c r="N25" s="79" t="str">
        <f ca="1">IF($C25="סה""כ",SUM(INDIRECT(ADDRESS(6,COLUMN())&amp;":"&amp;ADDRESS(ROW()-1,COLUMN()))),IFERROR(VLOOKUP($C25,הוצאות!$B:$AA,N$4-1,FALSE),""))</f>
        <v/>
      </c>
      <c r="O25" s="79" t="str">
        <f ca="1">IF($C25="סה""כ",SUM(INDIRECT(ADDRESS(6,COLUMN())&amp;":"&amp;ADDRESS(ROW()-1,COLUMN()))),IFERROR(VLOOKUP($C25,הוצאות!$B:$AA,O$4-1,FALSE),""))</f>
        <v/>
      </c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1"/>
    </row>
    <row r="26" spans="1:36" ht="16.5" thickBot="1" x14ac:dyDescent="0.3">
      <c r="A26" s="52">
        <f t="shared" si="0"/>
        <v>0</v>
      </c>
      <c r="C26" s="75" t="str">
        <f>IF(OR(C25="סה""כ",C25=""),"",IF(IFERROR(_xlfn.AGGREGATE(15,6,הוצאות!$B$1:$B$1017*1/--(הוצאות!$A$1:$A$1017=$P$5),ROW()-5),"")&lt;2000000000,IFERROR(_xlfn.AGGREGATE(15,6,הוצאות!$B$1:$B$1017*1/--(הוצאות!$A$1:$A$1017=$P$5),ROW()-5),""),"סה""כ"))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" s="76" t="str">
        <f>IF(C26="סה""כ","",IFERROR(VLOOKUP($C26,הוצאות!$B:$Z,5,FALSE),""))</f>
        <v/>
      </c>
      <c r="E26" s="77">
        <v>167435</v>
      </c>
      <c r="F26" s="77">
        <v>114565</v>
      </c>
      <c r="G26" s="77">
        <v>145246</v>
      </c>
      <c r="H26" s="78">
        <v>251440</v>
      </c>
      <c r="I26" s="78">
        <v>201029</v>
      </c>
      <c r="J26" s="78">
        <v>265358.28000000003</v>
      </c>
      <c r="K26" s="79" t="str">
        <f ca="1">IF($C26="סה""כ",SUM(INDIRECT(ADDRESS(6,COLUMN())&amp;":"&amp;ADDRESS(ROW()-1,COLUMN()))),IFERROR(VLOOKUP($C26,הוצאות!$B:$AA,K$4-1,FALSE),""))</f>
        <v/>
      </c>
      <c r="L26" s="79" t="str">
        <f ca="1">IF($C26="סה""כ",SUM(INDIRECT(ADDRESS(6,COLUMN())&amp;":"&amp;ADDRESS(ROW()-1,COLUMN()))),IFERROR(VLOOKUP($C26,הוצאות!$B:$AA,L$4-1,FALSE),""))</f>
        <v/>
      </c>
      <c r="M26" s="79" t="str">
        <f ca="1">IF($C26="סה""כ",SUM(INDIRECT(ADDRESS(6,COLUMN())&amp;":"&amp;ADDRESS(ROW()-1,COLUMN()))),IFERROR(VLOOKUP($C26,הוצאות!$B:$AA,M$4-1,FALSE),""))</f>
        <v/>
      </c>
      <c r="N26" s="79" t="str">
        <f ca="1">IF($C26="סה""כ",SUM(INDIRECT(ADDRESS(6,COLUMN())&amp;":"&amp;ADDRESS(ROW()-1,COLUMN()))),IFERROR(VLOOKUP($C26,הוצאות!$B:$AA,N$4-1,FALSE),""))</f>
        <v/>
      </c>
      <c r="O26" s="79" t="str">
        <f ca="1">IF($C26="סה""כ",SUM(INDIRECT(ADDRESS(6,COLUMN())&amp;":"&amp;ADDRESS(ROW()-1,COLUMN()))),IFERROR(VLOOKUP($C26,הוצאות!$B:$AA,O$4-1,FALSE),""))</f>
        <v/>
      </c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1"/>
    </row>
    <row r="27" spans="1:36" ht="16.5" thickBot="1" x14ac:dyDescent="0.3">
      <c r="A27" s="52">
        <f t="shared" si="0"/>
        <v>0</v>
      </c>
      <c r="C27" s="75" t="str">
        <f>IF(OR(C26="סה""כ",C26=""),"",IF(IFERROR(_xlfn.AGGREGATE(15,6,הוצאות!$B$1:$B$1017*1/--(הוצאות!$A$1:$A$1017=$P$5),ROW()-5),"")&lt;2000000000,IFERROR(_xlfn.AGGREGATE(15,6,הוצאות!$B$1:$B$1017*1/--(הוצאות!$A$1:$A$1017=$P$5),ROW()-5),""),"סה""כ"))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" s="76" t="str">
        <f>IF(C27="סה""כ","",IFERROR(VLOOKUP($C27,הוצאות!$B:$Z,5,FALSE),""))</f>
        <v/>
      </c>
      <c r="E27" s="77">
        <v>167435</v>
      </c>
      <c r="F27" s="77">
        <v>114565</v>
      </c>
      <c r="G27" s="77">
        <v>145246</v>
      </c>
      <c r="H27" s="78">
        <v>251440</v>
      </c>
      <c r="I27" s="78">
        <v>201029</v>
      </c>
      <c r="J27" s="78">
        <v>265358.28000000003</v>
      </c>
      <c r="K27" s="79" t="str">
        <f ca="1">IF($C27="סה""כ",SUM(INDIRECT(ADDRESS(6,COLUMN())&amp;":"&amp;ADDRESS(ROW()-1,COLUMN()))),IFERROR(VLOOKUP($C27,הוצאות!$B:$AA,K$4-1,FALSE),""))</f>
        <v/>
      </c>
      <c r="L27" s="79" t="str">
        <f ca="1">IF($C27="סה""כ",SUM(INDIRECT(ADDRESS(6,COLUMN())&amp;":"&amp;ADDRESS(ROW()-1,COLUMN()))),IFERROR(VLOOKUP($C27,הוצאות!$B:$AA,L$4-1,FALSE),""))</f>
        <v/>
      </c>
      <c r="M27" s="79" t="str">
        <f ca="1">IF($C27="סה""כ",SUM(INDIRECT(ADDRESS(6,COLUMN())&amp;":"&amp;ADDRESS(ROW()-1,COLUMN()))),IFERROR(VLOOKUP($C27,הוצאות!$B:$AA,M$4-1,FALSE),""))</f>
        <v/>
      </c>
      <c r="N27" s="79" t="str">
        <f ca="1">IF($C27="סה""כ",SUM(INDIRECT(ADDRESS(6,COLUMN())&amp;":"&amp;ADDRESS(ROW()-1,COLUMN()))),IFERROR(VLOOKUP($C27,הוצאות!$B:$AA,N$4-1,FALSE),""))</f>
        <v/>
      </c>
      <c r="O27" s="79" t="str">
        <f ca="1">IF($C27="סה""כ",SUM(INDIRECT(ADDRESS(6,COLUMN())&amp;":"&amp;ADDRESS(ROW()-1,COLUMN()))),IFERROR(VLOOKUP($C27,הוצאות!$B:$AA,O$4-1,FALSE),""))</f>
        <v/>
      </c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1"/>
    </row>
    <row r="28" spans="1:36" ht="16.5" thickBot="1" x14ac:dyDescent="0.3">
      <c r="A28" s="52">
        <f t="shared" si="0"/>
        <v>0</v>
      </c>
      <c r="C28" s="75" t="str">
        <f>IF(OR(C27="סה""כ",C27=""),"",IF(IFERROR(_xlfn.AGGREGATE(15,6,הוצאות!$B$1:$B$1017*1/--(הוצאות!$A$1:$A$1017=$P$5),ROW()-5),"")&lt;2000000000,IFERROR(_xlfn.AGGREGATE(15,6,הוצאות!$B$1:$B$1017*1/--(הוצאות!$A$1:$A$1017=$P$5),ROW()-5),""),"סה""כ"))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" s="76" t="str">
        <f>IF(C28="סה""כ","",IFERROR(VLOOKUP($C28,הוצאות!$B:$Z,5,FALSE),""))</f>
        <v/>
      </c>
      <c r="E28" s="77">
        <v>167435</v>
      </c>
      <c r="F28" s="77">
        <v>114565</v>
      </c>
      <c r="G28" s="77">
        <v>145246</v>
      </c>
      <c r="H28" s="78">
        <v>251440</v>
      </c>
      <c r="I28" s="78">
        <v>201029</v>
      </c>
      <c r="J28" s="78">
        <v>265358.28000000003</v>
      </c>
      <c r="K28" s="79" t="str">
        <f ca="1">IF($C28="סה""כ",SUM(INDIRECT(ADDRESS(6,COLUMN())&amp;":"&amp;ADDRESS(ROW()-1,COLUMN()))),IFERROR(VLOOKUP($C28,הוצאות!$B:$AA,K$4-1,FALSE),""))</f>
        <v/>
      </c>
      <c r="L28" s="79" t="str">
        <f ca="1">IF($C28="סה""כ",SUM(INDIRECT(ADDRESS(6,COLUMN())&amp;":"&amp;ADDRESS(ROW()-1,COLUMN()))),IFERROR(VLOOKUP($C28,הוצאות!$B:$AA,L$4-1,FALSE),""))</f>
        <v/>
      </c>
      <c r="M28" s="79" t="str">
        <f ca="1">IF($C28="סה""כ",SUM(INDIRECT(ADDRESS(6,COLUMN())&amp;":"&amp;ADDRESS(ROW()-1,COLUMN()))),IFERROR(VLOOKUP($C28,הוצאות!$B:$AA,M$4-1,FALSE),""))</f>
        <v/>
      </c>
      <c r="N28" s="79" t="str">
        <f ca="1">IF($C28="סה""כ",SUM(INDIRECT(ADDRESS(6,COLUMN())&amp;":"&amp;ADDRESS(ROW()-1,COLUMN()))),IFERROR(VLOOKUP($C28,הוצאות!$B:$AA,N$4-1,FALSE),""))</f>
        <v/>
      </c>
      <c r="O28" s="79" t="str">
        <f ca="1">IF($C28="סה""כ",SUM(INDIRECT(ADDRESS(6,COLUMN())&amp;":"&amp;ADDRESS(ROW()-1,COLUMN()))),IFERROR(VLOOKUP($C28,הוצאות!$B:$AA,O$4-1,FALSE),""))</f>
        <v/>
      </c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1"/>
    </row>
    <row r="29" spans="1:36" ht="16.5" thickBot="1" x14ac:dyDescent="0.3">
      <c r="A29" s="52">
        <f t="shared" si="0"/>
        <v>0</v>
      </c>
      <c r="C29" s="75" t="str">
        <f>IF(OR(C28="סה""כ",C28=""),"",IF(IFERROR(_xlfn.AGGREGATE(15,6,הוצאות!$B$1:$B$1017*1/--(הוצאות!$A$1:$A$1017=$P$5),ROW()-5),"")&lt;2000000000,IFERROR(_xlfn.AGGREGATE(15,6,הוצאות!$B$1:$B$1017*1/--(הוצאות!$A$1:$A$1017=$P$5),ROW()-5),""),"סה""כ"))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" s="76" t="str">
        <f>IF(C29="סה""כ","",IFERROR(VLOOKUP($C29,הוצאות!$B:$Z,5,FALSE),""))</f>
        <v/>
      </c>
      <c r="E29" s="77">
        <v>167435</v>
      </c>
      <c r="F29" s="77">
        <v>114565</v>
      </c>
      <c r="G29" s="77">
        <v>145246</v>
      </c>
      <c r="H29" s="78">
        <v>251440</v>
      </c>
      <c r="I29" s="78">
        <v>201029</v>
      </c>
      <c r="J29" s="78">
        <v>265358.28000000003</v>
      </c>
      <c r="K29" s="79" t="str">
        <f ca="1">IF($C29="סה""כ",SUM(INDIRECT(ADDRESS(6,COLUMN())&amp;":"&amp;ADDRESS(ROW()-1,COLUMN()))),IFERROR(VLOOKUP($C29,הוצאות!$B:$AA,K$4-1,FALSE),""))</f>
        <v/>
      </c>
      <c r="L29" s="79" t="str">
        <f ca="1">IF($C29="סה""כ",SUM(INDIRECT(ADDRESS(6,COLUMN())&amp;":"&amp;ADDRESS(ROW()-1,COLUMN()))),IFERROR(VLOOKUP($C29,הוצאות!$B:$AA,L$4-1,FALSE),""))</f>
        <v/>
      </c>
      <c r="M29" s="79" t="str">
        <f ca="1">IF($C29="סה""כ",SUM(INDIRECT(ADDRESS(6,COLUMN())&amp;":"&amp;ADDRESS(ROW()-1,COLUMN()))),IFERROR(VLOOKUP($C29,הוצאות!$B:$AA,M$4-1,FALSE),""))</f>
        <v/>
      </c>
      <c r="N29" s="79" t="str">
        <f ca="1">IF($C29="סה""כ",SUM(INDIRECT(ADDRESS(6,COLUMN())&amp;":"&amp;ADDRESS(ROW()-1,COLUMN()))),IFERROR(VLOOKUP($C29,הוצאות!$B:$AA,N$4-1,FALSE),""))</f>
        <v/>
      </c>
      <c r="O29" s="79" t="str">
        <f ca="1">IF($C29="סה""כ",SUM(INDIRECT(ADDRESS(6,COLUMN())&amp;":"&amp;ADDRESS(ROW()-1,COLUMN()))),IFERROR(VLOOKUP($C29,הוצאות!$B:$AA,O$4-1,FALSE),""))</f>
        <v/>
      </c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1"/>
    </row>
    <row r="30" spans="1:36" ht="16.5" thickBot="1" x14ac:dyDescent="0.3">
      <c r="A30" s="52">
        <f t="shared" si="0"/>
        <v>0</v>
      </c>
      <c r="C30" s="75" t="str">
        <f>IF(OR(C29="סה""כ",C29=""),"",IF(IFERROR(_xlfn.AGGREGATE(15,6,הוצאות!$B$1:$B$1017*1/--(הוצאות!$A$1:$A$1017=$P$5),ROW()-5),"")&lt;2000000000,IFERROR(_xlfn.AGGREGATE(15,6,הוצאות!$B$1:$B$1017*1/--(הוצאות!$A$1:$A$1017=$P$5),ROW()-5),""),"סה""כ"))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" s="76" t="str">
        <f>IF(C30="סה""כ","",IFERROR(VLOOKUP($C30,הוצאות!$B:$Z,5,FALSE),""))</f>
        <v/>
      </c>
      <c r="E30" s="77">
        <v>167435</v>
      </c>
      <c r="F30" s="77">
        <v>114565</v>
      </c>
      <c r="G30" s="77">
        <v>145246</v>
      </c>
      <c r="H30" s="78">
        <v>251440</v>
      </c>
      <c r="I30" s="78">
        <v>201029</v>
      </c>
      <c r="J30" s="78">
        <v>265358.28000000003</v>
      </c>
      <c r="K30" s="79" t="str">
        <f ca="1">IF($C30="סה""כ",SUM(INDIRECT(ADDRESS(6,COLUMN())&amp;":"&amp;ADDRESS(ROW()-1,COLUMN()))),IFERROR(VLOOKUP($C30,הוצאות!$B:$AA,K$4-1,FALSE),""))</f>
        <v/>
      </c>
      <c r="L30" s="79" t="str">
        <f ca="1">IF($C30="סה""כ",SUM(INDIRECT(ADDRESS(6,COLUMN())&amp;":"&amp;ADDRESS(ROW()-1,COLUMN()))),IFERROR(VLOOKUP($C30,הוצאות!$B:$AA,L$4-1,FALSE),""))</f>
        <v/>
      </c>
      <c r="M30" s="79" t="str">
        <f ca="1">IF($C30="סה""כ",SUM(INDIRECT(ADDRESS(6,COLUMN())&amp;":"&amp;ADDRESS(ROW()-1,COLUMN()))),IFERROR(VLOOKUP($C30,הוצאות!$B:$AA,M$4-1,FALSE),""))</f>
        <v/>
      </c>
      <c r="N30" s="79" t="str">
        <f ca="1">IF($C30="סה""כ",SUM(INDIRECT(ADDRESS(6,COLUMN())&amp;":"&amp;ADDRESS(ROW()-1,COLUMN()))),IFERROR(VLOOKUP($C30,הוצאות!$B:$AA,N$4-1,FALSE),""))</f>
        <v/>
      </c>
      <c r="O30" s="79" t="str">
        <f ca="1">IF($C30="סה""כ",SUM(INDIRECT(ADDRESS(6,COLUMN())&amp;":"&amp;ADDRESS(ROW()-1,COLUMN()))),IFERROR(VLOOKUP($C30,הוצאות!$B:$AA,O$4-1,FALSE),""))</f>
        <v/>
      </c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1"/>
    </row>
    <row r="31" spans="1:36" ht="16.5" thickBot="1" x14ac:dyDescent="0.3">
      <c r="A31" s="52">
        <f t="shared" si="0"/>
        <v>0</v>
      </c>
      <c r="C31" s="75" t="str">
        <f>IF(OR(C30="סה""כ",C30=""),"",IF(IFERROR(_xlfn.AGGREGATE(15,6,הוצאות!$B$1:$B$1017*1/--(הוצאות!$A$1:$A$1017=$P$5),ROW()-5),"")&lt;2000000000,IFERROR(_xlfn.AGGREGATE(15,6,הוצאות!$B$1:$B$1017*1/--(הוצאות!$A$1:$A$1017=$P$5),ROW()-5),""),"סה""כ"))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" s="76" t="str">
        <f>IF(C31="סה""כ","",IFERROR(VLOOKUP($C31,הוצאות!$B:$Z,5,FALSE),""))</f>
        <v/>
      </c>
      <c r="E31" s="77">
        <v>167435</v>
      </c>
      <c r="F31" s="77">
        <v>114565</v>
      </c>
      <c r="G31" s="77">
        <v>145246</v>
      </c>
      <c r="H31" s="78">
        <v>251440</v>
      </c>
      <c r="I31" s="78">
        <v>201029</v>
      </c>
      <c r="J31" s="78">
        <v>265358.28000000003</v>
      </c>
      <c r="K31" s="79" t="str">
        <f ca="1">IF($C31="סה""כ",SUM(INDIRECT(ADDRESS(6,COLUMN())&amp;":"&amp;ADDRESS(ROW()-1,COLUMN()))),IFERROR(VLOOKUP($C31,הוצאות!$B:$AA,K$4-1,FALSE),""))</f>
        <v/>
      </c>
      <c r="L31" s="79" t="str">
        <f ca="1">IF($C31="סה""כ",SUM(INDIRECT(ADDRESS(6,COLUMN())&amp;":"&amp;ADDRESS(ROW()-1,COLUMN()))),IFERROR(VLOOKUP($C31,הוצאות!$B:$AA,L$4-1,FALSE),""))</f>
        <v/>
      </c>
      <c r="M31" s="79" t="str">
        <f ca="1">IF($C31="סה""כ",SUM(INDIRECT(ADDRESS(6,COLUMN())&amp;":"&amp;ADDRESS(ROW()-1,COLUMN()))),IFERROR(VLOOKUP($C31,הוצאות!$B:$AA,M$4-1,FALSE),""))</f>
        <v/>
      </c>
      <c r="N31" s="79" t="str">
        <f ca="1">IF($C31="סה""כ",SUM(INDIRECT(ADDRESS(6,COLUMN())&amp;":"&amp;ADDRESS(ROW()-1,COLUMN()))),IFERROR(VLOOKUP($C31,הוצאות!$B:$AA,N$4-1,FALSE),""))</f>
        <v/>
      </c>
      <c r="O31" s="79" t="str">
        <f ca="1">IF($C31="סה""כ",SUM(INDIRECT(ADDRESS(6,COLUMN())&amp;":"&amp;ADDRESS(ROW()-1,COLUMN()))),IFERROR(VLOOKUP($C31,הוצאות!$B:$AA,O$4-1,FALSE),""))</f>
        <v/>
      </c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1"/>
    </row>
    <row r="32" spans="1:36" ht="16.5" thickBot="1" x14ac:dyDescent="0.3">
      <c r="A32" s="52">
        <f t="shared" si="0"/>
        <v>0</v>
      </c>
      <c r="C32" s="75" t="str">
        <f>IF(OR(C31="סה""כ",C31=""),"",IF(IFERROR(_xlfn.AGGREGATE(15,6,הוצאות!$B$1:$B$1017*1/--(הוצאות!$A$1:$A$1017=$P$5),ROW()-5),"")&lt;2000000000,IFERROR(_xlfn.AGGREGATE(15,6,הוצאות!$B$1:$B$1017*1/--(הוצאות!$A$1:$A$1017=$P$5),ROW()-5),""),"סה""כ"))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" s="76" t="str">
        <f>IF(C32="סה""כ","",IFERROR(VLOOKUP($C32,הוצאות!$B:$Z,5,FALSE),""))</f>
        <v/>
      </c>
      <c r="E32" s="77">
        <v>167435</v>
      </c>
      <c r="F32" s="77">
        <v>114565</v>
      </c>
      <c r="G32" s="77">
        <v>145246</v>
      </c>
      <c r="H32" s="78">
        <v>251440</v>
      </c>
      <c r="I32" s="78">
        <v>201029</v>
      </c>
      <c r="J32" s="78">
        <v>265358.28000000003</v>
      </c>
      <c r="K32" s="79" t="str">
        <f ca="1">IF($C32="סה""כ",SUM(INDIRECT(ADDRESS(6,COLUMN())&amp;":"&amp;ADDRESS(ROW()-1,COLUMN()))),IFERROR(VLOOKUP($C32,הוצאות!$B:$AA,K$4-1,FALSE),""))</f>
        <v/>
      </c>
      <c r="L32" s="79" t="str">
        <f ca="1">IF($C32="סה""כ",SUM(INDIRECT(ADDRESS(6,COLUMN())&amp;":"&amp;ADDRESS(ROW()-1,COLUMN()))),IFERROR(VLOOKUP($C32,הוצאות!$B:$AA,L$4-1,FALSE),""))</f>
        <v/>
      </c>
      <c r="M32" s="79" t="str">
        <f ca="1">IF($C32="סה""כ",SUM(INDIRECT(ADDRESS(6,COLUMN())&amp;":"&amp;ADDRESS(ROW()-1,COLUMN()))),IFERROR(VLOOKUP($C32,הוצאות!$B:$AA,M$4-1,FALSE),""))</f>
        <v/>
      </c>
      <c r="N32" s="79" t="str">
        <f ca="1">IF($C32="סה""כ",SUM(INDIRECT(ADDRESS(6,COLUMN())&amp;":"&amp;ADDRESS(ROW()-1,COLUMN()))),IFERROR(VLOOKUP($C32,הוצאות!$B:$AA,N$4-1,FALSE),""))</f>
        <v/>
      </c>
      <c r="O32" s="79" t="str">
        <f ca="1">IF($C32="סה""כ",SUM(INDIRECT(ADDRESS(6,COLUMN())&amp;":"&amp;ADDRESS(ROW()-1,COLUMN()))),IFERROR(VLOOKUP($C32,הוצאות!$B:$AA,O$4-1,FALSE),""))</f>
        <v/>
      </c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1"/>
    </row>
    <row r="33" spans="1:32" ht="16.5" thickBot="1" x14ac:dyDescent="0.3">
      <c r="A33" s="52">
        <f t="shared" si="0"/>
        <v>0</v>
      </c>
      <c r="C33" s="75" t="str">
        <f>IF(OR(C32="סה""כ",C32=""),"",IF(IFERROR(_xlfn.AGGREGATE(15,6,הוצאות!$B$1:$B$1017*1/--(הוצאות!$A$1:$A$1017=$P$5),ROW()-5),"")&lt;2000000000,IFERROR(_xlfn.AGGREGATE(15,6,הוצאות!$B$1:$B$1017*1/--(הוצאות!$A$1:$A$1017=$P$5),ROW()-5),""),"סה""כ"))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" s="76" t="str">
        <f>IF(C33="סה""כ","",IFERROR(VLOOKUP($C33,הוצאות!$B:$Z,5,FALSE),""))</f>
        <v/>
      </c>
      <c r="E33" s="77">
        <v>167435</v>
      </c>
      <c r="F33" s="77">
        <v>114565</v>
      </c>
      <c r="G33" s="77">
        <v>145246</v>
      </c>
      <c r="H33" s="78">
        <v>251440</v>
      </c>
      <c r="I33" s="78">
        <v>201029</v>
      </c>
      <c r="J33" s="78">
        <v>265358.28000000003</v>
      </c>
      <c r="K33" s="79" t="str">
        <f ca="1">IF($C33="סה""כ",SUM(INDIRECT(ADDRESS(6,COLUMN())&amp;":"&amp;ADDRESS(ROW()-1,COLUMN()))),IFERROR(VLOOKUP($C33,הוצאות!$B:$AA,K$4-1,FALSE),""))</f>
        <v/>
      </c>
      <c r="L33" s="79" t="str">
        <f ca="1">IF($C33="סה""כ",SUM(INDIRECT(ADDRESS(6,COLUMN())&amp;":"&amp;ADDRESS(ROW()-1,COLUMN()))),IFERROR(VLOOKUP($C33,הוצאות!$B:$AA,L$4-1,FALSE),""))</f>
        <v/>
      </c>
      <c r="M33" s="79" t="str">
        <f ca="1">IF($C33="סה""כ",SUM(INDIRECT(ADDRESS(6,COLUMN())&amp;":"&amp;ADDRESS(ROW()-1,COLUMN()))),IFERROR(VLOOKUP($C33,הוצאות!$B:$AA,M$4-1,FALSE),""))</f>
        <v/>
      </c>
      <c r="N33" s="79" t="str">
        <f ca="1">IF($C33="סה""כ",SUM(INDIRECT(ADDRESS(6,COLUMN())&amp;":"&amp;ADDRESS(ROW()-1,COLUMN()))),IFERROR(VLOOKUP($C33,הוצאות!$B:$AA,N$4-1,FALSE),""))</f>
        <v/>
      </c>
      <c r="O33" s="79" t="str">
        <f ca="1">IF($C33="סה""כ",SUM(INDIRECT(ADDRESS(6,COLUMN())&amp;":"&amp;ADDRESS(ROW()-1,COLUMN()))),IFERROR(VLOOKUP($C33,הוצאות!$B:$AA,O$4-1,FALSE),""))</f>
        <v/>
      </c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1"/>
    </row>
    <row r="34" spans="1:32" ht="16.5" thickBot="1" x14ac:dyDescent="0.3">
      <c r="A34" s="52">
        <f t="shared" si="0"/>
        <v>0</v>
      </c>
      <c r="C34" s="75" t="str">
        <f>IF(OR(C33="סה""כ",C33=""),"",IF(IFERROR(_xlfn.AGGREGATE(15,6,הוצאות!$B$1:$B$1017*1/--(הוצאות!$A$1:$A$1017=$P$5),ROW()-5),"")&lt;2000000000,IFERROR(_xlfn.AGGREGATE(15,6,הוצאות!$B$1:$B$1017*1/--(הוצאות!$A$1:$A$1017=$P$5),ROW()-5),""),"סה""כ"))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" s="76" t="str">
        <f>IF(C34="סה""כ","",IFERROR(VLOOKUP($C34,הוצאות!$B:$Z,5,FALSE),""))</f>
        <v/>
      </c>
      <c r="E34" s="77">
        <v>167435</v>
      </c>
      <c r="F34" s="77">
        <v>114565</v>
      </c>
      <c r="G34" s="77">
        <v>145246</v>
      </c>
      <c r="H34" s="78">
        <v>251440</v>
      </c>
      <c r="I34" s="78">
        <v>201029</v>
      </c>
      <c r="J34" s="78">
        <v>265358.28000000003</v>
      </c>
      <c r="K34" s="79" t="str">
        <f ca="1">IF($C34="סה""כ",SUM(INDIRECT(ADDRESS(6,COLUMN())&amp;":"&amp;ADDRESS(ROW()-1,COLUMN()))),IFERROR(VLOOKUP($C34,הוצאות!$B:$AA,K$4-1,FALSE),""))</f>
        <v/>
      </c>
      <c r="L34" s="79" t="str">
        <f ca="1">IF($C34="סה""כ",SUM(INDIRECT(ADDRESS(6,COLUMN())&amp;":"&amp;ADDRESS(ROW()-1,COLUMN()))),IFERROR(VLOOKUP($C34,הוצאות!$B:$AA,L$4-1,FALSE),""))</f>
        <v/>
      </c>
      <c r="M34" s="79" t="str">
        <f ca="1">IF($C34="סה""כ",SUM(INDIRECT(ADDRESS(6,COLUMN())&amp;":"&amp;ADDRESS(ROW()-1,COLUMN()))),IFERROR(VLOOKUP($C34,הוצאות!$B:$AA,M$4-1,FALSE),""))</f>
        <v/>
      </c>
      <c r="N34" s="79" t="str">
        <f ca="1">IF($C34="סה""כ",SUM(INDIRECT(ADDRESS(6,COLUMN())&amp;":"&amp;ADDRESS(ROW()-1,COLUMN()))),IFERROR(VLOOKUP($C34,הוצאות!$B:$AA,N$4-1,FALSE),""))</f>
        <v/>
      </c>
      <c r="O34" s="79" t="str">
        <f ca="1">IF($C34="סה""כ",SUM(INDIRECT(ADDRESS(6,COLUMN())&amp;":"&amp;ADDRESS(ROW()-1,COLUMN()))),IFERROR(VLOOKUP($C34,הוצאות!$B:$AA,O$4-1,FALSE),""))</f>
        <v/>
      </c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1"/>
    </row>
    <row r="35" spans="1:32" ht="16.5" thickBot="1" x14ac:dyDescent="0.3">
      <c r="A35" s="52">
        <f t="shared" si="0"/>
        <v>0</v>
      </c>
      <c r="B35" s="85"/>
      <c r="C35" s="75" t="str">
        <f>IF(OR(C34="סה""כ",C34=""),"",IF(IFERROR(_xlfn.AGGREGATE(15,6,הוצאות!$B$1:$B$1017*1/--(הוצאות!$A$1:$A$1017=$P$5),ROW()-5),"")&lt;2000000000,IFERROR(_xlfn.AGGREGATE(15,6,הוצאות!$B$1:$B$1017*1/--(הוצאות!$A$1:$A$1017=$P$5),ROW()-5),""),"סה""כ"))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" s="76" t="str">
        <f>IF(C35="סה""כ","",IFERROR(VLOOKUP($C35,הוצאות!$B:$Z,5,FALSE),""))</f>
        <v/>
      </c>
      <c r="E35" s="77">
        <v>167435</v>
      </c>
      <c r="F35" s="77">
        <v>114565</v>
      </c>
      <c r="G35" s="77">
        <v>145246</v>
      </c>
      <c r="H35" s="78">
        <v>251440</v>
      </c>
      <c r="I35" s="78">
        <v>201029</v>
      </c>
      <c r="J35" s="78">
        <v>265358.28000000003</v>
      </c>
      <c r="K35" s="79" t="str">
        <f ca="1">IF($C35="סה""כ",SUM(INDIRECT(ADDRESS(6,COLUMN())&amp;":"&amp;ADDRESS(ROW()-1,COLUMN()))),IFERROR(VLOOKUP($C35,הוצאות!$B:$AA,K$4-1,FALSE),""))</f>
        <v/>
      </c>
      <c r="L35" s="79" t="str">
        <f ca="1">IF($C35="סה""כ",SUM(INDIRECT(ADDRESS(6,COLUMN())&amp;":"&amp;ADDRESS(ROW()-1,COLUMN()))),IFERROR(VLOOKUP($C35,הוצאות!$B:$AA,L$4-1,FALSE),""))</f>
        <v/>
      </c>
      <c r="M35" s="79" t="str">
        <f ca="1">IF($C35="סה""כ",SUM(INDIRECT(ADDRESS(6,COLUMN())&amp;":"&amp;ADDRESS(ROW()-1,COLUMN()))),IFERROR(VLOOKUP($C35,הוצאות!$B:$AA,M$4-1,FALSE),""))</f>
        <v/>
      </c>
      <c r="N35" s="79" t="str">
        <f ca="1">IF($C35="סה""כ",SUM(INDIRECT(ADDRESS(6,COLUMN())&amp;":"&amp;ADDRESS(ROW()-1,COLUMN()))),IFERROR(VLOOKUP($C35,הוצאות!$B:$AA,N$4-1,FALSE),""))</f>
        <v/>
      </c>
      <c r="O35" s="79" t="str">
        <f ca="1">IF($C35="סה""כ",SUM(INDIRECT(ADDRESS(6,COLUMN())&amp;":"&amp;ADDRESS(ROW()-1,COLUMN()))),IFERROR(VLOOKUP($C35,הוצאות!$B:$AA,O$4-1,FALSE),""))</f>
        <v/>
      </c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1"/>
    </row>
    <row r="36" spans="1:32" ht="16.5" thickBot="1" x14ac:dyDescent="0.3">
      <c r="A36" s="52">
        <f t="shared" si="0"/>
        <v>0</v>
      </c>
      <c r="B36" s="85"/>
      <c r="C36" s="75" t="str">
        <f>IF(OR(C35="סה""כ",C35=""),"",IF(IFERROR(_xlfn.AGGREGATE(15,6,הוצאות!$B$1:$B$1017*1/--(הוצאות!$A$1:$A$1017=$P$5),ROW()-5),"")&lt;2000000000,IFERROR(_xlfn.AGGREGATE(15,6,הוצאות!$B$1:$B$1017*1/--(הוצאות!$A$1:$A$1017=$P$5),ROW()-5),""),"סה""כ"))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" s="76" t="str">
        <f>IF(C36="סה""כ","",IFERROR(VLOOKUP($C36,הוצאות!$B:$Z,5,FALSE),""))</f>
        <v/>
      </c>
      <c r="E36" s="77">
        <v>167435</v>
      </c>
      <c r="F36" s="77">
        <v>114565</v>
      </c>
      <c r="G36" s="77">
        <v>145246</v>
      </c>
      <c r="H36" s="78">
        <v>251440</v>
      </c>
      <c r="I36" s="78">
        <v>201029</v>
      </c>
      <c r="J36" s="78">
        <v>265358.28000000003</v>
      </c>
      <c r="K36" s="79" t="str">
        <f ca="1">IF($C36="סה""כ",SUM(INDIRECT(ADDRESS(6,COLUMN())&amp;":"&amp;ADDRESS(ROW()-1,COLUMN()))),IFERROR(VLOOKUP($C36,הוצאות!$B:$AA,K$4-1,FALSE),""))</f>
        <v/>
      </c>
      <c r="L36" s="79" t="str">
        <f ca="1">IF($C36="סה""כ",SUM(INDIRECT(ADDRESS(6,COLUMN())&amp;":"&amp;ADDRESS(ROW()-1,COLUMN()))),IFERROR(VLOOKUP($C36,הוצאות!$B:$AA,L$4-1,FALSE),""))</f>
        <v/>
      </c>
      <c r="M36" s="79" t="str">
        <f ca="1">IF($C36="סה""כ",SUM(INDIRECT(ADDRESS(6,COLUMN())&amp;":"&amp;ADDRESS(ROW()-1,COLUMN()))),IFERROR(VLOOKUP($C36,הוצאות!$B:$AA,M$4-1,FALSE),""))</f>
        <v/>
      </c>
      <c r="N36" s="79" t="str">
        <f ca="1">IF($C36="סה""כ",SUM(INDIRECT(ADDRESS(6,COLUMN())&amp;":"&amp;ADDRESS(ROW()-1,COLUMN()))),IFERROR(VLOOKUP($C36,הוצאות!$B:$AA,N$4-1,FALSE),""))</f>
        <v/>
      </c>
      <c r="O36" s="79" t="str">
        <f ca="1">IF($C36="סה""כ",SUM(INDIRECT(ADDRESS(6,COLUMN())&amp;":"&amp;ADDRESS(ROW()-1,COLUMN()))),IFERROR(VLOOKUP($C36,הוצאות!$B:$AA,O$4-1,FALSE),""))</f>
        <v/>
      </c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1"/>
    </row>
    <row r="37" spans="1:32" ht="16.5" thickBot="1" x14ac:dyDescent="0.3">
      <c r="A37" s="52">
        <f t="shared" si="0"/>
        <v>0</v>
      </c>
      <c r="B37" s="85"/>
      <c r="C37" s="75" t="str">
        <f>IF(OR(C36="סה""כ",C36=""),"",IF(IFERROR(_xlfn.AGGREGATE(15,6,הוצאות!$B$1:$B$1017*1/--(הוצאות!$A$1:$A$1017=$P$5),ROW()-5),"")&lt;2000000000,IFERROR(_xlfn.AGGREGATE(15,6,הוצאות!$B$1:$B$1017*1/--(הוצאות!$A$1:$A$1017=$P$5),ROW()-5),""),"סה""כ"))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" s="76" t="str">
        <f>IF(C37="סה""כ","",IFERROR(VLOOKUP($C37,הוצאות!$B:$Z,5,FALSE),""))</f>
        <v/>
      </c>
      <c r="E37" s="77">
        <v>167435</v>
      </c>
      <c r="F37" s="77">
        <v>114565</v>
      </c>
      <c r="G37" s="77">
        <v>145246</v>
      </c>
      <c r="H37" s="78">
        <v>251440</v>
      </c>
      <c r="I37" s="78">
        <v>201029</v>
      </c>
      <c r="J37" s="78">
        <v>265358.28000000003</v>
      </c>
      <c r="K37" s="79" t="str">
        <f ca="1">IF($C37="סה""כ",SUM(INDIRECT(ADDRESS(6,COLUMN())&amp;":"&amp;ADDRESS(ROW()-1,COLUMN()))),IFERROR(VLOOKUP($C37,הוצאות!$B:$AA,K$4-1,FALSE),""))</f>
        <v/>
      </c>
      <c r="L37" s="79" t="str">
        <f ca="1">IF($C37="סה""כ",SUM(INDIRECT(ADDRESS(6,COLUMN())&amp;":"&amp;ADDRESS(ROW()-1,COLUMN()))),IFERROR(VLOOKUP($C37,הוצאות!$B:$AA,L$4-1,FALSE),""))</f>
        <v/>
      </c>
      <c r="M37" s="79" t="str">
        <f ca="1">IF($C37="סה""כ",SUM(INDIRECT(ADDRESS(6,COLUMN())&amp;":"&amp;ADDRESS(ROW()-1,COLUMN()))),IFERROR(VLOOKUP($C37,הוצאות!$B:$AA,M$4-1,FALSE),""))</f>
        <v/>
      </c>
      <c r="N37" s="79" t="str">
        <f ca="1">IF($C37="סה""כ",SUM(INDIRECT(ADDRESS(6,COLUMN())&amp;":"&amp;ADDRESS(ROW()-1,COLUMN()))),IFERROR(VLOOKUP($C37,הוצאות!$B:$AA,N$4-1,FALSE),""))</f>
        <v/>
      </c>
      <c r="O37" s="79" t="str">
        <f ca="1">IF($C37="סה""כ",SUM(INDIRECT(ADDRESS(6,COLUMN())&amp;":"&amp;ADDRESS(ROW()-1,COLUMN()))),IFERROR(VLOOKUP($C37,הוצאות!$B:$AA,O$4-1,FALSE),""))</f>
        <v/>
      </c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1"/>
    </row>
    <row r="38" spans="1:32" ht="16.5" thickBot="1" x14ac:dyDescent="0.3">
      <c r="A38" s="52">
        <f t="shared" si="0"/>
        <v>0</v>
      </c>
      <c r="B38" s="85"/>
      <c r="C38" s="75" t="str">
        <f>IF(OR(C37="סה""כ",C37=""),"",IF(IFERROR(_xlfn.AGGREGATE(15,6,הוצאות!$B$1:$B$1017*1/--(הוצאות!$A$1:$A$1017=$P$5),ROW()-5),"")&lt;2000000000,IFERROR(_xlfn.AGGREGATE(15,6,הוצאות!$B$1:$B$1017*1/--(הוצאות!$A$1:$A$1017=$P$5),ROW()-5),""),"סה""כ"))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" s="76" t="str">
        <f>IF(C38="סה""כ","",IFERROR(VLOOKUP($C38,הוצאות!$B:$Z,5,FALSE),""))</f>
        <v/>
      </c>
      <c r="E38" s="77">
        <v>167435</v>
      </c>
      <c r="F38" s="77">
        <v>114565</v>
      </c>
      <c r="G38" s="77">
        <v>145246</v>
      </c>
      <c r="H38" s="78">
        <v>251440</v>
      </c>
      <c r="I38" s="78">
        <v>201029</v>
      </c>
      <c r="J38" s="78">
        <v>265358.28000000003</v>
      </c>
      <c r="K38" s="79" t="str">
        <f ca="1">IF($C38="סה""כ",SUM(INDIRECT(ADDRESS(6,COLUMN())&amp;":"&amp;ADDRESS(ROW()-1,COLUMN()))),IFERROR(VLOOKUP($C38,הוצאות!$B:$AA,K$4-1,FALSE),""))</f>
        <v/>
      </c>
      <c r="L38" s="79" t="str">
        <f ca="1">IF($C38="סה""כ",SUM(INDIRECT(ADDRESS(6,COLUMN())&amp;":"&amp;ADDRESS(ROW()-1,COLUMN()))),IFERROR(VLOOKUP($C38,הוצאות!$B:$AA,L$4-1,FALSE),""))</f>
        <v/>
      </c>
      <c r="M38" s="79" t="str">
        <f ca="1">IF($C38="סה""כ",SUM(INDIRECT(ADDRESS(6,COLUMN())&amp;":"&amp;ADDRESS(ROW()-1,COLUMN()))),IFERROR(VLOOKUP($C38,הוצאות!$B:$AA,M$4-1,FALSE),""))</f>
        <v/>
      </c>
      <c r="N38" s="79" t="str">
        <f ca="1">IF($C38="סה""כ",SUM(INDIRECT(ADDRESS(6,COLUMN())&amp;":"&amp;ADDRESS(ROW()-1,COLUMN()))),IFERROR(VLOOKUP($C38,הוצאות!$B:$AA,N$4-1,FALSE),""))</f>
        <v/>
      </c>
      <c r="O38" s="79" t="str">
        <f ca="1">IF($C38="סה""כ",SUM(INDIRECT(ADDRESS(6,COLUMN())&amp;":"&amp;ADDRESS(ROW()-1,COLUMN()))),IFERROR(VLOOKUP($C38,הוצאות!$B:$AA,O$4-1,FALSE),""))</f>
        <v/>
      </c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1"/>
    </row>
    <row r="39" spans="1:32" ht="16.5" thickBot="1" x14ac:dyDescent="0.3">
      <c r="A39" s="52">
        <f t="shared" si="0"/>
        <v>0</v>
      </c>
      <c r="B39" s="85"/>
      <c r="C39" s="75" t="str">
        <f>IF(OR(C38="סה""כ",C38=""),"",IF(IFERROR(_xlfn.AGGREGATE(15,6,הוצאות!$B$1:$B$1017*1/--(הוצאות!$A$1:$A$1017=$P$5),ROW()-5),"")&lt;2000000000,IFERROR(_xlfn.AGGREGATE(15,6,הוצאות!$B$1:$B$1017*1/--(הוצאות!$A$1:$A$1017=$P$5),ROW()-5),""),"סה""כ"))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" s="76" t="str">
        <f>IF(C39="סה""כ","",IFERROR(VLOOKUP($C39,הוצאות!$B:$Z,5,FALSE),""))</f>
        <v/>
      </c>
      <c r="E39" s="77">
        <v>167435</v>
      </c>
      <c r="F39" s="77">
        <v>114565</v>
      </c>
      <c r="G39" s="77">
        <v>145246</v>
      </c>
      <c r="H39" s="78">
        <v>251440</v>
      </c>
      <c r="I39" s="78">
        <v>201029</v>
      </c>
      <c r="J39" s="78">
        <v>265358.28000000003</v>
      </c>
      <c r="K39" s="79" t="str">
        <f ca="1">IF($C39="סה""כ",SUM(INDIRECT(ADDRESS(6,COLUMN())&amp;":"&amp;ADDRESS(ROW()-1,COLUMN()))),IFERROR(VLOOKUP($C39,הוצאות!$B:$AA,K$4-1,FALSE),""))</f>
        <v/>
      </c>
      <c r="L39" s="79" t="str">
        <f ca="1">IF($C39="סה""כ",SUM(INDIRECT(ADDRESS(6,COLUMN())&amp;":"&amp;ADDRESS(ROW()-1,COLUMN()))),IFERROR(VLOOKUP($C39,הוצאות!$B:$AA,L$4-1,FALSE),""))</f>
        <v/>
      </c>
      <c r="M39" s="79" t="str">
        <f ca="1">IF($C39="סה""כ",SUM(INDIRECT(ADDRESS(6,COLUMN())&amp;":"&amp;ADDRESS(ROW()-1,COLUMN()))),IFERROR(VLOOKUP($C39,הוצאות!$B:$AA,M$4-1,FALSE),""))</f>
        <v/>
      </c>
      <c r="N39" s="79" t="str">
        <f ca="1">IF($C39="סה""כ",SUM(INDIRECT(ADDRESS(6,COLUMN())&amp;":"&amp;ADDRESS(ROW()-1,COLUMN()))),IFERROR(VLOOKUP($C39,הוצאות!$B:$AA,N$4-1,FALSE),""))</f>
        <v/>
      </c>
      <c r="O39" s="79" t="str">
        <f ca="1">IF($C39="סה""כ",SUM(INDIRECT(ADDRESS(6,COLUMN())&amp;":"&amp;ADDRESS(ROW()-1,COLUMN()))),IFERROR(VLOOKUP($C39,הוצאות!$B:$AA,O$4-1,FALSE),""))</f>
        <v/>
      </c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1"/>
    </row>
    <row r="40" spans="1:32" ht="16.5" thickBot="1" x14ac:dyDescent="0.3">
      <c r="A40" s="52">
        <f t="shared" si="0"/>
        <v>0</v>
      </c>
      <c r="B40" s="85"/>
      <c r="C40" s="75" t="str">
        <f>IF(OR(C39="סה""כ",C39=""),"",IF(IFERROR(_xlfn.AGGREGATE(15,6,הוצאות!$B$1:$B$1017*1/--(הוצאות!$A$1:$A$1017=$P$5),ROW()-5),"")&lt;2000000000,IFERROR(_xlfn.AGGREGATE(15,6,הוצאות!$B$1:$B$1017*1/--(הוצאות!$A$1:$A$1017=$P$5),ROW()-5),""),"סה""כ"))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" s="76" t="str">
        <f>IF(C40="סה""כ","",IFERROR(VLOOKUP($C40,הוצאות!$B:$Z,5,FALSE),""))</f>
        <v/>
      </c>
      <c r="E40" s="77">
        <v>167435</v>
      </c>
      <c r="F40" s="77">
        <v>114565</v>
      </c>
      <c r="G40" s="77">
        <v>145246</v>
      </c>
      <c r="H40" s="78">
        <v>251440</v>
      </c>
      <c r="I40" s="78">
        <v>201029</v>
      </c>
      <c r="J40" s="78">
        <v>265358.28000000003</v>
      </c>
      <c r="K40" s="79" t="str">
        <f ca="1">IF($C40="סה""כ",SUM(INDIRECT(ADDRESS(6,COLUMN())&amp;":"&amp;ADDRESS(ROW()-1,COLUMN()))),IFERROR(VLOOKUP($C40,הוצאות!$B:$AA,K$4-1,FALSE),""))</f>
        <v/>
      </c>
      <c r="L40" s="79" t="str">
        <f ca="1">IF($C40="סה""כ",SUM(INDIRECT(ADDRESS(6,COLUMN())&amp;":"&amp;ADDRESS(ROW()-1,COLUMN()))),IFERROR(VLOOKUP($C40,הוצאות!$B:$AA,L$4-1,FALSE),""))</f>
        <v/>
      </c>
      <c r="M40" s="79" t="str">
        <f ca="1">IF($C40="סה""כ",SUM(INDIRECT(ADDRESS(6,COLUMN())&amp;":"&amp;ADDRESS(ROW()-1,COLUMN()))),IFERROR(VLOOKUP($C40,הוצאות!$B:$AA,M$4-1,FALSE),""))</f>
        <v/>
      </c>
      <c r="N40" s="79" t="str">
        <f ca="1">IF($C40="סה""כ",SUM(INDIRECT(ADDRESS(6,COLUMN())&amp;":"&amp;ADDRESS(ROW()-1,COLUMN()))),IFERROR(VLOOKUP($C40,הוצאות!$B:$AA,N$4-1,FALSE),""))</f>
        <v/>
      </c>
      <c r="O40" s="79" t="str">
        <f ca="1">IF($C40="סה""כ",SUM(INDIRECT(ADDRESS(6,COLUMN())&amp;":"&amp;ADDRESS(ROW()-1,COLUMN()))),IFERROR(VLOOKUP($C40,הוצאות!$B:$AA,O$4-1,FALSE),""))</f>
        <v/>
      </c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1"/>
    </row>
    <row r="41" spans="1:32" ht="16.5" thickBot="1" x14ac:dyDescent="0.3">
      <c r="A41" s="52">
        <f t="shared" si="0"/>
        <v>0</v>
      </c>
      <c r="B41" s="85"/>
      <c r="C41" s="75" t="str">
        <f>IF(OR(C40="סה""כ",C40=""),"",IF(IFERROR(_xlfn.AGGREGATE(15,6,הוצאות!$B$1:$B$1017*1/--(הוצאות!$A$1:$A$1017=$P$5),ROW()-5),"")&lt;2000000000,IFERROR(_xlfn.AGGREGATE(15,6,הוצאות!$B$1:$B$1017*1/--(הוצאות!$A$1:$A$1017=$P$5),ROW()-5),""),"סה""כ"))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" s="76" t="str">
        <f>IF(C41="סה""כ","",IFERROR(VLOOKUP($C41,הוצאות!$B:$Z,5,FALSE),""))</f>
        <v/>
      </c>
      <c r="E41" s="77">
        <v>167435</v>
      </c>
      <c r="F41" s="77">
        <v>114565</v>
      </c>
      <c r="G41" s="77">
        <v>145246</v>
      </c>
      <c r="H41" s="78">
        <v>251440</v>
      </c>
      <c r="I41" s="78">
        <v>201029</v>
      </c>
      <c r="J41" s="78">
        <v>265358.28000000003</v>
      </c>
      <c r="K41" s="79" t="str">
        <f ca="1">IF($C41="סה""כ",SUM(INDIRECT(ADDRESS(6,COLUMN())&amp;":"&amp;ADDRESS(ROW()-1,COLUMN()))),IFERROR(VLOOKUP($C41,הוצאות!$B:$AA,K$4-1,FALSE),""))</f>
        <v/>
      </c>
      <c r="L41" s="79" t="str">
        <f ca="1">IF($C41="סה""כ",SUM(INDIRECT(ADDRESS(6,COLUMN())&amp;":"&amp;ADDRESS(ROW()-1,COLUMN()))),IFERROR(VLOOKUP($C41,הוצאות!$B:$AA,L$4-1,FALSE),""))</f>
        <v/>
      </c>
      <c r="M41" s="79" t="str">
        <f ca="1">IF($C41="סה""כ",SUM(INDIRECT(ADDRESS(6,COLUMN())&amp;":"&amp;ADDRESS(ROW()-1,COLUMN()))),IFERROR(VLOOKUP($C41,הוצאות!$B:$AA,M$4-1,FALSE),""))</f>
        <v/>
      </c>
      <c r="N41" s="79" t="str">
        <f ca="1">IF($C41="סה""כ",SUM(INDIRECT(ADDRESS(6,COLUMN())&amp;":"&amp;ADDRESS(ROW()-1,COLUMN()))),IFERROR(VLOOKUP($C41,הוצאות!$B:$AA,N$4-1,FALSE),""))</f>
        <v/>
      </c>
      <c r="O41" s="79" t="str">
        <f ca="1">IF($C41="סה""כ",SUM(INDIRECT(ADDRESS(6,COLUMN())&amp;":"&amp;ADDRESS(ROW()-1,COLUMN()))),IFERROR(VLOOKUP($C41,הוצאות!$B:$AA,O$4-1,FALSE),""))</f>
        <v/>
      </c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1"/>
    </row>
    <row r="42" spans="1:32" ht="16.5" thickBot="1" x14ac:dyDescent="0.3">
      <c r="A42" s="52">
        <f t="shared" si="0"/>
        <v>0</v>
      </c>
      <c r="B42" s="85"/>
      <c r="C42" s="75" t="str">
        <f>IF(OR(C41="סה""כ",C41=""),"",IF(IFERROR(_xlfn.AGGREGATE(15,6,הוצאות!$B$1:$B$1017*1/--(הוצאות!$A$1:$A$1017=$P$5),ROW()-5),"")&lt;2000000000,IFERROR(_xlfn.AGGREGATE(15,6,הוצאות!$B$1:$B$1017*1/--(הוצאות!$A$1:$A$1017=$P$5),ROW()-5),""),"סה""כ"))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" s="76" t="str">
        <f>IF(C42="סה""כ","",IFERROR(VLOOKUP($C42,הוצאות!$B:$Z,5,FALSE),""))</f>
        <v/>
      </c>
      <c r="E42" s="77">
        <v>167435</v>
      </c>
      <c r="F42" s="77">
        <v>114565</v>
      </c>
      <c r="G42" s="77">
        <v>145246</v>
      </c>
      <c r="H42" s="78">
        <v>251440</v>
      </c>
      <c r="I42" s="78">
        <v>201029</v>
      </c>
      <c r="J42" s="78">
        <v>265358.28000000003</v>
      </c>
      <c r="K42" s="79" t="str">
        <f ca="1">IF($C42="סה""כ",SUM(INDIRECT(ADDRESS(6,COLUMN())&amp;":"&amp;ADDRESS(ROW()-1,COLUMN()))),IFERROR(VLOOKUP($C42,הוצאות!$B:$AA,K$4-1,FALSE),""))</f>
        <v/>
      </c>
      <c r="L42" s="79" t="str">
        <f ca="1">IF($C42="סה""כ",SUM(INDIRECT(ADDRESS(6,COLUMN())&amp;":"&amp;ADDRESS(ROW()-1,COLUMN()))),IFERROR(VLOOKUP($C42,הוצאות!$B:$AA,L$4-1,FALSE),""))</f>
        <v/>
      </c>
      <c r="M42" s="79" t="str">
        <f ca="1">IF($C42="סה""כ",SUM(INDIRECT(ADDRESS(6,COLUMN())&amp;":"&amp;ADDRESS(ROW()-1,COLUMN()))),IFERROR(VLOOKUP($C42,הוצאות!$B:$AA,M$4-1,FALSE),""))</f>
        <v/>
      </c>
      <c r="N42" s="79" t="str">
        <f ca="1">IF($C42="סה""כ",SUM(INDIRECT(ADDRESS(6,COLUMN())&amp;":"&amp;ADDRESS(ROW()-1,COLUMN()))),IFERROR(VLOOKUP($C42,הוצאות!$B:$AA,N$4-1,FALSE),""))</f>
        <v/>
      </c>
      <c r="O42" s="79" t="str">
        <f ca="1">IF($C42="סה""כ",SUM(INDIRECT(ADDRESS(6,COLUMN())&amp;":"&amp;ADDRESS(ROW()-1,COLUMN()))),IFERROR(VLOOKUP($C42,הוצאות!$B:$AA,O$4-1,FALSE),""))</f>
        <v/>
      </c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1"/>
    </row>
    <row r="43" spans="1:32" ht="16.5" thickBot="1" x14ac:dyDescent="0.3">
      <c r="A43" s="52">
        <f t="shared" si="0"/>
        <v>0</v>
      </c>
      <c r="B43" s="85"/>
      <c r="C43" s="75" t="str">
        <f>IF(OR(C42="סה""כ",C42=""),"",IF(IFERROR(_xlfn.AGGREGATE(15,6,הוצאות!$B$1:$B$1017*1/--(הוצאות!$A$1:$A$1017=$P$5),ROW()-5),"")&lt;2000000000,IFERROR(_xlfn.AGGREGATE(15,6,הוצאות!$B$1:$B$1017*1/--(הוצאות!$A$1:$A$1017=$P$5),ROW()-5),""),"סה""כ"))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" s="76" t="str">
        <f>IF(C43="סה""כ","",IFERROR(VLOOKUP($C43,הוצאות!$B:$Z,5,FALSE),""))</f>
        <v/>
      </c>
      <c r="E43" s="77">
        <v>167435</v>
      </c>
      <c r="F43" s="77">
        <v>114565</v>
      </c>
      <c r="G43" s="77">
        <v>145246</v>
      </c>
      <c r="H43" s="78">
        <v>251440</v>
      </c>
      <c r="I43" s="78">
        <v>201029</v>
      </c>
      <c r="J43" s="78">
        <v>265358.28000000003</v>
      </c>
      <c r="K43" s="79" t="str">
        <f ca="1">IF($C43="סה""כ",SUM(INDIRECT(ADDRESS(6,COLUMN())&amp;":"&amp;ADDRESS(ROW()-1,COLUMN()))),IFERROR(VLOOKUP($C43,הוצאות!$B:$AA,K$4-1,FALSE),""))</f>
        <v/>
      </c>
      <c r="L43" s="79" t="str">
        <f ca="1">IF($C43="סה""כ",SUM(INDIRECT(ADDRESS(6,COLUMN())&amp;":"&amp;ADDRESS(ROW()-1,COLUMN()))),IFERROR(VLOOKUP($C43,הוצאות!$B:$AA,L$4-1,FALSE),""))</f>
        <v/>
      </c>
      <c r="M43" s="79" t="str">
        <f ca="1">IF($C43="סה""כ",SUM(INDIRECT(ADDRESS(6,COLUMN())&amp;":"&amp;ADDRESS(ROW()-1,COLUMN()))),IFERROR(VLOOKUP($C43,הוצאות!$B:$AA,M$4-1,FALSE),""))</f>
        <v/>
      </c>
      <c r="N43" s="79" t="str">
        <f ca="1">IF($C43="סה""כ",SUM(INDIRECT(ADDRESS(6,COLUMN())&amp;":"&amp;ADDRESS(ROW()-1,COLUMN()))),IFERROR(VLOOKUP($C43,הוצאות!$B:$AA,N$4-1,FALSE),""))</f>
        <v/>
      </c>
      <c r="O43" s="79" t="str">
        <f ca="1">IF($C43="סה""כ",SUM(INDIRECT(ADDRESS(6,COLUMN())&amp;":"&amp;ADDRESS(ROW()-1,COLUMN()))),IFERROR(VLOOKUP($C43,הוצאות!$B:$AA,O$4-1,FALSE),""))</f>
        <v/>
      </c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1"/>
    </row>
    <row r="44" spans="1:32" ht="16.5" thickBot="1" x14ac:dyDescent="0.3">
      <c r="A44" s="52">
        <f t="shared" si="0"/>
        <v>0</v>
      </c>
      <c r="B44" s="85"/>
      <c r="C44" s="75" t="str">
        <f>IF(OR(C43="סה""כ",C43=""),"",IF(IFERROR(_xlfn.AGGREGATE(15,6,הוצאות!$B$1:$B$1017*1/--(הוצאות!$A$1:$A$1017=$P$5),ROW()-5),"")&lt;2000000000,IFERROR(_xlfn.AGGREGATE(15,6,הוצאות!$B$1:$B$1017*1/--(הוצאות!$A$1:$A$1017=$P$5),ROW()-5),""),"סה""כ"))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" s="76" t="str">
        <f>IF(C44="סה""כ","",IFERROR(VLOOKUP($C44,הוצאות!$B:$Z,5,FALSE),""))</f>
        <v/>
      </c>
      <c r="E44" s="77">
        <v>167435</v>
      </c>
      <c r="F44" s="77">
        <v>114565</v>
      </c>
      <c r="G44" s="77">
        <v>145246</v>
      </c>
      <c r="H44" s="78">
        <v>251440</v>
      </c>
      <c r="I44" s="78">
        <v>201029</v>
      </c>
      <c r="J44" s="78">
        <v>265358.28000000003</v>
      </c>
      <c r="K44" s="79" t="str">
        <f ca="1">IF($C44="סה""כ",SUM(INDIRECT(ADDRESS(6,COLUMN())&amp;":"&amp;ADDRESS(ROW()-1,COLUMN()))),IFERROR(VLOOKUP($C44,הוצאות!$B:$AA,K$4-1,FALSE),""))</f>
        <v/>
      </c>
      <c r="L44" s="79" t="str">
        <f ca="1">IF($C44="סה""כ",SUM(INDIRECT(ADDRESS(6,COLUMN())&amp;":"&amp;ADDRESS(ROW()-1,COLUMN()))),IFERROR(VLOOKUP($C44,הוצאות!$B:$AA,L$4-1,FALSE),""))</f>
        <v/>
      </c>
      <c r="M44" s="79" t="str">
        <f ca="1">IF($C44="סה""כ",SUM(INDIRECT(ADDRESS(6,COLUMN())&amp;":"&amp;ADDRESS(ROW()-1,COLUMN()))),IFERROR(VLOOKUP($C44,הוצאות!$B:$AA,M$4-1,FALSE),""))</f>
        <v/>
      </c>
      <c r="N44" s="79" t="str">
        <f ca="1">IF($C44="סה""כ",SUM(INDIRECT(ADDRESS(6,COLUMN())&amp;":"&amp;ADDRESS(ROW()-1,COLUMN()))),IFERROR(VLOOKUP($C44,הוצאות!$B:$AA,N$4-1,FALSE),""))</f>
        <v/>
      </c>
      <c r="O44" s="79" t="str">
        <f ca="1">IF($C44="סה""כ",SUM(INDIRECT(ADDRESS(6,COLUMN())&amp;":"&amp;ADDRESS(ROW()-1,COLUMN()))),IFERROR(VLOOKUP($C44,הוצאות!$B:$AA,O$4-1,FALSE),""))</f>
        <v/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1"/>
    </row>
    <row r="45" spans="1:32" ht="16.5" thickBot="1" x14ac:dyDescent="0.3">
      <c r="A45" s="52">
        <f t="shared" si="0"/>
        <v>0</v>
      </c>
      <c r="B45" s="85"/>
      <c r="C45" s="75" t="str">
        <f>IF(OR(C44="סה""כ",C44=""),"",IF(IFERROR(_xlfn.AGGREGATE(15,6,הוצאות!$B$1:$B$1017*1/--(הוצאות!$A$1:$A$1017=$P$5),ROW()-5),"")&lt;2000000000,IFERROR(_xlfn.AGGREGATE(15,6,הוצאות!$B$1:$B$1017*1/--(הוצאות!$A$1:$A$1017=$P$5),ROW()-5),""),"סה""כ"))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" s="76" t="str">
        <f>IF(C45="סה""כ","",IFERROR(VLOOKUP($C45,הוצאות!$B:$Z,5,FALSE),""))</f>
        <v/>
      </c>
      <c r="E45" s="77">
        <v>167435</v>
      </c>
      <c r="F45" s="77">
        <v>114565</v>
      </c>
      <c r="G45" s="77">
        <v>145246</v>
      </c>
      <c r="H45" s="78">
        <v>251440</v>
      </c>
      <c r="I45" s="78">
        <v>201029</v>
      </c>
      <c r="J45" s="78">
        <v>265358.28000000003</v>
      </c>
      <c r="K45" s="79" t="str">
        <f ca="1">IF($C45="סה""כ",SUM(INDIRECT(ADDRESS(6,COLUMN())&amp;":"&amp;ADDRESS(ROW()-1,COLUMN()))),IFERROR(VLOOKUP($C45,הוצאות!$B:$AA,K$4-1,FALSE),""))</f>
        <v/>
      </c>
      <c r="L45" s="79" t="str">
        <f ca="1">IF($C45="סה""כ",SUM(INDIRECT(ADDRESS(6,COLUMN())&amp;":"&amp;ADDRESS(ROW()-1,COLUMN()))),IFERROR(VLOOKUP($C45,הוצאות!$B:$AA,L$4-1,FALSE),""))</f>
        <v/>
      </c>
      <c r="M45" s="79" t="str">
        <f ca="1">IF($C45="סה""כ",SUM(INDIRECT(ADDRESS(6,COLUMN())&amp;":"&amp;ADDRESS(ROW()-1,COLUMN()))),IFERROR(VLOOKUP($C45,הוצאות!$B:$AA,M$4-1,FALSE),""))</f>
        <v/>
      </c>
      <c r="N45" s="79" t="str">
        <f ca="1">IF($C45="סה""כ",SUM(INDIRECT(ADDRESS(6,COLUMN())&amp;":"&amp;ADDRESS(ROW()-1,COLUMN()))),IFERROR(VLOOKUP($C45,הוצאות!$B:$AA,N$4-1,FALSE),""))</f>
        <v/>
      </c>
      <c r="O45" s="79" t="str">
        <f ca="1">IF($C45="סה""כ",SUM(INDIRECT(ADDRESS(6,COLUMN())&amp;":"&amp;ADDRESS(ROW()-1,COLUMN()))),IFERROR(VLOOKUP($C45,הוצאות!$B:$AA,O$4-1,FALSE),""))</f>
        <v/>
      </c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1"/>
    </row>
    <row r="46" spans="1:32" ht="16.5" thickBot="1" x14ac:dyDescent="0.3">
      <c r="A46" s="52">
        <f t="shared" si="0"/>
        <v>0</v>
      </c>
      <c r="B46" s="85"/>
      <c r="C46" s="75" t="str">
        <f>IF(OR(C45="סה""כ",C45=""),"",IF(IFERROR(_xlfn.AGGREGATE(15,6,הוצאות!$B$1:$B$1017*1/--(הוצאות!$A$1:$A$1017=$P$5),ROW()-5),"")&lt;2000000000,IFERROR(_xlfn.AGGREGATE(15,6,הוצאות!$B$1:$B$1017*1/--(הוצאות!$A$1:$A$1017=$P$5),ROW()-5),""),"סה""כ"))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" s="76" t="str">
        <f>IF(C46="סה""כ","",IFERROR(VLOOKUP($C46,הוצאות!$B:$Z,5,FALSE),""))</f>
        <v/>
      </c>
      <c r="E46" s="77">
        <v>167435</v>
      </c>
      <c r="F46" s="77">
        <v>114565</v>
      </c>
      <c r="G46" s="77">
        <v>145246</v>
      </c>
      <c r="H46" s="78">
        <v>251440</v>
      </c>
      <c r="I46" s="78">
        <v>201029</v>
      </c>
      <c r="J46" s="78">
        <v>265358.28000000003</v>
      </c>
      <c r="K46" s="79" t="str">
        <f ca="1">IF($C46="סה""כ",SUM(INDIRECT(ADDRESS(6,COLUMN())&amp;":"&amp;ADDRESS(ROW()-1,COLUMN()))),IFERROR(VLOOKUP($C46,הוצאות!$B:$AA,K$4-1,FALSE),""))</f>
        <v/>
      </c>
      <c r="L46" s="79" t="str">
        <f ca="1">IF($C46="סה""כ",SUM(INDIRECT(ADDRESS(6,COLUMN())&amp;":"&amp;ADDRESS(ROW()-1,COLUMN()))),IFERROR(VLOOKUP($C46,הוצאות!$B:$AA,L$4-1,FALSE),""))</f>
        <v/>
      </c>
      <c r="M46" s="79" t="str">
        <f ca="1">IF($C46="סה""כ",SUM(INDIRECT(ADDRESS(6,COLUMN())&amp;":"&amp;ADDRESS(ROW()-1,COLUMN()))),IFERROR(VLOOKUP($C46,הוצאות!$B:$AA,M$4-1,FALSE),""))</f>
        <v/>
      </c>
      <c r="N46" s="79" t="str">
        <f ca="1">IF($C46="סה""כ",SUM(INDIRECT(ADDRESS(6,COLUMN())&amp;":"&amp;ADDRESS(ROW()-1,COLUMN()))),IFERROR(VLOOKUP($C46,הוצאות!$B:$AA,N$4-1,FALSE),""))</f>
        <v/>
      </c>
      <c r="O46" s="79" t="str">
        <f ca="1">IF($C46="סה""כ",SUM(INDIRECT(ADDRESS(6,COLUMN())&amp;":"&amp;ADDRESS(ROW()-1,COLUMN()))),IFERROR(VLOOKUP($C46,הוצאות!$B:$AA,O$4-1,FALSE),""))</f>
        <v/>
      </c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1"/>
    </row>
    <row r="47" spans="1:32" ht="16.5" thickBot="1" x14ac:dyDescent="0.3">
      <c r="A47" s="52">
        <f t="shared" si="0"/>
        <v>0</v>
      </c>
      <c r="B47" s="85"/>
      <c r="C47" s="75" t="str">
        <f>IF(OR(C46="סה""כ",C46=""),"",IF(IFERROR(_xlfn.AGGREGATE(15,6,הוצאות!$B$1:$B$1017*1/--(הוצאות!$A$1:$A$1017=$P$5),ROW()-5),"")&lt;2000000000,IFERROR(_xlfn.AGGREGATE(15,6,הוצאות!$B$1:$B$1017*1/--(הוצאות!$A$1:$A$1017=$P$5),ROW()-5),""),"סה""כ"))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" s="76" t="str">
        <f>IF(C47="סה""כ","",IFERROR(VLOOKUP($C47,הוצאות!$B:$Z,5,FALSE),""))</f>
        <v/>
      </c>
      <c r="E47" s="77">
        <v>167435</v>
      </c>
      <c r="F47" s="77">
        <v>114565</v>
      </c>
      <c r="G47" s="77">
        <v>145246</v>
      </c>
      <c r="H47" s="78">
        <v>251440</v>
      </c>
      <c r="I47" s="78">
        <v>201029</v>
      </c>
      <c r="J47" s="78">
        <v>265358.28000000003</v>
      </c>
      <c r="K47" s="79" t="str">
        <f ca="1">IF($C47="סה""כ",SUM(INDIRECT(ADDRESS(6,COLUMN())&amp;":"&amp;ADDRESS(ROW()-1,COLUMN()))),IFERROR(VLOOKUP($C47,הוצאות!$B:$AA,K$4-1,FALSE),""))</f>
        <v/>
      </c>
      <c r="L47" s="79" t="str">
        <f ca="1">IF($C47="סה""כ",SUM(INDIRECT(ADDRESS(6,COLUMN())&amp;":"&amp;ADDRESS(ROW()-1,COLUMN()))),IFERROR(VLOOKUP($C47,הוצאות!$B:$AA,L$4-1,FALSE),""))</f>
        <v/>
      </c>
      <c r="M47" s="79" t="str">
        <f ca="1">IF($C47="סה""כ",SUM(INDIRECT(ADDRESS(6,COLUMN())&amp;":"&amp;ADDRESS(ROW()-1,COLUMN()))),IFERROR(VLOOKUP($C47,הוצאות!$B:$AA,M$4-1,FALSE),""))</f>
        <v/>
      </c>
      <c r="N47" s="79" t="str">
        <f ca="1">IF($C47="סה""כ",SUM(INDIRECT(ADDRESS(6,COLUMN())&amp;":"&amp;ADDRESS(ROW()-1,COLUMN()))),IFERROR(VLOOKUP($C47,הוצאות!$B:$AA,N$4-1,FALSE),""))</f>
        <v/>
      </c>
      <c r="O47" s="79" t="str">
        <f ca="1">IF($C47="סה""כ",SUM(INDIRECT(ADDRESS(6,COLUMN())&amp;":"&amp;ADDRESS(ROW()-1,COLUMN()))),IFERROR(VLOOKUP($C47,הוצאות!$B:$AA,O$4-1,FALSE),""))</f>
        <v/>
      </c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1"/>
    </row>
    <row r="48" spans="1:32" ht="16.5" thickBot="1" x14ac:dyDescent="0.3">
      <c r="A48" s="52">
        <f t="shared" si="0"/>
        <v>0</v>
      </c>
      <c r="B48" s="85"/>
      <c r="C48" s="75" t="str">
        <f>IF(OR(C47="סה""כ",C47=""),"",IF(IFERROR(_xlfn.AGGREGATE(15,6,הוצאות!$B$1:$B$1017*1/--(הוצאות!$A$1:$A$1017=$P$5),ROW()-5),"")&lt;2000000000,IFERROR(_xlfn.AGGREGATE(15,6,הוצאות!$B$1:$B$1017*1/--(הוצאות!$A$1:$A$1017=$P$5),ROW()-5),""),"סה""כ"))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" s="76" t="str">
        <f>IF(C48="סה""כ","",IFERROR(VLOOKUP($C48,הוצאות!$B:$Z,5,FALSE),""))</f>
        <v/>
      </c>
      <c r="E48" s="77">
        <v>167435</v>
      </c>
      <c r="F48" s="77">
        <v>114565</v>
      </c>
      <c r="G48" s="77">
        <v>145246</v>
      </c>
      <c r="H48" s="78">
        <v>251440</v>
      </c>
      <c r="I48" s="78">
        <v>201029</v>
      </c>
      <c r="J48" s="78">
        <v>265358.28000000003</v>
      </c>
      <c r="K48" s="79" t="str">
        <f ca="1">IF($C48="סה""כ",SUM(INDIRECT(ADDRESS(6,COLUMN())&amp;":"&amp;ADDRESS(ROW()-1,COLUMN()))),IFERROR(VLOOKUP($C48,הוצאות!$B:$AA,K$4-1,FALSE),""))</f>
        <v/>
      </c>
      <c r="L48" s="79" t="str">
        <f ca="1">IF($C48="סה""כ",SUM(INDIRECT(ADDRESS(6,COLUMN())&amp;":"&amp;ADDRESS(ROW()-1,COLUMN()))),IFERROR(VLOOKUP($C48,הוצאות!$B:$AA,L$4-1,FALSE),""))</f>
        <v/>
      </c>
      <c r="M48" s="79" t="str">
        <f ca="1">IF($C48="סה""כ",SUM(INDIRECT(ADDRESS(6,COLUMN())&amp;":"&amp;ADDRESS(ROW()-1,COLUMN()))),IFERROR(VLOOKUP($C48,הוצאות!$B:$AA,M$4-1,FALSE),""))</f>
        <v/>
      </c>
      <c r="N48" s="79" t="str">
        <f ca="1">IF($C48="סה""כ",SUM(INDIRECT(ADDRESS(6,COLUMN())&amp;":"&amp;ADDRESS(ROW()-1,COLUMN()))),IFERROR(VLOOKUP($C48,הוצאות!$B:$AA,N$4-1,FALSE),""))</f>
        <v/>
      </c>
      <c r="O48" s="79" t="str">
        <f ca="1">IF($C48="סה""כ",SUM(INDIRECT(ADDRESS(6,COLUMN())&amp;":"&amp;ADDRESS(ROW()-1,COLUMN()))),IFERROR(VLOOKUP($C48,הוצאות!$B:$AA,O$4-1,FALSE),""))</f>
        <v/>
      </c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1"/>
    </row>
    <row r="49" spans="1:32" ht="16.5" thickBot="1" x14ac:dyDescent="0.3">
      <c r="A49" s="52">
        <f t="shared" si="0"/>
        <v>0</v>
      </c>
      <c r="B49" s="85"/>
      <c r="C49" s="75" t="str">
        <f>IF(OR(C48="סה""כ",C48=""),"",IF(IFERROR(_xlfn.AGGREGATE(15,6,הוצאות!$B$1:$B$1017*1/--(הוצאות!$A$1:$A$1017=$P$5),ROW()-5),"")&lt;2000000000,IFERROR(_xlfn.AGGREGATE(15,6,הוצאות!$B$1:$B$1017*1/--(הוצאות!$A$1:$A$1017=$P$5),ROW()-5),""),"סה""כ"))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" s="76" t="str">
        <f>IF(C49="סה""כ","",IFERROR(VLOOKUP($C49,הוצאות!$B:$Z,5,FALSE),""))</f>
        <v/>
      </c>
      <c r="E49" s="77">
        <v>167435</v>
      </c>
      <c r="F49" s="77">
        <v>114565</v>
      </c>
      <c r="G49" s="77">
        <v>145246</v>
      </c>
      <c r="H49" s="78">
        <v>251440</v>
      </c>
      <c r="I49" s="78">
        <v>201029</v>
      </c>
      <c r="J49" s="78">
        <v>265358.28000000003</v>
      </c>
      <c r="K49" s="79" t="str">
        <f ca="1">IF($C49="סה""כ",SUM(INDIRECT(ADDRESS(6,COLUMN())&amp;":"&amp;ADDRESS(ROW()-1,COLUMN()))),IFERROR(VLOOKUP($C49,הוצאות!$B:$AA,K$4-1,FALSE),""))</f>
        <v/>
      </c>
      <c r="L49" s="79" t="str">
        <f ca="1">IF($C49="סה""כ",SUM(INDIRECT(ADDRESS(6,COLUMN())&amp;":"&amp;ADDRESS(ROW()-1,COLUMN()))),IFERROR(VLOOKUP($C49,הוצאות!$B:$AA,L$4-1,FALSE),""))</f>
        <v/>
      </c>
      <c r="M49" s="79" t="str">
        <f ca="1">IF($C49="סה""כ",SUM(INDIRECT(ADDRESS(6,COLUMN())&amp;":"&amp;ADDRESS(ROW()-1,COLUMN()))),IFERROR(VLOOKUP($C49,הוצאות!$B:$AA,M$4-1,FALSE),""))</f>
        <v/>
      </c>
      <c r="N49" s="79" t="str">
        <f ca="1">IF($C49="סה""כ",SUM(INDIRECT(ADDRESS(6,COLUMN())&amp;":"&amp;ADDRESS(ROW()-1,COLUMN()))),IFERROR(VLOOKUP($C49,הוצאות!$B:$AA,N$4-1,FALSE),""))</f>
        <v/>
      </c>
      <c r="O49" s="79" t="str">
        <f ca="1">IF($C49="סה""כ",SUM(INDIRECT(ADDRESS(6,COLUMN())&amp;":"&amp;ADDRESS(ROW()-1,COLUMN()))),IFERROR(VLOOKUP($C49,הוצאות!$B:$AA,O$4-1,FALSE),""))</f>
        <v/>
      </c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1"/>
    </row>
    <row r="50" spans="1:32" ht="16.5" thickBot="1" x14ac:dyDescent="0.3">
      <c r="A50" s="52">
        <f t="shared" si="0"/>
        <v>0</v>
      </c>
      <c r="B50" s="85"/>
      <c r="C50" s="75" t="str">
        <f>IF(OR(C49="סה""כ",C49=""),"",IF(IFERROR(_xlfn.AGGREGATE(15,6,הוצאות!$B$1:$B$1017*1/--(הוצאות!$A$1:$A$1017=$P$5),ROW()-5),"")&lt;2000000000,IFERROR(_xlfn.AGGREGATE(15,6,הוצאות!$B$1:$B$1017*1/--(הוצאות!$A$1:$A$1017=$P$5),ROW()-5),""),"סה""כ"))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" s="76" t="str">
        <f>IF(C50="סה""כ","",IFERROR(VLOOKUP($C50,הוצאות!$B:$Z,5,FALSE),""))</f>
        <v/>
      </c>
      <c r="E50" s="77">
        <v>167435</v>
      </c>
      <c r="F50" s="77">
        <v>114565</v>
      </c>
      <c r="G50" s="77">
        <v>145246</v>
      </c>
      <c r="H50" s="78">
        <v>251440</v>
      </c>
      <c r="I50" s="78">
        <v>201029</v>
      </c>
      <c r="J50" s="78">
        <v>265358.28000000003</v>
      </c>
      <c r="K50" s="79" t="str">
        <f ca="1">IF($C50="סה""כ",SUM(INDIRECT(ADDRESS(6,COLUMN())&amp;":"&amp;ADDRESS(ROW()-1,COLUMN()))),IFERROR(VLOOKUP($C50,הוצאות!$B:$AA,K$4-1,FALSE),""))</f>
        <v/>
      </c>
      <c r="L50" s="79" t="str">
        <f ca="1">IF($C50="סה""כ",SUM(INDIRECT(ADDRESS(6,COLUMN())&amp;":"&amp;ADDRESS(ROW()-1,COLUMN()))),IFERROR(VLOOKUP($C50,הוצאות!$B:$AA,L$4-1,FALSE),""))</f>
        <v/>
      </c>
      <c r="M50" s="79" t="str">
        <f ca="1">IF($C50="סה""כ",SUM(INDIRECT(ADDRESS(6,COLUMN())&amp;":"&amp;ADDRESS(ROW()-1,COLUMN()))),IFERROR(VLOOKUP($C50,הוצאות!$B:$AA,M$4-1,FALSE),""))</f>
        <v/>
      </c>
      <c r="N50" s="79" t="str">
        <f ca="1">IF($C50="סה""כ",SUM(INDIRECT(ADDRESS(6,COLUMN())&amp;":"&amp;ADDRESS(ROW()-1,COLUMN()))),IFERROR(VLOOKUP($C50,הוצאות!$B:$AA,N$4-1,FALSE),""))</f>
        <v/>
      </c>
      <c r="O50" s="79" t="str">
        <f ca="1">IF($C50="סה""כ",SUM(INDIRECT(ADDRESS(6,COLUMN())&amp;":"&amp;ADDRESS(ROW()-1,COLUMN()))),IFERROR(VLOOKUP($C50,הוצאות!$B:$AA,O$4-1,FALSE),""))</f>
        <v/>
      </c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1"/>
    </row>
    <row r="51" spans="1:32" ht="16.5" thickBot="1" x14ac:dyDescent="0.3">
      <c r="A51" s="52">
        <f t="shared" si="0"/>
        <v>0</v>
      </c>
      <c r="B51" s="85"/>
      <c r="C51" s="75" t="str">
        <f>IF(OR(C50="סה""כ",C50=""),"",IF(IFERROR(_xlfn.AGGREGATE(15,6,הוצאות!$B$1:$B$1017*1/--(הוצאות!$A$1:$A$1017=$P$5),ROW()-5),"")&lt;2000000000,IFERROR(_xlfn.AGGREGATE(15,6,הוצאות!$B$1:$B$1017*1/--(הוצאות!$A$1:$A$1017=$P$5),ROW()-5),""),"סה""כ"))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" s="76" t="str">
        <f>IF(C51="סה""כ","",IFERROR(VLOOKUP($C51,הוצאות!$B:$Z,5,FALSE),""))</f>
        <v/>
      </c>
      <c r="E51" s="77">
        <v>167435</v>
      </c>
      <c r="F51" s="77">
        <v>114565</v>
      </c>
      <c r="G51" s="77">
        <v>145246</v>
      </c>
      <c r="H51" s="78">
        <v>251440</v>
      </c>
      <c r="I51" s="78">
        <v>201029</v>
      </c>
      <c r="J51" s="78">
        <v>265358.28000000003</v>
      </c>
      <c r="K51" s="79" t="str">
        <f ca="1">IF($C51="סה""כ",SUM(INDIRECT(ADDRESS(6,COLUMN())&amp;":"&amp;ADDRESS(ROW()-1,COLUMN()))),IFERROR(VLOOKUP($C51,הוצאות!$B:$AA,K$4-1,FALSE),""))</f>
        <v/>
      </c>
      <c r="L51" s="79" t="str">
        <f ca="1">IF($C51="סה""כ",SUM(INDIRECT(ADDRESS(6,COLUMN())&amp;":"&amp;ADDRESS(ROW()-1,COLUMN()))),IFERROR(VLOOKUP($C51,הוצאות!$B:$AA,L$4-1,FALSE),""))</f>
        <v/>
      </c>
      <c r="M51" s="79" t="str">
        <f ca="1">IF($C51="סה""כ",SUM(INDIRECT(ADDRESS(6,COLUMN())&amp;":"&amp;ADDRESS(ROW()-1,COLUMN()))),IFERROR(VLOOKUP($C51,הוצאות!$B:$AA,M$4-1,FALSE),""))</f>
        <v/>
      </c>
      <c r="N51" s="79" t="str">
        <f ca="1">IF($C51="סה""כ",SUM(INDIRECT(ADDRESS(6,COLUMN())&amp;":"&amp;ADDRESS(ROW()-1,COLUMN()))),IFERROR(VLOOKUP($C51,הוצאות!$B:$AA,N$4-1,FALSE),""))</f>
        <v/>
      </c>
      <c r="O51" s="79" t="str">
        <f ca="1">IF($C51="סה""כ",SUM(INDIRECT(ADDRESS(6,COLUMN())&amp;":"&amp;ADDRESS(ROW()-1,COLUMN()))),IFERROR(VLOOKUP($C51,הוצאות!$B:$AA,O$4-1,FALSE),""))</f>
        <v/>
      </c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1"/>
    </row>
    <row r="52" spans="1:32" ht="16.5" thickBot="1" x14ac:dyDescent="0.3">
      <c r="A52" s="52">
        <f t="shared" si="0"/>
        <v>0</v>
      </c>
      <c r="B52" s="85"/>
      <c r="C52" s="75" t="str">
        <f>IF(OR(C51="סה""כ",C51=""),"",IF(IFERROR(_xlfn.AGGREGATE(15,6,הוצאות!$B$1:$B$1017*1/--(הוצאות!$A$1:$A$1017=$P$5),ROW()-5),"")&lt;2000000000,IFERROR(_xlfn.AGGREGATE(15,6,הוצאות!$B$1:$B$1017*1/--(הוצאות!$A$1:$A$1017=$P$5),ROW()-5),""),"סה""כ"))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" s="76" t="str">
        <f>IF(C52="סה""כ","",IFERROR(VLOOKUP($C52,הוצאות!$B:$Z,5,FALSE),""))</f>
        <v/>
      </c>
      <c r="E52" s="77">
        <v>167435</v>
      </c>
      <c r="F52" s="77">
        <v>114565</v>
      </c>
      <c r="G52" s="77">
        <v>145246</v>
      </c>
      <c r="H52" s="78">
        <v>251440</v>
      </c>
      <c r="I52" s="78">
        <v>201029</v>
      </c>
      <c r="J52" s="78">
        <v>265358.28000000003</v>
      </c>
      <c r="K52" s="79" t="str">
        <f ca="1">IF($C52="סה""כ",SUM(INDIRECT(ADDRESS(6,COLUMN())&amp;":"&amp;ADDRESS(ROW()-1,COLUMN()))),IFERROR(VLOOKUP($C52,הוצאות!$B:$AA,K$4-1,FALSE),""))</f>
        <v/>
      </c>
      <c r="L52" s="79" t="str">
        <f ca="1">IF($C52="סה""כ",SUM(INDIRECT(ADDRESS(6,COLUMN())&amp;":"&amp;ADDRESS(ROW()-1,COLUMN()))),IFERROR(VLOOKUP($C52,הוצאות!$B:$AA,L$4-1,FALSE),""))</f>
        <v/>
      </c>
      <c r="M52" s="79" t="str">
        <f ca="1">IF($C52="סה""כ",SUM(INDIRECT(ADDRESS(6,COLUMN())&amp;":"&amp;ADDRESS(ROW()-1,COLUMN()))),IFERROR(VLOOKUP($C52,הוצאות!$B:$AA,M$4-1,FALSE),""))</f>
        <v/>
      </c>
      <c r="N52" s="79" t="str">
        <f ca="1">IF($C52="סה""כ",SUM(INDIRECT(ADDRESS(6,COLUMN())&amp;":"&amp;ADDRESS(ROW()-1,COLUMN()))),IFERROR(VLOOKUP($C52,הוצאות!$B:$AA,N$4-1,FALSE),""))</f>
        <v/>
      </c>
      <c r="O52" s="79" t="str">
        <f ca="1">IF($C52="סה""כ",SUM(INDIRECT(ADDRESS(6,COLUMN())&amp;":"&amp;ADDRESS(ROW()-1,COLUMN()))),IFERROR(VLOOKUP($C52,הוצאות!$B:$AA,O$4-1,FALSE),""))</f>
        <v/>
      </c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1"/>
    </row>
    <row r="53" spans="1:32" ht="16.5" thickBot="1" x14ac:dyDescent="0.3">
      <c r="A53" s="52">
        <f t="shared" si="0"/>
        <v>0</v>
      </c>
      <c r="B53" s="85"/>
      <c r="C53" s="75" t="str">
        <f>IF(OR(C52="סה""כ",C52=""),"",IF(IFERROR(_xlfn.AGGREGATE(15,6,הוצאות!$B$1:$B$1017*1/--(הוצאות!$A$1:$A$1017=$P$5),ROW()-5),"")&lt;2000000000,IFERROR(_xlfn.AGGREGATE(15,6,הוצאות!$B$1:$B$1017*1/--(הוצאות!$A$1:$A$1017=$P$5),ROW()-5),""),"סה""כ"))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" s="76" t="str">
        <f>IF(C53="סה""כ","",IFERROR(VLOOKUP($C53,הוצאות!$B:$Z,5,FALSE),""))</f>
        <v/>
      </c>
      <c r="E53" s="77">
        <v>167435</v>
      </c>
      <c r="F53" s="77">
        <v>114565</v>
      </c>
      <c r="G53" s="77">
        <v>145246</v>
      </c>
      <c r="H53" s="78">
        <v>251440</v>
      </c>
      <c r="I53" s="78">
        <v>201029</v>
      </c>
      <c r="J53" s="78">
        <v>265358.28000000003</v>
      </c>
      <c r="K53" s="79" t="str">
        <f ca="1">IF($C53="סה""כ",SUM(INDIRECT(ADDRESS(6,COLUMN())&amp;":"&amp;ADDRESS(ROW()-1,COLUMN()))),IFERROR(VLOOKUP($C53,הוצאות!$B:$AA,K$4-1,FALSE),""))</f>
        <v/>
      </c>
      <c r="L53" s="79" t="str">
        <f ca="1">IF($C53="סה""כ",SUM(INDIRECT(ADDRESS(6,COLUMN())&amp;":"&amp;ADDRESS(ROW()-1,COLUMN()))),IFERROR(VLOOKUP($C53,הוצאות!$B:$AA,L$4-1,FALSE),""))</f>
        <v/>
      </c>
      <c r="M53" s="79" t="str">
        <f ca="1">IF($C53="סה""כ",SUM(INDIRECT(ADDRESS(6,COLUMN())&amp;":"&amp;ADDRESS(ROW()-1,COLUMN()))),IFERROR(VLOOKUP($C53,הוצאות!$B:$AA,M$4-1,FALSE),""))</f>
        <v/>
      </c>
      <c r="N53" s="79" t="str">
        <f ca="1">IF($C53="סה""כ",SUM(INDIRECT(ADDRESS(6,COLUMN())&amp;":"&amp;ADDRESS(ROW()-1,COLUMN()))),IFERROR(VLOOKUP($C53,הוצאות!$B:$AA,N$4-1,FALSE),""))</f>
        <v/>
      </c>
      <c r="O53" s="79" t="str">
        <f ca="1">IF($C53="סה""כ",SUM(INDIRECT(ADDRESS(6,COLUMN())&amp;":"&amp;ADDRESS(ROW()-1,COLUMN()))),IFERROR(VLOOKUP($C53,הוצאות!$B:$AA,O$4-1,FALSE),""))</f>
        <v/>
      </c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1"/>
    </row>
    <row r="54" spans="1:32" ht="16.5" thickBot="1" x14ac:dyDescent="0.3">
      <c r="A54" s="52">
        <f t="shared" si="0"/>
        <v>0</v>
      </c>
      <c r="B54" s="85"/>
      <c r="C54" s="75" t="str">
        <f>IF(OR(C53="סה""כ",C53=""),"",IF(IFERROR(_xlfn.AGGREGATE(15,6,הוצאות!$B$1:$B$1017*1/--(הוצאות!$A$1:$A$1017=$P$5),ROW()-5),"")&lt;2000000000,IFERROR(_xlfn.AGGREGATE(15,6,הוצאות!$B$1:$B$1017*1/--(הוצאות!$A$1:$A$1017=$P$5),ROW()-5),""),"סה""כ"))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" s="76" t="str">
        <f>IF(C54="סה""כ","",IFERROR(VLOOKUP($C54,הוצאות!$B:$Z,5,FALSE),""))</f>
        <v/>
      </c>
      <c r="E54" s="77">
        <v>167435</v>
      </c>
      <c r="F54" s="77">
        <v>114565</v>
      </c>
      <c r="G54" s="77">
        <v>145246</v>
      </c>
      <c r="H54" s="78">
        <v>251440</v>
      </c>
      <c r="I54" s="78">
        <v>201029</v>
      </c>
      <c r="J54" s="78">
        <v>265358.28000000003</v>
      </c>
      <c r="K54" s="79" t="str">
        <f ca="1">IF($C54="סה""כ",SUM(INDIRECT(ADDRESS(6,COLUMN())&amp;":"&amp;ADDRESS(ROW()-1,COLUMN()))),IFERROR(VLOOKUP($C54,הוצאות!$B:$AA,K$4-1,FALSE),""))</f>
        <v/>
      </c>
      <c r="L54" s="79" t="str">
        <f ca="1">IF($C54="סה""כ",SUM(INDIRECT(ADDRESS(6,COLUMN())&amp;":"&amp;ADDRESS(ROW()-1,COLUMN()))),IFERROR(VLOOKUP($C54,הוצאות!$B:$AA,L$4-1,FALSE),""))</f>
        <v/>
      </c>
      <c r="M54" s="79" t="str">
        <f ca="1">IF($C54="סה""כ",SUM(INDIRECT(ADDRESS(6,COLUMN())&amp;":"&amp;ADDRESS(ROW()-1,COLUMN()))),IFERROR(VLOOKUP($C54,הוצאות!$B:$AA,M$4-1,FALSE),""))</f>
        <v/>
      </c>
      <c r="N54" s="79" t="str">
        <f ca="1">IF($C54="סה""כ",SUM(INDIRECT(ADDRESS(6,COLUMN())&amp;":"&amp;ADDRESS(ROW()-1,COLUMN()))),IFERROR(VLOOKUP($C54,הוצאות!$B:$AA,N$4-1,FALSE),""))</f>
        <v/>
      </c>
      <c r="O54" s="79" t="str">
        <f ca="1">IF($C54="סה""כ",SUM(INDIRECT(ADDRESS(6,COLUMN())&amp;":"&amp;ADDRESS(ROW()-1,COLUMN()))),IFERROR(VLOOKUP($C54,הוצאות!$B:$AA,O$4-1,FALSE),""))</f>
        <v/>
      </c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1"/>
    </row>
    <row r="55" spans="1:32" ht="16.5" thickBot="1" x14ac:dyDescent="0.3">
      <c r="A55" s="52">
        <f t="shared" si="0"/>
        <v>0</v>
      </c>
      <c r="B55" s="85"/>
      <c r="C55" s="75" t="str">
        <f>IF(OR(C54="סה""כ",C54=""),"",IF(IFERROR(_xlfn.AGGREGATE(15,6,הוצאות!$B$1:$B$1017*1/--(הוצאות!$A$1:$A$1017=$P$5),ROW()-5),"")&lt;2000000000,IFERROR(_xlfn.AGGREGATE(15,6,הוצאות!$B$1:$B$1017*1/--(הוצאות!$A$1:$A$1017=$P$5),ROW()-5),""),"סה""כ"))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" s="76" t="str">
        <f>IF(C55="סה""כ","",IFERROR(VLOOKUP($C55,הוצאות!$B:$Z,5,FALSE),""))</f>
        <v/>
      </c>
      <c r="E55" s="77">
        <v>167435</v>
      </c>
      <c r="F55" s="77">
        <v>114565</v>
      </c>
      <c r="G55" s="77">
        <v>145246</v>
      </c>
      <c r="H55" s="78">
        <v>251440</v>
      </c>
      <c r="I55" s="78">
        <v>201029</v>
      </c>
      <c r="J55" s="78">
        <v>265358.28000000003</v>
      </c>
      <c r="K55" s="79" t="str">
        <f ca="1">IF($C55="סה""כ",SUM(INDIRECT(ADDRESS(6,COLUMN())&amp;":"&amp;ADDRESS(ROW()-1,COLUMN()))),IFERROR(VLOOKUP($C55,הוצאות!$B:$AA,K$4-1,FALSE),""))</f>
        <v/>
      </c>
      <c r="L55" s="79" t="str">
        <f ca="1">IF($C55="סה""כ",SUM(INDIRECT(ADDRESS(6,COLUMN())&amp;":"&amp;ADDRESS(ROW()-1,COLUMN()))),IFERROR(VLOOKUP($C55,הוצאות!$B:$AA,L$4-1,FALSE),""))</f>
        <v/>
      </c>
      <c r="M55" s="79" t="str">
        <f ca="1">IF($C55="סה""כ",SUM(INDIRECT(ADDRESS(6,COLUMN())&amp;":"&amp;ADDRESS(ROW()-1,COLUMN()))),IFERROR(VLOOKUP($C55,הוצאות!$B:$AA,M$4-1,FALSE),""))</f>
        <v/>
      </c>
      <c r="N55" s="79" t="str">
        <f ca="1">IF($C55="סה""כ",SUM(INDIRECT(ADDRESS(6,COLUMN())&amp;":"&amp;ADDRESS(ROW()-1,COLUMN()))),IFERROR(VLOOKUP($C55,הוצאות!$B:$AA,N$4-1,FALSE),""))</f>
        <v/>
      </c>
      <c r="O55" s="79" t="str">
        <f ca="1">IF($C55="סה""כ",SUM(INDIRECT(ADDRESS(6,COLUMN())&amp;":"&amp;ADDRESS(ROW()-1,COLUMN()))),IFERROR(VLOOKUP($C55,הוצאות!$B:$AA,O$4-1,FALSE),""))</f>
        <v/>
      </c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1"/>
    </row>
    <row r="56" spans="1:32" ht="16.5" thickBot="1" x14ac:dyDescent="0.3">
      <c r="A56" s="52">
        <f t="shared" si="0"/>
        <v>0</v>
      </c>
      <c r="B56" s="85"/>
      <c r="C56" s="75" t="str">
        <f>IF(OR(C55="סה""כ",C55=""),"",IF(IFERROR(_xlfn.AGGREGATE(15,6,הוצאות!$B$1:$B$1017*1/--(הוצאות!$A$1:$A$1017=$P$5),ROW()-5),"")&lt;2000000000,IFERROR(_xlfn.AGGREGATE(15,6,הוצאות!$B$1:$B$1017*1/--(הוצאות!$A$1:$A$1017=$P$5),ROW()-5),""),"סה""כ"))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" s="76" t="str">
        <f>IF(C56="סה""כ","",IFERROR(VLOOKUP($C56,הוצאות!$B:$Z,5,FALSE),""))</f>
        <v/>
      </c>
      <c r="E56" s="77">
        <v>167435</v>
      </c>
      <c r="F56" s="77">
        <v>114565</v>
      </c>
      <c r="G56" s="77">
        <v>145246</v>
      </c>
      <c r="H56" s="78">
        <v>251440</v>
      </c>
      <c r="I56" s="78">
        <v>201029</v>
      </c>
      <c r="J56" s="78">
        <v>265358.28000000003</v>
      </c>
      <c r="K56" s="79" t="str">
        <f ca="1">IF($C56="סה""כ",SUM(INDIRECT(ADDRESS(6,COLUMN())&amp;":"&amp;ADDRESS(ROW()-1,COLUMN()))),IFERROR(VLOOKUP($C56,הוצאות!$B:$AA,K$4-1,FALSE),""))</f>
        <v/>
      </c>
      <c r="L56" s="79" t="str">
        <f ca="1">IF($C56="סה""כ",SUM(INDIRECT(ADDRESS(6,COLUMN())&amp;":"&amp;ADDRESS(ROW()-1,COLUMN()))),IFERROR(VLOOKUP($C56,הוצאות!$B:$AA,L$4-1,FALSE),""))</f>
        <v/>
      </c>
      <c r="M56" s="79" t="str">
        <f ca="1">IF($C56="סה""כ",SUM(INDIRECT(ADDRESS(6,COLUMN())&amp;":"&amp;ADDRESS(ROW()-1,COLUMN()))),IFERROR(VLOOKUP($C56,הוצאות!$B:$AA,M$4-1,FALSE),""))</f>
        <v/>
      </c>
      <c r="N56" s="79" t="str">
        <f ca="1">IF($C56="סה""כ",SUM(INDIRECT(ADDRESS(6,COLUMN())&amp;":"&amp;ADDRESS(ROW()-1,COLUMN()))),IFERROR(VLOOKUP($C56,הוצאות!$B:$AA,N$4-1,FALSE),""))</f>
        <v/>
      </c>
      <c r="O56" s="79" t="str">
        <f ca="1">IF($C56="סה""כ",SUM(INDIRECT(ADDRESS(6,COLUMN())&amp;":"&amp;ADDRESS(ROW()-1,COLUMN()))),IFERROR(VLOOKUP($C56,הוצאות!$B:$AA,O$4-1,FALSE),""))</f>
        <v/>
      </c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1"/>
    </row>
    <row r="57" spans="1:32" ht="16.5" thickBot="1" x14ac:dyDescent="0.3">
      <c r="A57" s="52">
        <f t="shared" si="0"/>
        <v>0</v>
      </c>
      <c r="B57" s="85"/>
      <c r="C57" s="75" t="str">
        <f>IF(OR(C56="סה""כ",C56=""),"",IF(IFERROR(_xlfn.AGGREGATE(15,6,הוצאות!$B$1:$B$1017*1/--(הוצאות!$A$1:$A$1017=$P$5),ROW()-5),"")&lt;2000000000,IFERROR(_xlfn.AGGREGATE(15,6,הוצאות!$B$1:$B$1017*1/--(הוצאות!$A$1:$A$1017=$P$5),ROW()-5),""),"סה""כ"))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" s="76" t="str">
        <f>IF(C57="סה""כ","",IFERROR(VLOOKUP($C57,הוצאות!$B:$Z,5,FALSE),""))</f>
        <v/>
      </c>
      <c r="E57" s="77">
        <v>167435</v>
      </c>
      <c r="F57" s="77">
        <v>114565</v>
      </c>
      <c r="G57" s="77">
        <v>145246</v>
      </c>
      <c r="H57" s="78">
        <v>251440</v>
      </c>
      <c r="I57" s="78">
        <v>201029</v>
      </c>
      <c r="J57" s="78">
        <v>265358.28000000003</v>
      </c>
      <c r="K57" s="79" t="str">
        <f ca="1">IF($C57="סה""כ",SUM(INDIRECT(ADDRESS(6,COLUMN())&amp;":"&amp;ADDRESS(ROW()-1,COLUMN()))),IFERROR(VLOOKUP($C57,הוצאות!$B:$AA,K$4-1,FALSE),""))</f>
        <v/>
      </c>
      <c r="L57" s="79" t="str">
        <f ca="1">IF($C57="סה""כ",SUM(INDIRECT(ADDRESS(6,COLUMN())&amp;":"&amp;ADDRESS(ROW()-1,COLUMN()))),IFERROR(VLOOKUP($C57,הוצאות!$B:$AA,L$4-1,FALSE),""))</f>
        <v/>
      </c>
      <c r="M57" s="79" t="str">
        <f ca="1">IF($C57="סה""כ",SUM(INDIRECT(ADDRESS(6,COLUMN())&amp;":"&amp;ADDRESS(ROW()-1,COLUMN()))),IFERROR(VLOOKUP($C57,הוצאות!$B:$AA,M$4-1,FALSE),""))</f>
        <v/>
      </c>
      <c r="N57" s="79" t="str">
        <f ca="1">IF($C57="סה""כ",SUM(INDIRECT(ADDRESS(6,COLUMN())&amp;":"&amp;ADDRESS(ROW()-1,COLUMN()))),IFERROR(VLOOKUP($C57,הוצאות!$B:$AA,N$4-1,FALSE),""))</f>
        <v/>
      </c>
      <c r="O57" s="79" t="str">
        <f ca="1">IF($C57="סה""כ",SUM(INDIRECT(ADDRESS(6,COLUMN())&amp;":"&amp;ADDRESS(ROW()-1,COLUMN()))),IFERROR(VLOOKUP($C57,הוצאות!$B:$AA,O$4-1,FALSE),""))</f>
        <v/>
      </c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1"/>
    </row>
    <row r="58" spans="1:32" ht="16.5" thickBot="1" x14ac:dyDescent="0.3">
      <c r="A58" s="52">
        <f t="shared" si="0"/>
        <v>0</v>
      </c>
      <c r="B58" s="85"/>
      <c r="C58" s="75" t="str">
        <f>IF(OR(C57="סה""כ",C57=""),"",IF(IFERROR(_xlfn.AGGREGATE(15,6,הוצאות!$B$1:$B$1017*1/--(הוצאות!$A$1:$A$1017=$P$5),ROW()-5),"")&lt;2000000000,IFERROR(_xlfn.AGGREGATE(15,6,הוצאות!$B$1:$B$1017*1/--(הוצאות!$A$1:$A$1017=$P$5),ROW()-5),""),"סה""כ"))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" s="76" t="str">
        <f>IF(C58="סה""כ","",IFERROR(VLOOKUP($C58,הוצאות!$B:$Z,5,FALSE),""))</f>
        <v/>
      </c>
      <c r="E58" s="77">
        <v>167435</v>
      </c>
      <c r="F58" s="77">
        <v>114565</v>
      </c>
      <c r="G58" s="77">
        <v>145246</v>
      </c>
      <c r="H58" s="78">
        <v>251440</v>
      </c>
      <c r="I58" s="78">
        <v>201029</v>
      </c>
      <c r="J58" s="78">
        <v>265358.28000000003</v>
      </c>
      <c r="K58" s="79" t="str">
        <f ca="1">IF($C58="סה""כ",SUM(INDIRECT(ADDRESS(6,COLUMN())&amp;":"&amp;ADDRESS(ROW()-1,COLUMN()))),IFERROR(VLOOKUP($C58,הוצאות!$B:$AA,K$4-1,FALSE),""))</f>
        <v/>
      </c>
      <c r="L58" s="79" t="str">
        <f ca="1">IF($C58="סה""כ",SUM(INDIRECT(ADDRESS(6,COLUMN())&amp;":"&amp;ADDRESS(ROW()-1,COLUMN()))),IFERROR(VLOOKUP($C58,הוצאות!$B:$AA,L$4-1,FALSE),""))</f>
        <v/>
      </c>
      <c r="M58" s="79" t="str">
        <f ca="1">IF($C58="סה""כ",SUM(INDIRECT(ADDRESS(6,COLUMN())&amp;":"&amp;ADDRESS(ROW()-1,COLUMN()))),IFERROR(VLOOKUP($C58,הוצאות!$B:$AA,M$4-1,FALSE),""))</f>
        <v/>
      </c>
      <c r="N58" s="79" t="str">
        <f ca="1">IF($C58="סה""כ",SUM(INDIRECT(ADDRESS(6,COLUMN())&amp;":"&amp;ADDRESS(ROW()-1,COLUMN()))),IFERROR(VLOOKUP($C58,הוצאות!$B:$AA,N$4-1,FALSE),""))</f>
        <v/>
      </c>
      <c r="O58" s="79" t="str">
        <f ca="1">IF($C58="סה""כ",SUM(INDIRECT(ADDRESS(6,COLUMN())&amp;":"&amp;ADDRESS(ROW()-1,COLUMN()))),IFERROR(VLOOKUP($C58,הוצאות!$B:$AA,O$4-1,FALSE),""))</f>
        <v/>
      </c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1"/>
    </row>
    <row r="59" spans="1:32" ht="16.5" thickBot="1" x14ac:dyDescent="0.3">
      <c r="A59" s="52">
        <f t="shared" si="0"/>
        <v>0</v>
      </c>
      <c r="B59" s="85"/>
      <c r="C59" s="75" t="str">
        <f>IF(OR(C58="סה""כ",C58=""),"",IF(IFERROR(_xlfn.AGGREGATE(15,6,הוצאות!$B$1:$B$1017*1/--(הוצאות!$A$1:$A$1017=$P$5),ROW()-5),"")&lt;2000000000,IFERROR(_xlfn.AGGREGATE(15,6,הוצאות!$B$1:$B$1017*1/--(הוצאות!$A$1:$A$1017=$P$5),ROW()-5),""),"סה""כ"))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" s="76" t="str">
        <f>IF(C59="סה""כ","",IFERROR(VLOOKUP($C59,הוצאות!$B:$Z,5,FALSE),""))</f>
        <v/>
      </c>
      <c r="E59" s="77">
        <v>167435</v>
      </c>
      <c r="F59" s="77">
        <v>114565</v>
      </c>
      <c r="G59" s="77">
        <v>145246</v>
      </c>
      <c r="H59" s="78">
        <v>251440</v>
      </c>
      <c r="I59" s="78">
        <v>201029</v>
      </c>
      <c r="J59" s="78">
        <v>265358.28000000003</v>
      </c>
      <c r="K59" s="79" t="str">
        <f ca="1">IF($C59="סה""כ",SUM(INDIRECT(ADDRESS(6,COLUMN())&amp;":"&amp;ADDRESS(ROW()-1,COLUMN()))),IFERROR(VLOOKUP($C59,הוצאות!$B:$AA,K$4-1,FALSE),""))</f>
        <v/>
      </c>
      <c r="L59" s="79" t="str">
        <f ca="1">IF($C59="סה""כ",SUM(INDIRECT(ADDRESS(6,COLUMN())&amp;":"&amp;ADDRESS(ROW()-1,COLUMN()))),IFERROR(VLOOKUP($C59,הוצאות!$B:$AA,L$4-1,FALSE),""))</f>
        <v/>
      </c>
      <c r="M59" s="79" t="str">
        <f ca="1">IF($C59="סה""כ",SUM(INDIRECT(ADDRESS(6,COLUMN())&amp;":"&amp;ADDRESS(ROW()-1,COLUMN()))),IFERROR(VLOOKUP($C59,הוצאות!$B:$AA,M$4-1,FALSE),""))</f>
        <v/>
      </c>
      <c r="N59" s="79" t="str">
        <f ca="1">IF($C59="סה""כ",SUM(INDIRECT(ADDRESS(6,COLUMN())&amp;":"&amp;ADDRESS(ROW()-1,COLUMN()))),IFERROR(VLOOKUP($C59,הוצאות!$B:$AA,N$4-1,FALSE),""))</f>
        <v/>
      </c>
      <c r="O59" s="79" t="str">
        <f ca="1">IF($C59="סה""כ",SUM(INDIRECT(ADDRESS(6,COLUMN())&amp;":"&amp;ADDRESS(ROW()-1,COLUMN()))),IFERROR(VLOOKUP($C59,הוצאות!$B:$AA,O$4-1,FALSE),""))</f>
        <v/>
      </c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1"/>
    </row>
    <row r="60" spans="1:32" ht="16.5" thickBot="1" x14ac:dyDescent="0.3">
      <c r="A60" s="52">
        <f t="shared" si="0"/>
        <v>0</v>
      </c>
      <c r="B60" s="85"/>
      <c r="C60" s="75" t="str">
        <f>IF(OR(C59="סה""כ",C59=""),"",IF(IFERROR(_xlfn.AGGREGATE(15,6,הוצאות!$B$1:$B$1017*1/--(הוצאות!$A$1:$A$1017=$P$5),ROW()-5),"")&lt;2000000000,IFERROR(_xlfn.AGGREGATE(15,6,הוצאות!$B$1:$B$1017*1/--(הוצאות!$A$1:$A$1017=$P$5),ROW()-5),""),"סה""כ"))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" s="76" t="str">
        <f>IF(C60="סה""כ","",IFERROR(VLOOKUP($C60,הוצאות!$B:$Z,5,FALSE),""))</f>
        <v/>
      </c>
      <c r="E60" s="77">
        <v>167435</v>
      </c>
      <c r="F60" s="77">
        <v>114565</v>
      </c>
      <c r="G60" s="77">
        <v>145246</v>
      </c>
      <c r="H60" s="78">
        <v>251440</v>
      </c>
      <c r="I60" s="78">
        <v>201029</v>
      </c>
      <c r="J60" s="78">
        <v>265358.28000000003</v>
      </c>
      <c r="K60" s="79" t="str">
        <f ca="1">IF($C60="סה""כ",SUM(INDIRECT(ADDRESS(6,COLUMN())&amp;":"&amp;ADDRESS(ROW()-1,COLUMN()))),IFERROR(VLOOKUP($C60,הוצאות!$B:$AA,K$4-1,FALSE),""))</f>
        <v/>
      </c>
      <c r="L60" s="79" t="str">
        <f ca="1">IF($C60="סה""כ",SUM(INDIRECT(ADDRESS(6,COLUMN())&amp;":"&amp;ADDRESS(ROW()-1,COLUMN()))),IFERROR(VLOOKUP($C60,הוצאות!$B:$AA,L$4-1,FALSE),""))</f>
        <v/>
      </c>
      <c r="M60" s="79" t="str">
        <f ca="1">IF($C60="סה""כ",SUM(INDIRECT(ADDRESS(6,COLUMN())&amp;":"&amp;ADDRESS(ROW()-1,COLUMN()))),IFERROR(VLOOKUP($C60,הוצאות!$B:$AA,M$4-1,FALSE),""))</f>
        <v/>
      </c>
      <c r="N60" s="79" t="str">
        <f ca="1">IF($C60="סה""כ",SUM(INDIRECT(ADDRESS(6,COLUMN())&amp;":"&amp;ADDRESS(ROW()-1,COLUMN()))),IFERROR(VLOOKUP($C60,הוצאות!$B:$AA,N$4-1,FALSE),""))</f>
        <v/>
      </c>
      <c r="O60" s="79" t="str">
        <f ca="1">IF($C60="סה""כ",SUM(INDIRECT(ADDRESS(6,COLUMN())&amp;":"&amp;ADDRESS(ROW()-1,COLUMN()))),IFERROR(VLOOKUP($C60,הוצאות!$B:$AA,O$4-1,FALSE),""))</f>
        <v/>
      </c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1"/>
    </row>
    <row r="61" spans="1:32" ht="16.5" thickBot="1" x14ac:dyDescent="0.3">
      <c r="A61" s="52">
        <f t="shared" si="0"/>
        <v>0</v>
      </c>
      <c r="C61" s="75" t="str">
        <f>IF(OR(C60="סה""כ",C60=""),"",IF(IFERROR(_xlfn.AGGREGATE(15,6,הוצאות!$B$1:$B$1017*1/--(הוצאות!$A$1:$A$1017=$P$5),ROW()-5),"")&lt;2000000000,IFERROR(_xlfn.AGGREGATE(15,6,הוצאות!$B$1:$B$1017*1/--(הוצאות!$A$1:$A$1017=$P$5),ROW()-5),""),"סה""כ"))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" s="76" t="str">
        <f>IF(C61="סה""כ","",IFERROR(VLOOKUP($C61,הוצאות!$B:$Z,5,FALSE),""))</f>
        <v/>
      </c>
      <c r="E61" s="77">
        <v>167435</v>
      </c>
      <c r="F61" s="77">
        <v>114565</v>
      </c>
      <c r="G61" s="77">
        <v>145246</v>
      </c>
      <c r="H61" s="78">
        <v>251440</v>
      </c>
      <c r="I61" s="78">
        <v>201029</v>
      </c>
      <c r="J61" s="78">
        <v>265358.28000000003</v>
      </c>
      <c r="K61" s="79" t="str">
        <f ca="1">IF($C61="סה""כ",SUM(INDIRECT(ADDRESS(6,COLUMN())&amp;":"&amp;ADDRESS(ROW()-1,COLUMN()))),IFERROR(VLOOKUP($C61,הוצאות!$B:$AA,K$4-1,FALSE),""))</f>
        <v/>
      </c>
      <c r="L61" s="79" t="str">
        <f ca="1">IF($C61="סה""כ",SUM(INDIRECT(ADDRESS(6,COLUMN())&amp;":"&amp;ADDRESS(ROW()-1,COLUMN()))),IFERROR(VLOOKUP($C61,הוצאות!$B:$AA,L$4-1,FALSE),""))</f>
        <v/>
      </c>
      <c r="M61" s="79" t="str">
        <f ca="1">IF($C61="סה""כ",SUM(INDIRECT(ADDRESS(6,COLUMN())&amp;":"&amp;ADDRESS(ROW()-1,COLUMN()))),IFERROR(VLOOKUP($C61,הוצאות!$B:$AA,M$4-1,FALSE),""))</f>
        <v/>
      </c>
      <c r="N61" s="79" t="str">
        <f ca="1">IF($C61="סה""כ",SUM(INDIRECT(ADDRESS(6,COLUMN())&amp;":"&amp;ADDRESS(ROW()-1,COLUMN()))),IFERROR(VLOOKUP($C61,הוצאות!$B:$AA,N$4-1,FALSE),""))</f>
        <v/>
      </c>
      <c r="O61" s="79" t="str">
        <f ca="1">IF($C61="סה""כ",SUM(INDIRECT(ADDRESS(6,COLUMN())&amp;":"&amp;ADDRESS(ROW()-1,COLUMN()))),IFERROR(VLOOKUP($C61,הוצאות!$B:$AA,O$4-1,FALSE),""))</f>
        <v/>
      </c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1"/>
    </row>
    <row r="62" spans="1:32" ht="16.5" thickBot="1" x14ac:dyDescent="0.3">
      <c r="A62" s="52">
        <f t="shared" si="0"/>
        <v>0</v>
      </c>
      <c r="C62" s="75" t="str">
        <f>IF(OR(C61="סה""כ",C61=""),"",IF(IFERROR(_xlfn.AGGREGATE(15,6,הוצאות!$B$1:$B$1017*1/--(הוצאות!$A$1:$A$1017=$P$5),ROW()-5),"")&lt;2000000000,IFERROR(_xlfn.AGGREGATE(15,6,הוצאות!$B$1:$B$1017*1/--(הוצאות!$A$1:$A$1017=$P$5),ROW()-5),""),"סה""כ"))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" s="76" t="str">
        <f>IF(C62="סה""כ","",IFERROR(VLOOKUP($C62,הוצאות!$B:$Z,5,FALSE),""))</f>
        <v/>
      </c>
      <c r="E62" s="77">
        <v>167435</v>
      </c>
      <c r="F62" s="77">
        <v>114565</v>
      </c>
      <c r="G62" s="77">
        <v>145246</v>
      </c>
      <c r="H62" s="78">
        <v>251440</v>
      </c>
      <c r="I62" s="78">
        <v>201029</v>
      </c>
      <c r="J62" s="78">
        <v>265358.28000000003</v>
      </c>
      <c r="K62" s="79" t="str">
        <f ca="1">IF($C62="סה""כ",SUM(INDIRECT(ADDRESS(6,COLUMN())&amp;":"&amp;ADDRESS(ROW()-1,COLUMN()))),IFERROR(VLOOKUP($C62,הוצאות!$B:$AA,K$4-1,FALSE),""))</f>
        <v/>
      </c>
      <c r="L62" s="79" t="str">
        <f ca="1">IF($C62="סה""כ",SUM(INDIRECT(ADDRESS(6,COLUMN())&amp;":"&amp;ADDRESS(ROW()-1,COLUMN()))),IFERROR(VLOOKUP($C62,הוצאות!$B:$AA,L$4-1,FALSE),""))</f>
        <v/>
      </c>
      <c r="M62" s="79" t="str">
        <f ca="1">IF($C62="סה""כ",SUM(INDIRECT(ADDRESS(6,COLUMN())&amp;":"&amp;ADDRESS(ROW()-1,COLUMN()))),IFERROR(VLOOKUP($C62,הוצאות!$B:$AA,M$4-1,FALSE),""))</f>
        <v/>
      </c>
      <c r="N62" s="79" t="str">
        <f ca="1">IF($C62="סה""כ",SUM(INDIRECT(ADDRESS(6,COLUMN())&amp;":"&amp;ADDRESS(ROW()-1,COLUMN()))),IFERROR(VLOOKUP($C62,הוצאות!$B:$AA,N$4-1,FALSE),""))</f>
        <v/>
      </c>
      <c r="O62" s="79" t="str">
        <f ca="1">IF($C62="סה""כ",SUM(INDIRECT(ADDRESS(6,COLUMN())&amp;":"&amp;ADDRESS(ROW()-1,COLUMN()))),IFERROR(VLOOKUP($C62,הוצאות!$B:$AA,O$4-1,FALSE),""))</f>
        <v/>
      </c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1"/>
    </row>
    <row r="63" spans="1:32" ht="16.5" thickBot="1" x14ac:dyDescent="0.3">
      <c r="A63" s="52">
        <f t="shared" si="0"/>
        <v>0</v>
      </c>
      <c r="C63" s="75" t="str">
        <f>IF(OR(C62="סה""כ",C62=""),"",IF(IFERROR(_xlfn.AGGREGATE(15,6,הוצאות!$B$1:$B$1017*1/--(הוצאות!$A$1:$A$1017=$P$5),ROW()-5),"")&lt;2000000000,IFERROR(_xlfn.AGGREGATE(15,6,הוצאות!$B$1:$B$1017*1/--(הוצאות!$A$1:$A$1017=$P$5),ROW()-5),""),"סה""כ"))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" s="76" t="str">
        <f>IF(C63="סה""כ","",IFERROR(VLOOKUP($C63,הוצאות!$B:$Z,5,FALSE),""))</f>
        <v/>
      </c>
      <c r="E63" s="77">
        <v>167435</v>
      </c>
      <c r="F63" s="77">
        <v>114565</v>
      </c>
      <c r="G63" s="77">
        <v>145246</v>
      </c>
      <c r="H63" s="78">
        <v>251440</v>
      </c>
      <c r="I63" s="78">
        <v>201029</v>
      </c>
      <c r="J63" s="78">
        <v>265358.28000000003</v>
      </c>
      <c r="K63" s="79" t="str">
        <f ca="1">IF($C63="סה""כ",SUM(INDIRECT(ADDRESS(6,COLUMN())&amp;":"&amp;ADDRESS(ROW()-1,COLUMN()))),IFERROR(VLOOKUP($C63,הוצאות!$B:$AA,K$4-1,FALSE),""))</f>
        <v/>
      </c>
      <c r="L63" s="79" t="str">
        <f ca="1">IF($C63="סה""כ",SUM(INDIRECT(ADDRESS(6,COLUMN())&amp;":"&amp;ADDRESS(ROW()-1,COLUMN()))),IFERROR(VLOOKUP($C63,הוצאות!$B:$AA,L$4-1,FALSE),""))</f>
        <v/>
      </c>
      <c r="M63" s="79" t="str">
        <f ca="1">IF($C63="סה""כ",SUM(INDIRECT(ADDRESS(6,COLUMN())&amp;":"&amp;ADDRESS(ROW()-1,COLUMN()))),IFERROR(VLOOKUP($C63,הוצאות!$B:$AA,M$4-1,FALSE),""))</f>
        <v/>
      </c>
      <c r="N63" s="79" t="str">
        <f ca="1">IF($C63="סה""כ",SUM(INDIRECT(ADDRESS(6,COLUMN())&amp;":"&amp;ADDRESS(ROW()-1,COLUMN()))),IFERROR(VLOOKUP($C63,הוצאות!$B:$AA,N$4-1,FALSE),""))</f>
        <v/>
      </c>
      <c r="O63" s="79" t="str">
        <f ca="1">IF($C63="סה""כ",SUM(INDIRECT(ADDRESS(6,COLUMN())&amp;":"&amp;ADDRESS(ROW()-1,COLUMN()))),IFERROR(VLOOKUP($C63,הוצאות!$B:$AA,O$4-1,FALSE),""))</f>
        <v/>
      </c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1"/>
    </row>
    <row r="64" spans="1:32" ht="16.5" thickBot="1" x14ac:dyDescent="0.3">
      <c r="A64" s="52">
        <f t="shared" si="0"/>
        <v>0</v>
      </c>
      <c r="C64" s="75" t="str">
        <f>IF(OR(C63="סה""כ",C63=""),"",IF(IFERROR(_xlfn.AGGREGATE(15,6,הוצאות!$B$1:$B$1017*1/--(הוצאות!$A$1:$A$1017=$P$5),ROW()-5),"")&lt;2000000000,IFERROR(_xlfn.AGGREGATE(15,6,הוצאות!$B$1:$B$1017*1/--(הוצאות!$A$1:$A$1017=$P$5),ROW()-5),""),"סה""כ"))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4" s="76" t="str">
        <f>IF(C64="סה""כ","",IFERROR(VLOOKUP($C64,הוצאות!$B:$Z,5,FALSE),""))</f>
        <v/>
      </c>
      <c r="E64" s="77">
        <v>167435</v>
      </c>
      <c r="F64" s="77">
        <v>114565</v>
      </c>
      <c r="G64" s="77">
        <v>145246</v>
      </c>
      <c r="H64" s="78">
        <v>251440</v>
      </c>
      <c r="I64" s="78">
        <v>201029</v>
      </c>
      <c r="J64" s="78">
        <v>265358.28000000003</v>
      </c>
      <c r="K64" s="79" t="str">
        <f ca="1">IF($C64="סה""כ",SUM(INDIRECT(ADDRESS(6,COLUMN())&amp;":"&amp;ADDRESS(ROW()-1,COLUMN()))),IFERROR(VLOOKUP($C64,הוצאות!$B:$AA,K$4-1,FALSE),""))</f>
        <v/>
      </c>
      <c r="L64" s="79" t="str">
        <f ca="1">IF($C64="סה""כ",SUM(INDIRECT(ADDRESS(6,COLUMN())&amp;":"&amp;ADDRESS(ROW()-1,COLUMN()))),IFERROR(VLOOKUP($C64,הוצאות!$B:$AA,L$4-1,FALSE),""))</f>
        <v/>
      </c>
      <c r="M64" s="79" t="str">
        <f ca="1">IF($C64="סה""כ",SUM(INDIRECT(ADDRESS(6,COLUMN())&amp;":"&amp;ADDRESS(ROW()-1,COLUMN()))),IFERROR(VLOOKUP($C64,הוצאות!$B:$AA,M$4-1,FALSE),""))</f>
        <v/>
      </c>
      <c r="N64" s="79" t="str">
        <f ca="1">IF($C64="סה""כ",SUM(INDIRECT(ADDRESS(6,COLUMN())&amp;":"&amp;ADDRESS(ROW()-1,COLUMN()))),IFERROR(VLOOKUP($C64,הוצאות!$B:$AA,N$4-1,FALSE),""))</f>
        <v/>
      </c>
      <c r="O64" s="79" t="str">
        <f ca="1">IF($C64="סה""כ",SUM(INDIRECT(ADDRESS(6,COLUMN())&amp;":"&amp;ADDRESS(ROW()-1,COLUMN()))),IFERROR(VLOOKUP($C64,הוצאות!$B:$AA,O$4-1,FALSE),""))</f>
        <v/>
      </c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1"/>
    </row>
    <row r="65" spans="1:32" ht="16.5" thickBot="1" x14ac:dyDescent="0.3">
      <c r="A65" s="52">
        <f t="shared" si="0"/>
        <v>0</v>
      </c>
      <c r="C65" s="75" t="str">
        <f>IF(OR(C64="סה""כ",C64=""),"",IF(IFERROR(_xlfn.AGGREGATE(15,6,הוצאות!$B$1:$B$1017*1/--(הוצאות!$A$1:$A$1017=$P$5),ROW()-5),"")&lt;2000000000,IFERROR(_xlfn.AGGREGATE(15,6,הוצאות!$B$1:$B$1017*1/--(הוצאות!$A$1:$A$1017=$P$5),ROW()-5),""),"סה""כ"))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5" s="76" t="str">
        <f>IF(C65="סה""כ","",IFERROR(VLOOKUP($C65,הוצאות!$B:$Z,5,FALSE),""))</f>
        <v/>
      </c>
      <c r="E65" s="77">
        <v>167435</v>
      </c>
      <c r="F65" s="77">
        <v>114565</v>
      </c>
      <c r="G65" s="77">
        <v>145246</v>
      </c>
      <c r="H65" s="78">
        <v>251440</v>
      </c>
      <c r="I65" s="78">
        <v>201029</v>
      </c>
      <c r="J65" s="78">
        <v>265358.28000000003</v>
      </c>
      <c r="K65" s="79" t="str">
        <f ca="1">IF($C65="סה""כ",SUM(INDIRECT(ADDRESS(6,COLUMN())&amp;":"&amp;ADDRESS(ROW()-1,COLUMN()))),IFERROR(VLOOKUP($C65,הוצאות!$B:$AA,K$4-1,FALSE),""))</f>
        <v/>
      </c>
      <c r="L65" s="79" t="str">
        <f ca="1">IF($C65="סה""כ",SUM(INDIRECT(ADDRESS(6,COLUMN())&amp;":"&amp;ADDRESS(ROW()-1,COLUMN()))),IFERROR(VLOOKUP($C65,הוצאות!$B:$AA,L$4-1,FALSE),""))</f>
        <v/>
      </c>
      <c r="M65" s="79" t="str">
        <f ca="1">IF($C65="סה""כ",SUM(INDIRECT(ADDRESS(6,COLUMN())&amp;":"&amp;ADDRESS(ROW()-1,COLUMN()))),IFERROR(VLOOKUP($C65,הוצאות!$B:$AA,M$4-1,FALSE),""))</f>
        <v/>
      </c>
      <c r="N65" s="79" t="str">
        <f ca="1">IF($C65="סה""כ",SUM(INDIRECT(ADDRESS(6,COLUMN())&amp;":"&amp;ADDRESS(ROW()-1,COLUMN()))),IFERROR(VLOOKUP($C65,הוצאות!$B:$AA,N$4-1,FALSE),""))</f>
        <v/>
      </c>
      <c r="O65" s="79" t="str">
        <f ca="1">IF($C65="סה""כ",SUM(INDIRECT(ADDRESS(6,COLUMN())&amp;":"&amp;ADDRESS(ROW()-1,COLUMN()))),IFERROR(VLOOKUP($C65,הוצאות!$B:$AA,O$4-1,FALSE),""))</f>
        <v/>
      </c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1"/>
    </row>
    <row r="66" spans="1:32" ht="16.5" thickBot="1" x14ac:dyDescent="0.3">
      <c r="A66" s="52">
        <f t="shared" si="0"/>
        <v>0</v>
      </c>
      <c r="C66" s="75" t="str">
        <f>IF(OR(C65="סה""כ",C65=""),"",IF(IFERROR(_xlfn.AGGREGATE(15,6,הוצאות!$B$1:$B$1017*1/--(הוצאות!$A$1:$A$1017=$P$5),ROW()-5),"")&lt;2000000000,IFERROR(_xlfn.AGGREGATE(15,6,הוצאות!$B$1:$B$1017*1/--(הוצאות!$A$1:$A$1017=$P$5),ROW()-5),""),"סה""כ"))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6" s="76" t="str">
        <f>IF(C66="סה""כ","",IFERROR(VLOOKUP($C66,הוצאות!$B:$Z,5,FALSE),""))</f>
        <v/>
      </c>
      <c r="E66" s="77">
        <v>167435</v>
      </c>
      <c r="F66" s="77">
        <v>114565</v>
      </c>
      <c r="G66" s="77">
        <v>145246</v>
      </c>
      <c r="H66" s="78">
        <v>251440</v>
      </c>
      <c r="I66" s="78">
        <v>201029</v>
      </c>
      <c r="J66" s="78">
        <v>265358.28000000003</v>
      </c>
      <c r="K66" s="79" t="str">
        <f ca="1">IF($C66="סה""כ",SUM(INDIRECT(ADDRESS(6,COLUMN())&amp;":"&amp;ADDRESS(ROW()-1,COLUMN()))),IFERROR(VLOOKUP($C66,הוצאות!$B:$AA,K$4-1,FALSE),""))</f>
        <v/>
      </c>
      <c r="L66" s="79" t="str">
        <f ca="1">IF($C66="סה""כ",SUM(INDIRECT(ADDRESS(6,COLUMN())&amp;":"&amp;ADDRESS(ROW()-1,COLUMN()))),IFERROR(VLOOKUP($C66,הוצאות!$B:$AA,L$4-1,FALSE),""))</f>
        <v/>
      </c>
      <c r="M66" s="79" t="str">
        <f ca="1">IF($C66="סה""כ",SUM(INDIRECT(ADDRESS(6,COLUMN())&amp;":"&amp;ADDRESS(ROW()-1,COLUMN()))),IFERROR(VLOOKUP($C66,הוצאות!$B:$AA,M$4-1,FALSE),""))</f>
        <v/>
      </c>
      <c r="N66" s="79" t="str">
        <f ca="1">IF($C66="סה""כ",SUM(INDIRECT(ADDRESS(6,COLUMN())&amp;":"&amp;ADDRESS(ROW()-1,COLUMN()))),IFERROR(VLOOKUP($C66,הוצאות!$B:$AA,N$4-1,FALSE),""))</f>
        <v/>
      </c>
      <c r="O66" s="79" t="str">
        <f ca="1">IF($C66="סה""כ",SUM(INDIRECT(ADDRESS(6,COLUMN())&amp;":"&amp;ADDRESS(ROW()-1,COLUMN()))),IFERROR(VLOOKUP($C66,הוצאות!$B:$AA,O$4-1,FALSE),""))</f>
        <v/>
      </c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1"/>
    </row>
    <row r="67" spans="1:32" ht="16.5" thickBot="1" x14ac:dyDescent="0.3">
      <c r="A67" s="52">
        <f t="shared" si="0"/>
        <v>0</v>
      </c>
      <c r="C67" s="75" t="str">
        <f>IF(OR(C66="סה""כ",C66=""),"",IF(IFERROR(_xlfn.AGGREGATE(15,6,הוצאות!$B$1:$B$1017*1/--(הוצאות!$A$1:$A$1017=$P$5),ROW()-5),"")&lt;2000000000,IFERROR(_xlfn.AGGREGATE(15,6,הוצאות!$B$1:$B$1017*1/--(הוצאות!$A$1:$A$1017=$P$5),ROW()-5),""),"סה""כ"))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7" s="76" t="str">
        <f>IF(C67="סה""כ","",IFERROR(VLOOKUP($C67,הוצאות!$B:$Z,5,FALSE),""))</f>
        <v/>
      </c>
      <c r="E67" s="77">
        <v>167435</v>
      </c>
      <c r="F67" s="77">
        <v>114565</v>
      </c>
      <c r="G67" s="77">
        <v>145246</v>
      </c>
      <c r="H67" s="78">
        <v>251440</v>
      </c>
      <c r="I67" s="78">
        <v>201029</v>
      </c>
      <c r="J67" s="78">
        <v>265358.28000000003</v>
      </c>
      <c r="K67" s="79" t="str">
        <f ca="1">IF($C67="סה""כ",SUM(INDIRECT(ADDRESS(6,COLUMN())&amp;":"&amp;ADDRESS(ROW()-1,COLUMN()))),IFERROR(VLOOKUP($C67,הוצאות!$B:$AA,K$4-1,FALSE),""))</f>
        <v/>
      </c>
      <c r="L67" s="79" t="str">
        <f ca="1">IF($C67="סה""כ",SUM(INDIRECT(ADDRESS(6,COLUMN())&amp;":"&amp;ADDRESS(ROW()-1,COLUMN()))),IFERROR(VLOOKUP($C67,הוצאות!$B:$AA,L$4-1,FALSE),""))</f>
        <v/>
      </c>
      <c r="M67" s="79" t="str">
        <f ca="1">IF($C67="סה""כ",SUM(INDIRECT(ADDRESS(6,COLUMN())&amp;":"&amp;ADDRESS(ROW()-1,COLUMN()))),IFERROR(VLOOKUP($C67,הוצאות!$B:$AA,M$4-1,FALSE),""))</f>
        <v/>
      </c>
      <c r="N67" s="79" t="str">
        <f ca="1">IF($C67="סה""כ",SUM(INDIRECT(ADDRESS(6,COLUMN())&amp;":"&amp;ADDRESS(ROW()-1,COLUMN()))),IFERROR(VLOOKUP($C67,הוצאות!$B:$AA,N$4-1,FALSE),""))</f>
        <v/>
      </c>
      <c r="O67" s="79" t="str">
        <f ca="1">IF($C67="סה""כ",SUM(INDIRECT(ADDRESS(6,COLUMN())&amp;":"&amp;ADDRESS(ROW()-1,COLUMN()))),IFERROR(VLOOKUP($C67,הוצאות!$B:$AA,O$4-1,FALSE),""))</f>
        <v/>
      </c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1"/>
    </row>
    <row r="68" spans="1:32" ht="16.5" thickBot="1" x14ac:dyDescent="0.3">
      <c r="A68" s="52">
        <f t="shared" si="0"/>
        <v>0</v>
      </c>
      <c r="C68" s="75" t="str">
        <f>IF(OR(C67="סה""כ",C67=""),"",IF(IFERROR(_xlfn.AGGREGATE(15,6,הוצאות!$B$1:$B$1017*1/--(הוצאות!$A$1:$A$1017=$P$5),ROW()-5),"")&lt;2000000000,IFERROR(_xlfn.AGGREGATE(15,6,הוצאות!$B$1:$B$1017*1/--(הוצאות!$A$1:$A$1017=$P$5),ROW()-5),""),"סה""כ"))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8" s="76" t="str">
        <f>IF(C68="סה""כ","",IFERROR(VLOOKUP($C68,הוצאות!$B:$Z,5,FALSE),""))</f>
        <v/>
      </c>
      <c r="E68" s="77">
        <v>167435</v>
      </c>
      <c r="F68" s="77">
        <v>114565</v>
      </c>
      <c r="G68" s="77">
        <v>145246</v>
      </c>
      <c r="H68" s="78">
        <v>251440</v>
      </c>
      <c r="I68" s="78">
        <v>201029</v>
      </c>
      <c r="J68" s="78">
        <v>265358.28000000003</v>
      </c>
      <c r="K68" s="79" t="str">
        <f ca="1">IF($C68="סה""כ",SUM(INDIRECT(ADDRESS(6,COLUMN())&amp;":"&amp;ADDRESS(ROW()-1,COLUMN()))),IFERROR(VLOOKUP($C68,הוצאות!$B:$AA,K$4-1,FALSE),""))</f>
        <v/>
      </c>
      <c r="L68" s="79" t="str">
        <f ca="1">IF($C68="סה""כ",SUM(INDIRECT(ADDRESS(6,COLUMN())&amp;":"&amp;ADDRESS(ROW()-1,COLUMN()))),IFERROR(VLOOKUP($C68,הוצאות!$B:$AA,L$4-1,FALSE),""))</f>
        <v/>
      </c>
      <c r="M68" s="79" t="str">
        <f ca="1">IF($C68="סה""כ",SUM(INDIRECT(ADDRESS(6,COLUMN())&amp;":"&amp;ADDRESS(ROW()-1,COLUMN()))),IFERROR(VLOOKUP($C68,הוצאות!$B:$AA,M$4-1,FALSE),""))</f>
        <v/>
      </c>
      <c r="N68" s="79" t="str">
        <f ca="1">IF($C68="סה""כ",SUM(INDIRECT(ADDRESS(6,COLUMN())&amp;":"&amp;ADDRESS(ROW()-1,COLUMN()))),IFERROR(VLOOKUP($C68,הוצאות!$B:$AA,N$4-1,FALSE),""))</f>
        <v/>
      </c>
      <c r="O68" s="79" t="str">
        <f ca="1">IF($C68="סה""כ",SUM(INDIRECT(ADDRESS(6,COLUMN())&amp;":"&amp;ADDRESS(ROW()-1,COLUMN()))),IFERROR(VLOOKUP($C68,הוצאות!$B:$AA,O$4-1,FALSE),""))</f>
        <v/>
      </c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1"/>
    </row>
    <row r="69" spans="1:32" ht="16.5" thickBot="1" x14ac:dyDescent="0.3">
      <c r="A69" s="52">
        <f t="shared" si="0"/>
        <v>0</v>
      </c>
      <c r="C69" s="75" t="str">
        <f>IF(OR(C68="סה""כ",C68=""),"",IF(IFERROR(_xlfn.AGGREGATE(15,6,הוצאות!$B$1:$B$1017*1/--(הוצאות!$A$1:$A$1017=$P$5),ROW()-5),"")&lt;2000000000,IFERROR(_xlfn.AGGREGATE(15,6,הוצאות!$B$1:$B$1017*1/--(הוצאות!$A$1:$A$1017=$P$5),ROW()-5),""),"סה""כ"))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9" s="76" t="str">
        <f>IF(C69="סה""כ","",IFERROR(VLOOKUP($C69,הוצאות!$B:$Z,5,FALSE),""))</f>
        <v/>
      </c>
      <c r="E69" s="77">
        <v>167435</v>
      </c>
      <c r="F69" s="77">
        <v>114565</v>
      </c>
      <c r="G69" s="77">
        <v>145246</v>
      </c>
      <c r="H69" s="78">
        <v>251440</v>
      </c>
      <c r="I69" s="78">
        <v>201029</v>
      </c>
      <c r="J69" s="78">
        <v>265358.28000000003</v>
      </c>
      <c r="K69" s="79" t="str">
        <f ca="1">IF($C69="סה""כ",SUM(INDIRECT(ADDRESS(6,COLUMN())&amp;":"&amp;ADDRESS(ROW()-1,COLUMN()))),IFERROR(VLOOKUP($C69,הוצאות!$B:$AA,K$4-1,FALSE),""))</f>
        <v/>
      </c>
      <c r="L69" s="79" t="str">
        <f ca="1">IF($C69="סה""כ",SUM(INDIRECT(ADDRESS(6,COLUMN())&amp;":"&amp;ADDRESS(ROW()-1,COLUMN()))),IFERROR(VLOOKUP($C69,הוצאות!$B:$AA,L$4-1,FALSE),""))</f>
        <v/>
      </c>
      <c r="M69" s="79" t="str">
        <f ca="1">IF($C69="סה""כ",SUM(INDIRECT(ADDRESS(6,COLUMN())&amp;":"&amp;ADDRESS(ROW()-1,COLUMN()))),IFERROR(VLOOKUP($C69,הוצאות!$B:$AA,M$4-1,FALSE),""))</f>
        <v/>
      </c>
      <c r="N69" s="79" t="str">
        <f ca="1">IF($C69="סה""כ",SUM(INDIRECT(ADDRESS(6,COLUMN())&amp;":"&amp;ADDRESS(ROW()-1,COLUMN()))),IFERROR(VLOOKUP($C69,הוצאות!$B:$AA,N$4-1,FALSE),""))</f>
        <v/>
      </c>
      <c r="O69" s="79" t="str">
        <f ca="1">IF($C69="סה""כ",SUM(INDIRECT(ADDRESS(6,COLUMN())&amp;":"&amp;ADDRESS(ROW()-1,COLUMN()))),IFERROR(VLOOKUP($C69,הוצאות!$B:$AA,O$4-1,FALSE),""))</f>
        <v/>
      </c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1"/>
    </row>
    <row r="70" spans="1:32" ht="16.5" thickBot="1" x14ac:dyDescent="0.3">
      <c r="A70" s="52">
        <f t="shared" si="0"/>
        <v>0</v>
      </c>
      <c r="C70" s="75" t="str">
        <f>IF(OR(C69="סה""כ",C69=""),"",IF(IFERROR(_xlfn.AGGREGATE(15,6,הוצאות!$B$1:$B$1017*1/--(הוצאות!$A$1:$A$1017=$P$5),ROW()-5),"")&lt;2000000000,IFERROR(_xlfn.AGGREGATE(15,6,הוצאות!$B$1:$B$1017*1/--(הוצאות!$A$1:$A$1017=$P$5),ROW()-5),""),"סה""כ"))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0" s="76" t="str">
        <f>IF(C70="סה""כ","",IFERROR(VLOOKUP($C70,הוצאות!$B:$Z,5,FALSE),""))</f>
        <v/>
      </c>
      <c r="E70" s="77">
        <v>167435</v>
      </c>
      <c r="F70" s="77">
        <v>114565</v>
      </c>
      <c r="G70" s="77">
        <v>145246</v>
      </c>
      <c r="H70" s="78">
        <v>251440</v>
      </c>
      <c r="I70" s="78">
        <v>201029</v>
      </c>
      <c r="J70" s="78">
        <v>265358.28000000003</v>
      </c>
      <c r="K70" s="79" t="str">
        <f ca="1">IF($C70="סה""כ",SUM(INDIRECT(ADDRESS(6,COLUMN())&amp;":"&amp;ADDRESS(ROW()-1,COLUMN()))),IFERROR(VLOOKUP($C70,הוצאות!$B:$AA,K$4-1,FALSE),""))</f>
        <v/>
      </c>
      <c r="L70" s="79" t="str">
        <f ca="1">IF($C70="סה""כ",SUM(INDIRECT(ADDRESS(6,COLUMN())&amp;":"&amp;ADDRESS(ROW()-1,COLUMN()))),IFERROR(VLOOKUP($C70,הוצאות!$B:$AA,L$4-1,FALSE),""))</f>
        <v/>
      </c>
      <c r="M70" s="79" t="str">
        <f ca="1">IF($C70="סה""כ",SUM(INDIRECT(ADDRESS(6,COLUMN())&amp;":"&amp;ADDRESS(ROW()-1,COLUMN()))),IFERROR(VLOOKUP($C70,הוצאות!$B:$AA,M$4-1,FALSE),""))</f>
        <v/>
      </c>
      <c r="N70" s="79" t="str">
        <f ca="1">IF($C70="סה""כ",SUM(INDIRECT(ADDRESS(6,COLUMN())&amp;":"&amp;ADDRESS(ROW()-1,COLUMN()))),IFERROR(VLOOKUP($C70,הוצאות!$B:$AA,N$4-1,FALSE),""))</f>
        <v/>
      </c>
      <c r="O70" s="79" t="str">
        <f ca="1">IF($C70="סה""כ",SUM(INDIRECT(ADDRESS(6,COLUMN())&amp;":"&amp;ADDRESS(ROW()-1,COLUMN()))),IFERROR(VLOOKUP($C70,הוצאות!$B:$AA,O$4-1,FALSE),""))</f>
        <v/>
      </c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1"/>
    </row>
    <row r="71" spans="1:32" ht="16.5" thickBot="1" x14ac:dyDescent="0.3">
      <c r="A71" s="52">
        <f t="shared" ref="A71:A134" si="2">IF(C71&lt;2000000000,1,0)</f>
        <v>0</v>
      </c>
      <c r="C71" s="75" t="str">
        <f>IF(OR(C70="סה""כ",C70=""),"",IF(IFERROR(_xlfn.AGGREGATE(15,6,הוצאות!$B$1:$B$1017*1/--(הוצאות!$A$1:$A$1017=$P$5),ROW()-5),"")&lt;2000000000,IFERROR(_xlfn.AGGREGATE(15,6,הוצאות!$B$1:$B$1017*1/--(הוצאות!$A$1:$A$1017=$P$5),ROW()-5),""),"סה""כ"))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1" s="76" t="str">
        <f>IF(C71="סה""כ","",IFERROR(VLOOKUP($C71,הוצאות!$B:$Z,5,FALSE),""))</f>
        <v/>
      </c>
      <c r="E71" s="77">
        <v>167435</v>
      </c>
      <c r="F71" s="77">
        <v>114565</v>
      </c>
      <c r="G71" s="77">
        <v>145246</v>
      </c>
      <c r="H71" s="78">
        <v>251440</v>
      </c>
      <c r="I71" s="78">
        <v>201029</v>
      </c>
      <c r="J71" s="78">
        <v>265358.28000000003</v>
      </c>
      <c r="K71" s="79" t="str">
        <f ca="1">IF($C71="סה""כ",SUM(INDIRECT(ADDRESS(6,COLUMN())&amp;":"&amp;ADDRESS(ROW()-1,COLUMN()))),IFERROR(VLOOKUP($C71,הוצאות!$B:$AA,K$4-1,FALSE),""))</f>
        <v/>
      </c>
      <c r="L71" s="79" t="str">
        <f ca="1">IF($C71="סה""כ",SUM(INDIRECT(ADDRESS(6,COLUMN())&amp;":"&amp;ADDRESS(ROW()-1,COLUMN()))),IFERROR(VLOOKUP($C71,הוצאות!$B:$AA,L$4-1,FALSE),""))</f>
        <v/>
      </c>
      <c r="M71" s="79" t="str">
        <f ca="1">IF($C71="סה""כ",SUM(INDIRECT(ADDRESS(6,COLUMN())&amp;":"&amp;ADDRESS(ROW()-1,COLUMN()))),IFERROR(VLOOKUP($C71,הוצאות!$B:$AA,M$4-1,FALSE),""))</f>
        <v/>
      </c>
      <c r="N71" s="79" t="str">
        <f ca="1">IF($C71="סה""כ",SUM(INDIRECT(ADDRESS(6,COLUMN())&amp;":"&amp;ADDRESS(ROW()-1,COLUMN()))),IFERROR(VLOOKUP($C71,הוצאות!$B:$AA,N$4-1,FALSE),""))</f>
        <v/>
      </c>
      <c r="O71" s="79" t="str">
        <f ca="1">IF($C71="סה""כ",SUM(INDIRECT(ADDRESS(6,COLUMN())&amp;":"&amp;ADDRESS(ROW()-1,COLUMN()))),IFERROR(VLOOKUP($C71,הוצאות!$B:$AA,O$4-1,FALSE),""))</f>
        <v/>
      </c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1"/>
    </row>
    <row r="72" spans="1:32" ht="16.5" thickBot="1" x14ac:dyDescent="0.3">
      <c r="A72" s="52">
        <f t="shared" si="2"/>
        <v>0</v>
      </c>
      <c r="C72" s="75" t="str">
        <f>IF(OR(C71="סה""כ",C71=""),"",IF(IFERROR(_xlfn.AGGREGATE(15,6,הוצאות!$B$1:$B$1017*1/--(הוצאות!$A$1:$A$1017=$P$5),ROW()-5),"")&lt;2000000000,IFERROR(_xlfn.AGGREGATE(15,6,הוצאות!$B$1:$B$1017*1/--(הוצאות!$A$1:$A$1017=$P$5),ROW()-5),""),"סה""כ"))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2" s="76" t="str">
        <f>IF(C72="סה""כ","",IFERROR(VLOOKUP($C72,הוצאות!$B:$Z,5,FALSE),""))</f>
        <v/>
      </c>
      <c r="E72" s="77">
        <v>167435</v>
      </c>
      <c r="F72" s="77">
        <v>114565</v>
      </c>
      <c r="G72" s="77">
        <v>145246</v>
      </c>
      <c r="H72" s="78">
        <v>251440</v>
      </c>
      <c r="I72" s="78">
        <v>201029</v>
      </c>
      <c r="J72" s="78">
        <v>265358.28000000003</v>
      </c>
      <c r="K72" s="79" t="str">
        <f ca="1">IF($C72="סה""כ",SUM(INDIRECT(ADDRESS(6,COLUMN())&amp;":"&amp;ADDRESS(ROW()-1,COLUMN()))),IFERROR(VLOOKUP($C72,הוצאות!$B:$AA,K$4-1,FALSE),""))</f>
        <v/>
      </c>
      <c r="L72" s="79" t="str">
        <f ca="1">IF($C72="סה""כ",SUM(INDIRECT(ADDRESS(6,COLUMN())&amp;":"&amp;ADDRESS(ROW()-1,COLUMN()))),IFERROR(VLOOKUP($C72,הוצאות!$B:$AA,L$4-1,FALSE),""))</f>
        <v/>
      </c>
      <c r="M72" s="79" t="str">
        <f ca="1">IF($C72="סה""כ",SUM(INDIRECT(ADDRESS(6,COLUMN())&amp;":"&amp;ADDRESS(ROW()-1,COLUMN()))),IFERROR(VLOOKUP($C72,הוצאות!$B:$AA,M$4-1,FALSE),""))</f>
        <v/>
      </c>
      <c r="N72" s="79" t="str">
        <f ca="1">IF($C72="סה""כ",SUM(INDIRECT(ADDRESS(6,COLUMN())&amp;":"&amp;ADDRESS(ROW()-1,COLUMN()))),IFERROR(VLOOKUP($C72,הוצאות!$B:$AA,N$4-1,FALSE),""))</f>
        <v/>
      </c>
      <c r="O72" s="79" t="str">
        <f ca="1">IF($C72="סה""כ",SUM(INDIRECT(ADDRESS(6,COLUMN())&amp;":"&amp;ADDRESS(ROW()-1,COLUMN()))),IFERROR(VLOOKUP($C72,הוצאות!$B:$AA,O$4-1,FALSE),""))</f>
        <v/>
      </c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1"/>
    </row>
    <row r="73" spans="1:32" ht="16.5" thickBot="1" x14ac:dyDescent="0.3">
      <c r="A73" s="52">
        <f t="shared" si="2"/>
        <v>0</v>
      </c>
      <c r="C73" s="75" t="str">
        <f>IF(OR(C72="סה""כ",C72=""),"",IF(IFERROR(_xlfn.AGGREGATE(15,6,הוצאות!$B$1:$B$1017*1/--(הוצאות!$A$1:$A$1017=$P$5),ROW()-5),"")&lt;2000000000,IFERROR(_xlfn.AGGREGATE(15,6,הוצאות!$B$1:$B$1017*1/--(הוצאות!$A$1:$A$1017=$P$5),ROW()-5),""),"סה""כ"))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3" s="76" t="str">
        <f>IF(C73="סה""כ","",IFERROR(VLOOKUP($C73,הוצאות!$B:$Z,5,FALSE),""))</f>
        <v/>
      </c>
      <c r="E73" s="77">
        <v>167435</v>
      </c>
      <c r="F73" s="77">
        <v>114565</v>
      </c>
      <c r="G73" s="77">
        <v>145246</v>
      </c>
      <c r="H73" s="78">
        <v>251440</v>
      </c>
      <c r="I73" s="78">
        <v>201029</v>
      </c>
      <c r="J73" s="78">
        <v>265358.28000000003</v>
      </c>
      <c r="K73" s="79" t="str">
        <f ca="1">IF($C73="סה""כ",SUM(INDIRECT(ADDRESS(6,COLUMN())&amp;":"&amp;ADDRESS(ROW()-1,COLUMN()))),IFERROR(VLOOKUP($C73,הוצאות!$B:$AA,K$4-1,FALSE),""))</f>
        <v/>
      </c>
      <c r="L73" s="79" t="str">
        <f ca="1">IF($C73="סה""כ",SUM(INDIRECT(ADDRESS(6,COLUMN())&amp;":"&amp;ADDRESS(ROW()-1,COLUMN()))),IFERROR(VLOOKUP($C73,הוצאות!$B:$AA,L$4-1,FALSE),""))</f>
        <v/>
      </c>
      <c r="M73" s="79" t="str">
        <f ca="1">IF($C73="סה""כ",SUM(INDIRECT(ADDRESS(6,COLUMN())&amp;":"&amp;ADDRESS(ROW()-1,COLUMN()))),IFERROR(VLOOKUP($C73,הוצאות!$B:$AA,M$4-1,FALSE),""))</f>
        <v/>
      </c>
      <c r="N73" s="79" t="str">
        <f ca="1">IF($C73="סה""כ",SUM(INDIRECT(ADDRESS(6,COLUMN())&amp;":"&amp;ADDRESS(ROW()-1,COLUMN()))),IFERROR(VLOOKUP($C73,הוצאות!$B:$AA,N$4-1,FALSE),""))</f>
        <v/>
      </c>
      <c r="O73" s="79" t="str">
        <f ca="1">IF($C73="סה""כ",SUM(INDIRECT(ADDRESS(6,COLUMN())&amp;":"&amp;ADDRESS(ROW()-1,COLUMN()))),IFERROR(VLOOKUP($C73,הוצאות!$B:$AA,O$4-1,FALSE),""))</f>
        <v/>
      </c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1"/>
    </row>
    <row r="74" spans="1:32" ht="16.5" thickBot="1" x14ac:dyDescent="0.3">
      <c r="A74" s="52">
        <f t="shared" si="2"/>
        <v>0</v>
      </c>
      <c r="C74" s="75" t="str">
        <f>IF(OR(C73="סה""כ",C73=""),"",IF(IFERROR(_xlfn.AGGREGATE(15,6,הוצאות!$B$1:$B$1017*1/--(הוצאות!$A$1:$A$1017=$P$5),ROW()-5),"")&lt;2000000000,IFERROR(_xlfn.AGGREGATE(15,6,הוצאות!$B$1:$B$1017*1/--(הוצאות!$A$1:$A$1017=$P$5),ROW()-5),""),"סה""כ"))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4" s="76" t="str">
        <f>IF(C74="סה""כ","",IFERROR(VLOOKUP($C74,הוצאות!$B:$Z,5,FALSE),""))</f>
        <v/>
      </c>
      <c r="E74" s="77">
        <v>167435</v>
      </c>
      <c r="F74" s="77">
        <v>114565</v>
      </c>
      <c r="G74" s="77">
        <v>145246</v>
      </c>
      <c r="H74" s="78">
        <v>251440</v>
      </c>
      <c r="I74" s="78">
        <v>201029</v>
      </c>
      <c r="J74" s="78">
        <v>265358.28000000003</v>
      </c>
      <c r="K74" s="79" t="str">
        <f ca="1">IF($C74="סה""כ",SUM(INDIRECT(ADDRESS(6,COLUMN())&amp;":"&amp;ADDRESS(ROW()-1,COLUMN()))),IFERROR(VLOOKUP($C74,הוצאות!$B:$AA,K$4-1,FALSE),""))</f>
        <v/>
      </c>
      <c r="L74" s="79" t="str">
        <f ca="1">IF($C74="סה""כ",SUM(INDIRECT(ADDRESS(6,COLUMN())&amp;":"&amp;ADDRESS(ROW()-1,COLUMN()))),IFERROR(VLOOKUP($C74,הוצאות!$B:$AA,L$4-1,FALSE),""))</f>
        <v/>
      </c>
      <c r="M74" s="79" t="str">
        <f ca="1">IF($C74="סה""כ",SUM(INDIRECT(ADDRESS(6,COLUMN())&amp;":"&amp;ADDRESS(ROW()-1,COLUMN()))),IFERROR(VLOOKUP($C74,הוצאות!$B:$AA,M$4-1,FALSE),""))</f>
        <v/>
      </c>
      <c r="N74" s="79" t="str">
        <f ca="1">IF($C74="סה""כ",SUM(INDIRECT(ADDRESS(6,COLUMN())&amp;":"&amp;ADDRESS(ROW()-1,COLUMN()))),IFERROR(VLOOKUP($C74,הוצאות!$B:$AA,N$4-1,FALSE),""))</f>
        <v/>
      </c>
      <c r="O74" s="79" t="str">
        <f ca="1">IF($C74="סה""כ",SUM(INDIRECT(ADDRESS(6,COLUMN())&amp;":"&amp;ADDRESS(ROW()-1,COLUMN()))),IFERROR(VLOOKUP($C74,הוצאות!$B:$AA,O$4-1,FALSE),""))</f>
        <v/>
      </c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1"/>
    </row>
    <row r="75" spans="1:32" ht="16.5" thickBot="1" x14ac:dyDescent="0.3">
      <c r="A75" s="52">
        <f t="shared" si="2"/>
        <v>0</v>
      </c>
      <c r="C75" s="75" t="str">
        <f>IF(OR(C74="סה""כ",C74=""),"",IF(IFERROR(_xlfn.AGGREGATE(15,6,הוצאות!$B$1:$B$1017*1/--(הוצאות!$A$1:$A$1017=$P$5),ROW()-5),"")&lt;2000000000,IFERROR(_xlfn.AGGREGATE(15,6,הוצאות!$B$1:$B$1017*1/--(הוצאות!$A$1:$A$1017=$P$5),ROW()-5),""),"סה""כ"))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5" s="76" t="str">
        <f>IF(C75="סה""כ","",IFERROR(VLOOKUP($C75,הוצאות!$B:$Z,5,FALSE),""))</f>
        <v/>
      </c>
      <c r="E75" s="77">
        <v>167435</v>
      </c>
      <c r="F75" s="77">
        <v>114565</v>
      </c>
      <c r="G75" s="77">
        <v>145246</v>
      </c>
      <c r="H75" s="78">
        <v>251440</v>
      </c>
      <c r="I75" s="78">
        <v>201029</v>
      </c>
      <c r="J75" s="78">
        <v>265358.28000000003</v>
      </c>
      <c r="K75" s="79" t="str">
        <f ca="1">IF($C75="סה""כ",SUM(INDIRECT(ADDRESS(6,COLUMN())&amp;":"&amp;ADDRESS(ROW()-1,COLUMN()))),IFERROR(VLOOKUP($C75,הוצאות!$B:$AA,K$4-1,FALSE),""))</f>
        <v/>
      </c>
      <c r="L75" s="79" t="str">
        <f ca="1">IF($C75="סה""כ",SUM(INDIRECT(ADDRESS(6,COLUMN())&amp;":"&amp;ADDRESS(ROW()-1,COLUMN()))),IFERROR(VLOOKUP($C75,הוצאות!$B:$AA,L$4-1,FALSE),""))</f>
        <v/>
      </c>
      <c r="M75" s="79" t="str">
        <f ca="1">IF($C75="סה""כ",SUM(INDIRECT(ADDRESS(6,COLUMN())&amp;":"&amp;ADDRESS(ROW()-1,COLUMN()))),IFERROR(VLOOKUP($C75,הוצאות!$B:$AA,M$4-1,FALSE),""))</f>
        <v/>
      </c>
      <c r="N75" s="79" t="str">
        <f ca="1">IF($C75="סה""כ",SUM(INDIRECT(ADDRESS(6,COLUMN())&amp;":"&amp;ADDRESS(ROW()-1,COLUMN()))),IFERROR(VLOOKUP($C75,הוצאות!$B:$AA,N$4-1,FALSE),""))</f>
        <v/>
      </c>
      <c r="O75" s="79" t="str">
        <f ca="1">IF($C75="סה""כ",SUM(INDIRECT(ADDRESS(6,COLUMN())&amp;":"&amp;ADDRESS(ROW()-1,COLUMN()))),IFERROR(VLOOKUP($C75,הוצאות!$B:$AA,O$4-1,FALSE),""))</f>
        <v/>
      </c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1"/>
    </row>
    <row r="76" spans="1:32" ht="16.5" thickBot="1" x14ac:dyDescent="0.3">
      <c r="A76" s="52">
        <f t="shared" si="2"/>
        <v>0</v>
      </c>
      <c r="C76" s="75" t="str">
        <f>IF(OR(C75="סה""כ",C75=""),"",IF(IFERROR(_xlfn.AGGREGATE(15,6,הוצאות!$B$1:$B$1017*1/--(הוצאות!$A$1:$A$1017=$P$5),ROW()-5),"")&lt;2000000000,IFERROR(_xlfn.AGGREGATE(15,6,הוצאות!$B$1:$B$1017*1/--(הוצאות!$A$1:$A$1017=$P$5),ROW()-5),""),"סה""כ"))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6" s="76" t="str">
        <f>IF(C76="סה""כ","",IFERROR(VLOOKUP($C76,הוצאות!$B:$Z,5,FALSE),""))</f>
        <v/>
      </c>
      <c r="E76" s="77">
        <v>167435</v>
      </c>
      <c r="F76" s="77">
        <v>114565</v>
      </c>
      <c r="G76" s="77">
        <v>145246</v>
      </c>
      <c r="H76" s="78">
        <v>251440</v>
      </c>
      <c r="I76" s="78">
        <v>201029</v>
      </c>
      <c r="J76" s="78">
        <v>265358.28000000003</v>
      </c>
      <c r="K76" s="79" t="str">
        <f ca="1">IF($C76="סה""כ",SUM(INDIRECT(ADDRESS(6,COLUMN())&amp;":"&amp;ADDRESS(ROW()-1,COLUMN()))),IFERROR(VLOOKUP($C76,הוצאות!$B:$AA,K$4-1,FALSE),""))</f>
        <v/>
      </c>
      <c r="L76" s="79" t="str">
        <f ca="1">IF($C76="סה""כ",SUM(INDIRECT(ADDRESS(6,COLUMN())&amp;":"&amp;ADDRESS(ROW()-1,COLUMN()))),IFERROR(VLOOKUP($C76,הוצאות!$B:$AA,L$4-1,FALSE),""))</f>
        <v/>
      </c>
      <c r="M76" s="79" t="str">
        <f ca="1">IF($C76="סה""כ",SUM(INDIRECT(ADDRESS(6,COLUMN())&amp;":"&amp;ADDRESS(ROW()-1,COLUMN()))),IFERROR(VLOOKUP($C76,הוצאות!$B:$AA,M$4-1,FALSE),""))</f>
        <v/>
      </c>
      <c r="N76" s="79" t="str">
        <f ca="1">IF($C76="סה""כ",SUM(INDIRECT(ADDRESS(6,COLUMN())&amp;":"&amp;ADDRESS(ROW()-1,COLUMN()))),IFERROR(VLOOKUP($C76,הוצאות!$B:$AA,N$4-1,FALSE),""))</f>
        <v/>
      </c>
      <c r="O76" s="79" t="str">
        <f ca="1">IF($C76="סה""כ",SUM(INDIRECT(ADDRESS(6,COLUMN())&amp;":"&amp;ADDRESS(ROW()-1,COLUMN()))),IFERROR(VLOOKUP($C76,הוצאות!$B:$AA,O$4-1,FALSE),""))</f>
        <v/>
      </c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1"/>
    </row>
    <row r="77" spans="1:32" ht="16.5" thickBot="1" x14ac:dyDescent="0.3">
      <c r="A77" s="52">
        <f t="shared" si="2"/>
        <v>0</v>
      </c>
      <c r="C77" s="75" t="str">
        <f>IF(OR(C76="סה""כ",C76=""),"",IF(IFERROR(_xlfn.AGGREGATE(15,6,הוצאות!$B$1:$B$1017*1/--(הוצאות!$A$1:$A$1017=$P$5),ROW()-5),"")&lt;2000000000,IFERROR(_xlfn.AGGREGATE(15,6,הוצאות!$B$1:$B$1017*1/--(הוצאות!$A$1:$A$1017=$P$5),ROW()-5),""),"סה""כ"))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7" s="76" t="str">
        <f>IF(C77="סה""כ","",IFERROR(VLOOKUP($C77,הוצאות!$B:$Z,5,FALSE),""))</f>
        <v/>
      </c>
      <c r="E77" s="77">
        <v>167435</v>
      </c>
      <c r="F77" s="77">
        <v>114565</v>
      </c>
      <c r="G77" s="77">
        <v>145246</v>
      </c>
      <c r="H77" s="78">
        <v>251440</v>
      </c>
      <c r="I77" s="78">
        <v>201029</v>
      </c>
      <c r="J77" s="78">
        <v>265358.28000000003</v>
      </c>
      <c r="K77" s="79" t="str">
        <f ca="1">IF($C77="סה""כ",SUM(INDIRECT(ADDRESS(6,COLUMN())&amp;":"&amp;ADDRESS(ROW()-1,COLUMN()))),IFERROR(VLOOKUP($C77,הוצאות!$B:$AA,K$4-1,FALSE),""))</f>
        <v/>
      </c>
      <c r="L77" s="79" t="str">
        <f ca="1">IF($C77="סה""כ",SUM(INDIRECT(ADDRESS(6,COLUMN())&amp;":"&amp;ADDRESS(ROW()-1,COLUMN()))),IFERROR(VLOOKUP($C77,הוצאות!$B:$AA,L$4-1,FALSE),""))</f>
        <v/>
      </c>
      <c r="M77" s="79" t="str">
        <f ca="1">IF($C77="סה""כ",SUM(INDIRECT(ADDRESS(6,COLUMN())&amp;":"&amp;ADDRESS(ROW()-1,COLUMN()))),IFERROR(VLOOKUP($C77,הוצאות!$B:$AA,M$4-1,FALSE),""))</f>
        <v/>
      </c>
      <c r="N77" s="79" t="str">
        <f ca="1">IF($C77="סה""כ",SUM(INDIRECT(ADDRESS(6,COLUMN())&amp;":"&amp;ADDRESS(ROW()-1,COLUMN()))),IFERROR(VLOOKUP($C77,הוצאות!$B:$AA,N$4-1,FALSE),""))</f>
        <v/>
      </c>
      <c r="O77" s="79" t="str">
        <f ca="1">IF($C77="סה""כ",SUM(INDIRECT(ADDRESS(6,COLUMN())&amp;":"&amp;ADDRESS(ROW()-1,COLUMN()))),IFERROR(VLOOKUP($C77,הוצאות!$B:$AA,O$4-1,FALSE),""))</f>
        <v/>
      </c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1"/>
    </row>
    <row r="78" spans="1:32" ht="16.5" thickBot="1" x14ac:dyDescent="0.3">
      <c r="A78" s="52">
        <f t="shared" si="2"/>
        <v>0</v>
      </c>
      <c r="C78" s="75" t="str">
        <f>IF(OR(C77="סה""כ",C77=""),"",IF(IFERROR(_xlfn.AGGREGATE(15,6,הוצאות!$B$1:$B$1017*1/--(הוצאות!$A$1:$A$1017=$P$5),ROW()-5),"")&lt;2000000000,IFERROR(_xlfn.AGGREGATE(15,6,הוצאות!$B$1:$B$1017*1/--(הוצאות!$A$1:$A$1017=$P$5),ROW()-5),""),"סה""כ"))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8" s="76" t="str">
        <f>IF(C78="סה""כ","",IFERROR(VLOOKUP($C78,הוצאות!$B:$Z,5,FALSE),""))</f>
        <v/>
      </c>
      <c r="E78" s="77">
        <v>167435</v>
      </c>
      <c r="F78" s="77">
        <v>114565</v>
      </c>
      <c r="G78" s="77">
        <v>145246</v>
      </c>
      <c r="H78" s="78">
        <v>251440</v>
      </c>
      <c r="I78" s="78">
        <v>201029</v>
      </c>
      <c r="J78" s="78">
        <v>265358.28000000003</v>
      </c>
      <c r="K78" s="79" t="str">
        <f ca="1">IF($C78="סה""כ",SUM(INDIRECT(ADDRESS(6,COLUMN())&amp;":"&amp;ADDRESS(ROW()-1,COLUMN()))),IFERROR(VLOOKUP($C78,הוצאות!$B:$AA,K$4-1,FALSE),""))</f>
        <v/>
      </c>
      <c r="L78" s="79" t="str">
        <f ca="1">IF($C78="סה""כ",SUM(INDIRECT(ADDRESS(6,COLUMN())&amp;":"&amp;ADDRESS(ROW()-1,COLUMN()))),IFERROR(VLOOKUP($C78,הוצאות!$B:$AA,L$4-1,FALSE),""))</f>
        <v/>
      </c>
      <c r="M78" s="79" t="str">
        <f ca="1">IF($C78="סה""כ",SUM(INDIRECT(ADDRESS(6,COLUMN())&amp;":"&amp;ADDRESS(ROW()-1,COLUMN()))),IFERROR(VLOOKUP($C78,הוצאות!$B:$AA,M$4-1,FALSE),""))</f>
        <v/>
      </c>
      <c r="N78" s="79" t="str">
        <f ca="1">IF($C78="סה""כ",SUM(INDIRECT(ADDRESS(6,COLUMN())&amp;":"&amp;ADDRESS(ROW()-1,COLUMN()))),IFERROR(VLOOKUP($C78,הוצאות!$B:$AA,N$4-1,FALSE),""))</f>
        <v/>
      </c>
      <c r="O78" s="79" t="str">
        <f ca="1">IF($C78="סה""כ",SUM(INDIRECT(ADDRESS(6,COLUMN())&amp;":"&amp;ADDRESS(ROW()-1,COLUMN()))),IFERROR(VLOOKUP($C78,הוצאות!$B:$AA,O$4-1,FALSE),""))</f>
        <v/>
      </c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1"/>
    </row>
    <row r="79" spans="1:32" ht="16.5" thickBot="1" x14ac:dyDescent="0.3">
      <c r="A79" s="52">
        <f t="shared" si="2"/>
        <v>0</v>
      </c>
      <c r="C79" s="75" t="str">
        <f>IF(OR(C78="סה""כ",C78=""),"",IF(IFERROR(_xlfn.AGGREGATE(15,6,הוצאות!$B$1:$B$1017*1/--(הוצאות!$A$1:$A$1017=$P$5),ROW()-5),"")&lt;2000000000,IFERROR(_xlfn.AGGREGATE(15,6,הוצאות!$B$1:$B$1017*1/--(הוצאות!$A$1:$A$1017=$P$5),ROW()-5),""),"סה""כ"))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79" s="76" t="str">
        <f>IF(C79="סה""כ","",IFERROR(VLOOKUP($C79,הוצאות!$B:$Z,5,FALSE),""))</f>
        <v/>
      </c>
      <c r="E79" s="77">
        <v>167435</v>
      </c>
      <c r="F79" s="77">
        <v>114565</v>
      </c>
      <c r="G79" s="77">
        <v>145246</v>
      </c>
      <c r="H79" s="78">
        <v>251440</v>
      </c>
      <c r="I79" s="78">
        <v>201029</v>
      </c>
      <c r="J79" s="78">
        <v>265358.28000000003</v>
      </c>
      <c r="K79" s="79" t="str">
        <f ca="1">IF($C79="סה""כ",SUM(INDIRECT(ADDRESS(6,COLUMN())&amp;":"&amp;ADDRESS(ROW()-1,COLUMN()))),IFERROR(VLOOKUP($C79,הוצאות!$B:$AA,K$4-1,FALSE),""))</f>
        <v/>
      </c>
      <c r="L79" s="79" t="str">
        <f ca="1">IF($C79="סה""כ",SUM(INDIRECT(ADDRESS(6,COLUMN())&amp;":"&amp;ADDRESS(ROW()-1,COLUMN()))),IFERROR(VLOOKUP($C79,הוצאות!$B:$AA,L$4-1,FALSE),""))</f>
        <v/>
      </c>
      <c r="M79" s="79" t="str">
        <f ca="1">IF($C79="סה""כ",SUM(INDIRECT(ADDRESS(6,COLUMN())&amp;":"&amp;ADDRESS(ROW()-1,COLUMN()))),IFERROR(VLOOKUP($C79,הוצאות!$B:$AA,M$4-1,FALSE),""))</f>
        <v/>
      </c>
      <c r="N79" s="79" t="str">
        <f ca="1">IF($C79="סה""כ",SUM(INDIRECT(ADDRESS(6,COLUMN())&amp;":"&amp;ADDRESS(ROW()-1,COLUMN()))),IFERROR(VLOOKUP($C79,הוצאות!$B:$AA,N$4-1,FALSE),""))</f>
        <v/>
      </c>
      <c r="O79" s="79" t="str">
        <f ca="1">IF($C79="סה""כ",SUM(INDIRECT(ADDRESS(6,COLUMN())&amp;":"&amp;ADDRESS(ROW()-1,COLUMN()))),IFERROR(VLOOKUP($C79,הוצאות!$B:$AA,O$4-1,FALSE),""))</f>
        <v/>
      </c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1"/>
    </row>
    <row r="80" spans="1:32" ht="16.5" thickBot="1" x14ac:dyDescent="0.3">
      <c r="A80" s="52">
        <f t="shared" si="2"/>
        <v>0</v>
      </c>
      <c r="C80" s="75" t="str">
        <f>IF(OR(C79="סה""כ",C79=""),"",IF(IFERROR(_xlfn.AGGREGATE(15,6,הוצאות!$B$1:$B$1017*1/--(הוצאות!$A$1:$A$1017=$P$5),ROW()-5),"")&lt;2000000000,IFERROR(_xlfn.AGGREGATE(15,6,הוצאות!$B$1:$B$1017*1/--(הוצאות!$A$1:$A$1017=$P$5),ROW()-5),""),"סה""כ"))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0" s="76" t="str">
        <f>IF(C80="סה""כ","",IFERROR(VLOOKUP($C80,הוצאות!$B:$Z,5,FALSE),""))</f>
        <v/>
      </c>
      <c r="E80" s="77">
        <v>167435</v>
      </c>
      <c r="F80" s="77">
        <v>114565</v>
      </c>
      <c r="G80" s="77">
        <v>145246</v>
      </c>
      <c r="H80" s="78">
        <v>251440</v>
      </c>
      <c r="I80" s="78">
        <v>201029</v>
      </c>
      <c r="J80" s="78">
        <v>265358.28000000003</v>
      </c>
      <c r="K80" s="79" t="str">
        <f ca="1">IF($C80="סה""כ",SUM(INDIRECT(ADDRESS(6,COLUMN())&amp;":"&amp;ADDRESS(ROW()-1,COLUMN()))),IFERROR(VLOOKUP($C80,הוצאות!$B:$AA,K$4-1,FALSE),""))</f>
        <v/>
      </c>
      <c r="L80" s="79" t="str">
        <f ca="1">IF($C80="סה""כ",SUM(INDIRECT(ADDRESS(6,COLUMN())&amp;":"&amp;ADDRESS(ROW()-1,COLUMN()))),IFERROR(VLOOKUP($C80,הוצאות!$B:$AA,L$4-1,FALSE),""))</f>
        <v/>
      </c>
      <c r="M80" s="79" t="str">
        <f ca="1">IF($C80="סה""כ",SUM(INDIRECT(ADDRESS(6,COLUMN())&amp;":"&amp;ADDRESS(ROW()-1,COLUMN()))),IFERROR(VLOOKUP($C80,הוצאות!$B:$AA,M$4-1,FALSE),""))</f>
        <v/>
      </c>
      <c r="N80" s="79" t="str">
        <f ca="1">IF($C80="סה""כ",SUM(INDIRECT(ADDRESS(6,COLUMN())&amp;":"&amp;ADDRESS(ROW()-1,COLUMN()))),IFERROR(VLOOKUP($C80,הוצאות!$B:$AA,N$4-1,FALSE),""))</f>
        <v/>
      </c>
      <c r="O80" s="79" t="str">
        <f ca="1">IF($C80="סה""כ",SUM(INDIRECT(ADDRESS(6,COLUMN())&amp;":"&amp;ADDRESS(ROW()-1,COLUMN()))),IFERROR(VLOOKUP($C80,הוצאות!$B:$AA,O$4-1,FALSE),""))</f>
        <v/>
      </c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1"/>
    </row>
    <row r="81" spans="1:32" ht="16.5" thickBot="1" x14ac:dyDescent="0.3">
      <c r="A81" s="52">
        <f t="shared" si="2"/>
        <v>0</v>
      </c>
      <c r="C81" s="75" t="str">
        <f>IF(OR(C80="סה""כ",C80=""),"",IF(IFERROR(_xlfn.AGGREGATE(15,6,הוצאות!$B$1:$B$1017*1/--(הוצאות!$A$1:$A$1017=$P$5),ROW()-5),"")&lt;2000000000,IFERROR(_xlfn.AGGREGATE(15,6,הוצאות!$B$1:$B$1017*1/--(הוצאות!$A$1:$A$1017=$P$5),ROW()-5),""),"סה""כ"))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1" s="76" t="str">
        <f>IF(C81="סה""כ","",IFERROR(VLOOKUP($C81,הוצאות!$B:$Z,5,FALSE),""))</f>
        <v/>
      </c>
      <c r="E81" s="77">
        <v>167435</v>
      </c>
      <c r="F81" s="77">
        <v>114565</v>
      </c>
      <c r="G81" s="77">
        <v>145246</v>
      </c>
      <c r="H81" s="78">
        <v>251440</v>
      </c>
      <c r="I81" s="78">
        <v>201029</v>
      </c>
      <c r="J81" s="78">
        <v>265358.28000000003</v>
      </c>
      <c r="K81" s="79" t="str">
        <f ca="1">IF($C81="סה""כ",SUM(INDIRECT(ADDRESS(6,COLUMN())&amp;":"&amp;ADDRESS(ROW()-1,COLUMN()))),IFERROR(VLOOKUP($C81,הוצאות!$B:$AA,K$4-1,FALSE),""))</f>
        <v/>
      </c>
      <c r="L81" s="79" t="str">
        <f ca="1">IF($C81="סה""כ",SUM(INDIRECT(ADDRESS(6,COLUMN())&amp;":"&amp;ADDRESS(ROW()-1,COLUMN()))),IFERROR(VLOOKUP($C81,הוצאות!$B:$AA,L$4-1,FALSE),""))</f>
        <v/>
      </c>
      <c r="M81" s="79" t="str">
        <f ca="1">IF($C81="סה""כ",SUM(INDIRECT(ADDRESS(6,COLUMN())&amp;":"&amp;ADDRESS(ROW()-1,COLUMN()))),IFERROR(VLOOKUP($C81,הוצאות!$B:$AA,M$4-1,FALSE),""))</f>
        <v/>
      </c>
      <c r="N81" s="79" t="str">
        <f ca="1">IF($C81="סה""כ",SUM(INDIRECT(ADDRESS(6,COLUMN())&amp;":"&amp;ADDRESS(ROW()-1,COLUMN()))),IFERROR(VLOOKUP($C81,הוצאות!$B:$AA,N$4-1,FALSE),""))</f>
        <v/>
      </c>
      <c r="O81" s="79" t="str">
        <f ca="1">IF($C81="סה""כ",SUM(INDIRECT(ADDRESS(6,COLUMN())&amp;":"&amp;ADDRESS(ROW()-1,COLUMN()))),IFERROR(VLOOKUP($C81,הוצאות!$B:$AA,O$4-1,FALSE),""))</f>
        <v/>
      </c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1"/>
    </row>
    <row r="82" spans="1:32" ht="16.5" thickBot="1" x14ac:dyDescent="0.3">
      <c r="A82" s="52">
        <f t="shared" si="2"/>
        <v>0</v>
      </c>
      <c r="C82" s="75" t="str">
        <f>IF(OR(C81="סה""כ",C81=""),"",IF(IFERROR(_xlfn.AGGREGATE(15,6,הוצאות!$B$1:$B$1017*1/--(הוצאות!$A$1:$A$1017=$P$5),ROW()-5),"")&lt;2000000000,IFERROR(_xlfn.AGGREGATE(15,6,הוצאות!$B$1:$B$1017*1/--(הוצאות!$A$1:$A$1017=$P$5),ROW()-5),""),"סה""כ"))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2" s="76" t="str">
        <f>IF(C82="סה""כ","",IFERROR(VLOOKUP($C82,הוצאות!$B:$Z,5,FALSE),""))</f>
        <v/>
      </c>
      <c r="E82" s="77">
        <v>167435</v>
      </c>
      <c r="F82" s="77">
        <v>114565</v>
      </c>
      <c r="G82" s="77">
        <v>145246</v>
      </c>
      <c r="H82" s="78">
        <v>251440</v>
      </c>
      <c r="I82" s="78">
        <v>201029</v>
      </c>
      <c r="J82" s="78">
        <v>265358.28000000003</v>
      </c>
      <c r="K82" s="79" t="str">
        <f ca="1">IF($C82="סה""כ",SUM(INDIRECT(ADDRESS(6,COLUMN())&amp;":"&amp;ADDRESS(ROW()-1,COLUMN()))),IFERROR(VLOOKUP($C82,הוצאות!$B:$AA,K$4-1,FALSE),""))</f>
        <v/>
      </c>
      <c r="L82" s="79" t="str">
        <f ca="1">IF($C82="סה""כ",SUM(INDIRECT(ADDRESS(6,COLUMN())&amp;":"&amp;ADDRESS(ROW()-1,COLUMN()))),IFERROR(VLOOKUP($C82,הוצאות!$B:$AA,L$4-1,FALSE),""))</f>
        <v/>
      </c>
      <c r="M82" s="79" t="str">
        <f ca="1">IF($C82="סה""כ",SUM(INDIRECT(ADDRESS(6,COLUMN())&amp;":"&amp;ADDRESS(ROW()-1,COLUMN()))),IFERROR(VLOOKUP($C82,הוצאות!$B:$AA,M$4-1,FALSE),""))</f>
        <v/>
      </c>
      <c r="N82" s="79" t="str">
        <f ca="1">IF($C82="סה""כ",SUM(INDIRECT(ADDRESS(6,COLUMN())&amp;":"&amp;ADDRESS(ROW()-1,COLUMN()))),IFERROR(VLOOKUP($C82,הוצאות!$B:$AA,N$4-1,FALSE),""))</f>
        <v/>
      </c>
      <c r="O82" s="79" t="str">
        <f ca="1">IF($C82="סה""כ",SUM(INDIRECT(ADDRESS(6,COLUMN())&amp;":"&amp;ADDRESS(ROW()-1,COLUMN()))),IFERROR(VLOOKUP($C82,הוצאות!$B:$AA,O$4-1,FALSE),""))</f>
        <v/>
      </c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1"/>
    </row>
    <row r="83" spans="1:32" ht="16.5" thickBot="1" x14ac:dyDescent="0.3">
      <c r="A83" s="52">
        <f t="shared" si="2"/>
        <v>0</v>
      </c>
      <c r="C83" s="75" t="str">
        <f>IF(OR(C82="סה""כ",C82=""),"",IF(IFERROR(_xlfn.AGGREGATE(15,6,הוצאות!$B$1:$B$1017*1/--(הוצאות!$A$1:$A$1017=$P$5),ROW()-5),"")&lt;2000000000,IFERROR(_xlfn.AGGREGATE(15,6,הוצאות!$B$1:$B$1017*1/--(הוצאות!$A$1:$A$1017=$P$5),ROW()-5),""),"סה""כ"))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3" s="76" t="str">
        <f>IF(C83="סה""כ","",IFERROR(VLOOKUP($C83,הוצאות!$B:$Z,5,FALSE),""))</f>
        <v/>
      </c>
      <c r="E83" s="77">
        <v>167435</v>
      </c>
      <c r="F83" s="77">
        <v>114565</v>
      </c>
      <c r="G83" s="77">
        <v>145246</v>
      </c>
      <c r="H83" s="78">
        <v>251440</v>
      </c>
      <c r="I83" s="78">
        <v>201029</v>
      </c>
      <c r="J83" s="78">
        <v>265358.28000000003</v>
      </c>
      <c r="K83" s="79" t="str">
        <f ca="1">IF($C83="סה""כ",SUM(INDIRECT(ADDRESS(6,COLUMN())&amp;":"&amp;ADDRESS(ROW()-1,COLUMN()))),IFERROR(VLOOKUP($C83,הוצאות!$B:$AA,K$4-1,FALSE),""))</f>
        <v/>
      </c>
      <c r="L83" s="79" t="str">
        <f ca="1">IF($C83="סה""כ",SUM(INDIRECT(ADDRESS(6,COLUMN())&amp;":"&amp;ADDRESS(ROW()-1,COLUMN()))),IFERROR(VLOOKUP($C83,הוצאות!$B:$AA,L$4-1,FALSE),""))</f>
        <v/>
      </c>
      <c r="M83" s="79" t="str">
        <f ca="1">IF($C83="סה""כ",SUM(INDIRECT(ADDRESS(6,COLUMN())&amp;":"&amp;ADDRESS(ROW()-1,COLUMN()))),IFERROR(VLOOKUP($C83,הוצאות!$B:$AA,M$4-1,FALSE),""))</f>
        <v/>
      </c>
      <c r="N83" s="79" t="str">
        <f ca="1">IF($C83="סה""כ",SUM(INDIRECT(ADDRESS(6,COLUMN())&amp;":"&amp;ADDRESS(ROW()-1,COLUMN()))),IFERROR(VLOOKUP($C83,הוצאות!$B:$AA,N$4-1,FALSE),""))</f>
        <v/>
      </c>
      <c r="O83" s="79" t="str">
        <f ca="1">IF($C83="סה""כ",SUM(INDIRECT(ADDRESS(6,COLUMN())&amp;":"&amp;ADDRESS(ROW()-1,COLUMN()))),IFERROR(VLOOKUP($C83,הוצאות!$B:$AA,O$4-1,FALSE),""))</f>
        <v/>
      </c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1"/>
    </row>
    <row r="84" spans="1:32" ht="16.5" thickBot="1" x14ac:dyDescent="0.3">
      <c r="A84" s="52">
        <f t="shared" si="2"/>
        <v>0</v>
      </c>
      <c r="C84" s="75" t="str">
        <f>IF(OR(C83="סה""כ",C83=""),"",IF(IFERROR(_xlfn.AGGREGATE(15,6,הוצאות!$B$1:$B$1017*1/--(הוצאות!$A$1:$A$1017=$P$5),ROW()-5),"")&lt;2000000000,IFERROR(_xlfn.AGGREGATE(15,6,הוצאות!$B$1:$B$1017*1/--(הוצאות!$A$1:$A$1017=$P$5),ROW()-5),""),"סה""כ"))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4" s="76" t="str">
        <f>IF(C84="סה""כ","",IFERROR(VLOOKUP($C84,הוצאות!$B:$Z,5,FALSE),""))</f>
        <v/>
      </c>
      <c r="E84" s="77">
        <v>167435</v>
      </c>
      <c r="F84" s="77">
        <v>114565</v>
      </c>
      <c r="G84" s="77">
        <v>145246</v>
      </c>
      <c r="H84" s="78">
        <v>251440</v>
      </c>
      <c r="I84" s="78">
        <v>201029</v>
      </c>
      <c r="J84" s="78">
        <v>265358.28000000003</v>
      </c>
      <c r="K84" s="79" t="str">
        <f ca="1">IF($C84="סה""כ",SUM(INDIRECT(ADDRESS(6,COLUMN())&amp;":"&amp;ADDRESS(ROW()-1,COLUMN()))),IFERROR(VLOOKUP($C84,הוצאות!$B:$AA,K$4-1,FALSE),""))</f>
        <v/>
      </c>
      <c r="L84" s="79" t="str">
        <f ca="1">IF($C84="סה""כ",SUM(INDIRECT(ADDRESS(6,COLUMN())&amp;":"&amp;ADDRESS(ROW()-1,COLUMN()))),IFERROR(VLOOKUP($C84,הוצאות!$B:$AA,L$4-1,FALSE),""))</f>
        <v/>
      </c>
      <c r="M84" s="79" t="str">
        <f ca="1">IF($C84="סה""כ",SUM(INDIRECT(ADDRESS(6,COLUMN())&amp;":"&amp;ADDRESS(ROW()-1,COLUMN()))),IFERROR(VLOOKUP($C84,הוצאות!$B:$AA,M$4-1,FALSE),""))</f>
        <v/>
      </c>
      <c r="N84" s="79" t="str">
        <f ca="1">IF($C84="סה""כ",SUM(INDIRECT(ADDRESS(6,COLUMN())&amp;":"&amp;ADDRESS(ROW()-1,COLUMN()))),IFERROR(VLOOKUP($C84,הוצאות!$B:$AA,N$4-1,FALSE),""))</f>
        <v/>
      </c>
      <c r="O84" s="79" t="str">
        <f ca="1">IF($C84="סה""כ",SUM(INDIRECT(ADDRESS(6,COLUMN())&amp;":"&amp;ADDRESS(ROW()-1,COLUMN()))),IFERROR(VLOOKUP($C84,הוצאות!$B:$AA,O$4-1,FALSE),""))</f>
        <v/>
      </c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1"/>
    </row>
    <row r="85" spans="1:32" ht="16.5" thickBot="1" x14ac:dyDescent="0.3">
      <c r="A85" s="52">
        <f t="shared" si="2"/>
        <v>0</v>
      </c>
      <c r="C85" s="75" t="str">
        <f>IF(OR(C84="סה""כ",C84=""),"",IF(IFERROR(_xlfn.AGGREGATE(15,6,הוצאות!$B$1:$B$1017*1/--(הוצאות!$A$1:$A$1017=$P$5),ROW()-5),"")&lt;2000000000,IFERROR(_xlfn.AGGREGATE(15,6,הוצאות!$B$1:$B$1017*1/--(הוצאות!$A$1:$A$1017=$P$5),ROW()-5),""),"סה""כ"))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5" s="76" t="str">
        <f>IF(C85="סה""כ","",IFERROR(VLOOKUP($C85,הוצאות!$B:$Z,5,FALSE),""))</f>
        <v/>
      </c>
      <c r="E85" s="77">
        <v>167435</v>
      </c>
      <c r="F85" s="77">
        <v>114565</v>
      </c>
      <c r="G85" s="77">
        <v>145246</v>
      </c>
      <c r="H85" s="78">
        <v>251440</v>
      </c>
      <c r="I85" s="78">
        <v>201029</v>
      </c>
      <c r="J85" s="78">
        <v>265358.28000000003</v>
      </c>
      <c r="K85" s="79" t="str">
        <f ca="1">IF($C85="סה""כ",SUM(INDIRECT(ADDRESS(6,COLUMN())&amp;":"&amp;ADDRESS(ROW()-1,COLUMN()))),IFERROR(VLOOKUP($C85,הוצאות!$B:$AA,K$4-1,FALSE),""))</f>
        <v/>
      </c>
      <c r="L85" s="79" t="str">
        <f ca="1">IF($C85="סה""כ",SUM(INDIRECT(ADDRESS(6,COLUMN())&amp;":"&amp;ADDRESS(ROW()-1,COLUMN()))),IFERROR(VLOOKUP($C85,הוצאות!$B:$AA,L$4-1,FALSE),""))</f>
        <v/>
      </c>
      <c r="M85" s="79" t="str">
        <f ca="1">IF($C85="סה""כ",SUM(INDIRECT(ADDRESS(6,COLUMN())&amp;":"&amp;ADDRESS(ROW()-1,COLUMN()))),IFERROR(VLOOKUP($C85,הוצאות!$B:$AA,M$4-1,FALSE),""))</f>
        <v/>
      </c>
      <c r="N85" s="79" t="str">
        <f ca="1">IF($C85="סה""כ",SUM(INDIRECT(ADDRESS(6,COLUMN())&amp;":"&amp;ADDRESS(ROW()-1,COLUMN()))),IFERROR(VLOOKUP($C85,הוצאות!$B:$AA,N$4-1,FALSE),""))</f>
        <v/>
      </c>
      <c r="O85" s="79" t="str">
        <f ca="1">IF($C85="סה""כ",SUM(INDIRECT(ADDRESS(6,COLUMN())&amp;":"&amp;ADDRESS(ROW()-1,COLUMN()))),IFERROR(VLOOKUP($C85,הוצאות!$B:$AA,O$4-1,FALSE),""))</f>
        <v/>
      </c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1"/>
    </row>
    <row r="86" spans="1:32" ht="16.5" thickBot="1" x14ac:dyDescent="0.3">
      <c r="A86" s="52">
        <f t="shared" si="2"/>
        <v>0</v>
      </c>
      <c r="C86" s="75" t="str">
        <f>IF(OR(C85="סה""כ",C85=""),"",IF(IFERROR(_xlfn.AGGREGATE(15,6,הוצאות!$B$1:$B$1017*1/--(הוצאות!$A$1:$A$1017=$P$5),ROW()-5),"")&lt;2000000000,IFERROR(_xlfn.AGGREGATE(15,6,הוצאות!$B$1:$B$1017*1/--(הוצאות!$A$1:$A$1017=$P$5),ROW()-5),""),"סה""כ"))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6" s="76" t="str">
        <f>IF(C86="סה""כ","",IFERROR(VLOOKUP($C86,הוצאות!$B:$Z,5,FALSE),""))</f>
        <v/>
      </c>
      <c r="E86" s="77">
        <v>167435</v>
      </c>
      <c r="F86" s="77">
        <v>114565</v>
      </c>
      <c r="G86" s="77">
        <v>145246</v>
      </c>
      <c r="H86" s="78">
        <v>251440</v>
      </c>
      <c r="I86" s="78">
        <v>201029</v>
      </c>
      <c r="J86" s="78">
        <v>265358.28000000003</v>
      </c>
      <c r="K86" s="79" t="str">
        <f ca="1">IF($C86="סה""כ",SUM(INDIRECT(ADDRESS(6,COLUMN())&amp;":"&amp;ADDRESS(ROW()-1,COLUMN()))),IFERROR(VLOOKUP($C86,הוצאות!$B:$AA,K$4-1,FALSE),""))</f>
        <v/>
      </c>
      <c r="L86" s="79" t="str">
        <f ca="1">IF($C86="סה""כ",SUM(INDIRECT(ADDRESS(6,COLUMN())&amp;":"&amp;ADDRESS(ROW()-1,COLUMN()))),IFERROR(VLOOKUP($C86,הוצאות!$B:$AA,L$4-1,FALSE),""))</f>
        <v/>
      </c>
      <c r="M86" s="79" t="str">
        <f ca="1">IF($C86="סה""כ",SUM(INDIRECT(ADDRESS(6,COLUMN())&amp;":"&amp;ADDRESS(ROW()-1,COLUMN()))),IFERROR(VLOOKUP($C86,הוצאות!$B:$AA,M$4-1,FALSE),""))</f>
        <v/>
      </c>
      <c r="N86" s="79" t="str">
        <f ca="1">IF($C86="סה""כ",SUM(INDIRECT(ADDRESS(6,COLUMN())&amp;":"&amp;ADDRESS(ROW()-1,COLUMN()))),IFERROR(VLOOKUP($C86,הוצאות!$B:$AA,N$4-1,FALSE),""))</f>
        <v/>
      </c>
      <c r="O86" s="79" t="str">
        <f ca="1">IF($C86="סה""כ",SUM(INDIRECT(ADDRESS(6,COLUMN())&amp;":"&amp;ADDRESS(ROW()-1,COLUMN()))),IFERROR(VLOOKUP($C86,הוצאות!$B:$AA,O$4-1,FALSE),""))</f>
        <v/>
      </c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1"/>
    </row>
    <row r="87" spans="1:32" ht="16.5" thickBot="1" x14ac:dyDescent="0.3">
      <c r="A87" s="52">
        <f t="shared" si="2"/>
        <v>0</v>
      </c>
      <c r="C87" s="75" t="str">
        <f>IF(OR(C86="סה""כ",C86=""),"",IF(IFERROR(_xlfn.AGGREGATE(15,6,הוצאות!$B$1:$B$1017*1/--(הוצאות!$A$1:$A$1017=$P$5),ROW()-5),"")&lt;2000000000,IFERROR(_xlfn.AGGREGATE(15,6,הוצאות!$B$1:$B$1017*1/--(הוצאות!$A$1:$A$1017=$P$5),ROW()-5),""),"סה""כ"))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7" s="76" t="str">
        <f>IF(C87="סה""כ","",IFERROR(VLOOKUP($C87,הוצאות!$B:$Z,5,FALSE),""))</f>
        <v/>
      </c>
      <c r="E87" s="77">
        <v>167435</v>
      </c>
      <c r="F87" s="77">
        <v>114565</v>
      </c>
      <c r="G87" s="77">
        <v>145246</v>
      </c>
      <c r="H87" s="78">
        <v>251440</v>
      </c>
      <c r="I87" s="78">
        <v>201029</v>
      </c>
      <c r="J87" s="78">
        <v>265358.28000000003</v>
      </c>
      <c r="K87" s="79" t="str">
        <f ca="1">IF($C87="סה""כ",SUM(INDIRECT(ADDRESS(6,COLUMN())&amp;":"&amp;ADDRESS(ROW()-1,COLUMN()))),IFERROR(VLOOKUP($C87,הוצאות!$B:$AA,K$4-1,FALSE),""))</f>
        <v/>
      </c>
      <c r="L87" s="79" t="str">
        <f ca="1">IF($C87="סה""כ",SUM(INDIRECT(ADDRESS(6,COLUMN())&amp;":"&amp;ADDRESS(ROW()-1,COLUMN()))),IFERROR(VLOOKUP($C87,הוצאות!$B:$AA,L$4-1,FALSE),""))</f>
        <v/>
      </c>
      <c r="M87" s="79" t="str">
        <f ca="1">IF($C87="סה""כ",SUM(INDIRECT(ADDRESS(6,COLUMN())&amp;":"&amp;ADDRESS(ROW()-1,COLUMN()))),IFERROR(VLOOKUP($C87,הוצאות!$B:$AA,M$4-1,FALSE),""))</f>
        <v/>
      </c>
      <c r="N87" s="79" t="str">
        <f ca="1">IF($C87="סה""כ",SUM(INDIRECT(ADDRESS(6,COLUMN())&amp;":"&amp;ADDRESS(ROW()-1,COLUMN()))),IFERROR(VLOOKUP($C87,הוצאות!$B:$AA,N$4-1,FALSE),""))</f>
        <v/>
      </c>
      <c r="O87" s="79" t="str">
        <f ca="1">IF($C87="סה""כ",SUM(INDIRECT(ADDRESS(6,COLUMN())&amp;":"&amp;ADDRESS(ROW()-1,COLUMN()))),IFERROR(VLOOKUP($C87,הוצאות!$B:$AA,O$4-1,FALSE),""))</f>
        <v/>
      </c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1"/>
    </row>
    <row r="88" spans="1:32" ht="16.5" thickBot="1" x14ac:dyDescent="0.3">
      <c r="A88" s="52">
        <f t="shared" si="2"/>
        <v>0</v>
      </c>
      <c r="C88" s="75" t="str">
        <f>IF(OR(C87="סה""כ",C87=""),"",IF(IFERROR(_xlfn.AGGREGATE(15,6,הוצאות!$B$1:$B$1017*1/--(הוצאות!$A$1:$A$1017=$P$5),ROW()-5),"")&lt;2000000000,IFERROR(_xlfn.AGGREGATE(15,6,הוצאות!$B$1:$B$1017*1/--(הוצאות!$A$1:$A$1017=$P$5),ROW()-5),""),"סה""כ"))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8" s="76" t="str">
        <f>IF(C88="סה""כ","",IFERROR(VLOOKUP($C88,הוצאות!$B:$Z,5,FALSE),""))</f>
        <v/>
      </c>
      <c r="E88" s="77">
        <v>167435</v>
      </c>
      <c r="F88" s="77">
        <v>114565</v>
      </c>
      <c r="G88" s="77">
        <v>145246</v>
      </c>
      <c r="H88" s="78">
        <v>251440</v>
      </c>
      <c r="I88" s="78">
        <v>201029</v>
      </c>
      <c r="J88" s="78">
        <v>265358.28000000003</v>
      </c>
      <c r="K88" s="79" t="str">
        <f ca="1">IF($C88="סה""כ",SUM(INDIRECT(ADDRESS(6,COLUMN())&amp;":"&amp;ADDRESS(ROW()-1,COLUMN()))),IFERROR(VLOOKUP($C88,הוצאות!$B:$AA,K$4-1,FALSE),""))</f>
        <v/>
      </c>
      <c r="L88" s="79" t="str">
        <f ca="1">IF($C88="סה""כ",SUM(INDIRECT(ADDRESS(6,COLUMN())&amp;":"&amp;ADDRESS(ROW()-1,COLUMN()))),IFERROR(VLOOKUP($C88,הוצאות!$B:$AA,L$4-1,FALSE),""))</f>
        <v/>
      </c>
      <c r="M88" s="79" t="str">
        <f ca="1">IF($C88="סה""כ",SUM(INDIRECT(ADDRESS(6,COLUMN())&amp;":"&amp;ADDRESS(ROW()-1,COLUMN()))),IFERROR(VLOOKUP($C88,הוצאות!$B:$AA,M$4-1,FALSE),""))</f>
        <v/>
      </c>
      <c r="N88" s="79" t="str">
        <f ca="1">IF($C88="סה""כ",SUM(INDIRECT(ADDRESS(6,COLUMN())&amp;":"&amp;ADDRESS(ROW()-1,COLUMN()))),IFERROR(VLOOKUP($C88,הוצאות!$B:$AA,N$4-1,FALSE),""))</f>
        <v/>
      </c>
      <c r="O88" s="79" t="str">
        <f ca="1">IF($C88="סה""כ",SUM(INDIRECT(ADDRESS(6,COLUMN())&amp;":"&amp;ADDRESS(ROW()-1,COLUMN()))),IFERROR(VLOOKUP($C88,הוצאות!$B:$AA,O$4-1,FALSE),""))</f>
        <v/>
      </c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1"/>
    </row>
    <row r="89" spans="1:32" ht="16.5" thickBot="1" x14ac:dyDescent="0.3">
      <c r="A89" s="52">
        <f t="shared" si="2"/>
        <v>0</v>
      </c>
      <c r="C89" s="75" t="str">
        <f>IF(OR(C88="סה""כ",C88=""),"",IF(IFERROR(_xlfn.AGGREGATE(15,6,הוצאות!$B$1:$B$1017*1/--(הוצאות!$A$1:$A$1017=$P$5),ROW()-5),"")&lt;2000000000,IFERROR(_xlfn.AGGREGATE(15,6,הוצאות!$B$1:$B$1017*1/--(הוצאות!$A$1:$A$1017=$P$5),ROW()-5),""),"סה""כ"))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89" s="76" t="str">
        <f>IF(C89="סה""כ","",IFERROR(VLOOKUP($C89,הוצאות!$B:$Z,5,FALSE),""))</f>
        <v/>
      </c>
      <c r="E89" s="77">
        <v>167435</v>
      </c>
      <c r="F89" s="77">
        <v>114565</v>
      </c>
      <c r="G89" s="77">
        <v>145246</v>
      </c>
      <c r="H89" s="78">
        <v>251440</v>
      </c>
      <c r="I89" s="78">
        <v>201029</v>
      </c>
      <c r="J89" s="78">
        <v>265358.28000000003</v>
      </c>
      <c r="K89" s="79" t="str">
        <f ca="1">IF($C89="סה""כ",SUM(INDIRECT(ADDRESS(6,COLUMN())&amp;":"&amp;ADDRESS(ROW()-1,COLUMN()))),IFERROR(VLOOKUP($C89,הוצאות!$B:$AA,K$4-1,FALSE),""))</f>
        <v/>
      </c>
      <c r="L89" s="79" t="str">
        <f ca="1">IF($C89="סה""כ",SUM(INDIRECT(ADDRESS(6,COLUMN())&amp;":"&amp;ADDRESS(ROW()-1,COLUMN()))),IFERROR(VLOOKUP($C89,הוצאות!$B:$AA,L$4-1,FALSE),""))</f>
        <v/>
      </c>
      <c r="M89" s="79" t="str">
        <f ca="1">IF($C89="סה""כ",SUM(INDIRECT(ADDRESS(6,COLUMN())&amp;":"&amp;ADDRESS(ROW()-1,COLUMN()))),IFERROR(VLOOKUP($C89,הוצאות!$B:$AA,M$4-1,FALSE),""))</f>
        <v/>
      </c>
      <c r="N89" s="79" t="str">
        <f ca="1">IF($C89="סה""כ",SUM(INDIRECT(ADDRESS(6,COLUMN())&amp;":"&amp;ADDRESS(ROW()-1,COLUMN()))),IFERROR(VLOOKUP($C89,הוצאות!$B:$AA,N$4-1,FALSE),""))</f>
        <v/>
      </c>
      <c r="O89" s="79" t="str">
        <f ca="1">IF($C89="סה""כ",SUM(INDIRECT(ADDRESS(6,COLUMN())&amp;":"&amp;ADDRESS(ROW()-1,COLUMN()))),IFERROR(VLOOKUP($C89,הוצאות!$B:$AA,O$4-1,FALSE),""))</f>
        <v/>
      </c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1"/>
    </row>
    <row r="90" spans="1:32" ht="16.5" thickBot="1" x14ac:dyDescent="0.3">
      <c r="A90" s="52">
        <f t="shared" si="2"/>
        <v>0</v>
      </c>
      <c r="C90" s="75" t="str">
        <f>IF(OR(C89="סה""כ",C89=""),"",IF(IFERROR(_xlfn.AGGREGATE(15,6,הוצאות!$B$1:$B$1017*1/--(הוצאות!$A$1:$A$1017=$P$5),ROW()-5),"")&lt;2000000000,IFERROR(_xlfn.AGGREGATE(15,6,הוצאות!$B$1:$B$1017*1/--(הוצאות!$A$1:$A$1017=$P$5),ROW()-5),""),"סה""כ"))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0" s="76" t="str">
        <f>IF(C90="סה""כ","",IFERROR(VLOOKUP($C90,הוצאות!$B:$Z,5,FALSE),""))</f>
        <v/>
      </c>
      <c r="E90" s="77">
        <v>167435</v>
      </c>
      <c r="F90" s="77">
        <v>114565</v>
      </c>
      <c r="G90" s="77">
        <v>145246</v>
      </c>
      <c r="H90" s="78">
        <v>251440</v>
      </c>
      <c r="I90" s="78">
        <v>201029</v>
      </c>
      <c r="J90" s="78">
        <v>265358.28000000003</v>
      </c>
      <c r="K90" s="79" t="str">
        <f ca="1">IF($C90="סה""כ",SUM(INDIRECT(ADDRESS(6,COLUMN())&amp;":"&amp;ADDRESS(ROW()-1,COLUMN()))),IFERROR(VLOOKUP($C90,הוצאות!$B:$AA,K$4-1,FALSE),""))</f>
        <v/>
      </c>
      <c r="L90" s="79" t="str">
        <f ca="1">IF($C90="סה""כ",SUM(INDIRECT(ADDRESS(6,COLUMN())&amp;":"&amp;ADDRESS(ROW()-1,COLUMN()))),IFERROR(VLOOKUP($C90,הוצאות!$B:$AA,L$4-1,FALSE),""))</f>
        <v/>
      </c>
      <c r="M90" s="79" t="str">
        <f ca="1">IF($C90="סה""כ",SUM(INDIRECT(ADDRESS(6,COLUMN())&amp;":"&amp;ADDRESS(ROW()-1,COLUMN()))),IFERROR(VLOOKUP($C90,הוצאות!$B:$AA,M$4-1,FALSE),""))</f>
        <v/>
      </c>
      <c r="N90" s="79" t="str">
        <f ca="1">IF($C90="סה""כ",SUM(INDIRECT(ADDRESS(6,COLUMN())&amp;":"&amp;ADDRESS(ROW()-1,COLUMN()))),IFERROR(VLOOKUP($C90,הוצאות!$B:$AA,N$4-1,FALSE),""))</f>
        <v/>
      </c>
      <c r="O90" s="79" t="str">
        <f ca="1">IF($C90="סה""כ",SUM(INDIRECT(ADDRESS(6,COLUMN())&amp;":"&amp;ADDRESS(ROW()-1,COLUMN()))),IFERROR(VLOOKUP($C90,הוצאות!$B:$AA,O$4-1,FALSE),""))</f>
        <v/>
      </c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1"/>
    </row>
    <row r="91" spans="1:32" ht="16.5" thickBot="1" x14ac:dyDescent="0.3">
      <c r="A91" s="52">
        <f t="shared" si="2"/>
        <v>0</v>
      </c>
      <c r="C91" s="75" t="str">
        <f>IF(OR(C90="סה""כ",C90=""),"",IF(IFERROR(_xlfn.AGGREGATE(15,6,הוצאות!$B$1:$B$1017*1/--(הוצאות!$A$1:$A$1017=$P$5),ROW()-5),"")&lt;2000000000,IFERROR(_xlfn.AGGREGATE(15,6,הוצאות!$B$1:$B$1017*1/--(הוצאות!$A$1:$A$1017=$P$5),ROW()-5),""),"סה""כ"))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1" s="76" t="str">
        <f>IF(C91="סה""כ","",IFERROR(VLOOKUP($C91,הוצאות!$B:$Z,5,FALSE),""))</f>
        <v/>
      </c>
      <c r="E91" s="77">
        <v>167435</v>
      </c>
      <c r="F91" s="77">
        <v>114565</v>
      </c>
      <c r="G91" s="77">
        <v>145246</v>
      </c>
      <c r="H91" s="78">
        <v>251440</v>
      </c>
      <c r="I91" s="78">
        <v>201029</v>
      </c>
      <c r="J91" s="78">
        <v>265358.28000000003</v>
      </c>
      <c r="K91" s="79" t="str">
        <f ca="1">IF($C91="סה""כ",SUM(INDIRECT(ADDRESS(6,COLUMN())&amp;":"&amp;ADDRESS(ROW()-1,COLUMN()))),IFERROR(VLOOKUP($C91,הוצאות!$B:$AA,K$4-1,FALSE),""))</f>
        <v/>
      </c>
      <c r="L91" s="79" t="str">
        <f ca="1">IF($C91="סה""כ",SUM(INDIRECT(ADDRESS(6,COLUMN())&amp;":"&amp;ADDRESS(ROW()-1,COLUMN()))),IFERROR(VLOOKUP($C91,הוצאות!$B:$AA,L$4-1,FALSE),""))</f>
        <v/>
      </c>
      <c r="M91" s="79" t="str">
        <f ca="1">IF($C91="סה""כ",SUM(INDIRECT(ADDRESS(6,COLUMN())&amp;":"&amp;ADDRESS(ROW()-1,COLUMN()))),IFERROR(VLOOKUP($C91,הוצאות!$B:$AA,M$4-1,FALSE),""))</f>
        <v/>
      </c>
      <c r="N91" s="79" t="str">
        <f ca="1">IF($C91="סה""כ",SUM(INDIRECT(ADDRESS(6,COLUMN())&amp;":"&amp;ADDRESS(ROW()-1,COLUMN()))),IFERROR(VLOOKUP($C91,הוצאות!$B:$AA,N$4-1,FALSE),""))</f>
        <v/>
      </c>
      <c r="O91" s="79" t="str">
        <f ca="1">IF($C91="סה""כ",SUM(INDIRECT(ADDRESS(6,COLUMN())&amp;":"&amp;ADDRESS(ROW()-1,COLUMN()))),IFERROR(VLOOKUP($C91,הוצאות!$B:$AA,O$4-1,FALSE),""))</f>
        <v/>
      </c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1"/>
    </row>
    <row r="92" spans="1:32" ht="16.5" thickBot="1" x14ac:dyDescent="0.3">
      <c r="A92" s="52">
        <f t="shared" si="2"/>
        <v>0</v>
      </c>
      <c r="C92" s="75" t="str">
        <f>IF(OR(C91="סה""כ",C91=""),"",IF(IFERROR(_xlfn.AGGREGATE(15,6,הוצאות!$B$1:$B$1017*1/--(הוצאות!$A$1:$A$1017=$P$5),ROW()-5),"")&lt;2000000000,IFERROR(_xlfn.AGGREGATE(15,6,הוצאות!$B$1:$B$1017*1/--(הוצאות!$A$1:$A$1017=$P$5),ROW()-5),""),"סה""כ"))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2" s="76" t="str">
        <f>IF(C92="סה""כ","",IFERROR(VLOOKUP($C92,הוצאות!$B:$Z,5,FALSE),""))</f>
        <v/>
      </c>
      <c r="E92" s="77">
        <v>167435</v>
      </c>
      <c r="F92" s="77">
        <v>114565</v>
      </c>
      <c r="G92" s="77">
        <v>145246</v>
      </c>
      <c r="H92" s="78">
        <v>251440</v>
      </c>
      <c r="I92" s="78">
        <v>201029</v>
      </c>
      <c r="J92" s="78">
        <v>265358.28000000003</v>
      </c>
      <c r="K92" s="79" t="str">
        <f ca="1">IF($C92="סה""כ",SUM(INDIRECT(ADDRESS(6,COLUMN())&amp;":"&amp;ADDRESS(ROW()-1,COLUMN()))),IFERROR(VLOOKUP($C92,הוצאות!$B:$AA,K$4-1,FALSE),""))</f>
        <v/>
      </c>
      <c r="L92" s="79" t="str">
        <f ca="1">IF($C92="סה""כ",SUM(INDIRECT(ADDRESS(6,COLUMN())&amp;":"&amp;ADDRESS(ROW()-1,COLUMN()))),IFERROR(VLOOKUP($C92,הוצאות!$B:$AA,L$4-1,FALSE),""))</f>
        <v/>
      </c>
      <c r="M92" s="79" t="str">
        <f ca="1">IF($C92="סה""כ",SUM(INDIRECT(ADDRESS(6,COLUMN())&amp;":"&amp;ADDRESS(ROW()-1,COLUMN()))),IFERROR(VLOOKUP($C92,הוצאות!$B:$AA,M$4-1,FALSE),""))</f>
        <v/>
      </c>
      <c r="N92" s="79" t="str">
        <f ca="1">IF($C92="סה""כ",SUM(INDIRECT(ADDRESS(6,COLUMN())&amp;":"&amp;ADDRESS(ROW()-1,COLUMN()))),IFERROR(VLOOKUP($C92,הוצאות!$B:$AA,N$4-1,FALSE),""))</f>
        <v/>
      </c>
      <c r="O92" s="79" t="str">
        <f ca="1">IF($C92="סה""כ",SUM(INDIRECT(ADDRESS(6,COLUMN())&amp;":"&amp;ADDRESS(ROW()-1,COLUMN()))),IFERROR(VLOOKUP($C92,הוצאות!$B:$AA,O$4-1,FALSE),""))</f>
        <v/>
      </c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1"/>
    </row>
    <row r="93" spans="1:32" ht="16.5" thickBot="1" x14ac:dyDescent="0.3">
      <c r="A93" s="52">
        <f t="shared" si="2"/>
        <v>0</v>
      </c>
      <c r="C93" s="75" t="str">
        <f>IF(OR(C92="סה""כ",C92=""),"",IF(IFERROR(_xlfn.AGGREGATE(15,6,הוצאות!$B$1:$B$1017*1/--(הוצאות!$A$1:$A$1017=$P$5),ROW()-5),"")&lt;2000000000,IFERROR(_xlfn.AGGREGATE(15,6,הוצאות!$B$1:$B$1017*1/--(הוצאות!$A$1:$A$1017=$P$5),ROW()-5),""),"סה""כ"))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3" s="76" t="str">
        <f>IF(C93="סה""כ","",IFERROR(VLOOKUP($C93,הוצאות!$B:$Z,5,FALSE),""))</f>
        <v/>
      </c>
      <c r="E93" s="77">
        <v>167435</v>
      </c>
      <c r="F93" s="77">
        <v>114565</v>
      </c>
      <c r="G93" s="77">
        <v>145246</v>
      </c>
      <c r="H93" s="78">
        <v>251440</v>
      </c>
      <c r="I93" s="78">
        <v>201029</v>
      </c>
      <c r="J93" s="78">
        <v>265358.28000000003</v>
      </c>
      <c r="K93" s="79" t="str">
        <f ca="1">IF($C93="סה""כ",SUM(INDIRECT(ADDRESS(6,COLUMN())&amp;":"&amp;ADDRESS(ROW()-1,COLUMN()))),IFERROR(VLOOKUP($C93,הוצאות!$B:$AA,K$4-1,FALSE),""))</f>
        <v/>
      </c>
      <c r="L93" s="79" t="str">
        <f ca="1">IF($C93="סה""כ",SUM(INDIRECT(ADDRESS(6,COLUMN())&amp;":"&amp;ADDRESS(ROW()-1,COLUMN()))),IFERROR(VLOOKUP($C93,הוצאות!$B:$AA,L$4-1,FALSE),""))</f>
        <v/>
      </c>
      <c r="M93" s="79" t="str">
        <f ca="1">IF($C93="סה""כ",SUM(INDIRECT(ADDRESS(6,COLUMN())&amp;":"&amp;ADDRESS(ROW()-1,COLUMN()))),IFERROR(VLOOKUP($C93,הוצאות!$B:$AA,M$4-1,FALSE),""))</f>
        <v/>
      </c>
      <c r="N93" s="79" t="str">
        <f ca="1">IF($C93="סה""כ",SUM(INDIRECT(ADDRESS(6,COLUMN())&amp;":"&amp;ADDRESS(ROW()-1,COLUMN()))),IFERROR(VLOOKUP($C93,הוצאות!$B:$AA,N$4-1,FALSE),""))</f>
        <v/>
      </c>
      <c r="O93" s="79" t="str">
        <f ca="1">IF($C93="סה""כ",SUM(INDIRECT(ADDRESS(6,COLUMN())&amp;":"&amp;ADDRESS(ROW()-1,COLUMN()))),IFERROR(VLOOKUP($C93,הוצאות!$B:$AA,O$4-1,FALSE),""))</f>
        <v/>
      </c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1"/>
    </row>
    <row r="94" spans="1:32" ht="16.5" thickBot="1" x14ac:dyDescent="0.3">
      <c r="A94" s="52">
        <f t="shared" si="2"/>
        <v>0</v>
      </c>
      <c r="C94" s="75" t="str">
        <f>IF(OR(C93="סה""כ",C93=""),"",IF(IFERROR(_xlfn.AGGREGATE(15,6,הוצאות!$B$1:$B$1017*1/--(הוצאות!$A$1:$A$1017=$P$5),ROW()-5),"")&lt;2000000000,IFERROR(_xlfn.AGGREGATE(15,6,הוצאות!$B$1:$B$1017*1/--(הוצאות!$A$1:$A$1017=$P$5),ROW()-5),""),"סה""כ"))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4" s="76" t="str">
        <f>IF(C94="סה""כ","",IFERROR(VLOOKUP($C94,הוצאות!$B:$Z,5,FALSE),""))</f>
        <v/>
      </c>
      <c r="E94" s="77">
        <v>167435</v>
      </c>
      <c r="F94" s="77">
        <v>114565</v>
      </c>
      <c r="G94" s="77">
        <v>145246</v>
      </c>
      <c r="H94" s="78">
        <v>251440</v>
      </c>
      <c r="I94" s="78">
        <v>201029</v>
      </c>
      <c r="J94" s="78">
        <v>265358.28000000003</v>
      </c>
      <c r="K94" s="79" t="str">
        <f ca="1">IF($C94="סה""כ",SUM(INDIRECT(ADDRESS(6,COLUMN())&amp;":"&amp;ADDRESS(ROW()-1,COLUMN()))),IFERROR(VLOOKUP($C94,הוצאות!$B:$AA,K$4-1,FALSE),""))</f>
        <v/>
      </c>
      <c r="L94" s="79" t="str">
        <f ca="1">IF($C94="סה""כ",SUM(INDIRECT(ADDRESS(6,COLUMN())&amp;":"&amp;ADDRESS(ROW()-1,COLUMN()))),IFERROR(VLOOKUP($C94,הוצאות!$B:$AA,L$4-1,FALSE),""))</f>
        <v/>
      </c>
      <c r="M94" s="79" t="str">
        <f ca="1">IF($C94="סה""כ",SUM(INDIRECT(ADDRESS(6,COLUMN())&amp;":"&amp;ADDRESS(ROW()-1,COLUMN()))),IFERROR(VLOOKUP($C94,הוצאות!$B:$AA,M$4-1,FALSE),""))</f>
        <v/>
      </c>
      <c r="N94" s="79" t="str">
        <f ca="1">IF($C94="סה""כ",SUM(INDIRECT(ADDRESS(6,COLUMN())&amp;":"&amp;ADDRESS(ROW()-1,COLUMN()))),IFERROR(VLOOKUP($C94,הוצאות!$B:$AA,N$4-1,FALSE),""))</f>
        <v/>
      </c>
      <c r="O94" s="79" t="str">
        <f ca="1">IF($C94="סה""כ",SUM(INDIRECT(ADDRESS(6,COLUMN())&amp;":"&amp;ADDRESS(ROW()-1,COLUMN()))),IFERROR(VLOOKUP($C94,הוצאות!$B:$AA,O$4-1,FALSE),""))</f>
        <v/>
      </c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1"/>
    </row>
    <row r="95" spans="1:32" ht="16.5" thickBot="1" x14ac:dyDescent="0.3">
      <c r="A95" s="52">
        <f t="shared" si="2"/>
        <v>0</v>
      </c>
      <c r="C95" s="75" t="str">
        <f>IF(OR(C94="סה""כ",C94=""),"",IF(IFERROR(_xlfn.AGGREGATE(15,6,הוצאות!$B$1:$B$1017*1/--(הוצאות!$A$1:$A$1017=$P$5),ROW()-5),"")&lt;2000000000,IFERROR(_xlfn.AGGREGATE(15,6,הוצאות!$B$1:$B$1017*1/--(הוצאות!$A$1:$A$1017=$P$5),ROW()-5),""),"סה""כ"))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5" s="76" t="str">
        <f>IF(C95="סה""כ","",IFERROR(VLOOKUP($C95,הוצאות!$B:$Z,5,FALSE),""))</f>
        <v/>
      </c>
      <c r="E95" s="77">
        <v>167435</v>
      </c>
      <c r="F95" s="77">
        <v>114565</v>
      </c>
      <c r="G95" s="77">
        <v>145246</v>
      </c>
      <c r="H95" s="78">
        <v>251440</v>
      </c>
      <c r="I95" s="78">
        <v>201029</v>
      </c>
      <c r="J95" s="78">
        <v>265358.28000000003</v>
      </c>
      <c r="K95" s="79" t="str">
        <f ca="1">IF($C95="סה""כ",SUM(INDIRECT(ADDRESS(6,COLUMN())&amp;":"&amp;ADDRESS(ROW()-1,COLUMN()))),IFERROR(VLOOKUP($C95,הוצאות!$B:$AA,K$4-1,FALSE),""))</f>
        <v/>
      </c>
      <c r="L95" s="79" t="str">
        <f ca="1">IF($C95="סה""כ",SUM(INDIRECT(ADDRESS(6,COLUMN())&amp;":"&amp;ADDRESS(ROW()-1,COLUMN()))),IFERROR(VLOOKUP($C95,הוצאות!$B:$AA,L$4-1,FALSE),""))</f>
        <v/>
      </c>
      <c r="M95" s="79" t="str">
        <f ca="1">IF($C95="סה""כ",SUM(INDIRECT(ADDRESS(6,COLUMN())&amp;":"&amp;ADDRESS(ROW()-1,COLUMN()))),IFERROR(VLOOKUP($C95,הוצאות!$B:$AA,M$4-1,FALSE),""))</f>
        <v/>
      </c>
      <c r="N95" s="79" t="str">
        <f ca="1">IF($C95="סה""כ",SUM(INDIRECT(ADDRESS(6,COLUMN())&amp;":"&amp;ADDRESS(ROW()-1,COLUMN()))),IFERROR(VLOOKUP($C95,הוצאות!$B:$AA,N$4-1,FALSE),""))</f>
        <v/>
      </c>
      <c r="O95" s="79" t="str">
        <f ca="1">IF($C95="סה""כ",SUM(INDIRECT(ADDRESS(6,COLUMN())&amp;":"&amp;ADDRESS(ROW()-1,COLUMN()))),IFERROR(VLOOKUP($C95,הוצאות!$B:$AA,O$4-1,FALSE),""))</f>
        <v/>
      </c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1"/>
    </row>
    <row r="96" spans="1:32" ht="16.5" thickBot="1" x14ac:dyDescent="0.3">
      <c r="A96" s="52">
        <f t="shared" si="2"/>
        <v>0</v>
      </c>
      <c r="C96" s="75" t="str">
        <f>IF(OR(C95="סה""כ",C95=""),"",IF(IFERROR(_xlfn.AGGREGATE(15,6,הוצאות!$B$1:$B$1017*1/--(הוצאות!$A$1:$A$1017=$P$5),ROW()-5),"")&lt;2000000000,IFERROR(_xlfn.AGGREGATE(15,6,הוצאות!$B$1:$B$1017*1/--(הוצאות!$A$1:$A$1017=$P$5),ROW()-5),""),"סה""כ"))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6" s="76" t="str">
        <f>IF(C96="סה""כ","",IFERROR(VLOOKUP($C96,הוצאות!$B:$Z,5,FALSE),""))</f>
        <v/>
      </c>
      <c r="E96" s="77">
        <v>167435</v>
      </c>
      <c r="F96" s="77">
        <v>114565</v>
      </c>
      <c r="G96" s="77">
        <v>145246</v>
      </c>
      <c r="H96" s="78">
        <v>251440</v>
      </c>
      <c r="I96" s="78">
        <v>201029</v>
      </c>
      <c r="J96" s="78">
        <v>265358.28000000003</v>
      </c>
      <c r="K96" s="79" t="str">
        <f ca="1">IF($C96="סה""כ",SUM(INDIRECT(ADDRESS(6,COLUMN())&amp;":"&amp;ADDRESS(ROW()-1,COLUMN()))),IFERROR(VLOOKUP($C96,הוצאות!$B:$AA,K$4-1,FALSE),""))</f>
        <v/>
      </c>
      <c r="L96" s="79" t="str">
        <f ca="1">IF($C96="סה""כ",SUM(INDIRECT(ADDRESS(6,COLUMN())&amp;":"&amp;ADDRESS(ROW()-1,COLUMN()))),IFERROR(VLOOKUP($C96,הוצאות!$B:$AA,L$4-1,FALSE),""))</f>
        <v/>
      </c>
      <c r="M96" s="79" t="str">
        <f ca="1">IF($C96="סה""כ",SUM(INDIRECT(ADDRESS(6,COLUMN())&amp;":"&amp;ADDRESS(ROW()-1,COLUMN()))),IFERROR(VLOOKUP($C96,הוצאות!$B:$AA,M$4-1,FALSE),""))</f>
        <v/>
      </c>
      <c r="N96" s="79" t="str">
        <f ca="1">IF($C96="סה""כ",SUM(INDIRECT(ADDRESS(6,COLUMN())&amp;":"&amp;ADDRESS(ROW()-1,COLUMN()))),IFERROR(VLOOKUP($C96,הוצאות!$B:$AA,N$4-1,FALSE),""))</f>
        <v/>
      </c>
      <c r="O96" s="79" t="str">
        <f ca="1">IF($C96="סה""כ",SUM(INDIRECT(ADDRESS(6,COLUMN())&amp;":"&amp;ADDRESS(ROW()-1,COLUMN()))),IFERROR(VLOOKUP($C96,הוצאות!$B:$AA,O$4-1,FALSE),""))</f>
        <v/>
      </c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1"/>
    </row>
    <row r="97" spans="1:32" ht="16.5" thickBot="1" x14ac:dyDescent="0.3">
      <c r="A97" s="52">
        <f t="shared" si="2"/>
        <v>0</v>
      </c>
      <c r="C97" s="75" t="str">
        <f>IF(OR(C96="סה""כ",C96=""),"",IF(IFERROR(_xlfn.AGGREGATE(15,6,הוצאות!$B$1:$B$1017*1/--(הוצאות!$A$1:$A$1017=$P$5),ROW()-5),"")&lt;2000000000,IFERROR(_xlfn.AGGREGATE(15,6,הוצאות!$B$1:$B$1017*1/--(הוצאות!$A$1:$A$1017=$P$5),ROW()-5),""),"סה""כ"))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7" s="76" t="str">
        <f>IF(C97="סה""כ","",IFERROR(VLOOKUP($C97,הוצאות!$B:$Z,5,FALSE),""))</f>
        <v/>
      </c>
      <c r="E97" s="77">
        <v>167435</v>
      </c>
      <c r="F97" s="77">
        <v>114565</v>
      </c>
      <c r="G97" s="77">
        <v>145246</v>
      </c>
      <c r="H97" s="78">
        <v>251440</v>
      </c>
      <c r="I97" s="78">
        <v>201029</v>
      </c>
      <c r="J97" s="78">
        <v>265358.28000000003</v>
      </c>
      <c r="K97" s="79" t="str">
        <f ca="1">IF($C97="סה""כ",SUM(INDIRECT(ADDRESS(6,COLUMN())&amp;":"&amp;ADDRESS(ROW()-1,COLUMN()))),IFERROR(VLOOKUP($C97,הוצאות!$B:$AA,K$4-1,FALSE),""))</f>
        <v/>
      </c>
      <c r="L97" s="79" t="str">
        <f ca="1">IF($C97="סה""כ",SUM(INDIRECT(ADDRESS(6,COLUMN())&amp;":"&amp;ADDRESS(ROW()-1,COLUMN()))),IFERROR(VLOOKUP($C97,הוצאות!$B:$AA,L$4-1,FALSE),""))</f>
        <v/>
      </c>
      <c r="M97" s="79" t="str">
        <f ca="1">IF($C97="סה""כ",SUM(INDIRECT(ADDRESS(6,COLUMN())&amp;":"&amp;ADDRESS(ROW()-1,COLUMN()))),IFERROR(VLOOKUP($C97,הוצאות!$B:$AA,M$4-1,FALSE),""))</f>
        <v/>
      </c>
      <c r="N97" s="79" t="str">
        <f ca="1">IF($C97="סה""כ",SUM(INDIRECT(ADDRESS(6,COLUMN())&amp;":"&amp;ADDRESS(ROW()-1,COLUMN()))),IFERROR(VLOOKUP($C97,הוצאות!$B:$AA,N$4-1,FALSE),""))</f>
        <v/>
      </c>
      <c r="O97" s="79" t="str">
        <f ca="1">IF($C97="סה""כ",SUM(INDIRECT(ADDRESS(6,COLUMN())&amp;":"&amp;ADDRESS(ROW()-1,COLUMN()))),IFERROR(VLOOKUP($C97,הוצאות!$B:$AA,O$4-1,FALSE),""))</f>
        <v/>
      </c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1"/>
    </row>
    <row r="98" spans="1:32" ht="16.5" thickBot="1" x14ac:dyDescent="0.3">
      <c r="A98" s="52">
        <f t="shared" si="2"/>
        <v>0</v>
      </c>
      <c r="C98" s="75" t="str">
        <f>IF(OR(C97="סה""כ",C97=""),"",IF(IFERROR(_xlfn.AGGREGATE(15,6,הוצאות!$B$1:$B$1017*1/--(הוצאות!$A$1:$A$1017=$P$5),ROW()-5),"")&lt;2000000000,IFERROR(_xlfn.AGGREGATE(15,6,הוצאות!$B$1:$B$1017*1/--(הוצאות!$A$1:$A$1017=$P$5),ROW()-5),""),"סה""כ"))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8" s="76" t="str">
        <f>IF(C98="סה""כ","",IFERROR(VLOOKUP($C98,הוצאות!$B:$Z,5,FALSE),""))</f>
        <v/>
      </c>
      <c r="E98" s="77">
        <v>167435</v>
      </c>
      <c r="F98" s="77">
        <v>114565</v>
      </c>
      <c r="G98" s="77">
        <v>145246</v>
      </c>
      <c r="H98" s="78">
        <v>251440</v>
      </c>
      <c r="I98" s="78">
        <v>201029</v>
      </c>
      <c r="J98" s="78">
        <v>265358.28000000003</v>
      </c>
      <c r="K98" s="79" t="str">
        <f ca="1">IF($C98="סה""כ",SUM(INDIRECT(ADDRESS(6,COLUMN())&amp;":"&amp;ADDRESS(ROW()-1,COLUMN()))),IFERROR(VLOOKUP($C98,הוצאות!$B:$AA,K$4-1,FALSE),""))</f>
        <v/>
      </c>
      <c r="L98" s="79" t="str">
        <f ca="1">IF($C98="סה""כ",SUM(INDIRECT(ADDRESS(6,COLUMN())&amp;":"&amp;ADDRESS(ROW()-1,COLUMN()))),IFERROR(VLOOKUP($C98,הוצאות!$B:$AA,L$4-1,FALSE),""))</f>
        <v/>
      </c>
      <c r="M98" s="79" t="str">
        <f ca="1">IF($C98="סה""כ",SUM(INDIRECT(ADDRESS(6,COLUMN())&amp;":"&amp;ADDRESS(ROW()-1,COLUMN()))),IFERROR(VLOOKUP($C98,הוצאות!$B:$AA,M$4-1,FALSE),""))</f>
        <v/>
      </c>
      <c r="N98" s="79" t="str">
        <f ca="1">IF($C98="סה""כ",SUM(INDIRECT(ADDRESS(6,COLUMN())&amp;":"&amp;ADDRESS(ROW()-1,COLUMN()))),IFERROR(VLOOKUP($C98,הוצאות!$B:$AA,N$4-1,FALSE),""))</f>
        <v/>
      </c>
      <c r="O98" s="79" t="str">
        <f ca="1">IF($C98="סה""כ",SUM(INDIRECT(ADDRESS(6,COLUMN())&amp;":"&amp;ADDRESS(ROW()-1,COLUMN()))),IFERROR(VLOOKUP($C98,הוצאות!$B:$AA,O$4-1,FALSE),""))</f>
        <v/>
      </c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1"/>
    </row>
    <row r="99" spans="1:32" ht="16.5" thickBot="1" x14ac:dyDescent="0.3">
      <c r="A99" s="52">
        <f t="shared" si="2"/>
        <v>0</v>
      </c>
      <c r="C99" s="75" t="str">
        <f>IF(OR(C98="סה""כ",C98=""),"",IF(IFERROR(_xlfn.AGGREGATE(15,6,הוצאות!$B$1:$B$1017*1/--(הוצאות!$A$1:$A$1017=$P$5),ROW()-5),"")&lt;2000000000,IFERROR(_xlfn.AGGREGATE(15,6,הוצאות!$B$1:$B$1017*1/--(הוצאות!$A$1:$A$1017=$P$5),ROW()-5),""),"סה""כ"))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99" s="76" t="str">
        <f>IF(C99="סה""כ","",IFERROR(VLOOKUP($C99,הוצאות!$B:$Z,5,FALSE),""))</f>
        <v/>
      </c>
      <c r="E99" s="77">
        <v>167435</v>
      </c>
      <c r="F99" s="77">
        <v>114565</v>
      </c>
      <c r="G99" s="77">
        <v>145246</v>
      </c>
      <c r="H99" s="78">
        <v>251440</v>
      </c>
      <c r="I99" s="78">
        <v>201029</v>
      </c>
      <c r="J99" s="78">
        <v>265358.28000000003</v>
      </c>
      <c r="K99" s="79" t="str">
        <f ca="1">IF($C99="סה""כ",SUM(INDIRECT(ADDRESS(6,COLUMN())&amp;":"&amp;ADDRESS(ROW()-1,COLUMN()))),IFERROR(VLOOKUP($C99,הוצאות!$B:$AA,K$4-1,FALSE),""))</f>
        <v/>
      </c>
      <c r="L99" s="79" t="str">
        <f ca="1">IF($C99="סה""כ",SUM(INDIRECT(ADDRESS(6,COLUMN())&amp;":"&amp;ADDRESS(ROW()-1,COLUMN()))),IFERROR(VLOOKUP($C99,הוצאות!$B:$AA,L$4-1,FALSE),""))</f>
        <v/>
      </c>
      <c r="M99" s="79" t="str">
        <f ca="1">IF($C99="סה""כ",SUM(INDIRECT(ADDRESS(6,COLUMN())&amp;":"&amp;ADDRESS(ROW()-1,COLUMN()))),IFERROR(VLOOKUP($C99,הוצאות!$B:$AA,M$4-1,FALSE),""))</f>
        <v/>
      </c>
      <c r="N99" s="79" t="str">
        <f ca="1">IF($C99="סה""כ",SUM(INDIRECT(ADDRESS(6,COLUMN())&amp;":"&amp;ADDRESS(ROW()-1,COLUMN()))),IFERROR(VLOOKUP($C99,הוצאות!$B:$AA,N$4-1,FALSE),""))</f>
        <v/>
      </c>
      <c r="O99" s="79" t="str">
        <f ca="1">IF($C99="סה""כ",SUM(INDIRECT(ADDRESS(6,COLUMN())&amp;":"&amp;ADDRESS(ROW()-1,COLUMN()))),IFERROR(VLOOKUP($C99,הוצאות!$B:$AA,O$4-1,FALSE),""))</f>
        <v/>
      </c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1"/>
    </row>
    <row r="100" spans="1:32" ht="16.5" thickBot="1" x14ac:dyDescent="0.3">
      <c r="A100" s="52">
        <f t="shared" si="2"/>
        <v>0</v>
      </c>
      <c r="C100" s="75" t="str">
        <f>IF(OR(C99="סה""כ",C99=""),"",IF(IFERROR(_xlfn.AGGREGATE(15,6,הוצאות!$B$1:$B$1017*1/--(הוצאות!$A$1:$A$1017=$P$5),ROW()-5),"")&lt;2000000000,IFERROR(_xlfn.AGGREGATE(15,6,הוצאות!$B$1:$B$1017*1/--(הוצאות!$A$1:$A$1017=$P$5),ROW()-5),""),"סה""כ"))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0" s="76" t="str">
        <f>IF(C100="סה""כ","",IFERROR(VLOOKUP($C100,הוצאות!$B:$Z,5,FALSE),""))</f>
        <v/>
      </c>
      <c r="E100" s="77">
        <v>167435</v>
      </c>
      <c r="F100" s="77">
        <v>114565</v>
      </c>
      <c r="G100" s="77">
        <v>145246</v>
      </c>
      <c r="H100" s="78">
        <v>251440</v>
      </c>
      <c r="I100" s="78">
        <v>201029</v>
      </c>
      <c r="J100" s="78">
        <v>265358.28000000003</v>
      </c>
      <c r="K100" s="79" t="str">
        <f ca="1">IF($C100="סה""כ",SUM(INDIRECT(ADDRESS(6,COLUMN())&amp;":"&amp;ADDRESS(ROW()-1,COLUMN()))),IFERROR(VLOOKUP($C100,הוצאות!$B:$AA,K$4-1,FALSE),""))</f>
        <v/>
      </c>
      <c r="L100" s="79" t="str">
        <f ca="1">IF($C100="סה""כ",SUM(INDIRECT(ADDRESS(6,COLUMN())&amp;":"&amp;ADDRESS(ROW()-1,COLUMN()))),IFERROR(VLOOKUP($C100,הוצאות!$B:$AA,L$4-1,FALSE),""))</f>
        <v/>
      </c>
      <c r="M100" s="79" t="str">
        <f ca="1">IF($C100="סה""כ",SUM(INDIRECT(ADDRESS(6,COLUMN())&amp;":"&amp;ADDRESS(ROW()-1,COLUMN()))),IFERROR(VLOOKUP($C100,הוצאות!$B:$AA,M$4-1,FALSE),""))</f>
        <v/>
      </c>
      <c r="N100" s="79" t="str">
        <f ca="1">IF($C100="סה""כ",SUM(INDIRECT(ADDRESS(6,COLUMN())&amp;":"&amp;ADDRESS(ROW()-1,COLUMN()))),IFERROR(VLOOKUP($C100,הוצאות!$B:$AA,N$4-1,FALSE),""))</f>
        <v/>
      </c>
      <c r="O100" s="79" t="str">
        <f ca="1">IF($C100="סה""כ",SUM(INDIRECT(ADDRESS(6,COLUMN())&amp;":"&amp;ADDRESS(ROW()-1,COLUMN()))),IFERROR(VLOOKUP($C100,הוצאות!$B:$AA,O$4-1,FALSE),""))</f>
        <v/>
      </c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1"/>
    </row>
    <row r="101" spans="1:32" ht="16.5" thickBot="1" x14ac:dyDescent="0.3">
      <c r="A101" s="52">
        <f t="shared" si="2"/>
        <v>0</v>
      </c>
      <c r="C101" s="75" t="str">
        <f>IF(OR(C100="סה""כ",C100=""),"",IF(IFERROR(_xlfn.AGGREGATE(15,6,הוצאות!$B$1:$B$1017*1/--(הוצאות!$A$1:$A$1017=$P$5),ROW()-5),"")&lt;2000000000,IFERROR(_xlfn.AGGREGATE(15,6,הוצאות!$B$1:$B$1017*1/--(הוצאות!$A$1:$A$1017=$P$5),ROW()-5),""),"סה""כ"))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1" s="76" t="str">
        <f>IF(C101="סה""כ","",IFERROR(VLOOKUP($C101,הוצאות!$B:$Z,5,FALSE),""))</f>
        <v/>
      </c>
      <c r="E101" s="77">
        <v>167435</v>
      </c>
      <c r="F101" s="77">
        <v>114565</v>
      </c>
      <c r="G101" s="77">
        <v>145246</v>
      </c>
      <c r="H101" s="78">
        <v>251440</v>
      </c>
      <c r="I101" s="78">
        <v>201029</v>
      </c>
      <c r="J101" s="78">
        <v>265358.28000000003</v>
      </c>
      <c r="K101" s="79" t="str">
        <f ca="1">IF($C101="סה""כ",SUM(INDIRECT(ADDRESS(6,COLUMN())&amp;":"&amp;ADDRESS(ROW()-1,COLUMN()))),IFERROR(VLOOKUP($C101,הוצאות!$B:$AA,K$4-1,FALSE),""))</f>
        <v/>
      </c>
      <c r="L101" s="79" t="str">
        <f ca="1">IF($C101="סה""כ",SUM(INDIRECT(ADDRESS(6,COLUMN())&amp;":"&amp;ADDRESS(ROW()-1,COLUMN()))),IFERROR(VLOOKUP($C101,הוצאות!$B:$AA,L$4-1,FALSE),""))</f>
        <v/>
      </c>
      <c r="M101" s="79" t="str">
        <f ca="1">IF($C101="סה""כ",SUM(INDIRECT(ADDRESS(6,COLUMN())&amp;":"&amp;ADDRESS(ROW()-1,COLUMN()))),IFERROR(VLOOKUP($C101,הוצאות!$B:$AA,M$4-1,FALSE),""))</f>
        <v/>
      </c>
      <c r="N101" s="79" t="str">
        <f ca="1">IF($C101="סה""כ",SUM(INDIRECT(ADDRESS(6,COLUMN())&amp;":"&amp;ADDRESS(ROW()-1,COLUMN()))),IFERROR(VLOOKUP($C101,הוצאות!$B:$AA,N$4-1,FALSE),""))</f>
        <v/>
      </c>
      <c r="O101" s="79" t="str">
        <f ca="1">IF($C101="סה""כ",SUM(INDIRECT(ADDRESS(6,COLUMN())&amp;":"&amp;ADDRESS(ROW()-1,COLUMN()))),IFERROR(VLOOKUP($C101,הוצאות!$B:$AA,O$4-1,FALSE),""))</f>
        <v/>
      </c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1"/>
    </row>
    <row r="102" spans="1:32" ht="16.5" thickBot="1" x14ac:dyDescent="0.3">
      <c r="A102" s="52">
        <f t="shared" si="2"/>
        <v>0</v>
      </c>
      <c r="C102" s="75" t="str">
        <f>IF(OR(C101="סה""כ",C101=""),"",IF(IFERROR(_xlfn.AGGREGATE(15,6,הוצאות!$B$1:$B$1017*1/--(הוצאות!$A$1:$A$1017=$P$5),ROW()-5),"")&lt;2000000000,IFERROR(_xlfn.AGGREGATE(15,6,הוצאות!$B$1:$B$1017*1/--(הוצאות!$A$1:$A$1017=$P$5),ROW()-5),""),"סה""כ"))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2" s="76" t="str">
        <f>IF(C102="סה""כ","",IFERROR(VLOOKUP($C102,הוצאות!$B:$Z,5,FALSE),""))</f>
        <v/>
      </c>
      <c r="E102" s="77">
        <v>167435</v>
      </c>
      <c r="F102" s="77">
        <v>114565</v>
      </c>
      <c r="G102" s="77">
        <v>145246</v>
      </c>
      <c r="H102" s="78">
        <v>251440</v>
      </c>
      <c r="I102" s="78">
        <v>201029</v>
      </c>
      <c r="J102" s="78">
        <v>265358.28000000003</v>
      </c>
      <c r="K102" s="79" t="str">
        <f ca="1">IF($C102="סה""כ",SUM(INDIRECT(ADDRESS(6,COLUMN())&amp;":"&amp;ADDRESS(ROW()-1,COLUMN()))),IFERROR(VLOOKUP($C102,הוצאות!$B:$AA,K$4-1,FALSE),""))</f>
        <v/>
      </c>
      <c r="L102" s="79" t="str">
        <f ca="1">IF($C102="סה""כ",SUM(INDIRECT(ADDRESS(6,COLUMN())&amp;":"&amp;ADDRESS(ROW()-1,COLUMN()))),IFERROR(VLOOKUP($C102,הוצאות!$B:$AA,L$4-1,FALSE),""))</f>
        <v/>
      </c>
      <c r="M102" s="79" t="str">
        <f ca="1">IF($C102="סה""כ",SUM(INDIRECT(ADDRESS(6,COLUMN())&amp;":"&amp;ADDRESS(ROW()-1,COLUMN()))),IFERROR(VLOOKUP($C102,הוצאות!$B:$AA,M$4-1,FALSE),""))</f>
        <v/>
      </c>
      <c r="N102" s="79" t="str">
        <f ca="1">IF($C102="סה""כ",SUM(INDIRECT(ADDRESS(6,COLUMN())&amp;":"&amp;ADDRESS(ROW()-1,COLUMN()))),IFERROR(VLOOKUP($C102,הוצאות!$B:$AA,N$4-1,FALSE),""))</f>
        <v/>
      </c>
      <c r="O102" s="79" t="str">
        <f ca="1">IF($C102="סה""כ",SUM(INDIRECT(ADDRESS(6,COLUMN())&amp;":"&amp;ADDRESS(ROW()-1,COLUMN()))),IFERROR(VLOOKUP($C102,הוצאות!$B:$AA,O$4-1,FALSE),""))</f>
        <v/>
      </c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1"/>
    </row>
    <row r="103" spans="1:32" ht="16.5" thickBot="1" x14ac:dyDescent="0.3">
      <c r="A103" s="52">
        <f t="shared" si="2"/>
        <v>0</v>
      </c>
      <c r="C103" s="75" t="str">
        <f>IF(OR(C102="סה""כ",C102=""),"",IF(IFERROR(_xlfn.AGGREGATE(15,6,הוצאות!$B$1:$B$1017*1/--(הוצאות!$A$1:$A$1017=$P$5),ROW()-5),"")&lt;2000000000,IFERROR(_xlfn.AGGREGATE(15,6,הוצאות!$B$1:$B$1017*1/--(הוצאות!$A$1:$A$1017=$P$5),ROW()-5),""),"סה""כ"))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3" s="76" t="str">
        <f>IF(C103="סה""כ","",IFERROR(VLOOKUP($C103,הוצאות!$B:$Z,5,FALSE),""))</f>
        <v/>
      </c>
      <c r="E103" s="77">
        <v>167435</v>
      </c>
      <c r="F103" s="77">
        <v>114565</v>
      </c>
      <c r="G103" s="77">
        <v>145246</v>
      </c>
      <c r="H103" s="78">
        <v>251440</v>
      </c>
      <c r="I103" s="78">
        <v>201029</v>
      </c>
      <c r="J103" s="78">
        <v>265358.28000000003</v>
      </c>
      <c r="K103" s="79" t="str">
        <f ca="1">IF($C103="סה""כ",SUM(INDIRECT(ADDRESS(6,COLUMN())&amp;":"&amp;ADDRESS(ROW()-1,COLUMN()))),IFERROR(VLOOKUP($C103,הוצאות!$B:$AA,K$4-1,FALSE),""))</f>
        <v/>
      </c>
      <c r="L103" s="79" t="str">
        <f ca="1">IF($C103="סה""כ",SUM(INDIRECT(ADDRESS(6,COLUMN())&amp;":"&amp;ADDRESS(ROW()-1,COLUMN()))),IFERROR(VLOOKUP($C103,הוצאות!$B:$AA,L$4-1,FALSE),""))</f>
        <v/>
      </c>
      <c r="M103" s="79" t="str">
        <f ca="1">IF($C103="סה""כ",SUM(INDIRECT(ADDRESS(6,COLUMN())&amp;":"&amp;ADDRESS(ROW()-1,COLUMN()))),IFERROR(VLOOKUP($C103,הוצאות!$B:$AA,M$4-1,FALSE),""))</f>
        <v/>
      </c>
      <c r="N103" s="79" t="str">
        <f ca="1">IF($C103="סה""כ",SUM(INDIRECT(ADDRESS(6,COLUMN())&amp;":"&amp;ADDRESS(ROW()-1,COLUMN()))),IFERROR(VLOOKUP($C103,הוצאות!$B:$AA,N$4-1,FALSE),""))</f>
        <v/>
      </c>
      <c r="O103" s="79" t="str">
        <f ca="1">IF($C103="סה""כ",SUM(INDIRECT(ADDRESS(6,COLUMN())&amp;":"&amp;ADDRESS(ROW()-1,COLUMN()))),IFERROR(VLOOKUP($C103,הוצאות!$B:$AA,O$4-1,FALSE),""))</f>
        <v/>
      </c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1"/>
    </row>
    <row r="104" spans="1:32" ht="16.5" thickBot="1" x14ac:dyDescent="0.3">
      <c r="A104" s="52">
        <f t="shared" si="2"/>
        <v>0</v>
      </c>
      <c r="C104" s="75" t="str">
        <f>IF(OR(C103="סה""כ",C103=""),"",IF(IFERROR(_xlfn.AGGREGATE(15,6,הוצאות!$B$1:$B$1017*1/--(הוצאות!$A$1:$A$1017=$P$5),ROW()-5),"")&lt;2000000000,IFERROR(_xlfn.AGGREGATE(15,6,הוצאות!$B$1:$B$1017*1/--(הוצאות!$A$1:$A$1017=$P$5),ROW()-5),""),"סה""כ"))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4" s="76" t="str">
        <f>IF(C104="סה""כ","",IFERROR(VLOOKUP($C104,הוצאות!$B:$Z,5,FALSE),""))</f>
        <v/>
      </c>
      <c r="E104" s="77">
        <v>167435</v>
      </c>
      <c r="F104" s="77">
        <v>114565</v>
      </c>
      <c r="G104" s="77">
        <v>145246</v>
      </c>
      <c r="H104" s="78">
        <v>251440</v>
      </c>
      <c r="I104" s="78">
        <v>201029</v>
      </c>
      <c r="J104" s="78">
        <v>265358.28000000003</v>
      </c>
      <c r="K104" s="79" t="str">
        <f ca="1">IF($C104="סה""כ",SUM(INDIRECT(ADDRESS(6,COLUMN())&amp;":"&amp;ADDRESS(ROW()-1,COLUMN()))),IFERROR(VLOOKUP($C104,הוצאות!$B:$AA,K$4-1,FALSE),""))</f>
        <v/>
      </c>
      <c r="L104" s="79" t="str">
        <f ca="1">IF($C104="סה""כ",SUM(INDIRECT(ADDRESS(6,COLUMN())&amp;":"&amp;ADDRESS(ROW()-1,COLUMN()))),IFERROR(VLOOKUP($C104,הוצאות!$B:$AA,L$4-1,FALSE),""))</f>
        <v/>
      </c>
      <c r="M104" s="79" t="str">
        <f ca="1">IF($C104="סה""כ",SUM(INDIRECT(ADDRESS(6,COLUMN())&amp;":"&amp;ADDRESS(ROW()-1,COLUMN()))),IFERROR(VLOOKUP($C104,הוצאות!$B:$AA,M$4-1,FALSE),""))</f>
        <v/>
      </c>
      <c r="N104" s="79" t="str">
        <f ca="1">IF($C104="סה""כ",SUM(INDIRECT(ADDRESS(6,COLUMN())&amp;":"&amp;ADDRESS(ROW()-1,COLUMN()))),IFERROR(VLOOKUP($C104,הוצאות!$B:$AA,N$4-1,FALSE),""))</f>
        <v/>
      </c>
      <c r="O104" s="79" t="str">
        <f ca="1">IF($C104="סה""כ",SUM(INDIRECT(ADDRESS(6,COLUMN())&amp;":"&amp;ADDRESS(ROW()-1,COLUMN()))),IFERROR(VLOOKUP($C104,הוצאות!$B:$AA,O$4-1,FALSE),""))</f>
        <v/>
      </c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1"/>
    </row>
    <row r="105" spans="1:32" ht="16.5" thickBot="1" x14ac:dyDescent="0.3">
      <c r="A105" s="52">
        <f t="shared" si="2"/>
        <v>0</v>
      </c>
      <c r="C105" s="75" t="str">
        <f>IF(OR(C104="סה""כ",C104=""),"",IF(IFERROR(_xlfn.AGGREGATE(15,6,הוצאות!$B$1:$B$1017*1/--(הוצאות!$A$1:$A$1017=$P$5),ROW()-5),"")&lt;2000000000,IFERROR(_xlfn.AGGREGATE(15,6,הוצאות!$B$1:$B$1017*1/--(הוצאות!$A$1:$A$1017=$P$5),ROW()-5),""),"סה""כ"))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5" s="76" t="str">
        <f>IF(C105="סה""כ","",IFERROR(VLOOKUP($C105,הוצאות!$B:$Z,5,FALSE),""))</f>
        <v/>
      </c>
      <c r="E105" s="77">
        <v>167435</v>
      </c>
      <c r="F105" s="77">
        <v>114565</v>
      </c>
      <c r="G105" s="77">
        <v>145246</v>
      </c>
      <c r="H105" s="78">
        <v>251440</v>
      </c>
      <c r="I105" s="78">
        <v>201029</v>
      </c>
      <c r="J105" s="78">
        <v>265358.28000000003</v>
      </c>
      <c r="K105" s="79" t="str">
        <f ca="1">IF($C105="סה""כ",SUM(INDIRECT(ADDRESS(6,COLUMN())&amp;":"&amp;ADDRESS(ROW()-1,COLUMN()))),IFERROR(VLOOKUP($C105,הוצאות!$B:$AA,K$4-1,FALSE),""))</f>
        <v/>
      </c>
      <c r="L105" s="79" t="str">
        <f ca="1">IF($C105="סה""כ",SUM(INDIRECT(ADDRESS(6,COLUMN())&amp;":"&amp;ADDRESS(ROW()-1,COLUMN()))),IFERROR(VLOOKUP($C105,הוצאות!$B:$AA,L$4-1,FALSE),""))</f>
        <v/>
      </c>
      <c r="M105" s="79" t="str">
        <f ca="1">IF($C105="סה""כ",SUM(INDIRECT(ADDRESS(6,COLUMN())&amp;":"&amp;ADDRESS(ROW()-1,COLUMN()))),IFERROR(VLOOKUP($C105,הוצאות!$B:$AA,M$4-1,FALSE),""))</f>
        <v/>
      </c>
      <c r="N105" s="79" t="str">
        <f ca="1">IF($C105="סה""כ",SUM(INDIRECT(ADDRESS(6,COLUMN())&amp;":"&amp;ADDRESS(ROW()-1,COLUMN()))),IFERROR(VLOOKUP($C105,הוצאות!$B:$AA,N$4-1,FALSE),""))</f>
        <v/>
      </c>
      <c r="O105" s="79" t="str">
        <f ca="1">IF($C105="סה""כ",SUM(INDIRECT(ADDRESS(6,COLUMN())&amp;":"&amp;ADDRESS(ROW()-1,COLUMN()))),IFERROR(VLOOKUP($C105,הוצאות!$B:$AA,O$4-1,FALSE),""))</f>
        <v/>
      </c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1"/>
    </row>
    <row r="106" spans="1:32" ht="16.5" thickBot="1" x14ac:dyDescent="0.3">
      <c r="A106" s="52">
        <f t="shared" si="2"/>
        <v>0</v>
      </c>
      <c r="C106" s="75" t="str">
        <f>IF(OR(C105="סה""כ",C105=""),"",IF(IFERROR(_xlfn.AGGREGATE(15,6,הוצאות!$B$1:$B$1017*1/--(הוצאות!$A$1:$A$1017=$P$5),ROW()-5),"")&lt;2000000000,IFERROR(_xlfn.AGGREGATE(15,6,הוצאות!$B$1:$B$1017*1/--(הוצאות!$A$1:$A$1017=$P$5),ROW()-5),""),"סה""כ"))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6" s="76" t="str">
        <f>IF(C106="סה""כ","",IFERROR(VLOOKUP($C106,הוצאות!$B:$Z,5,FALSE),""))</f>
        <v/>
      </c>
      <c r="E106" s="77">
        <v>167435</v>
      </c>
      <c r="F106" s="77">
        <v>114565</v>
      </c>
      <c r="G106" s="77">
        <v>145246</v>
      </c>
      <c r="H106" s="78">
        <v>251440</v>
      </c>
      <c r="I106" s="78">
        <v>201029</v>
      </c>
      <c r="J106" s="78">
        <v>265358.28000000003</v>
      </c>
      <c r="K106" s="79" t="str">
        <f ca="1">IF($C106="סה""כ",SUM(INDIRECT(ADDRESS(6,COLUMN())&amp;":"&amp;ADDRESS(ROW()-1,COLUMN()))),IFERROR(VLOOKUP($C106,הוצאות!$B:$AA,K$4-1,FALSE),""))</f>
        <v/>
      </c>
      <c r="L106" s="79" t="str">
        <f ca="1">IF($C106="סה""כ",SUM(INDIRECT(ADDRESS(6,COLUMN())&amp;":"&amp;ADDRESS(ROW()-1,COLUMN()))),IFERROR(VLOOKUP($C106,הוצאות!$B:$AA,L$4-1,FALSE),""))</f>
        <v/>
      </c>
      <c r="M106" s="79" t="str">
        <f ca="1">IF($C106="סה""כ",SUM(INDIRECT(ADDRESS(6,COLUMN())&amp;":"&amp;ADDRESS(ROW()-1,COLUMN()))),IFERROR(VLOOKUP($C106,הוצאות!$B:$AA,M$4-1,FALSE),""))</f>
        <v/>
      </c>
      <c r="N106" s="79" t="str">
        <f ca="1">IF($C106="סה""כ",SUM(INDIRECT(ADDRESS(6,COLUMN())&amp;":"&amp;ADDRESS(ROW()-1,COLUMN()))),IFERROR(VLOOKUP($C106,הוצאות!$B:$AA,N$4-1,FALSE),""))</f>
        <v/>
      </c>
      <c r="O106" s="79" t="str">
        <f ca="1">IF($C106="סה""כ",SUM(INDIRECT(ADDRESS(6,COLUMN())&amp;":"&amp;ADDRESS(ROW()-1,COLUMN()))),IFERROR(VLOOKUP($C106,הוצאות!$B:$AA,O$4-1,FALSE),""))</f>
        <v/>
      </c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1"/>
    </row>
    <row r="107" spans="1:32" ht="16.5" thickBot="1" x14ac:dyDescent="0.3">
      <c r="A107" s="52">
        <f t="shared" si="2"/>
        <v>0</v>
      </c>
      <c r="C107" s="75" t="str">
        <f>IF(OR(C106="סה""כ",C106=""),"",IF(IFERROR(_xlfn.AGGREGATE(15,6,הוצאות!$B$1:$B$1017*1/--(הוצאות!$A$1:$A$1017=$P$5),ROW()-5),"")&lt;2000000000,IFERROR(_xlfn.AGGREGATE(15,6,הוצאות!$B$1:$B$1017*1/--(הוצאות!$A$1:$A$1017=$P$5),ROW()-5),""),"סה""כ"))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7" s="76" t="str">
        <f>IF(C107="סה""כ","",IFERROR(VLOOKUP($C107,הוצאות!$B:$Z,5,FALSE),""))</f>
        <v/>
      </c>
      <c r="E107" s="77">
        <v>167435</v>
      </c>
      <c r="F107" s="77">
        <v>114565</v>
      </c>
      <c r="G107" s="77">
        <v>145246</v>
      </c>
      <c r="H107" s="78">
        <v>251440</v>
      </c>
      <c r="I107" s="78">
        <v>201029</v>
      </c>
      <c r="J107" s="78">
        <v>265358.28000000003</v>
      </c>
      <c r="K107" s="79" t="str">
        <f ca="1">IF($C107="סה""כ",SUM(INDIRECT(ADDRESS(6,COLUMN())&amp;":"&amp;ADDRESS(ROW()-1,COLUMN()))),IFERROR(VLOOKUP($C107,הוצאות!$B:$AA,K$4-1,FALSE),""))</f>
        <v/>
      </c>
      <c r="L107" s="79" t="str">
        <f ca="1">IF($C107="סה""כ",SUM(INDIRECT(ADDRESS(6,COLUMN())&amp;":"&amp;ADDRESS(ROW()-1,COLUMN()))),IFERROR(VLOOKUP($C107,הוצאות!$B:$AA,L$4-1,FALSE),""))</f>
        <v/>
      </c>
      <c r="M107" s="79" t="str">
        <f ca="1">IF($C107="סה""כ",SUM(INDIRECT(ADDRESS(6,COLUMN())&amp;":"&amp;ADDRESS(ROW()-1,COLUMN()))),IFERROR(VLOOKUP($C107,הוצאות!$B:$AA,M$4-1,FALSE),""))</f>
        <v/>
      </c>
      <c r="N107" s="79" t="str">
        <f ca="1">IF($C107="סה""כ",SUM(INDIRECT(ADDRESS(6,COLUMN())&amp;":"&amp;ADDRESS(ROW()-1,COLUMN()))),IFERROR(VLOOKUP($C107,הוצאות!$B:$AA,N$4-1,FALSE),""))</f>
        <v/>
      </c>
      <c r="O107" s="79" t="str">
        <f ca="1">IF($C107="סה""כ",SUM(INDIRECT(ADDRESS(6,COLUMN())&amp;":"&amp;ADDRESS(ROW()-1,COLUMN()))),IFERROR(VLOOKUP($C107,הוצאות!$B:$AA,O$4-1,FALSE),""))</f>
        <v/>
      </c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1"/>
    </row>
    <row r="108" spans="1:32" ht="16.5" thickBot="1" x14ac:dyDescent="0.3">
      <c r="A108" s="52">
        <f t="shared" si="2"/>
        <v>0</v>
      </c>
      <c r="C108" s="75" t="str">
        <f>IF(OR(C107="סה""כ",C107=""),"",IF(IFERROR(_xlfn.AGGREGATE(15,6,הוצאות!$B$1:$B$1017*1/--(הוצאות!$A$1:$A$1017=$P$5),ROW()-5),"")&lt;2000000000,IFERROR(_xlfn.AGGREGATE(15,6,הוצאות!$B$1:$B$1017*1/--(הוצאות!$A$1:$A$1017=$P$5),ROW()-5),""),"סה""כ"))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8" s="76" t="str">
        <f>IF(C108="סה""כ","",IFERROR(VLOOKUP($C108,הוצאות!$B:$Z,5,FALSE),""))</f>
        <v/>
      </c>
      <c r="E108" s="77">
        <v>167435</v>
      </c>
      <c r="F108" s="77">
        <v>114565</v>
      </c>
      <c r="G108" s="77">
        <v>145246</v>
      </c>
      <c r="H108" s="78">
        <v>251440</v>
      </c>
      <c r="I108" s="78">
        <v>201029</v>
      </c>
      <c r="J108" s="78">
        <v>265358.28000000003</v>
      </c>
      <c r="K108" s="79" t="str">
        <f ca="1">IF($C108="סה""כ",SUM(INDIRECT(ADDRESS(6,COLUMN())&amp;":"&amp;ADDRESS(ROW()-1,COLUMN()))),IFERROR(VLOOKUP($C108,הוצאות!$B:$AA,K$4-1,FALSE),""))</f>
        <v/>
      </c>
      <c r="L108" s="79" t="str">
        <f ca="1">IF($C108="סה""כ",SUM(INDIRECT(ADDRESS(6,COLUMN())&amp;":"&amp;ADDRESS(ROW()-1,COLUMN()))),IFERROR(VLOOKUP($C108,הוצאות!$B:$AA,L$4-1,FALSE),""))</f>
        <v/>
      </c>
      <c r="M108" s="79" t="str">
        <f ca="1">IF($C108="סה""כ",SUM(INDIRECT(ADDRESS(6,COLUMN())&amp;":"&amp;ADDRESS(ROW()-1,COLUMN()))),IFERROR(VLOOKUP($C108,הוצאות!$B:$AA,M$4-1,FALSE),""))</f>
        <v/>
      </c>
      <c r="N108" s="79" t="str">
        <f ca="1">IF($C108="סה""כ",SUM(INDIRECT(ADDRESS(6,COLUMN())&amp;":"&amp;ADDRESS(ROW()-1,COLUMN()))),IFERROR(VLOOKUP($C108,הוצאות!$B:$AA,N$4-1,FALSE),""))</f>
        <v/>
      </c>
      <c r="O108" s="79" t="str">
        <f ca="1">IF($C108="סה""כ",SUM(INDIRECT(ADDRESS(6,COLUMN())&amp;":"&amp;ADDRESS(ROW()-1,COLUMN()))),IFERROR(VLOOKUP($C108,הוצאות!$B:$AA,O$4-1,FALSE),""))</f>
        <v/>
      </c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1"/>
    </row>
    <row r="109" spans="1:32" ht="16.5" thickBot="1" x14ac:dyDescent="0.3">
      <c r="A109" s="52">
        <f t="shared" si="2"/>
        <v>0</v>
      </c>
      <c r="C109" s="75" t="str">
        <f>IF(OR(C108="סה""כ",C108=""),"",IF(IFERROR(_xlfn.AGGREGATE(15,6,הוצאות!$B$1:$B$1017*1/--(הוצאות!$A$1:$A$1017=$P$5),ROW()-5),"")&lt;2000000000,IFERROR(_xlfn.AGGREGATE(15,6,הוצאות!$B$1:$B$1017*1/--(הוצאות!$A$1:$A$1017=$P$5),ROW()-5),""),"סה""כ"))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09" s="76" t="str">
        <f>IF(C109="סה""כ","",IFERROR(VLOOKUP($C109,הוצאות!$B:$Z,5,FALSE),""))</f>
        <v/>
      </c>
      <c r="E109" s="77">
        <v>167435</v>
      </c>
      <c r="F109" s="77">
        <v>114565</v>
      </c>
      <c r="G109" s="77">
        <v>145246</v>
      </c>
      <c r="H109" s="78">
        <v>251440</v>
      </c>
      <c r="I109" s="78">
        <v>201029</v>
      </c>
      <c r="J109" s="78">
        <v>265358.28000000003</v>
      </c>
      <c r="K109" s="79" t="str">
        <f ca="1">IF($C109="סה""כ",SUM(INDIRECT(ADDRESS(6,COLUMN())&amp;":"&amp;ADDRESS(ROW()-1,COLUMN()))),IFERROR(VLOOKUP($C109,הוצאות!$B:$AA,K$4-1,FALSE),""))</f>
        <v/>
      </c>
      <c r="L109" s="79" t="str">
        <f ca="1">IF($C109="סה""כ",SUM(INDIRECT(ADDRESS(6,COLUMN())&amp;":"&amp;ADDRESS(ROW()-1,COLUMN()))),IFERROR(VLOOKUP($C109,הוצאות!$B:$AA,L$4-1,FALSE),""))</f>
        <v/>
      </c>
      <c r="M109" s="79" t="str">
        <f ca="1">IF($C109="סה""כ",SUM(INDIRECT(ADDRESS(6,COLUMN())&amp;":"&amp;ADDRESS(ROW()-1,COLUMN()))),IFERROR(VLOOKUP($C109,הוצאות!$B:$AA,M$4-1,FALSE),""))</f>
        <v/>
      </c>
      <c r="N109" s="79" t="str">
        <f ca="1">IF($C109="סה""כ",SUM(INDIRECT(ADDRESS(6,COLUMN())&amp;":"&amp;ADDRESS(ROW()-1,COLUMN()))),IFERROR(VLOOKUP($C109,הוצאות!$B:$AA,N$4-1,FALSE),""))</f>
        <v/>
      </c>
      <c r="O109" s="79" t="str">
        <f ca="1">IF($C109="סה""כ",SUM(INDIRECT(ADDRESS(6,COLUMN())&amp;":"&amp;ADDRESS(ROW()-1,COLUMN()))),IFERROR(VLOOKUP($C109,הוצאות!$B:$AA,O$4-1,FALSE),""))</f>
        <v/>
      </c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1"/>
    </row>
    <row r="110" spans="1:32" ht="16.5" thickBot="1" x14ac:dyDescent="0.3">
      <c r="A110" s="52">
        <f t="shared" si="2"/>
        <v>0</v>
      </c>
      <c r="C110" s="75" t="str">
        <f>IF(OR(C109="סה""כ",C109=""),"",IF(IFERROR(_xlfn.AGGREGATE(15,6,הוצאות!$B$1:$B$1017*1/--(הוצאות!$A$1:$A$1017=$P$5),ROW()-5),"")&lt;2000000000,IFERROR(_xlfn.AGGREGATE(15,6,הוצאות!$B$1:$B$1017*1/--(הוצאות!$A$1:$A$1017=$P$5),ROW()-5),""),"סה""כ"))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0" s="76" t="str">
        <f>IF(C110="סה""כ","",IFERROR(VLOOKUP($C110,הוצאות!$B:$Z,5,FALSE),""))</f>
        <v/>
      </c>
      <c r="E110" s="77">
        <v>167435</v>
      </c>
      <c r="F110" s="77">
        <v>114565</v>
      </c>
      <c r="G110" s="77">
        <v>145246</v>
      </c>
      <c r="H110" s="78">
        <v>251440</v>
      </c>
      <c r="I110" s="78">
        <v>201029</v>
      </c>
      <c r="J110" s="78">
        <v>265358.28000000003</v>
      </c>
      <c r="K110" s="79" t="str">
        <f ca="1">IF($C110="סה""כ",SUM(INDIRECT(ADDRESS(6,COLUMN())&amp;":"&amp;ADDRESS(ROW()-1,COLUMN()))),IFERROR(VLOOKUP($C110,הוצאות!$B:$AA,K$4-1,FALSE),""))</f>
        <v/>
      </c>
      <c r="L110" s="79" t="str">
        <f ca="1">IF($C110="סה""כ",SUM(INDIRECT(ADDRESS(6,COLUMN())&amp;":"&amp;ADDRESS(ROW()-1,COLUMN()))),IFERROR(VLOOKUP($C110,הוצאות!$B:$AA,L$4-1,FALSE),""))</f>
        <v/>
      </c>
      <c r="M110" s="79" t="str">
        <f ca="1">IF($C110="סה""כ",SUM(INDIRECT(ADDRESS(6,COLUMN())&amp;":"&amp;ADDRESS(ROW()-1,COLUMN()))),IFERROR(VLOOKUP($C110,הוצאות!$B:$AA,M$4-1,FALSE),""))</f>
        <v/>
      </c>
      <c r="N110" s="79" t="str">
        <f ca="1">IF($C110="סה""כ",SUM(INDIRECT(ADDRESS(6,COLUMN())&amp;":"&amp;ADDRESS(ROW()-1,COLUMN()))),IFERROR(VLOOKUP($C110,הוצאות!$B:$AA,N$4-1,FALSE),""))</f>
        <v/>
      </c>
      <c r="O110" s="79" t="str">
        <f ca="1">IF($C110="סה""כ",SUM(INDIRECT(ADDRESS(6,COLUMN())&amp;":"&amp;ADDRESS(ROW()-1,COLUMN()))),IFERROR(VLOOKUP($C110,הוצאות!$B:$AA,O$4-1,FALSE),""))</f>
        <v/>
      </c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1"/>
    </row>
    <row r="111" spans="1:32" ht="16.5" thickBot="1" x14ac:dyDescent="0.3">
      <c r="A111" s="52">
        <f t="shared" si="2"/>
        <v>0</v>
      </c>
      <c r="C111" s="75" t="str">
        <f>IF(OR(C110="סה""כ",C110=""),"",IF(IFERROR(_xlfn.AGGREGATE(15,6,הוצאות!$B$1:$B$1017*1/--(הוצאות!$A$1:$A$1017=$P$5),ROW()-5),"")&lt;2000000000,IFERROR(_xlfn.AGGREGATE(15,6,הוצאות!$B$1:$B$1017*1/--(הוצאות!$A$1:$A$1017=$P$5),ROW()-5),""),"סה""כ"))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1" s="76" t="str">
        <f>IF(C111="סה""כ","",IFERROR(VLOOKUP($C111,הוצאות!$B:$Z,5,FALSE),""))</f>
        <v/>
      </c>
      <c r="E111" s="77">
        <v>167435</v>
      </c>
      <c r="F111" s="77">
        <v>114565</v>
      </c>
      <c r="G111" s="77">
        <v>145246</v>
      </c>
      <c r="H111" s="78">
        <v>251440</v>
      </c>
      <c r="I111" s="78">
        <v>201029</v>
      </c>
      <c r="J111" s="78">
        <v>265358.28000000003</v>
      </c>
      <c r="K111" s="79" t="str">
        <f ca="1">IF($C111="סה""כ",SUM(INDIRECT(ADDRESS(6,COLUMN())&amp;":"&amp;ADDRESS(ROW()-1,COLUMN()))),IFERROR(VLOOKUP($C111,הוצאות!$B:$AA,K$4-1,FALSE),""))</f>
        <v/>
      </c>
      <c r="L111" s="79" t="str">
        <f ca="1">IF($C111="סה""כ",SUM(INDIRECT(ADDRESS(6,COLUMN())&amp;":"&amp;ADDRESS(ROW()-1,COLUMN()))),IFERROR(VLOOKUP($C111,הוצאות!$B:$AA,L$4-1,FALSE),""))</f>
        <v/>
      </c>
      <c r="M111" s="79" t="str">
        <f ca="1">IF($C111="סה""כ",SUM(INDIRECT(ADDRESS(6,COLUMN())&amp;":"&amp;ADDRESS(ROW()-1,COLUMN()))),IFERROR(VLOOKUP($C111,הוצאות!$B:$AA,M$4-1,FALSE),""))</f>
        <v/>
      </c>
      <c r="N111" s="79" t="str">
        <f ca="1">IF($C111="סה""כ",SUM(INDIRECT(ADDRESS(6,COLUMN())&amp;":"&amp;ADDRESS(ROW()-1,COLUMN()))),IFERROR(VLOOKUP($C111,הוצאות!$B:$AA,N$4-1,FALSE),""))</f>
        <v/>
      </c>
      <c r="O111" s="79" t="str">
        <f ca="1">IF($C111="סה""כ",SUM(INDIRECT(ADDRESS(6,COLUMN())&amp;":"&amp;ADDRESS(ROW()-1,COLUMN()))),IFERROR(VLOOKUP($C111,הוצאות!$B:$AA,O$4-1,FALSE),""))</f>
        <v/>
      </c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1"/>
    </row>
    <row r="112" spans="1:32" ht="16.5" thickBot="1" x14ac:dyDescent="0.3">
      <c r="A112" s="52">
        <f t="shared" si="2"/>
        <v>0</v>
      </c>
      <c r="C112" s="75" t="str">
        <f>IF(OR(C111="סה""כ",C111=""),"",IF(IFERROR(_xlfn.AGGREGATE(15,6,הוצאות!$B$1:$B$1017*1/--(הוצאות!$A$1:$A$1017=$P$5),ROW()-5),"")&lt;2000000000,IFERROR(_xlfn.AGGREGATE(15,6,הוצאות!$B$1:$B$1017*1/--(הוצאות!$A$1:$A$1017=$P$5),ROW()-5),""),"סה""כ"))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2" s="76" t="str">
        <f>IF(C112="סה""כ","",IFERROR(VLOOKUP($C112,הוצאות!$B:$Z,5,FALSE),""))</f>
        <v/>
      </c>
      <c r="E112" s="77">
        <v>167435</v>
      </c>
      <c r="F112" s="77">
        <v>114565</v>
      </c>
      <c r="G112" s="77">
        <v>145246</v>
      </c>
      <c r="H112" s="78">
        <v>251440</v>
      </c>
      <c r="I112" s="78">
        <v>201029</v>
      </c>
      <c r="J112" s="78">
        <v>265358.28000000003</v>
      </c>
      <c r="K112" s="79" t="str">
        <f ca="1">IF($C112="סה""כ",SUM(INDIRECT(ADDRESS(6,COLUMN())&amp;":"&amp;ADDRESS(ROW()-1,COLUMN()))),IFERROR(VLOOKUP($C112,הוצאות!$B:$AA,K$4-1,FALSE),""))</f>
        <v/>
      </c>
      <c r="L112" s="79" t="str">
        <f ca="1">IF($C112="סה""כ",SUM(INDIRECT(ADDRESS(6,COLUMN())&amp;":"&amp;ADDRESS(ROW()-1,COLUMN()))),IFERROR(VLOOKUP($C112,הוצאות!$B:$AA,L$4-1,FALSE),""))</f>
        <v/>
      </c>
      <c r="M112" s="79" t="str">
        <f ca="1">IF($C112="סה""כ",SUM(INDIRECT(ADDRESS(6,COLUMN())&amp;":"&amp;ADDRESS(ROW()-1,COLUMN()))),IFERROR(VLOOKUP($C112,הוצאות!$B:$AA,M$4-1,FALSE),""))</f>
        <v/>
      </c>
      <c r="N112" s="79" t="str">
        <f ca="1">IF($C112="סה""כ",SUM(INDIRECT(ADDRESS(6,COLUMN())&amp;":"&amp;ADDRESS(ROW()-1,COLUMN()))),IFERROR(VLOOKUP($C112,הוצאות!$B:$AA,N$4-1,FALSE),""))</f>
        <v/>
      </c>
      <c r="O112" s="79" t="str">
        <f ca="1">IF($C112="סה""כ",SUM(INDIRECT(ADDRESS(6,COLUMN())&amp;":"&amp;ADDRESS(ROW()-1,COLUMN()))),IFERROR(VLOOKUP($C112,הוצאות!$B:$AA,O$4-1,FALSE),""))</f>
        <v/>
      </c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1"/>
    </row>
    <row r="113" spans="1:32" ht="16.5" thickBot="1" x14ac:dyDescent="0.3">
      <c r="A113" s="52">
        <f t="shared" si="2"/>
        <v>0</v>
      </c>
      <c r="C113" s="75" t="str">
        <f>IF(OR(C112="סה""כ",C112=""),"",IF(IFERROR(_xlfn.AGGREGATE(15,6,הוצאות!$B$1:$B$1017*1/--(הוצאות!$A$1:$A$1017=$P$5),ROW()-5),"")&lt;2000000000,IFERROR(_xlfn.AGGREGATE(15,6,הוצאות!$B$1:$B$1017*1/--(הוצאות!$A$1:$A$1017=$P$5),ROW()-5),""),"סה""כ"))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3" s="76" t="str">
        <f>IF(C113="סה""כ","",IFERROR(VLOOKUP($C113,הוצאות!$B:$Z,5,FALSE),""))</f>
        <v/>
      </c>
      <c r="E113" s="77">
        <v>167435</v>
      </c>
      <c r="F113" s="77">
        <v>114565</v>
      </c>
      <c r="G113" s="77">
        <v>145246</v>
      </c>
      <c r="H113" s="78">
        <v>251440</v>
      </c>
      <c r="I113" s="78">
        <v>201029</v>
      </c>
      <c r="J113" s="78">
        <v>265358.28000000003</v>
      </c>
      <c r="K113" s="79" t="str">
        <f ca="1">IF($C113="סה""כ",SUM(INDIRECT(ADDRESS(6,COLUMN())&amp;":"&amp;ADDRESS(ROW()-1,COLUMN()))),IFERROR(VLOOKUP($C113,הוצאות!$B:$AA,K$4-1,FALSE),""))</f>
        <v/>
      </c>
      <c r="L113" s="79" t="str">
        <f ca="1">IF($C113="סה""כ",SUM(INDIRECT(ADDRESS(6,COLUMN())&amp;":"&amp;ADDRESS(ROW()-1,COLUMN()))),IFERROR(VLOOKUP($C113,הוצאות!$B:$AA,L$4-1,FALSE),""))</f>
        <v/>
      </c>
      <c r="M113" s="79" t="str">
        <f ca="1">IF($C113="סה""כ",SUM(INDIRECT(ADDRESS(6,COLUMN())&amp;":"&amp;ADDRESS(ROW()-1,COLUMN()))),IFERROR(VLOOKUP($C113,הוצאות!$B:$AA,M$4-1,FALSE),""))</f>
        <v/>
      </c>
      <c r="N113" s="79" t="str">
        <f ca="1">IF($C113="סה""כ",SUM(INDIRECT(ADDRESS(6,COLUMN())&amp;":"&amp;ADDRESS(ROW()-1,COLUMN()))),IFERROR(VLOOKUP($C113,הוצאות!$B:$AA,N$4-1,FALSE),""))</f>
        <v/>
      </c>
      <c r="O113" s="79" t="str">
        <f ca="1">IF($C113="סה""כ",SUM(INDIRECT(ADDRESS(6,COLUMN())&amp;":"&amp;ADDRESS(ROW()-1,COLUMN()))),IFERROR(VLOOKUP($C113,הוצאות!$B:$AA,O$4-1,FALSE),""))</f>
        <v/>
      </c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1"/>
    </row>
    <row r="114" spans="1:32" ht="16.5" thickBot="1" x14ac:dyDescent="0.3">
      <c r="A114" s="52">
        <f t="shared" si="2"/>
        <v>0</v>
      </c>
      <c r="C114" s="75" t="str">
        <f>IF(OR(C113="סה""כ",C113=""),"",IF(IFERROR(_xlfn.AGGREGATE(15,6,הוצאות!$B$1:$B$1017*1/--(הוצאות!$A$1:$A$1017=$P$5),ROW()-5),"")&lt;2000000000,IFERROR(_xlfn.AGGREGATE(15,6,הוצאות!$B$1:$B$1017*1/--(הוצאות!$A$1:$A$1017=$P$5),ROW()-5),""),"סה""כ"))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4" s="76" t="str">
        <f>IF(C114="סה""כ","",IFERROR(VLOOKUP($C114,הוצאות!$B:$Z,5,FALSE),""))</f>
        <v/>
      </c>
      <c r="E114" s="77">
        <v>167435</v>
      </c>
      <c r="F114" s="77">
        <v>114565</v>
      </c>
      <c r="G114" s="77">
        <v>145246</v>
      </c>
      <c r="H114" s="78">
        <v>251440</v>
      </c>
      <c r="I114" s="78">
        <v>201029</v>
      </c>
      <c r="J114" s="78">
        <v>265358.28000000003</v>
      </c>
      <c r="K114" s="79" t="str">
        <f ca="1">IF($C114="סה""כ",SUM(INDIRECT(ADDRESS(6,COLUMN())&amp;":"&amp;ADDRESS(ROW()-1,COLUMN()))),IFERROR(VLOOKUP($C114,הוצאות!$B:$AA,K$4-1,FALSE),""))</f>
        <v/>
      </c>
      <c r="L114" s="79" t="str">
        <f ca="1">IF($C114="סה""כ",SUM(INDIRECT(ADDRESS(6,COLUMN())&amp;":"&amp;ADDRESS(ROW()-1,COLUMN()))),IFERROR(VLOOKUP($C114,הוצאות!$B:$AA,L$4-1,FALSE),""))</f>
        <v/>
      </c>
      <c r="M114" s="79" t="str">
        <f ca="1">IF($C114="סה""כ",SUM(INDIRECT(ADDRESS(6,COLUMN())&amp;":"&amp;ADDRESS(ROW()-1,COLUMN()))),IFERROR(VLOOKUP($C114,הוצאות!$B:$AA,M$4-1,FALSE),""))</f>
        <v/>
      </c>
      <c r="N114" s="79" t="str">
        <f ca="1">IF($C114="סה""כ",SUM(INDIRECT(ADDRESS(6,COLUMN())&amp;":"&amp;ADDRESS(ROW()-1,COLUMN()))),IFERROR(VLOOKUP($C114,הוצאות!$B:$AA,N$4-1,FALSE),""))</f>
        <v/>
      </c>
      <c r="O114" s="79" t="str">
        <f ca="1">IF($C114="סה""כ",SUM(INDIRECT(ADDRESS(6,COLUMN())&amp;":"&amp;ADDRESS(ROW()-1,COLUMN()))),IFERROR(VLOOKUP($C114,הוצאות!$B:$AA,O$4-1,FALSE),""))</f>
        <v/>
      </c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1"/>
    </row>
    <row r="115" spans="1:32" ht="16.5" thickBot="1" x14ac:dyDescent="0.3">
      <c r="A115" s="52">
        <f t="shared" si="2"/>
        <v>0</v>
      </c>
      <c r="C115" s="75" t="str">
        <f>IF(OR(C114="סה""כ",C114=""),"",IF(IFERROR(_xlfn.AGGREGATE(15,6,הוצאות!$B$1:$B$1017*1/--(הוצאות!$A$1:$A$1017=$P$5),ROW()-5),"")&lt;2000000000,IFERROR(_xlfn.AGGREGATE(15,6,הוצאות!$B$1:$B$1017*1/--(הוצאות!$A$1:$A$1017=$P$5),ROW()-5),""),"סה""כ"))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5" s="76" t="str">
        <f>IF(C115="סה""כ","",IFERROR(VLOOKUP($C115,הוצאות!$B:$Z,5,FALSE),""))</f>
        <v/>
      </c>
      <c r="E115" s="77">
        <v>167435</v>
      </c>
      <c r="F115" s="77">
        <v>114565</v>
      </c>
      <c r="G115" s="77">
        <v>145246</v>
      </c>
      <c r="H115" s="78">
        <v>251440</v>
      </c>
      <c r="I115" s="78">
        <v>201029</v>
      </c>
      <c r="J115" s="78">
        <v>265358.28000000003</v>
      </c>
      <c r="K115" s="79" t="str">
        <f ca="1">IF($C115="סה""כ",SUM(INDIRECT(ADDRESS(6,COLUMN())&amp;":"&amp;ADDRESS(ROW()-1,COLUMN()))),IFERROR(VLOOKUP($C115,הוצאות!$B:$AA,K$4-1,FALSE),""))</f>
        <v/>
      </c>
      <c r="L115" s="79" t="str">
        <f ca="1">IF($C115="סה""כ",SUM(INDIRECT(ADDRESS(6,COLUMN())&amp;":"&amp;ADDRESS(ROW()-1,COLUMN()))),IFERROR(VLOOKUP($C115,הוצאות!$B:$AA,L$4-1,FALSE),""))</f>
        <v/>
      </c>
      <c r="M115" s="79" t="str">
        <f ca="1">IF($C115="סה""כ",SUM(INDIRECT(ADDRESS(6,COLUMN())&amp;":"&amp;ADDRESS(ROW()-1,COLUMN()))),IFERROR(VLOOKUP($C115,הוצאות!$B:$AA,M$4-1,FALSE),""))</f>
        <v/>
      </c>
      <c r="N115" s="79" t="str">
        <f ca="1">IF($C115="סה""כ",SUM(INDIRECT(ADDRESS(6,COLUMN())&amp;":"&amp;ADDRESS(ROW()-1,COLUMN()))),IFERROR(VLOOKUP($C115,הוצאות!$B:$AA,N$4-1,FALSE),""))</f>
        <v/>
      </c>
      <c r="O115" s="79" t="str">
        <f ca="1">IF($C115="סה""כ",SUM(INDIRECT(ADDRESS(6,COLUMN())&amp;":"&amp;ADDRESS(ROW()-1,COLUMN()))),IFERROR(VLOOKUP($C115,הוצאות!$B:$AA,O$4-1,FALSE),""))</f>
        <v/>
      </c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1"/>
    </row>
    <row r="116" spans="1:32" ht="16.5" thickBot="1" x14ac:dyDescent="0.3">
      <c r="A116" s="52">
        <f t="shared" si="2"/>
        <v>0</v>
      </c>
      <c r="C116" s="75" t="str">
        <f>IF(OR(C115="סה""כ",C115=""),"",IF(IFERROR(_xlfn.AGGREGATE(15,6,הוצאות!$B$1:$B$1017*1/--(הוצאות!$A$1:$A$1017=$P$5),ROW()-5),"")&lt;2000000000,IFERROR(_xlfn.AGGREGATE(15,6,הוצאות!$B$1:$B$1017*1/--(הוצאות!$A$1:$A$1017=$P$5),ROW()-5),""),"סה""כ"))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6" s="76" t="str">
        <f>IF(C116="סה""כ","",IFERROR(VLOOKUP($C116,הוצאות!$B:$Z,5,FALSE),""))</f>
        <v/>
      </c>
      <c r="E116" s="77">
        <v>167435</v>
      </c>
      <c r="F116" s="77">
        <v>114565</v>
      </c>
      <c r="G116" s="77">
        <v>145246</v>
      </c>
      <c r="H116" s="78">
        <v>251440</v>
      </c>
      <c r="I116" s="78">
        <v>201029</v>
      </c>
      <c r="J116" s="78">
        <v>265358.28000000003</v>
      </c>
      <c r="K116" s="79" t="str">
        <f ca="1">IF($C116="סה""כ",SUM(INDIRECT(ADDRESS(6,COLUMN())&amp;":"&amp;ADDRESS(ROW()-1,COLUMN()))),IFERROR(VLOOKUP($C116,הוצאות!$B:$AA,K$4-1,FALSE),""))</f>
        <v/>
      </c>
      <c r="L116" s="79" t="str">
        <f ca="1">IF($C116="סה""כ",SUM(INDIRECT(ADDRESS(6,COLUMN())&amp;":"&amp;ADDRESS(ROW()-1,COLUMN()))),IFERROR(VLOOKUP($C116,הוצאות!$B:$AA,L$4-1,FALSE),""))</f>
        <v/>
      </c>
      <c r="M116" s="79" t="str">
        <f ca="1">IF($C116="סה""כ",SUM(INDIRECT(ADDRESS(6,COLUMN())&amp;":"&amp;ADDRESS(ROW()-1,COLUMN()))),IFERROR(VLOOKUP($C116,הוצאות!$B:$AA,M$4-1,FALSE),""))</f>
        <v/>
      </c>
      <c r="N116" s="79" t="str">
        <f ca="1">IF($C116="סה""כ",SUM(INDIRECT(ADDRESS(6,COLUMN())&amp;":"&amp;ADDRESS(ROW()-1,COLUMN()))),IFERROR(VLOOKUP($C116,הוצאות!$B:$AA,N$4-1,FALSE),""))</f>
        <v/>
      </c>
      <c r="O116" s="79" t="str">
        <f ca="1">IF($C116="סה""כ",SUM(INDIRECT(ADDRESS(6,COLUMN())&amp;":"&amp;ADDRESS(ROW()-1,COLUMN()))),IFERROR(VLOOKUP($C116,הוצאות!$B:$AA,O$4-1,FALSE),""))</f>
        <v/>
      </c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1"/>
    </row>
    <row r="117" spans="1:32" ht="16.5" thickBot="1" x14ac:dyDescent="0.3">
      <c r="A117" s="52">
        <f t="shared" si="2"/>
        <v>0</v>
      </c>
      <c r="C117" s="75" t="str">
        <f>IF(OR(C116="סה""כ",C116=""),"",IF(IFERROR(_xlfn.AGGREGATE(15,6,הוצאות!$B$1:$B$1017*1/--(הוצאות!$A$1:$A$1017=$P$5),ROW()-5),"")&lt;2000000000,IFERROR(_xlfn.AGGREGATE(15,6,הוצאות!$B$1:$B$1017*1/--(הוצאות!$A$1:$A$1017=$P$5),ROW()-5),""),"סה""כ"))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7" s="76" t="str">
        <f>IF(C117="סה""כ","",IFERROR(VLOOKUP($C117,הוצאות!$B:$Z,5,FALSE),""))</f>
        <v/>
      </c>
      <c r="E117" s="77">
        <v>167435</v>
      </c>
      <c r="F117" s="77">
        <v>114565</v>
      </c>
      <c r="G117" s="77">
        <v>145246</v>
      </c>
      <c r="H117" s="78">
        <v>251440</v>
      </c>
      <c r="I117" s="78">
        <v>201029</v>
      </c>
      <c r="J117" s="78">
        <v>265358.28000000003</v>
      </c>
      <c r="K117" s="79" t="str">
        <f ca="1">IF($C117="סה""כ",SUM(INDIRECT(ADDRESS(6,COLUMN())&amp;":"&amp;ADDRESS(ROW()-1,COLUMN()))),IFERROR(VLOOKUP($C117,הוצאות!$B:$AA,K$4-1,FALSE),""))</f>
        <v/>
      </c>
      <c r="L117" s="79" t="str">
        <f ca="1">IF($C117="סה""כ",SUM(INDIRECT(ADDRESS(6,COLUMN())&amp;":"&amp;ADDRESS(ROW()-1,COLUMN()))),IFERROR(VLOOKUP($C117,הוצאות!$B:$AA,L$4-1,FALSE),""))</f>
        <v/>
      </c>
      <c r="M117" s="79" t="str">
        <f ca="1">IF($C117="סה""כ",SUM(INDIRECT(ADDRESS(6,COLUMN())&amp;":"&amp;ADDRESS(ROW()-1,COLUMN()))),IFERROR(VLOOKUP($C117,הוצאות!$B:$AA,M$4-1,FALSE),""))</f>
        <v/>
      </c>
      <c r="N117" s="79" t="str">
        <f ca="1">IF($C117="סה""כ",SUM(INDIRECT(ADDRESS(6,COLUMN())&amp;":"&amp;ADDRESS(ROW()-1,COLUMN()))),IFERROR(VLOOKUP($C117,הוצאות!$B:$AA,N$4-1,FALSE),""))</f>
        <v/>
      </c>
      <c r="O117" s="79" t="str">
        <f ca="1">IF($C117="סה""כ",SUM(INDIRECT(ADDRESS(6,COLUMN())&amp;":"&amp;ADDRESS(ROW()-1,COLUMN()))),IFERROR(VLOOKUP($C117,הוצאות!$B:$AA,O$4-1,FALSE),""))</f>
        <v/>
      </c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1"/>
    </row>
    <row r="118" spans="1:32" ht="16.5" thickBot="1" x14ac:dyDescent="0.3">
      <c r="A118" s="52">
        <f t="shared" si="2"/>
        <v>0</v>
      </c>
      <c r="C118" s="75" t="str">
        <f>IF(OR(C117="סה""כ",C117=""),"",IF(IFERROR(_xlfn.AGGREGATE(15,6,הוצאות!$B$1:$B$1017*1/--(הוצאות!$A$1:$A$1017=$P$5),ROW()-5),"")&lt;2000000000,IFERROR(_xlfn.AGGREGATE(15,6,הוצאות!$B$1:$B$1017*1/--(הוצאות!$A$1:$A$1017=$P$5),ROW()-5),""),"סה""כ"))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8" s="76" t="str">
        <f>IF(C118="סה""כ","",IFERROR(VLOOKUP($C118,הוצאות!$B:$Z,5,FALSE),""))</f>
        <v/>
      </c>
      <c r="E118" s="77">
        <v>167435</v>
      </c>
      <c r="F118" s="77">
        <v>114565</v>
      </c>
      <c r="G118" s="77">
        <v>145246</v>
      </c>
      <c r="H118" s="78">
        <v>251440</v>
      </c>
      <c r="I118" s="78">
        <v>201029</v>
      </c>
      <c r="J118" s="78">
        <v>265358.28000000003</v>
      </c>
      <c r="K118" s="79" t="str">
        <f ca="1">IF($C118="סה""כ",SUM(INDIRECT(ADDRESS(6,COLUMN())&amp;":"&amp;ADDRESS(ROW()-1,COLUMN()))),IFERROR(VLOOKUP($C118,הוצאות!$B:$AA,K$4-1,FALSE),""))</f>
        <v/>
      </c>
      <c r="L118" s="79" t="str">
        <f ca="1">IF($C118="סה""כ",SUM(INDIRECT(ADDRESS(6,COLUMN())&amp;":"&amp;ADDRESS(ROW()-1,COLUMN()))),IFERROR(VLOOKUP($C118,הוצאות!$B:$AA,L$4-1,FALSE),""))</f>
        <v/>
      </c>
      <c r="M118" s="79" t="str">
        <f ca="1">IF($C118="סה""כ",SUM(INDIRECT(ADDRESS(6,COLUMN())&amp;":"&amp;ADDRESS(ROW()-1,COLUMN()))),IFERROR(VLOOKUP($C118,הוצאות!$B:$AA,M$4-1,FALSE),""))</f>
        <v/>
      </c>
      <c r="N118" s="79" t="str">
        <f ca="1">IF($C118="סה""כ",SUM(INDIRECT(ADDRESS(6,COLUMN())&amp;":"&amp;ADDRESS(ROW()-1,COLUMN()))),IFERROR(VLOOKUP($C118,הוצאות!$B:$AA,N$4-1,FALSE),""))</f>
        <v/>
      </c>
      <c r="O118" s="79" t="str">
        <f ca="1">IF($C118="סה""כ",SUM(INDIRECT(ADDRESS(6,COLUMN())&amp;":"&amp;ADDRESS(ROW()-1,COLUMN()))),IFERROR(VLOOKUP($C118,הוצאות!$B:$AA,O$4-1,FALSE),""))</f>
        <v/>
      </c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1"/>
    </row>
    <row r="119" spans="1:32" ht="16.5" thickBot="1" x14ac:dyDescent="0.3">
      <c r="A119" s="52">
        <f t="shared" si="2"/>
        <v>0</v>
      </c>
      <c r="C119" s="75" t="str">
        <f>IF(OR(C118="סה""כ",C118=""),"",IF(IFERROR(_xlfn.AGGREGATE(15,6,הוצאות!$B$1:$B$1017*1/--(הוצאות!$A$1:$A$1017=$P$5),ROW()-5),"")&lt;2000000000,IFERROR(_xlfn.AGGREGATE(15,6,הוצאות!$B$1:$B$1017*1/--(הוצאות!$A$1:$A$1017=$P$5),ROW()-5),""),"סה""כ"))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19" s="76" t="str">
        <f>IF(C119="סה""כ","",IFERROR(VLOOKUP($C119,הוצאות!$B:$Z,5,FALSE),""))</f>
        <v/>
      </c>
      <c r="E119" s="77">
        <v>167435</v>
      </c>
      <c r="F119" s="77">
        <v>114565</v>
      </c>
      <c r="G119" s="77">
        <v>145246</v>
      </c>
      <c r="H119" s="78">
        <v>251440</v>
      </c>
      <c r="I119" s="78">
        <v>201029</v>
      </c>
      <c r="J119" s="78">
        <v>265358.28000000003</v>
      </c>
      <c r="K119" s="79" t="str">
        <f ca="1">IF($C119="סה""כ",SUM(INDIRECT(ADDRESS(6,COLUMN())&amp;":"&amp;ADDRESS(ROW()-1,COLUMN()))),IFERROR(VLOOKUP($C119,הוצאות!$B:$AA,K$4-1,FALSE),""))</f>
        <v/>
      </c>
      <c r="L119" s="79" t="str">
        <f ca="1">IF($C119="סה""כ",SUM(INDIRECT(ADDRESS(6,COLUMN())&amp;":"&amp;ADDRESS(ROW()-1,COLUMN()))),IFERROR(VLOOKUP($C119,הוצאות!$B:$AA,L$4-1,FALSE),""))</f>
        <v/>
      </c>
      <c r="M119" s="79" t="str">
        <f ca="1">IF($C119="סה""כ",SUM(INDIRECT(ADDRESS(6,COLUMN())&amp;":"&amp;ADDRESS(ROW()-1,COLUMN()))),IFERROR(VLOOKUP($C119,הוצאות!$B:$AA,M$4-1,FALSE),""))</f>
        <v/>
      </c>
      <c r="N119" s="79" t="str">
        <f ca="1">IF($C119="סה""כ",SUM(INDIRECT(ADDRESS(6,COLUMN())&amp;":"&amp;ADDRESS(ROW()-1,COLUMN()))),IFERROR(VLOOKUP($C119,הוצאות!$B:$AA,N$4-1,FALSE),""))</f>
        <v/>
      </c>
      <c r="O119" s="79" t="str">
        <f ca="1">IF($C119="סה""כ",SUM(INDIRECT(ADDRESS(6,COLUMN())&amp;":"&amp;ADDRESS(ROW()-1,COLUMN()))),IFERROR(VLOOKUP($C119,הוצאות!$B:$AA,O$4-1,FALSE),""))</f>
        <v/>
      </c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1"/>
    </row>
    <row r="120" spans="1:32" ht="16.5" thickBot="1" x14ac:dyDescent="0.3">
      <c r="A120" s="52">
        <f t="shared" si="2"/>
        <v>0</v>
      </c>
      <c r="C120" s="75" t="str">
        <f>IF(OR(C119="סה""כ",C119=""),"",IF(IFERROR(_xlfn.AGGREGATE(15,6,הוצאות!$B$1:$B$1017*1/--(הוצאות!$A$1:$A$1017=$P$5),ROW()-5),"")&lt;2000000000,IFERROR(_xlfn.AGGREGATE(15,6,הוצאות!$B$1:$B$1017*1/--(הוצאות!$A$1:$A$1017=$P$5),ROW()-5),""),"סה""כ"))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0" s="76" t="str">
        <f>IF(C120="סה""כ","",IFERROR(VLOOKUP($C120,הוצאות!$B:$Z,5,FALSE),""))</f>
        <v/>
      </c>
      <c r="E120" s="77">
        <v>167435</v>
      </c>
      <c r="F120" s="77">
        <v>114565</v>
      </c>
      <c r="G120" s="77">
        <v>145246</v>
      </c>
      <c r="H120" s="78">
        <v>251440</v>
      </c>
      <c r="I120" s="78">
        <v>201029</v>
      </c>
      <c r="J120" s="78">
        <v>265358.28000000003</v>
      </c>
      <c r="K120" s="79" t="str">
        <f ca="1">IF($C120="סה""כ",SUM(INDIRECT(ADDRESS(6,COLUMN())&amp;":"&amp;ADDRESS(ROW()-1,COLUMN()))),IFERROR(VLOOKUP($C120,הוצאות!$B:$AA,K$4-1,FALSE),""))</f>
        <v/>
      </c>
      <c r="L120" s="79" t="str">
        <f ca="1">IF($C120="סה""כ",SUM(INDIRECT(ADDRESS(6,COLUMN())&amp;":"&amp;ADDRESS(ROW()-1,COLUMN()))),IFERROR(VLOOKUP($C120,הוצאות!$B:$AA,L$4-1,FALSE),""))</f>
        <v/>
      </c>
      <c r="M120" s="79" t="str">
        <f ca="1">IF($C120="סה""כ",SUM(INDIRECT(ADDRESS(6,COLUMN())&amp;":"&amp;ADDRESS(ROW()-1,COLUMN()))),IFERROR(VLOOKUP($C120,הוצאות!$B:$AA,M$4-1,FALSE),""))</f>
        <v/>
      </c>
      <c r="N120" s="79" t="str">
        <f ca="1">IF($C120="סה""כ",SUM(INDIRECT(ADDRESS(6,COLUMN())&amp;":"&amp;ADDRESS(ROW()-1,COLUMN()))),IFERROR(VLOOKUP($C120,הוצאות!$B:$AA,N$4-1,FALSE),""))</f>
        <v/>
      </c>
      <c r="O120" s="79" t="str">
        <f ca="1">IF($C120="סה""כ",SUM(INDIRECT(ADDRESS(6,COLUMN())&amp;":"&amp;ADDRESS(ROW()-1,COLUMN()))),IFERROR(VLOOKUP($C120,הוצאות!$B:$AA,O$4-1,FALSE),""))</f>
        <v/>
      </c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1"/>
    </row>
    <row r="121" spans="1:32" ht="16.5" thickBot="1" x14ac:dyDescent="0.3">
      <c r="A121" s="52">
        <f t="shared" si="2"/>
        <v>0</v>
      </c>
      <c r="C121" s="75" t="str">
        <f>IF(OR(C120="סה""כ",C120=""),"",IF(IFERROR(_xlfn.AGGREGATE(15,6,הוצאות!$B$1:$B$1017*1/--(הוצאות!$A$1:$A$1017=$P$5),ROW()-5),"")&lt;2000000000,IFERROR(_xlfn.AGGREGATE(15,6,הוצאות!$B$1:$B$1017*1/--(הוצאות!$A$1:$A$1017=$P$5),ROW()-5),""),"סה""כ"))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1" s="76" t="str">
        <f>IF(C121="סה""כ","",IFERROR(VLOOKUP($C121,הוצאות!$B:$Z,5,FALSE),""))</f>
        <v/>
      </c>
      <c r="E121" s="77">
        <v>167435</v>
      </c>
      <c r="F121" s="77">
        <v>114565</v>
      </c>
      <c r="G121" s="77">
        <v>145246</v>
      </c>
      <c r="H121" s="78">
        <v>251440</v>
      </c>
      <c r="I121" s="78">
        <v>201029</v>
      </c>
      <c r="J121" s="78">
        <v>265358.28000000003</v>
      </c>
      <c r="K121" s="79" t="str">
        <f ca="1">IF($C121="סה""כ",SUM(INDIRECT(ADDRESS(6,COLUMN())&amp;":"&amp;ADDRESS(ROW()-1,COLUMN()))),IFERROR(VLOOKUP($C121,הוצאות!$B:$AA,K$4-1,FALSE),""))</f>
        <v/>
      </c>
      <c r="L121" s="79" t="str">
        <f ca="1">IF($C121="סה""כ",SUM(INDIRECT(ADDRESS(6,COLUMN())&amp;":"&amp;ADDRESS(ROW()-1,COLUMN()))),IFERROR(VLOOKUP($C121,הוצאות!$B:$AA,L$4-1,FALSE),""))</f>
        <v/>
      </c>
      <c r="M121" s="79" t="str">
        <f ca="1">IF($C121="סה""כ",SUM(INDIRECT(ADDRESS(6,COLUMN())&amp;":"&amp;ADDRESS(ROW()-1,COLUMN()))),IFERROR(VLOOKUP($C121,הוצאות!$B:$AA,M$4-1,FALSE),""))</f>
        <v/>
      </c>
      <c r="N121" s="79" t="str">
        <f ca="1">IF($C121="סה""כ",SUM(INDIRECT(ADDRESS(6,COLUMN())&amp;":"&amp;ADDRESS(ROW()-1,COLUMN()))),IFERROR(VLOOKUP($C121,הוצאות!$B:$AA,N$4-1,FALSE),""))</f>
        <v/>
      </c>
      <c r="O121" s="79" t="str">
        <f ca="1">IF($C121="סה""כ",SUM(INDIRECT(ADDRESS(6,COLUMN())&amp;":"&amp;ADDRESS(ROW()-1,COLUMN()))),IFERROR(VLOOKUP($C121,הוצאות!$B:$AA,O$4-1,FALSE),""))</f>
        <v/>
      </c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1"/>
    </row>
    <row r="122" spans="1:32" ht="16.5" thickBot="1" x14ac:dyDescent="0.3">
      <c r="A122" s="52">
        <f t="shared" si="2"/>
        <v>0</v>
      </c>
      <c r="C122" s="75" t="str">
        <f>IF(OR(C121="סה""כ",C121=""),"",IF(IFERROR(_xlfn.AGGREGATE(15,6,הוצאות!$B$1:$B$1017*1/--(הוצאות!$A$1:$A$1017=$P$5),ROW()-5),"")&lt;2000000000,IFERROR(_xlfn.AGGREGATE(15,6,הוצאות!$B$1:$B$1017*1/--(הוצאות!$A$1:$A$1017=$P$5),ROW()-5),""),"סה""כ"))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2" s="76" t="str">
        <f>IF(C122="סה""כ","",IFERROR(VLOOKUP($C122,הוצאות!$B:$Z,5,FALSE),""))</f>
        <v/>
      </c>
      <c r="E122" s="77">
        <v>167435</v>
      </c>
      <c r="F122" s="77">
        <v>114565</v>
      </c>
      <c r="G122" s="77">
        <v>145246</v>
      </c>
      <c r="H122" s="78">
        <v>251440</v>
      </c>
      <c r="I122" s="78">
        <v>201029</v>
      </c>
      <c r="J122" s="78">
        <v>265358.28000000003</v>
      </c>
      <c r="K122" s="79" t="str">
        <f ca="1">IF($C122="סה""כ",SUM(INDIRECT(ADDRESS(6,COLUMN())&amp;":"&amp;ADDRESS(ROW()-1,COLUMN()))),IFERROR(VLOOKUP($C122,הוצאות!$B:$AA,K$4-1,FALSE),""))</f>
        <v/>
      </c>
      <c r="L122" s="79" t="str">
        <f ca="1">IF($C122="סה""כ",SUM(INDIRECT(ADDRESS(6,COLUMN())&amp;":"&amp;ADDRESS(ROW()-1,COLUMN()))),IFERROR(VLOOKUP($C122,הוצאות!$B:$AA,L$4-1,FALSE),""))</f>
        <v/>
      </c>
      <c r="M122" s="79" t="str">
        <f ca="1">IF($C122="סה""כ",SUM(INDIRECT(ADDRESS(6,COLUMN())&amp;":"&amp;ADDRESS(ROW()-1,COLUMN()))),IFERROR(VLOOKUP($C122,הוצאות!$B:$AA,M$4-1,FALSE),""))</f>
        <v/>
      </c>
      <c r="N122" s="79" t="str">
        <f ca="1">IF($C122="סה""כ",SUM(INDIRECT(ADDRESS(6,COLUMN())&amp;":"&amp;ADDRESS(ROW()-1,COLUMN()))),IFERROR(VLOOKUP($C122,הוצאות!$B:$AA,N$4-1,FALSE),""))</f>
        <v/>
      </c>
      <c r="O122" s="79" t="str">
        <f ca="1">IF($C122="סה""כ",SUM(INDIRECT(ADDRESS(6,COLUMN())&amp;":"&amp;ADDRESS(ROW()-1,COLUMN()))),IFERROR(VLOOKUP($C122,הוצאות!$B:$AA,O$4-1,FALSE),""))</f>
        <v/>
      </c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1"/>
    </row>
    <row r="123" spans="1:32" ht="16.5" thickBot="1" x14ac:dyDescent="0.3">
      <c r="A123" s="52">
        <f t="shared" si="2"/>
        <v>0</v>
      </c>
      <c r="C123" s="75" t="str">
        <f>IF(OR(C122="סה""כ",C122=""),"",IF(IFERROR(_xlfn.AGGREGATE(15,6,הוצאות!$B$1:$B$1017*1/--(הוצאות!$A$1:$A$1017=$P$5),ROW()-5),"")&lt;2000000000,IFERROR(_xlfn.AGGREGATE(15,6,הוצאות!$B$1:$B$1017*1/--(הוצאות!$A$1:$A$1017=$P$5),ROW()-5),""),"סה""כ"))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3" s="76" t="str">
        <f>IF(C123="סה""כ","",IFERROR(VLOOKUP($C123,הוצאות!$B:$Z,5,FALSE),""))</f>
        <v/>
      </c>
      <c r="E123" s="77">
        <v>167435</v>
      </c>
      <c r="F123" s="77">
        <v>114565</v>
      </c>
      <c r="G123" s="77">
        <v>145246</v>
      </c>
      <c r="H123" s="78">
        <v>251440</v>
      </c>
      <c r="I123" s="78">
        <v>201029</v>
      </c>
      <c r="J123" s="78">
        <v>265358.28000000003</v>
      </c>
      <c r="K123" s="79" t="str">
        <f ca="1">IF($C123="סה""כ",SUM(INDIRECT(ADDRESS(6,COLUMN())&amp;":"&amp;ADDRESS(ROW()-1,COLUMN()))),IFERROR(VLOOKUP($C123,הוצאות!$B:$AA,K$4-1,FALSE),""))</f>
        <v/>
      </c>
      <c r="L123" s="79" t="str">
        <f ca="1">IF($C123="סה""כ",SUM(INDIRECT(ADDRESS(6,COLUMN())&amp;":"&amp;ADDRESS(ROW()-1,COLUMN()))),IFERROR(VLOOKUP($C123,הוצאות!$B:$AA,L$4-1,FALSE),""))</f>
        <v/>
      </c>
      <c r="M123" s="79" t="str">
        <f ca="1">IF($C123="סה""כ",SUM(INDIRECT(ADDRESS(6,COLUMN())&amp;":"&amp;ADDRESS(ROW()-1,COLUMN()))),IFERROR(VLOOKUP($C123,הוצאות!$B:$AA,M$4-1,FALSE),""))</f>
        <v/>
      </c>
      <c r="N123" s="79" t="str">
        <f ca="1">IF($C123="סה""כ",SUM(INDIRECT(ADDRESS(6,COLUMN())&amp;":"&amp;ADDRESS(ROW()-1,COLUMN()))),IFERROR(VLOOKUP($C123,הוצאות!$B:$AA,N$4-1,FALSE),""))</f>
        <v/>
      </c>
      <c r="O123" s="79" t="str">
        <f ca="1">IF($C123="סה""כ",SUM(INDIRECT(ADDRESS(6,COLUMN())&amp;":"&amp;ADDRESS(ROW()-1,COLUMN()))),IFERROR(VLOOKUP($C123,הוצאות!$B:$AA,O$4-1,FALSE),""))</f>
        <v/>
      </c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1"/>
    </row>
    <row r="124" spans="1:32" ht="16.5" thickBot="1" x14ac:dyDescent="0.3">
      <c r="A124" s="52">
        <f t="shared" si="2"/>
        <v>0</v>
      </c>
      <c r="C124" s="75" t="str">
        <f>IF(OR(C123="סה""כ",C123=""),"",IF(IFERROR(_xlfn.AGGREGATE(15,6,הוצאות!$B$1:$B$1017*1/--(הוצאות!$A$1:$A$1017=$P$5),ROW()-5),"")&lt;2000000000,IFERROR(_xlfn.AGGREGATE(15,6,הוצאות!$B$1:$B$1017*1/--(הוצאות!$A$1:$A$1017=$P$5),ROW()-5),""),"סה""כ"))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4" s="76" t="str">
        <f>IF(C124="סה""כ","",IFERROR(VLOOKUP($C124,הוצאות!$B:$Z,5,FALSE),""))</f>
        <v/>
      </c>
      <c r="E124" s="77">
        <v>167435</v>
      </c>
      <c r="F124" s="77">
        <v>114565</v>
      </c>
      <c r="G124" s="77">
        <v>145246</v>
      </c>
      <c r="H124" s="78">
        <v>251440</v>
      </c>
      <c r="I124" s="78">
        <v>201029</v>
      </c>
      <c r="J124" s="78">
        <v>265358.28000000003</v>
      </c>
      <c r="K124" s="79" t="str">
        <f ca="1">IF($C124="סה""כ",SUM(INDIRECT(ADDRESS(6,COLUMN())&amp;":"&amp;ADDRESS(ROW()-1,COLUMN()))),IFERROR(VLOOKUP($C124,הוצאות!$B:$AA,K$4-1,FALSE),""))</f>
        <v/>
      </c>
      <c r="L124" s="79" t="str">
        <f ca="1">IF($C124="סה""כ",SUM(INDIRECT(ADDRESS(6,COLUMN())&amp;":"&amp;ADDRESS(ROW()-1,COLUMN()))),IFERROR(VLOOKUP($C124,הוצאות!$B:$AA,L$4-1,FALSE),""))</f>
        <v/>
      </c>
      <c r="M124" s="79" t="str">
        <f ca="1">IF($C124="סה""כ",SUM(INDIRECT(ADDRESS(6,COLUMN())&amp;":"&amp;ADDRESS(ROW()-1,COLUMN()))),IFERROR(VLOOKUP($C124,הוצאות!$B:$AA,M$4-1,FALSE),""))</f>
        <v/>
      </c>
      <c r="N124" s="79" t="str">
        <f ca="1">IF($C124="סה""כ",SUM(INDIRECT(ADDRESS(6,COLUMN())&amp;":"&amp;ADDRESS(ROW()-1,COLUMN()))),IFERROR(VLOOKUP($C124,הוצאות!$B:$AA,N$4-1,FALSE),""))</f>
        <v/>
      </c>
      <c r="O124" s="79" t="str">
        <f ca="1">IF($C124="סה""כ",SUM(INDIRECT(ADDRESS(6,COLUMN())&amp;":"&amp;ADDRESS(ROW()-1,COLUMN()))),IFERROR(VLOOKUP($C124,הוצאות!$B:$AA,O$4-1,FALSE),""))</f>
        <v/>
      </c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1"/>
    </row>
    <row r="125" spans="1:32" ht="16.5" thickBot="1" x14ac:dyDescent="0.3">
      <c r="A125" s="52">
        <f t="shared" si="2"/>
        <v>0</v>
      </c>
      <c r="C125" s="75" t="str">
        <f>IF(OR(C124="סה""כ",C124=""),"",IF(IFERROR(_xlfn.AGGREGATE(15,6,הוצאות!$B$1:$B$1017*1/--(הוצאות!$A$1:$A$1017=$P$5),ROW()-5),"")&lt;2000000000,IFERROR(_xlfn.AGGREGATE(15,6,הוצאות!$B$1:$B$1017*1/--(הוצאות!$A$1:$A$1017=$P$5),ROW()-5),""),"סה""כ"))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5" s="76" t="str">
        <f>IF(C125="סה""כ","",IFERROR(VLOOKUP($C125,הוצאות!$B:$Z,5,FALSE),""))</f>
        <v/>
      </c>
      <c r="E125" s="77">
        <v>167435</v>
      </c>
      <c r="F125" s="77">
        <v>114565</v>
      </c>
      <c r="G125" s="77">
        <v>145246</v>
      </c>
      <c r="H125" s="78">
        <v>251440</v>
      </c>
      <c r="I125" s="78">
        <v>201029</v>
      </c>
      <c r="J125" s="78">
        <v>265358.28000000003</v>
      </c>
      <c r="K125" s="79" t="str">
        <f ca="1">IF($C125="סה""כ",SUM(INDIRECT(ADDRESS(6,COLUMN())&amp;":"&amp;ADDRESS(ROW()-1,COLUMN()))),IFERROR(VLOOKUP($C125,הוצאות!$B:$AA,K$4-1,FALSE),""))</f>
        <v/>
      </c>
      <c r="L125" s="79" t="str">
        <f ca="1">IF($C125="סה""כ",SUM(INDIRECT(ADDRESS(6,COLUMN())&amp;":"&amp;ADDRESS(ROW()-1,COLUMN()))),IFERROR(VLOOKUP($C125,הוצאות!$B:$AA,L$4-1,FALSE),""))</f>
        <v/>
      </c>
      <c r="M125" s="79" t="str">
        <f ca="1">IF($C125="סה""כ",SUM(INDIRECT(ADDRESS(6,COLUMN())&amp;":"&amp;ADDRESS(ROW()-1,COLUMN()))),IFERROR(VLOOKUP($C125,הוצאות!$B:$AA,M$4-1,FALSE),""))</f>
        <v/>
      </c>
      <c r="N125" s="79" t="str">
        <f ca="1">IF($C125="סה""כ",SUM(INDIRECT(ADDRESS(6,COLUMN())&amp;":"&amp;ADDRESS(ROW()-1,COLUMN()))),IFERROR(VLOOKUP($C125,הוצאות!$B:$AA,N$4-1,FALSE),""))</f>
        <v/>
      </c>
      <c r="O125" s="79" t="str">
        <f ca="1">IF($C125="סה""כ",SUM(INDIRECT(ADDRESS(6,COLUMN())&amp;":"&amp;ADDRESS(ROW()-1,COLUMN()))),IFERROR(VLOOKUP($C125,הוצאות!$B:$AA,O$4-1,FALSE),""))</f>
        <v/>
      </c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1"/>
    </row>
    <row r="126" spans="1:32" ht="16.5" thickBot="1" x14ac:dyDescent="0.3">
      <c r="A126" s="52">
        <f t="shared" si="2"/>
        <v>0</v>
      </c>
      <c r="C126" s="75" t="str">
        <f>IF(OR(C125="סה""כ",C125=""),"",IF(IFERROR(_xlfn.AGGREGATE(15,6,הוצאות!$B$1:$B$1017*1/--(הוצאות!$A$1:$A$1017=$P$5),ROW()-5),"")&lt;2000000000,IFERROR(_xlfn.AGGREGATE(15,6,הוצאות!$B$1:$B$1017*1/--(הוצאות!$A$1:$A$1017=$P$5),ROW()-5),""),"סה""כ"))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6" s="76" t="str">
        <f>IF(C126="סה""כ","",IFERROR(VLOOKUP($C126,הוצאות!$B:$Z,5,FALSE),""))</f>
        <v/>
      </c>
      <c r="E126" s="77">
        <v>167435</v>
      </c>
      <c r="F126" s="77">
        <v>114565</v>
      </c>
      <c r="G126" s="77">
        <v>145246</v>
      </c>
      <c r="H126" s="78">
        <v>251440</v>
      </c>
      <c r="I126" s="78">
        <v>201029</v>
      </c>
      <c r="J126" s="78">
        <v>265358.28000000003</v>
      </c>
      <c r="K126" s="79" t="str">
        <f ca="1">IF($C126="סה""כ",SUM(INDIRECT(ADDRESS(6,COLUMN())&amp;":"&amp;ADDRESS(ROW()-1,COLUMN()))),IFERROR(VLOOKUP($C126,הוצאות!$B:$AA,K$4-1,FALSE),""))</f>
        <v/>
      </c>
      <c r="L126" s="79" t="str">
        <f ca="1">IF($C126="סה""כ",SUM(INDIRECT(ADDRESS(6,COLUMN())&amp;":"&amp;ADDRESS(ROW()-1,COLUMN()))),IFERROR(VLOOKUP($C126,הוצאות!$B:$AA,L$4-1,FALSE),""))</f>
        <v/>
      </c>
      <c r="M126" s="79" t="str">
        <f ca="1">IF($C126="סה""כ",SUM(INDIRECT(ADDRESS(6,COLUMN())&amp;":"&amp;ADDRESS(ROW()-1,COLUMN()))),IFERROR(VLOOKUP($C126,הוצאות!$B:$AA,M$4-1,FALSE),""))</f>
        <v/>
      </c>
      <c r="N126" s="79" t="str">
        <f ca="1">IF($C126="סה""כ",SUM(INDIRECT(ADDRESS(6,COLUMN())&amp;":"&amp;ADDRESS(ROW()-1,COLUMN()))),IFERROR(VLOOKUP($C126,הוצאות!$B:$AA,N$4-1,FALSE),""))</f>
        <v/>
      </c>
      <c r="O126" s="79" t="str">
        <f ca="1">IF($C126="סה""כ",SUM(INDIRECT(ADDRESS(6,COLUMN())&amp;":"&amp;ADDRESS(ROW()-1,COLUMN()))),IFERROR(VLOOKUP($C126,הוצאות!$B:$AA,O$4-1,FALSE),""))</f>
        <v/>
      </c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1"/>
    </row>
    <row r="127" spans="1:32" ht="16.5" thickBot="1" x14ac:dyDescent="0.3">
      <c r="A127" s="52">
        <f t="shared" si="2"/>
        <v>0</v>
      </c>
      <c r="C127" s="75" t="str">
        <f>IF(OR(C126="סה""כ",C126=""),"",IF(IFERROR(_xlfn.AGGREGATE(15,6,הוצאות!$B$1:$B$1017*1/--(הוצאות!$A$1:$A$1017=$P$5),ROW()-5),"")&lt;2000000000,IFERROR(_xlfn.AGGREGATE(15,6,הוצאות!$B$1:$B$1017*1/--(הוצאות!$A$1:$A$1017=$P$5),ROW()-5),""),"סה""כ"))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7" s="76" t="str">
        <f>IF(C127="סה""כ","",IFERROR(VLOOKUP($C127,הוצאות!$B:$Z,5,FALSE),""))</f>
        <v/>
      </c>
      <c r="E127" s="77">
        <v>167435</v>
      </c>
      <c r="F127" s="77">
        <v>114565</v>
      </c>
      <c r="G127" s="77">
        <v>145246</v>
      </c>
      <c r="H127" s="78">
        <v>251440</v>
      </c>
      <c r="I127" s="78">
        <v>201029</v>
      </c>
      <c r="J127" s="78">
        <v>265358.28000000003</v>
      </c>
      <c r="K127" s="79" t="str">
        <f ca="1">IF($C127="סה""כ",SUM(INDIRECT(ADDRESS(6,COLUMN())&amp;":"&amp;ADDRESS(ROW()-1,COLUMN()))),IFERROR(VLOOKUP($C127,הוצאות!$B:$AA,K$4-1,FALSE),""))</f>
        <v/>
      </c>
      <c r="L127" s="79" t="str">
        <f ca="1">IF($C127="סה""כ",SUM(INDIRECT(ADDRESS(6,COLUMN())&amp;":"&amp;ADDRESS(ROW()-1,COLUMN()))),IFERROR(VLOOKUP($C127,הוצאות!$B:$AA,L$4-1,FALSE),""))</f>
        <v/>
      </c>
      <c r="M127" s="79" t="str">
        <f ca="1">IF($C127="סה""כ",SUM(INDIRECT(ADDRESS(6,COLUMN())&amp;":"&amp;ADDRESS(ROW()-1,COLUMN()))),IFERROR(VLOOKUP($C127,הוצאות!$B:$AA,M$4-1,FALSE),""))</f>
        <v/>
      </c>
      <c r="N127" s="79" t="str">
        <f ca="1">IF($C127="סה""כ",SUM(INDIRECT(ADDRESS(6,COLUMN())&amp;":"&amp;ADDRESS(ROW()-1,COLUMN()))),IFERROR(VLOOKUP($C127,הוצאות!$B:$AA,N$4-1,FALSE),""))</f>
        <v/>
      </c>
      <c r="O127" s="79" t="str">
        <f ca="1">IF($C127="סה""כ",SUM(INDIRECT(ADDRESS(6,COLUMN())&amp;":"&amp;ADDRESS(ROW()-1,COLUMN()))),IFERROR(VLOOKUP($C127,הוצאות!$B:$AA,O$4-1,FALSE),""))</f>
        <v/>
      </c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1"/>
    </row>
    <row r="128" spans="1:32" ht="16.5" thickBot="1" x14ac:dyDescent="0.3">
      <c r="A128" s="52">
        <f t="shared" si="2"/>
        <v>0</v>
      </c>
      <c r="C128" s="75" t="str">
        <f>IF(OR(C127="סה""כ",C127=""),"",IF(IFERROR(_xlfn.AGGREGATE(15,6,הוצאות!$B$1:$B$1017*1/--(הוצאות!$A$1:$A$1017=$P$5),ROW()-5),"")&lt;2000000000,IFERROR(_xlfn.AGGREGATE(15,6,הוצאות!$B$1:$B$1017*1/--(הוצאות!$A$1:$A$1017=$P$5),ROW()-5),""),"סה""כ"))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8" s="76" t="str">
        <f>IF(C128="סה""כ","",IFERROR(VLOOKUP($C128,הוצאות!$B:$Z,5,FALSE),""))</f>
        <v/>
      </c>
      <c r="E128" s="77">
        <v>167435</v>
      </c>
      <c r="F128" s="77">
        <v>114565</v>
      </c>
      <c r="G128" s="77">
        <v>145246</v>
      </c>
      <c r="H128" s="78">
        <v>251440</v>
      </c>
      <c r="I128" s="78">
        <v>201029</v>
      </c>
      <c r="J128" s="78">
        <v>265358.28000000003</v>
      </c>
      <c r="K128" s="79" t="str">
        <f ca="1">IF($C128="סה""כ",SUM(INDIRECT(ADDRESS(6,COLUMN())&amp;":"&amp;ADDRESS(ROW()-1,COLUMN()))),IFERROR(VLOOKUP($C128,הוצאות!$B:$AA,K$4-1,FALSE),""))</f>
        <v/>
      </c>
      <c r="L128" s="79" t="str">
        <f ca="1">IF($C128="סה""כ",SUM(INDIRECT(ADDRESS(6,COLUMN())&amp;":"&amp;ADDRESS(ROW()-1,COLUMN()))),IFERROR(VLOOKUP($C128,הוצאות!$B:$AA,L$4-1,FALSE),""))</f>
        <v/>
      </c>
      <c r="M128" s="79" t="str">
        <f ca="1">IF($C128="סה""כ",SUM(INDIRECT(ADDRESS(6,COLUMN())&amp;":"&amp;ADDRESS(ROW()-1,COLUMN()))),IFERROR(VLOOKUP($C128,הוצאות!$B:$AA,M$4-1,FALSE),""))</f>
        <v/>
      </c>
      <c r="N128" s="79" t="str">
        <f ca="1">IF($C128="סה""כ",SUM(INDIRECT(ADDRESS(6,COLUMN())&amp;":"&amp;ADDRESS(ROW()-1,COLUMN()))),IFERROR(VLOOKUP($C128,הוצאות!$B:$AA,N$4-1,FALSE),""))</f>
        <v/>
      </c>
      <c r="O128" s="79" t="str">
        <f ca="1">IF($C128="סה""כ",SUM(INDIRECT(ADDRESS(6,COLUMN())&amp;":"&amp;ADDRESS(ROW()-1,COLUMN()))),IFERROR(VLOOKUP($C128,הוצאות!$B:$AA,O$4-1,FALSE),""))</f>
        <v/>
      </c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1"/>
    </row>
    <row r="129" spans="1:33" ht="16.5" thickBot="1" x14ac:dyDescent="0.3">
      <c r="A129" s="52">
        <f t="shared" si="2"/>
        <v>0</v>
      </c>
      <c r="C129" s="75" t="str">
        <f>IF(OR(C128="סה""כ",C128=""),"",IF(IFERROR(_xlfn.AGGREGATE(15,6,הוצאות!$B$1:$B$1017*1/--(הוצאות!$A$1:$A$1017=$P$5),ROW()-5),"")&lt;2000000000,IFERROR(_xlfn.AGGREGATE(15,6,הוצאות!$B$1:$B$1017*1/--(הוצאות!$A$1:$A$1017=$P$5),ROW()-5),""),"סה""כ"))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29" s="76" t="str">
        <f>IF(C129="סה""כ","",IFERROR(VLOOKUP($C129,הוצאות!$B:$Z,5,FALSE),""))</f>
        <v/>
      </c>
      <c r="E129" s="77">
        <v>167435</v>
      </c>
      <c r="F129" s="77">
        <v>114565</v>
      </c>
      <c r="G129" s="77">
        <v>145246</v>
      </c>
      <c r="H129" s="78">
        <v>251440</v>
      </c>
      <c r="I129" s="78">
        <v>201029</v>
      </c>
      <c r="J129" s="78">
        <v>265358.28000000003</v>
      </c>
      <c r="K129" s="79" t="str">
        <f ca="1">IF($C129="סה""כ",SUM(INDIRECT(ADDRESS(6,COLUMN())&amp;":"&amp;ADDRESS(ROW()-1,COLUMN()))),IFERROR(VLOOKUP($C129,הוצאות!$B:$AA,K$4-1,FALSE),""))</f>
        <v/>
      </c>
      <c r="L129" s="79" t="str">
        <f ca="1">IF($C129="סה""כ",SUM(INDIRECT(ADDRESS(6,COLUMN())&amp;":"&amp;ADDRESS(ROW()-1,COLUMN()))),IFERROR(VLOOKUP($C129,הוצאות!$B:$AA,L$4-1,FALSE),""))</f>
        <v/>
      </c>
      <c r="M129" s="79" t="str">
        <f ca="1">IF($C129="סה""כ",SUM(INDIRECT(ADDRESS(6,COLUMN())&amp;":"&amp;ADDRESS(ROW()-1,COLUMN()))),IFERROR(VLOOKUP($C129,הוצאות!$B:$AA,M$4-1,FALSE),""))</f>
        <v/>
      </c>
      <c r="N129" s="79" t="str">
        <f ca="1">IF($C129="סה""כ",SUM(INDIRECT(ADDRESS(6,COLUMN())&amp;":"&amp;ADDRESS(ROW()-1,COLUMN()))),IFERROR(VLOOKUP($C129,הוצאות!$B:$AA,N$4-1,FALSE),""))</f>
        <v/>
      </c>
      <c r="O129" s="79" t="str">
        <f ca="1">IF($C129="סה""כ",SUM(INDIRECT(ADDRESS(6,COLUMN())&amp;":"&amp;ADDRESS(ROW()-1,COLUMN()))),IFERROR(VLOOKUP($C129,הוצאות!$B:$AA,O$4-1,FALSE),""))</f>
        <v/>
      </c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/>
    </row>
    <row r="130" spans="1:33" ht="16.5" thickBot="1" x14ac:dyDescent="0.3">
      <c r="A130" s="52">
        <f t="shared" si="2"/>
        <v>0</v>
      </c>
      <c r="C130" s="75" t="str">
        <f>IF(OR(C129="סה""כ",C129=""),"",IF(IFERROR(_xlfn.AGGREGATE(15,6,הוצאות!$B$1:$B$1017*1/--(הוצאות!$A$1:$A$1017=$P$5),ROW()-5),"")&lt;2000000000,IFERROR(_xlfn.AGGREGATE(15,6,הוצאות!$B$1:$B$1017*1/--(הוצאות!$A$1:$A$1017=$P$5),ROW()-5),""),"סה""כ"))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0" s="76" t="str">
        <f>IF(C130="סה""כ","",IFERROR(VLOOKUP($C130,הוצאות!$B:$Z,5,FALSE),""))</f>
        <v/>
      </c>
      <c r="E130" s="77">
        <v>167435</v>
      </c>
      <c r="F130" s="77">
        <v>114565</v>
      </c>
      <c r="G130" s="77">
        <v>145246</v>
      </c>
      <c r="H130" s="78">
        <v>251440</v>
      </c>
      <c r="I130" s="78">
        <v>201029</v>
      </c>
      <c r="J130" s="78">
        <v>265358.28000000003</v>
      </c>
      <c r="K130" s="79" t="str">
        <f ca="1">IF($C130="סה""כ",SUM(INDIRECT(ADDRESS(6,COLUMN())&amp;":"&amp;ADDRESS(ROW()-1,COLUMN()))),IFERROR(VLOOKUP($C130,הוצאות!$B:$AA,K$4-1,FALSE),""))</f>
        <v/>
      </c>
      <c r="L130" s="79" t="str">
        <f ca="1">IF($C130="סה""כ",SUM(INDIRECT(ADDRESS(6,COLUMN())&amp;":"&amp;ADDRESS(ROW()-1,COLUMN()))),IFERROR(VLOOKUP($C130,הוצאות!$B:$AA,L$4-1,FALSE),""))</f>
        <v/>
      </c>
      <c r="M130" s="79" t="str">
        <f ca="1">IF($C130="סה""כ",SUM(INDIRECT(ADDRESS(6,COLUMN())&amp;":"&amp;ADDRESS(ROW()-1,COLUMN()))),IFERROR(VLOOKUP($C130,הוצאות!$B:$AA,M$4-1,FALSE),""))</f>
        <v/>
      </c>
      <c r="N130" s="79" t="str">
        <f ca="1">IF($C130="סה""כ",SUM(INDIRECT(ADDRESS(6,COLUMN())&amp;":"&amp;ADDRESS(ROW()-1,COLUMN()))),IFERROR(VLOOKUP($C130,הוצאות!$B:$AA,N$4-1,FALSE),""))</f>
        <v/>
      </c>
      <c r="O130" s="79" t="str">
        <f ca="1">IF($C130="סה""כ",SUM(INDIRECT(ADDRESS(6,COLUMN())&amp;":"&amp;ADDRESS(ROW()-1,COLUMN()))),IFERROR(VLOOKUP($C130,הוצאות!$B:$AA,O$4-1,FALSE),""))</f>
        <v/>
      </c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1"/>
    </row>
    <row r="131" spans="1:33" ht="16.5" thickBot="1" x14ac:dyDescent="0.3">
      <c r="A131" s="52">
        <f t="shared" si="2"/>
        <v>0</v>
      </c>
      <c r="C131" s="75" t="str">
        <f>IF(OR(C130="סה""כ",C130=""),"",IF(IFERROR(_xlfn.AGGREGATE(15,6,הוצאות!$B$1:$B$1017*1/--(הוצאות!$A$1:$A$1017=$P$5),ROW()-5),"")&lt;2000000000,IFERROR(_xlfn.AGGREGATE(15,6,הוצאות!$B$1:$B$1017*1/--(הוצאות!$A$1:$A$1017=$P$5),ROW()-5),""),"סה""כ"))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1" s="76" t="str">
        <f>IF(C131="סה""כ","",IFERROR(VLOOKUP($C131,הוצאות!$B:$Z,5,FALSE),""))</f>
        <v/>
      </c>
      <c r="E131" s="77">
        <v>167435</v>
      </c>
      <c r="F131" s="77">
        <v>114565</v>
      </c>
      <c r="G131" s="77">
        <v>145246</v>
      </c>
      <c r="H131" s="78">
        <v>251440</v>
      </c>
      <c r="I131" s="78">
        <v>201029</v>
      </c>
      <c r="J131" s="78">
        <v>265358.28000000003</v>
      </c>
      <c r="K131" s="79" t="str">
        <f ca="1">IF($C131="סה""כ",SUM(INDIRECT(ADDRESS(6,COLUMN())&amp;":"&amp;ADDRESS(ROW()-1,COLUMN()))),IFERROR(VLOOKUP($C131,הוצאות!$B:$AA,K$4-1,FALSE),""))</f>
        <v/>
      </c>
      <c r="L131" s="79" t="str">
        <f ca="1">IF($C131="סה""כ",SUM(INDIRECT(ADDRESS(6,COLUMN())&amp;":"&amp;ADDRESS(ROW()-1,COLUMN()))),IFERROR(VLOOKUP($C131,הוצאות!$B:$AA,L$4-1,FALSE),""))</f>
        <v/>
      </c>
      <c r="M131" s="79" t="str">
        <f ca="1">IF($C131="סה""כ",SUM(INDIRECT(ADDRESS(6,COLUMN())&amp;":"&amp;ADDRESS(ROW()-1,COLUMN()))),IFERROR(VLOOKUP($C131,הוצאות!$B:$AA,M$4-1,FALSE),""))</f>
        <v/>
      </c>
      <c r="N131" s="79" t="str">
        <f ca="1">IF($C131="סה""כ",SUM(INDIRECT(ADDRESS(6,COLUMN())&amp;":"&amp;ADDRESS(ROW()-1,COLUMN()))),IFERROR(VLOOKUP($C131,הוצאות!$B:$AA,N$4-1,FALSE),""))</f>
        <v/>
      </c>
      <c r="O131" s="79" t="str">
        <f ca="1">IF($C131="סה""כ",SUM(INDIRECT(ADDRESS(6,COLUMN())&amp;":"&amp;ADDRESS(ROW()-1,COLUMN()))),IFERROR(VLOOKUP($C131,הוצאות!$B:$AA,O$4-1,FALSE),""))</f>
        <v/>
      </c>
    </row>
    <row r="132" spans="1:33" ht="16.5" thickBot="1" x14ac:dyDescent="0.3">
      <c r="A132" s="52">
        <f t="shared" si="2"/>
        <v>0</v>
      </c>
      <c r="C132" s="75" t="str">
        <f>IF(OR(C131="סה""כ",C131=""),"",IF(IFERROR(_xlfn.AGGREGATE(15,6,הוצאות!$B$1:$B$1017*1/--(הוצאות!$A$1:$A$1017=$P$5),ROW()-5),"")&lt;2000000000,IFERROR(_xlfn.AGGREGATE(15,6,הוצאות!$B$1:$B$1017*1/--(הוצאות!$A$1:$A$1017=$P$5),ROW()-5),""),"סה""כ"))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2" s="76" t="str">
        <f>IF(C132="סה""כ","",IFERROR(VLOOKUP($C132,הוצאות!$B:$Z,5,FALSE),""))</f>
        <v/>
      </c>
      <c r="E132" s="77">
        <v>167435</v>
      </c>
      <c r="F132" s="77">
        <v>114565</v>
      </c>
      <c r="G132" s="77">
        <v>145246</v>
      </c>
      <c r="H132" s="78">
        <v>251440</v>
      </c>
      <c r="I132" s="78">
        <v>201029</v>
      </c>
      <c r="J132" s="78">
        <v>265358.28000000003</v>
      </c>
      <c r="K132" s="79" t="str">
        <f ca="1">IF($C132="סה""כ",SUM(INDIRECT(ADDRESS(6,COLUMN())&amp;":"&amp;ADDRESS(ROW()-1,COLUMN()))),IFERROR(VLOOKUP($C132,הוצאות!$B:$AA,K$4-1,FALSE),""))</f>
        <v/>
      </c>
      <c r="L132" s="79" t="str">
        <f ca="1">IF($C132="סה""כ",SUM(INDIRECT(ADDRESS(6,COLUMN())&amp;":"&amp;ADDRESS(ROW()-1,COLUMN()))),IFERROR(VLOOKUP($C132,הוצאות!$B:$AA,L$4-1,FALSE),""))</f>
        <v/>
      </c>
      <c r="M132" s="79" t="str">
        <f ca="1">IF($C132="סה""כ",SUM(INDIRECT(ADDRESS(6,COLUMN())&amp;":"&amp;ADDRESS(ROW()-1,COLUMN()))),IFERROR(VLOOKUP($C132,הוצאות!$B:$AA,M$4-1,FALSE),""))</f>
        <v/>
      </c>
      <c r="N132" s="79" t="str">
        <f ca="1">IF($C132="סה""כ",SUM(INDIRECT(ADDRESS(6,COLUMN())&amp;":"&amp;ADDRESS(ROW()-1,COLUMN()))),IFERROR(VLOOKUP($C132,הוצאות!$B:$AA,N$4-1,FALSE),""))</f>
        <v/>
      </c>
      <c r="O132" s="79" t="str">
        <f ca="1">IF($C132="סה""כ",SUM(INDIRECT(ADDRESS(6,COLUMN())&amp;":"&amp;ADDRESS(ROW()-1,COLUMN()))),IFERROR(VLOOKUP($C132,הוצאות!$B:$AA,O$4-1,FALSE),""))</f>
        <v/>
      </c>
    </row>
    <row r="133" spans="1:33" ht="16.5" thickBot="1" x14ac:dyDescent="0.3">
      <c r="A133" s="52">
        <f t="shared" si="2"/>
        <v>0</v>
      </c>
      <c r="C133" s="75" t="str">
        <f>IF(OR(C132="סה""כ",C132=""),"",IF(IFERROR(_xlfn.AGGREGATE(15,6,הוצאות!$B$1:$B$1017*1/--(הוצאות!$A$1:$A$1017=$P$5),ROW()-5),"")&lt;2000000000,IFERROR(_xlfn.AGGREGATE(15,6,הוצאות!$B$1:$B$1017*1/--(הוצאות!$A$1:$A$1017=$P$5),ROW()-5),""),"סה""כ"))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3" s="76" t="str">
        <f>IF(C133="סה""כ","",IFERROR(VLOOKUP($C133,הוצאות!$B:$Z,5,FALSE),""))</f>
        <v/>
      </c>
      <c r="E133" s="77">
        <v>167435</v>
      </c>
      <c r="F133" s="77">
        <v>114565</v>
      </c>
      <c r="G133" s="77">
        <v>145246</v>
      </c>
      <c r="H133" s="78">
        <v>251440</v>
      </c>
      <c r="I133" s="78">
        <v>201029</v>
      </c>
      <c r="J133" s="78">
        <v>265358.28000000003</v>
      </c>
      <c r="K133" s="79" t="str">
        <f ca="1">IF($C133="סה""כ",SUM(INDIRECT(ADDRESS(6,COLUMN())&amp;":"&amp;ADDRESS(ROW()-1,COLUMN()))),IFERROR(VLOOKUP($C133,הוצאות!$B:$AA,K$4-1,FALSE),""))</f>
        <v/>
      </c>
      <c r="L133" s="79" t="str">
        <f ca="1">IF($C133="סה""כ",SUM(INDIRECT(ADDRESS(6,COLUMN())&amp;":"&amp;ADDRESS(ROW()-1,COLUMN()))),IFERROR(VLOOKUP($C133,הוצאות!$B:$AA,L$4-1,FALSE),""))</f>
        <v/>
      </c>
      <c r="M133" s="79" t="str">
        <f ca="1">IF($C133="סה""כ",SUM(INDIRECT(ADDRESS(6,COLUMN())&amp;":"&amp;ADDRESS(ROW()-1,COLUMN()))),IFERROR(VLOOKUP($C133,הוצאות!$B:$AA,M$4-1,FALSE),""))</f>
        <v/>
      </c>
      <c r="N133" s="79" t="str">
        <f ca="1">IF($C133="סה""כ",SUM(INDIRECT(ADDRESS(6,COLUMN())&amp;":"&amp;ADDRESS(ROW()-1,COLUMN()))),IFERROR(VLOOKUP($C133,הוצאות!$B:$AA,N$4-1,FALSE),""))</f>
        <v/>
      </c>
      <c r="O133" s="79" t="str">
        <f ca="1">IF($C133="סה""כ",SUM(INDIRECT(ADDRESS(6,COLUMN())&amp;":"&amp;ADDRESS(ROW()-1,COLUMN()))),IFERROR(VLOOKUP($C133,הוצאות!$B:$AA,O$4-1,FALSE),""))</f>
        <v/>
      </c>
    </row>
    <row r="134" spans="1:33" ht="16.5" thickBot="1" x14ac:dyDescent="0.3">
      <c r="A134" s="52">
        <f t="shared" si="2"/>
        <v>0</v>
      </c>
      <c r="C134" s="75" t="str">
        <f>IF(OR(C133="סה""כ",C133=""),"",IF(IFERROR(_xlfn.AGGREGATE(15,6,הוצאות!$B$1:$B$1017*1/--(הוצאות!$A$1:$A$1017=$P$5),ROW()-5),"")&lt;2000000000,IFERROR(_xlfn.AGGREGATE(15,6,הוצאות!$B$1:$B$1017*1/--(הוצאות!$A$1:$A$1017=$P$5),ROW()-5),""),"סה""כ"))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4" s="76" t="str">
        <f>IF(C134="סה""כ","",IFERROR(VLOOKUP($C134,הוצאות!$B:$Z,5,FALSE),""))</f>
        <v/>
      </c>
      <c r="E134" s="77">
        <v>167435</v>
      </c>
      <c r="F134" s="77">
        <v>114565</v>
      </c>
      <c r="G134" s="77">
        <v>145246</v>
      </c>
      <c r="H134" s="78">
        <v>251440</v>
      </c>
      <c r="I134" s="78">
        <v>201029</v>
      </c>
      <c r="J134" s="78">
        <v>265358.28000000003</v>
      </c>
      <c r="K134" s="79" t="str">
        <f ca="1">IF($C134="סה""כ",SUM(INDIRECT(ADDRESS(6,COLUMN())&amp;":"&amp;ADDRESS(ROW()-1,COLUMN()))),IFERROR(VLOOKUP($C134,הוצאות!$B:$AA,K$4-1,FALSE),""))</f>
        <v/>
      </c>
      <c r="L134" s="79" t="str">
        <f ca="1">IF($C134="סה""כ",SUM(INDIRECT(ADDRESS(6,COLUMN())&amp;":"&amp;ADDRESS(ROW()-1,COLUMN()))),IFERROR(VLOOKUP($C134,הוצאות!$B:$AA,L$4-1,FALSE),""))</f>
        <v/>
      </c>
      <c r="M134" s="79" t="str">
        <f ca="1">IF($C134="סה""כ",SUM(INDIRECT(ADDRESS(6,COLUMN())&amp;":"&amp;ADDRESS(ROW()-1,COLUMN()))),IFERROR(VLOOKUP($C134,הוצאות!$B:$AA,M$4-1,FALSE),""))</f>
        <v/>
      </c>
      <c r="N134" s="79" t="str">
        <f ca="1">IF($C134="סה""כ",SUM(INDIRECT(ADDRESS(6,COLUMN())&amp;":"&amp;ADDRESS(ROW()-1,COLUMN()))),IFERROR(VLOOKUP($C134,הוצאות!$B:$AA,N$4-1,FALSE),""))</f>
        <v/>
      </c>
      <c r="O134" s="79" t="str">
        <f ca="1">IF($C134="סה""כ",SUM(INDIRECT(ADDRESS(6,COLUMN())&amp;":"&amp;ADDRESS(ROW()-1,COLUMN()))),IFERROR(VLOOKUP($C134,הוצאות!$B:$AA,O$4-1,FALSE),""))</f>
        <v/>
      </c>
      <c r="AG134" s="86"/>
    </row>
    <row r="135" spans="1:33" ht="16.5" thickBot="1" x14ac:dyDescent="0.3">
      <c r="A135" s="52">
        <f t="shared" ref="A135:A198" si="3">IF(C135&lt;2000000000,1,0)</f>
        <v>0</v>
      </c>
      <c r="C135" s="75" t="str">
        <f>IF(OR(C134="סה""כ",C134=""),"",IF(IFERROR(_xlfn.AGGREGATE(15,6,הוצאות!$B$1:$B$1017*1/--(הוצאות!$A$1:$A$1017=$P$5),ROW()-5),"")&lt;2000000000,IFERROR(_xlfn.AGGREGATE(15,6,הוצאות!$B$1:$B$1017*1/--(הוצאות!$A$1:$A$1017=$P$5),ROW()-5),""),"סה""כ"))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5" s="76" t="str">
        <f>IF(C135="סה""כ","",IFERROR(VLOOKUP($C135,הוצאות!$B:$Z,5,FALSE),""))</f>
        <v/>
      </c>
      <c r="E135" s="77">
        <v>167435</v>
      </c>
      <c r="F135" s="77">
        <v>114565</v>
      </c>
      <c r="G135" s="77">
        <v>145246</v>
      </c>
      <c r="H135" s="78">
        <v>251440</v>
      </c>
      <c r="I135" s="78">
        <v>201029</v>
      </c>
      <c r="J135" s="78">
        <v>265358.28000000003</v>
      </c>
      <c r="K135" s="79" t="str">
        <f ca="1">IF($C135="סה""כ",SUM(INDIRECT(ADDRESS(6,COLUMN())&amp;":"&amp;ADDRESS(ROW()-1,COLUMN()))),IFERROR(VLOOKUP($C135,הוצאות!$B:$AA,K$4-1,FALSE),""))</f>
        <v/>
      </c>
      <c r="L135" s="79" t="str">
        <f ca="1">IF($C135="סה""כ",SUM(INDIRECT(ADDRESS(6,COLUMN())&amp;":"&amp;ADDRESS(ROW()-1,COLUMN()))),IFERROR(VLOOKUP($C135,הוצאות!$B:$AA,L$4-1,FALSE),""))</f>
        <v/>
      </c>
      <c r="M135" s="79" t="str">
        <f ca="1">IF($C135="סה""כ",SUM(INDIRECT(ADDRESS(6,COLUMN())&amp;":"&amp;ADDRESS(ROW()-1,COLUMN()))),IFERROR(VLOOKUP($C135,הוצאות!$B:$AA,M$4-1,FALSE),""))</f>
        <v/>
      </c>
      <c r="N135" s="79" t="str">
        <f ca="1">IF($C135="סה""כ",SUM(INDIRECT(ADDRESS(6,COLUMN())&amp;":"&amp;ADDRESS(ROW()-1,COLUMN()))),IFERROR(VLOOKUP($C135,הוצאות!$B:$AA,N$4-1,FALSE),""))</f>
        <v/>
      </c>
      <c r="O135" s="79" t="str">
        <f ca="1">IF($C135="סה""כ",SUM(INDIRECT(ADDRESS(6,COLUMN())&amp;":"&amp;ADDRESS(ROW()-1,COLUMN()))),IFERROR(VLOOKUP($C135,הוצאות!$B:$AA,O$4-1,FALSE),""))</f>
        <v/>
      </c>
    </row>
    <row r="136" spans="1:33" ht="16.5" thickBot="1" x14ac:dyDescent="0.3">
      <c r="A136" s="52">
        <f t="shared" si="3"/>
        <v>0</v>
      </c>
      <c r="C136" s="75" t="str">
        <f>IF(OR(C135="סה""כ",C135=""),"",IF(IFERROR(_xlfn.AGGREGATE(15,6,הוצאות!$B$1:$B$1017*1/--(הוצאות!$A$1:$A$1017=$P$5),ROW()-5),"")&lt;2000000000,IFERROR(_xlfn.AGGREGATE(15,6,הוצאות!$B$1:$B$1017*1/--(הוצאות!$A$1:$A$1017=$P$5),ROW()-5),""),"סה""כ"))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6" s="76" t="str">
        <f>IF(C136="סה""כ","",IFERROR(VLOOKUP($C136,הוצאות!$B:$Z,5,FALSE),""))</f>
        <v/>
      </c>
      <c r="E136" s="77">
        <v>167435</v>
      </c>
      <c r="F136" s="77">
        <v>114565</v>
      </c>
      <c r="G136" s="77">
        <v>145246</v>
      </c>
      <c r="H136" s="78">
        <v>251440</v>
      </c>
      <c r="I136" s="78">
        <v>201029</v>
      </c>
      <c r="J136" s="78">
        <v>265358.28000000003</v>
      </c>
      <c r="K136" s="79" t="str">
        <f ca="1">IF($C136="סה""כ",SUM(INDIRECT(ADDRESS(6,COLUMN())&amp;":"&amp;ADDRESS(ROW()-1,COLUMN()))),IFERROR(VLOOKUP($C136,הוצאות!$B:$AA,K$4-1,FALSE),""))</f>
        <v/>
      </c>
      <c r="L136" s="79" t="str">
        <f ca="1">IF($C136="סה""כ",SUM(INDIRECT(ADDRESS(6,COLUMN())&amp;":"&amp;ADDRESS(ROW()-1,COLUMN()))),IFERROR(VLOOKUP($C136,הוצאות!$B:$AA,L$4-1,FALSE),""))</f>
        <v/>
      </c>
      <c r="M136" s="79" t="str">
        <f ca="1">IF($C136="סה""כ",SUM(INDIRECT(ADDRESS(6,COLUMN())&amp;":"&amp;ADDRESS(ROW()-1,COLUMN()))),IFERROR(VLOOKUP($C136,הוצאות!$B:$AA,M$4-1,FALSE),""))</f>
        <v/>
      </c>
      <c r="N136" s="79" t="str">
        <f ca="1">IF($C136="סה""כ",SUM(INDIRECT(ADDRESS(6,COLUMN())&amp;":"&amp;ADDRESS(ROW()-1,COLUMN()))),IFERROR(VLOOKUP($C136,הוצאות!$B:$AA,N$4-1,FALSE),""))</f>
        <v/>
      </c>
      <c r="O136" s="79" t="str">
        <f ca="1">IF($C136="סה""כ",SUM(INDIRECT(ADDRESS(6,COLUMN())&amp;":"&amp;ADDRESS(ROW()-1,COLUMN()))),IFERROR(VLOOKUP($C136,הוצאות!$B:$AA,O$4-1,FALSE),""))</f>
        <v/>
      </c>
    </row>
    <row r="137" spans="1:33" ht="16.5" thickBot="1" x14ac:dyDescent="0.3">
      <c r="A137" s="52">
        <f t="shared" si="3"/>
        <v>0</v>
      </c>
      <c r="C137" s="75" t="str">
        <f>IF(OR(C136="סה""כ",C136=""),"",IF(IFERROR(_xlfn.AGGREGATE(15,6,הוצאות!$B$1:$B$1017*1/--(הוצאות!$A$1:$A$1017=$P$5),ROW()-5),"")&lt;2000000000,IFERROR(_xlfn.AGGREGATE(15,6,הוצאות!$B$1:$B$1017*1/--(הוצאות!$A$1:$A$1017=$P$5),ROW()-5),""),"סה""כ"))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7" s="76" t="str">
        <f>IF(C137="סה""כ","",IFERROR(VLOOKUP($C137,הוצאות!$B:$Z,5,FALSE),""))</f>
        <v/>
      </c>
      <c r="E137" s="77">
        <v>167435</v>
      </c>
      <c r="F137" s="77">
        <v>114565</v>
      </c>
      <c r="G137" s="77">
        <v>145246</v>
      </c>
      <c r="H137" s="78">
        <v>251440</v>
      </c>
      <c r="I137" s="78">
        <v>201029</v>
      </c>
      <c r="J137" s="78">
        <v>265358.28000000003</v>
      </c>
      <c r="K137" s="79" t="str">
        <f ca="1">IF($C137="סה""כ",SUM(INDIRECT(ADDRESS(6,COLUMN())&amp;":"&amp;ADDRESS(ROW()-1,COLUMN()))),IFERROR(VLOOKUP($C137,הוצאות!$B:$AA,K$4-1,FALSE),""))</f>
        <v/>
      </c>
      <c r="L137" s="79" t="str">
        <f ca="1">IF($C137="סה""כ",SUM(INDIRECT(ADDRESS(6,COLUMN())&amp;":"&amp;ADDRESS(ROW()-1,COLUMN()))),IFERROR(VLOOKUP($C137,הוצאות!$B:$AA,L$4-1,FALSE),""))</f>
        <v/>
      </c>
      <c r="M137" s="79" t="str">
        <f ca="1">IF($C137="סה""כ",SUM(INDIRECT(ADDRESS(6,COLUMN())&amp;":"&amp;ADDRESS(ROW()-1,COLUMN()))),IFERROR(VLOOKUP($C137,הוצאות!$B:$AA,M$4-1,FALSE),""))</f>
        <v/>
      </c>
      <c r="N137" s="79" t="str">
        <f ca="1">IF($C137="סה""כ",SUM(INDIRECT(ADDRESS(6,COLUMN())&amp;":"&amp;ADDRESS(ROW()-1,COLUMN()))),IFERROR(VLOOKUP($C137,הוצאות!$B:$AA,N$4-1,FALSE),""))</f>
        <v/>
      </c>
      <c r="O137" s="79" t="str">
        <f ca="1">IF($C137="סה""כ",SUM(INDIRECT(ADDRESS(6,COLUMN())&amp;":"&amp;ADDRESS(ROW()-1,COLUMN()))),IFERROR(VLOOKUP($C137,הוצאות!$B:$AA,O$4-1,FALSE),""))</f>
        <v/>
      </c>
    </row>
    <row r="138" spans="1:33" ht="16.5" thickBot="1" x14ac:dyDescent="0.3">
      <c r="A138" s="52">
        <f t="shared" si="3"/>
        <v>0</v>
      </c>
      <c r="C138" s="75" t="str">
        <f>IF(OR(C137="סה""כ",C137=""),"",IF(IFERROR(_xlfn.AGGREGATE(15,6,הוצאות!$B$1:$B$1017*1/--(הוצאות!$A$1:$A$1017=$P$5),ROW()-5),"")&lt;2000000000,IFERROR(_xlfn.AGGREGATE(15,6,הוצאות!$B$1:$B$1017*1/--(הוצאות!$A$1:$A$1017=$P$5),ROW()-5),""),"סה""כ"))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8" s="76" t="str">
        <f>IF(C138="סה""כ","",IFERROR(VLOOKUP($C138,הוצאות!$B:$Z,5,FALSE),""))</f>
        <v/>
      </c>
      <c r="E138" s="77">
        <v>167435</v>
      </c>
      <c r="F138" s="77">
        <v>114565</v>
      </c>
      <c r="G138" s="77">
        <v>145246</v>
      </c>
      <c r="H138" s="78">
        <v>251440</v>
      </c>
      <c r="I138" s="78">
        <v>201029</v>
      </c>
      <c r="J138" s="78">
        <v>265358.28000000003</v>
      </c>
      <c r="K138" s="79" t="str">
        <f ca="1">IF($C138="סה""כ",SUM(INDIRECT(ADDRESS(6,COLUMN())&amp;":"&amp;ADDRESS(ROW()-1,COLUMN()))),IFERROR(VLOOKUP($C138,הוצאות!$B:$AA,K$4-1,FALSE),""))</f>
        <v/>
      </c>
      <c r="L138" s="79" t="str">
        <f ca="1">IF($C138="סה""כ",SUM(INDIRECT(ADDRESS(6,COLUMN())&amp;":"&amp;ADDRESS(ROW()-1,COLUMN()))),IFERROR(VLOOKUP($C138,הוצאות!$B:$AA,L$4-1,FALSE),""))</f>
        <v/>
      </c>
      <c r="M138" s="79" t="str">
        <f ca="1">IF($C138="סה""כ",SUM(INDIRECT(ADDRESS(6,COLUMN())&amp;":"&amp;ADDRESS(ROW()-1,COLUMN()))),IFERROR(VLOOKUP($C138,הוצאות!$B:$AA,M$4-1,FALSE),""))</f>
        <v/>
      </c>
      <c r="N138" s="79" t="str">
        <f ca="1">IF($C138="סה""כ",SUM(INDIRECT(ADDRESS(6,COLUMN())&amp;":"&amp;ADDRESS(ROW()-1,COLUMN()))),IFERROR(VLOOKUP($C138,הוצאות!$B:$AA,N$4-1,FALSE),""))</f>
        <v/>
      </c>
      <c r="O138" s="79" t="str">
        <f ca="1">IF($C138="סה""כ",SUM(INDIRECT(ADDRESS(6,COLUMN())&amp;":"&amp;ADDRESS(ROW()-1,COLUMN()))),IFERROR(VLOOKUP($C138,הוצאות!$B:$AA,O$4-1,FALSE),""))</f>
        <v/>
      </c>
    </row>
    <row r="139" spans="1:33" ht="16.5" thickBot="1" x14ac:dyDescent="0.3">
      <c r="A139" s="52">
        <f t="shared" si="3"/>
        <v>0</v>
      </c>
      <c r="C139" s="75" t="str">
        <f>IF(OR(C138="סה""כ",C138=""),"",IF(IFERROR(_xlfn.AGGREGATE(15,6,הוצאות!$B$1:$B$1017*1/--(הוצאות!$A$1:$A$1017=$P$5),ROW()-5),"")&lt;2000000000,IFERROR(_xlfn.AGGREGATE(15,6,הוצאות!$B$1:$B$1017*1/--(הוצאות!$A$1:$A$1017=$P$5),ROW()-5),""),"סה""כ"))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39" s="76" t="str">
        <f>IF(C139="סה""כ","",IFERROR(VLOOKUP($C139,הוצאות!$B:$Z,5,FALSE),""))</f>
        <v/>
      </c>
      <c r="E139" s="77">
        <v>167435</v>
      </c>
      <c r="F139" s="77">
        <v>114565</v>
      </c>
      <c r="G139" s="77">
        <v>145246</v>
      </c>
      <c r="H139" s="78">
        <v>251440</v>
      </c>
      <c r="I139" s="78">
        <v>201029</v>
      </c>
      <c r="J139" s="78">
        <v>265358.28000000003</v>
      </c>
      <c r="K139" s="79" t="str">
        <f ca="1">IF($C139="סה""כ",SUM(INDIRECT(ADDRESS(6,COLUMN())&amp;":"&amp;ADDRESS(ROW()-1,COLUMN()))),IFERROR(VLOOKUP($C139,הוצאות!$B:$AA,K$4-1,FALSE),""))</f>
        <v/>
      </c>
      <c r="L139" s="79" t="str">
        <f ca="1">IF($C139="סה""כ",SUM(INDIRECT(ADDRESS(6,COLUMN())&amp;":"&amp;ADDRESS(ROW()-1,COLUMN()))),IFERROR(VLOOKUP($C139,הוצאות!$B:$AA,L$4-1,FALSE),""))</f>
        <v/>
      </c>
      <c r="M139" s="79" t="str">
        <f ca="1">IF($C139="סה""כ",SUM(INDIRECT(ADDRESS(6,COLUMN())&amp;":"&amp;ADDRESS(ROW()-1,COLUMN()))),IFERROR(VLOOKUP($C139,הוצאות!$B:$AA,M$4-1,FALSE),""))</f>
        <v/>
      </c>
      <c r="N139" s="79" t="str">
        <f ca="1">IF($C139="סה""כ",SUM(INDIRECT(ADDRESS(6,COLUMN())&amp;":"&amp;ADDRESS(ROW()-1,COLUMN()))),IFERROR(VLOOKUP($C139,הוצאות!$B:$AA,N$4-1,FALSE),""))</f>
        <v/>
      </c>
      <c r="O139" s="79" t="str">
        <f ca="1">IF($C139="סה""כ",SUM(INDIRECT(ADDRESS(6,COLUMN())&amp;":"&amp;ADDRESS(ROW()-1,COLUMN()))),IFERROR(VLOOKUP($C139,הוצאות!$B:$AA,O$4-1,FALSE),""))</f>
        <v/>
      </c>
    </row>
    <row r="140" spans="1:33" ht="16.5" thickBot="1" x14ac:dyDescent="0.3">
      <c r="A140" s="52">
        <f t="shared" si="3"/>
        <v>0</v>
      </c>
      <c r="C140" s="75" t="str">
        <f>IF(OR(C139="סה""כ",C139=""),"",IF(IFERROR(_xlfn.AGGREGATE(15,6,הוצאות!$B$1:$B$1017*1/--(הוצאות!$A$1:$A$1017=$P$5),ROW()-5),"")&lt;2000000000,IFERROR(_xlfn.AGGREGATE(15,6,הוצאות!$B$1:$B$1017*1/--(הוצאות!$A$1:$A$1017=$P$5),ROW()-5),""),"סה""כ"))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0" s="76" t="str">
        <f>IF(C140="סה""כ","",IFERROR(VLOOKUP($C140,הוצאות!$B:$Z,5,FALSE),""))</f>
        <v/>
      </c>
      <c r="E140" s="77">
        <v>167435</v>
      </c>
      <c r="F140" s="77">
        <v>114565</v>
      </c>
      <c r="G140" s="77">
        <v>145246</v>
      </c>
      <c r="H140" s="78">
        <v>251440</v>
      </c>
      <c r="I140" s="78">
        <v>201029</v>
      </c>
      <c r="J140" s="78">
        <v>265358.28000000003</v>
      </c>
      <c r="K140" s="79" t="str">
        <f ca="1">IF($C140="סה""כ",SUM(INDIRECT(ADDRESS(6,COLUMN())&amp;":"&amp;ADDRESS(ROW()-1,COLUMN()))),IFERROR(VLOOKUP($C140,הוצאות!$B:$AA,K$4-1,FALSE),""))</f>
        <v/>
      </c>
      <c r="L140" s="79" t="str">
        <f ca="1">IF($C140="סה""כ",SUM(INDIRECT(ADDRESS(6,COLUMN())&amp;":"&amp;ADDRESS(ROW()-1,COLUMN()))),IFERROR(VLOOKUP($C140,הוצאות!$B:$AA,L$4-1,FALSE),""))</f>
        <v/>
      </c>
      <c r="M140" s="79" t="str">
        <f ca="1">IF($C140="סה""כ",SUM(INDIRECT(ADDRESS(6,COLUMN())&amp;":"&amp;ADDRESS(ROW()-1,COLUMN()))),IFERROR(VLOOKUP($C140,הוצאות!$B:$AA,M$4-1,FALSE),""))</f>
        <v/>
      </c>
      <c r="N140" s="79" t="str">
        <f ca="1">IF($C140="סה""כ",SUM(INDIRECT(ADDRESS(6,COLUMN())&amp;":"&amp;ADDRESS(ROW()-1,COLUMN()))),IFERROR(VLOOKUP($C140,הוצאות!$B:$AA,N$4-1,FALSE),""))</f>
        <v/>
      </c>
      <c r="O140" s="79" t="str">
        <f ca="1">IF($C140="סה""כ",SUM(INDIRECT(ADDRESS(6,COLUMN())&amp;":"&amp;ADDRESS(ROW()-1,COLUMN()))),IFERROR(VLOOKUP($C140,הוצאות!$B:$AA,O$4-1,FALSE),""))</f>
        <v/>
      </c>
    </row>
    <row r="141" spans="1:33" ht="16.5" thickBot="1" x14ac:dyDescent="0.3">
      <c r="A141" s="52">
        <f t="shared" si="3"/>
        <v>0</v>
      </c>
      <c r="C141" s="75" t="str">
        <f>IF(OR(C140="סה""כ",C140=""),"",IF(IFERROR(_xlfn.AGGREGATE(15,6,הוצאות!$B$1:$B$1017*1/--(הוצאות!$A$1:$A$1017=$P$5),ROW()-5),"")&lt;2000000000,IFERROR(_xlfn.AGGREGATE(15,6,הוצאות!$B$1:$B$1017*1/--(הוצאות!$A$1:$A$1017=$P$5),ROW()-5),""),"סה""כ"))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1" s="76" t="str">
        <f>IF(C141="סה""כ","",IFERROR(VLOOKUP($C141,הוצאות!$B:$Z,5,FALSE),""))</f>
        <v/>
      </c>
      <c r="E141" s="77">
        <v>167435</v>
      </c>
      <c r="F141" s="77">
        <v>114565</v>
      </c>
      <c r="G141" s="77">
        <v>145246</v>
      </c>
      <c r="H141" s="78">
        <v>251440</v>
      </c>
      <c r="I141" s="78">
        <v>201029</v>
      </c>
      <c r="J141" s="78">
        <v>265358.28000000003</v>
      </c>
      <c r="K141" s="79" t="str">
        <f ca="1">IF($C141="סה""כ",SUM(INDIRECT(ADDRESS(6,COLUMN())&amp;":"&amp;ADDRESS(ROW()-1,COLUMN()))),IFERROR(VLOOKUP($C141,הוצאות!$B:$AA,K$4-1,FALSE),""))</f>
        <v/>
      </c>
      <c r="L141" s="79" t="str">
        <f ca="1">IF($C141="סה""כ",SUM(INDIRECT(ADDRESS(6,COLUMN())&amp;":"&amp;ADDRESS(ROW()-1,COLUMN()))),IFERROR(VLOOKUP($C141,הוצאות!$B:$AA,L$4-1,FALSE),""))</f>
        <v/>
      </c>
      <c r="M141" s="79" t="str">
        <f ca="1">IF($C141="סה""כ",SUM(INDIRECT(ADDRESS(6,COLUMN())&amp;":"&amp;ADDRESS(ROW()-1,COLUMN()))),IFERROR(VLOOKUP($C141,הוצאות!$B:$AA,M$4-1,FALSE),""))</f>
        <v/>
      </c>
      <c r="N141" s="79" t="str">
        <f ca="1">IF($C141="סה""כ",SUM(INDIRECT(ADDRESS(6,COLUMN())&amp;":"&amp;ADDRESS(ROW()-1,COLUMN()))),IFERROR(VLOOKUP($C141,הוצאות!$B:$AA,N$4-1,FALSE),""))</f>
        <v/>
      </c>
      <c r="O141" s="79" t="str">
        <f ca="1">IF($C141="סה""כ",SUM(INDIRECT(ADDRESS(6,COLUMN())&amp;":"&amp;ADDRESS(ROW()-1,COLUMN()))),IFERROR(VLOOKUP($C141,הוצאות!$B:$AA,O$4-1,FALSE),""))</f>
        <v/>
      </c>
    </row>
    <row r="142" spans="1:33" ht="16.5" thickBot="1" x14ac:dyDescent="0.3">
      <c r="A142" s="52">
        <f t="shared" si="3"/>
        <v>0</v>
      </c>
      <c r="C142" s="75" t="str">
        <f>IF(OR(C141="סה""כ",C141=""),"",IF(IFERROR(_xlfn.AGGREGATE(15,6,הוצאות!$B$1:$B$1017*1/--(הוצאות!$A$1:$A$1017=$P$5),ROW()-5),"")&lt;2000000000,IFERROR(_xlfn.AGGREGATE(15,6,הוצאות!$B$1:$B$1017*1/--(הוצאות!$A$1:$A$1017=$P$5),ROW()-5),""),"סה""כ"))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2" s="76" t="str">
        <f>IF(C142="סה""כ","",IFERROR(VLOOKUP($C142,הוצאות!$B:$Z,5,FALSE),""))</f>
        <v/>
      </c>
      <c r="E142" s="77">
        <v>167435</v>
      </c>
      <c r="F142" s="77">
        <v>114565</v>
      </c>
      <c r="G142" s="77">
        <v>145246</v>
      </c>
      <c r="H142" s="78">
        <v>251440</v>
      </c>
      <c r="I142" s="78">
        <v>201029</v>
      </c>
      <c r="J142" s="78">
        <v>265358.28000000003</v>
      </c>
      <c r="K142" s="79" t="str">
        <f ca="1">IF($C142="סה""כ",SUM(INDIRECT(ADDRESS(6,COLUMN())&amp;":"&amp;ADDRESS(ROW()-1,COLUMN()))),IFERROR(VLOOKUP($C142,הוצאות!$B:$AA,K$4-1,FALSE),""))</f>
        <v/>
      </c>
      <c r="L142" s="79" t="str">
        <f ca="1">IF($C142="סה""כ",SUM(INDIRECT(ADDRESS(6,COLUMN())&amp;":"&amp;ADDRESS(ROW()-1,COLUMN()))),IFERROR(VLOOKUP($C142,הוצאות!$B:$AA,L$4-1,FALSE),""))</f>
        <v/>
      </c>
      <c r="M142" s="79" t="str">
        <f ca="1">IF($C142="סה""כ",SUM(INDIRECT(ADDRESS(6,COLUMN())&amp;":"&amp;ADDRESS(ROW()-1,COLUMN()))),IFERROR(VLOOKUP($C142,הוצאות!$B:$AA,M$4-1,FALSE),""))</f>
        <v/>
      </c>
      <c r="N142" s="79" t="str">
        <f ca="1">IF($C142="סה""כ",SUM(INDIRECT(ADDRESS(6,COLUMN())&amp;":"&amp;ADDRESS(ROW()-1,COLUMN()))),IFERROR(VLOOKUP($C142,הוצאות!$B:$AA,N$4-1,FALSE),""))</f>
        <v/>
      </c>
      <c r="O142" s="79" t="str">
        <f ca="1">IF($C142="סה""כ",SUM(INDIRECT(ADDRESS(6,COLUMN())&amp;":"&amp;ADDRESS(ROW()-1,COLUMN()))),IFERROR(VLOOKUP($C142,הוצאות!$B:$AA,O$4-1,FALSE),""))</f>
        <v/>
      </c>
    </row>
    <row r="143" spans="1:33" ht="16.5" thickBot="1" x14ac:dyDescent="0.3">
      <c r="A143" s="52">
        <f t="shared" si="3"/>
        <v>0</v>
      </c>
      <c r="C143" s="75" t="str">
        <f>IF(OR(C142="סה""כ",C142=""),"",IF(IFERROR(_xlfn.AGGREGATE(15,6,הוצאות!$B$1:$B$1017*1/--(הוצאות!$A$1:$A$1017=$P$5),ROW()-5),"")&lt;2000000000,IFERROR(_xlfn.AGGREGATE(15,6,הוצאות!$B$1:$B$1017*1/--(הוצאות!$A$1:$A$1017=$P$5),ROW()-5),""),"סה""כ"))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3" s="76" t="str">
        <f>IF(C143="סה""כ","",IFERROR(VLOOKUP($C143,הוצאות!$B:$Z,5,FALSE),""))</f>
        <v/>
      </c>
      <c r="E143" s="77">
        <v>167435</v>
      </c>
      <c r="F143" s="77">
        <v>114565</v>
      </c>
      <c r="G143" s="77">
        <v>145246</v>
      </c>
      <c r="H143" s="78">
        <v>251440</v>
      </c>
      <c r="I143" s="78">
        <v>201029</v>
      </c>
      <c r="J143" s="78">
        <v>265358.28000000003</v>
      </c>
      <c r="K143" s="79" t="str">
        <f ca="1">IF($C143="סה""כ",SUM(INDIRECT(ADDRESS(6,COLUMN())&amp;":"&amp;ADDRESS(ROW()-1,COLUMN()))),IFERROR(VLOOKUP($C143,הוצאות!$B:$AA,K$4-1,FALSE),""))</f>
        <v/>
      </c>
      <c r="L143" s="79" t="str">
        <f ca="1">IF($C143="סה""כ",SUM(INDIRECT(ADDRESS(6,COLUMN())&amp;":"&amp;ADDRESS(ROW()-1,COLUMN()))),IFERROR(VLOOKUP($C143,הוצאות!$B:$AA,L$4-1,FALSE),""))</f>
        <v/>
      </c>
      <c r="M143" s="79" t="str">
        <f ca="1">IF($C143="סה""כ",SUM(INDIRECT(ADDRESS(6,COLUMN())&amp;":"&amp;ADDRESS(ROW()-1,COLUMN()))),IFERROR(VLOOKUP($C143,הוצאות!$B:$AA,M$4-1,FALSE),""))</f>
        <v/>
      </c>
      <c r="N143" s="79" t="str">
        <f ca="1">IF($C143="סה""כ",SUM(INDIRECT(ADDRESS(6,COLUMN())&amp;":"&amp;ADDRESS(ROW()-1,COLUMN()))),IFERROR(VLOOKUP($C143,הוצאות!$B:$AA,N$4-1,FALSE),""))</f>
        <v/>
      </c>
      <c r="O143" s="79" t="str">
        <f ca="1">IF($C143="סה""כ",SUM(INDIRECT(ADDRESS(6,COLUMN())&amp;":"&amp;ADDRESS(ROW()-1,COLUMN()))),IFERROR(VLOOKUP($C143,הוצאות!$B:$AA,O$4-1,FALSE),""))</f>
        <v/>
      </c>
    </row>
    <row r="144" spans="1:33" ht="16.5" thickBot="1" x14ac:dyDescent="0.3">
      <c r="A144" s="52">
        <f t="shared" si="3"/>
        <v>0</v>
      </c>
      <c r="C144" s="75" t="str">
        <f>IF(OR(C143="סה""כ",C143=""),"",IF(IFERROR(_xlfn.AGGREGATE(15,6,הוצאות!$B$1:$B$1017*1/--(הוצאות!$A$1:$A$1017=$P$5),ROW()-5),"")&lt;2000000000,IFERROR(_xlfn.AGGREGATE(15,6,הוצאות!$B$1:$B$1017*1/--(הוצאות!$A$1:$A$1017=$P$5),ROW()-5),""),"סה""כ"))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4" s="76" t="str">
        <f>IF(C144="סה""כ","",IFERROR(VLOOKUP($C144,הוצאות!$B:$Z,5,FALSE),""))</f>
        <v/>
      </c>
      <c r="E144" s="77">
        <v>167435</v>
      </c>
      <c r="F144" s="77">
        <v>114565</v>
      </c>
      <c r="G144" s="77">
        <v>145246</v>
      </c>
      <c r="H144" s="78">
        <v>251440</v>
      </c>
      <c r="I144" s="78">
        <v>201029</v>
      </c>
      <c r="J144" s="78">
        <v>265358.28000000003</v>
      </c>
      <c r="K144" s="79" t="str">
        <f ca="1">IF($C144="סה""כ",SUM(INDIRECT(ADDRESS(6,COLUMN())&amp;":"&amp;ADDRESS(ROW()-1,COLUMN()))),IFERROR(VLOOKUP($C144,הוצאות!$B:$AA,K$4-1,FALSE),""))</f>
        <v/>
      </c>
      <c r="L144" s="79" t="str">
        <f ca="1">IF($C144="סה""כ",SUM(INDIRECT(ADDRESS(6,COLUMN())&amp;":"&amp;ADDRESS(ROW()-1,COLUMN()))),IFERROR(VLOOKUP($C144,הוצאות!$B:$AA,L$4-1,FALSE),""))</f>
        <v/>
      </c>
      <c r="M144" s="79" t="str">
        <f ca="1">IF($C144="סה""כ",SUM(INDIRECT(ADDRESS(6,COLUMN())&amp;":"&amp;ADDRESS(ROW()-1,COLUMN()))),IFERROR(VLOOKUP($C144,הוצאות!$B:$AA,M$4-1,FALSE),""))</f>
        <v/>
      </c>
      <c r="N144" s="79" t="str">
        <f ca="1">IF($C144="סה""כ",SUM(INDIRECT(ADDRESS(6,COLUMN())&amp;":"&amp;ADDRESS(ROW()-1,COLUMN()))),IFERROR(VLOOKUP($C144,הוצאות!$B:$AA,N$4-1,FALSE),""))</f>
        <v/>
      </c>
      <c r="O144" s="79" t="str">
        <f ca="1">IF($C144="סה""כ",SUM(INDIRECT(ADDRESS(6,COLUMN())&amp;":"&amp;ADDRESS(ROW()-1,COLUMN()))),IFERROR(VLOOKUP($C144,הוצאות!$B:$AA,O$4-1,FALSE),""))</f>
        <v/>
      </c>
    </row>
    <row r="145" spans="1:15" ht="16.5" thickBot="1" x14ac:dyDescent="0.3">
      <c r="A145" s="52">
        <f t="shared" si="3"/>
        <v>0</v>
      </c>
      <c r="C145" s="75" t="str">
        <f>IF(OR(C144="סה""כ",C144=""),"",IF(IFERROR(_xlfn.AGGREGATE(15,6,הוצאות!$B$1:$B$1017*1/--(הוצאות!$A$1:$A$1017=$P$5),ROW()-5),"")&lt;2000000000,IFERROR(_xlfn.AGGREGATE(15,6,הוצאות!$B$1:$B$1017*1/--(הוצאות!$A$1:$A$1017=$P$5),ROW()-5),""),"סה""כ"))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5" s="76" t="str">
        <f>IF(C145="סה""כ","",IFERROR(VLOOKUP($C145,הוצאות!$B:$Z,5,FALSE),""))</f>
        <v/>
      </c>
      <c r="E145" s="77">
        <v>167435</v>
      </c>
      <c r="F145" s="77">
        <v>114565</v>
      </c>
      <c r="G145" s="77">
        <v>145246</v>
      </c>
      <c r="H145" s="78">
        <v>251440</v>
      </c>
      <c r="I145" s="78">
        <v>201029</v>
      </c>
      <c r="J145" s="78">
        <v>265358.28000000003</v>
      </c>
      <c r="K145" s="79" t="str">
        <f ca="1">IF($C145="סה""כ",SUM(INDIRECT(ADDRESS(6,COLUMN())&amp;":"&amp;ADDRESS(ROW()-1,COLUMN()))),IFERROR(VLOOKUP($C145,הוצאות!$B:$AA,K$4-1,FALSE),""))</f>
        <v/>
      </c>
      <c r="L145" s="79" t="str">
        <f ca="1">IF($C145="סה""כ",SUM(INDIRECT(ADDRESS(6,COLUMN())&amp;":"&amp;ADDRESS(ROW()-1,COLUMN()))),IFERROR(VLOOKUP($C145,הוצאות!$B:$AA,L$4-1,FALSE),""))</f>
        <v/>
      </c>
      <c r="M145" s="79" t="str">
        <f ca="1">IF($C145="סה""כ",SUM(INDIRECT(ADDRESS(6,COLUMN())&amp;":"&amp;ADDRESS(ROW()-1,COLUMN()))),IFERROR(VLOOKUP($C145,הוצאות!$B:$AA,M$4-1,FALSE),""))</f>
        <v/>
      </c>
      <c r="N145" s="79" t="str">
        <f ca="1">IF($C145="סה""כ",SUM(INDIRECT(ADDRESS(6,COLUMN())&amp;":"&amp;ADDRESS(ROW()-1,COLUMN()))),IFERROR(VLOOKUP($C145,הוצאות!$B:$AA,N$4-1,FALSE),""))</f>
        <v/>
      </c>
      <c r="O145" s="79" t="str">
        <f ca="1">IF($C145="סה""כ",SUM(INDIRECT(ADDRESS(6,COLUMN())&amp;":"&amp;ADDRESS(ROW()-1,COLUMN()))),IFERROR(VLOOKUP($C145,הוצאות!$B:$AA,O$4-1,FALSE),""))</f>
        <v/>
      </c>
    </row>
    <row r="146" spans="1:15" ht="16.5" thickBot="1" x14ac:dyDescent="0.3">
      <c r="A146" s="52">
        <f t="shared" si="3"/>
        <v>0</v>
      </c>
      <c r="C146" s="75" t="str">
        <f>IF(OR(C145="סה""כ",C145=""),"",IF(IFERROR(_xlfn.AGGREGATE(15,6,הוצאות!$B$1:$B$1017*1/--(הוצאות!$A$1:$A$1017=$P$5),ROW()-5),"")&lt;2000000000,IFERROR(_xlfn.AGGREGATE(15,6,הוצאות!$B$1:$B$1017*1/--(הוצאות!$A$1:$A$1017=$P$5),ROW()-5),""),"סה""כ"))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6" s="76" t="str">
        <f>IF(C146="סה""כ","",IFERROR(VLOOKUP($C146,הוצאות!$B:$Z,5,FALSE),""))</f>
        <v/>
      </c>
      <c r="E146" s="77">
        <v>167435</v>
      </c>
      <c r="F146" s="77">
        <v>114565</v>
      </c>
      <c r="G146" s="77">
        <v>145246</v>
      </c>
      <c r="H146" s="78">
        <v>251440</v>
      </c>
      <c r="I146" s="78">
        <v>201029</v>
      </c>
      <c r="J146" s="78">
        <v>265358.28000000003</v>
      </c>
      <c r="K146" s="79" t="str">
        <f ca="1">IF($C146="סה""כ",SUM(INDIRECT(ADDRESS(6,COLUMN())&amp;":"&amp;ADDRESS(ROW()-1,COLUMN()))),IFERROR(VLOOKUP($C146,הוצאות!$B:$AA,K$4-1,FALSE),""))</f>
        <v/>
      </c>
      <c r="L146" s="79" t="str">
        <f ca="1">IF($C146="סה""כ",SUM(INDIRECT(ADDRESS(6,COLUMN())&amp;":"&amp;ADDRESS(ROW()-1,COLUMN()))),IFERROR(VLOOKUP($C146,הוצאות!$B:$AA,L$4-1,FALSE),""))</f>
        <v/>
      </c>
      <c r="M146" s="79" t="str">
        <f ca="1">IF($C146="סה""כ",SUM(INDIRECT(ADDRESS(6,COLUMN())&amp;":"&amp;ADDRESS(ROW()-1,COLUMN()))),IFERROR(VLOOKUP($C146,הוצאות!$B:$AA,M$4-1,FALSE),""))</f>
        <v/>
      </c>
      <c r="N146" s="79" t="str">
        <f ca="1">IF($C146="סה""כ",SUM(INDIRECT(ADDRESS(6,COLUMN())&amp;":"&amp;ADDRESS(ROW()-1,COLUMN()))),IFERROR(VLOOKUP($C146,הוצאות!$B:$AA,N$4-1,FALSE),""))</f>
        <v/>
      </c>
      <c r="O146" s="79" t="str">
        <f ca="1">IF($C146="סה""כ",SUM(INDIRECT(ADDRESS(6,COLUMN())&amp;":"&amp;ADDRESS(ROW()-1,COLUMN()))),IFERROR(VLOOKUP($C146,הוצאות!$B:$AA,O$4-1,FALSE),""))</f>
        <v/>
      </c>
    </row>
    <row r="147" spans="1:15" ht="16.5" thickBot="1" x14ac:dyDescent="0.3">
      <c r="A147" s="52">
        <f t="shared" si="3"/>
        <v>0</v>
      </c>
      <c r="C147" s="75" t="str">
        <f>IF(OR(C146="סה""כ",C146=""),"",IF(IFERROR(_xlfn.AGGREGATE(15,6,הוצאות!$B$1:$B$1017*1/--(הוצאות!$A$1:$A$1017=$P$5),ROW()-5),"")&lt;2000000000,IFERROR(_xlfn.AGGREGATE(15,6,הוצאות!$B$1:$B$1017*1/--(הוצאות!$A$1:$A$1017=$P$5),ROW()-5),""),"סה""כ"))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7" s="76" t="str">
        <f>IF(C147="סה""כ","",IFERROR(VLOOKUP($C147,הוצאות!$B:$Z,5,FALSE),""))</f>
        <v/>
      </c>
      <c r="E147" s="77">
        <v>167435</v>
      </c>
      <c r="F147" s="77">
        <v>114565</v>
      </c>
      <c r="G147" s="77">
        <v>145246</v>
      </c>
      <c r="H147" s="78">
        <v>251440</v>
      </c>
      <c r="I147" s="78">
        <v>201029</v>
      </c>
      <c r="J147" s="78">
        <v>265358.28000000003</v>
      </c>
      <c r="K147" s="79" t="str">
        <f ca="1">IF($C147="סה""כ",SUM(INDIRECT(ADDRESS(6,COLUMN())&amp;":"&amp;ADDRESS(ROW()-1,COLUMN()))),IFERROR(VLOOKUP($C147,הוצאות!$B:$AA,K$4-1,FALSE),""))</f>
        <v/>
      </c>
      <c r="L147" s="79" t="str">
        <f ca="1">IF($C147="סה""כ",SUM(INDIRECT(ADDRESS(6,COLUMN())&amp;":"&amp;ADDRESS(ROW()-1,COLUMN()))),IFERROR(VLOOKUP($C147,הוצאות!$B:$AA,L$4-1,FALSE),""))</f>
        <v/>
      </c>
      <c r="M147" s="79" t="str">
        <f ca="1">IF($C147="סה""כ",SUM(INDIRECT(ADDRESS(6,COLUMN())&amp;":"&amp;ADDRESS(ROW()-1,COLUMN()))),IFERROR(VLOOKUP($C147,הוצאות!$B:$AA,M$4-1,FALSE),""))</f>
        <v/>
      </c>
      <c r="N147" s="79" t="str">
        <f ca="1">IF($C147="סה""כ",SUM(INDIRECT(ADDRESS(6,COLUMN())&amp;":"&amp;ADDRESS(ROW()-1,COLUMN()))),IFERROR(VLOOKUP($C147,הוצאות!$B:$AA,N$4-1,FALSE),""))</f>
        <v/>
      </c>
      <c r="O147" s="79" t="str">
        <f ca="1">IF($C147="סה""כ",SUM(INDIRECT(ADDRESS(6,COLUMN())&amp;":"&amp;ADDRESS(ROW()-1,COLUMN()))),IFERROR(VLOOKUP($C147,הוצאות!$B:$AA,O$4-1,FALSE),""))</f>
        <v/>
      </c>
    </row>
    <row r="148" spans="1:15" ht="16.5" thickBot="1" x14ac:dyDescent="0.3">
      <c r="A148" s="52">
        <f t="shared" si="3"/>
        <v>0</v>
      </c>
      <c r="C148" s="75" t="str">
        <f>IF(OR(C147="סה""כ",C147=""),"",IF(IFERROR(_xlfn.AGGREGATE(15,6,הוצאות!$B$1:$B$1017*1/--(הוצאות!$A$1:$A$1017=$P$5),ROW()-5),"")&lt;2000000000,IFERROR(_xlfn.AGGREGATE(15,6,הוצאות!$B$1:$B$1017*1/--(הוצאות!$A$1:$A$1017=$P$5),ROW()-5),""),"סה""כ"))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8" s="76" t="str">
        <f>IF(C148="סה""כ","",IFERROR(VLOOKUP($C148,הוצאות!$B:$Z,5,FALSE),""))</f>
        <v/>
      </c>
      <c r="E148" s="77">
        <v>167435</v>
      </c>
      <c r="F148" s="77">
        <v>114565</v>
      </c>
      <c r="G148" s="77">
        <v>145246</v>
      </c>
      <c r="H148" s="78">
        <v>251440</v>
      </c>
      <c r="I148" s="78">
        <v>201029</v>
      </c>
      <c r="J148" s="78">
        <v>265358.28000000003</v>
      </c>
      <c r="K148" s="79" t="str">
        <f ca="1">IF($C148="סה""כ",SUM(INDIRECT(ADDRESS(6,COLUMN())&amp;":"&amp;ADDRESS(ROW()-1,COLUMN()))),IFERROR(VLOOKUP($C148,הוצאות!$B:$AA,K$4-1,FALSE),""))</f>
        <v/>
      </c>
      <c r="L148" s="79" t="str">
        <f ca="1">IF($C148="סה""כ",SUM(INDIRECT(ADDRESS(6,COLUMN())&amp;":"&amp;ADDRESS(ROW()-1,COLUMN()))),IFERROR(VLOOKUP($C148,הוצאות!$B:$AA,L$4-1,FALSE),""))</f>
        <v/>
      </c>
      <c r="M148" s="79" t="str">
        <f ca="1">IF($C148="סה""כ",SUM(INDIRECT(ADDRESS(6,COLUMN())&amp;":"&amp;ADDRESS(ROW()-1,COLUMN()))),IFERROR(VLOOKUP($C148,הוצאות!$B:$AA,M$4-1,FALSE),""))</f>
        <v/>
      </c>
      <c r="N148" s="79" t="str">
        <f ca="1">IF($C148="סה""כ",SUM(INDIRECT(ADDRESS(6,COLUMN())&amp;":"&amp;ADDRESS(ROW()-1,COLUMN()))),IFERROR(VLOOKUP($C148,הוצאות!$B:$AA,N$4-1,FALSE),""))</f>
        <v/>
      </c>
      <c r="O148" s="79" t="str">
        <f ca="1">IF($C148="סה""כ",SUM(INDIRECT(ADDRESS(6,COLUMN())&amp;":"&amp;ADDRESS(ROW()-1,COLUMN()))),IFERROR(VLOOKUP($C148,הוצאות!$B:$AA,O$4-1,FALSE),""))</f>
        <v/>
      </c>
    </row>
    <row r="149" spans="1:15" ht="16.5" thickBot="1" x14ac:dyDescent="0.3">
      <c r="A149" s="52">
        <f t="shared" si="3"/>
        <v>0</v>
      </c>
      <c r="C149" s="75" t="str">
        <f>IF(OR(C148="סה""כ",C148=""),"",IF(IFERROR(_xlfn.AGGREGATE(15,6,הוצאות!$B$1:$B$1017*1/--(הוצאות!$A$1:$A$1017=$P$5),ROW()-5),"")&lt;2000000000,IFERROR(_xlfn.AGGREGATE(15,6,הוצאות!$B$1:$B$1017*1/--(הוצאות!$A$1:$A$1017=$P$5),ROW()-5),""),"סה""כ"))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49" s="76" t="str">
        <f>IF(C149="סה""כ","",IFERROR(VLOOKUP($C149,הוצאות!$B:$Z,5,FALSE),""))</f>
        <v/>
      </c>
      <c r="E149" s="77">
        <v>167435</v>
      </c>
      <c r="F149" s="77">
        <v>114565</v>
      </c>
      <c r="G149" s="77">
        <v>145246</v>
      </c>
      <c r="H149" s="78">
        <v>251440</v>
      </c>
      <c r="I149" s="78">
        <v>201029</v>
      </c>
      <c r="J149" s="78">
        <v>265358.28000000003</v>
      </c>
      <c r="K149" s="79" t="str">
        <f ca="1">IF($C149="סה""כ",SUM(INDIRECT(ADDRESS(6,COLUMN())&amp;":"&amp;ADDRESS(ROW()-1,COLUMN()))),IFERROR(VLOOKUP($C149,הוצאות!$B:$AA,K$4-1,FALSE),""))</f>
        <v/>
      </c>
      <c r="L149" s="79" t="str">
        <f ca="1">IF($C149="סה""כ",SUM(INDIRECT(ADDRESS(6,COLUMN())&amp;":"&amp;ADDRESS(ROW()-1,COLUMN()))),IFERROR(VLOOKUP($C149,הוצאות!$B:$AA,L$4-1,FALSE),""))</f>
        <v/>
      </c>
      <c r="M149" s="79" t="str">
        <f ca="1">IF($C149="סה""כ",SUM(INDIRECT(ADDRESS(6,COLUMN())&amp;":"&amp;ADDRESS(ROW()-1,COLUMN()))),IFERROR(VLOOKUP($C149,הוצאות!$B:$AA,M$4-1,FALSE),""))</f>
        <v/>
      </c>
      <c r="N149" s="79" t="str">
        <f ca="1">IF($C149="סה""כ",SUM(INDIRECT(ADDRESS(6,COLUMN())&amp;":"&amp;ADDRESS(ROW()-1,COLUMN()))),IFERROR(VLOOKUP($C149,הוצאות!$B:$AA,N$4-1,FALSE),""))</f>
        <v/>
      </c>
      <c r="O149" s="79" t="str">
        <f ca="1">IF($C149="סה""כ",SUM(INDIRECT(ADDRESS(6,COLUMN())&amp;":"&amp;ADDRESS(ROW()-1,COLUMN()))),IFERROR(VLOOKUP($C149,הוצאות!$B:$AA,O$4-1,FALSE),""))</f>
        <v/>
      </c>
    </row>
    <row r="150" spans="1:15" ht="16.5" thickBot="1" x14ac:dyDescent="0.3">
      <c r="A150" s="52">
        <f t="shared" si="3"/>
        <v>0</v>
      </c>
      <c r="C150" s="75" t="str">
        <f>IF(OR(C149="סה""כ",C149=""),"",IF(IFERROR(_xlfn.AGGREGATE(15,6,הוצאות!$B$1:$B$1017*1/--(הוצאות!$A$1:$A$1017=$P$5),ROW()-5),"")&lt;2000000000,IFERROR(_xlfn.AGGREGATE(15,6,הוצאות!$B$1:$B$1017*1/--(הוצאות!$A$1:$A$1017=$P$5),ROW()-5),""),"סה""כ"))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0" s="76" t="str">
        <f>IF(C150="סה""כ","",IFERROR(VLOOKUP($C150,הוצאות!$B:$Z,5,FALSE),""))</f>
        <v/>
      </c>
      <c r="E150" s="77">
        <v>167435</v>
      </c>
      <c r="F150" s="77">
        <v>114565</v>
      </c>
      <c r="G150" s="77">
        <v>145246</v>
      </c>
      <c r="H150" s="78">
        <v>251440</v>
      </c>
      <c r="I150" s="78">
        <v>201029</v>
      </c>
      <c r="J150" s="78">
        <v>265358.28000000003</v>
      </c>
      <c r="K150" s="79" t="str">
        <f ca="1">IF($C150="סה""כ",SUM(INDIRECT(ADDRESS(6,COLUMN())&amp;":"&amp;ADDRESS(ROW()-1,COLUMN()))),IFERROR(VLOOKUP($C150,הוצאות!$B:$AA,K$4-1,FALSE),""))</f>
        <v/>
      </c>
      <c r="L150" s="79" t="str">
        <f ca="1">IF($C150="סה""כ",SUM(INDIRECT(ADDRESS(6,COLUMN())&amp;":"&amp;ADDRESS(ROW()-1,COLUMN()))),IFERROR(VLOOKUP($C150,הוצאות!$B:$AA,L$4-1,FALSE),""))</f>
        <v/>
      </c>
      <c r="M150" s="79" t="str">
        <f ca="1">IF($C150="סה""כ",SUM(INDIRECT(ADDRESS(6,COLUMN())&amp;":"&amp;ADDRESS(ROW()-1,COLUMN()))),IFERROR(VLOOKUP($C150,הוצאות!$B:$AA,M$4-1,FALSE),""))</f>
        <v/>
      </c>
      <c r="N150" s="79" t="str">
        <f ca="1">IF($C150="סה""כ",SUM(INDIRECT(ADDRESS(6,COLUMN())&amp;":"&amp;ADDRESS(ROW()-1,COLUMN()))),IFERROR(VLOOKUP($C150,הוצאות!$B:$AA,N$4-1,FALSE),""))</f>
        <v/>
      </c>
      <c r="O150" s="79" t="str">
        <f ca="1">IF($C150="סה""כ",SUM(INDIRECT(ADDRESS(6,COLUMN())&amp;":"&amp;ADDRESS(ROW()-1,COLUMN()))),IFERROR(VLOOKUP($C150,הוצאות!$B:$AA,O$4-1,FALSE),""))</f>
        <v/>
      </c>
    </row>
    <row r="151" spans="1:15" ht="16.5" thickBot="1" x14ac:dyDescent="0.3">
      <c r="A151" s="52">
        <f t="shared" si="3"/>
        <v>0</v>
      </c>
      <c r="C151" s="75" t="str">
        <f>IF(OR(C150="סה""כ",C150=""),"",IF(IFERROR(_xlfn.AGGREGATE(15,6,הוצאות!$B$1:$B$1017*1/--(הוצאות!$A$1:$A$1017=$P$5),ROW()-5),"")&lt;2000000000,IFERROR(_xlfn.AGGREGATE(15,6,הוצאות!$B$1:$B$1017*1/--(הוצאות!$A$1:$A$1017=$P$5),ROW()-5),""),"סה""כ"))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1" s="76" t="str">
        <f>IF(C151="סה""כ","",IFERROR(VLOOKUP($C151,הוצאות!$B:$Z,5,FALSE),""))</f>
        <v/>
      </c>
      <c r="E151" s="77">
        <v>167435</v>
      </c>
      <c r="F151" s="77">
        <v>114565</v>
      </c>
      <c r="G151" s="77">
        <v>145246</v>
      </c>
      <c r="H151" s="78">
        <v>251440</v>
      </c>
      <c r="I151" s="78">
        <v>201029</v>
      </c>
      <c r="J151" s="78">
        <v>265358.28000000003</v>
      </c>
      <c r="K151" s="79" t="str">
        <f ca="1">IF($C151="סה""כ",SUM(INDIRECT(ADDRESS(6,COLUMN())&amp;":"&amp;ADDRESS(ROW()-1,COLUMN()))),IFERROR(VLOOKUP($C151,הוצאות!$B:$AA,K$4-1,FALSE),""))</f>
        <v/>
      </c>
      <c r="L151" s="79" t="str">
        <f ca="1">IF($C151="סה""כ",SUM(INDIRECT(ADDRESS(6,COLUMN())&amp;":"&amp;ADDRESS(ROW()-1,COLUMN()))),IFERROR(VLOOKUP($C151,הוצאות!$B:$AA,L$4-1,FALSE),""))</f>
        <v/>
      </c>
      <c r="M151" s="79" t="str">
        <f ca="1">IF($C151="סה""כ",SUM(INDIRECT(ADDRESS(6,COLUMN())&amp;":"&amp;ADDRESS(ROW()-1,COLUMN()))),IFERROR(VLOOKUP($C151,הוצאות!$B:$AA,M$4-1,FALSE),""))</f>
        <v/>
      </c>
      <c r="N151" s="79" t="str">
        <f ca="1">IF($C151="סה""כ",SUM(INDIRECT(ADDRESS(6,COLUMN())&amp;":"&amp;ADDRESS(ROW()-1,COLUMN()))),IFERROR(VLOOKUP($C151,הוצאות!$B:$AA,N$4-1,FALSE),""))</f>
        <v/>
      </c>
      <c r="O151" s="79" t="str">
        <f ca="1">IF($C151="סה""כ",SUM(INDIRECT(ADDRESS(6,COLUMN())&amp;":"&amp;ADDRESS(ROW()-1,COLUMN()))),IFERROR(VLOOKUP($C151,הוצאות!$B:$AA,O$4-1,FALSE),""))</f>
        <v/>
      </c>
    </row>
    <row r="152" spans="1:15" ht="16.5" thickBot="1" x14ac:dyDescent="0.3">
      <c r="A152" s="52">
        <f t="shared" si="3"/>
        <v>0</v>
      </c>
      <c r="C152" s="75" t="str">
        <f>IF(OR(C151="סה""כ",C151=""),"",IF(IFERROR(_xlfn.AGGREGATE(15,6,הוצאות!$B$1:$B$1017*1/--(הוצאות!$A$1:$A$1017=$P$5),ROW()-5),"")&lt;2000000000,IFERROR(_xlfn.AGGREGATE(15,6,הוצאות!$B$1:$B$1017*1/--(הוצאות!$A$1:$A$1017=$P$5),ROW()-5),""),"סה""כ"))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2" s="76" t="str">
        <f>IF(C152="סה""כ","",IFERROR(VLOOKUP($C152,הוצאות!$B:$Z,5,FALSE),""))</f>
        <v/>
      </c>
      <c r="E152" s="77">
        <v>167435</v>
      </c>
      <c r="F152" s="77">
        <v>114565</v>
      </c>
      <c r="G152" s="77">
        <v>145246</v>
      </c>
      <c r="H152" s="78">
        <v>251440</v>
      </c>
      <c r="I152" s="78">
        <v>201029</v>
      </c>
      <c r="J152" s="78">
        <v>265358.28000000003</v>
      </c>
      <c r="K152" s="79" t="str">
        <f ca="1">IF($C152="סה""כ",SUM(INDIRECT(ADDRESS(6,COLUMN())&amp;":"&amp;ADDRESS(ROW()-1,COLUMN()))),IFERROR(VLOOKUP($C152,הוצאות!$B:$AA,K$4-1,FALSE),""))</f>
        <v/>
      </c>
      <c r="L152" s="79" t="str">
        <f ca="1">IF($C152="סה""כ",SUM(INDIRECT(ADDRESS(6,COLUMN())&amp;":"&amp;ADDRESS(ROW()-1,COLUMN()))),IFERROR(VLOOKUP($C152,הוצאות!$B:$AA,L$4-1,FALSE),""))</f>
        <v/>
      </c>
      <c r="M152" s="79" t="str">
        <f ca="1">IF($C152="סה""כ",SUM(INDIRECT(ADDRESS(6,COLUMN())&amp;":"&amp;ADDRESS(ROW()-1,COLUMN()))),IFERROR(VLOOKUP($C152,הוצאות!$B:$AA,M$4-1,FALSE),""))</f>
        <v/>
      </c>
      <c r="N152" s="79" t="str">
        <f ca="1">IF($C152="סה""כ",SUM(INDIRECT(ADDRESS(6,COLUMN())&amp;":"&amp;ADDRESS(ROW()-1,COLUMN()))),IFERROR(VLOOKUP($C152,הוצאות!$B:$AA,N$4-1,FALSE),""))</f>
        <v/>
      </c>
      <c r="O152" s="79" t="str">
        <f ca="1">IF($C152="סה""כ",SUM(INDIRECT(ADDRESS(6,COLUMN())&amp;":"&amp;ADDRESS(ROW()-1,COLUMN()))),IFERROR(VLOOKUP($C152,הוצאות!$B:$AA,O$4-1,FALSE),""))</f>
        <v/>
      </c>
    </row>
    <row r="153" spans="1:15" ht="16.5" thickBot="1" x14ac:dyDescent="0.3">
      <c r="A153" s="52">
        <f t="shared" si="3"/>
        <v>0</v>
      </c>
      <c r="C153" s="75" t="str">
        <f>IF(OR(C152="סה""כ",C152=""),"",IF(IFERROR(_xlfn.AGGREGATE(15,6,הוצאות!$B$1:$B$1017*1/--(הוצאות!$A$1:$A$1017=$P$5),ROW()-5),"")&lt;2000000000,IFERROR(_xlfn.AGGREGATE(15,6,הוצאות!$B$1:$B$1017*1/--(הוצאות!$A$1:$A$1017=$P$5),ROW()-5),""),"סה""כ"))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3" s="76" t="str">
        <f>IF(C153="סה""כ","",IFERROR(VLOOKUP($C153,הוצאות!$B:$Z,5,FALSE),""))</f>
        <v/>
      </c>
      <c r="E153" s="77">
        <v>167435</v>
      </c>
      <c r="F153" s="77">
        <v>114565</v>
      </c>
      <c r="G153" s="77">
        <v>145246</v>
      </c>
      <c r="H153" s="78">
        <v>251440</v>
      </c>
      <c r="I153" s="78">
        <v>201029</v>
      </c>
      <c r="J153" s="78">
        <v>265358.28000000003</v>
      </c>
      <c r="K153" s="79" t="str">
        <f ca="1">IF($C153="סה""כ",SUM(INDIRECT(ADDRESS(6,COLUMN())&amp;":"&amp;ADDRESS(ROW()-1,COLUMN()))),IFERROR(VLOOKUP($C153,הוצאות!$B:$AA,K$4-1,FALSE),""))</f>
        <v/>
      </c>
      <c r="L153" s="79" t="str">
        <f ca="1">IF($C153="סה""כ",SUM(INDIRECT(ADDRESS(6,COLUMN())&amp;":"&amp;ADDRESS(ROW()-1,COLUMN()))),IFERROR(VLOOKUP($C153,הוצאות!$B:$AA,L$4-1,FALSE),""))</f>
        <v/>
      </c>
      <c r="M153" s="79" t="str">
        <f ca="1">IF($C153="סה""כ",SUM(INDIRECT(ADDRESS(6,COLUMN())&amp;":"&amp;ADDRESS(ROW()-1,COLUMN()))),IFERROR(VLOOKUP($C153,הוצאות!$B:$AA,M$4-1,FALSE),""))</f>
        <v/>
      </c>
      <c r="N153" s="79" t="str">
        <f ca="1">IF($C153="סה""כ",SUM(INDIRECT(ADDRESS(6,COLUMN())&amp;":"&amp;ADDRESS(ROW()-1,COLUMN()))),IFERROR(VLOOKUP($C153,הוצאות!$B:$AA,N$4-1,FALSE),""))</f>
        <v/>
      </c>
      <c r="O153" s="79" t="str">
        <f ca="1">IF($C153="סה""כ",SUM(INDIRECT(ADDRESS(6,COLUMN())&amp;":"&amp;ADDRESS(ROW()-1,COLUMN()))),IFERROR(VLOOKUP($C153,הוצאות!$B:$AA,O$4-1,FALSE),""))</f>
        <v/>
      </c>
    </row>
    <row r="154" spans="1:15" ht="16.5" thickBot="1" x14ac:dyDescent="0.3">
      <c r="A154" s="52">
        <f t="shared" si="3"/>
        <v>0</v>
      </c>
      <c r="C154" s="75" t="str">
        <f>IF(OR(C153="סה""כ",C153=""),"",IF(IFERROR(_xlfn.AGGREGATE(15,6,הוצאות!$B$1:$B$1017*1/--(הוצאות!$A$1:$A$1017=$P$5),ROW()-5),"")&lt;2000000000,IFERROR(_xlfn.AGGREGATE(15,6,הוצאות!$B$1:$B$1017*1/--(הוצאות!$A$1:$A$1017=$P$5),ROW()-5),""),"סה""כ"))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4" s="76" t="str">
        <f>IF(C154="סה""כ","",IFERROR(VLOOKUP($C154,הוצאות!$B:$Z,5,FALSE),""))</f>
        <v/>
      </c>
      <c r="E154" s="77">
        <v>167435</v>
      </c>
      <c r="F154" s="77">
        <v>114565</v>
      </c>
      <c r="G154" s="77">
        <v>145246</v>
      </c>
      <c r="H154" s="78">
        <v>251440</v>
      </c>
      <c r="I154" s="78">
        <v>201029</v>
      </c>
      <c r="J154" s="78">
        <v>265358.28000000003</v>
      </c>
      <c r="K154" s="79" t="str">
        <f ca="1">IF($C154="סה""כ",SUM(INDIRECT(ADDRESS(6,COLUMN())&amp;":"&amp;ADDRESS(ROW()-1,COLUMN()))),IFERROR(VLOOKUP($C154,הוצאות!$B:$AA,K$4-1,FALSE),""))</f>
        <v/>
      </c>
      <c r="L154" s="79" t="str">
        <f ca="1">IF($C154="סה""כ",SUM(INDIRECT(ADDRESS(6,COLUMN())&amp;":"&amp;ADDRESS(ROW()-1,COLUMN()))),IFERROR(VLOOKUP($C154,הוצאות!$B:$AA,L$4-1,FALSE),""))</f>
        <v/>
      </c>
      <c r="M154" s="79" t="str">
        <f ca="1">IF($C154="סה""כ",SUM(INDIRECT(ADDRESS(6,COLUMN())&amp;":"&amp;ADDRESS(ROW()-1,COLUMN()))),IFERROR(VLOOKUP($C154,הוצאות!$B:$AA,M$4-1,FALSE),""))</f>
        <v/>
      </c>
      <c r="N154" s="79" t="str">
        <f ca="1">IF($C154="סה""כ",SUM(INDIRECT(ADDRESS(6,COLUMN())&amp;":"&amp;ADDRESS(ROW()-1,COLUMN()))),IFERROR(VLOOKUP($C154,הוצאות!$B:$AA,N$4-1,FALSE),""))</f>
        <v/>
      </c>
      <c r="O154" s="79" t="str">
        <f ca="1">IF($C154="סה""כ",SUM(INDIRECT(ADDRESS(6,COLUMN())&amp;":"&amp;ADDRESS(ROW()-1,COLUMN()))),IFERROR(VLOOKUP($C154,הוצאות!$B:$AA,O$4-1,FALSE),""))</f>
        <v/>
      </c>
    </row>
    <row r="155" spans="1:15" ht="16.5" thickBot="1" x14ac:dyDescent="0.3">
      <c r="A155" s="52">
        <f t="shared" si="3"/>
        <v>0</v>
      </c>
      <c r="C155" s="75" t="str">
        <f>IF(OR(C154="סה""כ",C154=""),"",IF(IFERROR(_xlfn.AGGREGATE(15,6,הוצאות!$B$1:$B$1017*1/--(הוצאות!$A$1:$A$1017=$P$5),ROW()-5),"")&lt;2000000000,IFERROR(_xlfn.AGGREGATE(15,6,הוצאות!$B$1:$B$1017*1/--(הוצאות!$A$1:$A$1017=$P$5),ROW()-5),""),"סה""כ"))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5" s="76" t="str">
        <f>IF(C155="סה""כ","",IFERROR(VLOOKUP($C155,הוצאות!$B:$Z,5,FALSE),""))</f>
        <v/>
      </c>
      <c r="E155" s="77">
        <v>167435</v>
      </c>
      <c r="F155" s="77">
        <v>114565</v>
      </c>
      <c r="G155" s="77">
        <v>145246</v>
      </c>
      <c r="H155" s="78">
        <v>251440</v>
      </c>
      <c r="I155" s="78">
        <v>201029</v>
      </c>
      <c r="J155" s="78">
        <v>265358.28000000003</v>
      </c>
      <c r="K155" s="79" t="str">
        <f ca="1">IF($C155="סה""כ",SUM(INDIRECT(ADDRESS(6,COLUMN())&amp;":"&amp;ADDRESS(ROW()-1,COLUMN()))),IFERROR(VLOOKUP($C155,הוצאות!$B:$AA,K$4-1,FALSE),""))</f>
        <v/>
      </c>
      <c r="L155" s="79" t="str">
        <f ca="1">IF($C155="סה""כ",SUM(INDIRECT(ADDRESS(6,COLUMN())&amp;":"&amp;ADDRESS(ROW()-1,COLUMN()))),IFERROR(VLOOKUP($C155,הוצאות!$B:$AA,L$4-1,FALSE),""))</f>
        <v/>
      </c>
      <c r="M155" s="79" t="str">
        <f ca="1">IF($C155="סה""כ",SUM(INDIRECT(ADDRESS(6,COLUMN())&amp;":"&amp;ADDRESS(ROW()-1,COLUMN()))),IFERROR(VLOOKUP($C155,הוצאות!$B:$AA,M$4-1,FALSE),""))</f>
        <v/>
      </c>
      <c r="N155" s="79" t="str">
        <f ca="1">IF($C155="סה""כ",SUM(INDIRECT(ADDRESS(6,COLUMN())&amp;":"&amp;ADDRESS(ROW()-1,COLUMN()))),IFERROR(VLOOKUP($C155,הוצאות!$B:$AA,N$4-1,FALSE),""))</f>
        <v/>
      </c>
      <c r="O155" s="79" t="str">
        <f ca="1">IF($C155="סה""כ",SUM(INDIRECT(ADDRESS(6,COLUMN())&amp;":"&amp;ADDRESS(ROW()-1,COLUMN()))),IFERROR(VLOOKUP($C155,הוצאות!$B:$AA,O$4-1,FALSE),""))</f>
        <v/>
      </c>
    </row>
    <row r="156" spans="1:15" ht="16.5" thickBot="1" x14ac:dyDescent="0.3">
      <c r="A156" s="52">
        <f t="shared" si="3"/>
        <v>0</v>
      </c>
      <c r="C156" s="75" t="str">
        <f>IF(OR(C155="סה""כ",C155=""),"",IF(IFERROR(_xlfn.AGGREGATE(15,6,הוצאות!$B$1:$B$1017*1/--(הוצאות!$A$1:$A$1017=$P$5),ROW()-5),"")&lt;2000000000,IFERROR(_xlfn.AGGREGATE(15,6,הוצאות!$B$1:$B$1017*1/--(הוצאות!$A$1:$A$1017=$P$5),ROW()-5),""),"סה""כ"))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6" s="76" t="str">
        <f>IF(C156="סה""כ","",IFERROR(VLOOKUP($C156,הוצאות!$B:$Z,5,FALSE),""))</f>
        <v/>
      </c>
      <c r="E156" s="77">
        <v>167435</v>
      </c>
      <c r="F156" s="77">
        <v>114565</v>
      </c>
      <c r="G156" s="77">
        <v>145246</v>
      </c>
      <c r="H156" s="78">
        <v>251440</v>
      </c>
      <c r="I156" s="78">
        <v>201029</v>
      </c>
      <c r="J156" s="78">
        <v>265358.28000000003</v>
      </c>
      <c r="K156" s="79" t="str">
        <f ca="1">IF($C156="סה""כ",SUM(INDIRECT(ADDRESS(6,COLUMN())&amp;":"&amp;ADDRESS(ROW()-1,COLUMN()))),IFERROR(VLOOKUP($C156,הוצאות!$B:$AA,K$4-1,FALSE),""))</f>
        <v/>
      </c>
      <c r="L156" s="79" t="str">
        <f ca="1">IF($C156="סה""כ",SUM(INDIRECT(ADDRESS(6,COLUMN())&amp;":"&amp;ADDRESS(ROW()-1,COLUMN()))),IFERROR(VLOOKUP($C156,הוצאות!$B:$AA,L$4-1,FALSE),""))</f>
        <v/>
      </c>
      <c r="M156" s="79" t="str">
        <f ca="1">IF($C156="סה""כ",SUM(INDIRECT(ADDRESS(6,COLUMN())&amp;":"&amp;ADDRESS(ROW()-1,COLUMN()))),IFERROR(VLOOKUP($C156,הוצאות!$B:$AA,M$4-1,FALSE),""))</f>
        <v/>
      </c>
      <c r="N156" s="79" t="str">
        <f ca="1">IF($C156="סה""כ",SUM(INDIRECT(ADDRESS(6,COLUMN())&amp;":"&amp;ADDRESS(ROW()-1,COLUMN()))),IFERROR(VLOOKUP($C156,הוצאות!$B:$AA,N$4-1,FALSE),""))</f>
        <v/>
      </c>
      <c r="O156" s="79" t="str">
        <f ca="1">IF($C156="סה""כ",SUM(INDIRECT(ADDRESS(6,COLUMN())&amp;":"&amp;ADDRESS(ROW()-1,COLUMN()))),IFERROR(VLOOKUP($C156,הוצאות!$B:$AA,O$4-1,FALSE),""))</f>
        <v/>
      </c>
    </row>
    <row r="157" spans="1:15" ht="16.5" thickBot="1" x14ac:dyDescent="0.3">
      <c r="A157" s="52">
        <f t="shared" si="3"/>
        <v>0</v>
      </c>
      <c r="C157" s="75" t="str">
        <f>IF(OR(C156="סה""כ",C156=""),"",IF(IFERROR(_xlfn.AGGREGATE(15,6,הוצאות!$B$1:$B$1017*1/--(הוצאות!$A$1:$A$1017=$P$5),ROW()-5),"")&lt;2000000000,IFERROR(_xlfn.AGGREGATE(15,6,הוצאות!$B$1:$B$1017*1/--(הוצאות!$A$1:$A$1017=$P$5),ROW()-5),""),"סה""כ"))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7" s="76" t="str">
        <f>IF(C157="סה""כ","",IFERROR(VLOOKUP($C157,הוצאות!$B:$Z,5,FALSE),""))</f>
        <v/>
      </c>
      <c r="E157" s="77">
        <v>167435</v>
      </c>
      <c r="F157" s="77">
        <v>114565</v>
      </c>
      <c r="G157" s="77">
        <v>145246</v>
      </c>
      <c r="H157" s="78">
        <v>251440</v>
      </c>
      <c r="I157" s="78">
        <v>201029</v>
      </c>
      <c r="J157" s="78">
        <v>265358.28000000003</v>
      </c>
      <c r="K157" s="79" t="str">
        <f ca="1">IF($C157="סה""כ",SUM(INDIRECT(ADDRESS(6,COLUMN())&amp;":"&amp;ADDRESS(ROW()-1,COLUMN()))),IFERROR(VLOOKUP($C157,הוצאות!$B:$AA,K$4-1,FALSE),""))</f>
        <v/>
      </c>
      <c r="L157" s="79" t="str">
        <f ca="1">IF($C157="סה""כ",SUM(INDIRECT(ADDRESS(6,COLUMN())&amp;":"&amp;ADDRESS(ROW()-1,COLUMN()))),IFERROR(VLOOKUP($C157,הוצאות!$B:$AA,L$4-1,FALSE),""))</f>
        <v/>
      </c>
      <c r="M157" s="79" t="str">
        <f ca="1">IF($C157="סה""כ",SUM(INDIRECT(ADDRESS(6,COLUMN())&amp;":"&amp;ADDRESS(ROW()-1,COLUMN()))),IFERROR(VLOOKUP($C157,הוצאות!$B:$AA,M$4-1,FALSE),""))</f>
        <v/>
      </c>
      <c r="N157" s="79" t="str">
        <f ca="1">IF($C157="סה""כ",SUM(INDIRECT(ADDRESS(6,COLUMN())&amp;":"&amp;ADDRESS(ROW()-1,COLUMN()))),IFERROR(VLOOKUP($C157,הוצאות!$B:$AA,N$4-1,FALSE),""))</f>
        <v/>
      </c>
      <c r="O157" s="79" t="str">
        <f ca="1">IF($C157="סה""כ",SUM(INDIRECT(ADDRESS(6,COLUMN())&amp;":"&amp;ADDRESS(ROW()-1,COLUMN()))),IFERROR(VLOOKUP($C157,הוצאות!$B:$AA,O$4-1,FALSE),""))</f>
        <v/>
      </c>
    </row>
    <row r="158" spans="1:15" ht="16.5" thickBot="1" x14ac:dyDescent="0.3">
      <c r="A158" s="52">
        <f t="shared" si="3"/>
        <v>0</v>
      </c>
      <c r="C158" s="75" t="str">
        <f>IF(OR(C157="סה""כ",C157=""),"",IF(IFERROR(_xlfn.AGGREGATE(15,6,הוצאות!$B$1:$B$1017*1/--(הוצאות!$A$1:$A$1017=$P$5),ROW()-5),"")&lt;2000000000,IFERROR(_xlfn.AGGREGATE(15,6,הוצאות!$B$1:$B$1017*1/--(הוצאות!$A$1:$A$1017=$P$5),ROW()-5),""),"סה""כ"))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8" s="76" t="str">
        <f>IF(C158="סה""כ","",IFERROR(VLOOKUP($C158,הוצאות!$B:$Z,5,FALSE),""))</f>
        <v/>
      </c>
      <c r="E158" s="77">
        <v>167435</v>
      </c>
      <c r="F158" s="77">
        <v>114565</v>
      </c>
      <c r="G158" s="77">
        <v>145246</v>
      </c>
      <c r="H158" s="78">
        <v>251440</v>
      </c>
      <c r="I158" s="78">
        <v>201029</v>
      </c>
      <c r="J158" s="78">
        <v>265358.28000000003</v>
      </c>
      <c r="K158" s="79" t="str">
        <f ca="1">IF($C158="סה""כ",SUM(INDIRECT(ADDRESS(6,COLUMN())&amp;":"&amp;ADDRESS(ROW()-1,COLUMN()))),IFERROR(VLOOKUP($C158,הוצאות!$B:$AA,K$4-1,FALSE),""))</f>
        <v/>
      </c>
      <c r="L158" s="79" t="str">
        <f ca="1">IF($C158="סה""כ",SUM(INDIRECT(ADDRESS(6,COLUMN())&amp;":"&amp;ADDRESS(ROW()-1,COLUMN()))),IFERROR(VLOOKUP($C158,הוצאות!$B:$AA,L$4-1,FALSE),""))</f>
        <v/>
      </c>
      <c r="M158" s="79" t="str">
        <f ca="1">IF($C158="סה""כ",SUM(INDIRECT(ADDRESS(6,COLUMN())&amp;":"&amp;ADDRESS(ROW()-1,COLUMN()))),IFERROR(VLOOKUP($C158,הוצאות!$B:$AA,M$4-1,FALSE),""))</f>
        <v/>
      </c>
      <c r="N158" s="79" t="str">
        <f ca="1">IF($C158="סה""כ",SUM(INDIRECT(ADDRESS(6,COLUMN())&amp;":"&amp;ADDRESS(ROW()-1,COLUMN()))),IFERROR(VLOOKUP($C158,הוצאות!$B:$AA,N$4-1,FALSE),""))</f>
        <v/>
      </c>
      <c r="O158" s="79" t="str">
        <f ca="1">IF($C158="סה""כ",SUM(INDIRECT(ADDRESS(6,COLUMN())&amp;":"&amp;ADDRESS(ROW()-1,COLUMN()))),IFERROR(VLOOKUP($C158,הוצאות!$B:$AA,O$4-1,FALSE),""))</f>
        <v/>
      </c>
    </row>
    <row r="159" spans="1:15" ht="16.5" thickBot="1" x14ac:dyDescent="0.3">
      <c r="A159" s="52">
        <f t="shared" si="3"/>
        <v>0</v>
      </c>
      <c r="C159" s="75" t="str">
        <f>IF(OR(C158="סה""כ",C158=""),"",IF(IFERROR(_xlfn.AGGREGATE(15,6,הוצאות!$B$1:$B$1017*1/--(הוצאות!$A$1:$A$1017=$P$5),ROW()-5),"")&lt;2000000000,IFERROR(_xlfn.AGGREGATE(15,6,הוצאות!$B$1:$B$1017*1/--(הוצאות!$A$1:$A$1017=$P$5),ROW()-5),""),"סה""כ"))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59" s="76" t="str">
        <f>IF(C159="סה""כ","",IFERROR(VLOOKUP($C159,הוצאות!$B:$Z,5,FALSE),""))</f>
        <v/>
      </c>
      <c r="E159" s="77">
        <v>167435</v>
      </c>
      <c r="F159" s="77">
        <v>114565</v>
      </c>
      <c r="G159" s="77">
        <v>145246</v>
      </c>
      <c r="H159" s="78">
        <v>251440</v>
      </c>
      <c r="I159" s="78">
        <v>201029</v>
      </c>
      <c r="J159" s="78">
        <v>265358.28000000003</v>
      </c>
      <c r="K159" s="79" t="str">
        <f ca="1">IF($C159="סה""כ",SUM(INDIRECT(ADDRESS(6,COLUMN())&amp;":"&amp;ADDRESS(ROW()-1,COLUMN()))),IFERROR(VLOOKUP($C159,הוצאות!$B:$AA,K$4-1,FALSE),""))</f>
        <v/>
      </c>
      <c r="L159" s="79" t="str">
        <f ca="1">IF($C159="סה""כ",SUM(INDIRECT(ADDRESS(6,COLUMN())&amp;":"&amp;ADDRESS(ROW()-1,COLUMN()))),IFERROR(VLOOKUP($C159,הוצאות!$B:$AA,L$4-1,FALSE),""))</f>
        <v/>
      </c>
      <c r="M159" s="79" t="str">
        <f ca="1">IF($C159="סה""כ",SUM(INDIRECT(ADDRESS(6,COLUMN())&amp;":"&amp;ADDRESS(ROW()-1,COLUMN()))),IFERROR(VLOOKUP($C159,הוצאות!$B:$AA,M$4-1,FALSE),""))</f>
        <v/>
      </c>
      <c r="N159" s="79" t="str">
        <f ca="1">IF($C159="סה""כ",SUM(INDIRECT(ADDRESS(6,COLUMN())&amp;":"&amp;ADDRESS(ROW()-1,COLUMN()))),IFERROR(VLOOKUP($C159,הוצאות!$B:$AA,N$4-1,FALSE),""))</f>
        <v/>
      </c>
      <c r="O159" s="79" t="str">
        <f ca="1">IF($C159="סה""כ",SUM(INDIRECT(ADDRESS(6,COLUMN())&amp;":"&amp;ADDRESS(ROW()-1,COLUMN()))),IFERROR(VLOOKUP($C159,הוצאות!$B:$AA,O$4-1,FALSE),""))</f>
        <v/>
      </c>
    </row>
    <row r="160" spans="1:15" ht="16.5" thickBot="1" x14ac:dyDescent="0.3">
      <c r="A160" s="52">
        <f t="shared" si="3"/>
        <v>0</v>
      </c>
      <c r="C160" s="75" t="str">
        <f>IF(OR(C159="סה""כ",C159=""),"",IF(IFERROR(_xlfn.AGGREGATE(15,6,הוצאות!$B$1:$B$1017*1/--(הוצאות!$A$1:$A$1017=$P$5),ROW()-5),"")&lt;2000000000,IFERROR(_xlfn.AGGREGATE(15,6,הוצאות!$B$1:$B$1017*1/--(הוצאות!$A$1:$A$1017=$P$5),ROW()-5),""),"סה""כ"))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0" s="76" t="str">
        <f>IF(C160="סה""כ","",IFERROR(VLOOKUP($C160,הוצאות!$B:$Z,5,FALSE),""))</f>
        <v/>
      </c>
      <c r="E160" s="77">
        <v>167435</v>
      </c>
      <c r="F160" s="77">
        <v>114565</v>
      </c>
      <c r="G160" s="77">
        <v>145246</v>
      </c>
      <c r="H160" s="78">
        <v>251440</v>
      </c>
      <c r="I160" s="78">
        <v>201029</v>
      </c>
      <c r="J160" s="78">
        <v>265358.28000000003</v>
      </c>
      <c r="K160" s="79" t="str">
        <f ca="1">IF($C160="סה""כ",SUM(INDIRECT(ADDRESS(6,COLUMN())&amp;":"&amp;ADDRESS(ROW()-1,COLUMN()))),IFERROR(VLOOKUP($C160,הוצאות!$B:$AA,K$4-1,FALSE),""))</f>
        <v/>
      </c>
      <c r="L160" s="79" t="str">
        <f ca="1">IF($C160="סה""כ",SUM(INDIRECT(ADDRESS(6,COLUMN())&amp;":"&amp;ADDRESS(ROW()-1,COLUMN()))),IFERROR(VLOOKUP($C160,הוצאות!$B:$AA,L$4-1,FALSE),""))</f>
        <v/>
      </c>
      <c r="M160" s="79" t="str">
        <f ca="1">IF($C160="סה""כ",SUM(INDIRECT(ADDRESS(6,COLUMN())&amp;":"&amp;ADDRESS(ROW()-1,COLUMN()))),IFERROR(VLOOKUP($C160,הוצאות!$B:$AA,M$4-1,FALSE),""))</f>
        <v/>
      </c>
      <c r="N160" s="79" t="str">
        <f ca="1">IF($C160="סה""כ",SUM(INDIRECT(ADDRESS(6,COLUMN())&amp;":"&amp;ADDRESS(ROW()-1,COLUMN()))),IFERROR(VLOOKUP($C160,הוצאות!$B:$AA,N$4-1,FALSE),""))</f>
        <v/>
      </c>
      <c r="O160" s="79" t="str">
        <f ca="1">IF($C160="סה""כ",SUM(INDIRECT(ADDRESS(6,COLUMN())&amp;":"&amp;ADDRESS(ROW()-1,COLUMN()))),IFERROR(VLOOKUP($C160,הוצאות!$B:$AA,O$4-1,FALSE),""))</f>
        <v/>
      </c>
    </row>
    <row r="161" spans="1:15" ht="16.5" thickBot="1" x14ac:dyDescent="0.3">
      <c r="A161" s="52">
        <f t="shared" si="3"/>
        <v>0</v>
      </c>
      <c r="C161" s="75" t="str">
        <f>IF(OR(C160="סה""כ",C160=""),"",IF(IFERROR(_xlfn.AGGREGATE(15,6,הוצאות!$B$1:$B$1017*1/--(הוצאות!$A$1:$A$1017=$P$5),ROW()-5),"")&lt;2000000000,IFERROR(_xlfn.AGGREGATE(15,6,הוצאות!$B$1:$B$1017*1/--(הוצאות!$A$1:$A$1017=$P$5),ROW()-5),""),"סה""כ"))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1" s="76" t="str">
        <f>IF(C161="סה""כ","",IFERROR(VLOOKUP($C161,הוצאות!$B:$Z,5,FALSE),""))</f>
        <v/>
      </c>
      <c r="E161" s="77">
        <v>167435</v>
      </c>
      <c r="F161" s="77">
        <v>114565</v>
      </c>
      <c r="G161" s="77">
        <v>145246</v>
      </c>
      <c r="H161" s="78">
        <v>251440</v>
      </c>
      <c r="I161" s="78">
        <v>201029</v>
      </c>
      <c r="J161" s="78">
        <v>265358.28000000003</v>
      </c>
      <c r="K161" s="79" t="str">
        <f ca="1">IF($C161="סה""כ",SUM(INDIRECT(ADDRESS(6,COLUMN())&amp;":"&amp;ADDRESS(ROW()-1,COLUMN()))),IFERROR(VLOOKUP($C161,הוצאות!$B:$AA,K$4-1,FALSE),""))</f>
        <v/>
      </c>
      <c r="L161" s="79" t="str">
        <f ca="1">IF($C161="סה""כ",SUM(INDIRECT(ADDRESS(6,COLUMN())&amp;":"&amp;ADDRESS(ROW()-1,COLUMN()))),IFERROR(VLOOKUP($C161,הוצאות!$B:$AA,L$4-1,FALSE),""))</f>
        <v/>
      </c>
      <c r="M161" s="79" t="str">
        <f ca="1">IF($C161="סה""כ",SUM(INDIRECT(ADDRESS(6,COLUMN())&amp;":"&amp;ADDRESS(ROW()-1,COLUMN()))),IFERROR(VLOOKUP($C161,הוצאות!$B:$AA,M$4-1,FALSE),""))</f>
        <v/>
      </c>
      <c r="N161" s="79" t="str">
        <f ca="1">IF($C161="סה""כ",SUM(INDIRECT(ADDRESS(6,COLUMN())&amp;":"&amp;ADDRESS(ROW()-1,COLUMN()))),IFERROR(VLOOKUP($C161,הוצאות!$B:$AA,N$4-1,FALSE),""))</f>
        <v/>
      </c>
      <c r="O161" s="79" t="str">
        <f ca="1">IF($C161="סה""כ",SUM(INDIRECT(ADDRESS(6,COLUMN())&amp;":"&amp;ADDRESS(ROW()-1,COLUMN()))),IFERROR(VLOOKUP($C161,הוצאות!$B:$AA,O$4-1,FALSE),""))</f>
        <v/>
      </c>
    </row>
    <row r="162" spans="1:15" ht="16.5" thickBot="1" x14ac:dyDescent="0.3">
      <c r="A162" s="52">
        <f t="shared" si="3"/>
        <v>0</v>
      </c>
      <c r="C162" s="75" t="str">
        <f>IF(OR(C161="סה""כ",C161=""),"",IF(IFERROR(_xlfn.AGGREGATE(15,6,הוצאות!$B$1:$B$1017*1/--(הוצאות!$A$1:$A$1017=$P$5),ROW()-5),"")&lt;2000000000,IFERROR(_xlfn.AGGREGATE(15,6,הוצאות!$B$1:$B$1017*1/--(הוצאות!$A$1:$A$1017=$P$5),ROW()-5),""),"סה""כ"))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2" s="76" t="str">
        <f>IF(C162="סה""כ","",IFERROR(VLOOKUP($C162,הוצאות!$B:$Z,5,FALSE),""))</f>
        <v/>
      </c>
      <c r="E162" s="77">
        <v>167435</v>
      </c>
      <c r="F162" s="77">
        <v>114565</v>
      </c>
      <c r="G162" s="77">
        <v>145246</v>
      </c>
      <c r="H162" s="78">
        <v>251440</v>
      </c>
      <c r="I162" s="78">
        <v>201029</v>
      </c>
      <c r="J162" s="78">
        <v>265358.28000000003</v>
      </c>
      <c r="K162" s="79" t="str">
        <f ca="1">IF($C162="סה""כ",SUM(INDIRECT(ADDRESS(6,COLUMN())&amp;":"&amp;ADDRESS(ROW()-1,COLUMN()))),IFERROR(VLOOKUP($C162,הוצאות!$B:$AA,K$4-1,FALSE),""))</f>
        <v/>
      </c>
      <c r="L162" s="79" t="str">
        <f ca="1">IF($C162="סה""כ",SUM(INDIRECT(ADDRESS(6,COLUMN())&amp;":"&amp;ADDRESS(ROW()-1,COLUMN()))),IFERROR(VLOOKUP($C162,הוצאות!$B:$AA,L$4-1,FALSE),""))</f>
        <v/>
      </c>
      <c r="M162" s="79" t="str">
        <f ca="1">IF($C162="סה""כ",SUM(INDIRECT(ADDRESS(6,COLUMN())&amp;":"&amp;ADDRESS(ROW()-1,COLUMN()))),IFERROR(VLOOKUP($C162,הוצאות!$B:$AA,M$4-1,FALSE),""))</f>
        <v/>
      </c>
      <c r="N162" s="79" t="str">
        <f ca="1">IF($C162="סה""כ",SUM(INDIRECT(ADDRESS(6,COLUMN())&amp;":"&amp;ADDRESS(ROW()-1,COLUMN()))),IFERROR(VLOOKUP($C162,הוצאות!$B:$AA,N$4-1,FALSE),""))</f>
        <v/>
      </c>
      <c r="O162" s="79" t="str">
        <f ca="1">IF($C162="סה""כ",SUM(INDIRECT(ADDRESS(6,COLUMN())&amp;":"&amp;ADDRESS(ROW()-1,COLUMN()))),IFERROR(VLOOKUP($C162,הוצאות!$B:$AA,O$4-1,FALSE),""))</f>
        <v/>
      </c>
    </row>
    <row r="163" spans="1:15" ht="16.5" thickBot="1" x14ac:dyDescent="0.3">
      <c r="A163" s="52">
        <f t="shared" si="3"/>
        <v>0</v>
      </c>
      <c r="C163" s="75" t="str">
        <f>IF(OR(C162="סה""כ",C162=""),"",IF(IFERROR(_xlfn.AGGREGATE(15,6,הוצאות!$B$1:$B$1017*1/--(הוצאות!$A$1:$A$1017=$P$5),ROW()-5),"")&lt;2000000000,IFERROR(_xlfn.AGGREGATE(15,6,הוצאות!$B$1:$B$1017*1/--(הוצאות!$A$1:$A$1017=$P$5),ROW()-5),""),"סה""כ"))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3" s="76" t="str">
        <f>IF(C163="סה""כ","",IFERROR(VLOOKUP($C163,הוצאות!$B:$Z,5,FALSE),""))</f>
        <v/>
      </c>
      <c r="E163" s="77">
        <v>167435</v>
      </c>
      <c r="F163" s="77">
        <v>114565</v>
      </c>
      <c r="G163" s="77">
        <v>145246</v>
      </c>
      <c r="H163" s="78">
        <v>251440</v>
      </c>
      <c r="I163" s="78">
        <v>201029</v>
      </c>
      <c r="J163" s="78">
        <v>265358.28000000003</v>
      </c>
      <c r="K163" s="79" t="str">
        <f ca="1">IF($C163="סה""כ",SUM(INDIRECT(ADDRESS(6,COLUMN())&amp;":"&amp;ADDRESS(ROW()-1,COLUMN()))),IFERROR(VLOOKUP($C163,הוצאות!$B:$AA,K$4-1,FALSE),""))</f>
        <v/>
      </c>
      <c r="L163" s="79" t="str">
        <f ca="1">IF($C163="סה""כ",SUM(INDIRECT(ADDRESS(6,COLUMN())&amp;":"&amp;ADDRESS(ROW()-1,COLUMN()))),IFERROR(VLOOKUP($C163,הוצאות!$B:$AA,L$4-1,FALSE),""))</f>
        <v/>
      </c>
      <c r="M163" s="79" t="str">
        <f ca="1">IF($C163="סה""כ",SUM(INDIRECT(ADDRESS(6,COLUMN())&amp;":"&amp;ADDRESS(ROW()-1,COLUMN()))),IFERROR(VLOOKUP($C163,הוצאות!$B:$AA,M$4-1,FALSE),""))</f>
        <v/>
      </c>
      <c r="N163" s="79" t="str">
        <f ca="1">IF($C163="סה""כ",SUM(INDIRECT(ADDRESS(6,COLUMN())&amp;":"&amp;ADDRESS(ROW()-1,COLUMN()))),IFERROR(VLOOKUP($C163,הוצאות!$B:$AA,N$4-1,FALSE),""))</f>
        <v/>
      </c>
      <c r="O163" s="79" t="str">
        <f ca="1">IF($C163="סה""כ",SUM(INDIRECT(ADDRESS(6,COLUMN())&amp;":"&amp;ADDRESS(ROW()-1,COLUMN()))),IFERROR(VLOOKUP($C163,הוצאות!$B:$AA,O$4-1,FALSE),""))</f>
        <v/>
      </c>
    </row>
    <row r="164" spans="1:15" ht="16.5" thickBot="1" x14ac:dyDescent="0.3">
      <c r="A164" s="52">
        <f t="shared" si="3"/>
        <v>0</v>
      </c>
      <c r="C164" s="75" t="str">
        <f>IF(OR(C163="סה""כ",C163=""),"",IF(IFERROR(_xlfn.AGGREGATE(15,6,הוצאות!$B$1:$B$1017*1/--(הוצאות!$A$1:$A$1017=$P$5),ROW()-5),"")&lt;2000000000,IFERROR(_xlfn.AGGREGATE(15,6,הוצאות!$B$1:$B$1017*1/--(הוצאות!$A$1:$A$1017=$P$5),ROW()-5),""),"סה""כ"))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4" s="76" t="str">
        <f>IF(C164="סה""כ","",IFERROR(VLOOKUP($C164,הוצאות!$B:$Z,5,FALSE),""))</f>
        <v/>
      </c>
      <c r="E164" s="77">
        <v>167435</v>
      </c>
      <c r="F164" s="77">
        <v>114565</v>
      </c>
      <c r="G164" s="77">
        <v>145246</v>
      </c>
      <c r="H164" s="78">
        <v>251440</v>
      </c>
      <c r="I164" s="78">
        <v>201029</v>
      </c>
      <c r="J164" s="78">
        <v>265358.28000000003</v>
      </c>
      <c r="K164" s="79" t="str">
        <f ca="1">IF($C164="סה""כ",SUM(INDIRECT(ADDRESS(6,COLUMN())&amp;":"&amp;ADDRESS(ROW()-1,COLUMN()))),IFERROR(VLOOKUP($C164,הוצאות!$B:$AA,K$4-1,FALSE),""))</f>
        <v/>
      </c>
      <c r="L164" s="79" t="str">
        <f ca="1">IF($C164="סה""כ",SUM(INDIRECT(ADDRESS(6,COLUMN())&amp;":"&amp;ADDRESS(ROW()-1,COLUMN()))),IFERROR(VLOOKUP($C164,הוצאות!$B:$AA,L$4-1,FALSE),""))</f>
        <v/>
      </c>
      <c r="M164" s="79" t="str">
        <f ca="1">IF($C164="סה""כ",SUM(INDIRECT(ADDRESS(6,COLUMN())&amp;":"&amp;ADDRESS(ROW()-1,COLUMN()))),IFERROR(VLOOKUP($C164,הוצאות!$B:$AA,M$4-1,FALSE),""))</f>
        <v/>
      </c>
      <c r="N164" s="79" t="str">
        <f ca="1">IF($C164="סה""כ",SUM(INDIRECT(ADDRESS(6,COLUMN())&amp;":"&amp;ADDRESS(ROW()-1,COLUMN()))),IFERROR(VLOOKUP($C164,הוצאות!$B:$AA,N$4-1,FALSE),""))</f>
        <v/>
      </c>
      <c r="O164" s="79" t="str">
        <f ca="1">IF($C164="סה""כ",SUM(INDIRECT(ADDRESS(6,COLUMN())&amp;":"&amp;ADDRESS(ROW()-1,COLUMN()))),IFERROR(VLOOKUP($C164,הוצאות!$B:$AA,O$4-1,FALSE),""))</f>
        <v/>
      </c>
    </row>
    <row r="165" spans="1:15" ht="16.5" thickBot="1" x14ac:dyDescent="0.3">
      <c r="A165" s="52">
        <f t="shared" si="3"/>
        <v>0</v>
      </c>
      <c r="C165" s="75" t="str">
        <f>IF(OR(C164="סה""כ",C164=""),"",IF(IFERROR(_xlfn.AGGREGATE(15,6,הוצאות!$B$1:$B$1017*1/--(הוצאות!$A$1:$A$1017=$P$5),ROW()-5),"")&lt;2000000000,IFERROR(_xlfn.AGGREGATE(15,6,הוצאות!$B$1:$B$1017*1/--(הוצאות!$A$1:$A$1017=$P$5),ROW()-5),""),"סה""כ"))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5" s="76" t="str">
        <f>IF(C165="סה""כ","",IFERROR(VLOOKUP($C165,הוצאות!$B:$Z,5,FALSE),""))</f>
        <v/>
      </c>
      <c r="E165" s="77">
        <v>167435</v>
      </c>
      <c r="F165" s="77">
        <v>114565</v>
      </c>
      <c r="G165" s="77">
        <v>145246</v>
      </c>
      <c r="H165" s="78">
        <v>251440</v>
      </c>
      <c r="I165" s="78">
        <v>201029</v>
      </c>
      <c r="J165" s="78">
        <v>265358.28000000003</v>
      </c>
      <c r="K165" s="79" t="str">
        <f ca="1">IF($C165="סה""כ",SUM(INDIRECT(ADDRESS(6,COLUMN())&amp;":"&amp;ADDRESS(ROW()-1,COLUMN()))),IFERROR(VLOOKUP($C165,הוצאות!$B:$AA,K$4-1,FALSE),""))</f>
        <v/>
      </c>
      <c r="L165" s="79" t="str">
        <f ca="1">IF($C165="סה""כ",SUM(INDIRECT(ADDRESS(6,COLUMN())&amp;":"&amp;ADDRESS(ROW()-1,COLUMN()))),IFERROR(VLOOKUP($C165,הוצאות!$B:$AA,L$4-1,FALSE),""))</f>
        <v/>
      </c>
      <c r="M165" s="79" t="str">
        <f ca="1">IF($C165="סה""כ",SUM(INDIRECT(ADDRESS(6,COLUMN())&amp;":"&amp;ADDRESS(ROW()-1,COLUMN()))),IFERROR(VLOOKUP($C165,הוצאות!$B:$AA,M$4-1,FALSE),""))</f>
        <v/>
      </c>
      <c r="N165" s="79" t="str">
        <f ca="1">IF($C165="סה""כ",SUM(INDIRECT(ADDRESS(6,COLUMN())&amp;":"&amp;ADDRESS(ROW()-1,COLUMN()))),IFERROR(VLOOKUP($C165,הוצאות!$B:$AA,N$4-1,FALSE),""))</f>
        <v/>
      </c>
      <c r="O165" s="79" t="str">
        <f ca="1">IF($C165="סה""כ",SUM(INDIRECT(ADDRESS(6,COLUMN())&amp;":"&amp;ADDRESS(ROW()-1,COLUMN()))),IFERROR(VLOOKUP($C165,הוצאות!$B:$AA,O$4-1,FALSE),""))</f>
        <v/>
      </c>
    </row>
    <row r="166" spans="1:15" ht="16.5" thickBot="1" x14ac:dyDescent="0.3">
      <c r="A166" s="52">
        <f t="shared" si="3"/>
        <v>0</v>
      </c>
      <c r="C166" s="75" t="str">
        <f>IF(OR(C165="סה""כ",C165=""),"",IF(IFERROR(_xlfn.AGGREGATE(15,6,הוצאות!$B$1:$B$1017*1/--(הוצאות!$A$1:$A$1017=$P$5),ROW()-5),"")&lt;2000000000,IFERROR(_xlfn.AGGREGATE(15,6,הוצאות!$B$1:$B$1017*1/--(הוצאות!$A$1:$A$1017=$P$5),ROW()-5),""),"סה""כ"))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6" s="76" t="str">
        <f>IF(C166="סה""כ","",IFERROR(VLOOKUP($C166,הוצאות!$B:$Z,5,FALSE),""))</f>
        <v/>
      </c>
      <c r="E166" s="77">
        <v>167435</v>
      </c>
      <c r="F166" s="77">
        <v>114565</v>
      </c>
      <c r="G166" s="77">
        <v>145246</v>
      </c>
      <c r="H166" s="78">
        <v>251440</v>
      </c>
      <c r="I166" s="78">
        <v>201029</v>
      </c>
      <c r="J166" s="78">
        <v>265358.28000000003</v>
      </c>
      <c r="K166" s="79" t="str">
        <f ca="1">IF($C166="סה""כ",SUM(INDIRECT(ADDRESS(6,COLUMN())&amp;":"&amp;ADDRESS(ROW()-1,COLUMN()))),IFERROR(VLOOKUP($C166,הוצאות!$B:$AA,K$4-1,FALSE),""))</f>
        <v/>
      </c>
      <c r="L166" s="79" t="str">
        <f ca="1">IF($C166="סה""כ",SUM(INDIRECT(ADDRESS(6,COLUMN())&amp;":"&amp;ADDRESS(ROW()-1,COLUMN()))),IFERROR(VLOOKUP($C166,הוצאות!$B:$AA,L$4-1,FALSE),""))</f>
        <v/>
      </c>
      <c r="M166" s="79" t="str">
        <f ca="1">IF($C166="סה""כ",SUM(INDIRECT(ADDRESS(6,COLUMN())&amp;":"&amp;ADDRESS(ROW()-1,COLUMN()))),IFERROR(VLOOKUP($C166,הוצאות!$B:$AA,M$4-1,FALSE),""))</f>
        <v/>
      </c>
      <c r="N166" s="79" t="str">
        <f ca="1">IF($C166="סה""כ",SUM(INDIRECT(ADDRESS(6,COLUMN())&amp;":"&amp;ADDRESS(ROW()-1,COLUMN()))),IFERROR(VLOOKUP($C166,הוצאות!$B:$AA,N$4-1,FALSE),""))</f>
        <v/>
      </c>
      <c r="O166" s="79" t="str">
        <f ca="1">IF($C166="סה""כ",SUM(INDIRECT(ADDRESS(6,COLUMN())&amp;":"&amp;ADDRESS(ROW()-1,COLUMN()))),IFERROR(VLOOKUP($C166,הוצאות!$B:$AA,O$4-1,FALSE),""))</f>
        <v/>
      </c>
    </row>
    <row r="167" spans="1:15" ht="16.5" thickBot="1" x14ac:dyDescent="0.3">
      <c r="A167" s="52">
        <f t="shared" si="3"/>
        <v>0</v>
      </c>
      <c r="C167" s="75" t="str">
        <f>IF(OR(C166="סה""כ",C166=""),"",IF(IFERROR(_xlfn.AGGREGATE(15,6,הוצאות!$B$1:$B$1017*1/--(הוצאות!$A$1:$A$1017=$P$5),ROW()-5),"")&lt;2000000000,IFERROR(_xlfn.AGGREGATE(15,6,הוצאות!$B$1:$B$1017*1/--(הוצאות!$A$1:$A$1017=$P$5),ROW()-5),""),"סה""כ"))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7" s="76" t="str">
        <f>IF(C167="סה""כ","",IFERROR(VLOOKUP($C167,הוצאות!$B:$Z,5,FALSE),""))</f>
        <v/>
      </c>
      <c r="E167" s="77">
        <v>167435</v>
      </c>
      <c r="F167" s="77">
        <v>114565</v>
      </c>
      <c r="G167" s="77">
        <v>145246</v>
      </c>
      <c r="H167" s="78">
        <v>251440</v>
      </c>
      <c r="I167" s="78">
        <v>201029</v>
      </c>
      <c r="J167" s="78">
        <v>265358.28000000003</v>
      </c>
      <c r="K167" s="79" t="str">
        <f ca="1">IF($C167="סה""כ",SUM(INDIRECT(ADDRESS(6,COLUMN())&amp;":"&amp;ADDRESS(ROW()-1,COLUMN()))),IFERROR(VLOOKUP($C167,הוצאות!$B:$AA,K$4-1,FALSE),""))</f>
        <v/>
      </c>
      <c r="L167" s="79" t="str">
        <f ca="1">IF($C167="סה""כ",SUM(INDIRECT(ADDRESS(6,COLUMN())&amp;":"&amp;ADDRESS(ROW()-1,COLUMN()))),IFERROR(VLOOKUP($C167,הוצאות!$B:$AA,L$4-1,FALSE),""))</f>
        <v/>
      </c>
      <c r="M167" s="79" t="str">
        <f ca="1">IF($C167="סה""כ",SUM(INDIRECT(ADDRESS(6,COLUMN())&amp;":"&amp;ADDRESS(ROW()-1,COLUMN()))),IFERROR(VLOOKUP($C167,הוצאות!$B:$AA,M$4-1,FALSE),""))</f>
        <v/>
      </c>
      <c r="N167" s="79" t="str">
        <f ca="1">IF($C167="סה""כ",SUM(INDIRECT(ADDRESS(6,COLUMN())&amp;":"&amp;ADDRESS(ROW()-1,COLUMN()))),IFERROR(VLOOKUP($C167,הוצאות!$B:$AA,N$4-1,FALSE),""))</f>
        <v/>
      </c>
      <c r="O167" s="79" t="str">
        <f ca="1">IF($C167="סה""כ",SUM(INDIRECT(ADDRESS(6,COLUMN())&amp;":"&amp;ADDRESS(ROW()-1,COLUMN()))),IFERROR(VLOOKUP($C167,הוצאות!$B:$AA,O$4-1,FALSE),""))</f>
        <v/>
      </c>
    </row>
    <row r="168" spans="1:15" ht="16.5" thickBot="1" x14ac:dyDescent="0.3">
      <c r="A168" s="52">
        <f t="shared" si="3"/>
        <v>0</v>
      </c>
      <c r="C168" s="75" t="str">
        <f>IF(OR(C167="סה""כ",C167=""),"",IF(IFERROR(_xlfn.AGGREGATE(15,6,הוצאות!$B$1:$B$1017*1/--(הוצאות!$A$1:$A$1017=$P$5),ROW()-5),"")&lt;2000000000,IFERROR(_xlfn.AGGREGATE(15,6,הוצאות!$B$1:$B$1017*1/--(הוצאות!$A$1:$A$1017=$P$5),ROW()-5),""),"סה""כ"))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8" s="76" t="str">
        <f>IF(C168="סה""כ","",IFERROR(VLOOKUP($C168,הוצאות!$B:$Z,5,FALSE),""))</f>
        <v/>
      </c>
      <c r="E168" s="77">
        <v>167435</v>
      </c>
      <c r="F168" s="77">
        <v>114565</v>
      </c>
      <c r="G168" s="77">
        <v>145246</v>
      </c>
      <c r="H168" s="78">
        <v>251440</v>
      </c>
      <c r="I168" s="78">
        <v>201029</v>
      </c>
      <c r="J168" s="78">
        <v>265358.28000000003</v>
      </c>
      <c r="K168" s="79" t="str">
        <f ca="1">IF($C168="סה""כ",SUM(INDIRECT(ADDRESS(6,COLUMN())&amp;":"&amp;ADDRESS(ROW()-1,COLUMN()))),IFERROR(VLOOKUP($C168,הוצאות!$B:$AA,K$4-1,FALSE),""))</f>
        <v/>
      </c>
      <c r="L168" s="79" t="str">
        <f ca="1">IF($C168="סה""כ",SUM(INDIRECT(ADDRESS(6,COLUMN())&amp;":"&amp;ADDRESS(ROW()-1,COLUMN()))),IFERROR(VLOOKUP($C168,הוצאות!$B:$AA,L$4-1,FALSE),""))</f>
        <v/>
      </c>
      <c r="M168" s="79" t="str">
        <f ca="1">IF($C168="סה""כ",SUM(INDIRECT(ADDRESS(6,COLUMN())&amp;":"&amp;ADDRESS(ROW()-1,COLUMN()))),IFERROR(VLOOKUP($C168,הוצאות!$B:$AA,M$4-1,FALSE),""))</f>
        <v/>
      </c>
      <c r="N168" s="79" t="str">
        <f ca="1">IF($C168="סה""כ",SUM(INDIRECT(ADDRESS(6,COLUMN())&amp;":"&amp;ADDRESS(ROW()-1,COLUMN()))),IFERROR(VLOOKUP($C168,הוצאות!$B:$AA,N$4-1,FALSE),""))</f>
        <v/>
      </c>
      <c r="O168" s="79" t="str">
        <f ca="1">IF($C168="סה""כ",SUM(INDIRECT(ADDRESS(6,COLUMN())&amp;":"&amp;ADDRESS(ROW()-1,COLUMN()))),IFERROR(VLOOKUP($C168,הוצאות!$B:$AA,O$4-1,FALSE),""))</f>
        <v/>
      </c>
    </row>
    <row r="169" spans="1:15" ht="16.5" thickBot="1" x14ac:dyDescent="0.3">
      <c r="A169" s="52">
        <f t="shared" si="3"/>
        <v>0</v>
      </c>
      <c r="C169" s="75" t="str">
        <f>IF(OR(C168="סה""כ",C168=""),"",IF(IFERROR(_xlfn.AGGREGATE(15,6,הוצאות!$B$1:$B$1017*1/--(הוצאות!$A$1:$A$1017=$P$5),ROW()-5),"")&lt;2000000000,IFERROR(_xlfn.AGGREGATE(15,6,הוצאות!$B$1:$B$1017*1/--(הוצאות!$A$1:$A$1017=$P$5),ROW()-5),""),"סה""כ"))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69" s="76" t="str">
        <f>IF(C169="סה""כ","",IFERROR(VLOOKUP($C169,הוצאות!$B:$Z,5,FALSE),""))</f>
        <v/>
      </c>
      <c r="E169" s="77">
        <v>167435</v>
      </c>
      <c r="F169" s="77">
        <v>114565</v>
      </c>
      <c r="G169" s="77">
        <v>145246</v>
      </c>
      <c r="H169" s="78">
        <v>251440</v>
      </c>
      <c r="I169" s="78">
        <v>201029</v>
      </c>
      <c r="J169" s="78">
        <v>265358.28000000003</v>
      </c>
      <c r="K169" s="79" t="str">
        <f ca="1">IF($C169="סה""כ",SUM(INDIRECT(ADDRESS(6,COLUMN())&amp;":"&amp;ADDRESS(ROW()-1,COLUMN()))),IFERROR(VLOOKUP($C169,הוצאות!$B:$AA,K$4-1,FALSE),""))</f>
        <v/>
      </c>
      <c r="L169" s="79" t="str">
        <f ca="1">IF($C169="סה""כ",SUM(INDIRECT(ADDRESS(6,COLUMN())&amp;":"&amp;ADDRESS(ROW()-1,COLUMN()))),IFERROR(VLOOKUP($C169,הוצאות!$B:$AA,L$4-1,FALSE),""))</f>
        <v/>
      </c>
      <c r="M169" s="79" t="str">
        <f ca="1">IF($C169="סה""כ",SUM(INDIRECT(ADDRESS(6,COLUMN())&amp;":"&amp;ADDRESS(ROW()-1,COLUMN()))),IFERROR(VLOOKUP($C169,הוצאות!$B:$AA,M$4-1,FALSE),""))</f>
        <v/>
      </c>
      <c r="N169" s="79" t="str">
        <f ca="1">IF($C169="סה""כ",SUM(INDIRECT(ADDRESS(6,COLUMN())&amp;":"&amp;ADDRESS(ROW()-1,COLUMN()))),IFERROR(VLOOKUP($C169,הוצאות!$B:$AA,N$4-1,FALSE),""))</f>
        <v/>
      </c>
      <c r="O169" s="79" t="str">
        <f ca="1">IF($C169="סה""כ",SUM(INDIRECT(ADDRESS(6,COLUMN())&amp;":"&amp;ADDRESS(ROW()-1,COLUMN()))),IFERROR(VLOOKUP($C169,הוצאות!$B:$AA,O$4-1,FALSE),""))</f>
        <v/>
      </c>
    </row>
    <row r="170" spans="1:15" ht="16.5" thickBot="1" x14ac:dyDescent="0.3">
      <c r="A170" s="52">
        <f t="shared" si="3"/>
        <v>0</v>
      </c>
      <c r="C170" s="75" t="str">
        <f>IF(OR(C169="סה""כ",C169=""),"",IF(IFERROR(_xlfn.AGGREGATE(15,6,הוצאות!$B$1:$B$1017*1/--(הוצאות!$A$1:$A$1017=$P$5),ROW()-5),"")&lt;2000000000,IFERROR(_xlfn.AGGREGATE(15,6,הוצאות!$B$1:$B$1017*1/--(הוצאות!$A$1:$A$1017=$P$5),ROW()-5),""),"סה""כ"))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0" s="76" t="str">
        <f>IF(C170="סה""כ","",IFERROR(VLOOKUP($C170,הוצאות!$B:$Z,5,FALSE),""))</f>
        <v/>
      </c>
      <c r="E170" s="77">
        <v>167435</v>
      </c>
      <c r="F170" s="77">
        <v>114565</v>
      </c>
      <c r="G170" s="77">
        <v>145246</v>
      </c>
      <c r="H170" s="78">
        <v>251440</v>
      </c>
      <c r="I170" s="78">
        <v>201029</v>
      </c>
      <c r="J170" s="78">
        <v>265358.28000000003</v>
      </c>
      <c r="K170" s="79" t="str">
        <f ca="1">IF($C170="סה""כ",SUM(INDIRECT(ADDRESS(6,COLUMN())&amp;":"&amp;ADDRESS(ROW()-1,COLUMN()))),IFERROR(VLOOKUP($C170,הוצאות!$B:$AA,K$4-1,FALSE),""))</f>
        <v/>
      </c>
      <c r="L170" s="79" t="str">
        <f ca="1">IF($C170="סה""כ",SUM(INDIRECT(ADDRESS(6,COLUMN())&amp;":"&amp;ADDRESS(ROW()-1,COLUMN()))),IFERROR(VLOOKUP($C170,הוצאות!$B:$AA,L$4-1,FALSE),""))</f>
        <v/>
      </c>
      <c r="M170" s="79" t="str">
        <f ca="1">IF($C170="סה""כ",SUM(INDIRECT(ADDRESS(6,COLUMN())&amp;":"&amp;ADDRESS(ROW()-1,COLUMN()))),IFERROR(VLOOKUP($C170,הוצאות!$B:$AA,M$4-1,FALSE),""))</f>
        <v/>
      </c>
      <c r="N170" s="79" t="str">
        <f ca="1">IF($C170="סה""כ",SUM(INDIRECT(ADDRESS(6,COLUMN())&amp;":"&amp;ADDRESS(ROW()-1,COLUMN()))),IFERROR(VLOOKUP($C170,הוצאות!$B:$AA,N$4-1,FALSE),""))</f>
        <v/>
      </c>
      <c r="O170" s="79" t="str">
        <f ca="1">IF($C170="סה""כ",SUM(INDIRECT(ADDRESS(6,COLUMN())&amp;":"&amp;ADDRESS(ROW()-1,COLUMN()))),IFERROR(VLOOKUP($C170,הוצאות!$B:$AA,O$4-1,FALSE),""))</f>
        <v/>
      </c>
    </row>
    <row r="171" spans="1:15" ht="16.5" thickBot="1" x14ac:dyDescent="0.3">
      <c r="A171" s="52">
        <f t="shared" si="3"/>
        <v>0</v>
      </c>
      <c r="C171" s="75" t="str">
        <f>IF(OR(C170="סה""כ",C170=""),"",IF(IFERROR(_xlfn.AGGREGATE(15,6,הוצאות!$B$1:$B$1017*1/--(הוצאות!$A$1:$A$1017=$P$5),ROW()-5),"")&lt;2000000000,IFERROR(_xlfn.AGGREGATE(15,6,הוצאות!$B$1:$B$1017*1/--(הוצאות!$A$1:$A$1017=$P$5),ROW()-5),""),"סה""כ"))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1" s="76" t="str">
        <f>IF(C171="סה""כ","",IFERROR(VLOOKUP($C171,הוצאות!$B:$Z,5,FALSE),""))</f>
        <v/>
      </c>
      <c r="E171" s="77">
        <v>167435</v>
      </c>
      <c r="F171" s="77">
        <v>114565</v>
      </c>
      <c r="G171" s="77">
        <v>145246</v>
      </c>
      <c r="H171" s="78">
        <v>251440</v>
      </c>
      <c r="I171" s="78">
        <v>201029</v>
      </c>
      <c r="J171" s="78">
        <v>265358.28000000003</v>
      </c>
      <c r="K171" s="79" t="str">
        <f ca="1">IF($C171="סה""כ",SUM(INDIRECT(ADDRESS(6,COLUMN())&amp;":"&amp;ADDRESS(ROW()-1,COLUMN()))),IFERROR(VLOOKUP($C171,הוצאות!$B:$AA,K$4-1,FALSE),""))</f>
        <v/>
      </c>
      <c r="L171" s="79" t="str">
        <f ca="1">IF($C171="סה""כ",SUM(INDIRECT(ADDRESS(6,COLUMN())&amp;":"&amp;ADDRESS(ROW()-1,COLUMN()))),IFERROR(VLOOKUP($C171,הוצאות!$B:$AA,L$4-1,FALSE),""))</f>
        <v/>
      </c>
      <c r="M171" s="79" t="str">
        <f ca="1">IF($C171="סה""כ",SUM(INDIRECT(ADDRESS(6,COLUMN())&amp;":"&amp;ADDRESS(ROW()-1,COLUMN()))),IFERROR(VLOOKUP($C171,הוצאות!$B:$AA,M$4-1,FALSE),""))</f>
        <v/>
      </c>
      <c r="N171" s="79" t="str">
        <f ca="1">IF($C171="סה""כ",SUM(INDIRECT(ADDRESS(6,COLUMN())&amp;":"&amp;ADDRESS(ROW()-1,COLUMN()))),IFERROR(VLOOKUP($C171,הוצאות!$B:$AA,N$4-1,FALSE),""))</f>
        <v/>
      </c>
      <c r="O171" s="79" t="str">
        <f ca="1">IF($C171="סה""כ",SUM(INDIRECT(ADDRESS(6,COLUMN())&amp;":"&amp;ADDRESS(ROW()-1,COLUMN()))),IFERROR(VLOOKUP($C171,הוצאות!$B:$AA,O$4-1,FALSE),""))</f>
        <v/>
      </c>
    </row>
    <row r="172" spans="1:15" ht="16.5" thickBot="1" x14ac:dyDescent="0.3">
      <c r="A172" s="52">
        <f t="shared" si="3"/>
        <v>0</v>
      </c>
      <c r="C172" s="75" t="str">
        <f>IF(OR(C171="סה""כ",C171=""),"",IF(IFERROR(_xlfn.AGGREGATE(15,6,הוצאות!$B$1:$B$1017*1/--(הוצאות!$A$1:$A$1017=$P$5),ROW()-5),"")&lt;2000000000,IFERROR(_xlfn.AGGREGATE(15,6,הוצאות!$B$1:$B$1017*1/--(הוצאות!$A$1:$A$1017=$P$5),ROW()-5),""),"סה""כ"))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2" s="76" t="str">
        <f>IF(C172="סה""כ","",IFERROR(VLOOKUP($C172,הוצאות!$B:$Z,5,FALSE),""))</f>
        <v/>
      </c>
      <c r="E172" s="77">
        <v>167435</v>
      </c>
      <c r="F172" s="77">
        <v>114565</v>
      </c>
      <c r="G172" s="77">
        <v>145246</v>
      </c>
      <c r="H172" s="78">
        <v>251440</v>
      </c>
      <c r="I172" s="78">
        <v>201029</v>
      </c>
      <c r="J172" s="78">
        <v>265358.28000000003</v>
      </c>
      <c r="K172" s="79" t="str">
        <f ca="1">IF($C172="סה""כ",SUM(INDIRECT(ADDRESS(6,COLUMN())&amp;":"&amp;ADDRESS(ROW()-1,COLUMN()))),IFERROR(VLOOKUP($C172,הוצאות!$B:$AA,K$4-1,FALSE),""))</f>
        <v/>
      </c>
      <c r="L172" s="79" t="str">
        <f ca="1">IF($C172="סה""כ",SUM(INDIRECT(ADDRESS(6,COLUMN())&amp;":"&amp;ADDRESS(ROW()-1,COLUMN()))),IFERROR(VLOOKUP($C172,הוצאות!$B:$AA,L$4-1,FALSE),""))</f>
        <v/>
      </c>
      <c r="M172" s="79" t="str">
        <f ca="1">IF($C172="סה""כ",SUM(INDIRECT(ADDRESS(6,COLUMN())&amp;":"&amp;ADDRESS(ROW()-1,COLUMN()))),IFERROR(VLOOKUP($C172,הוצאות!$B:$AA,M$4-1,FALSE),""))</f>
        <v/>
      </c>
      <c r="N172" s="79" t="str">
        <f ca="1">IF($C172="סה""כ",SUM(INDIRECT(ADDRESS(6,COLUMN())&amp;":"&amp;ADDRESS(ROW()-1,COLUMN()))),IFERROR(VLOOKUP($C172,הוצאות!$B:$AA,N$4-1,FALSE),""))</f>
        <v/>
      </c>
      <c r="O172" s="79" t="str">
        <f ca="1">IF($C172="סה""כ",SUM(INDIRECT(ADDRESS(6,COLUMN())&amp;":"&amp;ADDRESS(ROW()-1,COLUMN()))),IFERROR(VLOOKUP($C172,הוצאות!$B:$AA,O$4-1,FALSE),""))</f>
        <v/>
      </c>
    </row>
    <row r="173" spans="1:15" ht="16.5" thickBot="1" x14ac:dyDescent="0.3">
      <c r="A173" s="52">
        <f t="shared" si="3"/>
        <v>0</v>
      </c>
      <c r="C173" s="75" t="str">
        <f>IF(OR(C172="סה""כ",C172=""),"",IF(IFERROR(_xlfn.AGGREGATE(15,6,הוצאות!$B$1:$B$1017*1/--(הוצאות!$A$1:$A$1017=$P$5),ROW()-5),"")&lt;2000000000,IFERROR(_xlfn.AGGREGATE(15,6,הוצאות!$B$1:$B$1017*1/--(הוצאות!$A$1:$A$1017=$P$5),ROW()-5),""),"סה""כ"))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3" s="76" t="str">
        <f>IF(C173="סה""כ","",IFERROR(VLOOKUP($C173,הוצאות!$B:$Z,5,FALSE),""))</f>
        <v/>
      </c>
      <c r="E173" s="77">
        <v>167435</v>
      </c>
      <c r="F173" s="77">
        <v>114565</v>
      </c>
      <c r="G173" s="77">
        <v>145246</v>
      </c>
      <c r="H173" s="78">
        <v>251440</v>
      </c>
      <c r="I173" s="78">
        <v>201029</v>
      </c>
      <c r="J173" s="78">
        <v>265358.28000000003</v>
      </c>
      <c r="K173" s="79" t="str">
        <f ca="1">IF($C173="סה""כ",SUM(INDIRECT(ADDRESS(6,COLUMN())&amp;":"&amp;ADDRESS(ROW()-1,COLUMN()))),IFERROR(VLOOKUP($C173,הוצאות!$B:$AA,K$4-1,FALSE),""))</f>
        <v/>
      </c>
      <c r="L173" s="79" t="str">
        <f ca="1">IF($C173="סה""כ",SUM(INDIRECT(ADDRESS(6,COLUMN())&amp;":"&amp;ADDRESS(ROW()-1,COLUMN()))),IFERROR(VLOOKUP($C173,הוצאות!$B:$AA,L$4-1,FALSE),""))</f>
        <v/>
      </c>
      <c r="M173" s="79" t="str">
        <f ca="1">IF($C173="סה""כ",SUM(INDIRECT(ADDRESS(6,COLUMN())&amp;":"&amp;ADDRESS(ROW()-1,COLUMN()))),IFERROR(VLOOKUP($C173,הוצאות!$B:$AA,M$4-1,FALSE),""))</f>
        <v/>
      </c>
      <c r="N173" s="79" t="str">
        <f ca="1">IF($C173="סה""כ",SUM(INDIRECT(ADDRESS(6,COLUMN())&amp;":"&amp;ADDRESS(ROW()-1,COLUMN()))),IFERROR(VLOOKUP($C173,הוצאות!$B:$AA,N$4-1,FALSE),""))</f>
        <v/>
      </c>
      <c r="O173" s="79" t="str">
        <f ca="1">IF($C173="סה""כ",SUM(INDIRECT(ADDRESS(6,COLUMN())&amp;":"&amp;ADDRESS(ROW()-1,COLUMN()))),IFERROR(VLOOKUP($C173,הוצאות!$B:$AA,O$4-1,FALSE),""))</f>
        <v/>
      </c>
    </row>
    <row r="174" spans="1:15" ht="16.5" thickBot="1" x14ac:dyDescent="0.3">
      <c r="A174" s="52">
        <f t="shared" si="3"/>
        <v>0</v>
      </c>
      <c r="C174" s="75" t="str">
        <f>IF(OR(C173="סה""כ",C173=""),"",IF(IFERROR(_xlfn.AGGREGATE(15,6,הוצאות!$B$1:$B$1017*1/--(הוצאות!$A$1:$A$1017=$P$5),ROW()-5),"")&lt;2000000000,IFERROR(_xlfn.AGGREGATE(15,6,הוצאות!$B$1:$B$1017*1/--(הוצאות!$A$1:$A$1017=$P$5),ROW()-5),""),"סה""כ"))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4" s="76" t="str">
        <f>IF(C174="סה""כ","",IFERROR(VLOOKUP($C174,הוצאות!$B:$Z,5,FALSE),""))</f>
        <v/>
      </c>
      <c r="E174" s="77">
        <v>167435</v>
      </c>
      <c r="F174" s="77">
        <v>114565</v>
      </c>
      <c r="G174" s="77">
        <v>145246</v>
      </c>
      <c r="H174" s="78">
        <v>251440</v>
      </c>
      <c r="I174" s="78">
        <v>201029</v>
      </c>
      <c r="J174" s="78">
        <v>265358.28000000003</v>
      </c>
      <c r="K174" s="79" t="str">
        <f ca="1">IF($C174="סה""כ",SUM(INDIRECT(ADDRESS(6,COLUMN())&amp;":"&amp;ADDRESS(ROW()-1,COLUMN()))),IFERROR(VLOOKUP($C174,הוצאות!$B:$AA,K$4-1,FALSE),""))</f>
        <v/>
      </c>
      <c r="L174" s="79" t="str">
        <f ca="1">IF($C174="סה""כ",SUM(INDIRECT(ADDRESS(6,COLUMN())&amp;":"&amp;ADDRESS(ROW()-1,COLUMN()))),IFERROR(VLOOKUP($C174,הוצאות!$B:$AA,L$4-1,FALSE),""))</f>
        <v/>
      </c>
      <c r="M174" s="79" t="str">
        <f ca="1">IF($C174="סה""כ",SUM(INDIRECT(ADDRESS(6,COLUMN())&amp;":"&amp;ADDRESS(ROW()-1,COLUMN()))),IFERROR(VLOOKUP($C174,הוצאות!$B:$AA,M$4-1,FALSE),""))</f>
        <v/>
      </c>
      <c r="N174" s="79" t="str">
        <f ca="1">IF($C174="סה""כ",SUM(INDIRECT(ADDRESS(6,COLUMN())&amp;":"&amp;ADDRESS(ROW()-1,COLUMN()))),IFERROR(VLOOKUP($C174,הוצאות!$B:$AA,N$4-1,FALSE),""))</f>
        <v/>
      </c>
      <c r="O174" s="79" t="str">
        <f ca="1">IF($C174="סה""כ",SUM(INDIRECT(ADDRESS(6,COLUMN())&amp;":"&amp;ADDRESS(ROW()-1,COLUMN()))),IFERROR(VLOOKUP($C174,הוצאות!$B:$AA,O$4-1,FALSE),""))</f>
        <v/>
      </c>
    </row>
    <row r="175" spans="1:15" ht="16.5" thickBot="1" x14ac:dyDescent="0.3">
      <c r="A175" s="52">
        <f t="shared" si="3"/>
        <v>0</v>
      </c>
      <c r="C175" s="75" t="str">
        <f>IF(OR(C174="סה""כ",C174=""),"",IF(IFERROR(_xlfn.AGGREGATE(15,6,הוצאות!$B$1:$B$1017*1/--(הוצאות!$A$1:$A$1017=$P$5),ROW()-5),"")&lt;2000000000,IFERROR(_xlfn.AGGREGATE(15,6,הוצאות!$B$1:$B$1017*1/--(הוצאות!$A$1:$A$1017=$P$5),ROW()-5),""),"סה""כ"))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5" s="76" t="str">
        <f>IF(C175="סה""כ","",IFERROR(VLOOKUP($C175,הוצאות!$B:$Z,5,FALSE),""))</f>
        <v/>
      </c>
      <c r="E175" s="77">
        <v>167435</v>
      </c>
      <c r="F175" s="77">
        <v>114565</v>
      </c>
      <c r="G175" s="77">
        <v>145246</v>
      </c>
      <c r="H175" s="78">
        <v>251440</v>
      </c>
      <c r="I175" s="78">
        <v>201029</v>
      </c>
      <c r="J175" s="78">
        <v>265358.28000000003</v>
      </c>
      <c r="K175" s="79" t="str">
        <f ca="1">IF($C175="סה""כ",SUM(INDIRECT(ADDRESS(6,COLUMN())&amp;":"&amp;ADDRESS(ROW()-1,COLUMN()))),IFERROR(VLOOKUP($C175,הוצאות!$B:$AA,K$4-1,FALSE),""))</f>
        <v/>
      </c>
      <c r="L175" s="79" t="str">
        <f ca="1">IF($C175="סה""כ",SUM(INDIRECT(ADDRESS(6,COLUMN())&amp;":"&amp;ADDRESS(ROW()-1,COLUMN()))),IFERROR(VLOOKUP($C175,הוצאות!$B:$AA,L$4-1,FALSE),""))</f>
        <v/>
      </c>
      <c r="M175" s="79" t="str">
        <f ca="1">IF($C175="סה""כ",SUM(INDIRECT(ADDRESS(6,COLUMN())&amp;":"&amp;ADDRESS(ROW()-1,COLUMN()))),IFERROR(VLOOKUP($C175,הוצאות!$B:$AA,M$4-1,FALSE),""))</f>
        <v/>
      </c>
      <c r="N175" s="79" t="str">
        <f ca="1">IF($C175="סה""כ",SUM(INDIRECT(ADDRESS(6,COLUMN())&amp;":"&amp;ADDRESS(ROW()-1,COLUMN()))),IFERROR(VLOOKUP($C175,הוצאות!$B:$AA,N$4-1,FALSE),""))</f>
        <v/>
      </c>
      <c r="O175" s="79" t="str">
        <f ca="1">IF($C175="סה""כ",SUM(INDIRECT(ADDRESS(6,COLUMN())&amp;":"&amp;ADDRESS(ROW()-1,COLUMN()))),IFERROR(VLOOKUP($C175,הוצאות!$B:$AA,O$4-1,FALSE),""))</f>
        <v/>
      </c>
    </row>
    <row r="176" spans="1:15" ht="16.5" thickBot="1" x14ac:dyDescent="0.3">
      <c r="A176" s="52">
        <f t="shared" si="3"/>
        <v>0</v>
      </c>
      <c r="C176" s="75" t="str">
        <f>IF(OR(C175="סה""כ",C175=""),"",IF(IFERROR(_xlfn.AGGREGATE(15,6,הוצאות!$B$1:$B$1017*1/--(הוצאות!$A$1:$A$1017=$P$5),ROW()-5),"")&lt;2000000000,IFERROR(_xlfn.AGGREGATE(15,6,הוצאות!$B$1:$B$1017*1/--(הוצאות!$A$1:$A$1017=$P$5),ROW()-5),""),"סה""כ"))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6" s="76" t="str">
        <f>IF(C176="סה""כ","",IFERROR(VLOOKUP($C176,הוצאות!$B:$Z,5,FALSE),""))</f>
        <v/>
      </c>
      <c r="E176" s="77">
        <v>167435</v>
      </c>
      <c r="F176" s="77">
        <v>114565</v>
      </c>
      <c r="G176" s="77">
        <v>145246</v>
      </c>
      <c r="H176" s="78">
        <v>251440</v>
      </c>
      <c r="I176" s="78">
        <v>201029</v>
      </c>
      <c r="J176" s="78">
        <v>265358.28000000003</v>
      </c>
      <c r="K176" s="79" t="str">
        <f ca="1">IF($C176="סה""כ",SUM(INDIRECT(ADDRESS(6,COLUMN())&amp;":"&amp;ADDRESS(ROW()-1,COLUMN()))),IFERROR(VLOOKUP($C176,הוצאות!$B:$AA,K$4-1,FALSE),""))</f>
        <v/>
      </c>
      <c r="L176" s="79" t="str">
        <f ca="1">IF($C176="סה""כ",SUM(INDIRECT(ADDRESS(6,COLUMN())&amp;":"&amp;ADDRESS(ROW()-1,COLUMN()))),IFERROR(VLOOKUP($C176,הוצאות!$B:$AA,L$4-1,FALSE),""))</f>
        <v/>
      </c>
      <c r="M176" s="79" t="str">
        <f ca="1">IF($C176="סה""כ",SUM(INDIRECT(ADDRESS(6,COLUMN())&amp;":"&amp;ADDRESS(ROW()-1,COLUMN()))),IFERROR(VLOOKUP($C176,הוצאות!$B:$AA,M$4-1,FALSE),""))</f>
        <v/>
      </c>
      <c r="N176" s="79" t="str">
        <f ca="1">IF($C176="סה""כ",SUM(INDIRECT(ADDRESS(6,COLUMN())&amp;":"&amp;ADDRESS(ROW()-1,COLUMN()))),IFERROR(VLOOKUP($C176,הוצאות!$B:$AA,N$4-1,FALSE),""))</f>
        <v/>
      </c>
      <c r="O176" s="79" t="str">
        <f ca="1">IF($C176="סה""כ",SUM(INDIRECT(ADDRESS(6,COLUMN())&amp;":"&amp;ADDRESS(ROW()-1,COLUMN()))),IFERROR(VLOOKUP($C176,הוצאות!$B:$AA,O$4-1,FALSE),""))</f>
        <v/>
      </c>
    </row>
    <row r="177" spans="1:15" ht="16.5" thickBot="1" x14ac:dyDescent="0.3">
      <c r="A177" s="52">
        <f t="shared" si="3"/>
        <v>0</v>
      </c>
      <c r="C177" s="75" t="str">
        <f>IF(OR(C176="סה""כ",C176=""),"",IF(IFERROR(_xlfn.AGGREGATE(15,6,הוצאות!$B$1:$B$1017*1/--(הוצאות!$A$1:$A$1017=$P$5),ROW()-5),"")&lt;2000000000,IFERROR(_xlfn.AGGREGATE(15,6,הוצאות!$B$1:$B$1017*1/--(הוצאות!$A$1:$A$1017=$P$5),ROW()-5),""),"סה""כ"))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7" s="76" t="str">
        <f>IF(C177="סה""כ","",IFERROR(VLOOKUP($C177,הוצאות!$B:$Z,5,FALSE),""))</f>
        <v/>
      </c>
      <c r="E177" s="77">
        <v>167435</v>
      </c>
      <c r="F177" s="77">
        <v>114565</v>
      </c>
      <c r="G177" s="77">
        <v>145246</v>
      </c>
      <c r="H177" s="78">
        <v>251440</v>
      </c>
      <c r="I177" s="78">
        <v>201029</v>
      </c>
      <c r="J177" s="78">
        <v>265358.28000000003</v>
      </c>
      <c r="K177" s="79" t="str">
        <f ca="1">IF($C177="סה""כ",SUM(INDIRECT(ADDRESS(6,COLUMN())&amp;":"&amp;ADDRESS(ROW()-1,COLUMN()))),IFERROR(VLOOKUP($C177,הוצאות!$B:$AA,K$4-1,FALSE),""))</f>
        <v/>
      </c>
      <c r="L177" s="79" t="str">
        <f ca="1">IF($C177="סה""כ",SUM(INDIRECT(ADDRESS(6,COLUMN())&amp;":"&amp;ADDRESS(ROW()-1,COLUMN()))),IFERROR(VLOOKUP($C177,הוצאות!$B:$AA,L$4-1,FALSE),""))</f>
        <v/>
      </c>
      <c r="M177" s="79" t="str">
        <f ca="1">IF($C177="סה""כ",SUM(INDIRECT(ADDRESS(6,COLUMN())&amp;":"&amp;ADDRESS(ROW()-1,COLUMN()))),IFERROR(VLOOKUP($C177,הוצאות!$B:$AA,M$4-1,FALSE),""))</f>
        <v/>
      </c>
      <c r="N177" s="79" t="str">
        <f ca="1">IF($C177="סה""כ",SUM(INDIRECT(ADDRESS(6,COLUMN())&amp;":"&amp;ADDRESS(ROW()-1,COLUMN()))),IFERROR(VLOOKUP($C177,הוצאות!$B:$AA,N$4-1,FALSE),""))</f>
        <v/>
      </c>
      <c r="O177" s="79" t="str">
        <f ca="1">IF($C177="סה""כ",SUM(INDIRECT(ADDRESS(6,COLUMN())&amp;":"&amp;ADDRESS(ROW()-1,COLUMN()))),IFERROR(VLOOKUP($C177,הוצאות!$B:$AA,O$4-1,FALSE),""))</f>
        <v/>
      </c>
    </row>
    <row r="178" spans="1:15" ht="16.5" thickBot="1" x14ac:dyDescent="0.3">
      <c r="A178" s="52">
        <f t="shared" si="3"/>
        <v>0</v>
      </c>
      <c r="C178" s="75" t="str">
        <f>IF(OR(C177="סה""כ",C177=""),"",IF(IFERROR(_xlfn.AGGREGATE(15,6,הוצאות!$B$1:$B$1017*1/--(הוצאות!$A$1:$A$1017=$P$5),ROW()-5),"")&lt;2000000000,IFERROR(_xlfn.AGGREGATE(15,6,הוצאות!$B$1:$B$1017*1/--(הוצאות!$A$1:$A$1017=$P$5),ROW()-5),""),"סה""כ"))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8" s="76" t="str">
        <f>IF(C178="סה""כ","",IFERROR(VLOOKUP($C178,הוצאות!$B:$Z,5,FALSE),""))</f>
        <v/>
      </c>
      <c r="E178" s="77">
        <v>167435</v>
      </c>
      <c r="F178" s="77">
        <v>114565</v>
      </c>
      <c r="G178" s="77">
        <v>145246</v>
      </c>
      <c r="H178" s="78">
        <v>251440</v>
      </c>
      <c r="I178" s="78">
        <v>201029</v>
      </c>
      <c r="J178" s="78">
        <v>265358.28000000003</v>
      </c>
      <c r="K178" s="79" t="str">
        <f ca="1">IF($C178="סה""כ",SUM(INDIRECT(ADDRESS(6,COLUMN())&amp;":"&amp;ADDRESS(ROW()-1,COLUMN()))),IFERROR(VLOOKUP($C178,הוצאות!$B:$AA,K$4-1,FALSE),""))</f>
        <v/>
      </c>
      <c r="L178" s="79" t="str">
        <f ca="1">IF($C178="סה""כ",SUM(INDIRECT(ADDRESS(6,COLUMN())&amp;":"&amp;ADDRESS(ROW()-1,COLUMN()))),IFERROR(VLOOKUP($C178,הוצאות!$B:$AA,L$4-1,FALSE),""))</f>
        <v/>
      </c>
      <c r="M178" s="79" t="str">
        <f ca="1">IF($C178="סה""כ",SUM(INDIRECT(ADDRESS(6,COLUMN())&amp;":"&amp;ADDRESS(ROW()-1,COLUMN()))),IFERROR(VLOOKUP($C178,הוצאות!$B:$AA,M$4-1,FALSE),""))</f>
        <v/>
      </c>
      <c r="N178" s="79" t="str">
        <f ca="1">IF($C178="סה""כ",SUM(INDIRECT(ADDRESS(6,COLUMN())&amp;":"&amp;ADDRESS(ROW()-1,COLUMN()))),IFERROR(VLOOKUP($C178,הוצאות!$B:$AA,N$4-1,FALSE),""))</f>
        <v/>
      </c>
      <c r="O178" s="79" t="str">
        <f ca="1">IF($C178="סה""כ",SUM(INDIRECT(ADDRESS(6,COLUMN())&amp;":"&amp;ADDRESS(ROW()-1,COLUMN()))),IFERROR(VLOOKUP($C178,הוצאות!$B:$AA,O$4-1,FALSE),""))</f>
        <v/>
      </c>
    </row>
    <row r="179" spans="1:15" ht="16.5" thickBot="1" x14ac:dyDescent="0.3">
      <c r="A179" s="52">
        <f t="shared" si="3"/>
        <v>0</v>
      </c>
      <c r="C179" s="75" t="str">
        <f>IF(OR(C178="סה""כ",C178=""),"",IF(IFERROR(_xlfn.AGGREGATE(15,6,הוצאות!$B$1:$B$1017*1/--(הוצאות!$A$1:$A$1017=$P$5),ROW()-5),"")&lt;2000000000,IFERROR(_xlfn.AGGREGATE(15,6,הוצאות!$B$1:$B$1017*1/--(הוצאות!$A$1:$A$1017=$P$5),ROW()-5),""),"סה""כ"))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79" s="76" t="str">
        <f>IF(C179="סה""כ","",IFERROR(VLOOKUP($C179,הוצאות!$B:$Z,5,FALSE),""))</f>
        <v/>
      </c>
      <c r="E179" s="77">
        <v>167435</v>
      </c>
      <c r="F179" s="77">
        <v>114565</v>
      </c>
      <c r="G179" s="77">
        <v>145246</v>
      </c>
      <c r="H179" s="78">
        <v>251440</v>
      </c>
      <c r="I179" s="78">
        <v>201029</v>
      </c>
      <c r="J179" s="78">
        <v>265358.28000000003</v>
      </c>
      <c r="K179" s="79" t="str">
        <f ca="1">IF($C179="סה""כ",SUM(INDIRECT(ADDRESS(6,COLUMN())&amp;":"&amp;ADDRESS(ROW()-1,COLUMN()))),IFERROR(VLOOKUP($C179,הוצאות!$B:$AA,K$4-1,FALSE),""))</f>
        <v/>
      </c>
      <c r="L179" s="79" t="str">
        <f ca="1">IF($C179="סה""כ",SUM(INDIRECT(ADDRESS(6,COLUMN())&amp;":"&amp;ADDRESS(ROW()-1,COLUMN()))),IFERROR(VLOOKUP($C179,הוצאות!$B:$AA,L$4-1,FALSE),""))</f>
        <v/>
      </c>
      <c r="M179" s="79" t="str">
        <f ca="1">IF($C179="סה""כ",SUM(INDIRECT(ADDRESS(6,COLUMN())&amp;":"&amp;ADDRESS(ROW()-1,COLUMN()))),IFERROR(VLOOKUP($C179,הוצאות!$B:$AA,M$4-1,FALSE),""))</f>
        <v/>
      </c>
      <c r="N179" s="79" t="str">
        <f ca="1">IF($C179="סה""כ",SUM(INDIRECT(ADDRESS(6,COLUMN())&amp;":"&amp;ADDRESS(ROW()-1,COLUMN()))),IFERROR(VLOOKUP($C179,הוצאות!$B:$AA,N$4-1,FALSE),""))</f>
        <v/>
      </c>
      <c r="O179" s="79" t="str">
        <f ca="1">IF($C179="סה""כ",SUM(INDIRECT(ADDRESS(6,COLUMN())&amp;":"&amp;ADDRESS(ROW()-1,COLUMN()))),IFERROR(VLOOKUP($C179,הוצאות!$B:$AA,O$4-1,FALSE),""))</f>
        <v/>
      </c>
    </row>
    <row r="180" spans="1:15" ht="16.5" thickBot="1" x14ac:dyDescent="0.3">
      <c r="A180" s="52">
        <f t="shared" si="3"/>
        <v>0</v>
      </c>
      <c r="C180" s="75" t="str">
        <f>IF(OR(C179="סה""כ",C179=""),"",IF(IFERROR(_xlfn.AGGREGATE(15,6,הוצאות!$B$1:$B$1017*1/--(הוצאות!$A$1:$A$1017=$P$5),ROW()-5),"")&lt;2000000000,IFERROR(_xlfn.AGGREGATE(15,6,הוצאות!$B$1:$B$1017*1/--(הוצאות!$A$1:$A$1017=$P$5),ROW()-5),""),"סה""כ"))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0" s="76" t="str">
        <f>IF(C180="סה""כ","",IFERROR(VLOOKUP($C180,הוצאות!$B:$Z,5,FALSE),""))</f>
        <v/>
      </c>
      <c r="E180" s="77">
        <v>167435</v>
      </c>
      <c r="F180" s="77">
        <v>114565</v>
      </c>
      <c r="G180" s="77">
        <v>145246</v>
      </c>
      <c r="H180" s="78">
        <v>251440</v>
      </c>
      <c r="I180" s="78">
        <v>201029</v>
      </c>
      <c r="J180" s="78">
        <v>265358.28000000003</v>
      </c>
      <c r="K180" s="79" t="str">
        <f ca="1">IF($C180="סה""כ",SUM(INDIRECT(ADDRESS(6,COLUMN())&amp;":"&amp;ADDRESS(ROW()-1,COLUMN()))),IFERROR(VLOOKUP($C180,הוצאות!$B:$AA,K$4-1,FALSE),""))</f>
        <v/>
      </c>
      <c r="L180" s="79" t="str">
        <f ca="1">IF($C180="סה""כ",SUM(INDIRECT(ADDRESS(6,COLUMN())&amp;":"&amp;ADDRESS(ROW()-1,COLUMN()))),IFERROR(VLOOKUP($C180,הוצאות!$B:$AA,L$4-1,FALSE),""))</f>
        <v/>
      </c>
      <c r="M180" s="79" t="str">
        <f ca="1">IF($C180="סה""כ",SUM(INDIRECT(ADDRESS(6,COLUMN())&amp;":"&amp;ADDRESS(ROW()-1,COLUMN()))),IFERROR(VLOOKUP($C180,הוצאות!$B:$AA,M$4-1,FALSE),""))</f>
        <v/>
      </c>
      <c r="N180" s="79" t="str">
        <f ca="1">IF($C180="סה""כ",SUM(INDIRECT(ADDRESS(6,COLUMN())&amp;":"&amp;ADDRESS(ROW()-1,COLUMN()))),IFERROR(VLOOKUP($C180,הוצאות!$B:$AA,N$4-1,FALSE),""))</f>
        <v/>
      </c>
      <c r="O180" s="79" t="str">
        <f ca="1">IF($C180="סה""כ",SUM(INDIRECT(ADDRESS(6,COLUMN())&amp;":"&amp;ADDRESS(ROW()-1,COLUMN()))),IFERROR(VLOOKUP($C180,הוצאות!$B:$AA,O$4-1,FALSE),""))</f>
        <v/>
      </c>
    </row>
    <row r="181" spans="1:15" ht="16.5" thickBot="1" x14ac:dyDescent="0.3">
      <c r="A181" s="52">
        <f t="shared" si="3"/>
        <v>0</v>
      </c>
      <c r="C181" s="75" t="str">
        <f>IF(OR(C180="סה""כ",C180=""),"",IF(IFERROR(_xlfn.AGGREGATE(15,6,הוצאות!$B$1:$B$1017*1/--(הוצאות!$A$1:$A$1017=$P$5),ROW()-5),"")&lt;2000000000,IFERROR(_xlfn.AGGREGATE(15,6,הוצאות!$B$1:$B$1017*1/--(הוצאות!$A$1:$A$1017=$P$5),ROW()-5),""),"סה""כ"))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1" s="76" t="str">
        <f>IF(C181="סה""כ","",IFERROR(VLOOKUP($C181,הוצאות!$B:$Z,5,FALSE),""))</f>
        <v/>
      </c>
      <c r="E181" s="77">
        <v>167435</v>
      </c>
      <c r="F181" s="77">
        <v>114565</v>
      </c>
      <c r="G181" s="77">
        <v>145246</v>
      </c>
      <c r="H181" s="78">
        <v>251440</v>
      </c>
      <c r="I181" s="78">
        <v>201029</v>
      </c>
      <c r="J181" s="78">
        <v>265358.28000000003</v>
      </c>
      <c r="K181" s="79" t="str">
        <f ca="1">IF($C181="סה""כ",SUM(INDIRECT(ADDRESS(6,COLUMN())&amp;":"&amp;ADDRESS(ROW()-1,COLUMN()))),IFERROR(VLOOKUP($C181,הוצאות!$B:$AA,K$4-1,FALSE),""))</f>
        <v/>
      </c>
      <c r="L181" s="79" t="str">
        <f ca="1">IF($C181="סה""כ",SUM(INDIRECT(ADDRESS(6,COLUMN())&amp;":"&amp;ADDRESS(ROW()-1,COLUMN()))),IFERROR(VLOOKUP($C181,הוצאות!$B:$AA,L$4-1,FALSE),""))</f>
        <v/>
      </c>
      <c r="M181" s="79" t="str">
        <f ca="1">IF($C181="סה""כ",SUM(INDIRECT(ADDRESS(6,COLUMN())&amp;":"&amp;ADDRESS(ROW()-1,COLUMN()))),IFERROR(VLOOKUP($C181,הוצאות!$B:$AA,M$4-1,FALSE),""))</f>
        <v/>
      </c>
      <c r="N181" s="79" t="str">
        <f ca="1">IF($C181="סה""כ",SUM(INDIRECT(ADDRESS(6,COLUMN())&amp;":"&amp;ADDRESS(ROW()-1,COLUMN()))),IFERROR(VLOOKUP($C181,הוצאות!$B:$AA,N$4-1,FALSE),""))</f>
        <v/>
      </c>
      <c r="O181" s="79" t="str">
        <f ca="1">IF($C181="סה""כ",SUM(INDIRECT(ADDRESS(6,COLUMN())&amp;":"&amp;ADDRESS(ROW()-1,COLUMN()))),IFERROR(VLOOKUP($C181,הוצאות!$B:$AA,O$4-1,FALSE),""))</f>
        <v/>
      </c>
    </row>
    <row r="182" spans="1:15" ht="16.5" thickBot="1" x14ac:dyDescent="0.3">
      <c r="A182" s="52">
        <f t="shared" si="3"/>
        <v>0</v>
      </c>
      <c r="C182" s="75" t="str">
        <f>IF(OR(C181="סה""כ",C181=""),"",IF(IFERROR(_xlfn.AGGREGATE(15,6,הוצאות!$B$1:$B$1017*1/--(הוצאות!$A$1:$A$1017=$P$5),ROW()-5),"")&lt;2000000000,IFERROR(_xlfn.AGGREGATE(15,6,הוצאות!$B$1:$B$1017*1/--(הוצאות!$A$1:$A$1017=$P$5),ROW()-5),""),"סה""כ"))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2" s="76" t="str">
        <f>IF(C182="סה""כ","",IFERROR(VLOOKUP($C182,הוצאות!$B:$Z,5,FALSE),""))</f>
        <v/>
      </c>
      <c r="E182" s="77">
        <v>167435</v>
      </c>
      <c r="F182" s="77">
        <v>114565</v>
      </c>
      <c r="G182" s="77">
        <v>145246</v>
      </c>
      <c r="H182" s="78">
        <v>251440</v>
      </c>
      <c r="I182" s="78">
        <v>201029</v>
      </c>
      <c r="J182" s="78">
        <v>265358.28000000003</v>
      </c>
      <c r="K182" s="79" t="str">
        <f ca="1">IF($C182="סה""כ",SUM(INDIRECT(ADDRESS(6,COLUMN())&amp;":"&amp;ADDRESS(ROW()-1,COLUMN()))),IFERROR(VLOOKUP($C182,הוצאות!$B:$AA,K$4-1,FALSE),""))</f>
        <v/>
      </c>
      <c r="L182" s="79" t="str">
        <f ca="1">IF($C182="סה""כ",SUM(INDIRECT(ADDRESS(6,COLUMN())&amp;":"&amp;ADDRESS(ROW()-1,COLUMN()))),IFERROR(VLOOKUP($C182,הוצאות!$B:$AA,L$4-1,FALSE),""))</f>
        <v/>
      </c>
      <c r="M182" s="79" t="str">
        <f ca="1">IF($C182="סה""כ",SUM(INDIRECT(ADDRESS(6,COLUMN())&amp;":"&amp;ADDRESS(ROW()-1,COLUMN()))),IFERROR(VLOOKUP($C182,הוצאות!$B:$AA,M$4-1,FALSE),""))</f>
        <v/>
      </c>
      <c r="N182" s="79" t="str">
        <f ca="1">IF($C182="סה""כ",SUM(INDIRECT(ADDRESS(6,COLUMN())&amp;":"&amp;ADDRESS(ROW()-1,COLUMN()))),IFERROR(VLOOKUP($C182,הוצאות!$B:$AA,N$4-1,FALSE),""))</f>
        <v/>
      </c>
      <c r="O182" s="79" t="str">
        <f ca="1">IF($C182="סה""כ",SUM(INDIRECT(ADDRESS(6,COLUMN())&amp;":"&amp;ADDRESS(ROW()-1,COLUMN()))),IFERROR(VLOOKUP($C182,הוצאות!$B:$AA,O$4-1,FALSE),""))</f>
        <v/>
      </c>
    </row>
    <row r="183" spans="1:15" ht="16.5" thickBot="1" x14ac:dyDescent="0.3">
      <c r="A183" s="52">
        <f t="shared" si="3"/>
        <v>0</v>
      </c>
      <c r="C183" s="75" t="str">
        <f>IF(OR(C182="סה""כ",C182=""),"",IF(IFERROR(_xlfn.AGGREGATE(15,6,הוצאות!$B$1:$B$1017*1/--(הוצאות!$A$1:$A$1017=$P$5),ROW()-5),"")&lt;2000000000,IFERROR(_xlfn.AGGREGATE(15,6,הוצאות!$B$1:$B$1017*1/--(הוצאות!$A$1:$A$1017=$P$5),ROW()-5),""),"סה""כ"))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3" s="76" t="str">
        <f>IF(C183="סה""כ","",IFERROR(VLOOKUP($C183,הוצאות!$B:$Z,5,FALSE),""))</f>
        <v/>
      </c>
      <c r="E183" s="77">
        <v>167435</v>
      </c>
      <c r="F183" s="77">
        <v>114565</v>
      </c>
      <c r="G183" s="77">
        <v>145246</v>
      </c>
      <c r="H183" s="78">
        <v>251440</v>
      </c>
      <c r="I183" s="78">
        <v>201029</v>
      </c>
      <c r="J183" s="78">
        <v>265358.28000000003</v>
      </c>
      <c r="K183" s="79" t="str">
        <f ca="1">IF($C183="סה""כ",SUM(INDIRECT(ADDRESS(6,COLUMN())&amp;":"&amp;ADDRESS(ROW()-1,COLUMN()))),IFERROR(VLOOKUP($C183,הוצאות!$B:$AA,K$4-1,FALSE),""))</f>
        <v/>
      </c>
      <c r="L183" s="79" t="str">
        <f ca="1">IF($C183="סה""כ",SUM(INDIRECT(ADDRESS(6,COLUMN())&amp;":"&amp;ADDRESS(ROW()-1,COLUMN()))),IFERROR(VLOOKUP($C183,הוצאות!$B:$AA,L$4-1,FALSE),""))</f>
        <v/>
      </c>
      <c r="M183" s="79" t="str">
        <f ca="1">IF($C183="סה""כ",SUM(INDIRECT(ADDRESS(6,COLUMN())&amp;":"&amp;ADDRESS(ROW()-1,COLUMN()))),IFERROR(VLOOKUP($C183,הוצאות!$B:$AA,M$4-1,FALSE),""))</f>
        <v/>
      </c>
      <c r="N183" s="79" t="str">
        <f ca="1">IF($C183="סה""כ",SUM(INDIRECT(ADDRESS(6,COLUMN())&amp;":"&amp;ADDRESS(ROW()-1,COLUMN()))),IFERROR(VLOOKUP($C183,הוצאות!$B:$AA,N$4-1,FALSE),""))</f>
        <v/>
      </c>
      <c r="O183" s="79" t="str">
        <f ca="1">IF($C183="סה""כ",SUM(INDIRECT(ADDRESS(6,COLUMN())&amp;":"&amp;ADDRESS(ROW()-1,COLUMN()))),IFERROR(VLOOKUP($C183,הוצאות!$B:$AA,O$4-1,FALSE),""))</f>
        <v/>
      </c>
    </row>
    <row r="184" spans="1:15" ht="16.5" thickBot="1" x14ac:dyDescent="0.3">
      <c r="A184" s="52">
        <f t="shared" si="3"/>
        <v>0</v>
      </c>
      <c r="C184" s="75" t="str">
        <f>IF(OR(C183="סה""כ",C183=""),"",IF(IFERROR(_xlfn.AGGREGATE(15,6,הוצאות!$B$1:$B$1017*1/--(הוצאות!$A$1:$A$1017=$P$5),ROW()-5),"")&lt;2000000000,IFERROR(_xlfn.AGGREGATE(15,6,הוצאות!$B$1:$B$1017*1/--(הוצאות!$A$1:$A$1017=$P$5),ROW()-5),""),"סה""כ"))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4" s="76" t="str">
        <f>IF(C184="סה""כ","",IFERROR(VLOOKUP($C184,הוצאות!$B:$Z,5,FALSE),""))</f>
        <v/>
      </c>
      <c r="E184" s="77">
        <v>167435</v>
      </c>
      <c r="F184" s="77">
        <v>114565</v>
      </c>
      <c r="G184" s="77">
        <v>145246</v>
      </c>
      <c r="H184" s="78">
        <v>251440</v>
      </c>
      <c r="I184" s="78">
        <v>201029</v>
      </c>
      <c r="J184" s="78">
        <v>265358.28000000003</v>
      </c>
      <c r="K184" s="79" t="str">
        <f ca="1">IF($C184="סה""כ",SUM(INDIRECT(ADDRESS(6,COLUMN())&amp;":"&amp;ADDRESS(ROW()-1,COLUMN()))),IFERROR(VLOOKUP($C184,הוצאות!$B:$AA,K$4-1,FALSE),""))</f>
        <v/>
      </c>
      <c r="L184" s="79" t="str">
        <f ca="1">IF($C184="סה""כ",SUM(INDIRECT(ADDRESS(6,COLUMN())&amp;":"&amp;ADDRESS(ROW()-1,COLUMN()))),IFERROR(VLOOKUP($C184,הוצאות!$B:$AA,L$4-1,FALSE),""))</f>
        <v/>
      </c>
      <c r="M184" s="79" t="str">
        <f ca="1">IF($C184="סה""כ",SUM(INDIRECT(ADDRESS(6,COLUMN())&amp;":"&amp;ADDRESS(ROW()-1,COLUMN()))),IFERROR(VLOOKUP($C184,הוצאות!$B:$AA,M$4-1,FALSE),""))</f>
        <v/>
      </c>
      <c r="N184" s="79" t="str">
        <f ca="1">IF($C184="סה""כ",SUM(INDIRECT(ADDRESS(6,COLUMN())&amp;":"&amp;ADDRESS(ROW()-1,COLUMN()))),IFERROR(VLOOKUP($C184,הוצאות!$B:$AA,N$4-1,FALSE),""))</f>
        <v/>
      </c>
      <c r="O184" s="79" t="str">
        <f ca="1">IF($C184="סה""כ",SUM(INDIRECT(ADDRESS(6,COLUMN())&amp;":"&amp;ADDRESS(ROW()-1,COLUMN()))),IFERROR(VLOOKUP($C184,הוצאות!$B:$AA,O$4-1,FALSE),""))</f>
        <v/>
      </c>
    </row>
    <row r="185" spans="1:15" ht="16.5" thickBot="1" x14ac:dyDescent="0.3">
      <c r="A185" s="52">
        <f t="shared" si="3"/>
        <v>0</v>
      </c>
      <c r="C185" s="75" t="str">
        <f>IF(OR(C184="סה""כ",C184=""),"",IF(IFERROR(_xlfn.AGGREGATE(15,6,הוצאות!$B$1:$B$1017*1/--(הוצאות!$A$1:$A$1017=$P$5),ROW()-5),"")&lt;2000000000,IFERROR(_xlfn.AGGREGATE(15,6,הוצאות!$B$1:$B$1017*1/--(הוצאות!$A$1:$A$1017=$P$5),ROW()-5),""),"סה""כ"))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5" s="76" t="str">
        <f>IF(C185="סה""כ","",IFERROR(VLOOKUP($C185,הוצאות!$B:$Z,5,FALSE),""))</f>
        <v/>
      </c>
      <c r="E185" s="77">
        <v>167435</v>
      </c>
      <c r="F185" s="77">
        <v>114565</v>
      </c>
      <c r="G185" s="77">
        <v>145246</v>
      </c>
      <c r="H185" s="78">
        <v>251440</v>
      </c>
      <c r="I185" s="78">
        <v>201029</v>
      </c>
      <c r="J185" s="78">
        <v>265358.28000000003</v>
      </c>
      <c r="K185" s="79" t="str">
        <f ca="1">IF($C185="סה""כ",SUM(INDIRECT(ADDRESS(6,COLUMN())&amp;":"&amp;ADDRESS(ROW()-1,COLUMN()))),IFERROR(VLOOKUP($C185,הוצאות!$B:$AA,K$4-1,FALSE),""))</f>
        <v/>
      </c>
      <c r="L185" s="79" t="str">
        <f ca="1">IF($C185="סה""כ",SUM(INDIRECT(ADDRESS(6,COLUMN())&amp;":"&amp;ADDRESS(ROW()-1,COLUMN()))),IFERROR(VLOOKUP($C185,הוצאות!$B:$AA,L$4-1,FALSE),""))</f>
        <v/>
      </c>
      <c r="M185" s="79" t="str">
        <f ca="1">IF($C185="סה""כ",SUM(INDIRECT(ADDRESS(6,COLUMN())&amp;":"&amp;ADDRESS(ROW()-1,COLUMN()))),IFERROR(VLOOKUP($C185,הוצאות!$B:$AA,M$4-1,FALSE),""))</f>
        <v/>
      </c>
      <c r="N185" s="79" t="str">
        <f ca="1">IF($C185="סה""כ",SUM(INDIRECT(ADDRESS(6,COLUMN())&amp;":"&amp;ADDRESS(ROW()-1,COLUMN()))),IFERROR(VLOOKUP($C185,הוצאות!$B:$AA,N$4-1,FALSE),""))</f>
        <v/>
      </c>
      <c r="O185" s="79" t="str">
        <f ca="1">IF($C185="סה""כ",SUM(INDIRECT(ADDRESS(6,COLUMN())&amp;":"&amp;ADDRESS(ROW()-1,COLUMN()))),IFERROR(VLOOKUP($C185,הוצאות!$B:$AA,O$4-1,FALSE),""))</f>
        <v/>
      </c>
    </row>
    <row r="186" spans="1:15" ht="16.5" thickBot="1" x14ac:dyDescent="0.3">
      <c r="A186" s="52">
        <f t="shared" si="3"/>
        <v>0</v>
      </c>
      <c r="C186" s="75" t="str">
        <f>IF(OR(C185="סה""כ",C185=""),"",IF(IFERROR(_xlfn.AGGREGATE(15,6,הוצאות!$B$1:$B$1017*1/--(הוצאות!$A$1:$A$1017=$P$5),ROW()-5),"")&lt;2000000000,IFERROR(_xlfn.AGGREGATE(15,6,הוצאות!$B$1:$B$1017*1/--(הוצאות!$A$1:$A$1017=$P$5),ROW()-5),""),"סה""כ"))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6" s="76" t="str">
        <f>IF(C186="סה""כ","",IFERROR(VLOOKUP($C186,הוצאות!$B:$Z,5,FALSE),""))</f>
        <v/>
      </c>
      <c r="E186" s="77">
        <v>167435</v>
      </c>
      <c r="F186" s="77">
        <v>114565</v>
      </c>
      <c r="G186" s="77">
        <v>145246</v>
      </c>
      <c r="H186" s="78">
        <v>251440</v>
      </c>
      <c r="I186" s="78">
        <v>201029</v>
      </c>
      <c r="J186" s="78">
        <v>265358.28000000003</v>
      </c>
      <c r="K186" s="79" t="str">
        <f ca="1">IF($C186="סה""כ",SUM(INDIRECT(ADDRESS(6,COLUMN())&amp;":"&amp;ADDRESS(ROW()-1,COLUMN()))),IFERROR(VLOOKUP($C186,הוצאות!$B:$AA,K$4-1,FALSE),""))</f>
        <v/>
      </c>
      <c r="L186" s="79" t="str">
        <f ca="1">IF($C186="סה""כ",SUM(INDIRECT(ADDRESS(6,COLUMN())&amp;":"&amp;ADDRESS(ROW()-1,COLUMN()))),IFERROR(VLOOKUP($C186,הוצאות!$B:$AA,L$4-1,FALSE),""))</f>
        <v/>
      </c>
      <c r="M186" s="79" t="str">
        <f ca="1">IF($C186="סה""כ",SUM(INDIRECT(ADDRESS(6,COLUMN())&amp;":"&amp;ADDRESS(ROW()-1,COLUMN()))),IFERROR(VLOOKUP($C186,הוצאות!$B:$AA,M$4-1,FALSE),""))</f>
        <v/>
      </c>
      <c r="N186" s="79" t="str">
        <f ca="1">IF($C186="סה""כ",SUM(INDIRECT(ADDRESS(6,COLUMN())&amp;":"&amp;ADDRESS(ROW()-1,COLUMN()))),IFERROR(VLOOKUP($C186,הוצאות!$B:$AA,N$4-1,FALSE),""))</f>
        <v/>
      </c>
      <c r="O186" s="79" t="str">
        <f ca="1">IF($C186="סה""כ",SUM(INDIRECT(ADDRESS(6,COLUMN())&amp;":"&amp;ADDRESS(ROW()-1,COLUMN()))),IFERROR(VLOOKUP($C186,הוצאות!$B:$AA,O$4-1,FALSE),""))</f>
        <v/>
      </c>
    </row>
    <row r="187" spans="1:15" ht="16.5" thickBot="1" x14ac:dyDescent="0.3">
      <c r="A187" s="52">
        <f t="shared" si="3"/>
        <v>0</v>
      </c>
      <c r="C187" s="75" t="str">
        <f>IF(OR(C186="סה""כ",C186=""),"",IF(IFERROR(_xlfn.AGGREGATE(15,6,הוצאות!$B$1:$B$1017*1/--(הוצאות!$A$1:$A$1017=$P$5),ROW()-5),"")&lt;2000000000,IFERROR(_xlfn.AGGREGATE(15,6,הוצאות!$B$1:$B$1017*1/--(הוצאות!$A$1:$A$1017=$P$5),ROW()-5),""),"סה""כ"))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7" s="76" t="str">
        <f>IF(C187="סה""כ","",IFERROR(VLOOKUP($C187,הוצאות!$B:$Z,5,FALSE),""))</f>
        <v/>
      </c>
      <c r="E187" s="77">
        <v>167435</v>
      </c>
      <c r="F187" s="77">
        <v>114565</v>
      </c>
      <c r="G187" s="77">
        <v>145246</v>
      </c>
      <c r="H187" s="78">
        <v>251440</v>
      </c>
      <c r="I187" s="78">
        <v>201029</v>
      </c>
      <c r="J187" s="78">
        <v>265358.28000000003</v>
      </c>
      <c r="K187" s="79" t="str">
        <f ca="1">IF($C187="סה""כ",SUM(INDIRECT(ADDRESS(6,COLUMN())&amp;":"&amp;ADDRESS(ROW()-1,COLUMN()))),IFERROR(VLOOKUP($C187,הוצאות!$B:$AA,K$4-1,FALSE),""))</f>
        <v/>
      </c>
      <c r="L187" s="79" t="str">
        <f ca="1">IF($C187="סה""כ",SUM(INDIRECT(ADDRESS(6,COLUMN())&amp;":"&amp;ADDRESS(ROW()-1,COLUMN()))),IFERROR(VLOOKUP($C187,הוצאות!$B:$AA,L$4-1,FALSE),""))</f>
        <v/>
      </c>
      <c r="M187" s="79" t="str">
        <f ca="1">IF($C187="סה""כ",SUM(INDIRECT(ADDRESS(6,COLUMN())&amp;":"&amp;ADDRESS(ROW()-1,COLUMN()))),IFERROR(VLOOKUP($C187,הוצאות!$B:$AA,M$4-1,FALSE),""))</f>
        <v/>
      </c>
      <c r="N187" s="79" t="str">
        <f ca="1">IF($C187="סה""כ",SUM(INDIRECT(ADDRESS(6,COLUMN())&amp;":"&amp;ADDRESS(ROW()-1,COLUMN()))),IFERROR(VLOOKUP($C187,הוצאות!$B:$AA,N$4-1,FALSE),""))</f>
        <v/>
      </c>
      <c r="O187" s="79" t="str">
        <f ca="1">IF($C187="סה""כ",SUM(INDIRECT(ADDRESS(6,COLUMN())&amp;":"&amp;ADDRESS(ROW()-1,COLUMN()))),IFERROR(VLOOKUP($C187,הוצאות!$B:$AA,O$4-1,FALSE),""))</f>
        <v/>
      </c>
    </row>
    <row r="188" spans="1:15" ht="16.5" thickBot="1" x14ac:dyDescent="0.3">
      <c r="A188" s="52">
        <f t="shared" si="3"/>
        <v>0</v>
      </c>
      <c r="C188" s="75" t="str">
        <f>IF(OR(C187="סה""כ",C187=""),"",IF(IFERROR(_xlfn.AGGREGATE(15,6,הוצאות!$B$1:$B$1017*1/--(הוצאות!$A$1:$A$1017=$P$5),ROW()-5),"")&lt;2000000000,IFERROR(_xlfn.AGGREGATE(15,6,הוצאות!$B$1:$B$1017*1/--(הוצאות!$A$1:$A$1017=$P$5),ROW()-5),""),"סה""כ"))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8" s="76" t="str">
        <f>IF(C188="סה""כ","",IFERROR(VLOOKUP($C188,הוצאות!$B:$Z,5,FALSE),""))</f>
        <v/>
      </c>
      <c r="E188" s="77">
        <v>167435</v>
      </c>
      <c r="F188" s="77">
        <v>114565</v>
      </c>
      <c r="G188" s="77">
        <v>145246</v>
      </c>
      <c r="H188" s="78">
        <v>251440</v>
      </c>
      <c r="I188" s="78">
        <v>201029</v>
      </c>
      <c r="J188" s="78">
        <v>265358.28000000003</v>
      </c>
      <c r="K188" s="79" t="str">
        <f ca="1">IF($C188="סה""כ",SUM(INDIRECT(ADDRESS(6,COLUMN())&amp;":"&amp;ADDRESS(ROW()-1,COLUMN()))),IFERROR(VLOOKUP($C188,הוצאות!$B:$AA,K$4-1,FALSE),""))</f>
        <v/>
      </c>
      <c r="L188" s="79" t="str">
        <f ca="1">IF($C188="סה""כ",SUM(INDIRECT(ADDRESS(6,COLUMN())&amp;":"&amp;ADDRESS(ROW()-1,COLUMN()))),IFERROR(VLOOKUP($C188,הוצאות!$B:$AA,L$4-1,FALSE),""))</f>
        <v/>
      </c>
      <c r="M188" s="79" t="str">
        <f ca="1">IF($C188="סה""כ",SUM(INDIRECT(ADDRESS(6,COLUMN())&amp;":"&amp;ADDRESS(ROW()-1,COLUMN()))),IFERROR(VLOOKUP($C188,הוצאות!$B:$AA,M$4-1,FALSE),""))</f>
        <v/>
      </c>
      <c r="N188" s="79" t="str">
        <f ca="1">IF($C188="סה""כ",SUM(INDIRECT(ADDRESS(6,COLUMN())&amp;":"&amp;ADDRESS(ROW()-1,COLUMN()))),IFERROR(VLOOKUP($C188,הוצאות!$B:$AA,N$4-1,FALSE),""))</f>
        <v/>
      </c>
      <c r="O188" s="79" t="str">
        <f ca="1">IF($C188="סה""כ",SUM(INDIRECT(ADDRESS(6,COLUMN())&amp;":"&amp;ADDRESS(ROW()-1,COLUMN()))),IFERROR(VLOOKUP($C188,הוצאות!$B:$AA,O$4-1,FALSE),""))</f>
        <v/>
      </c>
    </row>
    <row r="189" spans="1:15" ht="16.5" thickBot="1" x14ac:dyDescent="0.3">
      <c r="A189" s="52">
        <f t="shared" si="3"/>
        <v>0</v>
      </c>
      <c r="C189" s="75" t="str">
        <f>IF(OR(C188="סה""כ",C188=""),"",IF(IFERROR(_xlfn.AGGREGATE(15,6,הוצאות!$B$1:$B$1017*1/--(הוצאות!$A$1:$A$1017=$P$5),ROW()-5),"")&lt;2000000000,IFERROR(_xlfn.AGGREGATE(15,6,הוצאות!$B$1:$B$1017*1/--(הוצאות!$A$1:$A$1017=$P$5),ROW()-5),""),"סה""כ"))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89" s="76" t="str">
        <f>IF(C189="סה""כ","",IFERROR(VLOOKUP($C189,הוצאות!$B:$Z,5,FALSE),""))</f>
        <v/>
      </c>
      <c r="E189" s="77">
        <v>167435</v>
      </c>
      <c r="F189" s="77">
        <v>114565</v>
      </c>
      <c r="G189" s="77">
        <v>145246</v>
      </c>
      <c r="H189" s="78">
        <v>251440</v>
      </c>
      <c r="I189" s="78">
        <v>201029</v>
      </c>
      <c r="J189" s="78">
        <v>265358.28000000003</v>
      </c>
      <c r="K189" s="79" t="str">
        <f ca="1">IF($C189="סה""כ",SUM(INDIRECT(ADDRESS(6,COLUMN())&amp;":"&amp;ADDRESS(ROW()-1,COLUMN()))),IFERROR(VLOOKUP($C189,הוצאות!$B:$AA,K$4-1,FALSE),""))</f>
        <v/>
      </c>
      <c r="L189" s="79" t="str">
        <f ca="1">IF($C189="סה""כ",SUM(INDIRECT(ADDRESS(6,COLUMN())&amp;":"&amp;ADDRESS(ROW()-1,COLUMN()))),IFERROR(VLOOKUP($C189,הוצאות!$B:$AA,L$4-1,FALSE),""))</f>
        <v/>
      </c>
      <c r="M189" s="79" t="str">
        <f ca="1">IF($C189="סה""כ",SUM(INDIRECT(ADDRESS(6,COLUMN())&amp;":"&amp;ADDRESS(ROW()-1,COLUMN()))),IFERROR(VLOOKUP($C189,הוצאות!$B:$AA,M$4-1,FALSE),""))</f>
        <v/>
      </c>
      <c r="N189" s="79" t="str">
        <f ca="1">IF($C189="סה""כ",SUM(INDIRECT(ADDRESS(6,COLUMN())&amp;":"&amp;ADDRESS(ROW()-1,COLUMN()))),IFERROR(VLOOKUP($C189,הוצאות!$B:$AA,N$4-1,FALSE),""))</f>
        <v/>
      </c>
      <c r="O189" s="79" t="str">
        <f ca="1">IF($C189="סה""כ",SUM(INDIRECT(ADDRESS(6,COLUMN())&amp;":"&amp;ADDRESS(ROW()-1,COLUMN()))),IFERROR(VLOOKUP($C189,הוצאות!$B:$AA,O$4-1,FALSE),""))</f>
        <v/>
      </c>
    </row>
    <row r="190" spans="1:15" ht="16.5" thickBot="1" x14ac:dyDescent="0.3">
      <c r="A190" s="52">
        <f t="shared" si="3"/>
        <v>0</v>
      </c>
      <c r="C190" s="75" t="str">
        <f>IF(OR(C189="סה""כ",C189=""),"",IF(IFERROR(_xlfn.AGGREGATE(15,6,הוצאות!$B$1:$B$1017*1/--(הוצאות!$A$1:$A$1017=$P$5),ROW()-5),"")&lt;2000000000,IFERROR(_xlfn.AGGREGATE(15,6,הוצאות!$B$1:$B$1017*1/--(הוצאות!$A$1:$A$1017=$P$5),ROW()-5),""),"סה""כ"))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0" s="76" t="str">
        <f>IF(C190="סה""כ","",IFERROR(VLOOKUP($C190,הוצאות!$B:$Z,5,FALSE),""))</f>
        <v/>
      </c>
      <c r="E190" s="77">
        <v>167435</v>
      </c>
      <c r="F190" s="77">
        <v>114565</v>
      </c>
      <c r="G190" s="77">
        <v>145246</v>
      </c>
      <c r="H190" s="78">
        <v>251440</v>
      </c>
      <c r="I190" s="78">
        <v>201029</v>
      </c>
      <c r="J190" s="78">
        <v>265358.28000000003</v>
      </c>
      <c r="K190" s="79" t="str">
        <f ca="1">IF($C190="סה""כ",SUM(INDIRECT(ADDRESS(6,COLUMN())&amp;":"&amp;ADDRESS(ROW()-1,COLUMN()))),IFERROR(VLOOKUP($C190,הוצאות!$B:$AA,K$4-1,FALSE),""))</f>
        <v/>
      </c>
      <c r="L190" s="79" t="str">
        <f ca="1">IF($C190="סה""כ",SUM(INDIRECT(ADDRESS(6,COLUMN())&amp;":"&amp;ADDRESS(ROW()-1,COLUMN()))),IFERROR(VLOOKUP($C190,הוצאות!$B:$AA,L$4-1,FALSE),""))</f>
        <v/>
      </c>
      <c r="M190" s="79" t="str">
        <f ca="1">IF($C190="סה""כ",SUM(INDIRECT(ADDRESS(6,COLUMN())&amp;":"&amp;ADDRESS(ROW()-1,COLUMN()))),IFERROR(VLOOKUP($C190,הוצאות!$B:$AA,M$4-1,FALSE),""))</f>
        <v/>
      </c>
      <c r="N190" s="79" t="str">
        <f ca="1">IF($C190="סה""כ",SUM(INDIRECT(ADDRESS(6,COLUMN())&amp;":"&amp;ADDRESS(ROW()-1,COLUMN()))),IFERROR(VLOOKUP($C190,הוצאות!$B:$AA,N$4-1,FALSE),""))</f>
        <v/>
      </c>
      <c r="O190" s="79" t="str">
        <f ca="1">IF($C190="סה""כ",SUM(INDIRECT(ADDRESS(6,COLUMN())&amp;":"&amp;ADDRESS(ROW()-1,COLUMN()))),IFERROR(VLOOKUP($C190,הוצאות!$B:$AA,O$4-1,FALSE),""))</f>
        <v/>
      </c>
    </row>
    <row r="191" spans="1:15" ht="16.5" thickBot="1" x14ac:dyDescent="0.3">
      <c r="A191" s="52">
        <f t="shared" si="3"/>
        <v>0</v>
      </c>
      <c r="C191" s="75" t="str">
        <f>IF(OR(C190="סה""כ",C190=""),"",IF(IFERROR(_xlfn.AGGREGATE(15,6,הוצאות!$B$1:$B$1017*1/--(הוצאות!$A$1:$A$1017=$P$5),ROW()-5),"")&lt;2000000000,IFERROR(_xlfn.AGGREGATE(15,6,הוצאות!$B$1:$B$1017*1/--(הוצאות!$A$1:$A$1017=$P$5),ROW()-5),""),"סה""כ"))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1" s="76" t="str">
        <f>IF(C191="סה""כ","",IFERROR(VLOOKUP($C191,הוצאות!$B:$Z,5,FALSE),""))</f>
        <v/>
      </c>
      <c r="E191" s="77">
        <v>167435</v>
      </c>
      <c r="F191" s="77">
        <v>114565</v>
      </c>
      <c r="G191" s="77">
        <v>145246</v>
      </c>
      <c r="H191" s="78">
        <v>251440</v>
      </c>
      <c r="I191" s="78">
        <v>201029</v>
      </c>
      <c r="J191" s="78">
        <v>265358.28000000003</v>
      </c>
      <c r="K191" s="79" t="str">
        <f ca="1">IF($C191="סה""כ",SUM(INDIRECT(ADDRESS(6,COLUMN())&amp;":"&amp;ADDRESS(ROW()-1,COLUMN()))),IFERROR(VLOOKUP($C191,הוצאות!$B:$AA,K$4-1,FALSE),""))</f>
        <v/>
      </c>
      <c r="L191" s="79" t="str">
        <f ca="1">IF($C191="סה""כ",SUM(INDIRECT(ADDRESS(6,COLUMN())&amp;":"&amp;ADDRESS(ROW()-1,COLUMN()))),IFERROR(VLOOKUP($C191,הוצאות!$B:$AA,L$4-1,FALSE),""))</f>
        <v/>
      </c>
      <c r="M191" s="79" t="str">
        <f ca="1">IF($C191="סה""כ",SUM(INDIRECT(ADDRESS(6,COLUMN())&amp;":"&amp;ADDRESS(ROW()-1,COLUMN()))),IFERROR(VLOOKUP($C191,הוצאות!$B:$AA,M$4-1,FALSE),""))</f>
        <v/>
      </c>
      <c r="N191" s="79" t="str">
        <f ca="1">IF($C191="סה""כ",SUM(INDIRECT(ADDRESS(6,COLUMN())&amp;":"&amp;ADDRESS(ROW()-1,COLUMN()))),IFERROR(VLOOKUP($C191,הוצאות!$B:$AA,N$4-1,FALSE),""))</f>
        <v/>
      </c>
      <c r="O191" s="79" t="str">
        <f ca="1">IF($C191="סה""כ",SUM(INDIRECT(ADDRESS(6,COLUMN())&amp;":"&amp;ADDRESS(ROW()-1,COLUMN()))),IFERROR(VLOOKUP($C191,הוצאות!$B:$AA,O$4-1,FALSE),""))</f>
        <v/>
      </c>
    </row>
    <row r="192" spans="1:15" ht="16.5" thickBot="1" x14ac:dyDescent="0.3">
      <c r="A192" s="52">
        <f t="shared" si="3"/>
        <v>0</v>
      </c>
      <c r="C192" s="75" t="str">
        <f>IF(OR(C191="סה""כ",C191=""),"",IF(IFERROR(_xlfn.AGGREGATE(15,6,הוצאות!$B$1:$B$1017*1/--(הוצאות!$A$1:$A$1017=$P$5),ROW()-5),"")&lt;2000000000,IFERROR(_xlfn.AGGREGATE(15,6,הוצאות!$B$1:$B$1017*1/--(הוצאות!$A$1:$A$1017=$P$5),ROW()-5),""),"סה""כ"))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2" s="76" t="str">
        <f>IF(C192="סה""כ","",IFERROR(VLOOKUP($C192,הוצאות!$B:$Z,5,FALSE),""))</f>
        <v/>
      </c>
      <c r="E192" s="77">
        <v>167435</v>
      </c>
      <c r="F192" s="77">
        <v>114565</v>
      </c>
      <c r="G192" s="77">
        <v>145246</v>
      </c>
      <c r="H192" s="78">
        <v>251440</v>
      </c>
      <c r="I192" s="78">
        <v>201029</v>
      </c>
      <c r="J192" s="78">
        <v>265358.28000000003</v>
      </c>
      <c r="K192" s="79" t="str">
        <f ca="1">IF($C192="סה""כ",SUM(INDIRECT(ADDRESS(6,COLUMN())&amp;":"&amp;ADDRESS(ROW()-1,COLUMN()))),IFERROR(VLOOKUP($C192,הוצאות!$B:$AA,K$4-1,FALSE),""))</f>
        <v/>
      </c>
      <c r="L192" s="79" t="str">
        <f ca="1">IF($C192="סה""כ",SUM(INDIRECT(ADDRESS(6,COLUMN())&amp;":"&amp;ADDRESS(ROW()-1,COLUMN()))),IFERROR(VLOOKUP($C192,הוצאות!$B:$AA,L$4-1,FALSE),""))</f>
        <v/>
      </c>
      <c r="M192" s="79" t="str">
        <f ca="1">IF($C192="סה""כ",SUM(INDIRECT(ADDRESS(6,COLUMN())&amp;":"&amp;ADDRESS(ROW()-1,COLUMN()))),IFERROR(VLOOKUP($C192,הוצאות!$B:$AA,M$4-1,FALSE),""))</f>
        <v/>
      </c>
      <c r="N192" s="79" t="str">
        <f ca="1">IF($C192="סה""כ",SUM(INDIRECT(ADDRESS(6,COLUMN())&amp;":"&amp;ADDRESS(ROW()-1,COLUMN()))),IFERROR(VLOOKUP($C192,הוצאות!$B:$AA,N$4-1,FALSE),""))</f>
        <v/>
      </c>
      <c r="O192" s="79" t="str">
        <f ca="1">IF($C192="סה""כ",SUM(INDIRECT(ADDRESS(6,COLUMN())&amp;":"&amp;ADDRESS(ROW()-1,COLUMN()))),IFERROR(VLOOKUP($C192,הוצאות!$B:$AA,O$4-1,FALSE),""))</f>
        <v/>
      </c>
    </row>
    <row r="193" spans="1:15" ht="16.5" thickBot="1" x14ac:dyDescent="0.3">
      <c r="A193" s="52">
        <f t="shared" si="3"/>
        <v>0</v>
      </c>
      <c r="C193" s="75" t="str">
        <f>IF(OR(C192="סה""כ",C192=""),"",IF(IFERROR(_xlfn.AGGREGATE(15,6,הוצאות!$B$1:$B$1017*1/--(הוצאות!$A$1:$A$1017=$P$5),ROW()-5),"")&lt;2000000000,IFERROR(_xlfn.AGGREGATE(15,6,הוצאות!$B$1:$B$1017*1/--(הוצאות!$A$1:$A$1017=$P$5),ROW()-5),""),"סה""כ"))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3" s="76" t="str">
        <f>IF(C193="סה""כ","",IFERROR(VLOOKUP($C193,הוצאות!$B:$Z,5,FALSE),""))</f>
        <v/>
      </c>
      <c r="E193" s="77">
        <v>167435</v>
      </c>
      <c r="F193" s="77">
        <v>114565</v>
      </c>
      <c r="G193" s="77">
        <v>145246</v>
      </c>
      <c r="H193" s="78">
        <v>251440</v>
      </c>
      <c r="I193" s="78">
        <v>201029</v>
      </c>
      <c r="J193" s="78">
        <v>265358.28000000003</v>
      </c>
      <c r="K193" s="79" t="str">
        <f ca="1">IF($C193="סה""כ",SUM(INDIRECT(ADDRESS(6,COLUMN())&amp;":"&amp;ADDRESS(ROW()-1,COLUMN()))),IFERROR(VLOOKUP($C193,הוצאות!$B:$AA,K$4-1,FALSE),""))</f>
        <v/>
      </c>
      <c r="L193" s="79" t="str">
        <f ca="1">IF($C193="סה""כ",SUM(INDIRECT(ADDRESS(6,COLUMN())&amp;":"&amp;ADDRESS(ROW()-1,COLUMN()))),IFERROR(VLOOKUP($C193,הוצאות!$B:$AA,L$4-1,FALSE),""))</f>
        <v/>
      </c>
      <c r="M193" s="79" t="str">
        <f ca="1">IF($C193="סה""כ",SUM(INDIRECT(ADDRESS(6,COLUMN())&amp;":"&amp;ADDRESS(ROW()-1,COLUMN()))),IFERROR(VLOOKUP($C193,הוצאות!$B:$AA,M$4-1,FALSE),""))</f>
        <v/>
      </c>
      <c r="N193" s="79" t="str">
        <f ca="1">IF($C193="סה""כ",SUM(INDIRECT(ADDRESS(6,COLUMN())&amp;":"&amp;ADDRESS(ROW()-1,COLUMN()))),IFERROR(VLOOKUP($C193,הוצאות!$B:$AA,N$4-1,FALSE),""))</f>
        <v/>
      </c>
      <c r="O193" s="79" t="str">
        <f ca="1">IF($C193="סה""כ",SUM(INDIRECT(ADDRESS(6,COLUMN())&amp;":"&amp;ADDRESS(ROW()-1,COLUMN()))),IFERROR(VLOOKUP($C193,הוצאות!$B:$AA,O$4-1,FALSE),""))</f>
        <v/>
      </c>
    </row>
    <row r="194" spans="1:15" ht="16.5" thickBot="1" x14ac:dyDescent="0.3">
      <c r="A194" s="52">
        <f t="shared" si="3"/>
        <v>0</v>
      </c>
      <c r="C194" s="75" t="str">
        <f>IF(OR(C193="סה""כ",C193=""),"",IF(IFERROR(_xlfn.AGGREGATE(15,6,הוצאות!$B$1:$B$1017*1/--(הוצאות!$A$1:$A$1017=$P$5),ROW()-5),"")&lt;2000000000,IFERROR(_xlfn.AGGREGATE(15,6,הוצאות!$B$1:$B$1017*1/--(הוצאות!$A$1:$A$1017=$P$5),ROW()-5),""),"סה""כ"))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4" s="76" t="str">
        <f>IF(C194="סה""כ","",IFERROR(VLOOKUP($C194,הוצאות!$B:$Z,5,FALSE),""))</f>
        <v/>
      </c>
      <c r="E194" s="77">
        <v>167435</v>
      </c>
      <c r="F194" s="77">
        <v>114565</v>
      </c>
      <c r="G194" s="77">
        <v>145246</v>
      </c>
      <c r="H194" s="78">
        <v>251440</v>
      </c>
      <c r="I194" s="78">
        <v>201029</v>
      </c>
      <c r="J194" s="78">
        <v>265358.28000000003</v>
      </c>
      <c r="K194" s="79" t="str">
        <f ca="1">IF($C194="סה""כ",SUM(INDIRECT(ADDRESS(6,COLUMN())&amp;":"&amp;ADDRESS(ROW()-1,COLUMN()))),IFERROR(VLOOKUP($C194,הוצאות!$B:$AA,K$4-1,FALSE),""))</f>
        <v/>
      </c>
      <c r="L194" s="79" t="str">
        <f ca="1">IF($C194="סה""כ",SUM(INDIRECT(ADDRESS(6,COLUMN())&amp;":"&amp;ADDRESS(ROW()-1,COLUMN()))),IFERROR(VLOOKUP($C194,הוצאות!$B:$AA,L$4-1,FALSE),""))</f>
        <v/>
      </c>
      <c r="M194" s="79" t="str">
        <f ca="1">IF($C194="סה""כ",SUM(INDIRECT(ADDRESS(6,COLUMN())&amp;":"&amp;ADDRESS(ROW()-1,COLUMN()))),IFERROR(VLOOKUP($C194,הוצאות!$B:$AA,M$4-1,FALSE),""))</f>
        <v/>
      </c>
      <c r="N194" s="79" t="str">
        <f ca="1">IF($C194="סה""כ",SUM(INDIRECT(ADDRESS(6,COLUMN())&amp;":"&amp;ADDRESS(ROW()-1,COLUMN()))),IFERROR(VLOOKUP($C194,הוצאות!$B:$AA,N$4-1,FALSE),""))</f>
        <v/>
      </c>
      <c r="O194" s="79" t="str">
        <f ca="1">IF($C194="סה""כ",SUM(INDIRECT(ADDRESS(6,COLUMN())&amp;":"&amp;ADDRESS(ROW()-1,COLUMN()))),IFERROR(VLOOKUP($C194,הוצאות!$B:$AA,O$4-1,FALSE),""))</f>
        <v/>
      </c>
    </row>
    <row r="195" spans="1:15" ht="16.5" thickBot="1" x14ac:dyDescent="0.3">
      <c r="A195" s="52">
        <f t="shared" si="3"/>
        <v>0</v>
      </c>
      <c r="C195" s="75" t="str">
        <f>IF(OR(C194="סה""כ",C194=""),"",IF(IFERROR(_xlfn.AGGREGATE(15,6,הוצאות!$B$1:$B$1017*1/--(הוצאות!$A$1:$A$1017=$P$5),ROW()-5),"")&lt;2000000000,IFERROR(_xlfn.AGGREGATE(15,6,הוצאות!$B$1:$B$1017*1/--(הוצאות!$A$1:$A$1017=$P$5),ROW()-5),""),"סה""כ"))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5" s="76" t="str">
        <f>IF(C195="סה""כ","",IFERROR(VLOOKUP($C195,הוצאות!$B:$Z,5,FALSE),""))</f>
        <v/>
      </c>
      <c r="E195" s="77">
        <v>167435</v>
      </c>
      <c r="F195" s="77">
        <v>114565</v>
      </c>
      <c r="G195" s="77">
        <v>145246</v>
      </c>
      <c r="H195" s="78">
        <v>251440</v>
      </c>
      <c r="I195" s="78">
        <v>201029</v>
      </c>
      <c r="J195" s="78">
        <v>265358.28000000003</v>
      </c>
      <c r="K195" s="79" t="str">
        <f ca="1">IF($C195="סה""כ",SUM(INDIRECT(ADDRESS(6,COLUMN())&amp;":"&amp;ADDRESS(ROW()-1,COLUMN()))),IFERROR(VLOOKUP($C195,הוצאות!$B:$AA,K$4-1,FALSE),""))</f>
        <v/>
      </c>
      <c r="L195" s="79" t="str">
        <f ca="1">IF($C195="סה""כ",SUM(INDIRECT(ADDRESS(6,COLUMN())&amp;":"&amp;ADDRESS(ROW()-1,COLUMN()))),IFERROR(VLOOKUP($C195,הוצאות!$B:$AA,L$4-1,FALSE),""))</f>
        <v/>
      </c>
      <c r="M195" s="79" t="str">
        <f ca="1">IF($C195="סה""כ",SUM(INDIRECT(ADDRESS(6,COLUMN())&amp;":"&amp;ADDRESS(ROW()-1,COLUMN()))),IFERROR(VLOOKUP($C195,הוצאות!$B:$AA,M$4-1,FALSE),""))</f>
        <v/>
      </c>
      <c r="N195" s="79" t="str">
        <f ca="1">IF($C195="סה""כ",SUM(INDIRECT(ADDRESS(6,COLUMN())&amp;":"&amp;ADDRESS(ROW()-1,COLUMN()))),IFERROR(VLOOKUP($C195,הוצאות!$B:$AA,N$4-1,FALSE),""))</f>
        <v/>
      </c>
      <c r="O195" s="79" t="str">
        <f ca="1">IF($C195="סה""כ",SUM(INDIRECT(ADDRESS(6,COLUMN())&amp;":"&amp;ADDRESS(ROW()-1,COLUMN()))),IFERROR(VLOOKUP($C195,הוצאות!$B:$AA,O$4-1,FALSE),""))</f>
        <v/>
      </c>
    </row>
    <row r="196" spans="1:15" ht="16.5" thickBot="1" x14ac:dyDescent="0.3">
      <c r="A196" s="52">
        <f t="shared" si="3"/>
        <v>0</v>
      </c>
      <c r="C196" s="75" t="str">
        <f>IF(OR(C195="סה""כ",C195=""),"",IF(IFERROR(_xlfn.AGGREGATE(15,6,הוצאות!$B$1:$B$1017*1/--(הוצאות!$A$1:$A$1017=$P$5),ROW()-5),"")&lt;2000000000,IFERROR(_xlfn.AGGREGATE(15,6,הוצאות!$B$1:$B$1017*1/--(הוצאות!$A$1:$A$1017=$P$5),ROW()-5),""),"סה""כ"))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6" s="76" t="str">
        <f>IF(C196="סה""כ","",IFERROR(VLOOKUP($C196,הוצאות!$B:$Z,5,FALSE),""))</f>
        <v/>
      </c>
      <c r="E196" s="77">
        <v>167435</v>
      </c>
      <c r="F196" s="77">
        <v>114565</v>
      </c>
      <c r="G196" s="77">
        <v>145246</v>
      </c>
      <c r="H196" s="78">
        <v>251440</v>
      </c>
      <c r="I196" s="78">
        <v>201029</v>
      </c>
      <c r="J196" s="78">
        <v>265358.28000000003</v>
      </c>
      <c r="K196" s="79" t="str">
        <f ca="1">IF($C196="סה""כ",SUM(INDIRECT(ADDRESS(6,COLUMN())&amp;":"&amp;ADDRESS(ROW()-1,COLUMN()))),IFERROR(VLOOKUP($C196,הוצאות!$B:$AA,K$4-1,FALSE),""))</f>
        <v/>
      </c>
      <c r="L196" s="79" t="str">
        <f ca="1">IF($C196="סה""כ",SUM(INDIRECT(ADDRESS(6,COLUMN())&amp;":"&amp;ADDRESS(ROW()-1,COLUMN()))),IFERROR(VLOOKUP($C196,הוצאות!$B:$AA,L$4-1,FALSE),""))</f>
        <v/>
      </c>
      <c r="M196" s="79" t="str">
        <f ca="1">IF($C196="סה""כ",SUM(INDIRECT(ADDRESS(6,COLUMN())&amp;":"&amp;ADDRESS(ROW()-1,COLUMN()))),IFERROR(VLOOKUP($C196,הוצאות!$B:$AA,M$4-1,FALSE),""))</f>
        <v/>
      </c>
      <c r="N196" s="79" t="str">
        <f ca="1">IF($C196="סה""כ",SUM(INDIRECT(ADDRESS(6,COLUMN())&amp;":"&amp;ADDRESS(ROW()-1,COLUMN()))),IFERROR(VLOOKUP($C196,הוצאות!$B:$AA,N$4-1,FALSE),""))</f>
        <v/>
      </c>
      <c r="O196" s="79" t="str">
        <f ca="1">IF($C196="סה""כ",SUM(INDIRECT(ADDRESS(6,COLUMN())&amp;":"&amp;ADDRESS(ROW()-1,COLUMN()))),IFERROR(VLOOKUP($C196,הוצאות!$B:$AA,O$4-1,FALSE),""))</f>
        <v/>
      </c>
    </row>
    <row r="197" spans="1:15" ht="16.5" thickBot="1" x14ac:dyDescent="0.3">
      <c r="A197" s="52">
        <f t="shared" si="3"/>
        <v>0</v>
      </c>
      <c r="C197" s="75" t="str">
        <f>IF(OR(C196="סה""כ",C196=""),"",IF(IFERROR(_xlfn.AGGREGATE(15,6,הוצאות!$B$1:$B$1017*1/--(הוצאות!$A$1:$A$1017=$P$5),ROW()-5),"")&lt;2000000000,IFERROR(_xlfn.AGGREGATE(15,6,הוצאות!$B$1:$B$1017*1/--(הוצאות!$A$1:$A$1017=$P$5),ROW()-5),""),"סה""כ"))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7" s="76" t="str">
        <f>IF(C197="סה""כ","",IFERROR(VLOOKUP($C197,הוצאות!$B:$Z,5,FALSE),""))</f>
        <v/>
      </c>
      <c r="E197" s="77">
        <v>167435</v>
      </c>
      <c r="F197" s="77">
        <v>114565</v>
      </c>
      <c r="G197" s="77">
        <v>145246</v>
      </c>
      <c r="H197" s="78">
        <v>251440</v>
      </c>
      <c r="I197" s="78">
        <v>201029</v>
      </c>
      <c r="J197" s="78">
        <v>265358.28000000003</v>
      </c>
      <c r="K197" s="79" t="str">
        <f ca="1">IF($C197="סה""כ",SUM(INDIRECT(ADDRESS(6,COLUMN())&amp;":"&amp;ADDRESS(ROW()-1,COLUMN()))),IFERROR(VLOOKUP($C197,הוצאות!$B:$AA,K$4-1,FALSE),""))</f>
        <v/>
      </c>
      <c r="L197" s="79" t="str">
        <f ca="1">IF($C197="סה""כ",SUM(INDIRECT(ADDRESS(6,COLUMN())&amp;":"&amp;ADDRESS(ROW()-1,COLUMN()))),IFERROR(VLOOKUP($C197,הוצאות!$B:$AA,L$4-1,FALSE),""))</f>
        <v/>
      </c>
      <c r="M197" s="79" t="str">
        <f ca="1">IF($C197="סה""כ",SUM(INDIRECT(ADDRESS(6,COLUMN())&amp;":"&amp;ADDRESS(ROW()-1,COLUMN()))),IFERROR(VLOOKUP($C197,הוצאות!$B:$AA,M$4-1,FALSE),""))</f>
        <v/>
      </c>
      <c r="N197" s="79" t="str">
        <f ca="1">IF($C197="סה""כ",SUM(INDIRECT(ADDRESS(6,COLUMN())&amp;":"&amp;ADDRESS(ROW()-1,COLUMN()))),IFERROR(VLOOKUP($C197,הוצאות!$B:$AA,N$4-1,FALSE),""))</f>
        <v/>
      </c>
      <c r="O197" s="79" t="str">
        <f ca="1">IF($C197="סה""כ",SUM(INDIRECT(ADDRESS(6,COLUMN())&amp;":"&amp;ADDRESS(ROW()-1,COLUMN()))),IFERROR(VLOOKUP($C197,הוצאות!$B:$AA,O$4-1,FALSE),""))</f>
        <v/>
      </c>
    </row>
    <row r="198" spans="1:15" ht="16.5" thickBot="1" x14ac:dyDescent="0.3">
      <c r="A198" s="52">
        <f t="shared" si="3"/>
        <v>0</v>
      </c>
      <c r="C198" s="75" t="str">
        <f>IF(OR(C197="סה""כ",C197=""),"",IF(IFERROR(_xlfn.AGGREGATE(15,6,הוצאות!$B$1:$B$1017*1/--(הוצאות!$A$1:$A$1017=$P$5),ROW()-5),"")&lt;2000000000,IFERROR(_xlfn.AGGREGATE(15,6,הוצאות!$B$1:$B$1017*1/--(הוצאות!$A$1:$A$1017=$P$5),ROW()-5),""),"סה""כ"))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8" s="76" t="str">
        <f>IF(C198="סה""כ","",IFERROR(VLOOKUP($C198,הוצאות!$B:$Z,5,FALSE),""))</f>
        <v/>
      </c>
      <c r="E198" s="77">
        <v>167435</v>
      </c>
      <c r="F198" s="77">
        <v>114565</v>
      </c>
      <c r="G198" s="77">
        <v>145246</v>
      </c>
      <c r="H198" s="78">
        <v>251440</v>
      </c>
      <c r="I198" s="78">
        <v>201029</v>
      </c>
      <c r="J198" s="78">
        <v>265358.28000000003</v>
      </c>
      <c r="K198" s="79" t="str">
        <f ca="1">IF($C198="סה""כ",SUM(INDIRECT(ADDRESS(6,COLUMN())&amp;":"&amp;ADDRESS(ROW()-1,COLUMN()))),IFERROR(VLOOKUP($C198,הוצאות!$B:$AA,K$4-1,FALSE),""))</f>
        <v/>
      </c>
      <c r="L198" s="79" t="str">
        <f ca="1">IF($C198="סה""כ",SUM(INDIRECT(ADDRESS(6,COLUMN())&amp;":"&amp;ADDRESS(ROW()-1,COLUMN()))),IFERROR(VLOOKUP($C198,הוצאות!$B:$AA,L$4-1,FALSE),""))</f>
        <v/>
      </c>
      <c r="M198" s="79" t="str">
        <f ca="1">IF($C198="סה""כ",SUM(INDIRECT(ADDRESS(6,COLUMN())&amp;":"&amp;ADDRESS(ROW()-1,COLUMN()))),IFERROR(VLOOKUP($C198,הוצאות!$B:$AA,M$4-1,FALSE),""))</f>
        <v/>
      </c>
      <c r="N198" s="79" t="str">
        <f ca="1">IF($C198="סה""כ",SUM(INDIRECT(ADDRESS(6,COLUMN())&amp;":"&amp;ADDRESS(ROW()-1,COLUMN()))),IFERROR(VLOOKUP($C198,הוצאות!$B:$AA,N$4-1,FALSE),""))</f>
        <v/>
      </c>
      <c r="O198" s="79" t="str">
        <f ca="1">IF($C198="סה""כ",SUM(INDIRECT(ADDRESS(6,COLUMN())&amp;":"&amp;ADDRESS(ROW()-1,COLUMN()))),IFERROR(VLOOKUP($C198,הוצאות!$B:$AA,O$4-1,FALSE),""))</f>
        <v/>
      </c>
    </row>
    <row r="199" spans="1:15" ht="16.5" thickBot="1" x14ac:dyDescent="0.3">
      <c r="A199" s="52">
        <f t="shared" ref="A199:A262" si="4">IF(C199&lt;2000000000,1,0)</f>
        <v>0</v>
      </c>
      <c r="C199" s="75" t="str">
        <f>IF(OR(C198="סה""כ",C198=""),"",IF(IFERROR(_xlfn.AGGREGATE(15,6,הוצאות!$B$1:$B$1017*1/--(הוצאות!$A$1:$A$1017=$P$5),ROW()-5),"")&lt;2000000000,IFERROR(_xlfn.AGGREGATE(15,6,הוצאות!$B$1:$B$1017*1/--(הוצאות!$A$1:$A$1017=$P$5),ROW()-5),""),"סה""כ"))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199" s="76" t="str">
        <f>IF(C199="סה""כ","",IFERROR(VLOOKUP($C199,הוצאות!$B:$Z,5,FALSE),""))</f>
        <v/>
      </c>
      <c r="E199" s="77">
        <v>167435</v>
      </c>
      <c r="F199" s="77">
        <v>114565</v>
      </c>
      <c r="G199" s="77">
        <v>145246</v>
      </c>
      <c r="H199" s="78">
        <v>251440</v>
      </c>
      <c r="I199" s="78">
        <v>201029</v>
      </c>
      <c r="J199" s="78">
        <v>265358.28000000003</v>
      </c>
      <c r="K199" s="79" t="str">
        <f ca="1">IF($C199="סה""כ",SUM(INDIRECT(ADDRESS(6,COLUMN())&amp;":"&amp;ADDRESS(ROW()-1,COLUMN()))),IFERROR(VLOOKUP($C199,הוצאות!$B:$AA,K$4-1,FALSE),""))</f>
        <v/>
      </c>
      <c r="L199" s="79" t="str">
        <f ca="1">IF($C199="סה""כ",SUM(INDIRECT(ADDRESS(6,COLUMN())&amp;":"&amp;ADDRESS(ROW()-1,COLUMN()))),IFERROR(VLOOKUP($C199,הוצאות!$B:$AA,L$4-1,FALSE),""))</f>
        <v/>
      </c>
      <c r="M199" s="79" t="str">
        <f ca="1">IF($C199="סה""כ",SUM(INDIRECT(ADDRESS(6,COLUMN())&amp;":"&amp;ADDRESS(ROW()-1,COLUMN()))),IFERROR(VLOOKUP($C199,הוצאות!$B:$AA,M$4-1,FALSE),""))</f>
        <v/>
      </c>
      <c r="N199" s="79" t="str">
        <f ca="1">IF($C199="סה""כ",SUM(INDIRECT(ADDRESS(6,COLUMN())&amp;":"&amp;ADDRESS(ROW()-1,COLUMN()))),IFERROR(VLOOKUP($C199,הוצאות!$B:$AA,N$4-1,FALSE),""))</f>
        <v/>
      </c>
      <c r="O199" s="79" t="str">
        <f ca="1">IF($C199="סה""כ",SUM(INDIRECT(ADDRESS(6,COLUMN())&amp;":"&amp;ADDRESS(ROW()-1,COLUMN()))),IFERROR(VLOOKUP($C199,הוצאות!$B:$AA,O$4-1,FALSE),""))</f>
        <v/>
      </c>
    </row>
    <row r="200" spans="1:15" ht="16.5" thickBot="1" x14ac:dyDescent="0.3">
      <c r="A200" s="52">
        <f t="shared" si="4"/>
        <v>0</v>
      </c>
      <c r="C200" s="75" t="str">
        <f>IF(OR(C199="סה""כ",C199=""),"",IF(IFERROR(_xlfn.AGGREGATE(15,6,הוצאות!$B$1:$B$1017*1/--(הוצאות!$A$1:$A$1017=$P$5),ROW()-5),"")&lt;2000000000,IFERROR(_xlfn.AGGREGATE(15,6,הוצאות!$B$1:$B$1017*1/--(הוצאות!$A$1:$A$1017=$P$5),ROW()-5),""),"סה""כ"))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0" s="76" t="str">
        <f>IF(C200="סה""כ","",IFERROR(VLOOKUP($C200,הוצאות!$B:$Z,5,FALSE),""))</f>
        <v/>
      </c>
      <c r="E200" s="77">
        <v>167435</v>
      </c>
      <c r="F200" s="77">
        <v>114565</v>
      </c>
      <c r="G200" s="77">
        <v>145246</v>
      </c>
      <c r="H200" s="78">
        <v>251440</v>
      </c>
      <c r="I200" s="78">
        <v>201029</v>
      </c>
      <c r="J200" s="78">
        <v>265358.28000000003</v>
      </c>
      <c r="K200" s="79" t="str">
        <f ca="1">IF($C200="סה""כ",SUM(INDIRECT(ADDRESS(6,COLUMN())&amp;":"&amp;ADDRESS(ROW()-1,COLUMN()))),IFERROR(VLOOKUP($C200,הוצאות!$B:$AA,K$4-1,FALSE),""))</f>
        <v/>
      </c>
      <c r="L200" s="79" t="str">
        <f ca="1">IF($C200="סה""כ",SUM(INDIRECT(ADDRESS(6,COLUMN())&amp;":"&amp;ADDRESS(ROW()-1,COLUMN()))),IFERROR(VLOOKUP($C200,הוצאות!$B:$AA,L$4-1,FALSE),""))</f>
        <v/>
      </c>
      <c r="M200" s="79" t="str">
        <f ca="1">IF($C200="סה""כ",SUM(INDIRECT(ADDRESS(6,COLUMN())&amp;":"&amp;ADDRESS(ROW()-1,COLUMN()))),IFERROR(VLOOKUP($C200,הוצאות!$B:$AA,M$4-1,FALSE),""))</f>
        <v/>
      </c>
      <c r="N200" s="79" t="str">
        <f ca="1">IF($C200="סה""כ",SUM(INDIRECT(ADDRESS(6,COLUMN())&amp;":"&amp;ADDRESS(ROW()-1,COLUMN()))),IFERROR(VLOOKUP($C200,הוצאות!$B:$AA,N$4-1,FALSE),""))</f>
        <v/>
      </c>
      <c r="O200" s="79" t="str">
        <f ca="1">IF($C200="סה""כ",SUM(INDIRECT(ADDRESS(6,COLUMN())&amp;":"&amp;ADDRESS(ROW()-1,COLUMN()))),IFERROR(VLOOKUP($C200,הוצאות!$B:$AA,O$4-1,FALSE),""))</f>
        <v/>
      </c>
    </row>
    <row r="201" spans="1:15" ht="16.5" thickBot="1" x14ac:dyDescent="0.3">
      <c r="A201" s="52">
        <f t="shared" si="4"/>
        <v>0</v>
      </c>
      <c r="C201" s="75" t="str">
        <f>IF(OR(C200="סה""כ",C200=""),"",IF(IFERROR(_xlfn.AGGREGATE(15,6,הוצאות!$B$1:$B$1017*1/--(הוצאות!$A$1:$A$1017=$P$5),ROW()-5),"")&lt;2000000000,IFERROR(_xlfn.AGGREGATE(15,6,הוצאות!$B$1:$B$1017*1/--(הוצאות!$A$1:$A$1017=$P$5),ROW()-5),""),"סה""כ"))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1" s="76" t="str">
        <f>IF(C201="סה""כ","",IFERROR(VLOOKUP($C201,הוצאות!$B:$Z,5,FALSE),""))</f>
        <v/>
      </c>
      <c r="E201" s="77">
        <v>167435</v>
      </c>
      <c r="F201" s="77">
        <v>114565</v>
      </c>
      <c r="G201" s="77">
        <v>145246</v>
      </c>
      <c r="H201" s="78">
        <v>251440</v>
      </c>
      <c r="I201" s="78">
        <v>201029</v>
      </c>
      <c r="J201" s="78">
        <v>265358.28000000003</v>
      </c>
      <c r="K201" s="79" t="str">
        <f ca="1">IF($C201="סה""כ",SUM(INDIRECT(ADDRESS(6,COLUMN())&amp;":"&amp;ADDRESS(ROW()-1,COLUMN()))),IFERROR(VLOOKUP($C201,הוצאות!$B:$AA,K$4-1,FALSE),""))</f>
        <v/>
      </c>
      <c r="L201" s="79" t="str">
        <f ca="1">IF($C201="סה""כ",SUM(INDIRECT(ADDRESS(6,COLUMN())&amp;":"&amp;ADDRESS(ROW()-1,COLUMN()))),IFERROR(VLOOKUP($C201,הוצאות!$B:$AA,L$4-1,FALSE),""))</f>
        <v/>
      </c>
      <c r="M201" s="79" t="str">
        <f ca="1">IF($C201="סה""כ",SUM(INDIRECT(ADDRESS(6,COLUMN())&amp;":"&amp;ADDRESS(ROW()-1,COLUMN()))),IFERROR(VLOOKUP($C201,הוצאות!$B:$AA,M$4-1,FALSE),""))</f>
        <v/>
      </c>
      <c r="N201" s="79" t="str">
        <f ca="1">IF($C201="סה""כ",SUM(INDIRECT(ADDRESS(6,COLUMN())&amp;":"&amp;ADDRESS(ROW()-1,COLUMN()))),IFERROR(VLOOKUP($C201,הוצאות!$B:$AA,N$4-1,FALSE),""))</f>
        <v/>
      </c>
      <c r="O201" s="79" t="str">
        <f ca="1">IF($C201="סה""כ",SUM(INDIRECT(ADDRESS(6,COLUMN())&amp;":"&amp;ADDRESS(ROW()-1,COLUMN()))),IFERROR(VLOOKUP($C201,הוצאות!$B:$AA,O$4-1,FALSE),""))</f>
        <v/>
      </c>
    </row>
    <row r="202" spans="1:15" ht="16.5" thickBot="1" x14ac:dyDescent="0.3">
      <c r="A202" s="52">
        <f t="shared" si="4"/>
        <v>0</v>
      </c>
      <c r="C202" s="75" t="str">
        <f>IF(OR(C201="סה""כ",C201=""),"",IF(IFERROR(_xlfn.AGGREGATE(15,6,הוצאות!$B$1:$B$1017*1/--(הוצאות!$A$1:$A$1017=$P$5),ROW()-5),"")&lt;2000000000,IFERROR(_xlfn.AGGREGATE(15,6,הוצאות!$B$1:$B$1017*1/--(הוצאות!$A$1:$A$1017=$P$5),ROW()-5),""),"סה""כ"))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2" s="76" t="str">
        <f>IF(C202="סה""כ","",IFERROR(VLOOKUP($C202,הוצאות!$B:$Z,5,FALSE),""))</f>
        <v/>
      </c>
      <c r="E202" s="77">
        <v>167435</v>
      </c>
      <c r="F202" s="77">
        <v>114565</v>
      </c>
      <c r="G202" s="77">
        <v>145246</v>
      </c>
      <c r="H202" s="78">
        <v>251440</v>
      </c>
      <c r="I202" s="78">
        <v>201029</v>
      </c>
      <c r="J202" s="78">
        <v>265358.28000000003</v>
      </c>
      <c r="K202" s="79" t="str">
        <f ca="1">IF($C202="סה""כ",SUM(INDIRECT(ADDRESS(6,COLUMN())&amp;":"&amp;ADDRESS(ROW()-1,COLUMN()))),IFERROR(VLOOKUP($C202,הוצאות!$B:$AA,K$4-1,FALSE),""))</f>
        <v/>
      </c>
      <c r="L202" s="79" t="str">
        <f ca="1">IF($C202="סה""כ",SUM(INDIRECT(ADDRESS(6,COLUMN())&amp;":"&amp;ADDRESS(ROW()-1,COLUMN()))),IFERROR(VLOOKUP($C202,הוצאות!$B:$AA,L$4-1,FALSE),""))</f>
        <v/>
      </c>
      <c r="M202" s="79" t="str">
        <f ca="1">IF($C202="סה""כ",SUM(INDIRECT(ADDRESS(6,COLUMN())&amp;":"&amp;ADDRESS(ROW()-1,COLUMN()))),IFERROR(VLOOKUP($C202,הוצאות!$B:$AA,M$4-1,FALSE),""))</f>
        <v/>
      </c>
      <c r="N202" s="79" t="str">
        <f ca="1">IF($C202="סה""כ",SUM(INDIRECT(ADDRESS(6,COLUMN())&amp;":"&amp;ADDRESS(ROW()-1,COLUMN()))),IFERROR(VLOOKUP($C202,הוצאות!$B:$AA,N$4-1,FALSE),""))</f>
        <v/>
      </c>
      <c r="O202" s="79" t="str">
        <f ca="1">IF($C202="סה""כ",SUM(INDIRECT(ADDRESS(6,COLUMN())&amp;":"&amp;ADDRESS(ROW()-1,COLUMN()))),IFERROR(VLOOKUP($C202,הוצאות!$B:$AA,O$4-1,FALSE),""))</f>
        <v/>
      </c>
    </row>
    <row r="203" spans="1:15" ht="16.5" thickBot="1" x14ac:dyDescent="0.3">
      <c r="A203" s="52">
        <f t="shared" si="4"/>
        <v>0</v>
      </c>
      <c r="C203" s="75" t="str">
        <f>IF(OR(C202="סה""כ",C202=""),"",IF(IFERROR(_xlfn.AGGREGATE(15,6,הוצאות!$B$1:$B$1017*1/--(הוצאות!$A$1:$A$1017=$P$5),ROW()-5),"")&lt;2000000000,IFERROR(_xlfn.AGGREGATE(15,6,הוצאות!$B$1:$B$1017*1/--(הוצאות!$A$1:$A$1017=$P$5),ROW()-5),""),"סה""כ"))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3" s="76" t="str">
        <f>IF(C203="סה""כ","",IFERROR(VLOOKUP($C203,הוצאות!$B:$Z,5,FALSE),""))</f>
        <v/>
      </c>
      <c r="E203" s="77">
        <v>167435</v>
      </c>
      <c r="F203" s="77">
        <v>114565</v>
      </c>
      <c r="G203" s="77">
        <v>145246</v>
      </c>
      <c r="H203" s="78">
        <v>251440</v>
      </c>
      <c r="I203" s="78">
        <v>201029</v>
      </c>
      <c r="J203" s="78">
        <v>265358.28000000003</v>
      </c>
      <c r="K203" s="79" t="str">
        <f ca="1">IF($C203="סה""כ",SUM(INDIRECT(ADDRESS(6,COLUMN())&amp;":"&amp;ADDRESS(ROW()-1,COLUMN()))),IFERROR(VLOOKUP($C203,הוצאות!$B:$AA,K$4-1,FALSE),""))</f>
        <v/>
      </c>
      <c r="L203" s="79" t="str">
        <f ca="1">IF($C203="סה""כ",SUM(INDIRECT(ADDRESS(6,COLUMN())&amp;":"&amp;ADDRESS(ROW()-1,COLUMN()))),IFERROR(VLOOKUP($C203,הוצאות!$B:$AA,L$4-1,FALSE),""))</f>
        <v/>
      </c>
      <c r="M203" s="79" t="str">
        <f ca="1">IF($C203="סה""כ",SUM(INDIRECT(ADDRESS(6,COLUMN())&amp;":"&amp;ADDRESS(ROW()-1,COLUMN()))),IFERROR(VLOOKUP($C203,הוצאות!$B:$AA,M$4-1,FALSE),""))</f>
        <v/>
      </c>
      <c r="N203" s="79" t="str">
        <f ca="1">IF($C203="סה""כ",SUM(INDIRECT(ADDRESS(6,COLUMN())&amp;":"&amp;ADDRESS(ROW()-1,COLUMN()))),IFERROR(VLOOKUP($C203,הוצאות!$B:$AA,N$4-1,FALSE),""))</f>
        <v/>
      </c>
      <c r="O203" s="79" t="str">
        <f ca="1">IF($C203="סה""כ",SUM(INDIRECT(ADDRESS(6,COLUMN())&amp;":"&amp;ADDRESS(ROW()-1,COLUMN()))),IFERROR(VLOOKUP($C203,הוצאות!$B:$AA,O$4-1,FALSE),""))</f>
        <v/>
      </c>
    </row>
    <row r="204" spans="1:15" ht="16.5" thickBot="1" x14ac:dyDescent="0.3">
      <c r="A204" s="52">
        <f t="shared" si="4"/>
        <v>0</v>
      </c>
      <c r="C204" s="75" t="str">
        <f>IF(OR(C203="סה""כ",C203=""),"",IF(IFERROR(_xlfn.AGGREGATE(15,6,הוצאות!$B$1:$B$1017*1/--(הוצאות!$A$1:$A$1017=$P$5),ROW()-5),"")&lt;2000000000,IFERROR(_xlfn.AGGREGATE(15,6,הוצאות!$B$1:$B$1017*1/--(הוצאות!$A$1:$A$1017=$P$5),ROW()-5),""),"סה""כ"))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4" s="76" t="str">
        <f>IF(C204="סה""כ","",IFERROR(VLOOKUP($C204,הוצאות!$B:$Z,5,FALSE),""))</f>
        <v/>
      </c>
      <c r="E204" s="77">
        <v>167435</v>
      </c>
      <c r="F204" s="77">
        <v>114565</v>
      </c>
      <c r="G204" s="77">
        <v>145246</v>
      </c>
      <c r="H204" s="78">
        <v>251440</v>
      </c>
      <c r="I204" s="78">
        <v>201029</v>
      </c>
      <c r="J204" s="78">
        <v>265358.28000000003</v>
      </c>
      <c r="K204" s="79" t="str">
        <f ca="1">IF($C204="סה""כ",SUM(INDIRECT(ADDRESS(6,COLUMN())&amp;":"&amp;ADDRESS(ROW()-1,COLUMN()))),IFERROR(VLOOKUP($C204,הוצאות!$B:$AA,K$4-1,FALSE),""))</f>
        <v/>
      </c>
      <c r="L204" s="79" t="str">
        <f ca="1">IF($C204="סה""כ",SUM(INDIRECT(ADDRESS(6,COLUMN())&amp;":"&amp;ADDRESS(ROW()-1,COLUMN()))),IFERROR(VLOOKUP($C204,הוצאות!$B:$AA,L$4-1,FALSE),""))</f>
        <v/>
      </c>
      <c r="M204" s="79" t="str">
        <f ca="1">IF($C204="סה""כ",SUM(INDIRECT(ADDRESS(6,COLUMN())&amp;":"&amp;ADDRESS(ROW()-1,COLUMN()))),IFERROR(VLOOKUP($C204,הוצאות!$B:$AA,M$4-1,FALSE),""))</f>
        <v/>
      </c>
      <c r="N204" s="79" t="str">
        <f ca="1">IF($C204="סה""כ",SUM(INDIRECT(ADDRESS(6,COLUMN())&amp;":"&amp;ADDRESS(ROW()-1,COLUMN()))),IFERROR(VLOOKUP($C204,הוצאות!$B:$AA,N$4-1,FALSE),""))</f>
        <v/>
      </c>
      <c r="O204" s="79" t="str">
        <f ca="1">IF($C204="סה""כ",SUM(INDIRECT(ADDRESS(6,COLUMN())&amp;":"&amp;ADDRESS(ROW()-1,COLUMN()))),IFERROR(VLOOKUP($C204,הוצאות!$B:$AA,O$4-1,FALSE),""))</f>
        <v/>
      </c>
    </row>
    <row r="205" spans="1:15" ht="16.5" thickBot="1" x14ac:dyDescent="0.3">
      <c r="A205" s="52">
        <f t="shared" si="4"/>
        <v>0</v>
      </c>
      <c r="C205" s="75" t="str">
        <f>IF(OR(C204="סה""כ",C204=""),"",IF(IFERROR(_xlfn.AGGREGATE(15,6,הוצאות!$B$1:$B$1017*1/--(הוצאות!$A$1:$A$1017=$P$5),ROW()-5),"")&lt;2000000000,IFERROR(_xlfn.AGGREGATE(15,6,הוצאות!$B$1:$B$1017*1/--(הוצאות!$A$1:$A$1017=$P$5),ROW()-5),""),"סה""כ"))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5" s="76" t="str">
        <f>IF(C205="סה""כ","",IFERROR(VLOOKUP($C205,הוצאות!$B:$Z,5,FALSE),""))</f>
        <v/>
      </c>
      <c r="E205" s="77">
        <v>167435</v>
      </c>
      <c r="F205" s="77">
        <v>114565</v>
      </c>
      <c r="G205" s="77">
        <v>145246</v>
      </c>
      <c r="H205" s="78">
        <v>251440</v>
      </c>
      <c r="I205" s="78">
        <v>201029</v>
      </c>
      <c r="J205" s="78">
        <v>265358.28000000003</v>
      </c>
      <c r="K205" s="79" t="str">
        <f ca="1">IF($C205="סה""כ",SUM(INDIRECT(ADDRESS(6,COLUMN())&amp;":"&amp;ADDRESS(ROW()-1,COLUMN()))),IFERROR(VLOOKUP($C205,הוצאות!$B:$AA,K$4-1,FALSE),""))</f>
        <v/>
      </c>
      <c r="L205" s="79" t="str">
        <f ca="1">IF($C205="סה""כ",SUM(INDIRECT(ADDRESS(6,COLUMN())&amp;":"&amp;ADDRESS(ROW()-1,COLUMN()))),IFERROR(VLOOKUP($C205,הוצאות!$B:$AA,L$4-1,FALSE),""))</f>
        <v/>
      </c>
      <c r="M205" s="79" t="str">
        <f ca="1">IF($C205="סה""כ",SUM(INDIRECT(ADDRESS(6,COLUMN())&amp;":"&amp;ADDRESS(ROW()-1,COLUMN()))),IFERROR(VLOOKUP($C205,הוצאות!$B:$AA,M$4-1,FALSE),""))</f>
        <v/>
      </c>
      <c r="N205" s="79" t="str">
        <f ca="1">IF($C205="סה""כ",SUM(INDIRECT(ADDRESS(6,COLUMN())&amp;":"&amp;ADDRESS(ROW()-1,COLUMN()))),IFERROR(VLOOKUP($C205,הוצאות!$B:$AA,N$4-1,FALSE),""))</f>
        <v/>
      </c>
      <c r="O205" s="79" t="str">
        <f ca="1">IF($C205="סה""כ",SUM(INDIRECT(ADDRESS(6,COLUMN())&amp;":"&amp;ADDRESS(ROW()-1,COLUMN()))),IFERROR(VLOOKUP($C205,הוצאות!$B:$AA,O$4-1,FALSE),""))</f>
        <v/>
      </c>
    </row>
    <row r="206" spans="1:15" ht="16.5" thickBot="1" x14ac:dyDescent="0.3">
      <c r="A206" s="52">
        <f t="shared" si="4"/>
        <v>0</v>
      </c>
      <c r="C206" s="75" t="str">
        <f>IF(OR(C205="סה""כ",C205=""),"",IF(IFERROR(_xlfn.AGGREGATE(15,6,הוצאות!$B$1:$B$1017*1/--(הוצאות!$A$1:$A$1017=$P$5),ROW()-5),"")&lt;2000000000,IFERROR(_xlfn.AGGREGATE(15,6,הוצאות!$B$1:$B$1017*1/--(הוצאות!$A$1:$A$1017=$P$5),ROW()-5),""),"סה""כ"))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6" s="76" t="str">
        <f>IF(C206="סה""כ","",IFERROR(VLOOKUP($C206,הוצאות!$B:$Z,5,FALSE),""))</f>
        <v/>
      </c>
      <c r="E206" s="77">
        <v>167435</v>
      </c>
      <c r="F206" s="77">
        <v>114565</v>
      </c>
      <c r="G206" s="77">
        <v>145246</v>
      </c>
      <c r="H206" s="78">
        <v>251440</v>
      </c>
      <c r="I206" s="78">
        <v>201029</v>
      </c>
      <c r="J206" s="78">
        <v>265358.28000000003</v>
      </c>
      <c r="K206" s="79" t="str">
        <f ca="1">IF($C206="סה""כ",SUM(INDIRECT(ADDRESS(6,COLUMN())&amp;":"&amp;ADDRESS(ROW()-1,COLUMN()))),IFERROR(VLOOKUP($C206,הוצאות!$B:$AA,K$4-1,FALSE),""))</f>
        <v/>
      </c>
      <c r="L206" s="79" t="str">
        <f ca="1">IF($C206="סה""כ",SUM(INDIRECT(ADDRESS(6,COLUMN())&amp;":"&amp;ADDRESS(ROW()-1,COLUMN()))),IFERROR(VLOOKUP($C206,הוצאות!$B:$AA,L$4-1,FALSE),""))</f>
        <v/>
      </c>
      <c r="M206" s="79" t="str">
        <f ca="1">IF($C206="סה""כ",SUM(INDIRECT(ADDRESS(6,COLUMN())&amp;":"&amp;ADDRESS(ROW()-1,COLUMN()))),IFERROR(VLOOKUP($C206,הוצאות!$B:$AA,M$4-1,FALSE),""))</f>
        <v/>
      </c>
      <c r="N206" s="79" t="str">
        <f ca="1">IF($C206="סה""כ",SUM(INDIRECT(ADDRESS(6,COLUMN())&amp;":"&amp;ADDRESS(ROW()-1,COLUMN()))),IFERROR(VLOOKUP($C206,הוצאות!$B:$AA,N$4-1,FALSE),""))</f>
        <v/>
      </c>
      <c r="O206" s="79" t="str">
        <f ca="1">IF($C206="סה""כ",SUM(INDIRECT(ADDRESS(6,COLUMN())&amp;":"&amp;ADDRESS(ROW()-1,COLUMN()))),IFERROR(VLOOKUP($C206,הוצאות!$B:$AA,O$4-1,FALSE),""))</f>
        <v/>
      </c>
    </row>
    <row r="207" spans="1:15" ht="16.5" thickBot="1" x14ac:dyDescent="0.3">
      <c r="A207" s="52">
        <f t="shared" si="4"/>
        <v>0</v>
      </c>
      <c r="C207" s="75" t="str">
        <f>IF(OR(C206="סה""כ",C206=""),"",IF(IFERROR(_xlfn.AGGREGATE(15,6,הוצאות!$B$1:$B$1017*1/--(הוצאות!$A$1:$A$1017=$P$5),ROW()-5),"")&lt;2000000000,IFERROR(_xlfn.AGGREGATE(15,6,הוצאות!$B$1:$B$1017*1/--(הוצאות!$A$1:$A$1017=$P$5),ROW()-5),""),"סה""כ"))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7" s="76" t="str">
        <f>IF(C207="סה""כ","",IFERROR(VLOOKUP($C207,הוצאות!$B:$Z,5,FALSE),""))</f>
        <v/>
      </c>
      <c r="E207" s="77">
        <v>167435</v>
      </c>
      <c r="F207" s="77">
        <v>114565</v>
      </c>
      <c r="G207" s="77">
        <v>145246</v>
      </c>
      <c r="H207" s="78">
        <v>251440</v>
      </c>
      <c r="I207" s="78">
        <v>201029</v>
      </c>
      <c r="J207" s="78">
        <v>265358.28000000003</v>
      </c>
      <c r="K207" s="79" t="str">
        <f ca="1">IF($C207="סה""כ",SUM(INDIRECT(ADDRESS(6,COLUMN())&amp;":"&amp;ADDRESS(ROW()-1,COLUMN()))),IFERROR(VLOOKUP($C207,הוצאות!$B:$AA,K$4-1,FALSE),""))</f>
        <v/>
      </c>
      <c r="L207" s="79" t="str">
        <f ca="1">IF($C207="סה""כ",SUM(INDIRECT(ADDRESS(6,COLUMN())&amp;":"&amp;ADDRESS(ROW()-1,COLUMN()))),IFERROR(VLOOKUP($C207,הוצאות!$B:$AA,L$4-1,FALSE),""))</f>
        <v/>
      </c>
      <c r="M207" s="79" t="str">
        <f ca="1">IF($C207="סה""כ",SUM(INDIRECT(ADDRESS(6,COLUMN())&amp;":"&amp;ADDRESS(ROW()-1,COLUMN()))),IFERROR(VLOOKUP($C207,הוצאות!$B:$AA,M$4-1,FALSE),""))</f>
        <v/>
      </c>
      <c r="N207" s="79" t="str">
        <f ca="1">IF($C207="סה""כ",SUM(INDIRECT(ADDRESS(6,COLUMN())&amp;":"&amp;ADDRESS(ROW()-1,COLUMN()))),IFERROR(VLOOKUP($C207,הוצאות!$B:$AA,N$4-1,FALSE),""))</f>
        <v/>
      </c>
      <c r="O207" s="79" t="str">
        <f ca="1">IF($C207="סה""כ",SUM(INDIRECT(ADDRESS(6,COLUMN())&amp;":"&amp;ADDRESS(ROW()-1,COLUMN()))),IFERROR(VLOOKUP($C207,הוצאות!$B:$AA,O$4-1,FALSE),""))</f>
        <v/>
      </c>
    </row>
    <row r="208" spans="1:15" ht="16.5" thickBot="1" x14ac:dyDescent="0.3">
      <c r="A208" s="52">
        <f t="shared" si="4"/>
        <v>0</v>
      </c>
      <c r="C208" s="75" t="str">
        <f>IF(OR(C207="סה""כ",C207=""),"",IF(IFERROR(_xlfn.AGGREGATE(15,6,הוצאות!$B$1:$B$1017*1/--(הוצאות!$A$1:$A$1017=$P$5),ROW()-5),"")&lt;2000000000,IFERROR(_xlfn.AGGREGATE(15,6,הוצאות!$B$1:$B$1017*1/--(הוצאות!$A$1:$A$1017=$P$5),ROW()-5),""),"סה""כ"))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8" s="76" t="str">
        <f>IF(C208="סה""כ","",IFERROR(VLOOKUP($C208,הוצאות!$B:$Z,5,FALSE),""))</f>
        <v/>
      </c>
      <c r="E208" s="77">
        <v>167435</v>
      </c>
      <c r="F208" s="77">
        <v>114565</v>
      </c>
      <c r="G208" s="77">
        <v>145246</v>
      </c>
      <c r="H208" s="78">
        <v>251440</v>
      </c>
      <c r="I208" s="78">
        <v>201029</v>
      </c>
      <c r="J208" s="78">
        <v>265358.28000000003</v>
      </c>
      <c r="K208" s="79" t="str">
        <f ca="1">IF($C208="סה""כ",SUM(INDIRECT(ADDRESS(6,COLUMN())&amp;":"&amp;ADDRESS(ROW()-1,COLUMN()))),IFERROR(VLOOKUP($C208,הוצאות!$B:$AA,K$4-1,FALSE),""))</f>
        <v/>
      </c>
      <c r="L208" s="79" t="str">
        <f ca="1">IF($C208="סה""כ",SUM(INDIRECT(ADDRESS(6,COLUMN())&amp;":"&amp;ADDRESS(ROW()-1,COLUMN()))),IFERROR(VLOOKUP($C208,הוצאות!$B:$AA,L$4-1,FALSE),""))</f>
        <v/>
      </c>
      <c r="M208" s="79" t="str">
        <f ca="1">IF($C208="סה""כ",SUM(INDIRECT(ADDRESS(6,COLUMN())&amp;":"&amp;ADDRESS(ROW()-1,COLUMN()))),IFERROR(VLOOKUP($C208,הוצאות!$B:$AA,M$4-1,FALSE),""))</f>
        <v/>
      </c>
      <c r="N208" s="79" t="str">
        <f ca="1">IF($C208="סה""כ",SUM(INDIRECT(ADDRESS(6,COLUMN())&amp;":"&amp;ADDRESS(ROW()-1,COLUMN()))),IFERROR(VLOOKUP($C208,הוצאות!$B:$AA,N$4-1,FALSE),""))</f>
        <v/>
      </c>
      <c r="O208" s="79" t="str">
        <f ca="1">IF($C208="סה""כ",SUM(INDIRECT(ADDRESS(6,COLUMN())&amp;":"&amp;ADDRESS(ROW()-1,COLUMN()))),IFERROR(VLOOKUP($C208,הוצאות!$B:$AA,O$4-1,FALSE),""))</f>
        <v/>
      </c>
    </row>
    <row r="209" spans="1:15" ht="16.5" thickBot="1" x14ac:dyDescent="0.3">
      <c r="A209" s="52">
        <f t="shared" si="4"/>
        <v>0</v>
      </c>
      <c r="C209" s="75" t="str">
        <f>IF(OR(C208="סה""כ",C208=""),"",IF(IFERROR(_xlfn.AGGREGATE(15,6,הוצאות!$B$1:$B$1017*1/--(הוצאות!$A$1:$A$1017=$P$5),ROW()-5),"")&lt;2000000000,IFERROR(_xlfn.AGGREGATE(15,6,הוצאות!$B$1:$B$1017*1/--(הוצאות!$A$1:$A$1017=$P$5),ROW()-5),""),"סה""כ"))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09" s="76" t="str">
        <f>IF(C209="סה""כ","",IFERROR(VLOOKUP($C209,הוצאות!$B:$Z,5,FALSE),""))</f>
        <v/>
      </c>
      <c r="E209" s="77">
        <v>167435</v>
      </c>
      <c r="F209" s="77">
        <v>114565</v>
      </c>
      <c r="G209" s="77">
        <v>145246</v>
      </c>
      <c r="H209" s="78">
        <v>251440</v>
      </c>
      <c r="I209" s="78">
        <v>201029</v>
      </c>
      <c r="J209" s="78">
        <v>265358.28000000003</v>
      </c>
      <c r="K209" s="79" t="str">
        <f ca="1">IF($C209="סה""כ",SUM(INDIRECT(ADDRESS(6,COLUMN())&amp;":"&amp;ADDRESS(ROW()-1,COLUMN()))),IFERROR(VLOOKUP($C209,הוצאות!$B:$AA,K$4-1,FALSE),""))</f>
        <v/>
      </c>
      <c r="L209" s="79" t="str">
        <f ca="1">IF($C209="סה""כ",SUM(INDIRECT(ADDRESS(6,COLUMN())&amp;":"&amp;ADDRESS(ROW()-1,COLUMN()))),IFERROR(VLOOKUP($C209,הוצאות!$B:$AA,L$4-1,FALSE),""))</f>
        <v/>
      </c>
      <c r="M209" s="79" t="str">
        <f ca="1">IF($C209="סה""כ",SUM(INDIRECT(ADDRESS(6,COLUMN())&amp;":"&amp;ADDRESS(ROW()-1,COLUMN()))),IFERROR(VLOOKUP($C209,הוצאות!$B:$AA,M$4-1,FALSE),""))</f>
        <v/>
      </c>
      <c r="N209" s="79" t="str">
        <f ca="1">IF($C209="סה""כ",SUM(INDIRECT(ADDRESS(6,COLUMN())&amp;":"&amp;ADDRESS(ROW()-1,COLUMN()))),IFERROR(VLOOKUP($C209,הוצאות!$B:$AA,N$4-1,FALSE),""))</f>
        <v/>
      </c>
      <c r="O209" s="79" t="str">
        <f ca="1">IF($C209="סה""כ",SUM(INDIRECT(ADDRESS(6,COLUMN())&amp;":"&amp;ADDRESS(ROW()-1,COLUMN()))),IFERROR(VLOOKUP($C209,הוצאות!$B:$AA,O$4-1,FALSE),""))</f>
        <v/>
      </c>
    </row>
    <row r="210" spans="1:15" ht="16.5" thickBot="1" x14ac:dyDescent="0.3">
      <c r="A210" s="52">
        <f t="shared" si="4"/>
        <v>0</v>
      </c>
      <c r="C210" s="75" t="str">
        <f>IF(OR(C209="סה""כ",C209=""),"",IF(IFERROR(_xlfn.AGGREGATE(15,6,הוצאות!$B$1:$B$1017*1/--(הוצאות!$A$1:$A$1017=$P$5),ROW()-5),"")&lt;2000000000,IFERROR(_xlfn.AGGREGATE(15,6,הוצאות!$B$1:$B$1017*1/--(הוצאות!$A$1:$A$1017=$P$5),ROW()-5),""),"סה""כ"))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0" s="76" t="str">
        <f>IF(C210="סה""כ","",IFERROR(VLOOKUP($C210,הוצאות!$B:$Z,5,FALSE),""))</f>
        <v/>
      </c>
      <c r="E210" s="77">
        <v>167435</v>
      </c>
      <c r="F210" s="77">
        <v>114565</v>
      </c>
      <c r="G210" s="77">
        <v>145246</v>
      </c>
      <c r="H210" s="78">
        <v>251440</v>
      </c>
      <c r="I210" s="78">
        <v>201029</v>
      </c>
      <c r="J210" s="78">
        <v>265358.28000000003</v>
      </c>
      <c r="K210" s="79" t="str">
        <f ca="1">IF($C210="סה""כ",SUM(INDIRECT(ADDRESS(6,COLUMN())&amp;":"&amp;ADDRESS(ROW()-1,COLUMN()))),IFERROR(VLOOKUP($C210,הוצאות!$B:$AA,K$4-1,FALSE),""))</f>
        <v/>
      </c>
      <c r="L210" s="79" t="str">
        <f ca="1">IF($C210="סה""כ",SUM(INDIRECT(ADDRESS(6,COLUMN())&amp;":"&amp;ADDRESS(ROW()-1,COLUMN()))),IFERROR(VLOOKUP($C210,הוצאות!$B:$AA,L$4-1,FALSE),""))</f>
        <v/>
      </c>
      <c r="M210" s="79" t="str">
        <f ca="1">IF($C210="סה""כ",SUM(INDIRECT(ADDRESS(6,COLUMN())&amp;":"&amp;ADDRESS(ROW()-1,COLUMN()))),IFERROR(VLOOKUP($C210,הוצאות!$B:$AA,M$4-1,FALSE),""))</f>
        <v/>
      </c>
      <c r="N210" s="79" t="str">
        <f ca="1">IF($C210="סה""כ",SUM(INDIRECT(ADDRESS(6,COLUMN())&amp;":"&amp;ADDRESS(ROW()-1,COLUMN()))),IFERROR(VLOOKUP($C210,הוצאות!$B:$AA,N$4-1,FALSE),""))</f>
        <v/>
      </c>
      <c r="O210" s="79" t="str">
        <f ca="1">IF($C210="סה""כ",SUM(INDIRECT(ADDRESS(6,COLUMN())&amp;":"&amp;ADDRESS(ROW()-1,COLUMN()))),IFERROR(VLOOKUP($C210,הוצאות!$B:$AA,O$4-1,FALSE),""))</f>
        <v/>
      </c>
    </row>
    <row r="211" spans="1:15" ht="16.5" thickBot="1" x14ac:dyDescent="0.3">
      <c r="A211" s="52">
        <f t="shared" si="4"/>
        <v>0</v>
      </c>
      <c r="C211" s="75" t="str">
        <f>IF(OR(C210="סה""כ",C210=""),"",IF(IFERROR(_xlfn.AGGREGATE(15,6,הוצאות!$B$1:$B$1017*1/--(הוצאות!$A$1:$A$1017=$P$5),ROW()-5),"")&lt;2000000000,IFERROR(_xlfn.AGGREGATE(15,6,הוצאות!$B$1:$B$1017*1/--(הוצאות!$A$1:$A$1017=$P$5),ROW()-5),""),"סה""כ"))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1" s="76" t="str">
        <f>IF(C211="סה""כ","",IFERROR(VLOOKUP($C211,הוצאות!$B:$Z,5,FALSE),""))</f>
        <v/>
      </c>
      <c r="E211" s="77">
        <v>167435</v>
      </c>
      <c r="F211" s="77">
        <v>114565</v>
      </c>
      <c r="G211" s="77">
        <v>145246</v>
      </c>
      <c r="H211" s="78">
        <v>251440</v>
      </c>
      <c r="I211" s="78">
        <v>201029</v>
      </c>
      <c r="J211" s="78">
        <v>265358.28000000003</v>
      </c>
      <c r="K211" s="79" t="str">
        <f ca="1">IF($C211="סה""כ",SUM(INDIRECT(ADDRESS(6,COLUMN())&amp;":"&amp;ADDRESS(ROW()-1,COLUMN()))),IFERROR(VLOOKUP($C211,הוצאות!$B:$AA,K$4-1,FALSE),""))</f>
        <v/>
      </c>
      <c r="L211" s="79" t="str">
        <f ca="1">IF($C211="סה""כ",SUM(INDIRECT(ADDRESS(6,COLUMN())&amp;":"&amp;ADDRESS(ROW()-1,COLUMN()))),IFERROR(VLOOKUP($C211,הוצאות!$B:$AA,L$4-1,FALSE),""))</f>
        <v/>
      </c>
      <c r="M211" s="79" t="str">
        <f ca="1">IF($C211="סה""כ",SUM(INDIRECT(ADDRESS(6,COLUMN())&amp;":"&amp;ADDRESS(ROW()-1,COLUMN()))),IFERROR(VLOOKUP($C211,הוצאות!$B:$AA,M$4-1,FALSE),""))</f>
        <v/>
      </c>
      <c r="N211" s="79" t="str">
        <f ca="1">IF($C211="סה""כ",SUM(INDIRECT(ADDRESS(6,COLUMN())&amp;":"&amp;ADDRESS(ROW()-1,COLUMN()))),IFERROR(VLOOKUP($C211,הוצאות!$B:$AA,N$4-1,FALSE),""))</f>
        <v/>
      </c>
      <c r="O211" s="79" t="str">
        <f ca="1">IF($C211="סה""כ",SUM(INDIRECT(ADDRESS(6,COLUMN())&amp;":"&amp;ADDRESS(ROW()-1,COLUMN()))),IFERROR(VLOOKUP($C211,הוצאות!$B:$AA,O$4-1,FALSE),""))</f>
        <v/>
      </c>
    </row>
    <row r="212" spans="1:15" ht="16.5" thickBot="1" x14ac:dyDescent="0.3">
      <c r="A212" s="52">
        <f t="shared" si="4"/>
        <v>0</v>
      </c>
      <c r="C212" s="75" t="str">
        <f>IF(OR(C211="סה""כ",C211=""),"",IF(IFERROR(_xlfn.AGGREGATE(15,6,הוצאות!$B$1:$B$1017*1/--(הוצאות!$A$1:$A$1017=$P$5),ROW()-5),"")&lt;2000000000,IFERROR(_xlfn.AGGREGATE(15,6,הוצאות!$B$1:$B$1017*1/--(הוצאות!$A$1:$A$1017=$P$5),ROW()-5),""),"סה""כ"))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2" s="76" t="str">
        <f>IF(C212="סה""כ","",IFERROR(VLOOKUP($C212,הוצאות!$B:$Z,5,FALSE),""))</f>
        <v/>
      </c>
      <c r="E212" s="77">
        <v>167435</v>
      </c>
      <c r="F212" s="77">
        <v>114565</v>
      </c>
      <c r="G212" s="77">
        <v>145246</v>
      </c>
      <c r="H212" s="78">
        <v>251440</v>
      </c>
      <c r="I212" s="78">
        <v>201029</v>
      </c>
      <c r="J212" s="78">
        <v>265358.28000000003</v>
      </c>
      <c r="K212" s="79" t="str">
        <f ca="1">IF($C212="סה""כ",SUM(INDIRECT(ADDRESS(6,COLUMN())&amp;":"&amp;ADDRESS(ROW()-1,COLUMN()))),IFERROR(VLOOKUP($C212,הוצאות!$B:$AA,K$4-1,FALSE),""))</f>
        <v/>
      </c>
      <c r="L212" s="79" t="str">
        <f ca="1">IF($C212="סה""כ",SUM(INDIRECT(ADDRESS(6,COLUMN())&amp;":"&amp;ADDRESS(ROW()-1,COLUMN()))),IFERROR(VLOOKUP($C212,הוצאות!$B:$AA,L$4-1,FALSE),""))</f>
        <v/>
      </c>
      <c r="M212" s="79" t="str">
        <f ca="1">IF($C212="סה""כ",SUM(INDIRECT(ADDRESS(6,COLUMN())&amp;":"&amp;ADDRESS(ROW()-1,COLUMN()))),IFERROR(VLOOKUP($C212,הוצאות!$B:$AA,M$4-1,FALSE),""))</f>
        <v/>
      </c>
      <c r="N212" s="79" t="str">
        <f ca="1">IF($C212="סה""כ",SUM(INDIRECT(ADDRESS(6,COLUMN())&amp;":"&amp;ADDRESS(ROW()-1,COLUMN()))),IFERROR(VLOOKUP($C212,הוצאות!$B:$AA,N$4-1,FALSE),""))</f>
        <v/>
      </c>
      <c r="O212" s="79" t="str">
        <f ca="1">IF($C212="סה""כ",SUM(INDIRECT(ADDRESS(6,COLUMN())&amp;":"&amp;ADDRESS(ROW()-1,COLUMN()))),IFERROR(VLOOKUP($C212,הוצאות!$B:$AA,O$4-1,FALSE),""))</f>
        <v/>
      </c>
    </row>
    <row r="213" spans="1:15" ht="16.5" thickBot="1" x14ac:dyDescent="0.3">
      <c r="A213" s="52">
        <f t="shared" si="4"/>
        <v>0</v>
      </c>
      <c r="C213" s="75" t="str">
        <f>IF(OR(C212="סה""כ",C212=""),"",IF(IFERROR(_xlfn.AGGREGATE(15,6,הוצאות!$B$1:$B$1017*1/--(הוצאות!$A$1:$A$1017=$P$5),ROW()-5),"")&lt;2000000000,IFERROR(_xlfn.AGGREGATE(15,6,הוצאות!$B$1:$B$1017*1/--(הוצאות!$A$1:$A$1017=$P$5),ROW()-5),""),"סה""כ"))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3" s="76" t="str">
        <f>IF(C213="סה""כ","",IFERROR(VLOOKUP($C213,הוצאות!$B:$Z,5,FALSE),""))</f>
        <v/>
      </c>
      <c r="E213" s="77">
        <v>167435</v>
      </c>
      <c r="F213" s="77">
        <v>114565</v>
      </c>
      <c r="G213" s="77">
        <v>145246</v>
      </c>
      <c r="H213" s="78">
        <v>251440</v>
      </c>
      <c r="I213" s="78">
        <v>201029</v>
      </c>
      <c r="J213" s="78">
        <v>265358.28000000003</v>
      </c>
      <c r="K213" s="79" t="str">
        <f ca="1">IF($C213="סה""כ",SUM(INDIRECT(ADDRESS(6,COLUMN())&amp;":"&amp;ADDRESS(ROW()-1,COLUMN()))),IFERROR(VLOOKUP($C213,הוצאות!$B:$AA,K$4-1,FALSE),""))</f>
        <v/>
      </c>
      <c r="L213" s="79" t="str">
        <f ca="1">IF($C213="סה""כ",SUM(INDIRECT(ADDRESS(6,COLUMN())&amp;":"&amp;ADDRESS(ROW()-1,COLUMN()))),IFERROR(VLOOKUP($C213,הוצאות!$B:$AA,L$4-1,FALSE),""))</f>
        <v/>
      </c>
      <c r="M213" s="79" t="str">
        <f ca="1">IF($C213="סה""כ",SUM(INDIRECT(ADDRESS(6,COLUMN())&amp;":"&amp;ADDRESS(ROW()-1,COLUMN()))),IFERROR(VLOOKUP($C213,הוצאות!$B:$AA,M$4-1,FALSE),""))</f>
        <v/>
      </c>
      <c r="N213" s="79" t="str">
        <f ca="1">IF($C213="סה""כ",SUM(INDIRECT(ADDRESS(6,COLUMN())&amp;":"&amp;ADDRESS(ROW()-1,COLUMN()))),IFERROR(VLOOKUP($C213,הוצאות!$B:$AA,N$4-1,FALSE),""))</f>
        <v/>
      </c>
      <c r="O213" s="79" t="str">
        <f ca="1">IF($C213="סה""כ",SUM(INDIRECT(ADDRESS(6,COLUMN())&amp;":"&amp;ADDRESS(ROW()-1,COLUMN()))),IFERROR(VLOOKUP($C213,הוצאות!$B:$AA,O$4-1,FALSE),""))</f>
        <v/>
      </c>
    </row>
    <row r="214" spans="1:15" ht="16.5" thickBot="1" x14ac:dyDescent="0.3">
      <c r="A214" s="52">
        <f t="shared" si="4"/>
        <v>0</v>
      </c>
      <c r="C214" s="75" t="str">
        <f>IF(OR(C213="סה""כ",C213=""),"",IF(IFERROR(_xlfn.AGGREGATE(15,6,הוצאות!$B$1:$B$1017*1/--(הוצאות!$A$1:$A$1017=$P$5),ROW()-5),"")&lt;2000000000,IFERROR(_xlfn.AGGREGATE(15,6,הוצאות!$B$1:$B$1017*1/--(הוצאות!$A$1:$A$1017=$P$5),ROW()-5),""),"סה""כ"))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4" s="76" t="str">
        <f>IF(C214="סה""כ","",IFERROR(VLOOKUP($C214,הוצאות!$B:$Z,5,FALSE),""))</f>
        <v/>
      </c>
      <c r="E214" s="77">
        <v>167435</v>
      </c>
      <c r="F214" s="77">
        <v>114565</v>
      </c>
      <c r="G214" s="77">
        <v>145246</v>
      </c>
      <c r="H214" s="78">
        <v>251440</v>
      </c>
      <c r="I214" s="78">
        <v>201029</v>
      </c>
      <c r="J214" s="78">
        <v>265358.28000000003</v>
      </c>
      <c r="K214" s="79" t="str">
        <f ca="1">IF($C214="סה""כ",SUM(INDIRECT(ADDRESS(6,COLUMN())&amp;":"&amp;ADDRESS(ROW()-1,COLUMN()))),IFERROR(VLOOKUP($C214,הוצאות!$B:$AA,K$4-1,FALSE),""))</f>
        <v/>
      </c>
      <c r="L214" s="79" t="str">
        <f ca="1">IF($C214="סה""כ",SUM(INDIRECT(ADDRESS(6,COLUMN())&amp;":"&amp;ADDRESS(ROW()-1,COLUMN()))),IFERROR(VLOOKUP($C214,הוצאות!$B:$AA,L$4-1,FALSE),""))</f>
        <v/>
      </c>
      <c r="M214" s="79" t="str">
        <f ca="1">IF($C214="סה""כ",SUM(INDIRECT(ADDRESS(6,COLUMN())&amp;":"&amp;ADDRESS(ROW()-1,COLUMN()))),IFERROR(VLOOKUP($C214,הוצאות!$B:$AA,M$4-1,FALSE),""))</f>
        <v/>
      </c>
      <c r="N214" s="79" t="str">
        <f ca="1">IF($C214="סה""כ",SUM(INDIRECT(ADDRESS(6,COLUMN())&amp;":"&amp;ADDRESS(ROW()-1,COLUMN()))),IFERROR(VLOOKUP($C214,הוצאות!$B:$AA,N$4-1,FALSE),""))</f>
        <v/>
      </c>
      <c r="O214" s="79" t="str">
        <f ca="1">IF($C214="סה""כ",SUM(INDIRECT(ADDRESS(6,COLUMN())&amp;":"&amp;ADDRESS(ROW()-1,COLUMN()))),IFERROR(VLOOKUP($C214,הוצאות!$B:$AA,O$4-1,FALSE),""))</f>
        <v/>
      </c>
    </row>
    <row r="215" spans="1:15" ht="16.5" thickBot="1" x14ac:dyDescent="0.3">
      <c r="A215" s="52">
        <f t="shared" si="4"/>
        <v>0</v>
      </c>
      <c r="C215" s="75" t="str">
        <f>IF(OR(C214="סה""כ",C214=""),"",IF(IFERROR(_xlfn.AGGREGATE(15,6,הוצאות!$B$1:$B$1017*1/--(הוצאות!$A$1:$A$1017=$P$5),ROW()-5),"")&lt;2000000000,IFERROR(_xlfn.AGGREGATE(15,6,הוצאות!$B$1:$B$1017*1/--(הוצאות!$A$1:$A$1017=$P$5),ROW()-5),""),"סה""כ"))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5" s="76" t="str">
        <f>IF(C215="סה""כ","",IFERROR(VLOOKUP($C215,הוצאות!$B:$Z,5,FALSE),""))</f>
        <v/>
      </c>
      <c r="E215" s="77">
        <v>167435</v>
      </c>
      <c r="F215" s="77">
        <v>114565</v>
      </c>
      <c r="G215" s="77">
        <v>145246</v>
      </c>
      <c r="H215" s="78">
        <v>251440</v>
      </c>
      <c r="I215" s="78">
        <v>201029</v>
      </c>
      <c r="J215" s="78">
        <v>265358.28000000003</v>
      </c>
      <c r="K215" s="79" t="str">
        <f ca="1">IF($C215="סה""כ",SUM(INDIRECT(ADDRESS(6,COLUMN())&amp;":"&amp;ADDRESS(ROW()-1,COLUMN()))),IFERROR(VLOOKUP($C215,הוצאות!$B:$AA,K$4-1,FALSE),""))</f>
        <v/>
      </c>
      <c r="L215" s="79" t="str">
        <f ca="1">IF($C215="סה""כ",SUM(INDIRECT(ADDRESS(6,COLUMN())&amp;":"&amp;ADDRESS(ROW()-1,COLUMN()))),IFERROR(VLOOKUP($C215,הוצאות!$B:$AA,L$4-1,FALSE),""))</f>
        <v/>
      </c>
      <c r="M215" s="79" t="str">
        <f ca="1">IF($C215="סה""כ",SUM(INDIRECT(ADDRESS(6,COLUMN())&amp;":"&amp;ADDRESS(ROW()-1,COLUMN()))),IFERROR(VLOOKUP($C215,הוצאות!$B:$AA,M$4-1,FALSE),""))</f>
        <v/>
      </c>
      <c r="N215" s="79" t="str">
        <f ca="1">IF($C215="סה""כ",SUM(INDIRECT(ADDRESS(6,COLUMN())&amp;":"&amp;ADDRESS(ROW()-1,COLUMN()))),IFERROR(VLOOKUP($C215,הוצאות!$B:$AA,N$4-1,FALSE),""))</f>
        <v/>
      </c>
      <c r="O215" s="79" t="str">
        <f ca="1">IF($C215="סה""כ",SUM(INDIRECT(ADDRESS(6,COLUMN())&amp;":"&amp;ADDRESS(ROW()-1,COLUMN()))),IFERROR(VLOOKUP($C215,הוצאות!$B:$AA,O$4-1,FALSE),""))</f>
        <v/>
      </c>
    </row>
    <row r="216" spans="1:15" ht="16.5" thickBot="1" x14ac:dyDescent="0.3">
      <c r="A216" s="52">
        <f t="shared" si="4"/>
        <v>0</v>
      </c>
      <c r="C216" s="75" t="str">
        <f>IF(OR(C215="סה""כ",C215=""),"",IF(IFERROR(_xlfn.AGGREGATE(15,6,הוצאות!$B$1:$B$1017*1/--(הוצאות!$A$1:$A$1017=$P$5),ROW()-5),"")&lt;2000000000,IFERROR(_xlfn.AGGREGATE(15,6,הוצאות!$B$1:$B$1017*1/--(הוצאות!$A$1:$A$1017=$P$5),ROW()-5),""),"סה""כ"))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6" s="76" t="str">
        <f>IF(C216="סה""כ","",IFERROR(VLOOKUP($C216,הוצאות!$B:$Z,5,FALSE),""))</f>
        <v/>
      </c>
      <c r="E216" s="77">
        <v>167435</v>
      </c>
      <c r="F216" s="77">
        <v>114565</v>
      </c>
      <c r="G216" s="77">
        <v>145246</v>
      </c>
      <c r="H216" s="78">
        <v>251440</v>
      </c>
      <c r="I216" s="78">
        <v>201029</v>
      </c>
      <c r="J216" s="78">
        <v>265358.28000000003</v>
      </c>
      <c r="K216" s="79" t="str">
        <f ca="1">IF($C216="סה""כ",SUM(INDIRECT(ADDRESS(6,COLUMN())&amp;":"&amp;ADDRESS(ROW()-1,COLUMN()))),IFERROR(VLOOKUP($C216,הוצאות!$B:$AA,K$4-1,FALSE),""))</f>
        <v/>
      </c>
      <c r="L216" s="79" t="str">
        <f ca="1">IF($C216="סה""כ",SUM(INDIRECT(ADDRESS(6,COLUMN())&amp;":"&amp;ADDRESS(ROW()-1,COLUMN()))),IFERROR(VLOOKUP($C216,הוצאות!$B:$AA,L$4-1,FALSE),""))</f>
        <v/>
      </c>
      <c r="M216" s="79" t="str">
        <f ca="1">IF($C216="סה""כ",SUM(INDIRECT(ADDRESS(6,COLUMN())&amp;":"&amp;ADDRESS(ROW()-1,COLUMN()))),IFERROR(VLOOKUP($C216,הוצאות!$B:$AA,M$4-1,FALSE),""))</f>
        <v/>
      </c>
      <c r="N216" s="79" t="str">
        <f ca="1">IF($C216="סה""כ",SUM(INDIRECT(ADDRESS(6,COLUMN())&amp;":"&amp;ADDRESS(ROW()-1,COLUMN()))),IFERROR(VLOOKUP($C216,הוצאות!$B:$AA,N$4-1,FALSE),""))</f>
        <v/>
      </c>
      <c r="O216" s="79" t="str">
        <f ca="1">IF($C216="סה""כ",SUM(INDIRECT(ADDRESS(6,COLUMN())&amp;":"&amp;ADDRESS(ROW()-1,COLUMN()))),IFERROR(VLOOKUP($C216,הוצאות!$B:$AA,O$4-1,FALSE),""))</f>
        <v/>
      </c>
    </row>
    <row r="217" spans="1:15" ht="16.5" thickBot="1" x14ac:dyDescent="0.3">
      <c r="A217" s="52">
        <f t="shared" si="4"/>
        <v>0</v>
      </c>
      <c r="C217" s="75" t="str">
        <f>IF(OR(C216="סה""כ",C216=""),"",IF(IFERROR(_xlfn.AGGREGATE(15,6,הוצאות!$B$1:$B$1017*1/--(הוצאות!$A$1:$A$1017=$P$5),ROW()-5),"")&lt;2000000000,IFERROR(_xlfn.AGGREGATE(15,6,הוצאות!$B$1:$B$1017*1/--(הוצאות!$A$1:$A$1017=$P$5),ROW()-5),""),"סה""כ"))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7" s="76" t="str">
        <f>IF(C217="סה""כ","",IFERROR(VLOOKUP($C217,הוצאות!$B:$Z,5,FALSE),""))</f>
        <v/>
      </c>
      <c r="E217" s="77">
        <v>167435</v>
      </c>
      <c r="F217" s="77">
        <v>114565</v>
      </c>
      <c r="G217" s="77">
        <v>145246</v>
      </c>
      <c r="H217" s="78">
        <v>251440</v>
      </c>
      <c r="I217" s="78">
        <v>201029</v>
      </c>
      <c r="J217" s="78">
        <v>265358.28000000003</v>
      </c>
      <c r="K217" s="79" t="str">
        <f ca="1">IF($C217="סה""כ",SUM(INDIRECT(ADDRESS(6,COLUMN())&amp;":"&amp;ADDRESS(ROW()-1,COLUMN()))),IFERROR(VLOOKUP($C217,הוצאות!$B:$AA,K$4-1,FALSE),""))</f>
        <v/>
      </c>
      <c r="L217" s="79" t="str">
        <f ca="1">IF($C217="סה""כ",SUM(INDIRECT(ADDRESS(6,COLUMN())&amp;":"&amp;ADDRESS(ROW()-1,COLUMN()))),IFERROR(VLOOKUP($C217,הוצאות!$B:$AA,L$4-1,FALSE),""))</f>
        <v/>
      </c>
      <c r="M217" s="79" t="str">
        <f ca="1">IF($C217="סה""כ",SUM(INDIRECT(ADDRESS(6,COLUMN())&amp;":"&amp;ADDRESS(ROW()-1,COLUMN()))),IFERROR(VLOOKUP($C217,הוצאות!$B:$AA,M$4-1,FALSE),""))</f>
        <v/>
      </c>
      <c r="N217" s="79" t="str">
        <f ca="1">IF($C217="סה""כ",SUM(INDIRECT(ADDRESS(6,COLUMN())&amp;":"&amp;ADDRESS(ROW()-1,COLUMN()))),IFERROR(VLOOKUP($C217,הוצאות!$B:$AA,N$4-1,FALSE),""))</f>
        <v/>
      </c>
      <c r="O217" s="79" t="str">
        <f ca="1">IF($C217="סה""כ",SUM(INDIRECT(ADDRESS(6,COLUMN())&amp;":"&amp;ADDRESS(ROW()-1,COLUMN()))),IFERROR(VLOOKUP($C217,הוצאות!$B:$AA,O$4-1,FALSE),""))</f>
        <v/>
      </c>
    </row>
    <row r="218" spans="1:15" ht="16.5" thickBot="1" x14ac:dyDescent="0.3">
      <c r="A218" s="52">
        <f t="shared" si="4"/>
        <v>0</v>
      </c>
      <c r="C218" s="75" t="str">
        <f>IF(OR(C217="סה""כ",C217=""),"",IF(IFERROR(_xlfn.AGGREGATE(15,6,הוצאות!$B$1:$B$1017*1/--(הוצאות!$A$1:$A$1017=$P$5),ROW()-5),"")&lt;2000000000,IFERROR(_xlfn.AGGREGATE(15,6,הוצאות!$B$1:$B$1017*1/--(הוצאות!$A$1:$A$1017=$P$5),ROW()-5),""),"סה""כ"))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8" s="76" t="str">
        <f>IF(C218="סה""כ","",IFERROR(VLOOKUP($C218,הוצאות!$B:$Z,5,FALSE),""))</f>
        <v/>
      </c>
      <c r="E218" s="77">
        <v>167435</v>
      </c>
      <c r="F218" s="77">
        <v>114565</v>
      </c>
      <c r="G218" s="77">
        <v>145246</v>
      </c>
      <c r="H218" s="78">
        <v>251440</v>
      </c>
      <c r="I218" s="78">
        <v>201029</v>
      </c>
      <c r="J218" s="78">
        <v>265358.28000000003</v>
      </c>
      <c r="K218" s="79" t="str">
        <f ca="1">IF($C218="סה""כ",SUM(INDIRECT(ADDRESS(6,COLUMN())&amp;":"&amp;ADDRESS(ROW()-1,COLUMN()))),IFERROR(VLOOKUP($C218,הוצאות!$B:$AA,K$4-1,FALSE),""))</f>
        <v/>
      </c>
      <c r="L218" s="79" t="str">
        <f ca="1">IF($C218="סה""כ",SUM(INDIRECT(ADDRESS(6,COLUMN())&amp;":"&amp;ADDRESS(ROW()-1,COLUMN()))),IFERROR(VLOOKUP($C218,הוצאות!$B:$AA,L$4-1,FALSE),""))</f>
        <v/>
      </c>
      <c r="M218" s="79" t="str">
        <f ca="1">IF($C218="סה""כ",SUM(INDIRECT(ADDRESS(6,COLUMN())&amp;":"&amp;ADDRESS(ROW()-1,COLUMN()))),IFERROR(VLOOKUP($C218,הוצאות!$B:$AA,M$4-1,FALSE),""))</f>
        <v/>
      </c>
      <c r="N218" s="79" t="str">
        <f ca="1">IF($C218="סה""כ",SUM(INDIRECT(ADDRESS(6,COLUMN())&amp;":"&amp;ADDRESS(ROW()-1,COLUMN()))),IFERROR(VLOOKUP($C218,הוצאות!$B:$AA,N$4-1,FALSE),""))</f>
        <v/>
      </c>
      <c r="O218" s="79" t="str">
        <f ca="1">IF($C218="סה""כ",SUM(INDIRECT(ADDRESS(6,COLUMN())&amp;":"&amp;ADDRESS(ROW()-1,COLUMN()))),IFERROR(VLOOKUP($C218,הוצאות!$B:$AA,O$4-1,FALSE),""))</f>
        <v/>
      </c>
    </row>
    <row r="219" spans="1:15" ht="16.5" thickBot="1" x14ac:dyDescent="0.3">
      <c r="A219" s="52">
        <f t="shared" si="4"/>
        <v>0</v>
      </c>
      <c r="C219" s="75" t="str">
        <f>IF(OR(C218="סה""כ",C218=""),"",IF(IFERROR(_xlfn.AGGREGATE(15,6,הוצאות!$B$1:$B$1017*1/--(הוצאות!$A$1:$A$1017=$P$5),ROW()-5),"")&lt;2000000000,IFERROR(_xlfn.AGGREGATE(15,6,הוצאות!$B$1:$B$1017*1/--(הוצאות!$A$1:$A$1017=$P$5),ROW()-5),""),"סה""כ"))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19" s="76" t="str">
        <f>IF(C219="סה""כ","",IFERROR(VLOOKUP($C219,הוצאות!$B:$Z,5,FALSE),""))</f>
        <v/>
      </c>
      <c r="E219" s="77">
        <v>167435</v>
      </c>
      <c r="F219" s="77">
        <v>114565</v>
      </c>
      <c r="G219" s="77">
        <v>145246</v>
      </c>
      <c r="H219" s="78">
        <v>251440</v>
      </c>
      <c r="I219" s="78">
        <v>201029</v>
      </c>
      <c r="J219" s="78">
        <v>265358.28000000003</v>
      </c>
      <c r="K219" s="79" t="str">
        <f ca="1">IF($C219="סה""כ",SUM(INDIRECT(ADDRESS(6,COLUMN())&amp;":"&amp;ADDRESS(ROW()-1,COLUMN()))),IFERROR(VLOOKUP($C219,הוצאות!$B:$AA,K$4-1,FALSE),""))</f>
        <v/>
      </c>
      <c r="L219" s="79" t="str">
        <f ca="1">IF($C219="סה""כ",SUM(INDIRECT(ADDRESS(6,COLUMN())&amp;":"&amp;ADDRESS(ROW()-1,COLUMN()))),IFERROR(VLOOKUP($C219,הוצאות!$B:$AA,L$4-1,FALSE),""))</f>
        <v/>
      </c>
      <c r="M219" s="79" t="str">
        <f ca="1">IF($C219="סה""כ",SUM(INDIRECT(ADDRESS(6,COLUMN())&amp;":"&amp;ADDRESS(ROW()-1,COLUMN()))),IFERROR(VLOOKUP($C219,הוצאות!$B:$AA,M$4-1,FALSE),""))</f>
        <v/>
      </c>
      <c r="N219" s="79" t="str">
        <f ca="1">IF($C219="סה""כ",SUM(INDIRECT(ADDRESS(6,COLUMN())&amp;":"&amp;ADDRESS(ROW()-1,COLUMN()))),IFERROR(VLOOKUP($C219,הוצאות!$B:$AA,N$4-1,FALSE),""))</f>
        <v/>
      </c>
      <c r="O219" s="79" t="str">
        <f ca="1">IF($C219="סה""כ",SUM(INDIRECT(ADDRESS(6,COLUMN())&amp;":"&amp;ADDRESS(ROW()-1,COLUMN()))),IFERROR(VLOOKUP($C219,הוצאות!$B:$AA,O$4-1,FALSE),""))</f>
        <v/>
      </c>
    </row>
    <row r="220" spans="1:15" ht="16.5" thickBot="1" x14ac:dyDescent="0.3">
      <c r="A220" s="52">
        <f t="shared" si="4"/>
        <v>0</v>
      </c>
      <c r="C220" s="75" t="str">
        <f>IF(OR(C219="סה""כ",C219=""),"",IF(IFERROR(_xlfn.AGGREGATE(15,6,הוצאות!$B$1:$B$1017*1/--(הוצאות!$A$1:$A$1017=$P$5),ROW()-5),"")&lt;2000000000,IFERROR(_xlfn.AGGREGATE(15,6,הוצאות!$B$1:$B$1017*1/--(הוצאות!$A$1:$A$1017=$P$5),ROW()-5),""),"סה""כ"))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0" s="76" t="str">
        <f>IF(C220="סה""כ","",IFERROR(VLOOKUP($C220,הוצאות!$B:$Z,5,FALSE),""))</f>
        <v/>
      </c>
      <c r="E220" s="77">
        <v>167435</v>
      </c>
      <c r="F220" s="77">
        <v>114565</v>
      </c>
      <c r="G220" s="77">
        <v>145246</v>
      </c>
      <c r="H220" s="78">
        <v>251440</v>
      </c>
      <c r="I220" s="78">
        <v>201029</v>
      </c>
      <c r="J220" s="78">
        <v>265358.28000000003</v>
      </c>
      <c r="K220" s="79" t="str">
        <f ca="1">IF($C220="סה""כ",SUM(INDIRECT(ADDRESS(6,COLUMN())&amp;":"&amp;ADDRESS(ROW()-1,COLUMN()))),IFERROR(VLOOKUP($C220,הוצאות!$B:$AA,K$4-1,FALSE),""))</f>
        <v/>
      </c>
      <c r="L220" s="79" t="str">
        <f ca="1">IF($C220="סה""כ",SUM(INDIRECT(ADDRESS(6,COLUMN())&amp;":"&amp;ADDRESS(ROW()-1,COLUMN()))),IFERROR(VLOOKUP($C220,הוצאות!$B:$AA,L$4-1,FALSE),""))</f>
        <v/>
      </c>
      <c r="M220" s="79" t="str">
        <f ca="1">IF($C220="סה""כ",SUM(INDIRECT(ADDRESS(6,COLUMN())&amp;":"&amp;ADDRESS(ROW()-1,COLUMN()))),IFERROR(VLOOKUP($C220,הוצאות!$B:$AA,M$4-1,FALSE),""))</f>
        <v/>
      </c>
      <c r="N220" s="79" t="str">
        <f ca="1">IF($C220="סה""כ",SUM(INDIRECT(ADDRESS(6,COLUMN())&amp;":"&amp;ADDRESS(ROW()-1,COLUMN()))),IFERROR(VLOOKUP($C220,הוצאות!$B:$AA,N$4-1,FALSE),""))</f>
        <v/>
      </c>
      <c r="O220" s="79" t="str">
        <f ca="1">IF($C220="סה""כ",SUM(INDIRECT(ADDRESS(6,COLUMN())&amp;":"&amp;ADDRESS(ROW()-1,COLUMN()))),IFERROR(VLOOKUP($C220,הוצאות!$B:$AA,O$4-1,FALSE),""))</f>
        <v/>
      </c>
    </row>
    <row r="221" spans="1:15" ht="16.5" thickBot="1" x14ac:dyDescent="0.3">
      <c r="A221" s="52">
        <f t="shared" si="4"/>
        <v>0</v>
      </c>
      <c r="C221" s="75" t="str">
        <f>IF(OR(C220="סה""כ",C220=""),"",IF(IFERROR(_xlfn.AGGREGATE(15,6,הוצאות!$B$1:$B$1017*1/--(הוצאות!$A$1:$A$1017=$P$5),ROW()-5),"")&lt;2000000000,IFERROR(_xlfn.AGGREGATE(15,6,הוצאות!$B$1:$B$1017*1/--(הוצאות!$A$1:$A$1017=$P$5),ROW()-5),""),"סה""כ"))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1" s="76" t="str">
        <f>IF(C221="סה""כ","",IFERROR(VLOOKUP($C221,הוצאות!$B:$Z,5,FALSE),""))</f>
        <v/>
      </c>
      <c r="E221" s="77">
        <v>167435</v>
      </c>
      <c r="F221" s="77">
        <v>114565</v>
      </c>
      <c r="G221" s="77">
        <v>145246</v>
      </c>
      <c r="H221" s="78">
        <v>251440</v>
      </c>
      <c r="I221" s="78">
        <v>201029</v>
      </c>
      <c r="J221" s="78">
        <v>265358.28000000003</v>
      </c>
      <c r="K221" s="79" t="str">
        <f ca="1">IF($C221="סה""כ",SUM(INDIRECT(ADDRESS(6,COLUMN())&amp;":"&amp;ADDRESS(ROW()-1,COLUMN()))),IFERROR(VLOOKUP($C221,הוצאות!$B:$AA,K$4-1,FALSE),""))</f>
        <v/>
      </c>
      <c r="L221" s="79" t="str">
        <f ca="1">IF($C221="סה""כ",SUM(INDIRECT(ADDRESS(6,COLUMN())&amp;":"&amp;ADDRESS(ROW()-1,COLUMN()))),IFERROR(VLOOKUP($C221,הוצאות!$B:$AA,L$4-1,FALSE),""))</f>
        <v/>
      </c>
      <c r="M221" s="79" t="str">
        <f ca="1">IF($C221="סה""כ",SUM(INDIRECT(ADDRESS(6,COLUMN())&amp;":"&amp;ADDRESS(ROW()-1,COLUMN()))),IFERROR(VLOOKUP($C221,הוצאות!$B:$AA,M$4-1,FALSE),""))</f>
        <v/>
      </c>
      <c r="N221" s="79" t="str">
        <f ca="1">IF($C221="סה""כ",SUM(INDIRECT(ADDRESS(6,COLUMN())&amp;":"&amp;ADDRESS(ROW()-1,COLUMN()))),IFERROR(VLOOKUP($C221,הוצאות!$B:$AA,N$4-1,FALSE),""))</f>
        <v/>
      </c>
      <c r="O221" s="79" t="str">
        <f ca="1">IF($C221="סה""כ",SUM(INDIRECT(ADDRESS(6,COLUMN())&amp;":"&amp;ADDRESS(ROW()-1,COLUMN()))),IFERROR(VLOOKUP($C221,הוצאות!$B:$AA,O$4-1,FALSE),""))</f>
        <v/>
      </c>
    </row>
    <row r="222" spans="1:15" ht="16.5" thickBot="1" x14ac:dyDescent="0.3">
      <c r="A222" s="52">
        <f t="shared" si="4"/>
        <v>0</v>
      </c>
      <c r="C222" s="75" t="str">
        <f>IF(OR(C221="סה""כ",C221=""),"",IF(IFERROR(_xlfn.AGGREGATE(15,6,הוצאות!$B$1:$B$1017*1/--(הוצאות!$A$1:$A$1017=$P$5),ROW()-5),"")&lt;2000000000,IFERROR(_xlfn.AGGREGATE(15,6,הוצאות!$B$1:$B$1017*1/--(הוצאות!$A$1:$A$1017=$P$5),ROW()-5),""),"סה""כ"))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2" s="76" t="str">
        <f>IF(C222="סה""כ","",IFERROR(VLOOKUP($C222,הוצאות!$B:$Z,5,FALSE),""))</f>
        <v/>
      </c>
      <c r="E222" s="77">
        <v>167435</v>
      </c>
      <c r="F222" s="77">
        <v>114565</v>
      </c>
      <c r="G222" s="77">
        <v>145246</v>
      </c>
      <c r="H222" s="78">
        <v>251440</v>
      </c>
      <c r="I222" s="78">
        <v>201029</v>
      </c>
      <c r="J222" s="78">
        <v>265358.28000000003</v>
      </c>
      <c r="K222" s="79" t="str">
        <f ca="1">IF($C222="סה""כ",SUM(INDIRECT(ADDRESS(6,COLUMN())&amp;":"&amp;ADDRESS(ROW()-1,COLUMN()))),IFERROR(VLOOKUP($C222,הוצאות!$B:$AA,K$4-1,FALSE),""))</f>
        <v/>
      </c>
      <c r="L222" s="79" t="str">
        <f ca="1">IF($C222="סה""כ",SUM(INDIRECT(ADDRESS(6,COLUMN())&amp;":"&amp;ADDRESS(ROW()-1,COLUMN()))),IFERROR(VLOOKUP($C222,הוצאות!$B:$AA,L$4-1,FALSE),""))</f>
        <v/>
      </c>
      <c r="M222" s="79" t="str">
        <f ca="1">IF($C222="סה""כ",SUM(INDIRECT(ADDRESS(6,COLUMN())&amp;":"&amp;ADDRESS(ROW()-1,COLUMN()))),IFERROR(VLOOKUP($C222,הוצאות!$B:$AA,M$4-1,FALSE),""))</f>
        <v/>
      </c>
      <c r="N222" s="79" t="str">
        <f ca="1">IF($C222="סה""כ",SUM(INDIRECT(ADDRESS(6,COLUMN())&amp;":"&amp;ADDRESS(ROW()-1,COLUMN()))),IFERROR(VLOOKUP($C222,הוצאות!$B:$AA,N$4-1,FALSE),""))</f>
        <v/>
      </c>
      <c r="O222" s="79" t="str">
        <f ca="1">IF($C222="סה""כ",SUM(INDIRECT(ADDRESS(6,COLUMN())&amp;":"&amp;ADDRESS(ROW()-1,COLUMN()))),IFERROR(VLOOKUP($C222,הוצאות!$B:$AA,O$4-1,FALSE),""))</f>
        <v/>
      </c>
    </row>
    <row r="223" spans="1:15" ht="16.5" thickBot="1" x14ac:dyDescent="0.3">
      <c r="A223" s="52">
        <f t="shared" si="4"/>
        <v>0</v>
      </c>
      <c r="C223" s="75" t="str">
        <f>IF(OR(C222="סה""כ",C222=""),"",IF(IFERROR(_xlfn.AGGREGATE(15,6,הוצאות!$B$1:$B$1017*1/--(הוצאות!$A$1:$A$1017=$P$5),ROW()-5),"")&lt;2000000000,IFERROR(_xlfn.AGGREGATE(15,6,הוצאות!$B$1:$B$1017*1/--(הוצאות!$A$1:$A$1017=$P$5),ROW()-5),""),"סה""כ"))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3" s="76" t="str">
        <f>IF(C223="סה""כ","",IFERROR(VLOOKUP($C223,הוצאות!$B:$Z,5,FALSE),""))</f>
        <v/>
      </c>
      <c r="E223" s="77">
        <v>167435</v>
      </c>
      <c r="F223" s="77">
        <v>114565</v>
      </c>
      <c r="G223" s="77">
        <v>145246</v>
      </c>
      <c r="H223" s="78">
        <v>251440</v>
      </c>
      <c r="I223" s="78">
        <v>201029</v>
      </c>
      <c r="J223" s="78">
        <v>265358.28000000003</v>
      </c>
      <c r="K223" s="79" t="str">
        <f ca="1">IF($C223="סה""כ",SUM(INDIRECT(ADDRESS(6,COLUMN())&amp;":"&amp;ADDRESS(ROW()-1,COLUMN()))),IFERROR(VLOOKUP($C223,הוצאות!$B:$AA,K$4-1,FALSE),""))</f>
        <v/>
      </c>
      <c r="L223" s="79" t="str">
        <f ca="1">IF($C223="סה""כ",SUM(INDIRECT(ADDRESS(6,COLUMN())&amp;":"&amp;ADDRESS(ROW()-1,COLUMN()))),IFERROR(VLOOKUP($C223,הוצאות!$B:$AA,L$4-1,FALSE),""))</f>
        <v/>
      </c>
      <c r="M223" s="79" t="str">
        <f ca="1">IF($C223="סה""כ",SUM(INDIRECT(ADDRESS(6,COLUMN())&amp;":"&amp;ADDRESS(ROW()-1,COLUMN()))),IFERROR(VLOOKUP($C223,הוצאות!$B:$AA,M$4-1,FALSE),""))</f>
        <v/>
      </c>
      <c r="N223" s="79" t="str">
        <f ca="1">IF($C223="סה""כ",SUM(INDIRECT(ADDRESS(6,COLUMN())&amp;":"&amp;ADDRESS(ROW()-1,COLUMN()))),IFERROR(VLOOKUP($C223,הוצאות!$B:$AA,N$4-1,FALSE),""))</f>
        <v/>
      </c>
      <c r="O223" s="79" t="str">
        <f ca="1">IF($C223="סה""כ",SUM(INDIRECT(ADDRESS(6,COLUMN())&amp;":"&amp;ADDRESS(ROW()-1,COLUMN()))),IFERROR(VLOOKUP($C223,הוצאות!$B:$AA,O$4-1,FALSE),""))</f>
        <v/>
      </c>
    </row>
    <row r="224" spans="1:15" ht="16.5" thickBot="1" x14ac:dyDescent="0.3">
      <c r="A224" s="52">
        <f t="shared" si="4"/>
        <v>0</v>
      </c>
      <c r="C224" s="75" t="str">
        <f>IF(OR(C223="סה""כ",C223=""),"",IF(IFERROR(_xlfn.AGGREGATE(15,6,הוצאות!$B$1:$B$1017*1/--(הוצאות!$A$1:$A$1017=$P$5),ROW()-5),"")&lt;2000000000,IFERROR(_xlfn.AGGREGATE(15,6,הוצאות!$B$1:$B$1017*1/--(הוצאות!$A$1:$A$1017=$P$5),ROW()-5),""),"סה""כ"))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4" s="76" t="str">
        <f>IF(C224="סה""כ","",IFERROR(VLOOKUP($C224,הוצאות!$B:$Z,5,FALSE),""))</f>
        <v/>
      </c>
      <c r="E224" s="77">
        <v>167435</v>
      </c>
      <c r="F224" s="77">
        <v>114565</v>
      </c>
      <c r="G224" s="77">
        <v>145246</v>
      </c>
      <c r="H224" s="78">
        <v>251440</v>
      </c>
      <c r="I224" s="78">
        <v>201029</v>
      </c>
      <c r="J224" s="78">
        <v>265358.28000000003</v>
      </c>
      <c r="K224" s="79" t="str">
        <f ca="1">IF($C224="סה""כ",SUM(INDIRECT(ADDRESS(6,COLUMN())&amp;":"&amp;ADDRESS(ROW()-1,COLUMN()))),IFERROR(VLOOKUP($C224,הוצאות!$B:$AA,K$4-1,FALSE),""))</f>
        <v/>
      </c>
      <c r="L224" s="79" t="str">
        <f ca="1">IF($C224="סה""כ",SUM(INDIRECT(ADDRESS(6,COLUMN())&amp;":"&amp;ADDRESS(ROW()-1,COLUMN()))),IFERROR(VLOOKUP($C224,הוצאות!$B:$AA,L$4-1,FALSE),""))</f>
        <v/>
      </c>
      <c r="M224" s="79" t="str">
        <f ca="1">IF($C224="סה""כ",SUM(INDIRECT(ADDRESS(6,COLUMN())&amp;":"&amp;ADDRESS(ROW()-1,COLUMN()))),IFERROR(VLOOKUP($C224,הוצאות!$B:$AA,M$4-1,FALSE),""))</f>
        <v/>
      </c>
      <c r="N224" s="79" t="str">
        <f ca="1">IF($C224="סה""כ",SUM(INDIRECT(ADDRESS(6,COLUMN())&amp;":"&amp;ADDRESS(ROW()-1,COLUMN()))),IFERROR(VLOOKUP($C224,הוצאות!$B:$AA,N$4-1,FALSE),""))</f>
        <v/>
      </c>
      <c r="O224" s="79" t="str">
        <f ca="1">IF($C224="סה""כ",SUM(INDIRECT(ADDRESS(6,COLUMN())&amp;":"&amp;ADDRESS(ROW()-1,COLUMN()))),IFERROR(VLOOKUP($C224,הוצאות!$B:$AA,O$4-1,FALSE),""))</f>
        <v/>
      </c>
    </row>
    <row r="225" spans="1:15" ht="16.5" thickBot="1" x14ac:dyDescent="0.3">
      <c r="A225" s="52">
        <f t="shared" si="4"/>
        <v>0</v>
      </c>
      <c r="C225" s="75" t="str">
        <f>IF(OR(C224="סה""כ",C224=""),"",IF(IFERROR(_xlfn.AGGREGATE(15,6,הוצאות!$B$1:$B$1017*1/--(הוצאות!$A$1:$A$1017=$P$5),ROW()-5),"")&lt;2000000000,IFERROR(_xlfn.AGGREGATE(15,6,הוצאות!$B$1:$B$1017*1/--(הוצאות!$A$1:$A$1017=$P$5),ROW()-5),""),"סה""כ"))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5" s="76" t="str">
        <f>IF(C225="סה""כ","",IFERROR(VLOOKUP($C225,הוצאות!$B:$Z,5,FALSE),""))</f>
        <v/>
      </c>
      <c r="E225" s="77">
        <v>167435</v>
      </c>
      <c r="F225" s="77">
        <v>114565</v>
      </c>
      <c r="G225" s="77">
        <v>145246</v>
      </c>
      <c r="H225" s="78">
        <v>251440</v>
      </c>
      <c r="I225" s="78">
        <v>201029</v>
      </c>
      <c r="J225" s="78">
        <v>265358.28000000003</v>
      </c>
      <c r="K225" s="79" t="str">
        <f ca="1">IF($C225="סה""כ",SUM(INDIRECT(ADDRESS(6,COLUMN())&amp;":"&amp;ADDRESS(ROW()-1,COLUMN()))),IFERROR(VLOOKUP($C225,הוצאות!$B:$AA,K$4-1,FALSE),""))</f>
        <v/>
      </c>
      <c r="L225" s="79" t="str">
        <f ca="1">IF($C225="סה""כ",SUM(INDIRECT(ADDRESS(6,COLUMN())&amp;":"&amp;ADDRESS(ROW()-1,COLUMN()))),IFERROR(VLOOKUP($C225,הוצאות!$B:$AA,L$4-1,FALSE),""))</f>
        <v/>
      </c>
      <c r="M225" s="79" t="str">
        <f ca="1">IF($C225="סה""כ",SUM(INDIRECT(ADDRESS(6,COLUMN())&amp;":"&amp;ADDRESS(ROW()-1,COLUMN()))),IFERROR(VLOOKUP($C225,הוצאות!$B:$AA,M$4-1,FALSE),""))</f>
        <v/>
      </c>
      <c r="N225" s="79" t="str">
        <f ca="1">IF($C225="סה""כ",SUM(INDIRECT(ADDRESS(6,COLUMN())&amp;":"&amp;ADDRESS(ROW()-1,COLUMN()))),IFERROR(VLOOKUP($C225,הוצאות!$B:$AA,N$4-1,FALSE),""))</f>
        <v/>
      </c>
      <c r="O225" s="79" t="str">
        <f ca="1">IF($C225="סה""כ",SUM(INDIRECT(ADDRESS(6,COLUMN())&amp;":"&amp;ADDRESS(ROW()-1,COLUMN()))),IFERROR(VLOOKUP($C225,הוצאות!$B:$AA,O$4-1,FALSE),""))</f>
        <v/>
      </c>
    </row>
    <row r="226" spans="1:15" ht="16.5" thickBot="1" x14ac:dyDescent="0.3">
      <c r="A226" s="52">
        <f t="shared" si="4"/>
        <v>0</v>
      </c>
      <c r="C226" s="75" t="str">
        <f>IF(OR(C225="סה""כ",C225=""),"",IF(IFERROR(_xlfn.AGGREGATE(15,6,הוצאות!$B$1:$B$1017*1/--(הוצאות!$A$1:$A$1017=$P$5),ROW()-5),"")&lt;2000000000,IFERROR(_xlfn.AGGREGATE(15,6,הוצאות!$B$1:$B$1017*1/--(הוצאות!$A$1:$A$1017=$P$5),ROW()-5),""),"סה""כ"))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6" s="76" t="str">
        <f>IF(C226="סה""כ","",IFERROR(VLOOKUP($C226,הוצאות!$B:$Z,5,FALSE),""))</f>
        <v/>
      </c>
      <c r="E226" s="77">
        <v>167435</v>
      </c>
      <c r="F226" s="77">
        <v>114565</v>
      </c>
      <c r="G226" s="77">
        <v>145246</v>
      </c>
      <c r="H226" s="78">
        <v>251440</v>
      </c>
      <c r="I226" s="78">
        <v>201029</v>
      </c>
      <c r="J226" s="78">
        <v>265358.28000000003</v>
      </c>
      <c r="K226" s="79" t="str">
        <f ca="1">IF($C226="סה""כ",SUM(INDIRECT(ADDRESS(6,COLUMN())&amp;":"&amp;ADDRESS(ROW()-1,COLUMN()))),IFERROR(VLOOKUP($C226,הוצאות!$B:$AA,K$4-1,FALSE),""))</f>
        <v/>
      </c>
      <c r="L226" s="79" t="str">
        <f ca="1">IF($C226="סה""כ",SUM(INDIRECT(ADDRESS(6,COLUMN())&amp;":"&amp;ADDRESS(ROW()-1,COLUMN()))),IFERROR(VLOOKUP($C226,הוצאות!$B:$AA,L$4-1,FALSE),""))</f>
        <v/>
      </c>
      <c r="M226" s="79" t="str">
        <f ca="1">IF($C226="סה""כ",SUM(INDIRECT(ADDRESS(6,COLUMN())&amp;":"&amp;ADDRESS(ROW()-1,COLUMN()))),IFERROR(VLOOKUP($C226,הוצאות!$B:$AA,M$4-1,FALSE),""))</f>
        <v/>
      </c>
      <c r="N226" s="79" t="str">
        <f ca="1">IF($C226="סה""כ",SUM(INDIRECT(ADDRESS(6,COLUMN())&amp;":"&amp;ADDRESS(ROW()-1,COLUMN()))),IFERROR(VLOOKUP($C226,הוצאות!$B:$AA,N$4-1,FALSE),""))</f>
        <v/>
      </c>
      <c r="O226" s="79" t="str">
        <f ca="1">IF($C226="סה""כ",SUM(INDIRECT(ADDRESS(6,COLUMN())&amp;":"&amp;ADDRESS(ROW()-1,COLUMN()))),IFERROR(VLOOKUP($C226,הוצאות!$B:$AA,O$4-1,FALSE),""))</f>
        <v/>
      </c>
    </row>
    <row r="227" spans="1:15" ht="16.5" thickBot="1" x14ac:dyDescent="0.3">
      <c r="A227" s="52">
        <f t="shared" si="4"/>
        <v>0</v>
      </c>
      <c r="C227" s="75" t="str">
        <f>IF(OR(C226="סה""כ",C226=""),"",IF(IFERROR(_xlfn.AGGREGATE(15,6,הוצאות!$B$1:$B$1017*1/--(הוצאות!$A$1:$A$1017=$P$5),ROW()-5),"")&lt;2000000000,IFERROR(_xlfn.AGGREGATE(15,6,הוצאות!$B$1:$B$1017*1/--(הוצאות!$A$1:$A$1017=$P$5),ROW()-5),""),"סה""כ"))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7" s="76" t="str">
        <f>IF(C227="סה""כ","",IFERROR(VLOOKUP($C227,הוצאות!$B:$Z,5,FALSE),""))</f>
        <v/>
      </c>
      <c r="E227" s="77">
        <v>167435</v>
      </c>
      <c r="F227" s="77">
        <v>114565</v>
      </c>
      <c r="G227" s="77">
        <v>145246</v>
      </c>
      <c r="H227" s="78">
        <v>251440</v>
      </c>
      <c r="I227" s="78">
        <v>201029</v>
      </c>
      <c r="J227" s="78">
        <v>265358.28000000003</v>
      </c>
      <c r="K227" s="79" t="str">
        <f ca="1">IF($C227="סה""כ",SUM(INDIRECT(ADDRESS(6,COLUMN())&amp;":"&amp;ADDRESS(ROW()-1,COLUMN()))),IFERROR(VLOOKUP($C227,הוצאות!$B:$AA,K$4-1,FALSE),""))</f>
        <v/>
      </c>
      <c r="L227" s="79" t="str">
        <f ca="1">IF($C227="סה""כ",SUM(INDIRECT(ADDRESS(6,COLUMN())&amp;":"&amp;ADDRESS(ROW()-1,COLUMN()))),IFERROR(VLOOKUP($C227,הוצאות!$B:$AA,L$4-1,FALSE),""))</f>
        <v/>
      </c>
      <c r="M227" s="79" t="str">
        <f ca="1">IF($C227="סה""כ",SUM(INDIRECT(ADDRESS(6,COLUMN())&amp;":"&amp;ADDRESS(ROW()-1,COLUMN()))),IFERROR(VLOOKUP($C227,הוצאות!$B:$AA,M$4-1,FALSE),""))</f>
        <v/>
      </c>
      <c r="N227" s="79" t="str">
        <f ca="1">IF($C227="סה""כ",SUM(INDIRECT(ADDRESS(6,COLUMN())&amp;":"&amp;ADDRESS(ROW()-1,COLUMN()))),IFERROR(VLOOKUP($C227,הוצאות!$B:$AA,N$4-1,FALSE),""))</f>
        <v/>
      </c>
      <c r="O227" s="79" t="str">
        <f ca="1">IF($C227="סה""כ",SUM(INDIRECT(ADDRESS(6,COLUMN())&amp;":"&amp;ADDRESS(ROW()-1,COLUMN()))),IFERROR(VLOOKUP($C227,הוצאות!$B:$AA,O$4-1,FALSE),""))</f>
        <v/>
      </c>
    </row>
    <row r="228" spans="1:15" ht="16.5" thickBot="1" x14ac:dyDescent="0.3">
      <c r="A228" s="52">
        <f t="shared" si="4"/>
        <v>0</v>
      </c>
      <c r="C228" s="75" t="str">
        <f>IF(OR(C227="סה""כ",C227=""),"",IF(IFERROR(_xlfn.AGGREGATE(15,6,הוצאות!$B$1:$B$1017*1/--(הוצאות!$A$1:$A$1017=$P$5),ROW()-5),"")&lt;2000000000,IFERROR(_xlfn.AGGREGATE(15,6,הוצאות!$B$1:$B$1017*1/--(הוצאות!$A$1:$A$1017=$P$5),ROW()-5),""),"סה""כ"))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8" s="76" t="str">
        <f>IF(C228="סה""כ","",IFERROR(VLOOKUP($C228,הוצאות!$B:$Z,5,FALSE),""))</f>
        <v/>
      </c>
      <c r="E228" s="77">
        <v>167435</v>
      </c>
      <c r="F228" s="77">
        <v>114565</v>
      </c>
      <c r="G228" s="77">
        <v>145246</v>
      </c>
      <c r="H228" s="78">
        <v>251440</v>
      </c>
      <c r="I228" s="78">
        <v>201029</v>
      </c>
      <c r="J228" s="78">
        <v>265358.28000000003</v>
      </c>
      <c r="K228" s="79" t="str">
        <f ca="1">IF($C228="סה""כ",SUM(INDIRECT(ADDRESS(6,COLUMN())&amp;":"&amp;ADDRESS(ROW()-1,COLUMN()))),IFERROR(VLOOKUP($C228,הוצאות!$B:$AA,K$4-1,FALSE),""))</f>
        <v/>
      </c>
      <c r="L228" s="79" t="str">
        <f ca="1">IF($C228="סה""כ",SUM(INDIRECT(ADDRESS(6,COLUMN())&amp;":"&amp;ADDRESS(ROW()-1,COLUMN()))),IFERROR(VLOOKUP($C228,הוצאות!$B:$AA,L$4-1,FALSE),""))</f>
        <v/>
      </c>
      <c r="M228" s="79" t="str">
        <f ca="1">IF($C228="סה""כ",SUM(INDIRECT(ADDRESS(6,COLUMN())&amp;":"&amp;ADDRESS(ROW()-1,COLUMN()))),IFERROR(VLOOKUP($C228,הוצאות!$B:$AA,M$4-1,FALSE),""))</f>
        <v/>
      </c>
      <c r="N228" s="79" t="str">
        <f ca="1">IF($C228="סה""כ",SUM(INDIRECT(ADDRESS(6,COLUMN())&amp;":"&amp;ADDRESS(ROW()-1,COLUMN()))),IFERROR(VLOOKUP($C228,הוצאות!$B:$AA,N$4-1,FALSE),""))</f>
        <v/>
      </c>
      <c r="O228" s="79" t="str">
        <f ca="1">IF($C228="סה""כ",SUM(INDIRECT(ADDRESS(6,COLUMN())&amp;":"&amp;ADDRESS(ROW()-1,COLUMN()))),IFERROR(VLOOKUP($C228,הוצאות!$B:$AA,O$4-1,FALSE),""))</f>
        <v/>
      </c>
    </row>
    <row r="229" spans="1:15" ht="16.5" thickBot="1" x14ac:dyDescent="0.3">
      <c r="A229" s="52">
        <f t="shared" si="4"/>
        <v>0</v>
      </c>
      <c r="C229" s="75" t="str">
        <f>IF(OR(C228="סה""כ",C228=""),"",IF(IFERROR(_xlfn.AGGREGATE(15,6,הוצאות!$B$1:$B$1017*1/--(הוצאות!$A$1:$A$1017=$P$5),ROW()-5),"")&lt;2000000000,IFERROR(_xlfn.AGGREGATE(15,6,הוצאות!$B$1:$B$1017*1/--(הוצאות!$A$1:$A$1017=$P$5),ROW()-5),""),"סה""כ"))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29" s="76" t="str">
        <f>IF(C229="סה""כ","",IFERROR(VLOOKUP($C229,הוצאות!$B:$Z,5,FALSE),""))</f>
        <v/>
      </c>
      <c r="E229" s="77">
        <v>167435</v>
      </c>
      <c r="F229" s="77">
        <v>114565</v>
      </c>
      <c r="G229" s="77">
        <v>145246</v>
      </c>
      <c r="H229" s="78">
        <v>251440</v>
      </c>
      <c r="I229" s="78">
        <v>201029</v>
      </c>
      <c r="J229" s="78">
        <v>265358.28000000003</v>
      </c>
      <c r="K229" s="79" t="str">
        <f ca="1">IF($C229="סה""כ",SUM(INDIRECT(ADDRESS(6,COLUMN())&amp;":"&amp;ADDRESS(ROW()-1,COLUMN()))),IFERROR(VLOOKUP($C229,הוצאות!$B:$AA,K$4-1,FALSE),""))</f>
        <v/>
      </c>
      <c r="L229" s="79" t="str">
        <f ca="1">IF($C229="סה""כ",SUM(INDIRECT(ADDRESS(6,COLUMN())&amp;":"&amp;ADDRESS(ROW()-1,COLUMN()))),IFERROR(VLOOKUP($C229,הוצאות!$B:$AA,L$4-1,FALSE),""))</f>
        <v/>
      </c>
      <c r="M229" s="79" t="str">
        <f ca="1">IF($C229="סה""כ",SUM(INDIRECT(ADDRESS(6,COLUMN())&amp;":"&amp;ADDRESS(ROW()-1,COLUMN()))),IFERROR(VLOOKUP($C229,הוצאות!$B:$AA,M$4-1,FALSE),""))</f>
        <v/>
      </c>
      <c r="N229" s="79" t="str">
        <f ca="1">IF($C229="סה""כ",SUM(INDIRECT(ADDRESS(6,COLUMN())&amp;":"&amp;ADDRESS(ROW()-1,COLUMN()))),IFERROR(VLOOKUP($C229,הוצאות!$B:$AA,N$4-1,FALSE),""))</f>
        <v/>
      </c>
      <c r="O229" s="79" t="str">
        <f ca="1">IF($C229="סה""כ",SUM(INDIRECT(ADDRESS(6,COLUMN())&amp;":"&amp;ADDRESS(ROW()-1,COLUMN()))),IFERROR(VLOOKUP($C229,הוצאות!$B:$AA,O$4-1,FALSE),""))</f>
        <v/>
      </c>
    </row>
    <row r="230" spans="1:15" ht="16.5" thickBot="1" x14ac:dyDescent="0.3">
      <c r="A230" s="52">
        <f t="shared" si="4"/>
        <v>0</v>
      </c>
      <c r="C230" s="75" t="str">
        <f>IF(OR(C229="סה""כ",C229=""),"",IF(IFERROR(_xlfn.AGGREGATE(15,6,הוצאות!$B$1:$B$1017*1/--(הוצאות!$A$1:$A$1017=$P$5),ROW()-5),"")&lt;2000000000,IFERROR(_xlfn.AGGREGATE(15,6,הוצאות!$B$1:$B$1017*1/--(הוצאות!$A$1:$A$1017=$P$5),ROW()-5),""),"סה""כ"))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0" s="76" t="str">
        <f>IF(C230="סה""כ","",IFERROR(VLOOKUP($C230,הוצאות!$B:$Z,5,FALSE),""))</f>
        <v/>
      </c>
      <c r="E230" s="77">
        <v>167435</v>
      </c>
      <c r="F230" s="77">
        <v>114565</v>
      </c>
      <c r="G230" s="77">
        <v>145246</v>
      </c>
      <c r="H230" s="78">
        <v>251440</v>
      </c>
      <c r="I230" s="78">
        <v>201029</v>
      </c>
      <c r="J230" s="78">
        <v>265358.28000000003</v>
      </c>
      <c r="K230" s="79" t="str">
        <f ca="1">IF($C230="סה""כ",SUM(INDIRECT(ADDRESS(6,COLUMN())&amp;":"&amp;ADDRESS(ROW()-1,COLUMN()))),IFERROR(VLOOKUP($C230,הוצאות!$B:$AA,K$4-1,FALSE),""))</f>
        <v/>
      </c>
      <c r="L230" s="79" t="str">
        <f ca="1">IF($C230="סה""כ",SUM(INDIRECT(ADDRESS(6,COLUMN())&amp;":"&amp;ADDRESS(ROW()-1,COLUMN()))),IFERROR(VLOOKUP($C230,הוצאות!$B:$AA,L$4-1,FALSE),""))</f>
        <v/>
      </c>
      <c r="M230" s="79" t="str">
        <f ca="1">IF($C230="סה""כ",SUM(INDIRECT(ADDRESS(6,COLUMN())&amp;":"&amp;ADDRESS(ROW()-1,COLUMN()))),IFERROR(VLOOKUP($C230,הוצאות!$B:$AA,M$4-1,FALSE),""))</f>
        <v/>
      </c>
      <c r="N230" s="79" t="str">
        <f ca="1">IF($C230="סה""כ",SUM(INDIRECT(ADDRESS(6,COLUMN())&amp;":"&amp;ADDRESS(ROW()-1,COLUMN()))),IFERROR(VLOOKUP($C230,הוצאות!$B:$AA,N$4-1,FALSE),""))</f>
        <v/>
      </c>
      <c r="O230" s="79" t="str">
        <f ca="1">IF($C230="סה""כ",SUM(INDIRECT(ADDRESS(6,COLUMN())&amp;":"&amp;ADDRESS(ROW()-1,COLUMN()))),IFERROR(VLOOKUP($C230,הוצאות!$B:$AA,O$4-1,FALSE),""))</f>
        <v/>
      </c>
    </row>
    <row r="231" spans="1:15" ht="16.5" thickBot="1" x14ac:dyDescent="0.3">
      <c r="A231" s="52">
        <f t="shared" si="4"/>
        <v>0</v>
      </c>
      <c r="C231" s="75" t="str">
        <f>IF(OR(C230="סה""כ",C230=""),"",IF(IFERROR(_xlfn.AGGREGATE(15,6,הוצאות!$B$1:$B$1017*1/--(הוצאות!$A$1:$A$1017=$P$5),ROW()-5),"")&lt;2000000000,IFERROR(_xlfn.AGGREGATE(15,6,הוצאות!$B$1:$B$1017*1/--(הוצאות!$A$1:$A$1017=$P$5),ROW()-5),""),"סה""כ"))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1" s="76" t="str">
        <f>IF(C231="סה""כ","",IFERROR(VLOOKUP($C231,הוצאות!$B:$Z,5,FALSE),""))</f>
        <v/>
      </c>
      <c r="E231" s="77">
        <v>167435</v>
      </c>
      <c r="F231" s="77">
        <v>114565</v>
      </c>
      <c r="G231" s="77">
        <v>145246</v>
      </c>
      <c r="H231" s="78">
        <v>251440</v>
      </c>
      <c r="I231" s="78">
        <v>201029</v>
      </c>
      <c r="J231" s="78">
        <v>265358.28000000003</v>
      </c>
      <c r="K231" s="79" t="str">
        <f ca="1">IF($C231="סה""כ",SUM(INDIRECT(ADDRESS(6,COLUMN())&amp;":"&amp;ADDRESS(ROW()-1,COLUMN()))),IFERROR(VLOOKUP($C231,הוצאות!$B:$AA,K$4-1,FALSE),""))</f>
        <v/>
      </c>
      <c r="L231" s="79" t="str">
        <f ca="1">IF($C231="סה""כ",SUM(INDIRECT(ADDRESS(6,COLUMN())&amp;":"&amp;ADDRESS(ROW()-1,COLUMN()))),IFERROR(VLOOKUP($C231,הוצאות!$B:$AA,L$4-1,FALSE),""))</f>
        <v/>
      </c>
      <c r="M231" s="79" t="str">
        <f ca="1">IF($C231="סה""כ",SUM(INDIRECT(ADDRESS(6,COLUMN())&amp;":"&amp;ADDRESS(ROW()-1,COLUMN()))),IFERROR(VLOOKUP($C231,הוצאות!$B:$AA,M$4-1,FALSE),""))</f>
        <v/>
      </c>
      <c r="N231" s="79" t="str">
        <f ca="1">IF($C231="סה""כ",SUM(INDIRECT(ADDRESS(6,COLUMN())&amp;":"&amp;ADDRESS(ROW()-1,COLUMN()))),IFERROR(VLOOKUP($C231,הוצאות!$B:$AA,N$4-1,FALSE),""))</f>
        <v/>
      </c>
      <c r="O231" s="79" t="str">
        <f ca="1">IF($C231="סה""כ",SUM(INDIRECT(ADDRESS(6,COLUMN())&amp;":"&amp;ADDRESS(ROW()-1,COLUMN()))),IFERROR(VLOOKUP($C231,הוצאות!$B:$AA,O$4-1,FALSE),""))</f>
        <v/>
      </c>
    </row>
    <row r="232" spans="1:15" ht="16.5" thickBot="1" x14ac:dyDescent="0.3">
      <c r="A232" s="52">
        <f t="shared" si="4"/>
        <v>0</v>
      </c>
      <c r="C232" s="75" t="str">
        <f>IF(OR(C231="סה""כ",C231=""),"",IF(IFERROR(_xlfn.AGGREGATE(15,6,הוצאות!$B$1:$B$1017*1/--(הוצאות!$A$1:$A$1017=$P$5),ROW()-5),"")&lt;2000000000,IFERROR(_xlfn.AGGREGATE(15,6,הוצאות!$B$1:$B$1017*1/--(הוצאות!$A$1:$A$1017=$P$5),ROW()-5),""),"סה""כ"))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2" s="76" t="str">
        <f>IF(C232="סה""כ","",IFERROR(VLOOKUP($C232,הוצאות!$B:$Z,5,FALSE),""))</f>
        <v/>
      </c>
      <c r="E232" s="77">
        <v>167435</v>
      </c>
      <c r="F232" s="77">
        <v>114565</v>
      </c>
      <c r="G232" s="77">
        <v>145246</v>
      </c>
      <c r="H232" s="78">
        <v>251440</v>
      </c>
      <c r="I232" s="78">
        <v>201029</v>
      </c>
      <c r="J232" s="78">
        <v>265358.28000000003</v>
      </c>
      <c r="K232" s="79" t="str">
        <f ca="1">IF($C232="סה""כ",SUM(INDIRECT(ADDRESS(6,COLUMN())&amp;":"&amp;ADDRESS(ROW()-1,COLUMN()))),IFERROR(VLOOKUP($C232,הוצאות!$B:$AA,K$4-1,FALSE),""))</f>
        <v/>
      </c>
      <c r="L232" s="79" t="str">
        <f ca="1">IF($C232="סה""כ",SUM(INDIRECT(ADDRESS(6,COLUMN())&amp;":"&amp;ADDRESS(ROW()-1,COLUMN()))),IFERROR(VLOOKUP($C232,הוצאות!$B:$AA,L$4-1,FALSE),""))</f>
        <v/>
      </c>
      <c r="M232" s="79" t="str">
        <f ca="1">IF($C232="סה""כ",SUM(INDIRECT(ADDRESS(6,COLUMN())&amp;":"&amp;ADDRESS(ROW()-1,COLUMN()))),IFERROR(VLOOKUP($C232,הוצאות!$B:$AA,M$4-1,FALSE),""))</f>
        <v/>
      </c>
      <c r="N232" s="79" t="str">
        <f ca="1">IF($C232="סה""כ",SUM(INDIRECT(ADDRESS(6,COLUMN())&amp;":"&amp;ADDRESS(ROW()-1,COLUMN()))),IFERROR(VLOOKUP($C232,הוצאות!$B:$AA,N$4-1,FALSE),""))</f>
        <v/>
      </c>
      <c r="O232" s="79" t="str">
        <f ca="1">IF($C232="סה""כ",SUM(INDIRECT(ADDRESS(6,COLUMN())&amp;":"&amp;ADDRESS(ROW()-1,COLUMN()))),IFERROR(VLOOKUP($C232,הוצאות!$B:$AA,O$4-1,FALSE),""))</f>
        <v/>
      </c>
    </row>
    <row r="233" spans="1:15" ht="16.5" thickBot="1" x14ac:dyDescent="0.3">
      <c r="A233" s="52">
        <f t="shared" si="4"/>
        <v>0</v>
      </c>
      <c r="C233" s="75" t="str">
        <f>IF(OR(C232="סה""כ",C232=""),"",IF(IFERROR(_xlfn.AGGREGATE(15,6,הוצאות!$B$1:$B$1017*1/--(הוצאות!$A$1:$A$1017=$P$5),ROW()-5),"")&lt;2000000000,IFERROR(_xlfn.AGGREGATE(15,6,הוצאות!$B$1:$B$1017*1/--(הוצאות!$A$1:$A$1017=$P$5),ROW()-5),""),"סה""כ"))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3" s="76" t="str">
        <f>IF(C233="סה""כ","",IFERROR(VLOOKUP($C233,הוצאות!$B:$Z,5,FALSE),""))</f>
        <v/>
      </c>
      <c r="E233" s="77">
        <v>167435</v>
      </c>
      <c r="F233" s="77">
        <v>114565</v>
      </c>
      <c r="G233" s="77">
        <v>145246</v>
      </c>
      <c r="H233" s="78">
        <v>251440</v>
      </c>
      <c r="I233" s="78">
        <v>201029</v>
      </c>
      <c r="J233" s="78">
        <v>265358.28000000003</v>
      </c>
      <c r="K233" s="79" t="str">
        <f ca="1">IF($C233="סה""כ",SUM(INDIRECT(ADDRESS(6,COLUMN())&amp;":"&amp;ADDRESS(ROW()-1,COLUMN()))),IFERROR(VLOOKUP($C233,הוצאות!$B:$AA,K$4-1,FALSE),""))</f>
        <v/>
      </c>
      <c r="L233" s="79" t="str">
        <f ca="1">IF($C233="סה""כ",SUM(INDIRECT(ADDRESS(6,COLUMN())&amp;":"&amp;ADDRESS(ROW()-1,COLUMN()))),IFERROR(VLOOKUP($C233,הוצאות!$B:$AA,L$4-1,FALSE),""))</f>
        <v/>
      </c>
      <c r="M233" s="79" t="str">
        <f ca="1">IF($C233="סה""כ",SUM(INDIRECT(ADDRESS(6,COLUMN())&amp;":"&amp;ADDRESS(ROW()-1,COLUMN()))),IFERROR(VLOOKUP($C233,הוצאות!$B:$AA,M$4-1,FALSE),""))</f>
        <v/>
      </c>
      <c r="N233" s="79" t="str">
        <f ca="1">IF($C233="סה""כ",SUM(INDIRECT(ADDRESS(6,COLUMN())&amp;":"&amp;ADDRESS(ROW()-1,COLUMN()))),IFERROR(VLOOKUP($C233,הוצאות!$B:$AA,N$4-1,FALSE),""))</f>
        <v/>
      </c>
      <c r="O233" s="79" t="str">
        <f ca="1">IF($C233="סה""כ",SUM(INDIRECT(ADDRESS(6,COLUMN())&amp;":"&amp;ADDRESS(ROW()-1,COLUMN()))),IFERROR(VLOOKUP($C233,הוצאות!$B:$AA,O$4-1,FALSE),""))</f>
        <v/>
      </c>
    </row>
    <row r="234" spans="1:15" ht="16.5" thickBot="1" x14ac:dyDescent="0.3">
      <c r="A234" s="52">
        <f t="shared" si="4"/>
        <v>0</v>
      </c>
      <c r="C234" s="75" t="str">
        <f>IF(OR(C233="סה""כ",C233=""),"",IF(IFERROR(_xlfn.AGGREGATE(15,6,הוצאות!$B$1:$B$1017*1/--(הוצאות!$A$1:$A$1017=$P$5),ROW()-5),"")&lt;2000000000,IFERROR(_xlfn.AGGREGATE(15,6,הוצאות!$B$1:$B$1017*1/--(הוצאות!$A$1:$A$1017=$P$5),ROW()-5),""),"סה""כ"))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4" s="76" t="str">
        <f>IF(C234="סה""כ","",IFERROR(VLOOKUP($C234,הוצאות!$B:$Z,5,FALSE),""))</f>
        <v/>
      </c>
      <c r="E234" s="77">
        <v>167435</v>
      </c>
      <c r="F234" s="77">
        <v>114565</v>
      </c>
      <c r="G234" s="77">
        <v>145246</v>
      </c>
      <c r="H234" s="78">
        <v>251440</v>
      </c>
      <c r="I234" s="78">
        <v>201029</v>
      </c>
      <c r="J234" s="78">
        <v>265358.28000000003</v>
      </c>
      <c r="K234" s="79" t="str">
        <f ca="1">IF($C234="סה""כ",SUM(INDIRECT(ADDRESS(6,COLUMN())&amp;":"&amp;ADDRESS(ROW()-1,COLUMN()))),IFERROR(VLOOKUP($C234,הוצאות!$B:$AA,K$4-1,FALSE),""))</f>
        <v/>
      </c>
      <c r="L234" s="79" t="str">
        <f ca="1">IF($C234="סה""כ",SUM(INDIRECT(ADDRESS(6,COLUMN())&amp;":"&amp;ADDRESS(ROW()-1,COLUMN()))),IFERROR(VLOOKUP($C234,הוצאות!$B:$AA,L$4-1,FALSE),""))</f>
        <v/>
      </c>
      <c r="M234" s="79" t="str">
        <f ca="1">IF($C234="סה""כ",SUM(INDIRECT(ADDRESS(6,COLUMN())&amp;":"&amp;ADDRESS(ROW()-1,COLUMN()))),IFERROR(VLOOKUP($C234,הוצאות!$B:$AA,M$4-1,FALSE),""))</f>
        <v/>
      </c>
      <c r="N234" s="79" t="str">
        <f ca="1">IF($C234="סה""כ",SUM(INDIRECT(ADDRESS(6,COLUMN())&amp;":"&amp;ADDRESS(ROW()-1,COLUMN()))),IFERROR(VLOOKUP($C234,הוצאות!$B:$AA,N$4-1,FALSE),""))</f>
        <v/>
      </c>
      <c r="O234" s="79" t="str">
        <f ca="1">IF($C234="סה""כ",SUM(INDIRECT(ADDRESS(6,COLUMN())&amp;":"&amp;ADDRESS(ROW()-1,COLUMN()))),IFERROR(VLOOKUP($C234,הוצאות!$B:$AA,O$4-1,FALSE),""))</f>
        <v/>
      </c>
    </row>
    <row r="235" spans="1:15" ht="16.5" thickBot="1" x14ac:dyDescent="0.3">
      <c r="A235" s="52">
        <f t="shared" si="4"/>
        <v>0</v>
      </c>
      <c r="C235" s="75" t="str">
        <f>IF(OR(C234="סה""כ",C234=""),"",IF(IFERROR(_xlfn.AGGREGATE(15,6,הוצאות!$B$1:$B$1017*1/--(הוצאות!$A$1:$A$1017=$P$5),ROW()-5),"")&lt;2000000000,IFERROR(_xlfn.AGGREGATE(15,6,הוצאות!$B$1:$B$1017*1/--(הוצאות!$A$1:$A$1017=$P$5),ROW()-5),""),"סה""כ"))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5" s="76" t="str">
        <f>IF(C235="סה""כ","",IFERROR(VLOOKUP($C235,הוצאות!$B:$Z,5,FALSE),""))</f>
        <v/>
      </c>
      <c r="E235" s="77">
        <v>167435</v>
      </c>
      <c r="F235" s="77">
        <v>114565</v>
      </c>
      <c r="G235" s="77">
        <v>145246</v>
      </c>
      <c r="H235" s="78">
        <v>251440</v>
      </c>
      <c r="I235" s="78">
        <v>201029</v>
      </c>
      <c r="J235" s="78">
        <v>265358.28000000003</v>
      </c>
      <c r="K235" s="79" t="str">
        <f ca="1">IF($C235="סה""כ",SUM(INDIRECT(ADDRESS(6,COLUMN())&amp;":"&amp;ADDRESS(ROW()-1,COLUMN()))),IFERROR(VLOOKUP($C235,הוצאות!$B:$AA,K$4-1,FALSE),""))</f>
        <v/>
      </c>
      <c r="L235" s="79" t="str">
        <f ca="1">IF($C235="סה""כ",SUM(INDIRECT(ADDRESS(6,COLUMN())&amp;":"&amp;ADDRESS(ROW()-1,COLUMN()))),IFERROR(VLOOKUP($C235,הוצאות!$B:$AA,L$4-1,FALSE),""))</f>
        <v/>
      </c>
      <c r="M235" s="79" t="str">
        <f ca="1">IF($C235="סה""כ",SUM(INDIRECT(ADDRESS(6,COLUMN())&amp;":"&amp;ADDRESS(ROW()-1,COLUMN()))),IFERROR(VLOOKUP($C235,הוצאות!$B:$AA,M$4-1,FALSE),""))</f>
        <v/>
      </c>
      <c r="N235" s="79" t="str">
        <f ca="1">IF($C235="סה""כ",SUM(INDIRECT(ADDRESS(6,COLUMN())&amp;":"&amp;ADDRESS(ROW()-1,COLUMN()))),IFERROR(VLOOKUP($C235,הוצאות!$B:$AA,N$4-1,FALSE),""))</f>
        <v/>
      </c>
      <c r="O235" s="79" t="str">
        <f ca="1">IF($C235="סה""כ",SUM(INDIRECT(ADDRESS(6,COLUMN())&amp;":"&amp;ADDRESS(ROW()-1,COLUMN()))),IFERROR(VLOOKUP($C235,הוצאות!$B:$AA,O$4-1,FALSE),""))</f>
        <v/>
      </c>
    </row>
    <row r="236" spans="1:15" ht="16.5" thickBot="1" x14ac:dyDescent="0.3">
      <c r="A236" s="52">
        <f t="shared" si="4"/>
        <v>0</v>
      </c>
      <c r="C236" s="75" t="str">
        <f>IF(OR(C235="סה""כ",C235=""),"",IF(IFERROR(_xlfn.AGGREGATE(15,6,הוצאות!$B$1:$B$1017*1/--(הוצאות!$A$1:$A$1017=$P$5),ROW()-5),"")&lt;2000000000,IFERROR(_xlfn.AGGREGATE(15,6,הוצאות!$B$1:$B$1017*1/--(הוצאות!$A$1:$A$1017=$P$5),ROW()-5),""),"סה""כ"))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6" s="76" t="str">
        <f>IF(C236="סה""כ","",IFERROR(VLOOKUP($C236,הוצאות!$B:$Z,5,FALSE),""))</f>
        <v/>
      </c>
      <c r="E236" s="77">
        <v>167435</v>
      </c>
      <c r="F236" s="77">
        <v>114565</v>
      </c>
      <c r="G236" s="77">
        <v>145246</v>
      </c>
      <c r="H236" s="78">
        <v>251440</v>
      </c>
      <c r="I236" s="78">
        <v>201029</v>
      </c>
      <c r="J236" s="78">
        <v>265358.28000000003</v>
      </c>
      <c r="K236" s="79" t="str">
        <f ca="1">IF($C236="סה""כ",SUM(INDIRECT(ADDRESS(6,COLUMN())&amp;":"&amp;ADDRESS(ROW()-1,COLUMN()))),IFERROR(VLOOKUP($C236,הוצאות!$B:$AA,K$4-1,FALSE),""))</f>
        <v/>
      </c>
      <c r="L236" s="79" t="str">
        <f ca="1">IF($C236="סה""כ",SUM(INDIRECT(ADDRESS(6,COLUMN())&amp;":"&amp;ADDRESS(ROW()-1,COLUMN()))),IFERROR(VLOOKUP($C236,הוצאות!$B:$AA,L$4-1,FALSE),""))</f>
        <v/>
      </c>
      <c r="M236" s="79" t="str">
        <f ca="1">IF($C236="סה""כ",SUM(INDIRECT(ADDRESS(6,COLUMN())&amp;":"&amp;ADDRESS(ROW()-1,COLUMN()))),IFERROR(VLOOKUP($C236,הוצאות!$B:$AA,M$4-1,FALSE),""))</f>
        <v/>
      </c>
      <c r="N236" s="79" t="str">
        <f ca="1">IF($C236="סה""כ",SUM(INDIRECT(ADDRESS(6,COLUMN())&amp;":"&amp;ADDRESS(ROW()-1,COLUMN()))),IFERROR(VLOOKUP($C236,הוצאות!$B:$AA,N$4-1,FALSE),""))</f>
        <v/>
      </c>
      <c r="O236" s="79" t="str">
        <f ca="1">IF($C236="סה""כ",SUM(INDIRECT(ADDRESS(6,COLUMN())&amp;":"&amp;ADDRESS(ROW()-1,COLUMN()))),IFERROR(VLOOKUP($C236,הוצאות!$B:$AA,O$4-1,FALSE),""))</f>
        <v/>
      </c>
    </row>
    <row r="237" spans="1:15" ht="16.5" thickBot="1" x14ac:dyDescent="0.3">
      <c r="A237" s="52">
        <f t="shared" si="4"/>
        <v>0</v>
      </c>
      <c r="C237" s="75" t="str">
        <f>IF(OR(C236="סה""כ",C236=""),"",IF(IFERROR(_xlfn.AGGREGATE(15,6,הוצאות!$B$1:$B$1017*1/--(הוצאות!$A$1:$A$1017=$P$5),ROW()-5),"")&lt;2000000000,IFERROR(_xlfn.AGGREGATE(15,6,הוצאות!$B$1:$B$1017*1/--(הוצאות!$A$1:$A$1017=$P$5),ROW()-5),""),"סה""כ"))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7" s="76" t="str">
        <f>IF(C237="סה""כ","",IFERROR(VLOOKUP($C237,הוצאות!$B:$Z,5,FALSE),""))</f>
        <v/>
      </c>
      <c r="E237" s="77">
        <v>167435</v>
      </c>
      <c r="F237" s="77">
        <v>114565</v>
      </c>
      <c r="G237" s="77">
        <v>145246</v>
      </c>
      <c r="H237" s="78">
        <v>251440</v>
      </c>
      <c r="I237" s="78">
        <v>201029</v>
      </c>
      <c r="J237" s="78">
        <v>265358.28000000003</v>
      </c>
      <c r="K237" s="79" t="str">
        <f ca="1">IF($C237="סה""כ",SUM(INDIRECT(ADDRESS(6,COLUMN())&amp;":"&amp;ADDRESS(ROW()-1,COLUMN()))),IFERROR(VLOOKUP($C237,הוצאות!$B:$AA,K$4-1,FALSE),""))</f>
        <v/>
      </c>
      <c r="L237" s="79" t="str">
        <f ca="1">IF($C237="סה""כ",SUM(INDIRECT(ADDRESS(6,COLUMN())&amp;":"&amp;ADDRESS(ROW()-1,COLUMN()))),IFERROR(VLOOKUP($C237,הוצאות!$B:$AA,L$4-1,FALSE),""))</f>
        <v/>
      </c>
      <c r="M237" s="79" t="str">
        <f ca="1">IF($C237="סה""כ",SUM(INDIRECT(ADDRESS(6,COLUMN())&amp;":"&amp;ADDRESS(ROW()-1,COLUMN()))),IFERROR(VLOOKUP($C237,הוצאות!$B:$AA,M$4-1,FALSE),""))</f>
        <v/>
      </c>
      <c r="N237" s="79" t="str">
        <f ca="1">IF($C237="סה""כ",SUM(INDIRECT(ADDRESS(6,COLUMN())&amp;":"&amp;ADDRESS(ROW()-1,COLUMN()))),IFERROR(VLOOKUP($C237,הוצאות!$B:$AA,N$4-1,FALSE),""))</f>
        <v/>
      </c>
      <c r="O237" s="79" t="str">
        <f ca="1">IF($C237="סה""כ",SUM(INDIRECT(ADDRESS(6,COLUMN())&amp;":"&amp;ADDRESS(ROW()-1,COLUMN()))),IFERROR(VLOOKUP($C237,הוצאות!$B:$AA,O$4-1,FALSE),""))</f>
        <v/>
      </c>
    </row>
    <row r="238" spans="1:15" ht="16.5" thickBot="1" x14ac:dyDescent="0.3">
      <c r="A238" s="52">
        <f t="shared" si="4"/>
        <v>0</v>
      </c>
      <c r="C238" s="75" t="str">
        <f>IF(OR(C237="סה""כ",C237=""),"",IF(IFERROR(_xlfn.AGGREGATE(15,6,הוצאות!$B$1:$B$1017*1/--(הוצאות!$A$1:$A$1017=$P$5),ROW()-5),"")&lt;2000000000,IFERROR(_xlfn.AGGREGATE(15,6,הוצאות!$B$1:$B$1017*1/--(הוצאות!$A$1:$A$1017=$P$5),ROW()-5),""),"סה""כ"))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8" s="76" t="str">
        <f>IF(C238="סה""כ","",IFERROR(VLOOKUP($C238,הוצאות!$B:$Z,5,FALSE),""))</f>
        <v/>
      </c>
      <c r="E238" s="77">
        <v>167435</v>
      </c>
      <c r="F238" s="77">
        <v>114565</v>
      </c>
      <c r="G238" s="77">
        <v>145246</v>
      </c>
      <c r="H238" s="78">
        <v>251440</v>
      </c>
      <c r="I238" s="78">
        <v>201029</v>
      </c>
      <c r="J238" s="78">
        <v>265358.28000000003</v>
      </c>
      <c r="K238" s="79" t="str">
        <f ca="1">IF($C238="סה""כ",SUM(INDIRECT(ADDRESS(6,COLUMN())&amp;":"&amp;ADDRESS(ROW()-1,COLUMN()))),IFERROR(VLOOKUP($C238,הוצאות!$B:$AA,K$4-1,FALSE),""))</f>
        <v/>
      </c>
      <c r="L238" s="79" t="str">
        <f ca="1">IF($C238="סה""כ",SUM(INDIRECT(ADDRESS(6,COLUMN())&amp;":"&amp;ADDRESS(ROW()-1,COLUMN()))),IFERROR(VLOOKUP($C238,הוצאות!$B:$AA,L$4-1,FALSE),""))</f>
        <v/>
      </c>
      <c r="M238" s="79" t="str">
        <f ca="1">IF($C238="סה""כ",SUM(INDIRECT(ADDRESS(6,COLUMN())&amp;":"&amp;ADDRESS(ROW()-1,COLUMN()))),IFERROR(VLOOKUP($C238,הוצאות!$B:$AA,M$4-1,FALSE),""))</f>
        <v/>
      </c>
      <c r="N238" s="79" t="str">
        <f ca="1">IF($C238="סה""כ",SUM(INDIRECT(ADDRESS(6,COLUMN())&amp;":"&amp;ADDRESS(ROW()-1,COLUMN()))),IFERROR(VLOOKUP($C238,הוצאות!$B:$AA,N$4-1,FALSE),""))</f>
        <v/>
      </c>
      <c r="O238" s="79" t="str">
        <f ca="1">IF($C238="סה""כ",SUM(INDIRECT(ADDRESS(6,COLUMN())&amp;":"&amp;ADDRESS(ROW()-1,COLUMN()))),IFERROR(VLOOKUP($C238,הוצאות!$B:$AA,O$4-1,FALSE),""))</f>
        <v/>
      </c>
    </row>
    <row r="239" spans="1:15" ht="16.5" thickBot="1" x14ac:dyDescent="0.3">
      <c r="A239" s="52">
        <f t="shared" si="4"/>
        <v>0</v>
      </c>
      <c r="C239" s="75" t="str">
        <f>IF(OR(C238="סה""כ",C238=""),"",IF(IFERROR(_xlfn.AGGREGATE(15,6,הוצאות!$B$1:$B$1017*1/--(הוצאות!$A$1:$A$1017=$P$5),ROW()-5),"")&lt;2000000000,IFERROR(_xlfn.AGGREGATE(15,6,הוצאות!$B$1:$B$1017*1/--(הוצאות!$A$1:$A$1017=$P$5),ROW()-5),""),"סה""כ"))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39" s="76" t="str">
        <f>IF(C239="סה""כ","",IFERROR(VLOOKUP($C239,הוצאות!$B:$Z,5,FALSE),""))</f>
        <v/>
      </c>
      <c r="E239" s="77">
        <v>167435</v>
      </c>
      <c r="F239" s="77">
        <v>114565</v>
      </c>
      <c r="G239" s="77">
        <v>145246</v>
      </c>
      <c r="H239" s="78">
        <v>251440</v>
      </c>
      <c r="I239" s="78">
        <v>201029</v>
      </c>
      <c r="J239" s="78">
        <v>265358.28000000003</v>
      </c>
      <c r="K239" s="79" t="str">
        <f ca="1">IF($C239="סה""כ",SUM(INDIRECT(ADDRESS(6,COLUMN())&amp;":"&amp;ADDRESS(ROW()-1,COLUMN()))),IFERROR(VLOOKUP($C239,הוצאות!$B:$AA,K$4-1,FALSE),""))</f>
        <v/>
      </c>
      <c r="L239" s="79" t="str">
        <f ca="1">IF($C239="סה""כ",SUM(INDIRECT(ADDRESS(6,COLUMN())&amp;":"&amp;ADDRESS(ROW()-1,COLUMN()))),IFERROR(VLOOKUP($C239,הוצאות!$B:$AA,L$4-1,FALSE),""))</f>
        <v/>
      </c>
      <c r="M239" s="79" t="str">
        <f ca="1">IF($C239="סה""כ",SUM(INDIRECT(ADDRESS(6,COLUMN())&amp;":"&amp;ADDRESS(ROW()-1,COLUMN()))),IFERROR(VLOOKUP($C239,הוצאות!$B:$AA,M$4-1,FALSE),""))</f>
        <v/>
      </c>
      <c r="N239" s="79" t="str">
        <f ca="1">IF($C239="סה""כ",SUM(INDIRECT(ADDRESS(6,COLUMN())&amp;":"&amp;ADDRESS(ROW()-1,COLUMN()))),IFERROR(VLOOKUP($C239,הוצאות!$B:$AA,N$4-1,FALSE),""))</f>
        <v/>
      </c>
      <c r="O239" s="79" t="str">
        <f ca="1">IF($C239="סה""כ",SUM(INDIRECT(ADDRESS(6,COLUMN())&amp;":"&amp;ADDRESS(ROW()-1,COLUMN()))),IFERROR(VLOOKUP($C239,הוצאות!$B:$AA,O$4-1,FALSE),""))</f>
        <v/>
      </c>
    </row>
    <row r="240" spans="1:15" ht="16.5" thickBot="1" x14ac:dyDescent="0.3">
      <c r="A240" s="52">
        <f t="shared" si="4"/>
        <v>0</v>
      </c>
      <c r="C240" s="75" t="str">
        <f>IF(OR(C239="סה""כ",C239=""),"",IF(IFERROR(_xlfn.AGGREGATE(15,6,הוצאות!$B$1:$B$1017*1/--(הוצאות!$A$1:$A$1017=$P$5),ROW()-5),"")&lt;2000000000,IFERROR(_xlfn.AGGREGATE(15,6,הוצאות!$B$1:$B$1017*1/--(הוצאות!$A$1:$A$1017=$P$5),ROW()-5),""),"סה""כ"))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0" s="76" t="str">
        <f>IF(C240="סה""כ","",IFERROR(VLOOKUP($C240,הוצאות!$B:$Z,5,FALSE),""))</f>
        <v/>
      </c>
      <c r="E240" s="77">
        <v>167435</v>
      </c>
      <c r="F240" s="77">
        <v>114565</v>
      </c>
      <c r="G240" s="77">
        <v>145246</v>
      </c>
      <c r="H240" s="78">
        <v>251440</v>
      </c>
      <c r="I240" s="78">
        <v>201029</v>
      </c>
      <c r="J240" s="78">
        <v>265358.28000000003</v>
      </c>
      <c r="K240" s="79" t="str">
        <f ca="1">IF($C240="סה""כ",SUM(INDIRECT(ADDRESS(6,COLUMN())&amp;":"&amp;ADDRESS(ROW()-1,COLUMN()))),IFERROR(VLOOKUP($C240,הוצאות!$B:$AA,K$4-1,FALSE),""))</f>
        <v/>
      </c>
      <c r="L240" s="79" t="str">
        <f ca="1">IF($C240="סה""כ",SUM(INDIRECT(ADDRESS(6,COLUMN())&amp;":"&amp;ADDRESS(ROW()-1,COLUMN()))),IFERROR(VLOOKUP($C240,הוצאות!$B:$AA,L$4-1,FALSE),""))</f>
        <v/>
      </c>
      <c r="M240" s="79" t="str">
        <f ca="1">IF($C240="סה""כ",SUM(INDIRECT(ADDRESS(6,COLUMN())&amp;":"&amp;ADDRESS(ROW()-1,COLUMN()))),IFERROR(VLOOKUP($C240,הוצאות!$B:$AA,M$4-1,FALSE),""))</f>
        <v/>
      </c>
      <c r="N240" s="79" t="str">
        <f ca="1">IF($C240="סה""כ",SUM(INDIRECT(ADDRESS(6,COLUMN())&amp;":"&amp;ADDRESS(ROW()-1,COLUMN()))),IFERROR(VLOOKUP($C240,הוצאות!$B:$AA,N$4-1,FALSE),""))</f>
        <v/>
      </c>
      <c r="O240" s="79" t="str">
        <f ca="1">IF($C240="סה""כ",SUM(INDIRECT(ADDRESS(6,COLUMN())&amp;":"&amp;ADDRESS(ROW()-1,COLUMN()))),IFERROR(VLOOKUP($C240,הוצאות!$B:$AA,O$4-1,FALSE),""))</f>
        <v/>
      </c>
    </row>
    <row r="241" spans="1:15" ht="16.5" thickBot="1" x14ac:dyDescent="0.3">
      <c r="A241" s="52">
        <f t="shared" si="4"/>
        <v>0</v>
      </c>
      <c r="C241" s="75" t="str">
        <f>IF(OR(C240="סה""כ",C240=""),"",IF(IFERROR(_xlfn.AGGREGATE(15,6,הוצאות!$B$1:$B$1017*1/--(הוצאות!$A$1:$A$1017=$P$5),ROW()-5),"")&lt;2000000000,IFERROR(_xlfn.AGGREGATE(15,6,הוצאות!$B$1:$B$1017*1/--(הוצאות!$A$1:$A$1017=$P$5),ROW()-5),""),"סה""כ"))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1" s="76" t="str">
        <f>IF(C241="סה""כ","",IFERROR(VLOOKUP($C241,הוצאות!$B:$Z,5,FALSE),""))</f>
        <v/>
      </c>
      <c r="E241" s="77">
        <v>167435</v>
      </c>
      <c r="F241" s="77">
        <v>114565</v>
      </c>
      <c r="G241" s="77">
        <v>145246</v>
      </c>
      <c r="H241" s="78">
        <v>251440</v>
      </c>
      <c r="I241" s="78">
        <v>201029</v>
      </c>
      <c r="J241" s="78">
        <v>265358.28000000003</v>
      </c>
      <c r="K241" s="79" t="str">
        <f ca="1">IF($C241="סה""כ",SUM(INDIRECT(ADDRESS(6,COLUMN())&amp;":"&amp;ADDRESS(ROW()-1,COLUMN()))),IFERROR(VLOOKUP($C241,הוצאות!$B:$AA,K$4-1,FALSE),""))</f>
        <v/>
      </c>
      <c r="L241" s="79" t="str">
        <f ca="1">IF($C241="סה""כ",SUM(INDIRECT(ADDRESS(6,COLUMN())&amp;":"&amp;ADDRESS(ROW()-1,COLUMN()))),IFERROR(VLOOKUP($C241,הוצאות!$B:$AA,L$4-1,FALSE),""))</f>
        <v/>
      </c>
      <c r="M241" s="79" t="str">
        <f ca="1">IF($C241="סה""כ",SUM(INDIRECT(ADDRESS(6,COLUMN())&amp;":"&amp;ADDRESS(ROW()-1,COLUMN()))),IFERROR(VLOOKUP($C241,הוצאות!$B:$AA,M$4-1,FALSE),""))</f>
        <v/>
      </c>
      <c r="N241" s="79" t="str">
        <f ca="1">IF($C241="סה""כ",SUM(INDIRECT(ADDRESS(6,COLUMN())&amp;":"&amp;ADDRESS(ROW()-1,COLUMN()))),IFERROR(VLOOKUP($C241,הוצאות!$B:$AA,N$4-1,FALSE),""))</f>
        <v/>
      </c>
      <c r="O241" s="79" t="str">
        <f ca="1">IF($C241="סה""כ",SUM(INDIRECT(ADDRESS(6,COLUMN())&amp;":"&amp;ADDRESS(ROW()-1,COLUMN()))),IFERROR(VLOOKUP($C241,הוצאות!$B:$AA,O$4-1,FALSE),""))</f>
        <v/>
      </c>
    </row>
    <row r="242" spans="1:15" ht="16.5" thickBot="1" x14ac:dyDescent="0.3">
      <c r="A242" s="52">
        <f t="shared" si="4"/>
        <v>0</v>
      </c>
      <c r="C242" s="75" t="str">
        <f>IF(OR(C241="סה""כ",C241=""),"",IF(IFERROR(_xlfn.AGGREGATE(15,6,הוצאות!$B$1:$B$1017*1/--(הוצאות!$A$1:$A$1017=$P$5),ROW()-5),"")&lt;2000000000,IFERROR(_xlfn.AGGREGATE(15,6,הוצאות!$B$1:$B$1017*1/--(הוצאות!$A$1:$A$1017=$P$5),ROW()-5),""),"סה""כ"))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2" s="76" t="str">
        <f>IF(C242="סה""כ","",IFERROR(VLOOKUP($C242,הוצאות!$B:$Z,5,FALSE),""))</f>
        <v/>
      </c>
      <c r="E242" s="77">
        <v>167435</v>
      </c>
      <c r="F242" s="77">
        <v>114565</v>
      </c>
      <c r="G242" s="77">
        <v>145246</v>
      </c>
      <c r="H242" s="78">
        <v>251440</v>
      </c>
      <c r="I242" s="78">
        <v>201029</v>
      </c>
      <c r="J242" s="78">
        <v>265358.28000000003</v>
      </c>
      <c r="K242" s="79" t="str">
        <f ca="1">IF($C242="סה""כ",SUM(INDIRECT(ADDRESS(6,COLUMN())&amp;":"&amp;ADDRESS(ROW()-1,COLUMN()))),IFERROR(VLOOKUP($C242,הוצאות!$B:$AA,K$4-1,FALSE),""))</f>
        <v/>
      </c>
      <c r="L242" s="79" t="str">
        <f ca="1">IF($C242="סה""כ",SUM(INDIRECT(ADDRESS(6,COLUMN())&amp;":"&amp;ADDRESS(ROW()-1,COLUMN()))),IFERROR(VLOOKUP($C242,הוצאות!$B:$AA,L$4-1,FALSE),""))</f>
        <v/>
      </c>
      <c r="M242" s="79" t="str">
        <f ca="1">IF($C242="סה""כ",SUM(INDIRECT(ADDRESS(6,COLUMN())&amp;":"&amp;ADDRESS(ROW()-1,COLUMN()))),IFERROR(VLOOKUP($C242,הוצאות!$B:$AA,M$4-1,FALSE),""))</f>
        <v/>
      </c>
      <c r="N242" s="79" t="str">
        <f ca="1">IF($C242="סה""כ",SUM(INDIRECT(ADDRESS(6,COLUMN())&amp;":"&amp;ADDRESS(ROW()-1,COLUMN()))),IFERROR(VLOOKUP($C242,הוצאות!$B:$AA,N$4-1,FALSE),""))</f>
        <v/>
      </c>
      <c r="O242" s="79" t="str">
        <f ca="1">IF($C242="סה""כ",SUM(INDIRECT(ADDRESS(6,COLUMN())&amp;":"&amp;ADDRESS(ROW()-1,COLUMN()))),IFERROR(VLOOKUP($C242,הוצאות!$B:$AA,O$4-1,FALSE),""))</f>
        <v/>
      </c>
    </row>
    <row r="243" spans="1:15" ht="16.5" thickBot="1" x14ac:dyDescent="0.3">
      <c r="A243" s="52">
        <f t="shared" si="4"/>
        <v>0</v>
      </c>
      <c r="C243" s="75" t="str">
        <f>IF(OR(C242="סה""כ",C242=""),"",IF(IFERROR(_xlfn.AGGREGATE(15,6,הוצאות!$B$1:$B$1017*1/--(הוצאות!$A$1:$A$1017=$P$5),ROW()-5),"")&lt;2000000000,IFERROR(_xlfn.AGGREGATE(15,6,הוצאות!$B$1:$B$1017*1/--(הוצאות!$A$1:$A$1017=$P$5),ROW()-5),""),"סה""כ"))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3" s="76" t="str">
        <f>IF(C243="סה""כ","",IFERROR(VLOOKUP($C243,הוצאות!$B:$Z,5,FALSE),""))</f>
        <v/>
      </c>
      <c r="E243" s="77">
        <v>167435</v>
      </c>
      <c r="F243" s="77">
        <v>114565</v>
      </c>
      <c r="G243" s="77">
        <v>145246</v>
      </c>
      <c r="H243" s="78">
        <v>251440</v>
      </c>
      <c r="I243" s="78">
        <v>201029</v>
      </c>
      <c r="J243" s="78">
        <v>265358.28000000003</v>
      </c>
      <c r="K243" s="79" t="str">
        <f ca="1">IF($C243="סה""כ",SUM(INDIRECT(ADDRESS(6,COLUMN())&amp;":"&amp;ADDRESS(ROW()-1,COLUMN()))),IFERROR(VLOOKUP($C243,הוצאות!$B:$AA,K$4-1,FALSE),""))</f>
        <v/>
      </c>
      <c r="L243" s="79" t="str">
        <f ca="1">IF($C243="סה""כ",SUM(INDIRECT(ADDRESS(6,COLUMN())&amp;":"&amp;ADDRESS(ROW()-1,COLUMN()))),IFERROR(VLOOKUP($C243,הוצאות!$B:$AA,L$4-1,FALSE),""))</f>
        <v/>
      </c>
      <c r="M243" s="79" t="str">
        <f ca="1">IF($C243="סה""כ",SUM(INDIRECT(ADDRESS(6,COLUMN())&amp;":"&amp;ADDRESS(ROW()-1,COLUMN()))),IFERROR(VLOOKUP($C243,הוצאות!$B:$AA,M$4-1,FALSE),""))</f>
        <v/>
      </c>
      <c r="N243" s="79" t="str">
        <f ca="1">IF($C243="סה""כ",SUM(INDIRECT(ADDRESS(6,COLUMN())&amp;":"&amp;ADDRESS(ROW()-1,COLUMN()))),IFERROR(VLOOKUP($C243,הוצאות!$B:$AA,N$4-1,FALSE),""))</f>
        <v/>
      </c>
      <c r="O243" s="79" t="str">
        <f ca="1">IF($C243="סה""כ",SUM(INDIRECT(ADDRESS(6,COLUMN())&amp;":"&amp;ADDRESS(ROW()-1,COLUMN()))),IFERROR(VLOOKUP($C243,הוצאות!$B:$AA,O$4-1,FALSE),""))</f>
        <v/>
      </c>
    </row>
    <row r="244" spans="1:15" ht="16.5" thickBot="1" x14ac:dyDescent="0.3">
      <c r="A244" s="52">
        <f t="shared" si="4"/>
        <v>0</v>
      </c>
      <c r="C244" s="75" t="str">
        <f>IF(OR(C243="סה""כ",C243=""),"",IF(IFERROR(_xlfn.AGGREGATE(15,6,הוצאות!$B$1:$B$1017*1/--(הוצאות!$A$1:$A$1017=$P$5),ROW()-5),"")&lt;2000000000,IFERROR(_xlfn.AGGREGATE(15,6,הוצאות!$B$1:$B$1017*1/--(הוצאות!$A$1:$A$1017=$P$5),ROW()-5),""),"סה""כ"))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4" s="76" t="str">
        <f>IF(C244="סה""כ","",IFERROR(VLOOKUP($C244,הוצאות!$B:$Z,5,FALSE),""))</f>
        <v/>
      </c>
      <c r="E244" s="77">
        <v>167435</v>
      </c>
      <c r="F244" s="77">
        <v>114565</v>
      </c>
      <c r="G244" s="77">
        <v>145246</v>
      </c>
      <c r="H244" s="78">
        <v>251440</v>
      </c>
      <c r="I244" s="78">
        <v>201029</v>
      </c>
      <c r="J244" s="78">
        <v>265358.28000000003</v>
      </c>
      <c r="K244" s="79" t="str">
        <f ca="1">IF($C244="סה""כ",SUM(INDIRECT(ADDRESS(6,COLUMN())&amp;":"&amp;ADDRESS(ROW()-1,COLUMN()))),IFERROR(VLOOKUP($C244,הוצאות!$B:$AA,K$4-1,FALSE),""))</f>
        <v/>
      </c>
      <c r="L244" s="79" t="str">
        <f ca="1">IF($C244="סה""כ",SUM(INDIRECT(ADDRESS(6,COLUMN())&amp;":"&amp;ADDRESS(ROW()-1,COLUMN()))),IFERROR(VLOOKUP($C244,הוצאות!$B:$AA,L$4-1,FALSE),""))</f>
        <v/>
      </c>
      <c r="M244" s="79" t="str">
        <f ca="1">IF($C244="סה""כ",SUM(INDIRECT(ADDRESS(6,COLUMN())&amp;":"&amp;ADDRESS(ROW()-1,COLUMN()))),IFERROR(VLOOKUP($C244,הוצאות!$B:$AA,M$4-1,FALSE),""))</f>
        <v/>
      </c>
      <c r="N244" s="79" t="str">
        <f ca="1">IF($C244="סה""כ",SUM(INDIRECT(ADDRESS(6,COLUMN())&amp;":"&amp;ADDRESS(ROW()-1,COLUMN()))),IFERROR(VLOOKUP($C244,הוצאות!$B:$AA,N$4-1,FALSE),""))</f>
        <v/>
      </c>
      <c r="O244" s="79" t="str">
        <f ca="1">IF($C244="סה""כ",SUM(INDIRECT(ADDRESS(6,COLUMN())&amp;":"&amp;ADDRESS(ROW()-1,COLUMN()))),IFERROR(VLOOKUP($C244,הוצאות!$B:$AA,O$4-1,FALSE),""))</f>
        <v/>
      </c>
    </row>
    <row r="245" spans="1:15" ht="16.5" thickBot="1" x14ac:dyDescent="0.3">
      <c r="A245" s="52">
        <f t="shared" si="4"/>
        <v>0</v>
      </c>
      <c r="C245" s="75" t="str">
        <f>IF(OR(C244="סה""כ",C244=""),"",IF(IFERROR(_xlfn.AGGREGATE(15,6,הוצאות!$B$1:$B$1017*1/--(הוצאות!$A$1:$A$1017=$P$5),ROW()-5),"")&lt;2000000000,IFERROR(_xlfn.AGGREGATE(15,6,הוצאות!$B$1:$B$1017*1/--(הוצאות!$A$1:$A$1017=$P$5),ROW()-5),""),"סה""כ"))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5" s="76" t="str">
        <f>IF(C245="סה""כ","",IFERROR(VLOOKUP($C245,הוצאות!$B:$Z,5,FALSE),""))</f>
        <v/>
      </c>
      <c r="E245" s="77">
        <v>167435</v>
      </c>
      <c r="F245" s="77">
        <v>114565</v>
      </c>
      <c r="G245" s="77">
        <v>145246</v>
      </c>
      <c r="H245" s="78">
        <v>251440</v>
      </c>
      <c r="I245" s="78">
        <v>201029</v>
      </c>
      <c r="J245" s="78">
        <v>265358.28000000003</v>
      </c>
      <c r="K245" s="79" t="str">
        <f ca="1">IF($C245="סה""כ",SUM(INDIRECT(ADDRESS(6,COLUMN())&amp;":"&amp;ADDRESS(ROW()-1,COLUMN()))),IFERROR(VLOOKUP($C245,הוצאות!$B:$AA,K$4-1,FALSE),""))</f>
        <v/>
      </c>
      <c r="L245" s="79" t="str">
        <f ca="1">IF($C245="סה""כ",SUM(INDIRECT(ADDRESS(6,COLUMN())&amp;":"&amp;ADDRESS(ROW()-1,COLUMN()))),IFERROR(VLOOKUP($C245,הוצאות!$B:$AA,L$4-1,FALSE),""))</f>
        <v/>
      </c>
      <c r="M245" s="79" t="str">
        <f ca="1">IF($C245="סה""כ",SUM(INDIRECT(ADDRESS(6,COLUMN())&amp;":"&amp;ADDRESS(ROW()-1,COLUMN()))),IFERROR(VLOOKUP($C245,הוצאות!$B:$AA,M$4-1,FALSE),""))</f>
        <v/>
      </c>
      <c r="N245" s="79" t="str">
        <f ca="1">IF($C245="סה""כ",SUM(INDIRECT(ADDRESS(6,COLUMN())&amp;":"&amp;ADDRESS(ROW()-1,COLUMN()))),IFERROR(VLOOKUP($C245,הוצאות!$B:$AA,N$4-1,FALSE),""))</f>
        <v/>
      </c>
      <c r="O245" s="79" t="str">
        <f ca="1">IF($C245="סה""כ",SUM(INDIRECT(ADDRESS(6,COLUMN())&amp;":"&amp;ADDRESS(ROW()-1,COLUMN()))),IFERROR(VLOOKUP($C245,הוצאות!$B:$AA,O$4-1,FALSE),""))</f>
        <v/>
      </c>
    </row>
    <row r="246" spans="1:15" ht="16.5" thickBot="1" x14ac:dyDescent="0.3">
      <c r="A246" s="52">
        <f t="shared" si="4"/>
        <v>0</v>
      </c>
      <c r="C246" s="75" t="str">
        <f>IF(OR(C245="סה""כ",C245=""),"",IF(IFERROR(_xlfn.AGGREGATE(15,6,הוצאות!$B$1:$B$1017*1/--(הוצאות!$A$1:$A$1017=$P$5),ROW()-5),"")&lt;2000000000,IFERROR(_xlfn.AGGREGATE(15,6,הוצאות!$B$1:$B$1017*1/--(הוצאות!$A$1:$A$1017=$P$5),ROW()-5),""),"סה""כ"))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6" s="76" t="str">
        <f>IF(C246="סה""כ","",IFERROR(VLOOKUP($C246,הוצאות!$B:$Z,5,FALSE),""))</f>
        <v/>
      </c>
      <c r="E246" s="77">
        <v>167435</v>
      </c>
      <c r="F246" s="77">
        <v>114565</v>
      </c>
      <c r="G246" s="77">
        <v>145246</v>
      </c>
      <c r="H246" s="78">
        <v>251440</v>
      </c>
      <c r="I246" s="78">
        <v>201029</v>
      </c>
      <c r="J246" s="78">
        <v>265358.28000000003</v>
      </c>
      <c r="K246" s="79" t="str">
        <f ca="1">IF($C246="סה""כ",SUM(INDIRECT(ADDRESS(6,COLUMN())&amp;":"&amp;ADDRESS(ROW()-1,COLUMN()))),IFERROR(VLOOKUP($C246,הוצאות!$B:$AA,K$4-1,FALSE),""))</f>
        <v/>
      </c>
      <c r="L246" s="79" t="str">
        <f ca="1">IF($C246="סה""כ",SUM(INDIRECT(ADDRESS(6,COLUMN())&amp;":"&amp;ADDRESS(ROW()-1,COLUMN()))),IFERROR(VLOOKUP($C246,הוצאות!$B:$AA,L$4-1,FALSE),""))</f>
        <v/>
      </c>
      <c r="M246" s="79" t="str">
        <f ca="1">IF($C246="סה""כ",SUM(INDIRECT(ADDRESS(6,COLUMN())&amp;":"&amp;ADDRESS(ROW()-1,COLUMN()))),IFERROR(VLOOKUP($C246,הוצאות!$B:$AA,M$4-1,FALSE),""))</f>
        <v/>
      </c>
      <c r="N246" s="79" t="str">
        <f ca="1">IF($C246="סה""כ",SUM(INDIRECT(ADDRESS(6,COLUMN())&amp;":"&amp;ADDRESS(ROW()-1,COLUMN()))),IFERROR(VLOOKUP($C246,הוצאות!$B:$AA,N$4-1,FALSE),""))</f>
        <v/>
      </c>
      <c r="O246" s="79" t="str">
        <f ca="1">IF($C246="סה""כ",SUM(INDIRECT(ADDRESS(6,COLUMN())&amp;":"&amp;ADDRESS(ROW()-1,COLUMN()))),IFERROR(VLOOKUP($C246,הוצאות!$B:$AA,O$4-1,FALSE),""))</f>
        <v/>
      </c>
    </row>
    <row r="247" spans="1:15" ht="16.5" thickBot="1" x14ac:dyDescent="0.3">
      <c r="A247" s="52">
        <f t="shared" si="4"/>
        <v>0</v>
      </c>
      <c r="C247" s="75" t="str">
        <f>IF(OR(C246="סה""כ",C246=""),"",IF(IFERROR(_xlfn.AGGREGATE(15,6,הוצאות!$B$1:$B$1017*1/--(הוצאות!$A$1:$A$1017=$P$5),ROW()-5),"")&lt;2000000000,IFERROR(_xlfn.AGGREGATE(15,6,הוצאות!$B$1:$B$1017*1/--(הוצאות!$A$1:$A$1017=$P$5),ROW()-5),""),"סה""כ"))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7" s="76" t="str">
        <f>IF(C247="סה""כ","",IFERROR(VLOOKUP($C247,הוצאות!$B:$Z,5,FALSE),""))</f>
        <v/>
      </c>
      <c r="E247" s="77">
        <v>167435</v>
      </c>
      <c r="F247" s="77">
        <v>114565</v>
      </c>
      <c r="G247" s="77">
        <v>145246</v>
      </c>
      <c r="H247" s="78">
        <v>251440</v>
      </c>
      <c r="I247" s="78">
        <v>201029</v>
      </c>
      <c r="J247" s="78">
        <v>265358.28000000003</v>
      </c>
      <c r="K247" s="79" t="str">
        <f ca="1">IF($C247="סה""כ",SUM(INDIRECT(ADDRESS(6,COLUMN())&amp;":"&amp;ADDRESS(ROW()-1,COLUMN()))),IFERROR(VLOOKUP($C247,הוצאות!$B:$AA,K$4-1,FALSE),""))</f>
        <v/>
      </c>
      <c r="L247" s="79" t="str">
        <f ca="1">IF($C247="סה""כ",SUM(INDIRECT(ADDRESS(6,COLUMN())&amp;":"&amp;ADDRESS(ROW()-1,COLUMN()))),IFERROR(VLOOKUP($C247,הוצאות!$B:$AA,L$4-1,FALSE),""))</f>
        <v/>
      </c>
      <c r="M247" s="79" t="str">
        <f ca="1">IF($C247="סה""כ",SUM(INDIRECT(ADDRESS(6,COLUMN())&amp;":"&amp;ADDRESS(ROW()-1,COLUMN()))),IFERROR(VLOOKUP($C247,הוצאות!$B:$AA,M$4-1,FALSE),""))</f>
        <v/>
      </c>
      <c r="N247" s="79" t="str">
        <f ca="1">IF($C247="סה""כ",SUM(INDIRECT(ADDRESS(6,COLUMN())&amp;":"&amp;ADDRESS(ROW()-1,COLUMN()))),IFERROR(VLOOKUP($C247,הוצאות!$B:$AA,N$4-1,FALSE),""))</f>
        <v/>
      </c>
      <c r="O247" s="79" t="str">
        <f ca="1">IF($C247="סה""כ",SUM(INDIRECT(ADDRESS(6,COLUMN())&amp;":"&amp;ADDRESS(ROW()-1,COLUMN()))),IFERROR(VLOOKUP($C247,הוצאות!$B:$AA,O$4-1,FALSE),""))</f>
        <v/>
      </c>
    </row>
    <row r="248" spans="1:15" ht="16.5" thickBot="1" x14ac:dyDescent="0.3">
      <c r="A248" s="52">
        <f t="shared" si="4"/>
        <v>0</v>
      </c>
      <c r="C248" s="75" t="str">
        <f>IF(OR(C247="סה""כ",C247=""),"",IF(IFERROR(_xlfn.AGGREGATE(15,6,הוצאות!$B$1:$B$1017*1/--(הוצאות!$A$1:$A$1017=$P$5),ROW()-5),"")&lt;2000000000,IFERROR(_xlfn.AGGREGATE(15,6,הוצאות!$B$1:$B$1017*1/--(הוצאות!$A$1:$A$1017=$P$5),ROW()-5),""),"סה""כ"))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8" s="76" t="str">
        <f>IF(C248="סה""כ","",IFERROR(VLOOKUP($C248,הוצאות!$B:$Z,5,FALSE),""))</f>
        <v/>
      </c>
      <c r="E248" s="77">
        <v>167435</v>
      </c>
      <c r="F248" s="77">
        <v>114565</v>
      </c>
      <c r="G248" s="77">
        <v>145246</v>
      </c>
      <c r="H248" s="78">
        <v>251440</v>
      </c>
      <c r="I248" s="78">
        <v>201029</v>
      </c>
      <c r="J248" s="78">
        <v>265358.28000000003</v>
      </c>
      <c r="K248" s="79" t="str">
        <f ca="1">IF($C248="סה""כ",SUM(INDIRECT(ADDRESS(6,COLUMN())&amp;":"&amp;ADDRESS(ROW()-1,COLUMN()))),IFERROR(VLOOKUP($C248,הוצאות!$B:$AA,K$4-1,FALSE),""))</f>
        <v/>
      </c>
      <c r="L248" s="79" t="str">
        <f ca="1">IF($C248="סה""כ",SUM(INDIRECT(ADDRESS(6,COLUMN())&amp;":"&amp;ADDRESS(ROW()-1,COLUMN()))),IFERROR(VLOOKUP($C248,הוצאות!$B:$AA,L$4-1,FALSE),""))</f>
        <v/>
      </c>
      <c r="M248" s="79" t="str">
        <f ca="1">IF($C248="סה""כ",SUM(INDIRECT(ADDRESS(6,COLUMN())&amp;":"&amp;ADDRESS(ROW()-1,COLUMN()))),IFERROR(VLOOKUP($C248,הוצאות!$B:$AA,M$4-1,FALSE),""))</f>
        <v/>
      </c>
      <c r="N248" s="79" t="str">
        <f ca="1">IF($C248="סה""כ",SUM(INDIRECT(ADDRESS(6,COLUMN())&amp;":"&amp;ADDRESS(ROW()-1,COLUMN()))),IFERROR(VLOOKUP($C248,הוצאות!$B:$AA,N$4-1,FALSE),""))</f>
        <v/>
      </c>
      <c r="O248" s="79" t="str">
        <f ca="1">IF($C248="סה""כ",SUM(INDIRECT(ADDRESS(6,COLUMN())&amp;":"&amp;ADDRESS(ROW()-1,COLUMN()))),IFERROR(VLOOKUP($C248,הוצאות!$B:$AA,O$4-1,FALSE),""))</f>
        <v/>
      </c>
    </row>
    <row r="249" spans="1:15" ht="16.5" thickBot="1" x14ac:dyDescent="0.3">
      <c r="A249" s="52">
        <f t="shared" si="4"/>
        <v>0</v>
      </c>
      <c r="C249" s="75" t="str">
        <f>IF(OR(C248="סה""כ",C248=""),"",IF(IFERROR(_xlfn.AGGREGATE(15,6,הוצאות!$B$1:$B$1017*1/--(הוצאות!$A$1:$A$1017=$P$5),ROW()-5),"")&lt;2000000000,IFERROR(_xlfn.AGGREGATE(15,6,הוצאות!$B$1:$B$1017*1/--(הוצאות!$A$1:$A$1017=$P$5),ROW()-5),""),"סה""כ"))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49" s="76" t="str">
        <f>IF(C249="סה""כ","",IFERROR(VLOOKUP($C249,הוצאות!$B:$Z,5,FALSE),""))</f>
        <v/>
      </c>
      <c r="E249" s="77">
        <v>167435</v>
      </c>
      <c r="F249" s="77">
        <v>114565</v>
      </c>
      <c r="G249" s="77">
        <v>145246</v>
      </c>
      <c r="H249" s="78">
        <v>251440</v>
      </c>
      <c r="I249" s="78">
        <v>201029</v>
      </c>
      <c r="J249" s="78">
        <v>265358.28000000003</v>
      </c>
      <c r="K249" s="79" t="str">
        <f ca="1">IF($C249="סה""כ",SUM(INDIRECT(ADDRESS(6,COLUMN())&amp;":"&amp;ADDRESS(ROW()-1,COLUMN()))),IFERROR(VLOOKUP($C249,הוצאות!$B:$AA,K$4-1,FALSE),""))</f>
        <v/>
      </c>
      <c r="L249" s="79" t="str">
        <f ca="1">IF($C249="סה""כ",SUM(INDIRECT(ADDRESS(6,COLUMN())&amp;":"&amp;ADDRESS(ROW()-1,COLUMN()))),IFERROR(VLOOKUP($C249,הוצאות!$B:$AA,L$4-1,FALSE),""))</f>
        <v/>
      </c>
      <c r="M249" s="79" t="str">
        <f ca="1">IF($C249="סה""כ",SUM(INDIRECT(ADDRESS(6,COLUMN())&amp;":"&amp;ADDRESS(ROW()-1,COLUMN()))),IFERROR(VLOOKUP($C249,הוצאות!$B:$AA,M$4-1,FALSE),""))</f>
        <v/>
      </c>
      <c r="N249" s="79" t="str">
        <f ca="1">IF($C249="סה""כ",SUM(INDIRECT(ADDRESS(6,COLUMN())&amp;":"&amp;ADDRESS(ROW()-1,COLUMN()))),IFERROR(VLOOKUP($C249,הוצאות!$B:$AA,N$4-1,FALSE),""))</f>
        <v/>
      </c>
      <c r="O249" s="79" t="str">
        <f ca="1">IF($C249="סה""כ",SUM(INDIRECT(ADDRESS(6,COLUMN())&amp;":"&amp;ADDRESS(ROW()-1,COLUMN()))),IFERROR(VLOOKUP($C249,הוצאות!$B:$AA,O$4-1,FALSE),""))</f>
        <v/>
      </c>
    </row>
    <row r="250" spans="1:15" ht="16.5" thickBot="1" x14ac:dyDescent="0.3">
      <c r="A250" s="52">
        <f t="shared" si="4"/>
        <v>0</v>
      </c>
      <c r="C250" s="75" t="str">
        <f>IF(OR(C249="סה""כ",C249=""),"",IF(IFERROR(_xlfn.AGGREGATE(15,6,הוצאות!$B$1:$B$1017*1/--(הוצאות!$A$1:$A$1017=$P$5),ROW()-5),"")&lt;2000000000,IFERROR(_xlfn.AGGREGATE(15,6,הוצאות!$B$1:$B$1017*1/--(הוצאות!$A$1:$A$1017=$P$5),ROW()-5),""),"סה""כ"))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0" s="76" t="str">
        <f>IF(C250="סה""כ","",IFERROR(VLOOKUP($C250,הוצאות!$B:$Z,5,FALSE),""))</f>
        <v/>
      </c>
      <c r="E250" s="77">
        <v>167435</v>
      </c>
      <c r="F250" s="77">
        <v>114565</v>
      </c>
      <c r="G250" s="77">
        <v>145246</v>
      </c>
      <c r="H250" s="78">
        <v>251440</v>
      </c>
      <c r="I250" s="78">
        <v>201029</v>
      </c>
      <c r="J250" s="78">
        <v>265358.28000000003</v>
      </c>
      <c r="K250" s="79" t="str">
        <f ca="1">IF($C250="סה""כ",SUM(INDIRECT(ADDRESS(6,COLUMN())&amp;":"&amp;ADDRESS(ROW()-1,COLUMN()))),IFERROR(VLOOKUP($C250,הוצאות!$B:$AA,K$4-1,FALSE),""))</f>
        <v/>
      </c>
      <c r="L250" s="79" t="str">
        <f ca="1">IF($C250="סה""כ",SUM(INDIRECT(ADDRESS(6,COLUMN())&amp;":"&amp;ADDRESS(ROW()-1,COLUMN()))),IFERROR(VLOOKUP($C250,הוצאות!$B:$AA,L$4-1,FALSE),""))</f>
        <v/>
      </c>
      <c r="M250" s="79" t="str">
        <f ca="1">IF($C250="סה""כ",SUM(INDIRECT(ADDRESS(6,COLUMN())&amp;":"&amp;ADDRESS(ROW()-1,COLUMN()))),IFERROR(VLOOKUP($C250,הוצאות!$B:$AA,M$4-1,FALSE),""))</f>
        <v/>
      </c>
      <c r="N250" s="79" t="str">
        <f ca="1">IF($C250="סה""כ",SUM(INDIRECT(ADDRESS(6,COLUMN())&amp;":"&amp;ADDRESS(ROW()-1,COLUMN()))),IFERROR(VLOOKUP($C250,הוצאות!$B:$AA,N$4-1,FALSE),""))</f>
        <v/>
      </c>
      <c r="O250" s="79" t="str">
        <f ca="1">IF($C250="סה""כ",SUM(INDIRECT(ADDRESS(6,COLUMN())&amp;":"&amp;ADDRESS(ROW()-1,COLUMN()))),IFERROR(VLOOKUP($C250,הוצאות!$B:$AA,O$4-1,FALSE),""))</f>
        <v/>
      </c>
    </row>
    <row r="251" spans="1:15" ht="16.5" thickBot="1" x14ac:dyDescent="0.3">
      <c r="A251" s="52">
        <f t="shared" si="4"/>
        <v>0</v>
      </c>
      <c r="C251" s="75" t="str">
        <f>IF(OR(C250="סה""כ",C250=""),"",IF(IFERROR(_xlfn.AGGREGATE(15,6,הוצאות!$B$1:$B$1017*1/--(הוצאות!$A$1:$A$1017=$P$5),ROW()-5),"")&lt;2000000000,IFERROR(_xlfn.AGGREGATE(15,6,הוצאות!$B$1:$B$1017*1/--(הוצאות!$A$1:$A$1017=$P$5),ROW()-5),""),"סה""כ"))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1" s="76" t="str">
        <f>IF(C251="סה""כ","",IFERROR(VLOOKUP($C251,הוצאות!$B:$Z,5,FALSE),""))</f>
        <v/>
      </c>
      <c r="E251" s="77">
        <v>167435</v>
      </c>
      <c r="F251" s="77">
        <v>114565</v>
      </c>
      <c r="G251" s="77">
        <v>145246</v>
      </c>
      <c r="H251" s="78">
        <v>251440</v>
      </c>
      <c r="I251" s="78">
        <v>201029</v>
      </c>
      <c r="J251" s="78">
        <v>265358.28000000003</v>
      </c>
      <c r="K251" s="79" t="str">
        <f ca="1">IF($C251="סה""כ",SUM(INDIRECT(ADDRESS(6,COLUMN())&amp;":"&amp;ADDRESS(ROW()-1,COLUMN()))),IFERROR(VLOOKUP($C251,הוצאות!$B:$AA,K$4-1,FALSE),""))</f>
        <v/>
      </c>
      <c r="L251" s="79" t="str">
        <f ca="1">IF($C251="סה""כ",SUM(INDIRECT(ADDRESS(6,COLUMN())&amp;":"&amp;ADDRESS(ROW()-1,COLUMN()))),IFERROR(VLOOKUP($C251,הוצאות!$B:$AA,L$4-1,FALSE),""))</f>
        <v/>
      </c>
      <c r="M251" s="79" t="str">
        <f ca="1">IF($C251="סה""כ",SUM(INDIRECT(ADDRESS(6,COLUMN())&amp;":"&amp;ADDRESS(ROW()-1,COLUMN()))),IFERROR(VLOOKUP($C251,הוצאות!$B:$AA,M$4-1,FALSE),""))</f>
        <v/>
      </c>
      <c r="N251" s="79" t="str">
        <f ca="1">IF($C251="סה""כ",SUM(INDIRECT(ADDRESS(6,COLUMN())&amp;":"&amp;ADDRESS(ROW()-1,COLUMN()))),IFERROR(VLOOKUP($C251,הוצאות!$B:$AA,N$4-1,FALSE),""))</f>
        <v/>
      </c>
      <c r="O251" s="79" t="str">
        <f ca="1">IF($C251="סה""כ",SUM(INDIRECT(ADDRESS(6,COLUMN())&amp;":"&amp;ADDRESS(ROW()-1,COLUMN()))),IFERROR(VLOOKUP($C251,הוצאות!$B:$AA,O$4-1,FALSE),""))</f>
        <v/>
      </c>
    </row>
    <row r="252" spans="1:15" ht="16.5" thickBot="1" x14ac:dyDescent="0.3">
      <c r="A252" s="52">
        <f t="shared" si="4"/>
        <v>0</v>
      </c>
      <c r="C252" s="75" t="str">
        <f>IF(OR(C251="סה""כ",C251=""),"",IF(IFERROR(_xlfn.AGGREGATE(15,6,הוצאות!$B$1:$B$1017*1/--(הוצאות!$A$1:$A$1017=$P$5),ROW()-5),"")&lt;2000000000,IFERROR(_xlfn.AGGREGATE(15,6,הוצאות!$B$1:$B$1017*1/--(הוצאות!$A$1:$A$1017=$P$5),ROW()-5),""),"סה""כ"))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2" s="76" t="str">
        <f>IF(C252="סה""כ","",IFERROR(VLOOKUP($C252,הוצאות!$B:$Z,5,FALSE),""))</f>
        <v/>
      </c>
      <c r="E252" s="77">
        <v>167435</v>
      </c>
      <c r="F252" s="77">
        <v>114565</v>
      </c>
      <c r="G252" s="77">
        <v>145246</v>
      </c>
      <c r="H252" s="78">
        <v>251440</v>
      </c>
      <c r="I252" s="78">
        <v>201029</v>
      </c>
      <c r="J252" s="78">
        <v>265358.28000000003</v>
      </c>
      <c r="K252" s="79" t="str">
        <f ca="1">IF($C252="סה""כ",SUM(INDIRECT(ADDRESS(6,COLUMN())&amp;":"&amp;ADDRESS(ROW()-1,COLUMN()))),IFERROR(VLOOKUP($C252,הוצאות!$B:$AA,K$4-1,FALSE),""))</f>
        <v/>
      </c>
      <c r="L252" s="79" t="str">
        <f ca="1">IF($C252="סה""כ",SUM(INDIRECT(ADDRESS(6,COLUMN())&amp;":"&amp;ADDRESS(ROW()-1,COLUMN()))),IFERROR(VLOOKUP($C252,הוצאות!$B:$AA,L$4-1,FALSE),""))</f>
        <v/>
      </c>
      <c r="M252" s="79" t="str">
        <f ca="1">IF($C252="סה""כ",SUM(INDIRECT(ADDRESS(6,COLUMN())&amp;":"&amp;ADDRESS(ROW()-1,COLUMN()))),IFERROR(VLOOKUP($C252,הוצאות!$B:$AA,M$4-1,FALSE),""))</f>
        <v/>
      </c>
      <c r="N252" s="79" t="str">
        <f ca="1">IF($C252="סה""כ",SUM(INDIRECT(ADDRESS(6,COLUMN())&amp;":"&amp;ADDRESS(ROW()-1,COLUMN()))),IFERROR(VLOOKUP($C252,הוצאות!$B:$AA,N$4-1,FALSE),""))</f>
        <v/>
      </c>
      <c r="O252" s="79" t="str">
        <f ca="1">IF($C252="סה""כ",SUM(INDIRECT(ADDRESS(6,COLUMN())&amp;":"&amp;ADDRESS(ROW()-1,COLUMN()))),IFERROR(VLOOKUP($C252,הוצאות!$B:$AA,O$4-1,FALSE),""))</f>
        <v/>
      </c>
    </row>
    <row r="253" spans="1:15" ht="16.5" thickBot="1" x14ac:dyDescent="0.3">
      <c r="A253" s="52">
        <f t="shared" si="4"/>
        <v>0</v>
      </c>
      <c r="C253" s="75" t="str">
        <f>IF(OR(C252="סה""כ",C252=""),"",IF(IFERROR(_xlfn.AGGREGATE(15,6,הוצאות!$B$1:$B$1017*1/--(הוצאות!$A$1:$A$1017=$P$5),ROW()-5),"")&lt;2000000000,IFERROR(_xlfn.AGGREGATE(15,6,הוצאות!$B$1:$B$1017*1/--(הוצאות!$A$1:$A$1017=$P$5),ROW()-5),""),"סה""כ"))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3" s="76" t="str">
        <f>IF(C253="סה""כ","",IFERROR(VLOOKUP($C253,הוצאות!$B:$Z,5,FALSE),""))</f>
        <v/>
      </c>
      <c r="E253" s="77">
        <v>167435</v>
      </c>
      <c r="F253" s="77">
        <v>114565</v>
      </c>
      <c r="G253" s="77">
        <v>145246</v>
      </c>
      <c r="H253" s="78">
        <v>251440</v>
      </c>
      <c r="I253" s="78">
        <v>201029</v>
      </c>
      <c r="J253" s="78">
        <v>265358.28000000003</v>
      </c>
      <c r="K253" s="79" t="str">
        <f ca="1">IF($C253="סה""כ",SUM(INDIRECT(ADDRESS(6,COLUMN())&amp;":"&amp;ADDRESS(ROW()-1,COLUMN()))),IFERROR(VLOOKUP($C253,הוצאות!$B:$AA,K$4-1,FALSE),""))</f>
        <v/>
      </c>
      <c r="L253" s="79" t="str">
        <f ca="1">IF($C253="סה""כ",SUM(INDIRECT(ADDRESS(6,COLUMN())&amp;":"&amp;ADDRESS(ROW()-1,COLUMN()))),IFERROR(VLOOKUP($C253,הוצאות!$B:$AA,L$4-1,FALSE),""))</f>
        <v/>
      </c>
      <c r="M253" s="79" t="str">
        <f ca="1">IF($C253="סה""כ",SUM(INDIRECT(ADDRESS(6,COLUMN())&amp;":"&amp;ADDRESS(ROW()-1,COLUMN()))),IFERROR(VLOOKUP($C253,הוצאות!$B:$AA,M$4-1,FALSE),""))</f>
        <v/>
      </c>
      <c r="N253" s="79" t="str">
        <f ca="1">IF($C253="סה""כ",SUM(INDIRECT(ADDRESS(6,COLUMN())&amp;":"&amp;ADDRESS(ROW()-1,COLUMN()))),IFERROR(VLOOKUP($C253,הוצאות!$B:$AA,N$4-1,FALSE),""))</f>
        <v/>
      </c>
      <c r="O253" s="79" t="str">
        <f ca="1">IF($C253="סה""כ",SUM(INDIRECT(ADDRESS(6,COLUMN())&amp;":"&amp;ADDRESS(ROW()-1,COLUMN()))),IFERROR(VLOOKUP($C253,הוצאות!$B:$AA,O$4-1,FALSE),""))</f>
        <v/>
      </c>
    </row>
    <row r="254" spans="1:15" ht="16.5" thickBot="1" x14ac:dyDescent="0.3">
      <c r="A254" s="52">
        <f t="shared" si="4"/>
        <v>0</v>
      </c>
      <c r="C254" s="75" t="str">
        <f>IF(OR(C253="סה""כ",C253=""),"",IF(IFERROR(_xlfn.AGGREGATE(15,6,הוצאות!$B$1:$B$1017*1/--(הוצאות!$A$1:$A$1017=$P$5),ROW()-5),"")&lt;2000000000,IFERROR(_xlfn.AGGREGATE(15,6,הוצאות!$B$1:$B$1017*1/--(הוצאות!$A$1:$A$1017=$P$5),ROW()-5),""),"סה""כ"))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4" s="76" t="str">
        <f>IF(C254="סה""כ","",IFERROR(VLOOKUP($C254,הוצאות!$B:$Z,5,FALSE),""))</f>
        <v/>
      </c>
      <c r="E254" s="77">
        <v>167435</v>
      </c>
      <c r="F254" s="77">
        <v>114565</v>
      </c>
      <c r="G254" s="77">
        <v>145246</v>
      </c>
      <c r="H254" s="78">
        <v>251440</v>
      </c>
      <c r="I254" s="78">
        <v>201029</v>
      </c>
      <c r="J254" s="78">
        <v>265358.28000000003</v>
      </c>
      <c r="K254" s="79" t="str">
        <f ca="1">IF($C254="סה""כ",SUM(INDIRECT(ADDRESS(6,COLUMN())&amp;":"&amp;ADDRESS(ROW()-1,COLUMN()))),IFERROR(VLOOKUP($C254,הוצאות!$B:$AA,K$4-1,FALSE),""))</f>
        <v/>
      </c>
      <c r="L254" s="79" t="str">
        <f ca="1">IF($C254="סה""כ",SUM(INDIRECT(ADDRESS(6,COLUMN())&amp;":"&amp;ADDRESS(ROW()-1,COLUMN()))),IFERROR(VLOOKUP($C254,הוצאות!$B:$AA,L$4-1,FALSE),""))</f>
        <v/>
      </c>
      <c r="M254" s="79" t="str">
        <f ca="1">IF($C254="סה""כ",SUM(INDIRECT(ADDRESS(6,COLUMN())&amp;":"&amp;ADDRESS(ROW()-1,COLUMN()))),IFERROR(VLOOKUP($C254,הוצאות!$B:$AA,M$4-1,FALSE),""))</f>
        <v/>
      </c>
      <c r="N254" s="79" t="str">
        <f ca="1">IF($C254="סה""כ",SUM(INDIRECT(ADDRESS(6,COLUMN())&amp;":"&amp;ADDRESS(ROW()-1,COLUMN()))),IFERROR(VLOOKUP($C254,הוצאות!$B:$AA,N$4-1,FALSE),""))</f>
        <v/>
      </c>
      <c r="O254" s="79" t="str">
        <f ca="1">IF($C254="סה""כ",SUM(INDIRECT(ADDRESS(6,COLUMN())&amp;":"&amp;ADDRESS(ROW()-1,COLUMN()))),IFERROR(VLOOKUP($C254,הוצאות!$B:$AA,O$4-1,FALSE),""))</f>
        <v/>
      </c>
    </row>
    <row r="255" spans="1:15" ht="16.5" thickBot="1" x14ac:dyDescent="0.3">
      <c r="A255" s="52">
        <f t="shared" si="4"/>
        <v>0</v>
      </c>
      <c r="C255" s="75" t="str">
        <f>IF(OR(C254="סה""כ",C254=""),"",IF(IFERROR(_xlfn.AGGREGATE(15,6,הוצאות!$B$1:$B$1017*1/--(הוצאות!$A$1:$A$1017=$P$5),ROW()-5),"")&lt;2000000000,IFERROR(_xlfn.AGGREGATE(15,6,הוצאות!$B$1:$B$1017*1/--(הוצאות!$A$1:$A$1017=$P$5),ROW()-5),""),"סה""כ"))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5" s="76" t="str">
        <f>IF(C255="סה""כ","",IFERROR(VLOOKUP($C255,הוצאות!$B:$Z,5,FALSE),""))</f>
        <v/>
      </c>
      <c r="E255" s="77">
        <v>167435</v>
      </c>
      <c r="F255" s="77">
        <v>114565</v>
      </c>
      <c r="G255" s="77">
        <v>145246</v>
      </c>
      <c r="H255" s="78">
        <v>251440</v>
      </c>
      <c r="I255" s="78">
        <v>201029</v>
      </c>
      <c r="J255" s="78">
        <v>265358.28000000003</v>
      </c>
      <c r="K255" s="79" t="str">
        <f ca="1">IF($C255="סה""כ",SUM(INDIRECT(ADDRESS(6,COLUMN())&amp;":"&amp;ADDRESS(ROW()-1,COLUMN()))),IFERROR(VLOOKUP($C255,הוצאות!$B:$AA,K$4-1,FALSE),""))</f>
        <v/>
      </c>
      <c r="L255" s="79" t="str">
        <f ca="1">IF($C255="סה""כ",SUM(INDIRECT(ADDRESS(6,COLUMN())&amp;":"&amp;ADDRESS(ROW()-1,COLUMN()))),IFERROR(VLOOKUP($C255,הוצאות!$B:$AA,L$4-1,FALSE),""))</f>
        <v/>
      </c>
      <c r="M255" s="79" t="str">
        <f ca="1">IF($C255="סה""כ",SUM(INDIRECT(ADDRESS(6,COLUMN())&amp;":"&amp;ADDRESS(ROW()-1,COLUMN()))),IFERROR(VLOOKUP($C255,הוצאות!$B:$AA,M$4-1,FALSE),""))</f>
        <v/>
      </c>
      <c r="N255" s="79" t="str">
        <f ca="1">IF($C255="סה""כ",SUM(INDIRECT(ADDRESS(6,COLUMN())&amp;":"&amp;ADDRESS(ROW()-1,COLUMN()))),IFERROR(VLOOKUP($C255,הוצאות!$B:$AA,N$4-1,FALSE),""))</f>
        <v/>
      </c>
      <c r="O255" s="79" t="str">
        <f ca="1">IF($C255="סה""כ",SUM(INDIRECT(ADDRESS(6,COLUMN())&amp;":"&amp;ADDRESS(ROW()-1,COLUMN()))),IFERROR(VLOOKUP($C255,הוצאות!$B:$AA,O$4-1,FALSE),""))</f>
        <v/>
      </c>
    </row>
    <row r="256" spans="1:15" ht="16.5" thickBot="1" x14ac:dyDescent="0.3">
      <c r="A256" s="52">
        <f t="shared" si="4"/>
        <v>0</v>
      </c>
      <c r="C256" s="75" t="str">
        <f>IF(OR(C255="סה""כ",C255=""),"",IF(IFERROR(_xlfn.AGGREGATE(15,6,הוצאות!$B$1:$B$1017*1/--(הוצאות!$A$1:$A$1017=$P$5),ROW()-5),"")&lt;2000000000,IFERROR(_xlfn.AGGREGATE(15,6,הוצאות!$B$1:$B$1017*1/--(הוצאות!$A$1:$A$1017=$P$5),ROW()-5),""),"סה""כ"))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6" s="76" t="str">
        <f>IF(C256="סה""כ","",IFERROR(VLOOKUP($C256,הוצאות!$B:$Z,5,FALSE),""))</f>
        <v/>
      </c>
      <c r="E256" s="77">
        <v>167435</v>
      </c>
      <c r="F256" s="77">
        <v>114565</v>
      </c>
      <c r="G256" s="77">
        <v>145246</v>
      </c>
      <c r="H256" s="78">
        <v>251440</v>
      </c>
      <c r="I256" s="78">
        <v>201029</v>
      </c>
      <c r="J256" s="78">
        <v>265358.28000000003</v>
      </c>
      <c r="K256" s="79" t="str">
        <f ca="1">IF($C256="סה""כ",SUM(INDIRECT(ADDRESS(6,COLUMN())&amp;":"&amp;ADDRESS(ROW()-1,COLUMN()))),IFERROR(VLOOKUP($C256,הוצאות!$B:$AA,K$4-1,FALSE),""))</f>
        <v/>
      </c>
      <c r="L256" s="79" t="str">
        <f ca="1">IF($C256="סה""כ",SUM(INDIRECT(ADDRESS(6,COLUMN())&amp;":"&amp;ADDRESS(ROW()-1,COLUMN()))),IFERROR(VLOOKUP($C256,הוצאות!$B:$AA,L$4-1,FALSE),""))</f>
        <v/>
      </c>
      <c r="M256" s="79" t="str">
        <f ca="1">IF($C256="סה""כ",SUM(INDIRECT(ADDRESS(6,COLUMN())&amp;":"&amp;ADDRESS(ROW()-1,COLUMN()))),IFERROR(VLOOKUP($C256,הוצאות!$B:$AA,M$4-1,FALSE),""))</f>
        <v/>
      </c>
      <c r="N256" s="79" t="str">
        <f ca="1">IF($C256="סה""כ",SUM(INDIRECT(ADDRESS(6,COLUMN())&amp;":"&amp;ADDRESS(ROW()-1,COLUMN()))),IFERROR(VLOOKUP($C256,הוצאות!$B:$AA,N$4-1,FALSE),""))</f>
        <v/>
      </c>
      <c r="O256" s="79" t="str">
        <f ca="1">IF($C256="סה""כ",SUM(INDIRECT(ADDRESS(6,COLUMN())&amp;":"&amp;ADDRESS(ROW()-1,COLUMN()))),IFERROR(VLOOKUP($C256,הוצאות!$B:$AA,O$4-1,FALSE),""))</f>
        <v/>
      </c>
    </row>
    <row r="257" spans="1:15" ht="16.5" thickBot="1" x14ac:dyDescent="0.3">
      <c r="A257" s="52">
        <f t="shared" si="4"/>
        <v>0</v>
      </c>
      <c r="C257" s="75" t="str">
        <f>IF(OR(C256="סה""כ",C256=""),"",IF(IFERROR(_xlfn.AGGREGATE(15,6,הוצאות!$B$1:$B$1017*1/--(הוצאות!$A$1:$A$1017=$P$5),ROW()-5),"")&lt;2000000000,IFERROR(_xlfn.AGGREGATE(15,6,הוצאות!$B$1:$B$1017*1/--(הוצאות!$A$1:$A$1017=$P$5),ROW()-5),""),"סה""כ"))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7" s="76" t="str">
        <f>IF(C257="סה""כ","",IFERROR(VLOOKUP($C257,הוצאות!$B:$Z,5,FALSE),""))</f>
        <v/>
      </c>
      <c r="E257" s="77">
        <v>167435</v>
      </c>
      <c r="F257" s="77">
        <v>114565</v>
      </c>
      <c r="G257" s="77">
        <v>145246</v>
      </c>
      <c r="H257" s="78">
        <v>251440</v>
      </c>
      <c r="I257" s="78">
        <v>201029</v>
      </c>
      <c r="J257" s="78">
        <v>265358.28000000003</v>
      </c>
      <c r="K257" s="79" t="str">
        <f ca="1">IF($C257="סה""כ",SUM(INDIRECT(ADDRESS(6,COLUMN())&amp;":"&amp;ADDRESS(ROW()-1,COLUMN()))),IFERROR(VLOOKUP($C257,הוצאות!$B:$AA,K$4-1,FALSE),""))</f>
        <v/>
      </c>
      <c r="L257" s="79" t="str">
        <f ca="1">IF($C257="סה""כ",SUM(INDIRECT(ADDRESS(6,COLUMN())&amp;":"&amp;ADDRESS(ROW()-1,COLUMN()))),IFERROR(VLOOKUP($C257,הוצאות!$B:$AA,L$4-1,FALSE),""))</f>
        <v/>
      </c>
      <c r="M257" s="79" t="str">
        <f ca="1">IF($C257="סה""כ",SUM(INDIRECT(ADDRESS(6,COLUMN())&amp;":"&amp;ADDRESS(ROW()-1,COLUMN()))),IFERROR(VLOOKUP($C257,הוצאות!$B:$AA,M$4-1,FALSE),""))</f>
        <v/>
      </c>
      <c r="N257" s="79" t="str">
        <f ca="1">IF($C257="סה""כ",SUM(INDIRECT(ADDRESS(6,COLUMN())&amp;":"&amp;ADDRESS(ROW()-1,COLUMN()))),IFERROR(VLOOKUP($C257,הוצאות!$B:$AA,N$4-1,FALSE),""))</f>
        <v/>
      </c>
      <c r="O257" s="79" t="str">
        <f ca="1">IF($C257="סה""כ",SUM(INDIRECT(ADDRESS(6,COLUMN())&amp;":"&amp;ADDRESS(ROW()-1,COLUMN()))),IFERROR(VLOOKUP($C257,הוצאות!$B:$AA,O$4-1,FALSE),""))</f>
        <v/>
      </c>
    </row>
    <row r="258" spans="1:15" ht="16.5" thickBot="1" x14ac:dyDescent="0.3">
      <c r="A258" s="52">
        <f t="shared" si="4"/>
        <v>0</v>
      </c>
      <c r="C258" s="75" t="str">
        <f>IF(OR(C257="סה""כ",C257=""),"",IF(IFERROR(_xlfn.AGGREGATE(15,6,הוצאות!$B$1:$B$1017*1/--(הוצאות!$A$1:$A$1017=$P$5),ROW()-5),"")&lt;2000000000,IFERROR(_xlfn.AGGREGATE(15,6,הוצאות!$B$1:$B$1017*1/--(הוצאות!$A$1:$A$1017=$P$5),ROW()-5),""),"סה""כ"))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8" s="76" t="str">
        <f>IF(C258="סה""כ","",IFERROR(VLOOKUP($C258,הוצאות!$B:$Z,5,FALSE),""))</f>
        <v/>
      </c>
      <c r="E258" s="77">
        <v>167435</v>
      </c>
      <c r="F258" s="77">
        <v>114565</v>
      </c>
      <c r="G258" s="77">
        <v>145246</v>
      </c>
      <c r="H258" s="78">
        <v>251440</v>
      </c>
      <c r="I258" s="78">
        <v>201029</v>
      </c>
      <c r="J258" s="78">
        <v>265358.28000000003</v>
      </c>
      <c r="K258" s="79" t="str">
        <f ca="1">IF($C258="סה""כ",SUM(INDIRECT(ADDRESS(6,COLUMN())&amp;":"&amp;ADDRESS(ROW()-1,COLUMN()))),IFERROR(VLOOKUP($C258,הוצאות!$B:$AA,K$4-1,FALSE),""))</f>
        <v/>
      </c>
      <c r="L258" s="79" t="str">
        <f ca="1">IF($C258="סה""כ",SUM(INDIRECT(ADDRESS(6,COLUMN())&amp;":"&amp;ADDRESS(ROW()-1,COLUMN()))),IFERROR(VLOOKUP($C258,הוצאות!$B:$AA,L$4-1,FALSE),""))</f>
        <v/>
      </c>
      <c r="M258" s="79" t="str">
        <f ca="1">IF($C258="סה""כ",SUM(INDIRECT(ADDRESS(6,COLUMN())&amp;":"&amp;ADDRESS(ROW()-1,COLUMN()))),IFERROR(VLOOKUP($C258,הוצאות!$B:$AA,M$4-1,FALSE),""))</f>
        <v/>
      </c>
      <c r="N258" s="79" t="str">
        <f ca="1">IF($C258="סה""כ",SUM(INDIRECT(ADDRESS(6,COLUMN())&amp;":"&amp;ADDRESS(ROW()-1,COLUMN()))),IFERROR(VLOOKUP($C258,הוצאות!$B:$AA,N$4-1,FALSE),""))</f>
        <v/>
      </c>
      <c r="O258" s="79" t="str">
        <f ca="1">IF($C258="סה""כ",SUM(INDIRECT(ADDRESS(6,COLUMN())&amp;":"&amp;ADDRESS(ROW()-1,COLUMN()))),IFERROR(VLOOKUP($C258,הוצאות!$B:$AA,O$4-1,FALSE),""))</f>
        <v/>
      </c>
    </row>
    <row r="259" spans="1:15" ht="16.5" thickBot="1" x14ac:dyDescent="0.3">
      <c r="A259" s="52">
        <f t="shared" si="4"/>
        <v>0</v>
      </c>
      <c r="C259" s="75" t="str">
        <f>IF(OR(C258="סה""כ",C258=""),"",IF(IFERROR(_xlfn.AGGREGATE(15,6,הוצאות!$B$1:$B$1017*1/--(הוצאות!$A$1:$A$1017=$P$5),ROW()-5),"")&lt;2000000000,IFERROR(_xlfn.AGGREGATE(15,6,הוצאות!$B$1:$B$1017*1/--(הוצאות!$A$1:$A$1017=$P$5),ROW()-5),""),"סה""כ"))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59" s="76" t="str">
        <f>IF(C259="סה""כ","",IFERROR(VLOOKUP($C259,הוצאות!$B:$Z,5,FALSE),""))</f>
        <v/>
      </c>
      <c r="E259" s="77">
        <v>167435</v>
      </c>
      <c r="F259" s="77">
        <v>114565</v>
      </c>
      <c r="G259" s="77">
        <v>145246</v>
      </c>
      <c r="H259" s="78">
        <v>251440</v>
      </c>
      <c r="I259" s="78">
        <v>201029</v>
      </c>
      <c r="J259" s="78">
        <v>265358.28000000003</v>
      </c>
      <c r="K259" s="79" t="str">
        <f ca="1">IF($C259="סה""כ",SUM(INDIRECT(ADDRESS(6,COLUMN())&amp;":"&amp;ADDRESS(ROW()-1,COLUMN()))),IFERROR(VLOOKUP($C259,הוצאות!$B:$AA,K$4-1,FALSE),""))</f>
        <v/>
      </c>
      <c r="L259" s="79" t="str">
        <f ca="1">IF($C259="סה""כ",SUM(INDIRECT(ADDRESS(6,COLUMN())&amp;":"&amp;ADDRESS(ROW()-1,COLUMN()))),IFERROR(VLOOKUP($C259,הוצאות!$B:$AA,L$4-1,FALSE),""))</f>
        <v/>
      </c>
      <c r="M259" s="79" t="str">
        <f ca="1">IF($C259="סה""כ",SUM(INDIRECT(ADDRESS(6,COLUMN())&amp;":"&amp;ADDRESS(ROW()-1,COLUMN()))),IFERROR(VLOOKUP($C259,הוצאות!$B:$AA,M$4-1,FALSE),""))</f>
        <v/>
      </c>
      <c r="N259" s="79" t="str">
        <f ca="1">IF($C259="סה""כ",SUM(INDIRECT(ADDRESS(6,COLUMN())&amp;":"&amp;ADDRESS(ROW()-1,COLUMN()))),IFERROR(VLOOKUP($C259,הוצאות!$B:$AA,N$4-1,FALSE),""))</f>
        <v/>
      </c>
      <c r="O259" s="79" t="str">
        <f ca="1">IF($C259="סה""כ",SUM(INDIRECT(ADDRESS(6,COLUMN())&amp;":"&amp;ADDRESS(ROW()-1,COLUMN()))),IFERROR(VLOOKUP($C259,הוצאות!$B:$AA,O$4-1,FALSE),""))</f>
        <v/>
      </c>
    </row>
    <row r="260" spans="1:15" ht="16.5" thickBot="1" x14ac:dyDescent="0.3">
      <c r="A260" s="52">
        <f t="shared" si="4"/>
        <v>0</v>
      </c>
      <c r="C260" s="75" t="str">
        <f>IF(OR(C259="סה""כ",C259=""),"",IF(IFERROR(_xlfn.AGGREGATE(15,6,הוצאות!$B$1:$B$1017*1/--(הוצאות!$A$1:$A$1017=$P$5),ROW()-5),"")&lt;2000000000,IFERROR(_xlfn.AGGREGATE(15,6,הוצאות!$B$1:$B$1017*1/--(הוצאות!$A$1:$A$1017=$P$5),ROW()-5),""),"סה""כ"))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0" s="76" t="str">
        <f>IF(C260="סה""כ","",IFERROR(VLOOKUP($C260,הוצאות!$B:$Z,5,FALSE),""))</f>
        <v/>
      </c>
      <c r="E260" s="77">
        <v>167435</v>
      </c>
      <c r="F260" s="77">
        <v>114565</v>
      </c>
      <c r="G260" s="77">
        <v>145246</v>
      </c>
      <c r="H260" s="78">
        <v>251440</v>
      </c>
      <c r="I260" s="78">
        <v>201029</v>
      </c>
      <c r="J260" s="78">
        <v>265358.28000000003</v>
      </c>
      <c r="K260" s="79" t="str">
        <f ca="1">IF($C260="סה""כ",SUM(INDIRECT(ADDRESS(6,COLUMN())&amp;":"&amp;ADDRESS(ROW()-1,COLUMN()))),IFERROR(VLOOKUP($C260,הוצאות!$B:$AA,K$4-1,FALSE),""))</f>
        <v/>
      </c>
      <c r="L260" s="79" t="str">
        <f ca="1">IF($C260="סה""כ",SUM(INDIRECT(ADDRESS(6,COLUMN())&amp;":"&amp;ADDRESS(ROW()-1,COLUMN()))),IFERROR(VLOOKUP($C260,הוצאות!$B:$AA,L$4-1,FALSE),""))</f>
        <v/>
      </c>
      <c r="M260" s="79" t="str">
        <f ca="1">IF($C260="סה""כ",SUM(INDIRECT(ADDRESS(6,COLUMN())&amp;":"&amp;ADDRESS(ROW()-1,COLUMN()))),IFERROR(VLOOKUP($C260,הוצאות!$B:$AA,M$4-1,FALSE),""))</f>
        <v/>
      </c>
      <c r="N260" s="79" t="str">
        <f ca="1">IF($C260="סה""כ",SUM(INDIRECT(ADDRESS(6,COLUMN())&amp;":"&amp;ADDRESS(ROW()-1,COLUMN()))),IFERROR(VLOOKUP($C260,הוצאות!$B:$AA,N$4-1,FALSE),""))</f>
        <v/>
      </c>
      <c r="O260" s="79" t="str">
        <f ca="1">IF($C260="סה""כ",SUM(INDIRECT(ADDRESS(6,COLUMN())&amp;":"&amp;ADDRESS(ROW()-1,COLUMN()))),IFERROR(VLOOKUP($C260,הוצאות!$B:$AA,O$4-1,FALSE),""))</f>
        <v/>
      </c>
    </row>
    <row r="261" spans="1:15" ht="16.5" thickBot="1" x14ac:dyDescent="0.3">
      <c r="A261" s="52">
        <f t="shared" si="4"/>
        <v>0</v>
      </c>
      <c r="C261" s="75" t="str">
        <f>IF(OR(C260="סה""כ",C260=""),"",IF(IFERROR(_xlfn.AGGREGATE(15,6,הוצאות!$B$1:$B$1017*1/--(הוצאות!$A$1:$A$1017=$P$5),ROW()-5),"")&lt;2000000000,IFERROR(_xlfn.AGGREGATE(15,6,הוצאות!$B$1:$B$1017*1/--(הוצאות!$A$1:$A$1017=$P$5),ROW()-5),""),"סה""כ"))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1" s="76" t="str">
        <f>IF(C261="סה""כ","",IFERROR(VLOOKUP($C261,הוצאות!$B:$Z,5,FALSE),""))</f>
        <v/>
      </c>
      <c r="E261" s="77">
        <v>167435</v>
      </c>
      <c r="F261" s="77">
        <v>114565</v>
      </c>
      <c r="G261" s="77">
        <v>145246</v>
      </c>
      <c r="H261" s="78">
        <v>251440</v>
      </c>
      <c r="I261" s="78">
        <v>201029</v>
      </c>
      <c r="J261" s="78">
        <v>265358.28000000003</v>
      </c>
      <c r="K261" s="79" t="str">
        <f ca="1">IF($C261="סה""כ",SUM(INDIRECT(ADDRESS(6,COLUMN())&amp;":"&amp;ADDRESS(ROW()-1,COLUMN()))),IFERROR(VLOOKUP($C261,הוצאות!$B:$AA,K$4-1,FALSE),""))</f>
        <v/>
      </c>
      <c r="L261" s="79" t="str">
        <f ca="1">IF($C261="סה""כ",SUM(INDIRECT(ADDRESS(6,COLUMN())&amp;":"&amp;ADDRESS(ROW()-1,COLUMN()))),IFERROR(VLOOKUP($C261,הוצאות!$B:$AA,L$4-1,FALSE),""))</f>
        <v/>
      </c>
      <c r="M261" s="79" t="str">
        <f ca="1">IF($C261="סה""כ",SUM(INDIRECT(ADDRESS(6,COLUMN())&amp;":"&amp;ADDRESS(ROW()-1,COLUMN()))),IFERROR(VLOOKUP($C261,הוצאות!$B:$AA,M$4-1,FALSE),""))</f>
        <v/>
      </c>
      <c r="N261" s="79" t="str">
        <f ca="1">IF($C261="סה""כ",SUM(INDIRECT(ADDRESS(6,COLUMN())&amp;":"&amp;ADDRESS(ROW()-1,COLUMN()))),IFERROR(VLOOKUP($C261,הוצאות!$B:$AA,N$4-1,FALSE),""))</f>
        <v/>
      </c>
      <c r="O261" s="79" t="str">
        <f ca="1">IF($C261="סה""כ",SUM(INDIRECT(ADDRESS(6,COLUMN())&amp;":"&amp;ADDRESS(ROW()-1,COLUMN()))),IFERROR(VLOOKUP($C261,הוצאות!$B:$AA,O$4-1,FALSE),""))</f>
        <v/>
      </c>
    </row>
    <row r="262" spans="1:15" ht="16.5" thickBot="1" x14ac:dyDescent="0.3">
      <c r="A262" s="52">
        <f t="shared" si="4"/>
        <v>0</v>
      </c>
      <c r="C262" s="75" t="str">
        <f>IF(OR(C261="סה""כ",C261=""),"",IF(IFERROR(_xlfn.AGGREGATE(15,6,הוצאות!$B$1:$B$1017*1/--(הוצאות!$A$1:$A$1017=$P$5),ROW()-5),"")&lt;2000000000,IFERROR(_xlfn.AGGREGATE(15,6,הוצאות!$B$1:$B$1017*1/--(הוצאות!$A$1:$A$1017=$P$5),ROW()-5),""),"סה""כ"))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2" s="76" t="str">
        <f>IF(C262="סה""כ","",IFERROR(VLOOKUP($C262,הוצאות!$B:$Z,5,FALSE),""))</f>
        <v/>
      </c>
      <c r="E262" s="77">
        <v>167435</v>
      </c>
      <c r="F262" s="77">
        <v>114565</v>
      </c>
      <c r="G262" s="77">
        <v>145246</v>
      </c>
      <c r="H262" s="78">
        <v>251440</v>
      </c>
      <c r="I262" s="78">
        <v>201029</v>
      </c>
      <c r="J262" s="78">
        <v>265358.28000000003</v>
      </c>
      <c r="K262" s="79" t="str">
        <f ca="1">IF($C262="סה""כ",SUM(INDIRECT(ADDRESS(6,COLUMN())&amp;":"&amp;ADDRESS(ROW()-1,COLUMN()))),IFERROR(VLOOKUP($C262,הוצאות!$B:$AA,K$4-1,FALSE),""))</f>
        <v/>
      </c>
      <c r="L262" s="79" t="str">
        <f ca="1">IF($C262="סה""כ",SUM(INDIRECT(ADDRESS(6,COLUMN())&amp;":"&amp;ADDRESS(ROW()-1,COLUMN()))),IFERROR(VLOOKUP($C262,הוצאות!$B:$AA,L$4-1,FALSE),""))</f>
        <v/>
      </c>
      <c r="M262" s="79" t="str">
        <f ca="1">IF($C262="סה""כ",SUM(INDIRECT(ADDRESS(6,COLUMN())&amp;":"&amp;ADDRESS(ROW()-1,COLUMN()))),IFERROR(VLOOKUP($C262,הוצאות!$B:$AA,M$4-1,FALSE),""))</f>
        <v/>
      </c>
      <c r="N262" s="79" t="str">
        <f ca="1">IF($C262="סה""כ",SUM(INDIRECT(ADDRESS(6,COLUMN())&amp;":"&amp;ADDRESS(ROW()-1,COLUMN()))),IFERROR(VLOOKUP($C262,הוצאות!$B:$AA,N$4-1,FALSE),""))</f>
        <v/>
      </c>
      <c r="O262" s="79" t="str">
        <f ca="1">IF($C262="סה""כ",SUM(INDIRECT(ADDRESS(6,COLUMN())&amp;":"&amp;ADDRESS(ROW()-1,COLUMN()))),IFERROR(VLOOKUP($C262,הוצאות!$B:$AA,O$4-1,FALSE),""))</f>
        <v/>
      </c>
    </row>
    <row r="263" spans="1:15" ht="16.5" thickBot="1" x14ac:dyDescent="0.3">
      <c r="A263" s="52">
        <f t="shared" ref="A263:A326" si="5">IF(C263&lt;2000000000,1,0)</f>
        <v>0</v>
      </c>
      <c r="C263" s="75" t="str">
        <f>IF(OR(C262="סה""כ",C262=""),"",IF(IFERROR(_xlfn.AGGREGATE(15,6,הוצאות!$B$1:$B$1017*1/--(הוצאות!$A$1:$A$1017=$P$5),ROW()-5),"")&lt;2000000000,IFERROR(_xlfn.AGGREGATE(15,6,הוצאות!$B$1:$B$1017*1/--(הוצאות!$A$1:$A$1017=$P$5),ROW()-5),""),"סה""כ"))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3" s="76" t="str">
        <f>IF(C263="סה""כ","",IFERROR(VLOOKUP($C263,הוצאות!$B:$Z,5,FALSE),""))</f>
        <v/>
      </c>
      <c r="E263" s="77">
        <v>167435</v>
      </c>
      <c r="F263" s="77">
        <v>114565</v>
      </c>
      <c r="G263" s="77">
        <v>145246</v>
      </c>
      <c r="H263" s="78">
        <v>251440</v>
      </c>
      <c r="I263" s="78">
        <v>201029</v>
      </c>
      <c r="J263" s="78">
        <v>265358.28000000003</v>
      </c>
      <c r="K263" s="79" t="str">
        <f ca="1">IF($C263="סה""כ",SUM(INDIRECT(ADDRESS(6,COLUMN())&amp;":"&amp;ADDRESS(ROW()-1,COLUMN()))),IFERROR(VLOOKUP($C263,הוצאות!$B:$AA,K$4-1,FALSE),""))</f>
        <v/>
      </c>
      <c r="L263" s="79" t="str">
        <f ca="1">IF($C263="סה""כ",SUM(INDIRECT(ADDRESS(6,COLUMN())&amp;":"&amp;ADDRESS(ROW()-1,COLUMN()))),IFERROR(VLOOKUP($C263,הוצאות!$B:$AA,L$4-1,FALSE),""))</f>
        <v/>
      </c>
      <c r="M263" s="79" t="str">
        <f ca="1">IF($C263="סה""כ",SUM(INDIRECT(ADDRESS(6,COLUMN())&amp;":"&amp;ADDRESS(ROW()-1,COLUMN()))),IFERROR(VLOOKUP($C263,הוצאות!$B:$AA,M$4-1,FALSE),""))</f>
        <v/>
      </c>
      <c r="N263" s="79" t="str">
        <f ca="1">IF($C263="סה""כ",SUM(INDIRECT(ADDRESS(6,COLUMN())&amp;":"&amp;ADDRESS(ROW()-1,COLUMN()))),IFERROR(VLOOKUP($C263,הוצאות!$B:$AA,N$4-1,FALSE),""))</f>
        <v/>
      </c>
      <c r="O263" s="79" t="str">
        <f ca="1">IF($C263="סה""כ",SUM(INDIRECT(ADDRESS(6,COLUMN())&amp;":"&amp;ADDRESS(ROW()-1,COLUMN()))),IFERROR(VLOOKUP($C263,הוצאות!$B:$AA,O$4-1,FALSE),""))</f>
        <v/>
      </c>
    </row>
    <row r="264" spans="1:15" ht="16.5" thickBot="1" x14ac:dyDescent="0.3">
      <c r="A264" s="52">
        <f t="shared" si="5"/>
        <v>0</v>
      </c>
      <c r="C264" s="75" t="str">
        <f>IF(OR(C263="סה""כ",C263=""),"",IF(IFERROR(_xlfn.AGGREGATE(15,6,הוצאות!$B$1:$B$1017*1/--(הוצאות!$A$1:$A$1017=$P$5),ROW()-5),"")&lt;2000000000,IFERROR(_xlfn.AGGREGATE(15,6,הוצאות!$B$1:$B$1017*1/--(הוצאות!$A$1:$A$1017=$P$5),ROW()-5),""),"סה""כ"))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4" s="76" t="str">
        <f>IF(C264="סה""כ","",IFERROR(VLOOKUP($C264,הוצאות!$B:$Z,5,FALSE),""))</f>
        <v/>
      </c>
      <c r="E264" s="77">
        <v>167435</v>
      </c>
      <c r="F264" s="77">
        <v>114565</v>
      </c>
      <c r="G264" s="77">
        <v>145246</v>
      </c>
      <c r="H264" s="78">
        <v>251440</v>
      </c>
      <c r="I264" s="78">
        <v>201029</v>
      </c>
      <c r="J264" s="78">
        <v>265358.28000000003</v>
      </c>
      <c r="K264" s="79" t="str">
        <f ca="1">IF($C264="סה""כ",SUM(INDIRECT(ADDRESS(6,COLUMN())&amp;":"&amp;ADDRESS(ROW()-1,COLUMN()))),IFERROR(VLOOKUP($C264,הוצאות!$B:$AA,K$4-1,FALSE),""))</f>
        <v/>
      </c>
      <c r="L264" s="79" t="str">
        <f ca="1">IF($C264="סה""כ",SUM(INDIRECT(ADDRESS(6,COLUMN())&amp;":"&amp;ADDRESS(ROW()-1,COLUMN()))),IFERROR(VLOOKUP($C264,הוצאות!$B:$AA,L$4-1,FALSE),""))</f>
        <v/>
      </c>
      <c r="M264" s="79" t="str">
        <f ca="1">IF($C264="סה""כ",SUM(INDIRECT(ADDRESS(6,COLUMN())&amp;":"&amp;ADDRESS(ROW()-1,COLUMN()))),IFERROR(VLOOKUP($C264,הוצאות!$B:$AA,M$4-1,FALSE),""))</f>
        <v/>
      </c>
      <c r="N264" s="79" t="str">
        <f ca="1">IF($C264="סה""כ",SUM(INDIRECT(ADDRESS(6,COLUMN())&amp;":"&amp;ADDRESS(ROW()-1,COLUMN()))),IFERROR(VLOOKUP($C264,הוצאות!$B:$AA,N$4-1,FALSE),""))</f>
        <v/>
      </c>
      <c r="O264" s="79" t="str">
        <f ca="1">IF($C264="סה""כ",SUM(INDIRECT(ADDRESS(6,COLUMN())&amp;":"&amp;ADDRESS(ROW()-1,COLUMN()))),IFERROR(VLOOKUP($C264,הוצאות!$B:$AA,O$4-1,FALSE),""))</f>
        <v/>
      </c>
    </row>
    <row r="265" spans="1:15" ht="16.5" thickBot="1" x14ac:dyDescent="0.3">
      <c r="A265" s="52">
        <f t="shared" si="5"/>
        <v>0</v>
      </c>
      <c r="C265" s="75" t="str">
        <f>IF(OR(C264="סה""כ",C264=""),"",IF(IFERROR(_xlfn.AGGREGATE(15,6,הוצאות!$B$1:$B$1017*1/--(הוצאות!$A$1:$A$1017=$P$5),ROW()-5),"")&lt;2000000000,IFERROR(_xlfn.AGGREGATE(15,6,הוצאות!$B$1:$B$1017*1/--(הוצאות!$A$1:$A$1017=$P$5),ROW()-5),""),"סה""כ"))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5" s="76" t="str">
        <f>IF(C265="סה""כ","",IFERROR(VLOOKUP($C265,הוצאות!$B:$Z,5,FALSE),""))</f>
        <v/>
      </c>
      <c r="E265" s="77">
        <v>167435</v>
      </c>
      <c r="F265" s="77">
        <v>114565</v>
      </c>
      <c r="G265" s="77">
        <v>145246</v>
      </c>
      <c r="H265" s="78">
        <v>251440</v>
      </c>
      <c r="I265" s="78">
        <v>201029</v>
      </c>
      <c r="J265" s="78">
        <v>265358.28000000003</v>
      </c>
      <c r="K265" s="79" t="str">
        <f ca="1">IF($C265="סה""כ",SUM(INDIRECT(ADDRESS(6,COLUMN())&amp;":"&amp;ADDRESS(ROW()-1,COLUMN()))),IFERROR(VLOOKUP($C265,הוצאות!$B:$AA,K$4-1,FALSE),""))</f>
        <v/>
      </c>
      <c r="L265" s="79" t="str">
        <f ca="1">IF($C265="סה""כ",SUM(INDIRECT(ADDRESS(6,COLUMN())&amp;":"&amp;ADDRESS(ROW()-1,COLUMN()))),IFERROR(VLOOKUP($C265,הוצאות!$B:$AA,L$4-1,FALSE),""))</f>
        <v/>
      </c>
      <c r="M265" s="79" t="str">
        <f ca="1">IF($C265="סה""כ",SUM(INDIRECT(ADDRESS(6,COLUMN())&amp;":"&amp;ADDRESS(ROW()-1,COLUMN()))),IFERROR(VLOOKUP($C265,הוצאות!$B:$AA,M$4-1,FALSE),""))</f>
        <v/>
      </c>
      <c r="N265" s="79" t="str">
        <f ca="1">IF($C265="סה""כ",SUM(INDIRECT(ADDRESS(6,COLUMN())&amp;":"&amp;ADDRESS(ROW()-1,COLUMN()))),IFERROR(VLOOKUP($C265,הוצאות!$B:$AA,N$4-1,FALSE),""))</f>
        <v/>
      </c>
      <c r="O265" s="79" t="str">
        <f ca="1">IF($C265="סה""כ",SUM(INDIRECT(ADDRESS(6,COLUMN())&amp;":"&amp;ADDRESS(ROW()-1,COLUMN()))),IFERROR(VLOOKUP($C265,הוצאות!$B:$AA,O$4-1,FALSE),""))</f>
        <v/>
      </c>
    </row>
    <row r="266" spans="1:15" ht="16.5" thickBot="1" x14ac:dyDescent="0.3">
      <c r="A266" s="52">
        <f t="shared" si="5"/>
        <v>0</v>
      </c>
      <c r="C266" s="75" t="str">
        <f>IF(OR(C265="סה""כ",C265=""),"",IF(IFERROR(_xlfn.AGGREGATE(15,6,הוצאות!$B$1:$B$1017*1/--(הוצאות!$A$1:$A$1017=$P$5),ROW()-5),"")&lt;2000000000,IFERROR(_xlfn.AGGREGATE(15,6,הוצאות!$B$1:$B$1017*1/--(הוצאות!$A$1:$A$1017=$P$5),ROW()-5),""),"סה""כ"))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6" s="76" t="str">
        <f>IF(C266="סה""כ","",IFERROR(VLOOKUP($C266,הוצאות!$B:$Z,5,FALSE),""))</f>
        <v/>
      </c>
      <c r="E266" s="77">
        <v>167435</v>
      </c>
      <c r="F266" s="77">
        <v>114565</v>
      </c>
      <c r="G266" s="77">
        <v>145246</v>
      </c>
      <c r="H266" s="78">
        <v>251440</v>
      </c>
      <c r="I266" s="78">
        <v>201029</v>
      </c>
      <c r="J266" s="78">
        <v>265358.28000000003</v>
      </c>
      <c r="K266" s="79" t="str">
        <f ca="1">IF($C266="סה""כ",SUM(INDIRECT(ADDRESS(6,COLUMN())&amp;":"&amp;ADDRESS(ROW()-1,COLUMN()))),IFERROR(VLOOKUP($C266,הוצאות!$B:$AA,K$4-1,FALSE),""))</f>
        <v/>
      </c>
      <c r="L266" s="79" t="str">
        <f ca="1">IF($C266="סה""כ",SUM(INDIRECT(ADDRESS(6,COLUMN())&amp;":"&amp;ADDRESS(ROW()-1,COLUMN()))),IFERROR(VLOOKUP($C266,הוצאות!$B:$AA,L$4-1,FALSE),""))</f>
        <v/>
      </c>
      <c r="M266" s="79" t="str">
        <f ca="1">IF($C266="סה""כ",SUM(INDIRECT(ADDRESS(6,COLUMN())&amp;":"&amp;ADDRESS(ROW()-1,COLUMN()))),IFERROR(VLOOKUP($C266,הוצאות!$B:$AA,M$4-1,FALSE),""))</f>
        <v/>
      </c>
      <c r="N266" s="79" t="str">
        <f ca="1">IF($C266="סה""כ",SUM(INDIRECT(ADDRESS(6,COLUMN())&amp;":"&amp;ADDRESS(ROW()-1,COLUMN()))),IFERROR(VLOOKUP($C266,הוצאות!$B:$AA,N$4-1,FALSE),""))</f>
        <v/>
      </c>
      <c r="O266" s="79" t="str">
        <f ca="1">IF($C266="סה""כ",SUM(INDIRECT(ADDRESS(6,COLUMN())&amp;":"&amp;ADDRESS(ROW()-1,COLUMN()))),IFERROR(VLOOKUP($C266,הוצאות!$B:$AA,O$4-1,FALSE),""))</f>
        <v/>
      </c>
    </row>
    <row r="267" spans="1:15" ht="16.5" thickBot="1" x14ac:dyDescent="0.3">
      <c r="A267" s="52">
        <f t="shared" si="5"/>
        <v>0</v>
      </c>
      <c r="C267" s="75" t="str">
        <f>IF(OR(C266="סה""כ",C266=""),"",IF(IFERROR(_xlfn.AGGREGATE(15,6,הוצאות!$B$1:$B$1017*1/--(הוצאות!$A$1:$A$1017=$P$5),ROW()-5),"")&lt;2000000000,IFERROR(_xlfn.AGGREGATE(15,6,הוצאות!$B$1:$B$1017*1/--(הוצאות!$A$1:$A$1017=$P$5),ROW()-5),""),"סה""כ"))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7" s="76" t="str">
        <f>IF(C267="סה""כ","",IFERROR(VLOOKUP($C267,הוצאות!$B:$Z,5,FALSE),""))</f>
        <v/>
      </c>
      <c r="E267" s="77">
        <v>167435</v>
      </c>
      <c r="F267" s="77">
        <v>114565</v>
      </c>
      <c r="G267" s="77">
        <v>145246</v>
      </c>
      <c r="H267" s="78">
        <v>251440</v>
      </c>
      <c r="I267" s="78">
        <v>201029</v>
      </c>
      <c r="J267" s="78">
        <v>265358.28000000003</v>
      </c>
      <c r="K267" s="79" t="str">
        <f ca="1">IF($C267="סה""כ",SUM(INDIRECT(ADDRESS(6,COLUMN())&amp;":"&amp;ADDRESS(ROW()-1,COLUMN()))),IFERROR(VLOOKUP($C267,הוצאות!$B:$AA,K$4-1,FALSE),""))</f>
        <v/>
      </c>
      <c r="L267" s="79" t="str">
        <f ca="1">IF($C267="סה""כ",SUM(INDIRECT(ADDRESS(6,COLUMN())&amp;":"&amp;ADDRESS(ROW()-1,COLUMN()))),IFERROR(VLOOKUP($C267,הוצאות!$B:$AA,L$4-1,FALSE),""))</f>
        <v/>
      </c>
      <c r="M267" s="79" t="str">
        <f ca="1">IF($C267="סה""כ",SUM(INDIRECT(ADDRESS(6,COLUMN())&amp;":"&amp;ADDRESS(ROW()-1,COLUMN()))),IFERROR(VLOOKUP($C267,הוצאות!$B:$AA,M$4-1,FALSE),""))</f>
        <v/>
      </c>
      <c r="N267" s="79" t="str">
        <f ca="1">IF($C267="סה""כ",SUM(INDIRECT(ADDRESS(6,COLUMN())&amp;":"&amp;ADDRESS(ROW()-1,COLUMN()))),IFERROR(VLOOKUP($C267,הוצאות!$B:$AA,N$4-1,FALSE),""))</f>
        <v/>
      </c>
      <c r="O267" s="79" t="str">
        <f ca="1">IF($C267="סה""כ",SUM(INDIRECT(ADDRESS(6,COLUMN())&amp;":"&amp;ADDRESS(ROW()-1,COLUMN()))),IFERROR(VLOOKUP($C267,הוצאות!$B:$AA,O$4-1,FALSE),""))</f>
        <v/>
      </c>
    </row>
    <row r="268" spans="1:15" ht="16.5" thickBot="1" x14ac:dyDescent="0.3">
      <c r="A268" s="52">
        <f t="shared" si="5"/>
        <v>0</v>
      </c>
      <c r="C268" s="75" t="str">
        <f>IF(OR(C267="סה""כ",C267=""),"",IF(IFERROR(_xlfn.AGGREGATE(15,6,הוצאות!$B$1:$B$1017*1/--(הוצאות!$A$1:$A$1017=$P$5),ROW()-5),"")&lt;2000000000,IFERROR(_xlfn.AGGREGATE(15,6,הוצאות!$B$1:$B$1017*1/--(הוצאות!$A$1:$A$1017=$P$5),ROW()-5),""),"סה""כ"))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8" s="76" t="str">
        <f>IF(C268="סה""כ","",IFERROR(VLOOKUP($C268,הוצאות!$B:$Z,5,FALSE),""))</f>
        <v/>
      </c>
      <c r="E268" s="77">
        <v>167435</v>
      </c>
      <c r="F268" s="77">
        <v>114565</v>
      </c>
      <c r="G268" s="77">
        <v>145246</v>
      </c>
      <c r="H268" s="78">
        <v>251440</v>
      </c>
      <c r="I268" s="78">
        <v>201029</v>
      </c>
      <c r="J268" s="78">
        <v>265358.28000000003</v>
      </c>
      <c r="K268" s="79" t="str">
        <f ca="1">IF($C268="סה""כ",SUM(INDIRECT(ADDRESS(6,COLUMN())&amp;":"&amp;ADDRESS(ROW()-1,COLUMN()))),IFERROR(VLOOKUP($C268,הוצאות!$B:$AA,K$4-1,FALSE),""))</f>
        <v/>
      </c>
      <c r="L268" s="79" t="str">
        <f ca="1">IF($C268="סה""כ",SUM(INDIRECT(ADDRESS(6,COLUMN())&amp;":"&amp;ADDRESS(ROW()-1,COLUMN()))),IFERROR(VLOOKUP($C268,הוצאות!$B:$AA,L$4-1,FALSE),""))</f>
        <v/>
      </c>
      <c r="M268" s="79" t="str">
        <f ca="1">IF($C268="סה""כ",SUM(INDIRECT(ADDRESS(6,COLUMN())&amp;":"&amp;ADDRESS(ROW()-1,COLUMN()))),IFERROR(VLOOKUP($C268,הוצאות!$B:$AA,M$4-1,FALSE),""))</f>
        <v/>
      </c>
      <c r="N268" s="79" t="str">
        <f ca="1">IF($C268="סה""כ",SUM(INDIRECT(ADDRESS(6,COLUMN())&amp;":"&amp;ADDRESS(ROW()-1,COLUMN()))),IFERROR(VLOOKUP($C268,הוצאות!$B:$AA,N$4-1,FALSE),""))</f>
        <v/>
      </c>
      <c r="O268" s="79" t="str">
        <f ca="1">IF($C268="סה""כ",SUM(INDIRECT(ADDRESS(6,COLUMN())&amp;":"&amp;ADDRESS(ROW()-1,COLUMN()))),IFERROR(VLOOKUP($C268,הוצאות!$B:$AA,O$4-1,FALSE),""))</f>
        <v/>
      </c>
    </row>
    <row r="269" spans="1:15" ht="16.5" thickBot="1" x14ac:dyDescent="0.3">
      <c r="A269" s="52">
        <f t="shared" si="5"/>
        <v>0</v>
      </c>
      <c r="C269" s="75" t="str">
        <f>IF(OR(C268="סה""כ",C268=""),"",IF(IFERROR(_xlfn.AGGREGATE(15,6,הוצאות!$B$1:$B$1017*1/--(הוצאות!$A$1:$A$1017=$P$5),ROW()-5),"")&lt;2000000000,IFERROR(_xlfn.AGGREGATE(15,6,הוצאות!$B$1:$B$1017*1/--(הוצאות!$A$1:$A$1017=$P$5),ROW()-5),""),"סה""כ"))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69" s="76" t="str">
        <f>IF(C269="סה""כ","",IFERROR(VLOOKUP($C269,הוצאות!$B:$Z,5,FALSE),""))</f>
        <v/>
      </c>
      <c r="E269" s="77">
        <v>167435</v>
      </c>
      <c r="F269" s="77">
        <v>114565</v>
      </c>
      <c r="G269" s="77">
        <v>145246</v>
      </c>
      <c r="H269" s="78">
        <v>251440</v>
      </c>
      <c r="I269" s="78">
        <v>201029</v>
      </c>
      <c r="J269" s="78">
        <v>265358.28000000003</v>
      </c>
      <c r="K269" s="79" t="str">
        <f ca="1">IF($C269="סה""כ",SUM(INDIRECT(ADDRESS(6,COLUMN())&amp;":"&amp;ADDRESS(ROW()-1,COLUMN()))),IFERROR(VLOOKUP($C269,הוצאות!$B:$AA,K$4-1,FALSE),""))</f>
        <v/>
      </c>
      <c r="L269" s="79" t="str">
        <f ca="1">IF($C269="סה""כ",SUM(INDIRECT(ADDRESS(6,COLUMN())&amp;":"&amp;ADDRESS(ROW()-1,COLUMN()))),IFERROR(VLOOKUP($C269,הוצאות!$B:$AA,L$4-1,FALSE),""))</f>
        <v/>
      </c>
      <c r="M269" s="79" t="str">
        <f ca="1">IF($C269="סה""כ",SUM(INDIRECT(ADDRESS(6,COLUMN())&amp;":"&amp;ADDRESS(ROW()-1,COLUMN()))),IFERROR(VLOOKUP($C269,הוצאות!$B:$AA,M$4-1,FALSE),""))</f>
        <v/>
      </c>
      <c r="N269" s="79" t="str">
        <f ca="1">IF($C269="סה""כ",SUM(INDIRECT(ADDRESS(6,COLUMN())&amp;":"&amp;ADDRESS(ROW()-1,COLUMN()))),IFERROR(VLOOKUP($C269,הוצאות!$B:$AA,N$4-1,FALSE),""))</f>
        <v/>
      </c>
      <c r="O269" s="79" t="str">
        <f ca="1">IF($C269="סה""כ",SUM(INDIRECT(ADDRESS(6,COLUMN())&amp;":"&amp;ADDRESS(ROW()-1,COLUMN()))),IFERROR(VLOOKUP($C269,הוצאות!$B:$AA,O$4-1,FALSE),""))</f>
        <v/>
      </c>
    </row>
    <row r="270" spans="1:15" ht="16.5" thickBot="1" x14ac:dyDescent="0.3">
      <c r="A270" s="52">
        <f t="shared" si="5"/>
        <v>0</v>
      </c>
      <c r="C270" s="75" t="str">
        <f>IF(OR(C269="סה""כ",C269=""),"",IF(IFERROR(_xlfn.AGGREGATE(15,6,הוצאות!$B$1:$B$1017*1/--(הוצאות!$A$1:$A$1017=$P$5),ROW()-5),"")&lt;2000000000,IFERROR(_xlfn.AGGREGATE(15,6,הוצאות!$B$1:$B$1017*1/--(הוצאות!$A$1:$A$1017=$P$5),ROW()-5),""),"סה""כ"))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0" s="76" t="str">
        <f>IF(C270="סה""כ","",IFERROR(VLOOKUP($C270,הוצאות!$B:$Z,5,FALSE),""))</f>
        <v/>
      </c>
      <c r="E270" s="77">
        <v>167435</v>
      </c>
      <c r="F270" s="77">
        <v>114565</v>
      </c>
      <c r="G270" s="77">
        <v>145246</v>
      </c>
      <c r="H270" s="78">
        <v>251440</v>
      </c>
      <c r="I270" s="78">
        <v>201029</v>
      </c>
      <c r="J270" s="78">
        <v>265358.28000000003</v>
      </c>
      <c r="K270" s="79" t="str">
        <f ca="1">IF($C270="סה""כ",SUM(INDIRECT(ADDRESS(6,COLUMN())&amp;":"&amp;ADDRESS(ROW()-1,COLUMN()))),IFERROR(VLOOKUP($C270,הוצאות!$B:$AA,K$4-1,FALSE),""))</f>
        <v/>
      </c>
      <c r="L270" s="79" t="str">
        <f ca="1">IF($C270="סה""כ",SUM(INDIRECT(ADDRESS(6,COLUMN())&amp;":"&amp;ADDRESS(ROW()-1,COLUMN()))),IFERROR(VLOOKUP($C270,הוצאות!$B:$AA,L$4-1,FALSE),""))</f>
        <v/>
      </c>
      <c r="M270" s="79" t="str">
        <f ca="1">IF($C270="סה""כ",SUM(INDIRECT(ADDRESS(6,COLUMN())&amp;":"&amp;ADDRESS(ROW()-1,COLUMN()))),IFERROR(VLOOKUP($C270,הוצאות!$B:$AA,M$4-1,FALSE),""))</f>
        <v/>
      </c>
      <c r="N270" s="79" t="str">
        <f ca="1">IF($C270="סה""כ",SUM(INDIRECT(ADDRESS(6,COLUMN())&amp;":"&amp;ADDRESS(ROW()-1,COLUMN()))),IFERROR(VLOOKUP($C270,הוצאות!$B:$AA,N$4-1,FALSE),""))</f>
        <v/>
      </c>
      <c r="O270" s="79" t="str">
        <f ca="1">IF($C270="סה""כ",SUM(INDIRECT(ADDRESS(6,COLUMN())&amp;":"&amp;ADDRESS(ROW()-1,COLUMN()))),IFERROR(VLOOKUP($C270,הוצאות!$B:$AA,O$4-1,FALSE),""))</f>
        <v/>
      </c>
    </row>
    <row r="271" spans="1:15" ht="16.5" thickBot="1" x14ac:dyDescent="0.3">
      <c r="A271" s="52">
        <f t="shared" si="5"/>
        <v>0</v>
      </c>
      <c r="C271" s="75" t="str">
        <f>IF(OR(C270="סה""כ",C270=""),"",IF(IFERROR(_xlfn.AGGREGATE(15,6,הוצאות!$B$1:$B$1017*1/--(הוצאות!$A$1:$A$1017=$P$5),ROW()-5),"")&lt;2000000000,IFERROR(_xlfn.AGGREGATE(15,6,הוצאות!$B$1:$B$1017*1/--(הוצאות!$A$1:$A$1017=$P$5),ROW()-5),""),"סה""כ"))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1" s="76" t="str">
        <f>IF(C271="סה""כ","",IFERROR(VLOOKUP($C271,הוצאות!$B:$Z,5,FALSE),""))</f>
        <v/>
      </c>
      <c r="E271" s="77">
        <v>167435</v>
      </c>
      <c r="F271" s="77">
        <v>114565</v>
      </c>
      <c r="G271" s="77">
        <v>145246</v>
      </c>
      <c r="H271" s="78">
        <v>251440</v>
      </c>
      <c r="I271" s="78">
        <v>201029</v>
      </c>
      <c r="J271" s="78">
        <v>265358.28000000003</v>
      </c>
      <c r="K271" s="79" t="str">
        <f ca="1">IF($C271="סה""כ",SUM(INDIRECT(ADDRESS(6,COLUMN())&amp;":"&amp;ADDRESS(ROW()-1,COLUMN()))),IFERROR(VLOOKUP($C271,הוצאות!$B:$AA,K$4-1,FALSE),""))</f>
        <v/>
      </c>
      <c r="L271" s="79" t="str">
        <f ca="1">IF($C271="סה""כ",SUM(INDIRECT(ADDRESS(6,COLUMN())&amp;":"&amp;ADDRESS(ROW()-1,COLUMN()))),IFERROR(VLOOKUP($C271,הוצאות!$B:$AA,L$4-1,FALSE),""))</f>
        <v/>
      </c>
      <c r="M271" s="79" t="str">
        <f ca="1">IF($C271="סה""כ",SUM(INDIRECT(ADDRESS(6,COLUMN())&amp;":"&amp;ADDRESS(ROW()-1,COLUMN()))),IFERROR(VLOOKUP($C271,הוצאות!$B:$AA,M$4-1,FALSE),""))</f>
        <v/>
      </c>
      <c r="N271" s="79" t="str">
        <f ca="1">IF($C271="סה""כ",SUM(INDIRECT(ADDRESS(6,COLUMN())&amp;":"&amp;ADDRESS(ROW()-1,COLUMN()))),IFERROR(VLOOKUP($C271,הוצאות!$B:$AA,N$4-1,FALSE),""))</f>
        <v/>
      </c>
      <c r="O271" s="79" t="str">
        <f ca="1">IF($C271="סה""כ",SUM(INDIRECT(ADDRESS(6,COLUMN())&amp;":"&amp;ADDRESS(ROW()-1,COLUMN()))),IFERROR(VLOOKUP($C271,הוצאות!$B:$AA,O$4-1,FALSE),""))</f>
        <v/>
      </c>
    </row>
    <row r="272" spans="1:15" ht="16.5" thickBot="1" x14ac:dyDescent="0.3">
      <c r="A272" s="52">
        <f t="shared" si="5"/>
        <v>0</v>
      </c>
      <c r="C272" s="75" t="str">
        <f>IF(OR(C271="סה""כ",C271=""),"",IF(IFERROR(_xlfn.AGGREGATE(15,6,הוצאות!$B$1:$B$1017*1/--(הוצאות!$A$1:$A$1017=$P$5),ROW()-5),"")&lt;2000000000,IFERROR(_xlfn.AGGREGATE(15,6,הוצאות!$B$1:$B$1017*1/--(הוצאות!$A$1:$A$1017=$P$5),ROW()-5),""),"סה""כ"))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2" s="76" t="str">
        <f>IF(C272="סה""כ","",IFERROR(VLOOKUP($C272,הוצאות!$B:$Z,5,FALSE),""))</f>
        <v/>
      </c>
      <c r="E272" s="77">
        <v>167435</v>
      </c>
      <c r="F272" s="77">
        <v>114565</v>
      </c>
      <c r="G272" s="77">
        <v>145246</v>
      </c>
      <c r="H272" s="78">
        <v>251440</v>
      </c>
      <c r="I272" s="78">
        <v>201029</v>
      </c>
      <c r="J272" s="78">
        <v>265358.28000000003</v>
      </c>
      <c r="K272" s="79" t="str">
        <f ca="1">IF($C272="סה""כ",SUM(INDIRECT(ADDRESS(6,COLUMN())&amp;":"&amp;ADDRESS(ROW()-1,COLUMN()))),IFERROR(VLOOKUP($C272,הוצאות!$B:$AA,K$4-1,FALSE),""))</f>
        <v/>
      </c>
      <c r="L272" s="79" t="str">
        <f ca="1">IF($C272="סה""כ",SUM(INDIRECT(ADDRESS(6,COLUMN())&amp;":"&amp;ADDRESS(ROW()-1,COLUMN()))),IFERROR(VLOOKUP($C272,הוצאות!$B:$AA,L$4-1,FALSE),""))</f>
        <v/>
      </c>
      <c r="M272" s="79" t="str">
        <f ca="1">IF($C272="סה""כ",SUM(INDIRECT(ADDRESS(6,COLUMN())&amp;":"&amp;ADDRESS(ROW()-1,COLUMN()))),IFERROR(VLOOKUP($C272,הוצאות!$B:$AA,M$4-1,FALSE),""))</f>
        <v/>
      </c>
      <c r="N272" s="79" t="str">
        <f ca="1">IF($C272="סה""כ",SUM(INDIRECT(ADDRESS(6,COLUMN())&amp;":"&amp;ADDRESS(ROW()-1,COLUMN()))),IFERROR(VLOOKUP($C272,הוצאות!$B:$AA,N$4-1,FALSE),""))</f>
        <v/>
      </c>
      <c r="O272" s="79" t="str">
        <f ca="1">IF($C272="סה""כ",SUM(INDIRECT(ADDRESS(6,COLUMN())&amp;":"&amp;ADDRESS(ROW()-1,COLUMN()))),IFERROR(VLOOKUP($C272,הוצאות!$B:$AA,O$4-1,FALSE),""))</f>
        <v/>
      </c>
    </row>
    <row r="273" spans="1:15" ht="16.5" thickBot="1" x14ac:dyDescent="0.3">
      <c r="A273" s="52">
        <f t="shared" si="5"/>
        <v>0</v>
      </c>
      <c r="C273" s="75" t="str">
        <f>IF(OR(C272="סה""כ",C272=""),"",IF(IFERROR(_xlfn.AGGREGATE(15,6,הוצאות!$B$1:$B$1017*1/--(הוצאות!$A$1:$A$1017=$P$5),ROW()-5),"")&lt;2000000000,IFERROR(_xlfn.AGGREGATE(15,6,הוצאות!$B$1:$B$1017*1/--(הוצאות!$A$1:$A$1017=$P$5),ROW()-5),""),"סה""כ"))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3" s="76" t="str">
        <f>IF(C273="סה""כ","",IFERROR(VLOOKUP($C273,הוצאות!$B:$Z,5,FALSE),""))</f>
        <v/>
      </c>
      <c r="E273" s="77">
        <v>167435</v>
      </c>
      <c r="F273" s="77">
        <v>114565</v>
      </c>
      <c r="G273" s="77">
        <v>145246</v>
      </c>
      <c r="H273" s="78">
        <v>251440</v>
      </c>
      <c r="I273" s="78">
        <v>201029</v>
      </c>
      <c r="J273" s="78">
        <v>265358.28000000003</v>
      </c>
      <c r="K273" s="79" t="str">
        <f ca="1">IF($C273="סה""כ",SUM(INDIRECT(ADDRESS(6,COLUMN())&amp;":"&amp;ADDRESS(ROW()-1,COLUMN()))),IFERROR(VLOOKUP($C273,הוצאות!$B:$AA,K$4-1,FALSE),""))</f>
        <v/>
      </c>
      <c r="L273" s="79" t="str">
        <f ca="1">IF($C273="סה""כ",SUM(INDIRECT(ADDRESS(6,COLUMN())&amp;":"&amp;ADDRESS(ROW()-1,COLUMN()))),IFERROR(VLOOKUP($C273,הוצאות!$B:$AA,L$4-1,FALSE),""))</f>
        <v/>
      </c>
      <c r="M273" s="79" t="str">
        <f ca="1">IF($C273="סה""כ",SUM(INDIRECT(ADDRESS(6,COLUMN())&amp;":"&amp;ADDRESS(ROW()-1,COLUMN()))),IFERROR(VLOOKUP($C273,הוצאות!$B:$AA,M$4-1,FALSE),""))</f>
        <v/>
      </c>
      <c r="N273" s="79" t="str">
        <f ca="1">IF($C273="סה""כ",SUM(INDIRECT(ADDRESS(6,COLUMN())&amp;":"&amp;ADDRESS(ROW()-1,COLUMN()))),IFERROR(VLOOKUP($C273,הוצאות!$B:$AA,N$4-1,FALSE),""))</f>
        <v/>
      </c>
      <c r="O273" s="79" t="str">
        <f ca="1">IF($C273="סה""כ",SUM(INDIRECT(ADDRESS(6,COLUMN())&amp;":"&amp;ADDRESS(ROW()-1,COLUMN()))),IFERROR(VLOOKUP($C273,הוצאות!$B:$AA,O$4-1,FALSE),""))</f>
        <v/>
      </c>
    </row>
    <row r="274" spans="1:15" ht="16.5" thickBot="1" x14ac:dyDescent="0.3">
      <c r="A274" s="52">
        <f t="shared" si="5"/>
        <v>0</v>
      </c>
      <c r="C274" s="75" t="str">
        <f>IF(OR(C273="סה""כ",C273=""),"",IF(IFERROR(_xlfn.AGGREGATE(15,6,הוצאות!$B$1:$B$1017*1/--(הוצאות!$A$1:$A$1017=$P$5),ROW()-5),"")&lt;2000000000,IFERROR(_xlfn.AGGREGATE(15,6,הוצאות!$B$1:$B$1017*1/--(הוצאות!$A$1:$A$1017=$P$5),ROW()-5),""),"סה""כ"))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4" s="76" t="str">
        <f>IF(C274="סה""כ","",IFERROR(VLOOKUP($C274,הוצאות!$B:$Z,5,FALSE),""))</f>
        <v/>
      </c>
      <c r="E274" s="77">
        <v>167435</v>
      </c>
      <c r="F274" s="77">
        <v>114565</v>
      </c>
      <c r="G274" s="77">
        <v>145246</v>
      </c>
      <c r="H274" s="78">
        <v>251440</v>
      </c>
      <c r="I274" s="78">
        <v>201029</v>
      </c>
      <c r="J274" s="78">
        <v>265358.28000000003</v>
      </c>
      <c r="K274" s="79" t="str">
        <f ca="1">IF($C274="סה""כ",SUM(INDIRECT(ADDRESS(6,COLUMN())&amp;":"&amp;ADDRESS(ROW()-1,COLUMN()))),IFERROR(VLOOKUP($C274,הוצאות!$B:$AA,K$4-1,FALSE),""))</f>
        <v/>
      </c>
      <c r="L274" s="79" t="str">
        <f ca="1">IF($C274="סה""כ",SUM(INDIRECT(ADDRESS(6,COLUMN())&amp;":"&amp;ADDRESS(ROW()-1,COLUMN()))),IFERROR(VLOOKUP($C274,הוצאות!$B:$AA,L$4-1,FALSE),""))</f>
        <v/>
      </c>
      <c r="M274" s="79" t="str">
        <f ca="1">IF($C274="סה""כ",SUM(INDIRECT(ADDRESS(6,COLUMN())&amp;":"&amp;ADDRESS(ROW()-1,COLUMN()))),IFERROR(VLOOKUP($C274,הוצאות!$B:$AA,M$4-1,FALSE),""))</f>
        <v/>
      </c>
      <c r="N274" s="79" t="str">
        <f ca="1">IF($C274="סה""כ",SUM(INDIRECT(ADDRESS(6,COLUMN())&amp;":"&amp;ADDRESS(ROW()-1,COLUMN()))),IFERROR(VLOOKUP($C274,הוצאות!$B:$AA,N$4-1,FALSE),""))</f>
        <v/>
      </c>
      <c r="O274" s="79" t="str">
        <f ca="1">IF($C274="סה""כ",SUM(INDIRECT(ADDRESS(6,COLUMN())&amp;":"&amp;ADDRESS(ROW()-1,COLUMN()))),IFERROR(VLOOKUP($C274,הוצאות!$B:$AA,O$4-1,FALSE),""))</f>
        <v/>
      </c>
    </row>
    <row r="275" spans="1:15" ht="16.5" thickBot="1" x14ac:dyDescent="0.3">
      <c r="A275" s="52">
        <f t="shared" si="5"/>
        <v>0</v>
      </c>
      <c r="C275" s="75" t="str">
        <f>IF(OR(C274="סה""כ",C274=""),"",IF(IFERROR(_xlfn.AGGREGATE(15,6,הוצאות!$B$1:$B$1017*1/--(הוצאות!$A$1:$A$1017=$P$5),ROW()-5),"")&lt;2000000000,IFERROR(_xlfn.AGGREGATE(15,6,הוצאות!$B$1:$B$1017*1/--(הוצאות!$A$1:$A$1017=$P$5),ROW()-5),""),"סה""כ"))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5" s="76" t="str">
        <f>IF(C275="סה""כ","",IFERROR(VLOOKUP($C275,הוצאות!$B:$Z,5,FALSE),""))</f>
        <v/>
      </c>
      <c r="E275" s="77">
        <v>167435</v>
      </c>
      <c r="F275" s="77">
        <v>114565</v>
      </c>
      <c r="G275" s="77">
        <v>145246</v>
      </c>
      <c r="H275" s="78">
        <v>251440</v>
      </c>
      <c r="I275" s="78">
        <v>201029</v>
      </c>
      <c r="J275" s="78">
        <v>265358.28000000003</v>
      </c>
      <c r="K275" s="79" t="str">
        <f ca="1">IF($C275="סה""כ",SUM(INDIRECT(ADDRESS(6,COLUMN())&amp;":"&amp;ADDRESS(ROW()-1,COLUMN()))),IFERROR(VLOOKUP($C275,הוצאות!$B:$AA,K$4-1,FALSE),""))</f>
        <v/>
      </c>
      <c r="L275" s="79" t="str">
        <f ca="1">IF($C275="סה""כ",SUM(INDIRECT(ADDRESS(6,COLUMN())&amp;":"&amp;ADDRESS(ROW()-1,COLUMN()))),IFERROR(VLOOKUP($C275,הוצאות!$B:$AA,L$4-1,FALSE),""))</f>
        <v/>
      </c>
      <c r="M275" s="79" t="str">
        <f ca="1">IF($C275="סה""כ",SUM(INDIRECT(ADDRESS(6,COLUMN())&amp;":"&amp;ADDRESS(ROW()-1,COLUMN()))),IFERROR(VLOOKUP($C275,הוצאות!$B:$AA,M$4-1,FALSE),""))</f>
        <v/>
      </c>
      <c r="N275" s="79" t="str">
        <f ca="1">IF($C275="סה""כ",SUM(INDIRECT(ADDRESS(6,COLUMN())&amp;":"&amp;ADDRESS(ROW()-1,COLUMN()))),IFERROR(VLOOKUP($C275,הוצאות!$B:$AA,N$4-1,FALSE),""))</f>
        <v/>
      </c>
      <c r="O275" s="79" t="str">
        <f ca="1">IF($C275="סה""כ",SUM(INDIRECT(ADDRESS(6,COLUMN())&amp;":"&amp;ADDRESS(ROW()-1,COLUMN()))),IFERROR(VLOOKUP($C275,הוצאות!$B:$AA,O$4-1,FALSE),""))</f>
        <v/>
      </c>
    </row>
    <row r="276" spans="1:15" ht="16.5" thickBot="1" x14ac:dyDescent="0.3">
      <c r="A276" s="52">
        <f t="shared" si="5"/>
        <v>0</v>
      </c>
      <c r="C276" s="75" t="str">
        <f>IF(OR(C275="סה""כ",C275=""),"",IF(IFERROR(_xlfn.AGGREGATE(15,6,הוצאות!$B$1:$B$1017*1/--(הוצאות!$A$1:$A$1017=$P$5),ROW()-5),"")&lt;2000000000,IFERROR(_xlfn.AGGREGATE(15,6,הוצאות!$B$1:$B$1017*1/--(הוצאות!$A$1:$A$1017=$P$5),ROW()-5),""),"סה""כ"))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6" s="76" t="str">
        <f>IF(C276="סה""כ","",IFERROR(VLOOKUP($C276,הוצאות!$B:$Z,5,FALSE),""))</f>
        <v/>
      </c>
      <c r="E276" s="77">
        <v>167435</v>
      </c>
      <c r="F276" s="77">
        <v>114565</v>
      </c>
      <c r="G276" s="77">
        <v>145246</v>
      </c>
      <c r="H276" s="78">
        <v>251440</v>
      </c>
      <c r="I276" s="78">
        <v>201029</v>
      </c>
      <c r="J276" s="78">
        <v>265358.28000000003</v>
      </c>
      <c r="K276" s="79" t="str">
        <f ca="1">IF($C276="סה""כ",SUM(INDIRECT(ADDRESS(6,COLUMN())&amp;":"&amp;ADDRESS(ROW()-1,COLUMN()))),IFERROR(VLOOKUP($C276,הוצאות!$B:$AA,K$4-1,FALSE),""))</f>
        <v/>
      </c>
      <c r="L276" s="79" t="str">
        <f ca="1">IF($C276="סה""כ",SUM(INDIRECT(ADDRESS(6,COLUMN())&amp;":"&amp;ADDRESS(ROW()-1,COLUMN()))),IFERROR(VLOOKUP($C276,הוצאות!$B:$AA,L$4-1,FALSE),""))</f>
        <v/>
      </c>
      <c r="M276" s="79" t="str">
        <f ca="1">IF($C276="סה""כ",SUM(INDIRECT(ADDRESS(6,COLUMN())&amp;":"&amp;ADDRESS(ROW()-1,COLUMN()))),IFERROR(VLOOKUP($C276,הוצאות!$B:$AA,M$4-1,FALSE),""))</f>
        <v/>
      </c>
      <c r="N276" s="79" t="str">
        <f ca="1">IF($C276="סה""כ",SUM(INDIRECT(ADDRESS(6,COLUMN())&amp;":"&amp;ADDRESS(ROW()-1,COLUMN()))),IFERROR(VLOOKUP($C276,הוצאות!$B:$AA,N$4-1,FALSE),""))</f>
        <v/>
      </c>
      <c r="O276" s="79" t="str">
        <f ca="1">IF($C276="סה""כ",SUM(INDIRECT(ADDRESS(6,COLUMN())&amp;":"&amp;ADDRESS(ROW()-1,COLUMN()))),IFERROR(VLOOKUP($C276,הוצאות!$B:$AA,O$4-1,FALSE),""))</f>
        <v/>
      </c>
    </row>
    <row r="277" spans="1:15" ht="16.5" thickBot="1" x14ac:dyDescent="0.3">
      <c r="A277" s="52">
        <f t="shared" si="5"/>
        <v>0</v>
      </c>
      <c r="C277" s="75" t="str">
        <f>IF(OR(C276="סה""כ",C276=""),"",IF(IFERROR(_xlfn.AGGREGATE(15,6,הוצאות!$B$1:$B$1017*1/--(הוצאות!$A$1:$A$1017=$P$5),ROW()-5),"")&lt;2000000000,IFERROR(_xlfn.AGGREGATE(15,6,הוצאות!$B$1:$B$1017*1/--(הוצאות!$A$1:$A$1017=$P$5),ROW()-5),""),"סה""כ"))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7" s="76" t="str">
        <f>IF(C277="סה""כ","",IFERROR(VLOOKUP($C277,הוצאות!$B:$Z,5,FALSE),""))</f>
        <v/>
      </c>
      <c r="E277" s="77">
        <v>167435</v>
      </c>
      <c r="F277" s="77">
        <v>114565</v>
      </c>
      <c r="G277" s="77">
        <v>145246</v>
      </c>
      <c r="H277" s="78">
        <v>251440</v>
      </c>
      <c r="I277" s="78">
        <v>201029</v>
      </c>
      <c r="J277" s="78">
        <v>265358.28000000003</v>
      </c>
      <c r="K277" s="79" t="str">
        <f ca="1">IF($C277="סה""כ",SUM(INDIRECT(ADDRESS(6,COLUMN())&amp;":"&amp;ADDRESS(ROW()-1,COLUMN()))),IFERROR(VLOOKUP($C277,הוצאות!$B:$AA,K$4-1,FALSE),""))</f>
        <v/>
      </c>
      <c r="L277" s="79" t="str">
        <f ca="1">IF($C277="סה""כ",SUM(INDIRECT(ADDRESS(6,COLUMN())&amp;":"&amp;ADDRESS(ROW()-1,COLUMN()))),IFERROR(VLOOKUP($C277,הוצאות!$B:$AA,L$4-1,FALSE),""))</f>
        <v/>
      </c>
      <c r="M277" s="79" t="str">
        <f ca="1">IF($C277="סה""כ",SUM(INDIRECT(ADDRESS(6,COLUMN())&amp;":"&amp;ADDRESS(ROW()-1,COLUMN()))),IFERROR(VLOOKUP($C277,הוצאות!$B:$AA,M$4-1,FALSE),""))</f>
        <v/>
      </c>
      <c r="N277" s="79" t="str">
        <f ca="1">IF($C277="סה""כ",SUM(INDIRECT(ADDRESS(6,COLUMN())&amp;":"&amp;ADDRESS(ROW()-1,COLUMN()))),IFERROR(VLOOKUP($C277,הוצאות!$B:$AA,N$4-1,FALSE),""))</f>
        <v/>
      </c>
      <c r="O277" s="79" t="str">
        <f ca="1">IF($C277="סה""כ",SUM(INDIRECT(ADDRESS(6,COLUMN())&amp;":"&amp;ADDRESS(ROW()-1,COLUMN()))),IFERROR(VLOOKUP($C277,הוצאות!$B:$AA,O$4-1,FALSE),""))</f>
        <v/>
      </c>
    </row>
    <row r="278" spans="1:15" ht="16.5" thickBot="1" x14ac:dyDescent="0.3">
      <c r="A278" s="52">
        <f t="shared" si="5"/>
        <v>0</v>
      </c>
      <c r="C278" s="75" t="str">
        <f>IF(OR(C277="סה""כ",C277=""),"",IF(IFERROR(_xlfn.AGGREGATE(15,6,הוצאות!$B$1:$B$1017*1/--(הוצאות!$A$1:$A$1017=$P$5),ROW()-5),"")&lt;2000000000,IFERROR(_xlfn.AGGREGATE(15,6,הוצאות!$B$1:$B$1017*1/--(הוצאות!$A$1:$A$1017=$P$5),ROW()-5),""),"סה""כ"))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8" s="76" t="str">
        <f>IF(C278="סה""כ","",IFERROR(VLOOKUP($C278,הוצאות!$B:$Z,5,FALSE),""))</f>
        <v/>
      </c>
      <c r="E278" s="77">
        <v>167435</v>
      </c>
      <c r="F278" s="77">
        <v>114565</v>
      </c>
      <c r="G278" s="77">
        <v>145246</v>
      </c>
      <c r="H278" s="78">
        <v>251440</v>
      </c>
      <c r="I278" s="78">
        <v>201029</v>
      </c>
      <c r="J278" s="78">
        <v>265358.28000000003</v>
      </c>
      <c r="K278" s="79" t="str">
        <f ca="1">IF($C278="סה""כ",SUM(INDIRECT(ADDRESS(6,COLUMN())&amp;":"&amp;ADDRESS(ROW()-1,COLUMN()))),IFERROR(VLOOKUP($C278,הוצאות!$B:$AA,K$4-1,FALSE),""))</f>
        <v/>
      </c>
      <c r="L278" s="79" t="str">
        <f ca="1">IF($C278="סה""כ",SUM(INDIRECT(ADDRESS(6,COLUMN())&amp;":"&amp;ADDRESS(ROW()-1,COLUMN()))),IFERROR(VLOOKUP($C278,הוצאות!$B:$AA,L$4-1,FALSE),""))</f>
        <v/>
      </c>
      <c r="M278" s="79" t="str">
        <f ca="1">IF($C278="סה""כ",SUM(INDIRECT(ADDRESS(6,COLUMN())&amp;":"&amp;ADDRESS(ROW()-1,COLUMN()))),IFERROR(VLOOKUP($C278,הוצאות!$B:$AA,M$4-1,FALSE),""))</f>
        <v/>
      </c>
      <c r="N278" s="79" t="str">
        <f ca="1">IF($C278="סה""כ",SUM(INDIRECT(ADDRESS(6,COLUMN())&amp;":"&amp;ADDRESS(ROW()-1,COLUMN()))),IFERROR(VLOOKUP($C278,הוצאות!$B:$AA,N$4-1,FALSE),""))</f>
        <v/>
      </c>
      <c r="O278" s="79" t="str">
        <f ca="1">IF($C278="סה""כ",SUM(INDIRECT(ADDRESS(6,COLUMN())&amp;":"&amp;ADDRESS(ROW()-1,COLUMN()))),IFERROR(VLOOKUP($C278,הוצאות!$B:$AA,O$4-1,FALSE),""))</f>
        <v/>
      </c>
    </row>
    <row r="279" spans="1:15" ht="16.5" thickBot="1" x14ac:dyDescent="0.3">
      <c r="A279" s="52">
        <f t="shared" si="5"/>
        <v>0</v>
      </c>
      <c r="C279" s="75" t="str">
        <f>IF(OR(C278="סה""כ",C278=""),"",IF(IFERROR(_xlfn.AGGREGATE(15,6,הוצאות!$B$1:$B$1017*1/--(הוצאות!$A$1:$A$1017=$P$5),ROW()-5),"")&lt;2000000000,IFERROR(_xlfn.AGGREGATE(15,6,הוצאות!$B$1:$B$1017*1/--(הוצאות!$A$1:$A$1017=$P$5),ROW()-5),""),"סה""כ"))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79" s="76" t="str">
        <f>IF(C279="סה""כ","",IFERROR(VLOOKUP($C279,הוצאות!$B:$Z,5,FALSE),""))</f>
        <v/>
      </c>
      <c r="E279" s="77">
        <v>167435</v>
      </c>
      <c r="F279" s="77">
        <v>114565</v>
      </c>
      <c r="G279" s="77">
        <v>145246</v>
      </c>
      <c r="H279" s="78">
        <v>251440</v>
      </c>
      <c r="I279" s="78">
        <v>201029</v>
      </c>
      <c r="J279" s="78">
        <v>265358.28000000003</v>
      </c>
      <c r="K279" s="79" t="str">
        <f ca="1">IF($C279="סה""כ",SUM(INDIRECT(ADDRESS(6,COLUMN())&amp;":"&amp;ADDRESS(ROW()-1,COLUMN()))),IFERROR(VLOOKUP($C279,הוצאות!$B:$AA,K$4-1,FALSE),""))</f>
        <v/>
      </c>
      <c r="L279" s="79" t="str">
        <f ca="1">IF($C279="סה""כ",SUM(INDIRECT(ADDRESS(6,COLUMN())&amp;":"&amp;ADDRESS(ROW()-1,COLUMN()))),IFERROR(VLOOKUP($C279,הוצאות!$B:$AA,L$4-1,FALSE),""))</f>
        <v/>
      </c>
      <c r="M279" s="79" t="str">
        <f ca="1">IF($C279="סה""כ",SUM(INDIRECT(ADDRESS(6,COLUMN())&amp;":"&amp;ADDRESS(ROW()-1,COLUMN()))),IFERROR(VLOOKUP($C279,הוצאות!$B:$AA,M$4-1,FALSE),""))</f>
        <v/>
      </c>
      <c r="N279" s="79" t="str">
        <f ca="1">IF($C279="סה""כ",SUM(INDIRECT(ADDRESS(6,COLUMN())&amp;":"&amp;ADDRESS(ROW()-1,COLUMN()))),IFERROR(VLOOKUP($C279,הוצאות!$B:$AA,N$4-1,FALSE),""))</f>
        <v/>
      </c>
      <c r="O279" s="79" t="str">
        <f ca="1">IF($C279="סה""כ",SUM(INDIRECT(ADDRESS(6,COLUMN())&amp;":"&amp;ADDRESS(ROW()-1,COLUMN()))),IFERROR(VLOOKUP($C279,הוצאות!$B:$AA,O$4-1,FALSE),""))</f>
        <v/>
      </c>
    </row>
    <row r="280" spans="1:15" ht="16.5" thickBot="1" x14ac:dyDescent="0.3">
      <c r="A280" s="52">
        <f t="shared" si="5"/>
        <v>0</v>
      </c>
      <c r="C280" s="75" t="str">
        <f>IF(OR(C279="סה""כ",C279=""),"",IF(IFERROR(_xlfn.AGGREGATE(15,6,הוצאות!$B$1:$B$1017*1/--(הוצאות!$A$1:$A$1017=$P$5),ROW()-5),"")&lt;2000000000,IFERROR(_xlfn.AGGREGATE(15,6,הוצאות!$B$1:$B$1017*1/--(הוצאות!$A$1:$A$1017=$P$5),ROW()-5),""),"סה""כ"))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0" s="76" t="str">
        <f>IF(C280="סה""כ","",IFERROR(VLOOKUP($C280,הוצאות!$B:$Z,5,FALSE),""))</f>
        <v/>
      </c>
      <c r="E280" s="77">
        <v>167435</v>
      </c>
      <c r="F280" s="77">
        <v>114565</v>
      </c>
      <c r="G280" s="77">
        <v>145246</v>
      </c>
      <c r="H280" s="78">
        <v>251440</v>
      </c>
      <c r="I280" s="78">
        <v>201029</v>
      </c>
      <c r="J280" s="78">
        <v>265358.28000000003</v>
      </c>
      <c r="K280" s="79" t="str">
        <f ca="1">IF($C280="סה""כ",SUM(INDIRECT(ADDRESS(6,COLUMN())&amp;":"&amp;ADDRESS(ROW()-1,COLUMN()))),IFERROR(VLOOKUP($C280,הוצאות!$B:$AA,K$4-1,FALSE),""))</f>
        <v/>
      </c>
      <c r="L280" s="79" t="str">
        <f ca="1">IF($C280="סה""כ",SUM(INDIRECT(ADDRESS(6,COLUMN())&amp;":"&amp;ADDRESS(ROW()-1,COLUMN()))),IFERROR(VLOOKUP($C280,הוצאות!$B:$AA,L$4-1,FALSE),""))</f>
        <v/>
      </c>
      <c r="M280" s="79" t="str">
        <f ca="1">IF($C280="סה""כ",SUM(INDIRECT(ADDRESS(6,COLUMN())&amp;":"&amp;ADDRESS(ROW()-1,COLUMN()))),IFERROR(VLOOKUP($C280,הוצאות!$B:$AA,M$4-1,FALSE),""))</f>
        <v/>
      </c>
      <c r="N280" s="79" t="str">
        <f ca="1">IF($C280="סה""כ",SUM(INDIRECT(ADDRESS(6,COLUMN())&amp;":"&amp;ADDRESS(ROW()-1,COLUMN()))),IFERROR(VLOOKUP($C280,הוצאות!$B:$AA,N$4-1,FALSE),""))</f>
        <v/>
      </c>
      <c r="O280" s="79" t="str">
        <f ca="1">IF($C280="סה""כ",SUM(INDIRECT(ADDRESS(6,COLUMN())&amp;":"&amp;ADDRESS(ROW()-1,COLUMN()))),IFERROR(VLOOKUP($C280,הוצאות!$B:$AA,O$4-1,FALSE),""))</f>
        <v/>
      </c>
    </row>
    <row r="281" spans="1:15" ht="16.5" thickBot="1" x14ac:dyDescent="0.3">
      <c r="A281" s="52">
        <f t="shared" si="5"/>
        <v>0</v>
      </c>
      <c r="C281" s="75" t="str">
        <f>IF(OR(C280="סה""כ",C280=""),"",IF(IFERROR(_xlfn.AGGREGATE(15,6,הוצאות!$B$1:$B$1017*1/--(הוצאות!$A$1:$A$1017=$P$5),ROW()-5),"")&lt;2000000000,IFERROR(_xlfn.AGGREGATE(15,6,הוצאות!$B$1:$B$1017*1/--(הוצאות!$A$1:$A$1017=$P$5),ROW()-5),""),"סה""כ"))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1" s="76" t="str">
        <f>IF(C281="סה""כ","",IFERROR(VLOOKUP($C281,הוצאות!$B:$Z,5,FALSE),""))</f>
        <v/>
      </c>
      <c r="E281" s="77">
        <v>167435</v>
      </c>
      <c r="F281" s="77">
        <v>114565</v>
      </c>
      <c r="G281" s="77">
        <v>145246</v>
      </c>
      <c r="H281" s="78">
        <v>251440</v>
      </c>
      <c r="I281" s="78">
        <v>201029</v>
      </c>
      <c r="J281" s="78">
        <v>265358.28000000003</v>
      </c>
      <c r="K281" s="79" t="str">
        <f ca="1">IF($C281="סה""כ",SUM(INDIRECT(ADDRESS(6,COLUMN())&amp;":"&amp;ADDRESS(ROW()-1,COLUMN()))),IFERROR(VLOOKUP($C281,הוצאות!$B:$AA,K$4-1,FALSE),""))</f>
        <v/>
      </c>
      <c r="L281" s="79" t="str">
        <f ca="1">IF($C281="סה""כ",SUM(INDIRECT(ADDRESS(6,COLUMN())&amp;":"&amp;ADDRESS(ROW()-1,COLUMN()))),IFERROR(VLOOKUP($C281,הוצאות!$B:$AA,L$4-1,FALSE),""))</f>
        <v/>
      </c>
      <c r="M281" s="79" t="str">
        <f ca="1">IF($C281="סה""כ",SUM(INDIRECT(ADDRESS(6,COLUMN())&amp;":"&amp;ADDRESS(ROW()-1,COLUMN()))),IFERROR(VLOOKUP($C281,הוצאות!$B:$AA,M$4-1,FALSE),""))</f>
        <v/>
      </c>
      <c r="N281" s="79" t="str">
        <f ca="1">IF($C281="סה""כ",SUM(INDIRECT(ADDRESS(6,COLUMN())&amp;":"&amp;ADDRESS(ROW()-1,COLUMN()))),IFERROR(VLOOKUP($C281,הוצאות!$B:$AA,N$4-1,FALSE),""))</f>
        <v/>
      </c>
      <c r="O281" s="79" t="str">
        <f ca="1">IF($C281="סה""כ",SUM(INDIRECT(ADDRESS(6,COLUMN())&amp;":"&amp;ADDRESS(ROW()-1,COLUMN()))),IFERROR(VLOOKUP($C281,הוצאות!$B:$AA,O$4-1,FALSE),""))</f>
        <v/>
      </c>
    </row>
    <row r="282" spans="1:15" ht="16.5" thickBot="1" x14ac:dyDescent="0.3">
      <c r="A282" s="52">
        <f t="shared" si="5"/>
        <v>0</v>
      </c>
      <c r="C282" s="75" t="str">
        <f>IF(OR(C281="סה""כ",C281=""),"",IF(IFERROR(_xlfn.AGGREGATE(15,6,הוצאות!$B$1:$B$1017*1/--(הוצאות!$A$1:$A$1017=$P$5),ROW()-5),"")&lt;2000000000,IFERROR(_xlfn.AGGREGATE(15,6,הוצאות!$B$1:$B$1017*1/--(הוצאות!$A$1:$A$1017=$P$5),ROW()-5),""),"סה""כ"))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2" s="76" t="str">
        <f>IF(C282="סה""כ","",IFERROR(VLOOKUP($C282,הוצאות!$B:$Z,5,FALSE),""))</f>
        <v/>
      </c>
      <c r="E282" s="77">
        <v>167435</v>
      </c>
      <c r="F282" s="77">
        <v>114565</v>
      </c>
      <c r="G282" s="77">
        <v>145246</v>
      </c>
      <c r="H282" s="78">
        <v>251440</v>
      </c>
      <c r="I282" s="78">
        <v>201029</v>
      </c>
      <c r="J282" s="78">
        <v>265358.28000000003</v>
      </c>
      <c r="K282" s="79" t="str">
        <f ca="1">IF($C282="סה""כ",SUM(INDIRECT(ADDRESS(6,COLUMN())&amp;":"&amp;ADDRESS(ROW()-1,COLUMN()))),IFERROR(VLOOKUP($C282,הוצאות!$B:$AA,K$4-1,FALSE),""))</f>
        <v/>
      </c>
      <c r="L282" s="79" t="str">
        <f ca="1">IF($C282="סה""כ",SUM(INDIRECT(ADDRESS(6,COLUMN())&amp;":"&amp;ADDRESS(ROW()-1,COLUMN()))),IFERROR(VLOOKUP($C282,הוצאות!$B:$AA,L$4-1,FALSE),""))</f>
        <v/>
      </c>
      <c r="M282" s="79" t="str">
        <f ca="1">IF($C282="סה""כ",SUM(INDIRECT(ADDRESS(6,COLUMN())&amp;":"&amp;ADDRESS(ROW()-1,COLUMN()))),IFERROR(VLOOKUP($C282,הוצאות!$B:$AA,M$4-1,FALSE),""))</f>
        <v/>
      </c>
      <c r="N282" s="79" t="str">
        <f ca="1">IF($C282="סה""כ",SUM(INDIRECT(ADDRESS(6,COLUMN())&amp;":"&amp;ADDRESS(ROW()-1,COLUMN()))),IFERROR(VLOOKUP($C282,הוצאות!$B:$AA,N$4-1,FALSE),""))</f>
        <v/>
      </c>
      <c r="O282" s="79" t="str">
        <f ca="1">IF($C282="סה""כ",SUM(INDIRECT(ADDRESS(6,COLUMN())&amp;":"&amp;ADDRESS(ROW()-1,COLUMN()))),IFERROR(VLOOKUP($C282,הוצאות!$B:$AA,O$4-1,FALSE),""))</f>
        <v/>
      </c>
    </row>
    <row r="283" spans="1:15" ht="16.5" thickBot="1" x14ac:dyDescent="0.3">
      <c r="A283" s="52">
        <f t="shared" si="5"/>
        <v>0</v>
      </c>
      <c r="C283" s="75" t="str">
        <f>IF(OR(C282="סה""כ",C282=""),"",IF(IFERROR(_xlfn.AGGREGATE(15,6,הוצאות!$B$1:$B$1017*1/--(הוצאות!$A$1:$A$1017=$P$5),ROW()-5),"")&lt;2000000000,IFERROR(_xlfn.AGGREGATE(15,6,הוצאות!$B$1:$B$1017*1/--(הוצאות!$A$1:$A$1017=$P$5),ROW()-5),""),"סה""כ"))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3" s="76" t="str">
        <f>IF(C283="סה""כ","",IFERROR(VLOOKUP($C283,הוצאות!$B:$Z,5,FALSE),""))</f>
        <v/>
      </c>
      <c r="E283" s="77">
        <v>167435</v>
      </c>
      <c r="F283" s="77">
        <v>114565</v>
      </c>
      <c r="G283" s="77">
        <v>145246</v>
      </c>
      <c r="H283" s="78">
        <v>251440</v>
      </c>
      <c r="I283" s="78">
        <v>201029</v>
      </c>
      <c r="J283" s="78">
        <v>265358.28000000003</v>
      </c>
      <c r="K283" s="79" t="str">
        <f ca="1">IF($C283="סה""כ",SUM(INDIRECT(ADDRESS(6,COLUMN())&amp;":"&amp;ADDRESS(ROW()-1,COLUMN()))),IFERROR(VLOOKUP($C283,הוצאות!$B:$AA,K$4-1,FALSE),""))</f>
        <v/>
      </c>
      <c r="L283" s="79" t="str">
        <f ca="1">IF($C283="סה""כ",SUM(INDIRECT(ADDRESS(6,COLUMN())&amp;":"&amp;ADDRESS(ROW()-1,COLUMN()))),IFERROR(VLOOKUP($C283,הוצאות!$B:$AA,L$4-1,FALSE),""))</f>
        <v/>
      </c>
      <c r="M283" s="79" t="str">
        <f ca="1">IF($C283="סה""כ",SUM(INDIRECT(ADDRESS(6,COLUMN())&amp;":"&amp;ADDRESS(ROW()-1,COLUMN()))),IFERROR(VLOOKUP($C283,הוצאות!$B:$AA,M$4-1,FALSE),""))</f>
        <v/>
      </c>
      <c r="N283" s="79" t="str">
        <f ca="1">IF($C283="סה""כ",SUM(INDIRECT(ADDRESS(6,COLUMN())&amp;":"&amp;ADDRESS(ROW()-1,COLUMN()))),IFERROR(VLOOKUP($C283,הוצאות!$B:$AA,N$4-1,FALSE),""))</f>
        <v/>
      </c>
      <c r="O283" s="79" t="str">
        <f ca="1">IF($C283="סה""כ",SUM(INDIRECT(ADDRESS(6,COLUMN())&amp;":"&amp;ADDRESS(ROW()-1,COLUMN()))),IFERROR(VLOOKUP($C283,הוצאות!$B:$AA,O$4-1,FALSE),""))</f>
        <v/>
      </c>
    </row>
    <row r="284" spans="1:15" ht="16.5" thickBot="1" x14ac:dyDescent="0.3">
      <c r="A284" s="52">
        <f t="shared" si="5"/>
        <v>0</v>
      </c>
      <c r="C284" s="75" t="str">
        <f>IF(OR(C283="סה""כ",C283=""),"",IF(IFERROR(_xlfn.AGGREGATE(15,6,הוצאות!$B$1:$B$1017*1/--(הוצאות!$A$1:$A$1017=$P$5),ROW()-5),"")&lt;2000000000,IFERROR(_xlfn.AGGREGATE(15,6,הוצאות!$B$1:$B$1017*1/--(הוצאות!$A$1:$A$1017=$P$5),ROW()-5),""),"סה""כ"))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4" s="76" t="str">
        <f>IF(C284="סה""כ","",IFERROR(VLOOKUP($C284,הוצאות!$B:$Z,5,FALSE),""))</f>
        <v/>
      </c>
      <c r="E284" s="77">
        <v>167435</v>
      </c>
      <c r="F284" s="77">
        <v>114565</v>
      </c>
      <c r="G284" s="77">
        <v>145246</v>
      </c>
      <c r="H284" s="78">
        <v>251440</v>
      </c>
      <c r="I284" s="78">
        <v>201029</v>
      </c>
      <c r="J284" s="78">
        <v>265358.28000000003</v>
      </c>
      <c r="K284" s="79" t="str">
        <f ca="1">IF($C284="סה""כ",SUM(INDIRECT(ADDRESS(6,COLUMN())&amp;":"&amp;ADDRESS(ROW()-1,COLUMN()))),IFERROR(VLOOKUP($C284,הוצאות!$B:$AA,K$4-1,FALSE),""))</f>
        <v/>
      </c>
      <c r="L284" s="79" t="str">
        <f ca="1">IF($C284="סה""כ",SUM(INDIRECT(ADDRESS(6,COLUMN())&amp;":"&amp;ADDRESS(ROW()-1,COLUMN()))),IFERROR(VLOOKUP($C284,הוצאות!$B:$AA,L$4-1,FALSE),""))</f>
        <v/>
      </c>
      <c r="M284" s="79" t="str">
        <f ca="1">IF($C284="סה""כ",SUM(INDIRECT(ADDRESS(6,COLUMN())&amp;":"&amp;ADDRESS(ROW()-1,COLUMN()))),IFERROR(VLOOKUP($C284,הוצאות!$B:$AA,M$4-1,FALSE),""))</f>
        <v/>
      </c>
      <c r="N284" s="79" t="str">
        <f ca="1">IF($C284="סה""כ",SUM(INDIRECT(ADDRESS(6,COLUMN())&amp;":"&amp;ADDRESS(ROW()-1,COLUMN()))),IFERROR(VLOOKUP($C284,הוצאות!$B:$AA,N$4-1,FALSE),""))</f>
        <v/>
      </c>
      <c r="O284" s="79" t="str">
        <f ca="1">IF($C284="סה""כ",SUM(INDIRECT(ADDRESS(6,COLUMN())&amp;":"&amp;ADDRESS(ROW()-1,COLUMN()))),IFERROR(VLOOKUP($C284,הוצאות!$B:$AA,O$4-1,FALSE),""))</f>
        <v/>
      </c>
    </row>
    <row r="285" spans="1:15" ht="16.5" thickBot="1" x14ac:dyDescent="0.3">
      <c r="A285" s="52">
        <f t="shared" si="5"/>
        <v>0</v>
      </c>
      <c r="C285" s="75" t="str">
        <f>IF(OR(C284="סה""כ",C284=""),"",IF(IFERROR(_xlfn.AGGREGATE(15,6,הוצאות!$B$1:$B$1017*1/--(הוצאות!$A$1:$A$1017=$P$5),ROW()-5),"")&lt;2000000000,IFERROR(_xlfn.AGGREGATE(15,6,הוצאות!$B$1:$B$1017*1/--(הוצאות!$A$1:$A$1017=$P$5),ROW()-5),""),"סה""כ"))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5" s="76" t="str">
        <f>IF(C285="סה""כ","",IFERROR(VLOOKUP($C285,הוצאות!$B:$Z,5,FALSE),""))</f>
        <v/>
      </c>
      <c r="E285" s="77">
        <v>167435</v>
      </c>
      <c r="F285" s="77">
        <v>114565</v>
      </c>
      <c r="G285" s="77">
        <v>145246</v>
      </c>
      <c r="H285" s="78">
        <v>251440</v>
      </c>
      <c r="I285" s="78">
        <v>201029</v>
      </c>
      <c r="J285" s="78">
        <v>265358.28000000003</v>
      </c>
      <c r="K285" s="79" t="str">
        <f ca="1">IF($C285="סה""כ",SUM(INDIRECT(ADDRESS(6,COLUMN())&amp;":"&amp;ADDRESS(ROW()-1,COLUMN()))),IFERROR(VLOOKUP($C285,הוצאות!$B:$AA,K$4-1,FALSE),""))</f>
        <v/>
      </c>
      <c r="L285" s="79" t="str">
        <f ca="1">IF($C285="סה""כ",SUM(INDIRECT(ADDRESS(6,COLUMN())&amp;":"&amp;ADDRESS(ROW()-1,COLUMN()))),IFERROR(VLOOKUP($C285,הוצאות!$B:$AA,L$4-1,FALSE),""))</f>
        <v/>
      </c>
      <c r="M285" s="79" t="str">
        <f ca="1">IF($C285="סה""כ",SUM(INDIRECT(ADDRESS(6,COLUMN())&amp;":"&amp;ADDRESS(ROW()-1,COLUMN()))),IFERROR(VLOOKUP($C285,הוצאות!$B:$AA,M$4-1,FALSE),""))</f>
        <v/>
      </c>
      <c r="N285" s="79" t="str">
        <f ca="1">IF($C285="סה""כ",SUM(INDIRECT(ADDRESS(6,COLUMN())&amp;":"&amp;ADDRESS(ROW()-1,COLUMN()))),IFERROR(VLOOKUP($C285,הוצאות!$B:$AA,N$4-1,FALSE),""))</f>
        <v/>
      </c>
      <c r="O285" s="79" t="str">
        <f ca="1">IF($C285="סה""כ",SUM(INDIRECT(ADDRESS(6,COLUMN())&amp;":"&amp;ADDRESS(ROW()-1,COLUMN()))),IFERROR(VLOOKUP($C285,הוצאות!$B:$AA,O$4-1,FALSE),""))</f>
        <v/>
      </c>
    </row>
    <row r="286" spans="1:15" ht="16.5" thickBot="1" x14ac:dyDescent="0.3">
      <c r="A286" s="52">
        <f t="shared" si="5"/>
        <v>0</v>
      </c>
      <c r="C286" s="75" t="str">
        <f>IF(OR(C285="סה""כ",C285=""),"",IF(IFERROR(_xlfn.AGGREGATE(15,6,הוצאות!$B$1:$B$1017*1/--(הוצאות!$A$1:$A$1017=$P$5),ROW()-5),"")&lt;2000000000,IFERROR(_xlfn.AGGREGATE(15,6,הוצאות!$B$1:$B$1017*1/--(הוצאות!$A$1:$A$1017=$P$5),ROW()-5),""),"סה""כ"))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6" s="76" t="str">
        <f>IF(C286="סה""כ","",IFERROR(VLOOKUP($C286,הוצאות!$B:$Z,5,FALSE),""))</f>
        <v/>
      </c>
      <c r="E286" s="77">
        <v>167435</v>
      </c>
      <c r="F286" s="77">
        <v>114565</v>
      </c>
      <c r="G286" s="77">
        <v>145246</v>
      </c>
      <c r="H286" s="78">
        <v>251440</v>
      </c>
      <c r="I286" s="78">
        <v>201029</v>
      </c>
      <c r="J286" s="78">
        <v>265358.28000000003</v>
      </c>
      <c r="K286" s="79" t="str">
        <f ca="1">IF($C286="סה""כ",SUM(INDIRECT(ADDRESS(6,COLUMN())&amp;":"&amp;ADDRESS(ROW()-1,COLUMN()))),IFERROR(VLOOKUP($C286,הוצאות!$B:$AA,K$4-1,FALSE),""))</f>
        <v/>
      </c>
      <c r="L286" s="79" t="str">
        <f ca="1">IF($C286="סה""כ",SUM(INDIRECT(ADDRESS(6,COLUMN())&amp;":"&amp;ADDRESS(ROW()-1,COLUMN()))),IFERROR(VLOOKUP($C286,הוצאות!$B:$AA,L$4-1,FALSE),""))</f>
        <v/>
      </c>
      <c r="M286" s="79" t="str">
        <f ca="1">IF($C286="סה""כ",SUM(INDIRECT(ADDRESS(6,COLUMN())&amp;":"&amp;ADDRESS(ROW()-1,COLUMN()))),IFERROR(VLOOKUP($C286,הוצאות!$B:$AA,M$4-1,FALSE),""))</f>
        <v/>
      </c>
      <c r="N286" s="79" t="str">
        <f ca="1">IF($C286="סה""כ",SUM(INDIRECT(ADDRESS(6,COLUMN())&amp;":"&amp;ADDRESS(ROW()-1,COLUMN()))),IFERROR(VLOOKUP($C286,הוצאות!$B:$AA,N$4-1,FALSE),""))</f>
        <v/>
      </c>
      <c r="O286" s="79" t="str">
        <f ca="1">IF($C286="סה""כ",SUM(INDIRECT(ADDRESS(6,COLUMN())&amp;":"&amp;ADDRESS(ROW()-1,COLUMN()))),IFERROR(VLOOKUP($C286,הוצאות!$B:$AA,O$4-1,FALSE),""))</f>
        <v/>
      </c>
    </row>
    <row r="287" spans="1:15" ht="16.5" thickBot="1" x14ac:dyDescent="0.3">
      <c r="A287" s="52">
        <f t="shared" si="5"/>
        <v>0</v>
      </c>
      <c r="C287" s="75" t="str">
        <f>IF(OR(C286="סה""כ",C286=""),"",IF(IFERROR(_xlfn.AGGREGATE(15,6,הוצאות!$B$1:$B$1017*1/--(הוצאות!$A$1:$A$1017=$P$5),ROW()-5),"")&lt;2000000000,IFERROR(_xlfn.AGGREGATE(15,6,הוצאות!$B$1:$B$1017*1/--(הוצאות!$A$1:$A$1017=$P$5),ROW()-5),""),"סה""כ"))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7" s="76" t="str">
        <f>IF(C287="סה""כ","",IFERROR(VLOOKUP($C287,הוצאות!$B:$Z,5,FALSE),""))</f>
        <v/>
      </c>
      <c r="E287" s="77">
        <v>167435</v>
      </c>
      <c r="F287" s="77">
        <v>114565</v>
      </c>
      <c r="G287" s="77">
        <v>145246</v>
      </c>
      <c r="H287" s="78">
        <v>251440</v>
      </c>
      <c r="I287" s="78">
        <v>201029</v>
      </c>
      <c r="J287" s="78">
        <v>265358.28000000003</v>
      </c>
      <c r="K287" s="79" t="str">
        <f ca="1">IF($C287="סה""כ",SUM(INDIRECT(ADDRESS(6,COLUMN())&amp;":"&amp;ADDRESS(ROW()-1,COLUMN()))),IFERROR(VLOOKUP($C287,הוצאות!$B:$AA,K$4-1,FALSE),""))</f>
        <v/>
      </c>
      <c r="L287" s="79" t="str">
        <f ca="1">IF($C287="סה""כ",SUM(INDIRECT(ADDRESS(6,COLUMN())&amp;":"&amp;ADDRESS(ROW()-1,COLUMN()))),IFERROR(VLOOKUP($C287,הוצאות!$B:$AA,L$4-1,FALSE),""))</f>
        <v/>
      </c>
      <c r="M287" s="79" t="str">
        <f ca="1">IF($C287="סה""כ",SUM(INDIRECT(ADDRESS(6,COLUMN())&amp;":"&amp;ADDRESS(ROW()-1,COLUMN()))),IFERROR(VLOOKUP($C287,הוצאות!$B:$AA,M$4-1,FALSE),""))</f>
        <v/>
      </c>
      <c r="N287" s="79" t="str">
        <f ca="1">IF($C287="סה""כ",SUM(INDIRECT(ADDRESS(6,COLUMN())&amp;":"&amp;ADDRESS(ROW()-1,COLUMN()))),IFERROR(VLOOKUP($C287,הוצאות!$B:$AA,N$4-1,FALSE),""))</f>
        <v/>
      </c>
      <c r="O287" s="79" t="str">
        <f ca="1">IF($C287="סה""כ",SUM(INDIRECT(ADDRESS(6,COLUMN())&amp;":"&amp;ADDRESS(ROW()-1,COLUMN()))),IFERROR(VLOOKUP($C287,הוצאות!$B:$AA,O$4-1,FALSE),""))</f>
        <v/>
      </c>
    </row>
    <row r="288" spans="1:15" ht="16.5" thickBot="1" x14ac:dyDescent="0.3">
      <c r="A288" s="52">
        <f t="shared" si="5"/>
        <v>0</v>
      </c>
      <c r="C288" s="75" t="str">
        <f>IF(OR(C287="סה""כ",C287=""),"",IF(IFERROR(_xlfn.AGGREGATE(15,6,הוצאות!$B$1:$B$1017*1/--(הוצאות!$A$1:$A$1017=$P$5),ROW()-5),"")&lt;2000000000,IFERROR(_xlfn.AGGREGATE(15,6,הוצאות!$B$1:$B$1017*1/--(הוצאות!$A$1:$A$1017=$P$5),ROW()-5),""),"סה""כ"))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8" s="76" t="str">
        <f>IF(C288="סה""כ","",IFERROR(VLOOKUP($C288,הוצאות!$B:$Z,5,FALSE),""))</f>
        <v/>
      </c>
      <c r="E288" s="77">
        <v>167435</v>
      </c>
      <c r="F288" s="77">
        <v>114565</v>
      </c>
      <c r="G288" s="77">
        <v>145246</v>
      </c>
      <c r="H288" s="78">
        <v>251440</v>
      </c>
      <c r="I288" s="78">
        <v>201029</v>
      </c>
      <c r="J288" s="78">
        <v>265358.28000000003</v>
      </c>
      <c r="K288" s="79" t="str">
        <f ca="1">IF($C288="סה""כ",SUM(INDIRECT(ADDRESS(6,COLUMN())&amp;":"&amp;ADDRESS(ROW()-1,COLUMN()))),IFERROR(VLOOKUP($C288,הוצאות!$B:$AA,K$4-1,FALSE),""))</f>
        <v/>
      </c>
      <c r="L288" s="79" t="str">
        <f ca="1">IF($C288="סה""כ",SUM(INDIRECT(ADDRESS(6,COLUMN())&amp;":"&amp;ADDRESS(ROW()-1,COLUMN()))),IFERROR(VLOOKUP($C288,הוצאות!$B:$AA,L$4-1,FALSE),""))</f>
        <v/>
      </c>
      <c r="M288" s="79" t="str">
        <f ca="1">IF($C288="סה""כ",SUM(INDIRECT(ADDRESS(6,COLUMN())&amp;":"&amp;ADDRESS(ROW()-1,COLUMN()))),IFERROR(VLOOKUP($C288,הוצאות!$B:$AA,M$4-1,FALSE),""))</f>
        <v/>
      </c>
      <c r="N288" s="79" t="str">
        <f ca="1">IF($C288="סה""כ",SUM(INDIRECT(ADDRESS(6,COLUMN())&amp;":"&amp;ADDRESS(ROW()-1,COLUMN()))),IFERROR(VLOOKUP($C288,הוצאות!$B:$AA,N$4-1,FALSE),""))</f>
        <v/>
      </c>
      <c r="O288" s="79" t="str">
        <f ca="1">IF($C288="סה""כ",SUM(INDIRECT(ADDRESS(6,COLUMN())&amp;":"&amp;ADDRESS(ROW()-1,COLUMN()))),IFERROR(VLOOKUP($C288,הוצאות!$B:$AA,O$4-1,FALSE),""))</f>
        <v/>
      </c>
    </row>
    <row r="289" spans="1:15" ht="16.5" thickBot="1" x14ac:dyDescent="0.3">
      <c r="A289" s="52">
        <f t="shared" si="5"/>
        <v>0</v>
      </c>
      <c r="C289" s="75" t="str">
        <f>IF(OR(C288="סה""כ",C288=""),"",IF(IFERROR(_xlfn.AGGREGATE(15,6,הוצאות!$B$1:$B$1017*1/--(הוצאות!$A$1:$A$1017=$P$5),ROW()-5),"")&lt;2000000000,IFERROR(_xlfn.AGGREGATE(15,6,הוצאות!$B$1:$B$1017*1/--(הוצאות!$A$1:$A$1017=$P$5),ROW()-5),""),"סה""כ"))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89" s="76" t="str">
        <f>IF(C289="סה""כ","",IFERROR(VLOOKUP($C289,הוצאות!$B:$Z,5,FALSE),""))</f>
        <v/>
      </c>
      <c r="E289" s="77">
        <v>167435</v>
      </c>
      <c r="F289" s="77">
        <v>114565</v>
      </c>
      <c r="G289" s="77">
        <v>145246</v>
      </c>
      <c r="H289" s="78">
        <v>251440</v>
      </c>
      <c r="I289" s="78">
        <v>201029</v>
      </c>
      <c r="J289" s="78">
        <v>265358.28000000003</v>
      </c>
      <c r="K289" s="79" t="str">
        <f ca="1">IF($C289="סה""כ",SUM(INDIRECT(ADDRESS(6,COLUMN())&amp;":"&amp;ADDRESS(ROW()-1,COLUMN()))),IFERROR(VLOOKUP($C289,הוצאות!$B:$AA,K$4-1,FALSE),""))</f>
        <v/>
      </c>
      <c r="L289" s="79" t="str">
        <f ca="1">IF($C289="סה""כ",SUM(INDIRECT(ADDRESS(6,COLUMN())&amp;":"&amp;ADDRESS(ROW()-1,COLUMN()))),IFERROR(VLOOKUP($C289,הוצאות!$B:$AA,L$4-1,FALSE),""))</f>
        <v/>
      </c>
      <c r="M289" s="79" t="str">
        <f ca="1">IF($C289="סה""כ",SUM(INDIRECT(ADDRESS(6,COLUMN())&amp;":"&amp;ADDRESS(ROW()-1,COLUMN()))),IFERROR(VLOOKUP($C289,הוצאות!$B:$AA,M$4-1,FALSE),""))</f>
        <v/>
      </c>
      <c r="N289" s="79" t="str">
        <f ca="1">IF($C289="סה""כ",SUM(INDIRECT(ADDRESS(6,COLUMN())&amp;":"&amp;ADDRESS(ROW()-1,COLUMN()))),IFERROR(VLOOKUP($C289,הוצאות!$B:$AA,N$4-1,FALSE),""))</f>
        <v/>
      </c>
      <c r="O289" s="79" t="str">
        <f ca="1">IF($C289="סה""כ",SUM(INDIRECT(ADDRESS(6,COLUMN())&amp;":"&amp;ADDRESS(ROW()-1,COLUMN()))),IFERROR(VLOOKUP($C289,הוצאות!$B:$AA,O$4-1,FALSE),""))</f>
        <v/>
      </c>
    </row>
    <row r="290" spans="1:15" ht="16.5" thickBot="1" x14ac:dyDescent="0.3">
      <c r="A290" s="52">
        <f t="shared" si="5"/>
        <v>0</v>
      </c>
      <c r="C290" s="75" t="str">
        <f>IF(OR(C289="סה""כ",C289=""),"",IF(IFERROR(_xlfn.AGGREGATE(15,6,הוצאות!$B$1:$B$1017*1/--(הוצאות!$A$1:$A$1017=$P$5),ROW()-5),"")&lt;2000000000,IFERROR(_xlfn.AGGREGATE(15,6,הוצאות!$B$1:$B$1017*1/--(הוצאות!$A$1:$A$1017=$P$5),ROW()-5),""),"סה""כ"))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0" s="76" t="str">
        <f>IF(C290="סה""כ","",IFERROR(VLOOKUP($C290,הוצאות!$B:$Z,5,FALSE),""))</f>
        <v/>
      </c>
      <c r="E290" s="77">
        <v>167435</v>
      </c>
      <c r="F290" s="77">
        <v>114565</v>
      </c>
      <c r="G290" s="77">
        <v>145246</v>
      </c>
      <c r="H290" s="78">
        <v>251440</v>
      </c>
      <c r="I290" s="78">
        <v>201029</v>
      </c>
      <c r="J290" s="78">
        <v>265358.28000000003</v>
      </c>
      <c r="K290" s="79" t="str">
        <f ca="1">IF($C290="סה""כ",SUM(INDIRECT(ADDRESS(6,COLUMN())&amp;":"&amp;ADDRESS(ROW()-1,COLUMN()))),IFERROR(VLOOKUP($C290,הוצאות!$B:$AA,K$4-1,FALSE),""))</f>
        <v/>
      </c>
      <c r="L290" s="79" t="str">
        <f ca="1">IF($C290="סה""כ",SUM(INDIRECT(ADDRESS(6,COLUMN())&amp;":"&amp;ADDRESS(ROW()-1,COLUMN()))),IFERROR(VLOOKUP($C290,הוצאות!$B:$AA,L$4-1,FALSE),""))</f>
        <v/>
      </c>
      <c r="M290" s="79" t="str">
        <f ca="1">IF($C290="סה""כ",SUM(INDIRECT(ADDRESS(6,COLUMN())&amp;":"&amp;ADDRESS(ROW()-1,COLUMN()))),IFERROR(VLOOKUP($C290,הוצאות!$B:$AA,M$4-1,FALSE),""))</f>
        <v/>
      </c>
      <c r="N290" s="79" t="str">
        <f ca="1">IF($C290="סה""כ",SUM(INDIRECT(ADDRESS(6,COLUMN())&amp;":"&amp;ADDRESS(ROW()-1,COLUMN()))),IFERROR(VLOOKUP($C290,הוצאות!$B:$AA,N$4-1,FALSE),""))</f>
        <v/>
      </c>
      <c r="O290" s="79" t="str">
        <f ca="1">IF($C290="סה""כ",SUM(INDIRECT(ADDRESS(6,COLUMN())&amp;":"&amp;ADDRESS(ROW()-1,COLUMN()))),IFERROR(VLOOKUP($C290,הוצאות!$B:$AA,O$4-1,FALSE),""))</f>
        <v/>
      </c>
    </row>
    <row r="291" spans="1:15" ht="16.5" thickBot="1" x14ac:dyDescent="0.3">
      <c r="A291" s="52">
        <f t="shared" si="5"/>
        <v>0</v>
      </c>
      <c r="C291" s="75" t="str">
        <f>IF(OR(C290="סה""כ",C290=""),"",IF(IFERROR(_xlfn.AGGREGATE(15,6,הוצאות!$B$1:$B$1017*1/--(הוצאות!$A$1:$A$1017=$P$5),ROW()-5),"")&lt;2000000000,IFERROR(_xlfn.AGGREGATE(15,6,הוצאות!$B$1:$B$1017*1/--(הוצאות!$A$1:$A$1017=$P$5),ROW()-5),""),"סה""כ"))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1" s="76" t="str">
        <f>IF(C291="סה""כ","",IFERROR(VLOOKUP($C291,הוצאות!$B:$Z,5,FALSE),""))</f>
        <v/>
      </c>
      <c r="E291" s="77">
        <v>167435</v>
      </c>
      <c r="F291" s="77">
        <v>114565</v>
      </c>
      <c r="G291" s="77">
        <v>145246</v>
      </c>
      <c r="H291" s="78">
        <v>251440</v>
      </c>
      <c r="I291" s="78">
        <v>201029</v>
      </c>
      <c r="J291" s="78">
        <v>265358.28000000003</v>
      </c>
      <c r="K291" s="79" t="str">
        <f ca="1">IF($C291="סה""כ",SUM(INDIRECT(ADDRESS(6,COLUMN())&amp;":"&amp;ADDRESS(ROW()-1,COLUMN()))),IFERROR(VLOOKUP($C291,הוצאות!$B:$AA,K$4-1,FALSE),""))</f>
        <v/>
      </c>
      <c r="L291" s="79" t="str">
        <f ca="1">IF($C291="סה""כ",SUM(INDIRECT(ADDRESS(6,COLUMN())&amp;":"&amp;ADDRESS(ROW()-1,COLUMN()))),IFERROR(VLOOKUP($C291,הוצאות!$B:$AA,L$4-1,FALSE),""))</f>
        <v/>
      </c>
      <c r="M291" s="79" t="str">
        <f ca="1">IF($C291="סה""כ",SUM(INDIRECT(ADDRESS(6,COLUMN())&amp;":"&amp;ADDRESS(ROW()-1,COLUMN()))),IFERROR(VLOOKUP($C291,הוצאות!$B:$AA,M$4-1,FALSE),""))</f>
        <v/>
      </c>
      <c r="N291" s="79" t="str">
        <f ca="1">IF($C291="סה""כ",SUM(INDIRECT(ADDRESS(6,COLUMN())&amp;":"&amp;ADDRESS(ROW()-1,COLUMN()))),IFERROR(VLOOKUP($C291,הוצאות!$B:$AA,N$4-1,FALSE),""))</f>
        <v/>
      </c>
      <c r="O291" s="79" t="str">
        <f ca="1">IF($C291="סה""כ",SUM(INDIRECT(ADDRESS(6,COLUMN())&amp;":"&amp;ADDRESS(ROW()-1,COLUMN()))),IFERROR(VLOOKUP($C291,הוצאות!$B:$AA,O$4-1,FALSE),""))</f>
        <v/>
      </c>
    </row>
    <row r="292" spans="1:15" ht="16.5" thickBot="1" x14ac:dyDescent="0.3">
      <c r="A292" s="52">
        <f t="shared" si="5"/>
        <v>0</v>
      </c>
      <c r="C292" s="75" t="str">
        <f>IF(OR(C291="סה""כ",C291=""),"",IF(IFERROR(_xlfn.AGGREGATE(15,6,הוצאות!$B$1:$B$1017*1/--(הוצאות!$A$1:$A$1017=$P$5),ROW()-5),"")&lt;2000000000,IFERROR(_xlfn.AGGREGATE(15,6,הוצאות!$B$1:$B$1017*1/--(הוצאות!$A$1:$A$1017=$P$5),ROW()-5),""),"סה""כ"))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2" s="76" t="str">
        <f>IF(C292="סה""כ","",IFERROR(VLOOKUP($C292,הוצאות!$B:$Z,5,FALSE),""))</f>
        <v/>
      </c>
      <c r="E292" s="77">
        <v>167435</v>
      </c>
      <c r="F292" s="77">
        <v>114565</v>
      </c>
      <c r="G292" s="77">
        <v>145246</v>
      </c>
      <c r="H292" s="78">
        <v>251440</v>
      </c>
      <c r="I292" s="78">
        <v>201029</v>
      </c>
      <c r="J292" s="78">
        <v>265358.28000000003</v>
      </c>
      <c r="K292" s="79" t="str">
        <f ca="1">IF($C292="סה""כ",SUM(INDIRECT(ADDRESS(6,COLUMN())&amp;":"&amp;ADDRESS(ROW()-1,COLUMN()))),IFERROR(VLOOKUP($C292,הוצאות!$B:$AA,K$4-1,FALSE),""))</f>
        <v/>
      </c>
      <c r="L292" s="79" t="str">
        <f ca="1">IF($C292="סה""כ",SUM(INDIRECT(ADDRESS(6,COLUMN())&amp;":"&amp;ADDRESS(ROW()-1,COLUMN()))),IFERROR(VLOOKUP($C292,הוצאות!$B:$AA,L$4-1,FALSE),""))</f>
        <v/>
      </c>
      <c r="M292" s="79" t="str">
        <f ca="1">IF($C292="סה""כ",SUM(INDIRECT(ADDRESS(6,COLUMN())&amp;":"&amp;ADDRESS(ROW()-1,COLUMN()))),IFERROR(VLOOKUP($C292,הוצאות!$B:$AA,M$4-1,FALSE),""))</f>
        <v/>
      </c>
      <c r="N292" s="79" t="str">
        <f ca="1">IF($C292="סה""כ",SUM(INDIRECT(ADDRESS(6,COLUMN())&amp;":"&amp;ADDRESS(ROW()-1,COLUMN()))),IFERROR(VLOOKUP($C292,הוצאות!$B:$AA,N$4-1,FALSE),""))</f>
        <v/>
      </c>
      <c r="O292" s="79" t="str">
        <f ca="1">IF($C292="סה""כ",SUM(INDIRECT(ADDRESS(6,COLUMN())&amp;":"&amp;ADDRESS(ROW()-1,COLUMN()))),IFERROR(VLOOKUP($C292,הוצאות!$B:$AA,O$4-1,FALSE),""))</f>
        <v/>
      </c>
    </row>
    <row r="293" spans="1:15" ht="16.5" thickBot="1" x14ac:dyDescent="0.3">
      <c r="A293" s="52">
        <f t="shared" si="5"/>
        <v>0</v>
      </c>
      <c r="C293" s="75" t="str">
        <f>IF(OR(C292="סה""כ",C292=""),"",IF(IFERROR(_xlfn.AGGREGATE(15,6,הוצאות!$B$1:$B$1017*1/--(הוצאות!$A$1:$A$1017=$P$5),ROW()-5),"")&lt;2000000000,IFERROR(_xlfn.AGGREGATE(15,6,הוצאות!$B$1:$B$1017*1/--(הוצאות!$A$1:$A$1017=$P$5),ROW()-5),""),"סה""כ"))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3" s="76" t="str">
        <f>IF(C293="סה""כ","",IFERROR(VLOOKUP($C293,הוצאות!$B:$Z,5,FALSE),""))</f>
        <v/>
      </c>
      <c r="E293" s="77">
        <v>167435</v>
      </c>
      <c r="F293" s="77">
        <v>114565</v>
      </c>
      <c r="G293" s="77">
        <v>145246</v>
      </c>
      <c r="H293" s="78">
        <v>251440</v>
      </c>
      <c r="I293" s="78">
        <v>201029</v>
      </c>
      <c r="J293" s="78">
        <v>265358.28000000003</v>
      </c>
      <c r="K293" s="79" t="str">
        <f ca="1">IF($C293="סה""כ",SUM(INDIRECT(ADDRESS(6,COLUMN())&amp;":"&amp;ADDRESS(ROW()-1,COLUMN()))),IFERROR(VLOOKUP($C293,הוצאות!$B:$AA,K$4-1,FALSE),""))</f>
        <v/>
      </c>
      <c r="L293" s="79" t="str">
        <f ca="1">IF($C293="סה""כ",SUM(INDIRECT(ADDRESS(6,COLUMN())&amp;":"&amp;ADDRESS(ROW()-1,COLUMN()))),IFERROR(VLOOKUP($C293,הוצאות!$B:$AA,L$4-1,FALSE),""))</f>
        <v/>
      </c>
      <c r="M293" s="79" t="str">
        <f ca="1">IF($C293="סה""כ",SUM(INDIRECT(ADDRESS(6,COLUMN())&amp;":"&amp;ADDRESS(ROW()-1,COLUMN()))),IFERROR(VLOOKUP($C293,הוצאות!$B:$AA,M$4-1,FALSE),""))</f>
        <v/>
      </c>
      <c r="N293" s="79" t="str">
        <f ca="1">IF($C293="סה""כ",SUM(INDIRECT(ADDRESS(6,COLUMN())&amp;":"&amp;ADDRESS(ROW()-1,COLUMN()))),IFERROR(VLOOKUP($C293,הוצאות!$B:$AA,N$4-1,FALSE),""))</f>
        <v/>
      </c>
      <c r="O293" s="79" t="str">
        <f ca="1">IF($C293="סה""כ",SUM(INDIRECT(ADDRESS(6,COLUMN())&amp;":"&amp;ADDRESS(ROW()-1,COLUMN()))),IFERROR(VLOOKUP($C293,הוצאות!$B:$AA,O$4-1,FALSE),""))</f>
        <v/>
      </c>
    </row>
    <row r="294" spans="1:15" ht="16.5" thickBot="1" x14ac:dyDescent="0.3">
      <c r="A294" s="52">
        <f t="shared" si="5"/>
        <v>0</v>
      </c>
      <c r="C294" s="75" t="str">
        <f>IF(OR(C293="סה""כ",C293=""),"",IF(IFERROR(_xlfn.AGGREGATE(15,6,הוצאות!$B$1:$B$1017*1/--(הוצאות!$A$1:$A$1017=$P$5),ROW()-5),"")&lt;2000000000,IFERROR(_xlfn.AGGREGATE(15,6,הוצאות!$B$1:$B$1017*1/--(הוצאות!$A$1:$A$1017=$P$5),ROW()-5),""),"סה""כ"))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4" s="76" t="str">
        <f>IF(C294="סה""כ","",IFERROR(VLOOKUP($C294,הוצאות!$B:$Z,5,FALSE),""))</f>
        <v/>
      </c>
      <c r="E294" s="77">
        <v>167435</v>
      </c>
      <c r="F294" s="77">
        <v>114565</v>
      </c>
      <c r="G294" s="77">
        <v>145246</v>
      </c>
      <c r="H294" s="78">
        <v>251440</v>
      </c>
      <c r="I294" s="78">
        <v>201029</v>
      </c>
      <c r="J294" s="78">
        <v>265358.28000000003</v>
      </c>
      <c r="K294" s="79" t="str">
        <f ca="1">IF($C294="סה""כ",SUM(INDIRECT(ADDRESS(6,COLUMN())&amp;":"&amp;ADDRESS(ROW()-1,COLUMN()))),IFERROR(VLOOKUP($C294,הוצאות!$B:$AA,K$4-1,FALSE),""))</f>
        <v/>
      </c>
      <c r="L294" s="79" t="str">
        <f ca="1">IF($C294="סה""כ",SUM(INDIRECT(ADDRESS(6,COLUMN())&amp;":"&amp;ADDRESS(ROW()-1,COLUMN()))),IFERROR(VLOOKUP($C294,הוצאות!$B:$AA,L$4-1,FALSE),""))</f>
        <v/>
      </c>
      <c r="M294" s="79" t="str">
        <f ca="1">IF($C294="סה""כ",SUM(INDIRECT(ADDRESS(6,COLUMN())&amp;":"&amp;ADDRESS(ROW()-1,COLUMN()))),IFERROR(VLOOKUP($C294,הוצאות!$B:$AA,M$4-1,FALSE),""))</f>
        <v/>
      </c>
      <c r="N294" s="79" t="str">
        <f ca="1">IF($C294="סה""כ",SUM(INDIRECT(ADDRESS(6,COLUMN())&amp;":"&amp;ADDRESS(ROW()-1,COLUMN()))),IFERROR(VLOOKUP($C294,הוצאות!$B:$AA,N$4-1,FALSE),""))</f>
        <v/>
      </c>
      <c r="O294" s="79" t="str">
        <f ca="1">IF($C294="סה""כ",SUM(INDIRECT(ADDRESS(6,COLUMN())&amp;":"&amp;ADDRESS(ROW()-1,COLUMN()))),IFERROR(VLOOKUP($C294,הוצאות!$B:$AA,O$4-1,FALSE),""))</f>
        <v/>
      </c>
    </row>
    <row r="295" spans="1:15" ht="16.5" thickBot="1" x14ac:dyDescent="0.3">
      <c r="A295" s="52">
        <f t="shared" si="5"/>
        <v>0</v>
      </c>
      <c r="C295" s="75" t="str">
        <f>IF(OR(C294="סה""כ",C294=""),"",IF(IFERROR(_xlfn.AGGREGATE(15,6,הוצאות!$B$1:$B$1017*1/--(הוצאות!$A$1:$A$1017=$P$5),ROW()-5),"")&lt;2000000000,IFERROR(_xlfn.AGGREGATE(15,6,הוצאות!$B$1:$B$1017*1/--(הוצאות!$A$1:$A$1017=$P$5),ROW()-5),""),"סה""כ"))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5" s="76" t="str">
        <f>IF(C295="סה""כ","",IFERROR(VLOOKUP($C295,הוצאות!$B:$Z,5,FALSE),""))</f>
        <v/>
      </c>
      <c r="E295" s="77">
        <v>167435</v>
      </c>
      <c r="F295" s="77">
        <v>114565</v>
      </c>
      <c r="G295" s="77">
        <v>145246</v>
      </c>
      <c r="H295" s="78">
        <v>251440</v>
      </c>
      <c r="I295" s="78">
        <v>201029</v>
      </c>
      <c r="J295" s="78">
        <v>265358.28000000003</v>
      </c>
      <c r="K295" s="79" t="str">
        <f ca="1">IF($C295="סה""כ",SUM(INDIRECT(ADDRESS(6,COLUMN())&amp;":"&amp;ADDRESS(ROW()-1,COLUMN()))),IFERROR(VLOOKUP($C295,הוצאות!$B:$AA,K$4-1,FALSE),""))</f>
        <v/>
      </c>
      <c r="L295" s="79" t="str">
        <f ca="1">IF($C295="סה""כ",SUM(INDIRECT(ADDRESS(6,COLUMN())&amp;":"&amp;ADDRESS(ROW()-1,COLUMN()))),IFERROR(VLOOKUP($C295,הוצאות!$B:$AA,L$4-1,FALSE),""))</f>
        <v/>
      </c>
      <c r="M295" s="79" t="str">
        <f ca="1">IF($C295="סה""כ",SUM(INDIRECT(ADDRESS(6,COLUMN())&amp;":"&amp;ADDRESS(ROW()-1,COLUMN()))),IFERROR(VLOOKUP($C295,הוצאות!$B:$AA,M$4-1,FALSE),""))</f>
        <v/>
      </c>
      <c r="N295" s="79" t="str">
        <f ca="1">IF($C295="סה""כ",SUM(INDIRECT(ADDRESS(6,COLUMN())&amp;":"&amp;ADDRESS(ROW()-1,COLUMN()))),IFERROR(VLOOKUP($C295,הוצאות!$B:$AA,N$4-1,FALSE),""))</f>
        <v/>
      </c>
      <c r="O295" s="79" t="str">
        <f ca="1">IF($C295="סה""כ",SUM(INDIRECT(ADDRESS(6,COLUMN())&amp;":"&amp;ADDRESS(ROW()-1,COLUMN()))),IFERROR(VLOOKUP($C295,הוצאות!$B:$AA,O$4-1,FALSE),""))</f>
        <v/>
      </c>
    </row>
    <row r="296" spans="1:15" ht="16.5" thickBot="1" x14ac:dyDescent="0.3">
      <c r="A296" s="52">
        <f t="shared" si="5"/>
        <v>0</v>
      </c>
      <c r="C296" s="75" t="str">
        <f>IF(OR(C295="סה""כ",C295=""),"",IF(IFERROR(_xlfn.AGGREGATE(15,6,הוצאות!$B$1:$B$1017*1/--(הוצאות!$A$1:$A$1017=$P$5),ROW()-5),"")&lt;2000000000,IFERROR(_xlfn.AGGREGATE(15,6,הוצאות!$B$1:$B$1017*1/--(הוצאות!$A$1:$A$1017=$P$5),ROW()-5),""),"סה""כ"))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6" s="76" t="str">
        <f>IF(C296="סה""כ","",IFERROR(VLOOKUP($C296,הוצאות!$B:$Z,5,FALSE),""))</f>
        <v/>
      </c>
      <c r="E296" s="77">
        <v>167435</v>
      </c>
      <c r="F296" s="77">
        <v>114565</v>
      </c>
      <c r="G296" s="77">
        <v>145246</v>
      </c>
      <c r="H296" s="78">
        <v>251440</v>
      </c>
      <c r="I296" s="78">
        <v>201029</v>
      </c>
      <c r="J296" s="78">
        <v>265358.28000000003</v>
      </c>
      <c r="K296" s="79" t="str">
        <f ca="1">IF($C296="סה""כ",SUM(INDIRECT(ADDRESS(6,COLUMN())&amp;":"&amp;ADDRESS(ROW()-1,COLUMN()))),IFERROR(VLOOKUP($C296,הוצאות!$B:$AA,K$4-1,FALSE),""))</f>
        <v/>
      </c>
      <c r="L296" s="79" t="str">
        <f ca="1">IF($C296="סה""כ",SUM(INDIRECT(ADDRESS(6,COLUMN())&amp;":"&amp;ADDRESS(ROW()-1,COLUMN()))),IFERROR(VLOOKUP($C296,הוצאות!$B:$AA,L$4-1,FALSE),""))</f>
        <v/>
      </c>
      <c r="M296" s="79" t="str">
        <f ca="1">IF($C296="סה""כ",SUM(INDIRECT(ADDRESS(6,COLUMN())&amp;":"&amp;ADDRESS(ROW()-1,COLUMN()))),IFERROR(VLOOKUP($C296,הוצאות!$B:$AA,M$4-1,FALSE),""))</f>
        <v/>
      </c>
      <c r="N296" s="79" t="str">
        <f ca="1">IF($C296="סה""כ",SUM(INDIRECT(ADDRESS(6,COLUMN())&amp;":"&amp;ADDRESS(ROW()-1,COLUMN()))),IFERROR(VLOOKUP($C296,הוצאות!$B:$AA,N$4-1,FALSE),""))</f>
        <v/>
      </c>
      <c r="O296" s="79" t="str">
        <f ca="1">IF($C296="סה""כ",SUM(INDIRECT(ADDRESS(6,COLUMN())&amp;":"&amp;ADDRESS(ROW()-1,COLUMN()))),IFERROR(VLOOKUP($C296,הוצאות!$B:$AA,O$4-1,FALSE),""))</f>
        <v/>
      </c>
    </row>
    <row r="297" spans="1:15" ht="16.5" thickBot="1" x14ac:dyDescent="0.3">
      <c r="A297" s="52">
        <f t="shared" si="5"/>
        <v>0</v>
      </c>
      <c r="C297" s="75" t="str">
        <f>IF(OR(C296="סה""כ",C296=""),"",IF(IFERROR(_xlfn.AGGREGATE(15,6,הוצאות!$B$1:$B$1017*1/--(הוצאות!$A$1:$A$1017=$P$5),ROW()-5),"")&lt;2000000000,IFERROR(_xlfn.AGGREGATE(15,6,הוצאות!$B$1:$B$1017*1/--(הוצאות!$A$1:$A$1017=$P$5),ROW()-5),""),"סה""כ"))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7" s="76" t="str">
        <f>IF(C297="סה""כ","",IFERROR(VLOOKUP($C297,הוצאות!$B:$Z,5,FALSE),""))</f>
        <v/>
      </c>
      <c r="E297" s="77">
        <v>167435</v>
      </c>
      <c r="F297" s="77">
        <v>114565</v>
      </c>
      <c r="G297" s="77">
        <v>145246</v>
      </c>
      <c r="H297" s="78">
        <v>251440</v>
      </c>
      <c r="I297" s="78">
        <v>201029</v>
      </c>
      <c r="J297" s="78">
        <v>265358.28000000003</v>
      </c>
      <c r="K297" s="79" t="str">
        <f ca="1">IF($C297="סה""כ",SUM(INDIRECT(ADDRESS(6,COLUMN())&amp;":"&amp;ADDRESS(ROW()-1,COLUMN()))),IFERROR(VLOOKUP($C297,הוצאות!$B:$AA,K$4-1,FALSE),""))</f>
        <v/>
      </c>
      <c r="L297" s="79" t="str">
        <f ca="1">IF($C297="סה""כ",SUM(INDIRECT(ADDRESS(6,COLUMN())&amp;":"&amp;ADDRESS(ROW()-1,COLUMN()))),IFERROR(VLOOKUP($C297,הוצאות!$B:$AA,L$4-1,FALSE),""))</f>
        <v/>
      </c>
      <c r="M297" s="79" t="str">
        <f ca="1">IF($C297="סה""כ",SUM(INDIRECT(ADDRESS(6,COLUMN())&amp;":"&amp;ADDRESS(ROW()-1,COLUMN()))),IFERROR(VLOOKUP($C297,הוצאות!$B:$AA,M$4-1,FALSE),""))</f>
        <v/>
      </c>
      <c r="N297" s="79" t="str">
        <f ca="1">IF($C297="סה""כ",SUM(INDIRECT(ADDRESS(6,COLUMN())&amp;":"&amp;ADDRESS(ROW()-1,COLUMN()))),IFERROR(VLOOKUP($C297,הוצאות!$B:$AA,N$4-1,FALSE),""))</f>
        <v/>
      </c>
      <c r="O297" s="79" t="str">
        <f ca="1">IF($C297="סה""כ",SUM(INDIRECT(ADDRESS(6,COLUMN())&amp;":"&amp;ADDRESS(ROW()-1,COLUMN()))),IFERROR(VLOOKUP($C297,הוצאות!$B:$AA,O$4-1,FALSE),""))</f>
        <v/>
      </c>
    </row>
    <row r="298" spans="1:15" ht="16.5" thickBot="1" x14ac:dyDescent="0.3">
      <c r="A298" s="52">
        <f t="shared" si="5"/>
        <v>0</v>
      </c>
      <c r="C298" s="75" t="str">
        <f>IF(OR(C297="סה""כ",C297=""),"",IF(IFERROR(_xlfn.AGGREGATE(15,6,הוצאות!$B$1:$B$1017*1/--(הוצאות!$A$1:$A$1017=$P$5),ROW()-5),"")&lt;2000000000,IFERROR(_xlfn.AGGREGATE(15,6,הוצאות!$B$1:$B$1017*1/--(הוצאות!$A$1:$A$1017=$P$5),ROW()-5),""),"סה""כ"))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8" s="76" t="str">
        <f>IF(C298="סה""כ","",IFERROR(VLOOKUP($C298,הוצאות!$B:$Z,5,FALSE),""))</f>
        <v/>
      </c>
      <c r="E298" s="77">
        <v>167435</v>
      </c>
      <c r="F298" s="77">
        <v>114565</v>
      </c>
      <c r="G298" s="77">
        <v>145246</v>
      </c>
      <c r="H298" s="78">
        <v>251440</v>
      </c>
      <c r="I298" s="78">
        <v>201029</v>
      </c>
      <c r="J298" s="78">
        <v>265358.28000000003</v>
      </c>
      <c r="K298" s="79" t="str">
        <f ca="1">IF($C298="סה""כ",SUM(INDIRECT(ADDRESS(6,COLUMN())&amp;":"&amp;ADDRESS(ROW()-1,COLUMN()))),IFERROR(VLOOKUP($C298,הוצאות!$B:$AA,K$4-1,FALSE),""))</f>
        <v/>
      </c>
      <c r="L298" s="79" t="str">
        <f ca="1">IF($C298="סה""כ",SUM(INDIRECT(ADDRESS(6,COLUMN())&amp;":"&amp;ADDRESS(ROW()-1,COLUMN()))),IFERROR(VLOOKUP($C298,הוצאות!$B:$AA,L$4-1,FALSE),""))</f>
        <v/>
      </c>
      <c r="M298" s="79" t="str">
        <f ca="1">IF($C298="סה""כ",SUM(INDIRECT(ADDRESS(6,COLUMN())&amp;":"&amp;ADDRESS(ROW()-1,COLUMN()))),IFERROR(VLOOKUP($C298,הוצאות!$B:$AA,M$4-1,FALSE),""))</f>
        <v/>
      </c>
      <c r="N298" s="79" t="str">
        <f ca="1">IF($C298="סה""כ",SUM(INDIRECT(ADDRESS(6,COLUMN())&amp;":"&amp;ADDRESS(ROW()-1,COLUMN()))),IFERROR(VLOOKUP($C298,הוצאות!$B:$AA,N$4-1,FALSE),""))</f>
        <v/>
      </c>
      <c r="O298" s="79" t="str">
        <f ca="1">IF($C298="סה""כ",SUM(INDIRECT(ADDRESS(6,COLUMN())&amp;":"&amp;ADDRESS(ROW()-1,COLUMN()))),IFERROR(VLOOKUP($C298,הוצאות!$B:$AA,O$4-1,FALSE),""))</f>
        <v/>
      </c>
    </row>
    <row r="299" spans="1:15" ht="16.5" thickBot="1" x14ac:dyDescent="0.3">
      <c r="A299" s="52">
        <f t="shared" si="5"/>
        <v>0</v>
      </c>
      <c r="C299" s="75" t="str">
        <f>IF(OR(C298="סה""כ",C298=""),"",IF(IFERROR(_xlfn.AGGREGATE(15,6,הוצאות!$B$1:$B$1017*1/--(הוצאות!$A$1:$A$1017=$P$5),ROW()-5),"")&lt;2000000000,IFERROR(_xlfn.AGGREGATE(15,6,הוצאות!$B$1:$B$1017*1/--(הוצאות!$A$1:$A$1017=$P$5),ROW()-5),""),"סה""כ"))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299" s="76" t="str">
        <f>IF(C299="סה""כ","",IFERROR(VLOOKUP($C299,הוצאות!$B:$Z,5,FALSE),""))</f>
        <v/>
      </c>
      <c r="E299" s="77">
        <v>167435</v>
      </c>
      <c r="F299" s="77">
        <v>114565</v>
      </c>
      <c r="G299" s="77">
        <v>145246</v>
      </c>
      <c r="H299" s="78">
        <v>251440</v>
      </c>
      <c r="I299" s="78">
        <v>201029</v>
      </c>
      <c r="J299" s="78">
        <v>265358.28000000003</v>
      </c>
      <c r="K299" s="79" t="str">
        <f ca="1">IF($C299="סה""כ",SUM(INDIRECT(ADDRESS(6,COLUMN())&amp;":"&amp;ADDRESS(ROW()-1,COLUMN()))),IFERROR(VLOOKUP($C299,הוצאות!$B:$AA,K$4-1,FALSE),""))</f>
        <v/>
      </c>
      <c r="L299" s="79" t="str">
        <f ca="1">IF($C299="סה""כ",SUM(INDIRECT(ADDRESS(6,COLUMN())&amp;":"&amp;ADDRESS(ROW()-1,COLUMN()))),IFERROR(VLOOKUP($C299,הוצאות!$B:$AA,L$4-1,FALSE),""))</f>
        <v/>
      </c>
      <c r="M299" s="79" t="str">
        <f ca="1">IF($C299="סה""כ",SUM(INDIRECT(ADDRESS(6,COLUMN())&amp;":"&amp;ADDRESS(ROW()-1,COLUMN()))),IFERROR(VLOOKUP($C299,הוצאות!$B:$AA,M$4-1,FALSE),""))</f>
        <v/>
      </c>
      <c r="N299" s="79" t="str">
        <f ca="1">IF($C299="סה""כ",SUM(INDIRECT(ADDRESS(6,COLUMN())&amp;":"&amp;ADDRESS(ROW()-1,COLUMN()))),IFERROR(VLOOKUP($C299,הוצאות!$B:$AA,N$4-1,FALSE),""))</f>
        <v/>
      </c>
      <c r="O299" s="79" t="str">
        <f ca="1">IF($C299="סה""כ",SUM(INDIRECT(ADDRESS(6,COLUMN())&amp;":"&amp;ADDRESS(ROW()-1,COLUMN()))),IFERROR(VLOOKUP($C299,הוצאות!$B:$AA,O$4-1,FALSE),""))</f>
        <v/>
      </c>
    </row>
    <row r="300" spans="1:15" ht="16.5" thickBot="1" x14ac:dyDescent="0.3">
      <c r="A300" s="52">
        <f t="shared" si="5"/>
        <v>0</v>
      </c>
      <c r="C300" s="75" t="str">
        <f>IF(OR(C299="סה""כ",C299=""),"",IF(IFERROR(_xlfn.AGGREGATE(15,6,הוצאות!$B$1:$B$1017*1/--(הוצאות!$A$1:$A$1017=$P$5),ROW()-5),"")&lt;2000000000,IFERROR(_xlfn.AGGREGATE(15,6,הוצאות!$B$1:$B$1017*1/--(הוצאות!$A$1:$A$1017=$P$5),ROW()-5),""),"סה""כ"))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0" s="76" t="str">
        <f>IF(C300="סה""כ","",IFERROR(VLOOKUP($C300,הוצאות!$B:$Z,5,FALSE),""))</f>
        <v/>
      </c>
      <c r="E300" s="77">
        <v>167435</v>
      </c>
      <c r="F300" s="77">
        <v>114565</v>
      </c>
      <c r="G300" s="77">
        <v>145246</v>
      </c>
      <c r="H300" s="78">
        <v>251440</v>
      </c>
      <c r="I300" s="78">
        <v>201029</v>
      </c>
      <c r="J300" s="78">
        <v>265358.28000000003</v>
      </c>
      <c r="K300" s="79" t="str">
        <f ca="1">IF($C300="סה""כ",SUM(INDIRECT(ADDRESS(6,COLUMN())&amp;":"&amp;ADDRESS(ROW()-1,COLUMN()))),IFERROR(VLOOKUP($C300,הוצאות!$B:$AA,K$4-1,FALSE),""))</f>
        <v/>
      </c>
      <c r="L300" s="79" t="str">
        <f ca="1">IF($C300="סה""כ",SUM(INDIRECT(ADDRESS(6,COLUMN())&amp;":"&amp;ADDRESS(ROW()-1,COLUMN()))),IFERROR(VLOOKUP($C300,הוצאות!$B:$AA,L$4-1,FALSE),""))</f>
        <v/>
      </c>
      <c r="M300" s="79" t="str">
        <f ca="1">IF($C300="סה""כ",SUM(INDIRECT(ADDRESS(6,COLUMN())&amp;":"&amp;ADDRESS(ROW()-1,COLUMN()))),IFERROR(VLOOKUP($C300,הוצאות!$B:$AA,M$4-1,FALSE),""))</f>
        <v/>
      </c>
      <c r="N300" s="79" t="str">
        <f ca="1">IF($C300="סה""כ",SUM(INDIRECT(ADDRESS(6,COLUMN())&amp;":"&amp;ADDRESS(ROW()-1,COLUMN()))),IFERROR(VLOOKUP($C300,הוצאות!$B:$AA,N$4-1,FALSE),""))</f>
        <v/>
      </c>
      <c r="O300" s="79" t="str">
        <f ca="1">IF($C300="סה""כ",SUM(INDIRECT(ADDRESS(6,COLUMN())&amp;":"&amp;ADDRESS(ROW()-1,COLUMN()))),IFERROR(VLOOKUP($C300,הוצאות!$B:$AA,O$4-1,FALSE),""))</f>
        <v/>
      </c>
    </row>
    <row r="301" spans="1:15" ht="16.5" thickBot="1" x14ac:dyDescent="0.3">
      <c r="A301" s="52">
        <f t="shared" si="5"/>
        <v>0</v>
      </c>
      <c r="C301" s="75" t="str">
        <f>IF(OR(C300="סה""כ",C300=""),"",IF(IFERROR(_xlfn.AGGREGATE(15,6,הוצאות!$B$1:$B$1017*1/--(הוצאות!$A$1:$A$1017=$P$5),ROW()-5),"")&lt;2000000000,IFERROR(_xlfn.AGGREGATE(15,6,הוצאות!$B$1:$B$1017*1/--(הוצאות!$A$1:$A$1017=$P$5),ROW()-5),""),"סה""כ"))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1" s="76" t="str">
        <f>IF(C301="סה""כ","",IFERROR(VLOOKUP($C301,הוצאות!$B:$Z,5,FALSE),""))</f>
        <v/>
      </c>
      <c r="E301" s="77">
        <v>167435</v>
      </c>
      <c r="F301" s="77">
        <v>114565</v>
      </c>
      <c r="G301" s="77">
        <v>145246</v>
      </c>
      <c r="H301" s="78">
        <v>251440</v>
      </c>
      <c r="I301" s="78">
        <v>201029</v>
      </c>
      <c r="J301" s="78">
        <v>265358.28000000003</v>
      </c>
      <c r="K301" s="79" t="str">
        <f ca="1">IF($C301="סה""כ",SUM(INDIRECT(ADDRESS(6,COLUMN())&amp;":"&amp;ADDRESS(ROW()-1,COLUMN()))),IFERROR(VLOOKUP($C301,הוצאות!$B:$AA,K$4-1,FALSE),""))</f>
        <v/>
      </c>
      <c r="L301" s="79" t="str">
        <f ca="1">IF($C301="סה""כ",SUM(INDIRECT(ADDRESS(6,COLUMN())&amp;":"&amp;ADDRESS(ROW()-1,COLUMN()))),IFERROR(VLOOKUP($C301,הוצאות!$B:$AA,L$4-1,FALSE),""))</f>
        <v/>
      </c>
      <c r="M301" s="79" t="str">
        <f ca="1">IF($C301="סה""כ",SUM(INDIRECT(ADDRESS(6,COLUMN())&amp;":"&amp;ADDRESS(ROW()-1,COLUMN()))),IFERROR(VLOOKUP($C301,הוצאות!$B:$AA,M$4-1,FALSE),""))</f>
        <v/>
      </c>
      <c r="N301" s="79" t="str">
        <f ca="1">IF($C301="סה""כ",SUM(INDIRECT(ADDRESS(6,COLUMN())&amp;":"&amp;ADDRESS(ROW()-1,COLUMN()))),IFERROR(VLOOKUP($C301,הוצאות!$B:$AA,N$4-1,FALSE),""))</f>
        <v/>
      </c>
      <c r="O301" s="79" t="str">
        <f ca="1">IF($C301="סה""כ",SUM(INDIRECT(ADDRESS(6,COLUMN())&amp;":"&amp;ADDRESS(ROW()-1,COLUMN()))),IFERROR(VLOOKUP($C301,הוצאות!$B:$AA,O$4-1,FALSE),""))</f>
        <v/>
      </c>
    </row>
    <row r="302" spans="1:15" ht="16.5" thickBot="1" x14ac:dyDescent="0.3">
      <c r="A302" s="52">
        <f t="shared" si="5"/>
        <v>0</v>
      </c>
      <c r="C302" s="75" t="str">
        <f>IF(OR(C301="סה""כ",C301=""),"",IF(IFERROR(_xlfn.AGGREGATE(15,6,הוצאות!$B$1:$B$1017*1/--(הוצאות!$A$1:$A$1017=$P$5),ROW()-5),"")&lt;2000000000,IFERROR(_xlfn.AGGREGATE(15,6,הוצאות!$B$1:$B$1017*1/--(הוצאות!$A$1:$A$1017=$P$5),ROW()-5),""),"סה""כ"))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2" s="76" t="str">
        <f>IF(C302="סה""כ","",IFERROR(VLOOKUP($C302,הוצאות!$B:$Z,5,FALSE),""))</f>
        <v/>
      </c>
      <c r="E302" s="77">
        <v>167435</v>
      </c>
      <c r="F302" s="77">
        <v>114565</v>
      </c>
      <c r="G302" s="77">
        <v>145246</v>
      </c>
      <c r="H302" s="78">
        <v>251440</v>
      </c>
      <c r="I302" s="78">
        <v>201029</v>
      </c>
      <c r="J302" s="78">
        <v>265358.28000000003</v>
      </c>
      <c r="K302" s="79" t="str">
        <f ca="1">IF($C302="סה""כ",SUM(INDIRECT(ADDRESS(6,COLUMN())&amp;":"&amp;ADDRESS(ROW()-1,COLUMN()))),IFERROR(VLOOKUP($C302,הוצאות!$B:$AA,K$4-1,FALSE),""))</f>
        <v/>
      </c>
      <c r="L302" s="79" t="str">
        <f ca="1">IF($C302="סה""כ",SUM(INDIRECT(ADDRESS(6,COLUMN())&amp;":"&amp;ADDRESS(ROW()-1,COLUMN()))),IFERROR(VLOOKUP($C302,הוצאות!$B:$AA,L$4-1,FALSE),""))</f>
        <v/>
      </c>
      <c r="M302" s="79" t="str">
        <f ca="1">IF($C302="סה""כ",SUM(INDIRECT(ADDRESS(6,COLUMN())&amp;":"&amp;ADDRESS(ROW()-1,COLUMN()))),IFERROR(VLOOKUP($C302,הוצאות!$B:$AA,M$4-1,FALSE),""))</f>
        <v/>
      </c>
      <c r="N302" s="79" t="str">
        <f ca="1">IF($C302="סה""כ",SUM(INDIRECT(ADDRESS(6,COLUMN())&amp;":"&amp;ADDRESS(ROW()-1,COLUMN()))),IFERROR(VLOOKUP($C302,הוצאות!$B:$AA,N$4-1,FALSE),""))</f>
        <v/>
      </c>
      <c r="O302" s="79" t="str">
        <f ca="1">IF($C302="סה""כ",SUM(INDIRECT(ADDRESS(6,COLUMN())&amp;":"&amp;ADDRESS(ROW()-1,COLUMN()))),IFERROR(VLOOKUP($C302,הוצאות!$B:$AA,O$4-1,FALSE),""))</f>
        <v/>
      </c>
    </row>
    <row r="303" spans="1:15" ht="16.5" thickBot="1" x14ac:dyDescent="0.3">
      <c r="A303" s="52">
        <f t="shared" si="5"/>
        <v>0</v>
      </c>
      <c r="C303" s="75" t="str">
        <f>IF(OR(C302="סה""כ",C302=""),"",IF(IFERROR(_xlfn.AGGREGATE(15,6,הוצאות!$B$1:$B$1017*1/--(הוצאות!$A$1:$A$1017=$P$5),ROW()-5),"")&lt;2000000000,IFERROR(_xlfn.AGGREGATE(15,6,הוצאות!$B$1:$B$1017*1/--(הוצאות!$A$1:$A$1017=$P$5),ROW()-5),""),"סה""כ"))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3" s="76" t="str">
        <f>IF(C303="סה""כ","",IFERROR(VLOOKUP($C303,הוצאות!$B:$Z,5,FALSE),""))</f>
        <v/>
      </c>
      <c r="E303" s="77">
        <v>167435</v>
      </c>
      <c r="F303" s="77">
        <v>114565</v>
      </c>
      <c r="G303" s="77">
        <v>145246</v>
      </c>
      <c r="H303" s="78">
        <v>251440</v>
      </c>
      <c r="I303" s="78">
        <v>201029</v>
      </c>
      <c r="J303" s="78">
        <v>265358.28000000003</v>
      </c>
      <c r="K303" s="79" t="str">
        <f ca="1">IF($C303="סה""כ",SUM(INDIRECT(ADDRESS(6,COLUMN())&amp;":"&amp;ADDRESS(ROW()-1,COLUMN()))),IFERROR(VLOOKUP($C303,הוצאות!$B:$AA,K$4-1,FALSE),""))</f>
        <v/>
      </c>
      <c r="L303" s="79" t="str">
        <f ca="1">IF($C303="סה""כ",SUM(INDIRECT(ADDRESS(6,COLUMN())&amp;":"&amp;ADDRESS(ROW()-1,COLUMN()))),IFERROR(VLOOKUP($C303,הוצאות!$B:$AA,L$4-1,FALSE),""))</f>
        <v/>
      </c>
      <c r="M303" s="79" t="str">
        <f ca="1">IF($C303="סה""כ",SUM(INDIRECT(ADDRESS(6,COLUMN())&amp;":"&amp;ADDRESS(ROW()-1,COLUMN()))),IFERROR(VLOOKUP($C303,הוצאות!$B:$AA,M$4-1,FALSE),""))</f>
        <v/>
      </c>
      <c r="N303" s="79" t="str">
        <f ca="1">IF($C303="סה""כ",SUM(INDIRECT(ADDRESS(6,COLUMN())&amp;":"&amp;ADDRESS(ROW()-1,COLUMN()))),IFERROR(VLOOKUP($C303,הוצאות!$B:$AA,N$4-1,FALSE),""))</f>
        <v/>
      </c>
      <c r="O303" s="79" t="str">
        <f ca="1">IF($C303="סה""כ",SUM(INDIRECT(ADDRESS(6,COLUMN())&amp;":"&amp;ADDRESS(ROW()-1,COLUMN()))),IFERROR(VLOOKUP($C303,הוצאות!$B:$AA,O$4-1,FALSE),""))</f>
        <v/>
      </c>
    </row>
    <row r="304" spans="1:15" ht="16.5" thickBot="1" x14ac:dyDescent="0.3">
      <c r="A304" s="52">
        <f t="shared" si="5"/>
        <v>0</v>
      </c>
      <c r="C304" s="75" t="str">
        <f>IF(OR(C303="סה""כ",C303=""),"",IF(IFERROR(_xlfn.AGGREGATE(15,6,הוצאות!$B$1:$B$1017*1/--(הוצאות!$A$1:$A$1017=$P$5),ROW()-5),"")&lt;2000000000,IFERROR(_xlfn.AGGREGATE(15,6,הוצאות!$B$1:$B$1017*1/--(הוצאות!$A$1:$A$1017=$P$5),ROW()-5),""),"סה""כ"))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4" s="76" t="str">
        <f>IF(C304="סה""כ","",IFERROR(VLOOKUP($C304,הוצאות!$B:$Z,5,FALSE),""))</f>
        <v/>
      </c>
      <c r="E304" s="77">
        <v>167435</v>
      </c>
      <c r="F304" s="77">
        <v>114565</v>
      </c>
      <c r="G304" s="77">
        <v>145246</v>
      </c>
      <c r="H304" s="78">
        <v>251440</v>
      </c>
      <c r="I304" s="78">
        <v>201029</v>
      </c>
      <c r="J304" s="78">
        <v>265358.28000000003</v>
      </c>
      <c r="K304" s="79" t="str">
        <f ca="1">IF($C304="סה""כ",SUM(INDIRECT(ADDRESS(6,COLUMN())&amp;":"&amp;ADDRESS(ROW()-1,COLUMN()))),IFERROR(VLOOKUP($C304,הוצאות!$B:$AA,K$4-1,FALSE),""))</f>
        <v/>
      </c>
      <c r="L304" s="79" t="str">
        <f ca="1">IF($C304="סה""כ",SUM(INDIRECT(ADDRESS(6,COLUMN())&amp;":"&amp;ADDRESS(ROW()-1,COLUMN()))),IFERROR(VLOOKUP($C304,הוצאות!$B:$AA,L$4-1,FALSE),""))</f>
        <v/>
      </c>
      <c r="M304" s="79" t="str">
        <f ca="1">IF($C304="סה""כ",SUM(INDIRECT(ADDRESS(6,COLUMN())&amp;":"&amp;ADDRESS(ROW()-1,COLUMN()))),IFERROR(VLOOKUP($C304,הוצאות!$B:$AA,M$4-1,FALSE),""))</f>
        <v/>
      </c>
      <c r="N304" s="79" t="str">
        <f ca="1">IF($C304="סה""כ",SUM(INDIRECT(ADDRESS(6,COLUMN())&amp;":"&amp;ADDRESS(ROW()-1,COLUMN()))),IFERROR(VLOOKUP($C304,הוצאות!$B:$AA,N$4-1,FALSE),""))</f>
        <v/>
      </c>
      <c r="O304" s="79" t="str">
        <f ca="1">IF($C304="סה""כ",SUM(INDIRECT(ADDRESS(6,COLUMN())&amp;":"&amp;ADDRESS(ROW()-1,COLUMN()))),IFERROR(VLOOKUP($C304,הוצאות!$B:$AA,O$4-1,FALSE),""))</f>
        <v/>
      </c>
    </row>
    <row r="305" spans="1:15" ht="16.5" thickBot="1" x14ac:dyDescent="0.3">
      <c r="A305" s="52">
        <f t="shared" si="5"/>
        <v>0</v>
      </c>
      <c r="C305" s="75" t="str">
        <f>IF(OR(C304="סה""כ",C304=""),"",IF(IFERROR(_xlfn.AGGREGATE(15,6,הוצאות!$B$1:$B$1017*1/--(הוצאות!$A$1:$A$1017=$P$5),ROW()-5),"")&lt;2000000000,IFERROR(_xlfn.AGGREGATE(15,6,הוצאות!$B$1:$B$1017*1/--(הוצאות!$A$1:$A$1017=$P$5),ROW()-5),""),"סה""כ"))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5" s="76" t="str">
        <f>IF(C305="סה""כ","",IFERROR(VLOOKUP($C305,הוצאות!$B:$Z,5,FALSE),""))</f>
        <v/>
      </c>
      <c r="E305" s="77">
        <v>167435</v>
      </c>
      <c r="F305" s="77">
        <v>114565</v>
      </c>
      <c r="G305" s="77">
        <v>145246</v>
      </c>
      <c r="H305" s="78">
        <v>251440</v>
      </c>
      <c r="I305" s="78">
        <v>201029</v>
      </c>
      <c r="J305" s="78">
        <v>265358.28000000003</v>
      </c>
      <c r="K305" s="79" t="str">
        <f ca="1">IF($C305="סה""כ",SUM(INDIRECT(ADDRESS(6,COLUMN())&amp;":"&amp;ADDRESS(ROW()-1,COLUMN()))),IFERROR(VLOOKUP($C305,הוצאות!$B:$AA,K$4-1,FALSE),""))</f>
        <v/>
      </c>
      <c r="L305" s="79" t="str">
        <f ca="1">IF($C305="סה""כ",SUM(INDIRECT(ADDRESS(6,COLUMN())&amp;":"&amp;ADDRESS(ROW()-1,COLUMN()))),IFERROR(VLOOKUP($C305,הוצאות!$B:$AA,L$4-1,FALSE),""))</f>
        <v/>
      </c>
      <c r="M305" s="79" t="str">
        <f ca="1">IF($C305="סה""כ",SUM(INDIRECT(ADDRESS(6,COLUMN())&amp;":"&amp;ADDRESS(ROW()-1,COLUMN()))),IFERROR(VLOOKUP($C305,הוצאות!$B:$AA,M$4-1,FALSE),""))</f>
        <v/>
      </c>
      <c r="N305" s="79" t="str">
        <f ca="1">IF($C305="סה""כ",SUM(INDIRECT(ADDRESS(6,COLUMN())&amp;":"&amp;ADDRESS(ROW()-1,COLUMN()))),IFERROR(VLOOKUP($C305,הוצאות!$B:$AA,N$4-1,FALSE),""))</f>
        <v/>
      </c>
      <c r="O305" s="79" t="str">
        <f ca="1">IF($C305="סה""כ",SUM(INDIRECT(ADDRESS(6,COLUMN())&amp;":"&amp;ADDRESS(ROW()-1,COLUMN()))),IFERROR(VLOOKUP($C305,הוצאות!$B:$AA,O$4-1,FALSE),""))</f>
        <v/>
      </c>
    </row>
    <row r="306" spans="1:15" ht="16.5" thickBot="1" x14ac:dyDescent="0.3">
      <c r="A306" s="52">
        <f t="shared" si="5"/>
        <v>0</v>
      </c>
      <c r="C306" s="75" t="str">
        <f>IF(OR(C305="סה""כ",C305=""),"",IF(IFERROR(_xlfn.AGGREGATE(15,6,הוצאות!$B$1:$B$1017*1/--(הוצאות!$A$1:$A$1017=$P$5),ROW()-5),"")&lt;2000000000,IFERROR(_xlfn.AGGREGATE(15,6,הוצאות!$B$1:$B$1017*1/--(הוצאות!$A$1:$A$1017=$P$5),ROW()-5),""),"סה""כ"))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6" s="76" t="str">
        <f>IF(C306="סה""כ","",IFERROR(VLOOKUP($C306,הוצאות!$B:$Z,5,FALSE),""))</f>
        <v/>
      </c>
      <c r="E306" s="77">
        <v>167435</v>
      </c>
      <c r="F306" s="77">
        <v>114565</v>
      </c>
      <c r="G306" s="77">
        <v>145246</v>
      </c>
      <c r="H306" s="78">
        <v>251440</v>
      </c>
      <c r="I306" s="78">
        <v>201029</v>
      </c>
      <c r="J306" s="78">
        <v>265358.28000000003</v>
      </c>
      <c r="K306" s="79" t="str">
        <f ca="1">IF($C306="סה""כ",SUM(INDIRECT(ADDRESS(6,COLUMN())&amp;":"&amp;ADDRESS(ROW()-1,COLUMN()))),IFERROR(VLOOKUP($C306,הוצאות!$B:$AA,K$4-1,FALSE),""))</f>
        <v/>
      </c>
      <c r="L306" s="79" t="str">
        <f ca="1">IF($C306="סה""כ",SUM(INDIRECT(ADDRESS(6,COLUMN())&amp;":"&amp;ADDRESS(ROW()-1,COLUMN()))),IFERROR(VLOOKUP($C306,הוצאות!$B:$AA,L$4-1,FALSE),""))</f>
        <v/>
      </c>
      <c r="M306" s="79" t="str">
        <f ca="1">IF($C306="סה""כ",SUM(INDIRECT(ADDRESS(6,COLUMN())&amp;":"&amp;ADDRESS(ROW()-1,COLUMN()))),IFERROR(VLOOKUP($C306,הוצאות!$B:$AA,M$4-1,FALSE),""))</f>
        <v/>
      </c>
      <c r="N306" s="79" t="str">
        <f ca="1">IF($C306="סה""כ",SUM(INDIRECT(ADDRESS(6,COLUMN())&amp;":"&amp;ADDRESS(ROW()-1,COLUMN()))),IFERROR(VLOOKUP($C306,הוצאות!$B:$AA,N$4-1,FALSE),""))</f>
        <v/>
      </c>
      <c r="O306" s="79" t="str">
        <f ca="1">IF($C306="סה""כ",SUM(INDIRECT(ADDRESS(6,COLUMN())&amp;":"&amp;ADDRESS(ROW()-1,COLUMN()))),IFERROR(VLOOKUP($C306,הוצאות!$B:$AA,O$4-1,FALSE),""))</f>
        <v/>
      </c>
    </row>
    <row r="307" spans="1:15" ht="16.5" thickBot="1" x14ac:dyDescent="0.3">
      <c r="A307" s="52">
        <f t="shared" si="5"/>
        <v>0</v>
      </c>
      <c r="C307" s="75" t="str">
        <f>IF(OR(C306="סה""כ",C306=""),"",IF(IFERROR(_xlfn.AGGREGATE(15,6,הוצאות!$B$1:$B$1017*1/--(הוצאות!$A$1:$A$1017=$P$5),ROW()-5),"")&lt;2000000000,IFERROR(_xlfn.AGGREGATE(15,6,הוצאות!$B$1:$B$1017*1/--(הוצאות!$A$1:$A$1017=$P$5),ROW()-5),""),"סה""כ"))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7" s="76" t="str">
        <f>IF(C307="סה""כ","",IFERROR(VLOOKUP($C307,הוצאות!$B:$Z,5,FALSE),""))</f>
        <v/>
      </c>
      <c r="E307" s="77">
        <v>167435</v>
      </c>
      <c r="F307" s="77">
        <v>114565</v>
      </c>
      <c r="G307" s="77">
        <v>145246</v>
      </c>
      <c r="H307" s="78">
        <v>251440</v>
      </c>
      <c r="I307" s="78">
        <v>201029</v>
      </c>
      <c r="J307" s="78">
        <v>265358.28000000003</v>
      </c>
      <c r="K307" s="79" t="str">
        <f ca="1">IF($C307="סה""כ",SUM(INDIRECT(ADDRESS(6,COLUMN())&amp;":"&amp;ADDRESS(ROW()-1,COLUMN()))),IFERROR(VLOOKUP($C307,הוצאות!$B:$AA,K$4-1,FALSE),""))</f>
        <v/>
      </c>
      <c r="L307" s="79" t="str">
        <f ca="1">IF($C307="סה""כ",SUM(INDIRECT(ADDRESS(6,COLUMN())&amp;":"&amp;ADDRESS(ROW()-1,COLUMN()))),IFERROR(VLOOKUP($C307,הוצאות!$B:$AA,L$4-1,FALSE),""))</f>
        <v/>
      </c>
      <c r="M307" s="79" t="str">
        <f ca="1">IF($C307="סה""כ",SUM(INDIRECT(ADDRESS(6,COLUMN())&amp;":"&amp;ADDRESS(ROW()-1,COLUMN()))),IFERROR(VLOOKUP($C307,הוצאות!$B:$AA,M$4-1,FALSE),""))</f>
        <v/>
      </c>
      <c r="N307" s="79" t="str">
        <f ca="1">IF($C307="סה""כ",SUM(INDIRECT(ADDRESS(6,COLUMN())&amp;":"&amp;ADDRESS(ROW()-1,COLUMN()))),IFERROR(VLOOKUP($C307,הוצאות!$B:$AA,N$4-1,FALSE),""))</f>
        <v/>
      </c>
      <c r="O307" s="79" t="str">
        <f ca="1">IF($C307="סה""כ",SUM(INDIRECT(ADDRESS(6,COLUMN())&amp;":"&amp;ADDRESS(ROW()-1,COLUMN()))),IFERROR(VLOOKUP($C307,הוצאות!$B:$AA,O$4-1,FALSE),""))</f>
        <v/>
      </c>
    </row>
    <row r="308" spans="1:15" ht="16.5" thickBot="1" x14ac:dyDescent="0.3">
      <c r="A308" s="52">
        <f t="shared" si="5"/>
        <v>0</v>
      </c>
      <c r="C308" s="75" t="str">
        <f>IF(OR(C307="סה""כ",C307=""),"",IF(IFERROR(_xlfn.AGGREGATE(15,6,הוצאות!$B$1:$B$1017*1/--(הוצאות!$A$1:$A$1017=$P$5),ROW()-5),"")&lt;2000000000,IFERROR(_xlfn.AGGREGATE(15,6,הוצאות!$B$1:$B$1017*1/--(הוצאות!$A$1:$A$1017=$P$5),ROW()-5),""),"סה""כ"))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8" s="76" t="str">
        <f>IF(C308="סה""כ","",IFERROR(VLOOKUP($C308,הוצאות!$B:$Z,5,FALSE),""))</f>
        <v/>
      </c>
      <c r="E308" s="77">
        <v>167435</v>
      </c>
      <c r="F308" s="77">
        <v>114565</v>
      </c>
      <c r="G308" s="77">
        <v>145246</v>
      </c>
      <c r="H308" s="78">
        <v>251440</v>
      </c>
      <c r="I308" s="78">
        <v>201029</v>
      </c>
      <c r="J308" s="78">
        <v>265358.28000000003</v>
      </c>
      <c r="K308" s="79" t="str">
        <f ca="1">IF($C308="סה""כ",SUM(INDIRECT(ADDRESS(6,COLUMN())&amp;":"&amp;ADDRESS(ROW()-1,COLUMN()))),IFERROR(VLOOKUP($C308,הוצאות!$B:$AA,K$4-1,FALSE),""))</f>
        <v/>
      </c>
      <c r="L308" s="79" t="str">
        <f ca="1">IF($C308="סה""כ",SUM(INDIRECT(ADDRESS(6,COLUMN())&amp;":"&amp;ADDRESS(ROW()-1,COLUMN()))),IFERROR(VLOOKUP($C308,הוצאות!$B:$AA,L$4-1,FALSE),""))</f>
        <v/>
      </c>
      <c r="M308" s="79" t="str">
        <f ca="1">IF($C308="סה""כ",SUM(INDIRECT(ADDRESS(6,COLUMN())&amp;":"&amp;ADDRESS(ROW()-1,COLUMN()))),IFERROR(VLOOKUP($C308,הוצאות!$B:$AA,M$4-1,FALSE),""))</f>
        <v/>
      </c>
      <c r="N308" s="79" t="str">
        <f ca="1">IF($C308="סה""כ",SUM(INDIRECT(ADDRESS(6,COLUMN())&amp;":"&amp;ADDRESS(ROW()-1,COLUMN()))),IFERROR(VLOOKUP($C308,הוצאות!$B:$AA,N$4-1,FALSE),""))</f>
        <v/>
      </c>
      <c r="O308" s="79" t="str">
        <f ca="1">IF($C308="סה""כ",SUM(INDIRECT(ADDRESS(6,COLUMN())&amp;":"&amp;ADDRESS(ROW()-1,COLUMN()))),IFERROR(VLOOKUP($C308,הוצאות!$B:$AA,O$4-1,FALSE),""))</f>
        <v/>
      </c>
    </row>
    <row r="309" spans="1:15" ht="16.5" thickBot="1" x14ac:dyDescent="0.3">
      <c r="A309" s="52">
        <f t="shared" si="5"/>
        <v>0</v>
      </c>
      <c r="C309" s="75" t="str">
        <f>IF(OR(C308="סה""כ",C308=""),"",IF(IFERROR(_xlfn.AGGREGATE(15,6,הוצאות!$B$1:$B$1017*1/--(הוצאות!$A$1:$A$1017=$P$5),ROW()-5),"")&lt;2000000000,IFERROR(_xlfn.AGGREGATE(15,6,הוצאות!$B$1:$B$1017*1/--(הוצאות!$A$1:$A$1017=$P$5),ROW()-5),""),"סה""כ"))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09" s="76" t="str">
        <f>IF(C309="סה""כ","",IFERROR(VLOOKUP($C309,הוצאות!$B:$Z,5,FALSE),""))</f>
        <v/>
      </c>
      <c r="E309" s="77">
        <v>167435</v>
      </c>
      <c r="F309" s="77">
        <v>114565</v>
      </c>
      <c r="G309" s="77">
        <v>145246</v>
      </c>
      <c r="H309" s="78">
        <v>251440</v>
      </c>
      <c r="I309" s="78">
        <v>201029</v>
      </c>
      <c r="J309" s="78">
        <v>265358.28000000003</v>
      </c>
      <c r="K309" s="79" t="str">
        <f ca="1">IF($C309="סה""כ",SUM(INDIRECT(ADDRESS(6,COLUMN())&amp;":"&amp;ADDRESS(ROW()-1,COLUMN()))),IFERROR(VLOOKUP($C309,הוצאות!$B:$AA,K$4-1,FALSE),""))</f>
        <v/>
      </c>
      <c r="L309" s="79" t="str">
        <f ca="1">IF($C309="סה""כ",SUM(INDIRECT(ADDRESS(6,COLUMN())&amp;":"&amp;ADDRESS(ROW()-1,COLUMN()))),IFERROR(VLOOKUP($C309,הוצאות!$B:$AA,L$4-1,FALSE),""))</f>
        <v/>
      </c>
      <c r="M309" s="79" t="str">
        <f ca="1">IF($C309="סה""כ",SUM(INDIRECT(ADDRESS(6,COLUMN())&amp;":"&amp;ADDRESS(ROW()-1,COLUMN()))),IFERROR(VLOOKUP($C309,הוצאות!$B:$AA,M$4-1,FALSE),""))</f>
        <v/>
      </c>
      <c r="N309" s="79" t="str">
        <f ca="1">IF($C309="סה""כ",SUM(INDIRECT(ADDRESS(6,COLUMN())&amp;":"&amp;ADDRESS(ROW()-1,COLUMN()))),IFERROR(VLOOKUP($C309,הוצאות!$B:$AA,N$4-1,FALSE),""))</f>
        <v/>
      </c>
      <c r="O309" s="79" t="str">
        <f ca="1">IF($C309="סה""כ",SUM(INDIRECT(ADDRESS(6,COLUMN())&amp;":"&amp;ADDRESS(ROW()-1,COLUMN()))),IFERROR(VLOOKUP($C309,הוצאות!$B:$AA,O$4-1,FALSE),""))</f>
        <v/>
      </c>
    </row>
    <row r="310" spans="1:15" ht="16.5" thickBot="1" x14ac:dyDescent="0.3">
      <c r="A310" s="52">
        <f t="shared" si="5"/>
        <v>0</v>
      </c>
      <c r="C310" s="75" t="str">
        <f>IF(OR(C309="סה""כ",C309=""),"",IF(IFERROR(_xlfn.AGGREGATE(15,6,הוצאות!$B$1:$B$1017*1/--(הוצאות!$A$1:$A$1017=$P$5),ROW()-5),"")&lt;2000000000,IFERROR(_xlfn.AGGREGATE(15,6,הוצאות!$B$1:$B$1017*1/--(הוצאות!$A$1:$A$1017=$P$5),ROW()-5),""),"סה""כ"))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0" s="76" t="str">
        <f>IF(C310="סה""כ","",IFERROR(VLOOKUP($C310,הוצאות!$B:$Z,5,FALSE),""))</f>
        <v/>
      </c>
      <c r="E310" s="77">
        <v>167435</v>
      </c>
      <c r="F310" s="77">
        <v>114565</v>
      </c>
      <c r="G310" s="77">
        <v>145246</v>
      </c>
      <c r="H310" s="78">
        <v>251440</v>
      </c>
      <c r="I310" s="78">
        <v>201029</v>
      </c>
      <c r="J310" s="78">
        <v>265358.28000000003</v>
      </c>
      <c r="K310" s="79" t="str">
        <f ca="1">IF($C310="סה""כ",SUM(INDIRECT(ADDRESS(6,COLUMN())&amp;":"&amp;ADDRESS(ROW()-1,COLUMN()))),IFERROR(VLOOKUP($C310,הוצאות!$B:$AA,K$4-1,FALSE),""))</f>
        <v/>
      </c>
      <c r="L310" s="79" t="str">
        <f ca="1">IF($C310="סה""כ",SUM(INDIRECT(ADDRESS(6,COLUMN())&amp;":"&amp;ADDRESS(ROW()-1,COLUMN()))),IFERROR(VLOOKUP($C310,הוצאות!$B:$AA,L$4-1,FALSE),""))</f>
        <v/>
      </c>
      <c r="M310" s="79" t="str">
        <f ca="1">IF($C310="סה""כ",SUM(INDIRECT(ADDRESS(6,COLUMN())&amp;":"&amp;ADDRESS(ROW()-1,COLUMN()))),IFERROR(VLOOKUP($C310,הוצאות!$B:$AA,M$4-1,FALSE),""))</f>
        <v/>
      </c>
      <c r="N310" s="79" t="str">
        <f ca="1">IF($C310="סה""כ",SUM(INDIRECT(ADDRESS(6,COLUMN())&amp;":"&amp;ADDRESS(ROW()-1,COLUMN()))),IFERROR(VLOOKUP($C310,הוצאות!$B:$AA,N$4-1,FALSE),""))</f>
        <v/>
      </c>
      <c r="O310" s="79" t="str">
        <f ca="1">IF($C310="סה""כ",SUM(INDIRECT(ADDRESS(6,COLUMN())&amp;":"&amp;ADDRESS(ROW()-1,COLUMN()))),IFERROR(VLOOKUP($C310,הוצאות!$B:$AA,O$4-1,FALSE),""))</f>
        <v/>
      </c>
    </row>
    <row r="311" spans="1:15" ht="16.5" thickBot="1" x14ac:dyDescent="0.3">
      <c r="A311" s="52">
        <f t="shared" si="5"/>
        <v>0</v>
      </c>
      <c r="C311" s="75" t="str">
        <f>IF(OR(C310="סה""כ",C310=""),"",IF(IFERROR(_xlfn.AGGREGATE(15,6,הוצאות!$B$1:$B$1017*1/--(הוצאות!$A$1:$A$1017=$P$5),ROW()-5),"")&lt;2000000000,IFERROR(_xlfn.AGGREGATE(15,6,הוצאות!$B$1:$B$1017*1/--(הוצאות!$A$1:$A$1017=$P$5),ROW()-5),""),"סה""כ"))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1" s="76" t="str">
        <f>IF(C311="סה""כ","",IFERROR(VLOOKUP($C311,הוצאות!$B:$Z,5,FALSE),""))</f>
        <v/>
      </c>
      <c r="E311" s="77">
        <v>167435</v>
      </c>
      <c r="F311" s="77">
        <v>114565</v>
      </c>
      <c r="G311" s="77">
        <v>145246</v>
      </c>
      <c r="H311" s="78">
        <v>251440</v>
      </c>
      <c r="I311" s="78">
        <v>201029</v>
      </c>
      <c r="J311" s="78">
        <v>265358.28000000003</v>
      </c>
      <c r="K311" s="79" t="str">
        <f ca="1">IF($C311="סה""כ",SUM(INDIRECT(ADDRESS(6,COLUMN())&amp;":"&amp;ADDRESS(ROW()-1,COLUMN()))),IFERROR(VLOOKUP($C311,הוצאות!$B:$AA,K$4-1,FALSE),""))</f>
        <v/>
      </c>
      <c r="L311" s="79" t="str">
        <f ca="1">IF($C311="סה""כ",SUM(INDIRECT(ADDRESS(6,COLUMN())&amp;":"&amp;ADDRESS(ROW()-1,COLUMN()))),IFERROR(VLOOKUP($C311,הוצאות!$B:$AA,L$4-1,FALSE),""))</f>
        <v/>
      </c>
      <c r="M311" s="79" t="str">
        <f ca="1">IF($C311="סה""כ",SUM(INDIRECT(ADDRESS(6,COLUMN())&amp;":"&amp;ADDRESS(ROW()-1,COLUMN()))),IFERROR(VLOOKUP($C311,הוצאות!$B:$AA,M$4-1,FALSE),""))</f>
        <v/>
      </c>
      <c r="N311" s="79" t="str">
        <f ca="1">IF($C311="סה""כ",SUM(INDIRECT(ADDRESS(6,COLUMN())&amp;":"&amp;ADDRESS(ROW()-1,COLUMN()))),IFERROR(VLOOKUP($C311,הוצאות!$B:$AA,N$4-1,FALSE),""))</f>
        <v/>
      </c>
      <c r="O311" s="79" t="str">
        <f ca="1">IF($C311="סה""כ",SUM(INDIRECT(ADDRESS(6,COLUMN())&amp;":"&amp;ADDRESS(ROW()-1,COLUMN()))),IFERROR(VLOOKUP($C311,הוצאות!$B:$AA,O$4-1,FALSE),""))</f>
        <v/>
      </c>
    </row>
    <row r="312" spans="1:15" ht="16.5" thickBot="1" x14ac:dyDescent="0.3">
      <c r="A312" s="52">
        <f t="shared" si="5"/>
        <v>0</v>
      </c>
      <c r="C312" s="75" t="str">
        <f>IF(OR(C311="סה""כ",C311=""),"",IF(IFERROR(_xlfn.AGGREGATE(15,6,הוצאות!$B$1:$B$1017*1/--(הוצאות!$A$1:$A$1017=$P$5),ROW()-5),"")&lt;2000000000,IFERROR(_xlfn.AGGREGATE(15,6,הוצאות!$B$1:$B$1017*1/--(הוצאות!$A$1:$A$1017=$P$5),ROW()-5),""),"סה""כ"))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2" s="76" t="str">
        <f>IF(C312="סה""כ","",IFERROR(VLOOKUP($C312,הוצאות!$B:$Z,5,FALSE),""))</f>
        <v/>
      </c>
      <c r="E312" s="77">
        <v>167435</v>
      </c>
      <c r="F312" s="77">
        <v>114565</v>
      </c>
      <c r="G312" s="77">
        <v>145246</v>
      </c>
      <c r="H312" s="78">
        <v>251440</v>
      </c>
      <c r="I312" s="78">
        <v>201029</v>
      </c>
      <c r="J312" s="78">
        <v>265358.28000000003</v>
      </c>
      <c r="K312" s="79" t="str">
        <f ca="1">IF($C312="סה""כ",SUM(INDIRECT(ADDRESS(6,COLUMN())&amp;":"&amp;ADDRESS(ROW()-1,COLUMN()))),IFERROR(VLOOKUP($C312,הוצאות!$B:$AA,K$4-1,FALSE),""))</f>
        <v/>
      </c>
      <c r="L312" s="79" t="str">
        <f ca="1">IF($C312="סה""כ",SUM(INDIRECT(ADDRESS(6,COLUMN())&amp;":"&amp;ADDRESS(ROW()-1,COLUMN()))),IFERROR(VLOOKUP($C312,הוצאות!$B:$AA,L$4-1,FALSE),""))</f>
        <v/>
      </c>
      <c r="M312" s="79" t="str">
        <f ca="1">IF($C312="סה""כ",SUM(INDIRECT(ADDRESS(6,COLUMN())&amp;":"&amp;ADDRESS(ROW()-1,COLUMN()))),IFERROR(VLOOKUP($C312,הוצאות!$B:$AA,M$4-1,FALSE),""))</f>
        <v/>
      </c>
      <c r="N312" s="79" t="str">
        <f ca="1">IF($C312="סה""כ",SUM(INDIRECT(ADDRESS(6,COLUMN())&amp;":"&amp;ADDRESS(ROW()-1,COLUMN()))),IFERROR(VLOOKUP($C312,הוצאות!$B:$AA,N$4-1,FALSE),""))</f>
        <v/>
      </c>
      <c r="O312" s="79" t="str">
        <f ca="1">IF($C312="סה""כ",SUM(INDIRECT(ADDRESS(6,COLUMN())&amp;":"&amp;ADDRESS(ROW()-1,COLUMN()))),IFERROR(VLOOKUP($C312,הוצאות!$B:$AA,O$4-1,FALSE),""))</f>
        <v/>
      </c>
    </row>
    <row r="313" spans="1:15" ht="16.5" thickBot="1" x14ac:dyDescent="0.3">
      <c r="A313" s="52">
        <f t="shared" si="5"/>
        <v>0</v>
      </c>
      <c r="C313" s="75" t="str">
        <f>IF(OR(C312="סה""כ",C312=""),"",IF(IFERROR(_xlfn.AGGREGATE(15,6,הוצאות!$B$1:$B$1017*1/--(הוצאות!$A$1:$A$1017=$P$5),ROW()-5),"")&lt;2000000000,IFERROR(_xlfn.AGGREGATE(15,6,הוצאות!$B$1:$B$1017*1/--(הוצאות!$A$1:$A$1017=$P$5),ROW()-5),""),"סה""כ"))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3" s="76" t="str">
        <f>IF(C313="סה""כ","",IFERROR(VLOOKUP($C313,הוצאות!$B:$Z,5,FALSE),""))</f>
        <v/>
      </c>
      <c r="E313" s="77">
        <v>167435</v>
      </c>
      <c r="F313" s="77">
        <v>114565</v>
      </c>
      <c r="G313" s="77">
        <v>145246</v>
      </c>
      <c r="H313" s="78">
        <v>251440</v>
      </c>
      <c r="I313" s="78">
        <v>201029</v>
      </c>
      <c r="J313" s="78">
        <v>265358.28000000003</v>
      </c>
      <c r="K313" s="79" t="str">
        <f ca="1">IF($C313="סה""כ",SUM(INDIRECT(ADDRESS(6,COLUMN())&amp;":"&amp;ADDRESS(ROW()-1,COLUMN()))),IFERROR(VLOOKUP($C313,הוצאות!$B:$AA,K$4-1,FALSE),""))</f>
        <v/>
      </c>
      <c r="L313" s="79" t="str">
        <f ca="1">IF($C313="סה""כ",SUM(INDIRECT(ADDRESS(6,COLUMN())&amp;":"&amp;ADDRESS(ROW()-1,COLUMN()))),IFERROR(VLOOKUP($C313,הוצאות!$B:$AA,L$4-1,FALSE),""))</f>
        <v/>
      </c>
      <c r="M313" s="79" t="str">
        <f ca="1">IF($C313="סה""כ",SUM(INDIRECT(ADDRESS(6,COLUMN())&amp;":"&amp;ADDRESS(ROW()-1,COLUMN()))),IFERROR(VLOOKUP($C313,הוצאות!$B:$AA,M$4-1,FALSE),""))</f>
        <v/>
      </c>
      <c r="N313" s="79" t="str">
        <f ca="1">IF($C313="סה""כ",SUM(INDIRECT(ADDRESS(6,COLUMN())&amp;":"&amp;ADDRESS(ROW()-1,COLUMN()))),IFERROR(VLOOKUP($C313,הוצאות!$B:$AA,N$4-1,FALSE),""))</f>
        <v/>
      </c>
      <c r="O313" s="79" t="str">
        <f ca="1">IF($C313="סה""כ",SUM(INDIRECT(ADDRESS(6,COLUMN())&amp;":"&amp;ADDRESS(ROW()-1,COLUMN()))),IFERROR(VLOOKUP($C313,הוצאות!$B:$AA,O$4-1,FALSE),""))</f>
        <v/>
      </c>
    </row>
    <row r="314" spans="1:15" ht="16.5" thickBot="1" x14ac:dyDescent="0.3">
      <c r="A314" s="52">
        <f t="shared" si="5"/>
        <v>0</v>
      </c>
      <c r="C314" s="75" t="str">
        <f>IF(OR(C313="סה""כ",C313=""),"",IF(IFERROR(_xlfn.AGGREGATE(15,6,הוצאות!$B$1:$B$1017*1/--(הוצאות!$A$1:$A$1017=$P$5),ROW()-5),"")&lt;2000000000,IFERROR(_xlfn.AGGREGATE(15,6,הוצאות!$B$1:$B$1017*1/--(הוצאות!$A$1:$A$1017=$P$5),ROW()-5),""),"סה""כ"))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4" s="76" t="str">
        <f>IF(C314="סה""כ","",IFERROR(VLOOKUP($C314,הוצאות!$B:$Z,5,FALSE),""))</f>
        <v/>
      </c>
      <c r="E314" s="77">
        <v>167435</v>
      </c>
      <c r="F314" s="77">
        <v>114565</v>
      </c>
      <c r="G314" s="77">
        <v>145246</v>
      </c>
      <c r="H314" s="78">
        <v>251440</v>
      </c>
      <c r="I314" s="78">
        <v>201029</v>
      </c>
      <c r="J314" s="78">
        <v>265358.28000000003</v>
      </c>
      <c r="K314" s="79" t="str">
        <f ca="1">IF($C314="סה""כ",SUM(INDIRECT(ADDRESS(6,COLUMN())&amp;":"&amp;ADDRESS(ROW()-1,COLUMN()))),IFERROR(VLOOKUP($C314,הוצאות!$B:$AA,K$4-1,FALSE),""))</f>
        <v/>
      </c>
      <c r="L314" s="79" t="str">
        <f ca="1">IF($C314="סה""כ",SUM(INDIRECT(ADDRESS(6,COLUMN())&amp;":"&amp;ADDRESS(ROW()-1,COLUMN()))),IFERROR(VLOOKUP($C314,הוצאות!$B:$AA,L$4-1,FALSE),""))</f>
        <v/>
      </c>
      <c r="M314" s="79" t="str">
        <f ca="1">IF($C314="סה""כ",SUM(INDIRECT(ADDRESS(6,COLUMN())&amp;":"&amp;ADDRESS(ROW()-1,COLUMN()))),IFERROR(VLOOKUP($C314,הוצאות!$B:$AA,M$4-1,FALSE),""))</f>
        <v/>
      </c>
      <c r="N314" s="79" t="str">
        <f ca="1">IF($C314="סה""כ",SUM(INDIRECT(ADDRESS(6,COLUMN())&amp;":"&amp;ADDRESS(ROW()-1,COLUMN()))),IFERROR(VLOOKUP($C314,הוצאות!$B:$AA,N$4-1,FALSE),""))</f>
        <v/>
      </c>
      <c r="O314" s="79" t="str">
        <f ca="1">IF($C314="סה""כ",SUM(INDIRECT(ADDRESS(6,COLUMN())&amp;":"&amp;ADDRESS(ROW()-1,COLUMN()))),IFERROR(VLOOKUP($C314,הוצאות!$B:$AA,O$4-1,FALSE),""))</f>
        <v/>
      </c>
    </row>
    <row r="315" spans="1:15" ht="16.5" thickBot="1" x14ac:dyDescent="0.3">
      <c r="A315" s="52">
        <f t="shared" si="5"/>
        <v>0</v>
      </c>
      <c r="C315" s="75" t="str">
        <f>IF(OR(C314="סה""כ",C314=""),"",IF(IFERROR(_xlfn.AGGREGATE(15,6,הוצאות!$B$1:$B$1017*1/--(הוצאות!$A$1:$A$1017=$P$5),ROW()-5),"")&lt;2000000000,IFERROR(_xlfn.AGGREGATE(15,6,הוצאות!$B$1:$B$1017*1/--(הוצאות!$A$1:$A$1017=$P$5),ROW()-5),""),"סה""כ"))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5" s="76" t="str">
        <f>IF(C315="סה""כ","",IFERROR(VLOOKUP($C315,הוצאות!$B:$Z,5,FALSE),""))</f>
        <v/>
      </c>
      <c r="E315" s="77">
        <v>167435</v>
      </c>
      <c r="F315" s="77">
        <v>114565</v>
      </c>
      <c r="G315" s="77">
        <v>145246</v>
      </c>
      <c r="H315" s="78">
        <v>251440</v>
      </c>
      <c r="I315" s="78">
        <v>201029</v>
      </c>
      <c r="J315" s="78">
        <v>265358.28000000003</v>
      </c>
      <c r="K315" s="79" t="str">
        <f ca="1">IF($C315="סה""כ",SUM(INDIRECT(ADDRESS(6,COLUMN())&amp;":"&amp;ADDRESS(ROW()-1,COLUMN()))),IFERROR(VLOOKUP($C315,הוצאות!$B:$AA,K$4-1,FALSE),""))</f>
        <v/>
      </c>
      <c r="L315" s="79" t="str">
        <f ca="1">IF($C315="סה""כ",SUM(INDIRECT(ADDRESS(6,COLUMN())&amp;":"&amp;ADDRESS(ROW()-1,COLUMN()))),IFERROR(VLOOKUP($C315,הוצאות!$B:$AA,L$4-1,FALSE),""))</f>
        <v/>
      </c>
      <c r="M315" s="79" t="str">
        <f ca="1">IF($C315="סה""כ",SUM(INDIRECT(ADDRESS(6,COLUMN())&amp;":"&amp;ADDRESS(ROW()-1,COLUMN()))),IFERROR(VLOOKUP($C315,הוצאות!$B:$AA,M$4-1,FALSE),""))</f>
        <v/>
      </c>
      <c r="N315" s="79" t="str">
        <f ca="1">IF($C315="סה""כ",SUM(INDIRECT(ADDRESS(6,COLUMN())&amp;":"&amp;ADDRESS(ROW()-1,COLUMN()))),IFERROR(VLOOKUP($C315,הוצאות!$B:$AA,N$4-1,FALSE),""))</f>
        <v/>
      </c>
      <c r="O315" s="79" t="str">
        <f ca="1">IF($C315="סה""כ",SUM(INDIRECT(ADDRESS(6,COLUMN())&amp;":"&amp;ADDRESS(ROW()-1,COLUMN()))),IFERROR(VLOOKUP($C315,הוצאות!$B:$AA,O$4-1,FALSE),""))</f>
        <v/>
      </c>
    </row>
    <row r="316" spans="1:15" ht="16.5" thickBot="1" x14ac:dyDescent="0.3">
      <c r="A316" s="52">
        <f t="shared" si="5"/>
        <v>0</v>
      </c>
      <c r="C316" s="75" t="str">
        <f>IF(OR(C315="סה""כ",C315=""),"",IF(IFERROR(_xlfn.AGGREGATE(15,6,הוצאות!$B$1:$B$1017*1/--(הוצאות!$A$1:$A$1017=$P$5),ROW()-5),"")&lt;2000000000,IFERROR(_xlfn.AGGREGATE(15,6,הוצאות!$B$1:$B$1017*1/--(הוצאות!$A$1:$A$1017=$P$5),ROW()-5),""),"סה""כ"))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6" s="76" t="str">
        <f>IF(C316="סה""כ","",IFERROR(VLOOKUP($C316,הוצאות!$B:$Z,5,FALSE),""))</f>
        <v/>
      </c>
      <c r="E316" s="77">
        <v>167435</v>
      </c>
      <c r="F316" s="77">
        <v>114565</v>
      </c>
      <c r="G316" s="77">
        <v>145246</v>
      </c>
      <c r="H316" s="78">
        <v>251440</v>
      </c>
      <c r="I316" s="78">
        <v>201029</v>
      </c>
      <c r="J316" s="78">
        <v>265358.28000000003</v>
      </c>
      <c r="K316" s="79" t="str">
        <f ca="1">IF($C316="סה""כ",SUM(INDIRECT(ADDRESS(6,COLUMN())&amp;":"&amp;ADDRESS(ROW()-1,COLUMN()))),IFERROR(VLOOKUP($C316,הוצאות!$B:$AA,K$4-1,FALSE),""))</f>
        <v/>
      </c>
      <c r="L316" s="79" t="str">
        <f ca="1">IF($C316="סה""כ",SUM(INDIRECT(ADDRESS(6,COLUMN())&amp;":"&amp;ADDRESS(ROW()-1,COLUMN()))),IFERROR(VLOOKUP($C316,הוצאות!$B:$AA,L$4-1,FALSE),""))</f>
        <v/>
      </c>
      <c r="M316" s="79" t="str">
        <f ca="1">IF($C316="סה""כ",SUM(INDIRECT(ADDRESS(6,COLUMN())&amp;":"&amp;ADDRESS(ROW()-1,COLUMN()))),IFERROR(VLOOKUP($C316,הוצאות!$B:$AA,M$4-1,FALSE),""))</f>
        <v/>
      </c>
      <c r="N316" s="79" t="str">
        <f ca="1">IF($C316="סה""כ",SUM(INDIRECT(ADDRESS(6,COLUMN())&amp;":"&amp;ADDRESS(ROW()-1,COLUMN()))),IFERROR(VLOOKUP($C316,הוצאות!$B:$AA,N$4-1,FALSE),""))</f>
        <v/>
      </c>
      <c r="O316" s="79" t="str">
        <f ca="1">IF($C316="סה""כ",SUM(INDIRECT(ADDRESS(6,COLUMN())&amp;":"&amp;ADDRESS(ROW()-1,COLUMN()))),IFERROR(VLOOKUP($C316,הוצאות!$B:$AA,O$4-1,FALSE),""))</f>
        <v/>
      </c>
    </row>
    <row r="317" spans="1:15" ht="16.5" thickBot="1" x14ac:dyDescent="0.3">
      <c r="A317" s="52">
        <f t="shared" si="5"/>
        <v>0</v>
      </c>
      <c r="C317" s="75" t="str">
        <f>IF(OR(C316="סה""כ",C316=""),"",IF(IFERROR(_xlfn.AGGREGATE(15,6,הוצאות!$B$1:$B$1017*1/--(הוצאות!$A$1:$A$1017=$P$5),ROW()-5),"")&lt;2000000000,IFERROR(_xlfn.AGGREGATE(15,6,הוצאות!$B$1:$B$1017*1/--(הוצאות!$A$1:$A$1017=$P$5),ROW()-5),""),"סה""כ"))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7" s="76" t="str">
        <f>IF(C317="סה""כ","",IFERROR(VLOOKUP($C317,הוצאות!$B:$Z,5,FALSE),""))</f>
        <v/>
      </c>
      <c r="E317" s="77">
        <v>167435</v>
      </c>
      <c r="F317" s="77">
        <v>114565</v>
      </c>
      <c r="G317" s="77">
        <v>145246</v>
      </c>
      <c r="H317" s="78">
        <v>251440</v>
      </c>
      <c r="I317" s="78">
        <v>201029</v>
      </c>
      <c r="J317" s="78">
        <v>265358.28000000003</v>
      </c>
      <c r="K317" s="79" t="str">
        <f ca="1">IF($C317="סה""כ",SUM(INDIRECT(ADDRESS(6,COLUMN())&amp;":"&amp;ADDRESS(ROW()-1,COLUMN()))),IFERROR(VLOOKUP($C317,הוצאות!$B:$AA,K$4-1,FALSE),""))</f>
        <v/>
      </c>
      <c r="L317" s="79" t="str">
        <f ca="1">IF($C317="סה""כ",SUM(INDIRECT(ADDRESS(6,COLUMN())&amp;":"&amp;ADDRESS(ROW()-1,COLUMN()))),IFERROR(VLOOKUP($C317,הוצאות!$B:$AA,L$4-1,FALSE),""))</f>
        <v/>
      </c>
      <c r="M317" s="79" t="str">
        <f ca="1">IF($C317="סה""כ",SUM(INDIRECT(ADDRESS(6,COLUMN())&amp;":"&amp;ADDRESS(ROW()-1,COLUMN()))),IFERROR(VLOOKUP($C317,הוצאות!$B:$AA,M$4-1,FALSE),""))</f>
        <v/>
      </c>
      <c r="N317" s="79" t="str">
        <f ca="1">IF($C317="סה""כ",SUM(INDIRECT(ADDRESS(6,COLUMN())&amp;":"&amp;ADDRESS(ROW()-1,COLUMN()))),IFERROR(VLOOKUP($C317,הוצאות!$B:$AA,N$4-1,FALSE),""))</f>
        <v/>
      </c>
      <c r="O317" s="79" t="str">
        <f ca="1">IF($C317="סה""כ",SUM(INDIRECT(ADDRESS(6,COLUMN())&amp;":"&amp;ADDRESS(ROW()-1,COLUMN()))),IFERROR(VLOOKUP($C317,הוצאות!$B:$AA,O$4-1,FALSE),""))</f>
        <v/>
      </c>
    </row>
    <row r="318" spans="1:15" ht="16.5" thickBot="1" x14ac:dyDescent="0.3">
      <c r="A318" s="52">
        <f t="shared" si="5"/>
        <v>0</v>
      </c>
      <c r="C318" s="75" t="str">
        <f>IF(OR(C317="סה""כ",C317=""),"",IF(IFERROR(_xlfn.AGGREGATE(15,6,הוצאות!$B$1:$B$1017*1/--(הוצאות!$A$1:$A$1017=$P$5),ROW()-5),"")&lt;2000000000,IFERROR(_xlfn.AGGREGATE(15,6,הוצאות!$B$1:$B$1017*1/--(הוצאות!$A$1:$A$1017=$P$5),ROW()-5),""),"סה""כ"))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8" s="76" t="str">
        <f>IF(C318="סה""כ","",IFERROR(VLOOKUP($C318,הוצאות!$B:$Z,5,FALSE),""))</f>
        <v/>
      </c>
      <c r="E318" s="77">
        <v>167435</v>
      </c>
      <c r="F318" s="77">
        <v>114565</v>
      </c>
      <c r="G318" s="77">
        <v>145246</v>
      </c>
      <c r="H318" s="78">
        <v>251440</v>
      </c>
      <c r="I318" s="78">
        <v>201029</v>
      </c>
      <c r="J318" s="78">
        <v>265358.28000000003</v>
      </c>
      <c r="K318" s="79" t="str">
        <f ca="1">IF($C318="סה""כ",SUM(INDIRECT(ADDRESS(6,COLUMN())&amp;":"&amp;ADDRESS(ROW()-1,COLUMN()))),IFERROR(VLOOKUP($C318,הוצאות!$B:$AA,K$4-1,FALSE),""))</f>
        <v/>
      </c>
      <c r="L318" s="79" t="str">
        <f ca="1">IF($C318="סה""כ",SUM(INDIRECT(ADDRESS(6,COLUMN())&amp;":"&amp;ADDRESS(ROW()-1,COLUMN()))),IFERROR(VLOOKUP($C318,הוצאות!$B:$AA,L$4-1,FALSE),""))</f>
        <v/>
      </c>
      <c r="M318" s="79" t="str">
        <f ca="1">IF($C318="סה""כ",SUM(INDIRECT(ADDRESS(6,COLUMN())&amp;":"&amp;ADDRESS(ROW()-1,COLUMN()))),IFERROR(VLOOKUP($C318,הוצאות!$B:$AA,M$4-1,FALSE),""))</f>
        <v/>
      </c>
      <c r="N318" s="79" t="str">
        <f ca="1">IF($C318="סה""כ",SUM(INDIRECT(ADDRESS(6,COLUMN())&amp;":"&amp;ADDRESS(ROW()-1,COLUMN()))),IFERROR(VLOOKUP($C318,הוצאות!$B:$AA,N$4-1,FALSE),""))</f>
        <v/>
      </c>
      <c r="O318" s="79" t="str">
        <f ca="1">IF($C318="סה""כ",SUM(INDIRECT(ADDRESS(6,COLUMN())&amp;":"&amp;ADDRESS(ROW()-1,COLUMN()))),IFERROR(VLOOKUP($C318,הוצאות!$B:$AA,O$4-1,FALSE),""))</f>
        <v/>
      </c>
    </row>
    <row r="319" spans="1:15" ht="16.5" thickBot="1" x14ac:dyDescent="0.3">
      <c r="A319" s="52">
        <f t="shared" si="5"/>
        <v>0</v>
      </c>
      <c r="C319" s="75" t="str">
        <f>IF(OR(C318="סה""כ",C318=""),"",IF(IFERROR(_xlfn.AGGREGATE(15,6,הוצאות!$B$1:$B$1017*1/--(הוצאות!$A$1:$A$1017=$P$5),ROW()-5),"")&lt;2000000000,IFERROR(_xlfn.AGGREGATE(15,6,הוצאות!$B$1:$B$1017*1/--(הוצאות!$A$1:$A$1017=$P$5),ROW()-5),""),"סה""כ"))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19" s="76" t="str">
        <f>IF(C319="סה""כ","",IFERROR(VLOOKUP($C319,הוצאות!$B:$Z,5,FALSE),""))</f>
        <v/>
      </c>
      <c r="E319" s="77">
        <v>167435</v>
      </c>
      <c r="F319" s="77">
        <v>114565</v>
      </c>
      <c r="G319" s="77">
        <v>145246</v>
      </c>
      <c r="H319" s="78">
        <v>251440</v>
      </c>
      <c r="I319" s="78">
        <v>201029</v>
      </c>
      <c r="J319" s="78">
        <v>265358.28000000003</v>
      </c>
      <c r="K319" s="79" t="str">
        <f ca="1">IF($C319="סה""כ",SUM(INDIRECT(ADDRESS(6,COLUMN())&amp;":"&amp;ADDRESS(ROW()-1,COLUMN()))),IFERROR(VLOOKUP($C319,הוצאות!$B:$AA,K$4-1,FALSE),""))</f>
        <v/>
      </c>
      <c r="L319" s="79" t="str">
        <f ca="1">IF($C319="סה""כ",SUM(INDIRECT(ADDRESS(6,COLUMN())&amp;":"&amp;ADDRESS(ROW()-1,COLUMN()))),IFERROR(VLOOKUP($C319,הוצאות!$B:$AA,L$4-1,FALSE),""))</f>
        <v/>
      </c>
      <c r="M319" s="79" t="str">
        <f ca="1">IF($C319="סה""כ",SUM(INDIRECT(ADDRESS(6,COLUMN())&amp;":"&amp;ADDRESS(ROW()-1,COLUMN()))),IFERROR(VLOOKUP($C319,הוצאות!$B:$AA,M$4-1,FALSE),""))</f>
        <v/>
      </c>
      <c r="N319" s="79" t="str">
        <f ca="1">IF($C319="סה""כ",SUM(INDIRECT(ADDRESS(6,COLUMN())&amp;":"&amp;ADDRESS(ROW()-1,COLUMN()))),IFERROR(VLOOKUP($C319,הוצאות!$B:$AA,N$4-1,FALSE),""))</f>
        <v/>
      </c>
      <c r="O319" s="79" t="str">
        <f ca="1">IF($C319="סה""כ",SUM(INDIRECT(ADDRESS(6,COLUMN())&amp;":"&amp;ADDRESS(ROW()-1,COLUMN()))),IFERROR(VLOOKUP($C319,הוצאות!$B:$AA,O$4-1,FALSE),""))</f>
        <v/>
      </c>
    </row>
    <row r="320" spans="1:15" ht="16.5" thickBot="1" x14ac:dyDescent="0.3">
      <c r="A320" s="52">
        <f t="shared" si="5"/>
        <v>0</v>
      </c>
      <c r="C320" s="75" t="str">
        <f>IF(OR(C319="סה""כ",C319=""),"",IF(IFERROR(_xlfn.AGGREGATE(15,6,הוצאות!$B$1:$B$1017*1/--(הוצאות!$A$1:$A$1017=$P$5),ROW()-5),"")&lt;2000000000,IFERROR(_xlfn.AGGREGATE(15,6,הוצאות!$B$1:$B$1017*1/--(הוצאות!$A$1:$A$1017=$P$5),ROW()-5),""),"סה""כ"))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0" s="76" t="str">
        <f>IF(C320="סה""כ","",IFERROR(VLOOKUP($C320,הוצאות!$B:$Z,5,FALSE),""))</f>
        <v/>
      </c>
      <c r="E320" s="77">
        <v>167435</v>
      </c>
      <c r="F320" s="77">
        <v>114565</v>
      </c>
      <c r="G320" s="77">
        <v>145246</v>
      </c>
      <c r="H320" s="78">
        <v>251440</v>
      </c>
      <c r="I320" s="78">
        <v>201029</v>
      </c>
      <c r="J320" s="78">
        <v>265358.28000000003</v>
      </c>
      <c r="K320" s="79" t="str">
        <f ca="1">IF($C320="סה""כ",SUM(INDIRECT(ADDRESS(6,COLUMN())&amp;":"&amp;ADDRESS(ROW()-1,COLUMN()))),IFERROR(VLOOKUP($C320,הוצאות!$B:$AA,K$4-1,FALSE),""))</f>
        <v/>
      </c>
      <c r="L320" s="79" t="str">
        <f ca="1">IF($C320="סה""כ",SUM(INDIRECT(ADDRESS(6,COLUMN())&amp;":"&amp;ADDRESS(ROW()-1,COLUMN()))),IFERROR(VLOOKUP($C320,הוצאות!$B:$AA,L$4-1,FALSE),""))</f>
        <v/>
      </c>
      <c r="M320" s="79" t="str">
        <f ca="1">IF($C320="סה""כ",SUM(INDIRECT(ADDRESS(6,COLUMN())&amp;":"&amp;ADDRESS(ROW()-1,COLUMN()))),IFERROR(VLOOKUP($C320,הוצאות!$B:$AA,M$4-1,FALSE),""))</f>
        <v/>
      </c>
      <c r="N320" s="79" t="str">
        <f ca="1">IF($C320="סה""כ",SUM(INDIRECT(ADDRESS(6,COLUMN())&amp;":"&amp;ADDRESS(ROW()-1,COLUMN()))),IFERROR(VLOOKUP($C320,הוצאות!$B:$AA,N$4-1,FALSE),""))</f>
        <v/>
      </c>
      <c r="O320" s="79" t="str">
        <f ca="1">IF($C320="סה""כ",SUM(INDIRECT(ADDRESS(6,COLUMN())&amp;":"&amp;ADDRESS(ROW()-1,COLUMN()))),IFERROR(VLOOKUP($C320,הוצאות!$B:$AA,O$4-1,FALSE),""))</f>
        <v/>
      </c>
    </row>
    <row r="321" spans="1:15" ht="16.5" thickBot="1" x14ac:dyDescent="0.3">
      <c r="A321" s="52">
        <f t="shared" si="5"/>
        <v>0</v>
      </c>
      <c r="C321" s="75" t="str">
        <f>IF(OR(C320="סה""כ",C320=""),"",IF(IFERROR(_xlfn.AGGREGATE(15,6,הוצאות!$B$1:$B$1017*1/--(הוצאות!$A$1:$A$1017=$P$5),ROW()-5),"")&lt;2000000000,IFERROR(_xlfn.AGGREGATE(15,6,הוצאות!$B$1:$B$1017*1/--(הוצאות!$A$1:$A$1017=$P$5),ROW()-5),""),"סה""כ"))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1" s="76" t="str">
        <f>IF(C321="סה""כ","",IFERROR(VLOOKUP($C321,הוצאות!$B:$Z,5,FALSE),""))</f>
        <v/>
      </c>
      <c r="E321" s="77">
        <v>167435</v>
      </c>
      <c r="F321" s="77">
        <v>114565</v>
      </c>
      <c r="G321" s="77">
        <v>145246</v>
      </c>
      <c r="H321" s="78">
        <v>251440</v>
      </c>
      <c r="I321" s="78">
        <v>201029</v>
      </c>
      <c r="J321" s="78">
        <v>265358.28000000003</v>
      </c>
      <c r="K321" s="79" t="str">
        <f ca="1">IF($C321="סה""כ",SUM(INDIRECT(ADDRESS(6,COLUMN())&amp;":"&amp;ADDRESS(ROW()-1,COLUMN()))),IFERROR(VLOOKUP($C321,הוצאות!$B:$AA,K$4-1,FALSE),""))</f>
        <v/>
      </c>
      <c r="L321" s="79" t="str">
        <f ca="1">IF($C321="סה""כ",SUM(INDIRECT(ADDRESS(6,COLUMN())&amp;":"&amp;ADDRESS(ROW()-1,COLUMN()))),IFERROR(VLOOKUP($C321,הוצאות!$B:$AA,L$4-1,FALSE),""))</f>
        <v/>
      </c>
      <c r="M321" s="79" t="str">
        <f ca="1">IF($C321="סה""כ",SUM(INDIRECT(ADDRESS(6,COLUMN())&amp;":"&amp;ADDRESS(ROW()-1,COLUMN()))),IFERROR(VLOOKUP($C321,הוצאות!$B:$AA,M$4-1,FALSE),""))</f>
        <v/>
      </c>
      <c r="N321" s="79" t="str">
        <f ca="1">IF($C321="סה""כ",SUM(INDIRECT(ADDRESS(6,COLUMN())&amp;":"&amp;ADDRESS(ROW()-1,COLUMN()))),IFERROR(VLOOKUP($C321,הוצאות!$B:$AA,N$4-1,FALSE),""))</f>
        <v/>
      </c>
      <c r="O321" s="79" t="str">
        <f ca="1">IF($C321="סה""כ",SUM(INDIRECT(ADDRESS(6,COLUMN())&amp;":"&amp;ADDRESS(ROW()-1,COLUMN()))),IFERROR(VLOOKUP($C321,הוצאות!$B:$AA,O$4-1,FALSE),""))</f>
        <v/>
      </c>
    </row>
    <row r="322" spans="1:15" ht="16.5" thickBot="1" x14ac:dyDescent="0.3">
      <c r="A322" s="52">
        <f t="shared" si="5"/>
        <v>0</v>
      </c>
      <c r="C322" s="75" t="str">
        <f>IF(OR(C321="סה""כ",C321=""),"",IF(IFERROR(_xlfn.AGGREGATE(15,6,הוצאות!$B$1:$B$1017*1/--(הוצאות!$A$1:$A$1017=$P$5),ROW()-5),"")&lt;2000000000,IFERROR(_xlfn.AGGREGATE(15,6,הוצאות!$B$1:$B$1017*1/--(הוצאות!$A$1:$A$1017=$P$5),ROW()-5),""),"סה""כ"))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2" s="76" t="str">
        <f>IF(C322="סה""כ","",IFERROR(VLOOKUP($C322,הוצאות!$B:$Z,5,FALSE),""))</f>
        <v/>
      </c>
      <c r="E322" s="77">
        <v>167435</v>
      </c>
      <c r="F322" s="77">
        <v>114565</v>
      </c>
      <c r="G322" s="77">
        <v>145246</v>
      </c>
      <c r="H322" s="78">
        <v>251440</v>
      </c>
      <c r="I322" s="78">
        <v>201029</v>
      </c>
      <c r="J322" s="78">
        <v>265358.28000000003</v>
      </c>
      <c r="K322" s="79" t="str">
        <f ca="1">IF($C322="סה""כ",SUM(INDIRECT(ADDRESS(6,COLUMN())&amp;":"&amp;ADDRESS(ROW()-1,COLUMN()))),IFERROR(VLOOKUP($C322,הוצאות!$B:$AA,K$4-1,FALSE),""))</f>
        <v/>
      </c>
      <c r="L322" s="79" t="str">
        <f ca="1">IF($C322="סה""כ",SUM(INDIRECT(ADDRESS(6,COLUMN())&amp;":"&amp;ADDRESS(ROW()-1,COLUMN()))),IFERROR(VLOOKUP($C322,הוצאות!$B:$AA,L$4-1,FALSE),""))</f>
        <v/>
      </c>
      <c r="M322" s="79" t="str">
        <f ca="1">IF($C322="סה""כ",SUM(INDIRECT(ADDRESS(6,COLUMN())&amp;":"&amp;ADDRESS(ROW()-1,COLUMN()))),IFERROR(VLOOKUP($C322,הוצאות!$B:$AA,M$4-1,FALSE),""))</f>
        <v/>
      </c>
      <c r="N322" s="79" t="str">
        <f ca="1">IF($C322="סה""כ",SUM(INDIRECT(ADDRESS(6,COLUMN())&amp;":"&amp;ADDRESS(ROW()-1,COLUMN()))),IFERROR(VLOOKUP($C322,הוצאות!$B:$AA,N$4-1,FALSE),""))</f>
        <v/>
      </c>
      <c r="O322" s="79" t="str">
        <f ca="1">IF($C322="סה""כ",SUM(INDIRECT(ADDRESS(6,COLUMN())&amp;":"&amp;ADDRESS(ROW()-1,COLUMN()))),IFERROR(VLOOKUP($C322,הוצאות!$B:$AA,O$4-1,FALSE),""))</f>
        <v/>
      </c>
    </row>
    <row r="323" spans="1:15" ht="16.5" thickBot="1" x14ac:dyDescent="0.3">
      <c r="A323" s="52">
        <f t="shared" si="5"/>
        <v>0</v>
      </c>
      <c r="C323" s="75" t="str">
        <f>IF(OR(C322="סה""כ",C322=""),"",IF(IFERROR(_xlfn.AGGREGATE(15,6,הוצאות!$B$1:$B$1017*1/--(הוצאות!$A$1:$A$1017=$P$5),ROW()-5),"")&lt;2000000000,IFERROR(_xlfn.AGGREGATE(15,6,הוצאות!$B$1:$B$1017*1/--(הוצאות!$A$1:$A$1017=$P$5),ROW()-5),""),"סה""כ"))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3" s="76" t="str">
        <f>IF(C323="סה""כ","",IFERROR(VLOOKUP($C323,הוצאות!$B:$Z,5,FALSE),""))</f>
        <v/>
      </c>
      <c r="E323" s="77">
        <v>167435</v>
      </c>
      <c r="F323" s="77">
        <v>114565</v>
      </c>
      <c r="G323" s="77">
        <v>145246</v>
      </c>
      <c r="H323" s="78">
        <v>251440</v>
      </c>
      <c r="I323" s="78">
        <v>201029</v>
      </c>
      <c r="J323" s="78">
        <v>265358.28000000003</v>
      </c>
      <c r="K323" s="79" t="str">
        <f ca="1">IF($C323="סה""כ",SUM(INDIRECT(ADDRESS(6,COLUMN())&amp;":"&amp;ADDRESS(ROW()-1,COLUMN()))),IFERROR(VLOOKUP($C323,הוצאות!$B:$AA,K$4-1,FALSE),""))</f>
        <v/>
      </c>
      <c r="L323" s="79" t="str">
        <f ca="1">IF($C323="סה""כ",SUM(INDIRECT(ADDRESS(6,COLUMN())&amp;":"&amp;ADDRESS(ROW()-1,COLUMN()))),IFERROR(VLOOKUP($C323,הוצאות!$B:$AA,L$4-1,FALSE),""))</f>
        <v/>
      </c>
      <c r="M323" s="79" t="str">
        <f ca="1">IF($C323="סה""כ",SUM(INDIRECT(ADDRESS(6,COLUMN())&amp;":"&amp;ADDRESS(ROW()-1,COLUMN()))),IFERROR(VLOOKUP($C323,הוצאות!$B:$AA,M$4-1,FALSE),""))</f>
        <v/>
      </c>
      <c r="N323" s="79" t="str">
        <f ca="1">IF($C323="סה""כ",SUM(INDIRECT(ADDRESS(6,COLUMN())&amp;":"&amp;ADDRESS(ROW()-1,COLUMN()))),IFERROR(VLOOKUP($C323,הוצאות!$B:$AA,N$4-1,FALSE),""))</f>
        <v/>
      </c>
      <c r="O323" s="79" t="str">
        <f ca="1">IF($C323="סה""כ",SUM(INDIRECT(ADDRESS(6,COLUMN())&amp;":"&amp;ADDRESS(ROW()-1,COLUMN()))),IFERROR(VLOOKUP($C323,הוצאות!$B:$AA,O$4-1,FALSE),""))</f>
        <v/>
      </c>
    </row>
    <row r="324" spans="1:15" ht="16.5" thickBot="1" x14ac:dyDescent="0.3">
      <c r="A324" s="52">
        <f t="shared" si="5"/>
        <v>0</v>
      </c>
      <c r="C324" s="75" t="str">
        <f>IF(OR(C323="סה""כ",C323=""),"",IF(IFERROR(_xlfn.AGGREGATE(15,6,הוצאות!$B$1:$B$1017*1/--(הוצאות!$A$1:$A$1017=$P$5),ROW()-5),"")&lt;2000000000,IFERROR(_xlfn.AGGREGATE(15,6,הוצאות!$B$1:$B$1017*1/--(הוצאות!$A$1:$A$1017=$P$5),ROW()-5),""),"סה""כ"))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4" s="76" t="str">
        <f>IF(C324="סה""כ","",IFERROR(VLOOKUP($C324,הוצאות!$B:$Z,5,FALSE),""))</f>
        <v/>
      </c>
      <c r="E324" s="77">
        <v>167435</v>
      </c>
      <c r="F324" s="77">
        <v>114565</v>
      </c>
      <c r="G324" s="77">
        <v>145246</v>
      </c>
      <c r="H324" s="78">
        <v>251440</v>
      </c>
      <c r="I324" s="78">
        <v>201029</v>
      </c>
      <c r="J324" s="78">
        <v>265358.28000000003</v>
      </c>
      <c r="K324" s="79" t="str">
        <f ca="1">IF($C324="סה""כ",SUM(INDIRECT(ADDRESS(6,COLUMN())&amp;":"&amp;ADDRESS(ROW()-1,COLUMN()))),IFERROR(VLOOKUP($C324,הוצאות!$B:$AA,K$4-1,FALSE),""))</f>
        <v/>
      </c>
      <c r="L324" s="79" t="str">
        <f ca="1">IF($C324="סה""כ",SUM(INDIRECT(ADDRESS(6,COLUMN())&amp;":"&amp;ADDRESS(ROW()-1,COLUMN()))),IFERROR(VLOOKUP($C324,הוצאות!$B:$AA,L$4-1,FALSE),""))</f>
        <v/>
      </c>
      <c r="M324" s="79" t="str">
        <f ca="1">IF($C324="סה""כ",SUM(INDIRECT(ADDRESS(6,COLUMN())&amp;":"&amp;ADDRESS(ROW()-1,COLUMN()))),IFERROR(VLOOKUP($C324,הוצאות!$B:$AA,M$4-1,FALSE),""))</f>
        <v/>
      </c>
      <c r="N324" s="79" t="str">
        <f ca="1">IF($C324="סה""כ",SUM(INDIRECT(ADDRESS(6,COLUMN())&amp;":"&amp;ADDRESS(ROW()-1,COLUMN()))),IFERROR(VLOOKUP($C324,הוצאות!$B:$AA,N$4-1,FALSE),""))</f>
        <v/>
      </c>
      <c r="O324" s="79" t="str">
        <f ca="1">IF($C324="סה""כ",SUM(INDIRECT(ADDRESS(6,COLUMN())&amp;":"&amp;ADDRESS(ROW()-1,COLUMN()))),IFERROR(VLOOKUP($C324,הוצאות!$B:$AA,O$4-1,FALSE),""))</f>
        <v/>
      </c>
    </row>
    <row r="325" spans="1:15" ht="16.5" thickBot="1" x14ac:dyDescent="0.3">
      <c r="A325" s="52">
        <f t="shared" si="5"/>
        <v>0</v>
      </c>
      <c r="C325" s="75" t="str">
        <f>IF(OR(C324="סה""כ",C324=""),"",IF(IFERROR(_xlfn.AGGREGATE(15,6,הוצאות!$B$1:$B$1017*1/--(הוצאות!$A$1:$A$1017=$P$5),ROW()-5),"")&lt;2000000000,IFERROR(_xlfn.AGGREGATE(15,6,הוצאות!$B$1:$B$1017*1/--(הוצאות!$A$1:$A$1017=$P$5),ROW()-5),""),"סה""כ"))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5" s="76" t="str">
        <f>IF(C325="סה""כ","",IFERROR(VLOOKUP($C325,הוצאות!$B:$Z,5,FALSE),""))</f>
        <v/>
      </c>
      <c r="E325" s="77">
        <v>167435</v>
      </c>
      <c r="F325" s="77">
        <v>114565</v>
      </c>
      <c r="G325" s="77">
        <v>145246</v>
      </c>
      <c r="H325" s="78">
        <v>251440</v>
      </c>
      <c r="I325" s="78">
        <v>201029</v>
      </c>
      <c r="J325" s="78">
        <v>265358.28000000003</v>
      </c>
      <c r="K325" s="79" t="str">
        <f ca="1">IF($C325="סה""כ",SUM(INDIRECT(ADDRESS(6,COLUMN())&amp;":"&amp;ADDRESS(ROW()-1,COLUMN()))),IFERROR(VLOOKUP($C325,הוצאות!$B:$AA,K$4-1,FALSE),""))</f>
        <v/>
      </c>
      <c r="L325" s="79" t="str">
        <f ca="1">IF($C325="סה""כ",SUM(INDIRECT(ADDRESS(6,COLUMN())&amp;":"&amp;ADDRESS(ROW()-1,COLUMN()))),IFERROR(VLOOKUP($C325,הוצאות!$B:$AA,L$4-1,FALSE),""))</f>
        <v/>
      </c>
      <c r="M325" s="79" t="str">
        <f ca="1">IF($C325="סה""כ",SUM(INDIRECT(ADDRESS(6,COLUMN())&amp;":"&amp;ADDRESS(ROW()-1,COLUMN()))),IFERROR(VLOOKUP($C325,הוצאות!$B:$AA,M$4-1,FALSE),""))</f>
        <v/>
      </c>
      <c r="N325" s="79" t="str">
        <f ca="1">IF($C325="סה""כ",SUM(INDIRECT(ADDRESS(6,COLUMN())&amp;":"&amp;ADDRESS(ROW()-1,COLUMN()))),IFERROR(VLOOKUP($C325,הוצאות!$B:$AA,N$4-1,FALSE),""))</f>
        <v/>
      </c>
      <c r="O325" s="79" t="str">
        <f ca="1">IF($C325="סה""כ",SUM(INDIRECT(ADDRESS(6,COLUMN())&amp;":"&amp;ADDRESS(ROW()-1,COLUMN()))),IFERROR(VLOOKUP($C325,הוצאות!$B:$AA,O$4-1,FALSE),""))</f>
        <v/>
      </c>
    </row>
    <row r="326" spans="1:15" ht="16.5" thickBot="1" x14ac:dyDescent="0.3">
      <c r="A326" s="52">
        <f t="shared" si="5"/>
        <v>0</v>
      </c>
      <c r="C326" s="75" t="str">
        <f>IF(OR(C325="סה""כ",C325=""),"",IF(IFERROR(_xlfn.AGGREGATE(15,6,הוצאות!$B$1:$B$1017*1/--(הוצאות!$A$1:$A$1017=$P$5),ROW()-5),"")&lt;2000000000,IFERROR(_xlfn.AGGREGATE(15,6,הוצאות!$B$1:$B$1017*1/--(הוצאות!$A$1:$A$1017=$P$5),ROW()-5),""),"סה""כ"))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6" s="76" t="str">
        <f>IF(C326="סה""כ","",IFERROR(VLOOKUP($C326,הוצאות!$B:$Z,5,FALSE),""))</f>
        <v/>
      </c>
      <c r="E326" s="77">
        <v>167435</v>
      </c>
      <c r="F326" s="77">
        <v>114565</v>
      </c>
      <c r="G326" s="77">
        <v>145246</v>
      </c>
      <c r="H326" s="78">
        <v>251440</v>
      </c>
      <c r="I326" s="78">
        <v>201029</v>
      </c>
      <c r="J326" s="78">
        <v>265358.28000000003</v>
      </c>
      <c r="K326" s="79" t="str">
        <f ca="1">IF($C326="סה""כ",SUM(INDIRECT(ADDRESS(6,COLUMN())&amp;":"&amp;ADDRESS(ROW()-1,COLUMN()))),IFERROR(VLOOKUP($C326,הוצאות!$B:$AA,K$4-1,FALSE),""))</f>
        <v/>
      </c>
      <c r="L326" s="79" t="str">
        <f ca="1">IF($C326="סה""כ",SUM(INDIRECT(ADDRESS(6,COLUMN())&amp;":"&amp;ADDRESS(ROW()-1,COLUMN()))),IFERROR(VLOOKUP($C326,הוצאות!$B:$AA,L$4-1,FALSE),""))</f>
        <v/>
      </c>
      <c r="M326" s="79" t="str">
        <f ca="1">IF($C326="סה""כ",SUM(INDIRECT(ADDRESS(6,COLUMN())&amp;":"&amp;ADDRESS(ROW()-1,COLUMN()))),IFERROR(VLOOKUP($C326,הוצאות!$B:$AA,M$4-1,FALSE),""))</f>
        <v/>
      </c>
      <c r="N326" s="79" t="str">
        <f ca="1">IF($C326="סה""כ",SUM(INDIRECT(ADDRESS(6,COLUMN())&amp;":"&amp;ADDRESS(ROW()-1,COLUMN()))),IFERROR(VLOOKUP($C326,הוצאות!$B:$AA,N$4-1,FALSE),""))</f>
        <v/>
      </c>
      <c r="O326" s="79" t="str">
        <f ca="1">IF($C326="סה""כ",SUM(INDIRECT(ADDRESS(6,COLUMN())&amp;":"&amp;ADDRESS(ROW()-1,COLUMN()))),IFERROR(VLOOKUP($C326,הוצאות!$B:$AA,O$4-1,FALSE),""))</f>
        <v/>
      </c>
    </row>
    <row r="327" spans="1:15" ht="16.5" thickBot="1" x14ac:dyDescent="0.3">
      <c r="A327" s="52">
        <f t="shared" ref="A327:A390" si="6">IF(C327&lt;2000000000,1,0)</f>
        <v>0</v>
      </c>
      <c r="C327" s="75" t="str">
        <f>IF(OR(C326="סה""כ",C326=""),"",IF(IFERROR(_xlfn.AGGREGATE(15,6,הוצאות!$B$1:$B$1017*1/--(הוצאות!$A$1:$A$1017=$P$5),ROW()-5),"")&lt;2000000000,IFERROR(_xlfn.AGGREGATE(15,6,הוצאות!$B$1:$B$1017*1/--(הוצאות!$A$1:$A$1017=$P$5),ROW()-5),""),"סה""כ"))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7" s="76" t="str">
        <f>IF(C327="סה""כ","",IFERROR(VLOOKUP($C327,הוצאות!$B:$Z,5,FALSE),""))</f>
        <v/>
      </c>
      <c r="E327" s="77">
        <v>167435</v>
      </c>
      <c r="F327" s="77">
        <v>114565</v>
      </c>
      <c r="G327" s="77">
        <v>145246</v>
      </c>
      <c r="H327" s="78">
        <v>251440</v>
      </c>
      <c r="I327" s="78">
        <v>201029</v>
      </c>
      <c r="J327" s="78">
        <v>265358.28000000003</v>
      </c>
      <c r="K327" s="79" t="str">
        <f ca="1">IF($C327="סה""כ",SUM(INDIRECT(ADDRESS(6,COLUMN())&amp;":"&amp;ADDRESS(ROW()-1,COLUMN()))),IFERROR(VLOOKUP($C327,הוצאות!$B:$AA,K$4-1,FALSE),""))</f>
        <v/>
      </c>
      <c r="L327" s="79" t="str">
        <f ca="1">IF($C327="סה""כ",SUM(INDIRECT(ADDRESS(6,COLUMN())&amp;":"&amp;ADDRESS(ROW()-1,COLUMN()))),IFERROR(VLOOKUP($C327,הוצאות!$B:$AA,L$4-1,FALSE),""))</f>
        <v/>
      </c>
      <c r="M327" s="79" t="str">
        <f ca="1">IF($C327="סה""כ",SUM(INDIRECT(ADDRESS(6,COLUMN())&amp;":"&amp;ADDRESS(ROW()-1,COLUMN()))),IFERROR(VLOOKUP($C327,הוצאות!$B:$AA,M$4-1,FALSE),""))</f>
        <v/>
      </c>
      <c r="N327" s="79" t="str">
        <f ca="1">IF($C327="סה""כ",SUM(INDIRECT(ADDRESS(6,COLUMN())&amp;":"&amp;ADDRESS(ROW()-1,COLUMN()))),IFERROR(VLOOKUP($C327,הוצאות!$B:$AA,N$4-1,FALSE),""))</f>
        <v/>
      </c>
      <c r="O327" s="79" t="str">
        <f ca="1">IF($C327="סה""כ",SUM(INDIRECT(ADDRESS(6,COLUMN())&amp;":"&amp;ADDRESS(ROW()-1,COLUMN()))),IFERROR(VLOOKUP($C327,הוצאות!$B:$AA,O$4-1,FALSE),""))</f>
        <v/>
      </c>
    </row>
    <row r="328" spans="1:15" ht="16.5" thickBot="1" x14ac:dyDescent="0.3">
      <c r="A328" s="52">
        <f t="shared" si="6"/>
        <v>0</v>
      </c>
      <c r="C328" s="75" t="str">
        <f>IF(OR(C327="סה""כ",C327=""),"",IF(IFERROR(_xlfn.AGGREGATE(15,6,הוצאות!$B$1:$B$1017*1/--(הוצאות!$A$1:$A$1017=$P$5),ROW()-5),"")&lt;2000000000,IFERROR(_xlfn.AGGREGATE(15,6,הוצאות!$B$1:$B$1017*1/--(הוצאות!$A$1:$A$1017=$P$5),ROW()-5),""),"סה""כ"))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8" s="76" t="str">
        <f>IF(C328="סה""כ","",IFERROR(VLOOKUP($C328,הוצאות!$B:$Z,5,FALSE),""))</f>
        <v/>
      </c>
      <c r="E328" s="77">
        <v>167435</v>
      </c>
      <c r="F328" s="77">
        <v>114565</v>
      </c>
      <c r="G328" s="77">
        <v>145246</v>
      </c>
      <c r="H328" s="78">
        <v>251440</v>
      </c>
      <c r="I328" s="78">
        <v>201029</v>
      </c>
      <c r="J328" s="78">
        <v>265358.28000000003</v>
      </c>
      <c r="K328" s="79" t="str">
        <f ca="1">IF($C328="סה""כ",SUM(INDIRECT(ADDRESS(6,COLUMN())&amp;":"&amp;ADDRESS(ROW()-1,COLUMN()))),IFERROR(VLOOKUP($C328,הוצאות!$B:$AA,K$4-1,FALSE),""))</f>
        <v/>
      </c>
      <c r="L328" s="79" t="str">
        <f ca="1">IF($C328="סה""כ",SUM(INDIRECT(ADDRESS(6,COLUMN())&amp;":"&amp;ADDRESS(ROW()-1,COLUMN()))),IFERROR(VLOOKUP($C328,הוצאות!$B:$AA,L$4-1,FALSE),""))</f>
        <v/>
      </c>
      <c r="M328" s="79" t="str">
        <f ca="1">IF($C328="סה""כ",SUM(INDIRECT(ADDRESS(6,COLUMN())&amp;":"&amp;ADDRESS(ROW()-1,COLUMN()))),IFERROR(VLOOKUP($C328,הוצאות!$B:$AA,M$4-1,FALSE),""))</f>
        <v/>
      </c>
      <c r="N328" s="79" t="str">
        <f ca="1">IF($C328="סה""כ",SUM(INDIRECT(ADDRESS(6,COLUMN())&amp;":"&amp;ADDRESS(ROW()-1,COLUMN()))),IFERROR(VLOOKUP($C328,הוצאות!$B:$AA,N$4-1,FALSE),""))</f>
        <v/>
      </c>
      <c r="O328" s="79" t="str">
        <f ca="1">IF($C328="סה""כ",SUM(INDIRECT(ADDRESS(6,COLUMN())&amp;":"&amp;ADDRESS(ROW()-1,COLUMN()))),IFERROR(VLOOKUP($C328,הוצאות!$B:$AA,O$4-1,FALSE),""))</f>
        <v/>
      </c>
    </row>
    <row r="329" spans="1:15" ht="16.5" thickBot="1" x14ac:dyDescent="0.3">
      <c r="A329" s="52">
        <f t="shared" si="6"/>
        <v>0</v>
      </c>
      <c r="C329" s="75" t="str">
        <f>IF(OR(C328="סה""כ",C328=""),"",IF(IFERROR(_xlfn.AGGREGATE(15,6,הוצאות!$B$1:$B$1017*1/--(הוצאות!$A$1:$A$1017=$P$5),ROW()-5),"")&lt;2000000000,IFERROR(_xlfn.AGGREGATE(15,6,הוצאות!$B$1:$B$1017*1/--(הוצאות!$A$1:$A$1017=$P$5),ROW()-5),""),"סה""כ"))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29" s="76" t="str">
        <f>IF(C329="סה""כ","",IFERROR(VLOOKUP($C329,הוצאות!$B:$Z,5,FALSE),""))</f>
        <v/>
      </c>
      <c r="E329" s="77">
        <v>167435</v>
      </c>
      <c r="F329" s="77">
        <v>114565</v>
      </c>
      <c r="G329" s="77">
        <v>145246</v>
      </c>
      <c r="H329" s="78">
        <v>251440</v>
      </c>
      <c r="I329" s="78">
        <v>201029</v>
      </c>
      <c r="J329" s="78">
        <v>265358.28000000003</v>
      </c>
      <c r="K329" s="79" t="str">
        <f ca="1">IF($C329="סה""כ",SUM(INDIRECT(ADDRESS(6,COLUMN())&amp;":"&amp;ADDRESS(ROW()-1,COLUMN()))),IFERROR(VLOOKUP($C329,הוצאות!$B:$AA,K$4-1,FALSE),""))</f>
        <v/>
      </c>
      <c r="L329" s="79" t="str">
        <f ca="1">IF($C329="סה""כ",SUM(INDIRECT(ADDRESS(6,COLUMN())&amp;":"&amp;ADDRESS(ROW()-1,COLUMN()))),IFERROR(VLOOKUP($C329,הוצאות!$B:$AA,L$4-1,FALSE),""))</f>
        <v/>
      </c>
      <c r="M329" s="79" t="str">
        <f ca="1">IF($C329="סה""כ",SUM(INDIRECT(ADDRESS(6,COLUMN())&amp;":"&amp;ADDRESS(ROW()-1,COLUMN()))),IFERROR(VLOOKUP($C329,הוצאות!$B:$AA,M$4-1,FALSE),""))</f>
        <v/>
      </c>
      <c r="N329" s="79" t="str">
        <f ca="1">IF($C329="סה""כ",SUM(INDIRECT(ADDRESS(6,COLUMN())&amp;":"&amp;ADDRESS(ROW()-1,COLUMN()))),IFERROR(VLOOKUP($C329,הוצאות!$B:$AA,N$4-1,FALSE),""))</f>
        <v/>
      </c>
      <c r="O329" s="79" t="str">
        <f ca="1">IF($C329="סה""כ",SUM(INDIRECT(ADDRESS(6,COLUMN())&amp;":"&amp;ADDRESS(ROW()-1,COLUMN()))),IFERROR(VLOOKUP($C329,הוצאות!$B:$AA,O$4-1,FALSE),""))</f>
        <v/>
      </c>
    </row>
    <row r="330" spans="1:15" ht="16.5" thickBot="1" x14ac:dyDescent="0.3">
      <c r="A330" s="52">
        <f t="shared" si="6"/>
        <v>0</v>
      </c>
      <c r="C330" s="75" t="str">
        <f>IF(OR(C329="סה""כ",C329=""),"",IF(IFERROR(_xlfn.AGGREGATE(15,6,הוצאות!$B$1:$B$1017*1/--(הוצאות!$A$1:$A$1017=$P$5),ROW()-5),"")&lt;2000000000,IFERROR(_xlfn.AGGREGATE(15,6,הוצאות!$B$1:$B$1017*1/--(הוצאות!$A$1:$A$1017=$P$5),ROW()-5),""),"סה""כ"))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0" s="76" t="str">
        <f>IF(C330="סה""כ","",IFERROR(VLOOKUP($C330,הוצאות!$B:$Z,5,FALSE),""))</f>
        <v/>
      </c>
      <c r="E330" s="77">
        <v>167435</v>
      </c>
      <c r="F330" s="77">
        <v>114565</v>
      </c>
      <c r="G330" s="77">
        <v>145246</v>
      </c>
      <c r="H330" s="78">
        <v>251440</v>
      </c>
      <c r="I330" s="78">
        <v>201029</v>
      </c>
      <c r="J330" s="78">
        <v>265358.28000000003</v>
      </c>
      <c r="K330" s="79" t="str">
        <f ca="1">IF($C330="סה""כ",SUM(INDIRECT(ADDRESS(6,COLUMN())&amp;":"&amp;ADDRESS(ROW()-1,COLUMN()))),IFERROR(VLOOKUP($C330,הוצאות!$B:$AA,K$4-1,FALSE),""))</f>
        <v/>
      </c>
      <c r="L330" s="79" t="str">
        <f ca="1">IF($C330="סה""כ",SUM(INDIRECT(ADDRESS(6,COLUMN())&amp;":"&amp;ADDRESS(ROW()-1,COLUMN()))),IFERROR(VLOOKUP($C330,הוצאות!$B:$AA,L$4-1,FALSE),""))</f>
        <v/>
      </c>
      <c r="M330" s="79" t="str">
        <f ca="1">IF($C330="סה""כ",SUM(INDIRECT(ADDRESS(6,COLUMN())&amp;":"&amp;ADDRESS(ROW()-1,COLUMN()))),IFERROR(VLOOKUP($C330,הוצאות!$B:$AA,M$4-1,FALSE),""))</f>
        <v/>
      </c>
      <c r="N330" s="79" t="str">
        <f ca="1">IF($C330="סה""כ",SUM(INDIRECT(ADDRESS(6,COLUMN())&amp;":"&amp;ADDRESS(ROW()-1,COLUMN()))),IFERROR(VLOOKUP($C330,הוצאות!$B:$AA,N$4-1,FALSE),""))</f>
        <v/>
      </c>
      <c r="O330" s="79" t="str">
        <f ca="1">IF($C330="סה""כ",SUM(INDIRECT(ADDRESS(6,COLUMN())&amp;":"&amp;ADDRESS(ROW()-1,COLUMN()))),IFERROR(VLOOKUP($C330,הוצאות!$B:$AA,O$4-1,FALSE),""))</f>
        <v/>
      </c>
    </row>
    <row r="331" spans="1:15" ht="16.5" thickBot="1" x14ac:dyDescent="0.3">
      <c r="A331" s="52">
        <f t="shared" si="6"/>
        <v>0</v>
      </c>
      <c r="C331" s="75" t="str">
        <f>IF(OR(C330="סה""כ",C330=""),"",IF(IFERROR(_xlfn.AGGREGATE(15,6,הוצאות!$B$1:$B$1017*1/--(הוצאות!$A$1:$A$1017=$P$5),ROW()-5),"")&lt;2000000000,IFERROR(_xlfn.AGGREGATE(15,6,הוצאות!$B$1:$B$1017*1/--(הוצאות!$A$1:$A$1017=$P$5),ROW()-5),""),"סה""כ"))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1" s="76" t="str">
        <f>IF(C331="סה""כ","",IFERROR(VLOOKUP($C331,הוצאות!$B:$Z,5,FALSE),""))</f>
        <v/>
      </c>
      <c r="E331" s="77">
        <v>167435</v>
      </c>
      <c r="F331" s="77">
        <v>114565</v>
      </c>
      <c r="G331" s="77">
        <v>145246</v>
      </c>
      <c r="H331" s="78">
        <v>251440</v>
      </c>
      <c r="I331" s="78">
        <v>201029</v>
      </c>
      <c r="J331" s="78">
        <v>265358.28000000003</v>
      </c>
      <c r="K331" s="79" t="str">
        <f ca="1">IF($C331="סה""כ",SUM(INDIRECT(ADDRESS(6,COLUMN())&amp;":"&amp;ADDRESS(ROW()-1,COLUMN()))),IFERROR(VLOOKUP($C331,הוצאות!$B:$AA,K$4-1,FALSE),""))</f>
        <v/>
      </c>
      <c r="L331" s="79" t="str">
        <f ca="1">IF($C331="סה""כ",SUM(INDIRECT(ADDRESS(6,COLUMN())&amp;":"&amp;ADDRESS(ROW()-1,COLUMN()))),IFERROR(VLOOKUP($C331,הוצאות!$B:$AA,L$4-1,FALSE),""))</f>
        <v/>
      </c>
      <c r="M331" s="79" t="str">
        <f ca="1">IF($C331="סה""כ",SUM(INDIRECT(ADDRESS(6,COLUMN())&amp;":"&amp;ADDRESS(ROW()-1,COLUMN()))),IFERROR(VLOOKUP($C331,הוצאות!$B:$AA,M$4-1,FALSE),""))</f>
        <v/>
      </c>
      <c r="N331" s="79" t="str">
        <f ca="1">IF($C331="סה""כ",SUM(INDIRECT(ADDRESS(6,COLUMN())&amp;":"&amp;ADDRESS(ROW()-1,COLUMN()))),IFERROR(VLOOKUP($C331,הוצאות!$B:$AA,N$4-1,FALSE),""))</f>
        <v/>
      </c>
      <c r="O331" s="79" t="str">
        <f ca="1">IF($C331="סה""כ",SUM(INDIRECT(ADDRESS(6,COLUMN())&amp;":"&amp;ADDRESS(ROW()-1,COLUMN()))),IFERROR(VLOOKUP($C331,הוצאות!$B:$AA,O$4-1,FALSE),""))</f>
        <v/>
      </c>
    </row>
    <row r="332" spans="1:15" ht="16.5" thickBot="1" x14ac:dyDescent="0.3">
      <c r="A332" s="52">
        <f t="shared" si="6"/>
        <v>0</v>
      </c>
      <c r="C332" s="75" t="str">
        <f>IF(OR(C331="סה""כ",C331=""),"",IF(IFERROR(_xlfn.AGGREGATE(15,6,הוצאות!$B$1:$B$1017*1/--(הוצאות!$A$1:$A$1017=$P$5),ROW()-5),"")&lt;2000000000,IFERROR(_xlfn.AGGREGATE(15,6,הוצאות!$B$1:$B$1017*1/--(הוצאות!$A$1:$A$1017=$P$5),ROW()-5),""),"סה""כ"))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2" s="76" t="str">
        <f>IF(C332="סה""כ","",IFERROR(VLOOKUP($C332,הוצאות!$B:$Z,5,FALSE),""))</f>
        <v/>
      </c>
      <c r="E332" s="77">
        <v>167435</v>
      </c>
      <c r="F332" s="77">
        <v>114565</v>
      </c>
      <c r="G332" s="77">
        <v>145246</v>
      </c>
      <c r="H332" s="78">
        <v>251440</v>
      </c>
      <c r="I332" s="78">
        <v>201029</v>
      </c>
      <c r="J332" s="78">
        <v>265358.28000000003</v>
      </c>
      <c r="K332" s="79" t="str">
        <f ca="1">IF($C332="סה""כ",SUM(INDIRECT(ADDRESS(6,COLUMN())&amp;":"&amp;ADDRESS(ROW()-1,COLUMN()))),IFERROR(VLOOKUP($C332,הוצאות!$B:$AA,K$4-1,FALSE),""))</f>
        <v/>
      </c>
      <c r="L332" s="79" t="str">
        <f ca="1">IF($C332="סה""כ",SUM(INDIRECT(ADDRESS(6,COLUMN())&amp;":"&amp;ADDRESS(ROW()-1,COLUMN()))),IFERROR(VLOOKUP($C332,הוצאות!$B:$AA,L$4-1,FALSE),""))</f>
        <v/>
      </c>
      <c r="M332" s="79" t="str">
        <f ca="1">IF($C332="סה""כ",SUM(INDIRECT(ADDRESS(6,COLUMN())&amp;":"&amp;ADDRESS(ROW()-1,COLUMN()))),IFERROR(VLOOKUP($C332,הוצאות!$B:$AA,M$4-1,FALSE),""))</f>
        <v/>
      </c>
      <c r="N332" s="79" t="str">
        <f ca="1">IF($C332="סה""כ",SUM(INDIRECT(ADDRESS(6,COLUMN())&amp;":"&amp;ADDRESS(ROW()-1,COLUMN()))),IFERROR(VLOOKUP($C332,הוצאות!$B:$AA,N$4-1,FALSE),""))</f>
        <v/>
      </c>
      <c r="O332" s="79" t="str">
        <f ca="1">IF($C332="סה""כ",SUM(INDIRECT(ADDRESS(6,COLUMN())&amp;":"&amp;ADDRESS(ROW()-1,COLUMN()))),IFERROR(VLOOKUP($C332,הוצאות!$B:$AA,O$4-1,FALSE),""))</f>
        <v/>
      </c>
    </row>
    <row r="333" spans="1:15" ht="16.5" thickBot="1" x14ac:dyDescent="0.3">
      <c r="A333" s="52">
        <f t="shared" si="6"/>
        <v>0</v>
      </c>
      <c r="C333" s="75" t="str">
        <f>IF(OR(C332="סה""כ",C332=""),"",IF(IFERROR(_xlfn.AGGREGATE(15,6,הוצאות!$B$1:$B$1017*1/--(הוצאות!$A$1:$A$1017=$P$5),ROW()-5),"")&lt;2000000000,IFERROR(_xlfn.AGGREGATE(15,6,הוצאות!$B$1:$B$1017*1/--(הוצאות!$A$1:$A$1017=$P$5),ROW()-5),""),"סה""כ"))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3" s="76" t="str">
        <f>IF(C333="סה""כ","",IFERROR(VLOOKUP($C333,הוצאות!$B:$Z,5,FALSE),""))</f>
        <v/>
      </c>
      <c r="E333" s="77">
        <v>167435</v>
      </c>
      <c r="F333" s="77">
        <v>114565</v>
      </c>
      <c r="G333" s="77">
        <v>145246</v>
      </c>
      <c r="H333" s="78">
        <v>251440</v>
      </c>
      <c r="I333" s="78">
        <v>201029</v>
      </c>
      <c r="J333" s="78">
        <v>265358.28000000003</v>
      </c>
      <c r="K333" s="79" t="str">
        <f ca="1">IF($C333="סה""כ",SUM(INDIRECT(ADDRESS(6,COLUMN())&amp;":"&amp;ADDRESS(ROW()-1,COLUMN()))),IFERROR(VLOOKUP($C333,הוצאות!$B:$AA,K$4-1,FALSE),""))</f>
        <v/>
      </c>
      <c r="L333" s="79" t="str">
        <f ca="1">IF($C333="סה""כ",SUM(INDIRECT(ADDRESS(6,COLUMN())&amp;":"&amp;ADDRESS(ROW()-1,COLUMN()))),IFERROR(VLOOKUP($C333,הוצאות!$B:$AA,L$4-1,FALSE),""))</f>
        <v/>
      </c>
      <c r="M333" s="79" t="str">
        <f ca="1">IF($C333="סה""כ",SUM(INDIRECT(ADDRESS(6,COLUMN())&amp;":"&amp;ADDRESS(ROW()-1,COLUMN()))),IFERROR(VLOOKUP($C333,הוצאות!$B:$AA,M$4-1,FALSE),""))</f>
        <v/>
      </c>
      <c r="N333" s="79" t="str">
        <f ca="1">IF($C333="סה""כ",SUM(INDIRECT(ADDRESS(6,COLUMN())&amp;":"&amp;ADDRESS(ROW()-1,COLUMN()))),IFERROR(VLOOKUP($C333,הוצאות!$B:$AA,N$4-1,FALSE),""))</f>
        <v/>
      </c>
      <c r="O333" s="79" t="str">
        <f ca="1">IF($C333="סה""כ",SUM(INDIRECT(ADDRESS(6,COLUMN())&amp;":"&amp;ADDRESS(ROW()-1,COLUMN()))),IFERROR(VLOOKUP($C333,הוצאות!$B:$AA,O$4-1,FALSE),""))</f>
        <v/>
      </c>
    </row>
    <row r="334" spans="1:15" ht="16.5" thickBot="1" x14ac:dyDescent="0.3">
      <c r="A334" s="52">
        <f t="shared" si="6"/>
        <v>0</v>
      </c>
      <c r="C334" s="75" t="str">
        <f>IF(OR(C333="סה""כ",C333=""),"",IF(IFERROR(_xlfn.AGGREGATE(15,6,הוצאות!$B$1:$B$1017*1/--(הוצאות!$A$1:$A$1017=$P$5),ROW()-5),"")&lt;2000000000,IFERROR(_xlfn.AGGREGATE(15,6,הוצאות!$B$1:$B$1017*1/--(הוצאות!$A$1:$A$1017=$P$5),ROW()-5),""),"סה""כ"))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4" s="76" t="str">
        <f>IF(C334="סה""כ","",IFERROR(VLOOKUP($C334,הוצאות!$B:$Z,5,FALSE),""))</f>
        <v/>
      </c>
      <c r="E334" s="77">
        <v>167435</v>
      </c>
      <c r="F334" s="77">
        <v>114565</v>
      </c>
      <c r="G334" s="77">
        <v>145246</v>
      </c>
      <c r="H334" s="78">
        <v>251440</v>
      </c>
      <c r="I334" s="78">
        <v>201029</v>
      </c>
      <c r="J334" s="78">
        <v>265358.28000000003</v>
      </c>
      <c r="K334" s="79" t="str">
        <f ca="1">IF($C334="סה""כ",SUM(INDIRECT(ADDRESS(6,COLUMN())&amp;":"&amp;ADDRESS(ROW()-1,COLUMN()))),IFERROR(VLOOKUP($C334,הוצאות!$B:$AA,K$4-1,FALSE),""))</f>
        <v/>
      </c>
      <c r="L334" s="79" t="str">
        <f ca="1">IF($C334="סה""כ",SUM(INDIRECT(ADDRESS(6,COLUMN())&amp;":"&amp;ADDRESS(ROW()-1,COLUMN()))),IFERROR(VLOOKUP($C334,הוצאות!$B:$AA,L$4-1,FALSE),""))</f>
        <v/>
      </c>
      <c r="M334" s="79" t="str">
        <f ca="1">IF($C334="סה""כ",SUM(INDIRECT(ADDRESS(6,COLUMN())&amp;":"&amp;ADDRESS(ROW()-1,COLUMN()))),IFERROR(VLOOKUP($C334,הוצאות!$B:$AA,M$4-1,FALSE),""))</f>
        <v/>
      </c>
      <c r="N334" s="79" t="str">
        <f ca="1">IF($C334="סה""כ",SUM(INDIRECT(ADDRESS(6,COLUMN())&amp;":"&amp;ADDRESS(ROW()-1,COLUMN()))),IFERROR(VLOOKUP($C334,הוצאות!$B:$AA,N$4-1,FALSE),""))</f>
        <v/>
      </c>
      <c r="O334" s="79" t="str">
        <f ca="1">IF($C334="סה""כ",SUM(INDIRECT(ADDRESS(6,COLUMN())&amp;":"&amp;ADDRESS(ROW()-1,COLUMN()))),IFERROR(VLOOKUP($C334,הוצאות!$B:$AA,O$4-1,FALSE),""))</f>
        <v/>
      </c>
    </row>
    <row r="335" spans="1:15" ht="16.5" thickBot="1" x14ac:dyDescent="0.3">
      <c r="A335" s="52">
        <f t="shared" si="6"/>
        <v>0</v>
      </c>
      <c r="C335" s="75" t="str">
        <f>IF(OR(C334="סה""כ",C334=""),"",IF(IFERROR(_xlfn.AGGREGATE(15,6,הוצאות!$B$1:$B$1017*1/--(הוצאות!$A$1:$A$1017=$P$5),ROW()-5),"")&lt;2000000000,IFERROR(_xlfn.AGGREGATE(15,6,הוצאות!$B$1:$B$1017*1/--(הוצאות!$A$1:$A$1017=$P$5),ROW()-5),""),"סה""כ"))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5" s="76" t="str">
        <f>IF(C335="סה""כ","",IFERROR(VLOOKUP($C335,הוצאות!$B:$Z,5,FALSE),""))</f>
        <v/>
      </c>
      <c r="E335" s="77">
        <v>167435</v>
      </c>
      <c r="F335" s="77">
        <v>114565</v>
      </c>
      <c r="G335" s="77">
        <v>145246</v>
      </c>
      <c r="H335" s="78">
        <v>251440</v>
      </c>
      <c r="I335" s="78">
        <v>201029</v>
      </c>
      <c r="J335" s="78">
        <v>265358.28000000003</v>
      </c>
      <c r="K335" s="79" t="str">
        <f ca="1">IF($C335="סה""כ",SUM(INDIRECT(ADDRESS(6,COLUMN())&amp;":"&amp;ADDRESS(ROW()-1,COLUMN()))),IFERROR(VLOOKUP($C335,הוצאות!$B:$AA,K$4-1,FALSE),""))</f>
        <v/>
      </c>
      <c r="L335" s="79" t="str">
        <f ca="1">IF($C335="סה""כ",SUM(INDIRECT(ADDRESS(6,COLUMN())&amp;":"&amp;ADDRESS(ROW()-1,COLUMN()))),IFERROR(VLOOKUP($C335,הוצאות!$B:$AA,L$4-1,FALSE),""))</f>
        <v/>
      </c>
      <c r="M335" s="79" t="str">
        <f ca="1">IF($C335="סה""כ",SUM(INDIRECT(ADDRESS(6,COLUMN())&amp;":"&amp;ADDRESS(ROW()-1,COLUMN()))),IFERROR(VLOOKUP($C335,הוצאות!$B:$AA,M$4-1,FALSE),""))</f>
        <v/>
      </c>
      <c r="N335" s="79" t="str">
        <f ca="1">IF($C335="סה""כ",SUM(INDIRECT(ADDRESS(6,COLUMN())&amp;":"&amp;ADDRESS(ROW()-1,COLUMN()))),IFERROR(VLOOKUP($C335,הוצאות!$B:$AA,N$4-1,FALSE),""))</f>
        <v/>
      </c>
      <c r="O335" s="79" t="str">
        <f ca="1">IF($C335="סה""כ",SUM(INDIRECT(ADDRESS(6,COLUMN())&amp;":"&amp;ADDRESS(ROW()-1,COLUMN()))),IFERROR(VLOOKUP($C335,הוצאות!$B:$AA,O$4-1,FALSE),""))</f>
        <v/>
      </c>
    </row>
    <row r="336" spans="1:15" ht="16.5" thickBot="1" x14ac:dyDescent="0.3">
      <c r="A336" s="52">
        <f t="shared" si="6"/>
        <v>0</v>
      </c>
      <c r="C336" s="75" t="str">
        <f>IF(OR(C335="סה""כ",C335=""),"",IF(IFERROR(_xlfn.AGGREGATE(15,6,הוצאות!$B$1:$B$1017*1/--(הוצאות!$A$1:$A$1017=$P$5),ROW()-5),"")&lt;2000000000,IFERROR(_xlfn.AGGREGATE(15,6,הוצאות!$B$1:$B$1017*1/--(הוצאות!$A$1:$A$1017=$P$5),ROW()-5),""),"סה""כ"))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6" s="76" t="str">
        <f>IF(C336="סה""כ","",IFERROR(VLOOKUP($C336,הוצאות!$B:$Z,5,FALSE),""))</f>
        <v/>
      </c>
      <c r="E336" s="77">
        <v>167435</v>
      </c>
      <c r="F336" s="77">
        <v>114565</v>
      </c>
      <c r="G336" s="77">
        <v>145246</v>
      </c>
      <c r="H336" s="78">
        <v>251440</v>
      </c>
      <c r="I336" s="78">
        <v>201029</v>
      </c>
      <c r="J336" s="78">
        <v>265358.28000000003</v>
      </c>
      <c r="K336" s="79" t="str">
        <f ca="1">IF($C336="סה""כ",SUM(INDIRECT(ADDRESS(6,COLUMN())&amp;":"&amp;ADDRESS(ROW()-1,COLUMN()))),IFERROR(VLOOKUP($C336,הוצאות!$B:$AA,K$4-1,FALSE),""))</f>
        <v/>
      </c>
      <c r="L336" s="79" t="str">
        <f ca="1">IF($C336="סה""כ",SUM(INDIRECT(ADDRESS(6,COLUMN())&amp;":"&amp;ADDRESS(ROW()-1,COLUMN()))),IFERROR(VLOOKUP($C336,הוצאות!$B:$AA,L$4-1,FALSE),""))</f>
        <v/>
      </c>
      <c r="M336" s="79" t="str">
        <f ca="1">IF($C336="סה""כ",SUM(INDIRECT(ADDRESS(6,COLUMN())&amp;":"&amp;ADDRESS(ROW()-1,COLUMN()))),IFERROR(VLOOKUP($C336,הוצאות!$B:$AA,M$4-1,FALSE),""))</f>
        <v/>
      </c>
      <c r="N336" s="79" t="str">
        <f ca="1">IF($C336="סה""כ",SUM(INDIRECT(ADDRESS(6,COLUMN())&amp;":"&amp;ADDRESS(ROW()-1,COLUMN()))),IFERROR(VLOOKUP($C336,הוצאות!$B:$AA,N$4-1,FALSE),""))</f>
        <v/>
      </c>
      <c r="O336" s="79" t="str">
        <f ca="1">IF($C336="סה""כ",SUM(INDIRECT(ADDRESS(6,COLUMN())&amp;":"&amp;ADDRESS(ROW()-1,COLUMN()))),IFERROR(VLOOKUP($C336,הוצאות!$B:$AA,O$4-1,FALSE),""))</f>
        <v/>
      </c>
    </row>
    <row r="337" spans="1:15" ht="16.5" thickBot="1" x14ac:dyDescent="0.3">
      <c r="A337" s="52">
        <f t="shared" si="6"/>
        <v>0</v>
      </c>
      <c r="C337" s="75" t="str">
        <f>IF(OR(C336="סה""כ",C336=""),"",IF(IFERROR(_xlfn.AGGREGATE(15,6,הוצאות!$B$1:$B$1017*1/--(הוצאות!$A$1:$A$1017=$P$5),ROW()-5),"")&lt;2000000000,IFERROR(_xlfn.AGGREGATE(15,6,הוצאות!$B$1:$B$1017*1/--(הוצאות!$A$1:$A$1017=$P$5),ROW()-5),""),"סה""כ"))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7" s="76" t="str">
        <f>IF(C337="סה""כ","",IFERROR(VLOOKUP($C337,הוצאות!$B:$Z,5,FALSE),""))</f>
        <v/>
      </c>
      <c r="E337" s="77">
        <v>167435</v>
      </c>
      <c r="F337" s="77">
        <v>114565</v>
      </c>
      <c r="G337" s="77">
        <v>145246</v>
      </c>
      <c r="H337" s="78">
        <v>251440</v>
      </c>
      <c r="I337" s="78">
        <v>201029</v>
      </c>
      <c r="J337" s="78">
        <v>265358.28000000003</v>
      </c>
      <c r="K337" s="79" t="str">
        <f ca="1">IF($C337="סה""כ",SUM(INDIRECT(ADDRESS(6,COLUMN())&amp;":"&amp;ADDRESS(ROW()-1,COLUMN()))),IFERROR(VLOOKUP($C337,הוצאות!$B:$AA,K$4-1,FALSE),""))</f>
        <v/>
      </c>
      <c r="L337" s="79" t="str">
        <f ca="1">IF($C337="סה""כ",SUM(INDIRECT(ADDRESS(6,COLUMN())&amp;":"&amp;ADDRESS(ROW()-1,COLUMN()))),IFERROR(VLOOKUP($C337,הוצאות!$B:$AA,L$4-1,FALSE),""))</f>
        <v/>
      </c>
      <c r="M337" s="79" t="str">
        <f ca="1">IF($C337="סה""כ",SUM(INDIRECT(ADDRESS(6,COLUMN())&amp;":"&amp;ADDRESS(ROW()-1,COLUMN()))),IFERROR(VLOOKUP($C337,הוצאות!$B:$AA,M$4-1,FALSE),""))</f>
        <v/>
      </c>
      <c r="N337" s="79" t="str">
        <f ca="1">IF($C337="סה""כ",SUM(INDIRECT(ADDRESS(6,COLUMN())&amp;":"&amp;ADDRESS(ROW()-1,COLUMN()))),IFERROR(VLOOKUP($C337,הוצאות!$B:$AA,N$4-1,FALSE),""))</f>
        <v/>
      </c>
      <c r="O337" s="79" t="str">
        <f ca="1">IF($C337="סה""כ",SUM(INDIRECT(ADDRESS(6,COLUMN())&amp;":"&amp;ADDRESS(ROW()-1,COLUMN()))),IFERROR(VLOOKUP($C337,הוצאות!$B:$AA,O$4-1,FALSE),""))</f>
        <v/>
      </c>
    </row>
    <row r="338" spans="1:15" ht="16.5" thickBot="1" x14ac:dyDescent="0.3">
      <c r="A338" s="52">
        <f t="shared" si="6"/>
        <v>0</v>
      </c>
      <c r="C338" s="75" t="str">
        <f>IF(OR(C337="סה""כ",C337=""),"",IF(IFERROR(_xlfn.AGGREGATE(15,6,הוצאות!$B$1:$B$1017*1/--(הוצאות!$A$1:$A$1017=$P$5),ROW()-5),"")&lt;2000000000,IFERROR(_xlfn.AGGREGATE(15,6,הוצאות!$B$1:$B$1017*1/--(הוצאות!$A$1:$A$1017=$P$5),ROW()-5),""),"סה""כ"))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8" s="76" t="str">
        <f>IF(C338="סה""כ","",IFERROR(VLOOKUP($C338,הוצאות!$B:$Z,5,FALSE),""))</f>
        <v/>
      </c>
      <c r="E338" s="77">
        <v>167435</v>
      </c>
      <c r="F338" s="77">
        <v>114565</v>
      </c>
      <c r="G338" s="77">
        <v>145246</v>
      </c>
      <c r="H338" s="78">
        <v>251440</v>
      </c>
      <c r="I338" s="78">
        <v>201029</v>
      </c>
      <c r="J338" s="78">
        <v>265358.28000000003</v>
      </c>
      <c r="K338" s="79" t="str">
        <f ca="1">IF($C338="סה""כ",SUM(INDIRECT(ADDRESS(6,COLUMN())&amp;":"&amp;ADDRESS(ROW()-1,COLUMN()))),IFERROR(VLOOKUP($C338,הוצאות!$B:$AA,K$4-1,FALSE),""))</f>
        <v/>
      </c>
      <c r="L338" s="79" t="str">
        <f ca="1">IF($C338="סה""כ",SUM(INDIRECT(ADDRESS(6,COLUMN())&amp;":"&amp;ADDRESS(ROW()-1,COLUMN()))),IFERROR(VLOOKUP($C338,הוצאות!$B:$AA,L$4-1,FALSE),""))</f>
        <v/>
      </c>
      <c r="M338" s="79" t="str">
        <f ca="1">IF($C338="סה""כ",SUM(INDIRECT(ADDRESS(6,COLUMN())&amp;":"&amp;ADDRESS(ROW()-1,COLUMN()))),IFERROR(VLOOKUP($C338,הוצאות!$B:$AA,M$4-1,FALSE),""))</f>
        <v/>
      </c>
      <c r="N338" s="79" t="str">
        <f ca="1">IF($C338="סה""כ",SUM(INDIRECT(ADDRESS(6,COLUMN())&amp;":"&amp;ADDRESS(ROW()-1,COLUMN()))),IFERROR(VLOOKUP($C338,הוצאות!$B:$AA,N$4-1,FALSE),""))</f>
        <v/>
      </c>
      <c r="O338" s="79" t="str">
        <f ca="1">IF($C338="סה""כ",SUM(INDIRECT(ADDRESS(6,COLUMN())&amp;":"&amp;ADDRESS(ROW()-1,COLUMN()))),IFERROR(VLOOKUP($C338,הוצאות!$B:$AA,O$4-1,FALSE),""))</f>
        <v/>
      </c>
    </row>
    <row r="339" spans="1:15" ht="16.5" thickBot="1" x14ac:dyDescent="0.3">
      <c r="A339" s="52">
        <f t="shared" si="6"/>
        <v>0</v>
      </c>
      <c r="C339" s="75" t="str">
        <f>IF(OR(C338="סה""כ",C338=""),"",IF(IFERROR(_xlfn.AGGREGATE(15,6,הוצאות!$B$1:$B$1017*1/--(הוצאות!$A$1:$A$1017=$P$5),ROW()-5),"")&lt;2000000000,IFERROR(_xlfn.AGGREGATE(15,6,הוצאות!$B$1:$B$1017*1/--(הוצאות!$A$1:$A$1017=$P$5),ROW()-5),""),"סה""כ"))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39" s="76" t="str">
        <f>IF(C339="סה""כ","",IFERROR(VLOOKUP($C339,הוצאות!$B:$Z,5,FALSE),""))</f>
        <v/>
      </c>
      <c r="E339" s="77">
        <v>167435</v>
      </c>
      <c r="F339" s="77">
        <v>114565</v>
      </c>
      <c r="G339" s="77">
        <v>145246</v>
      </c>
      <c r="H339" s="78">
        <v>251440</v>
      </c>
      <c r="I339" s="78">
        <v>201029</v>
      </c>
      <c r="J339" s="78">
        <v>265358.28000000003</v>
      </c>
      <c r="K339" s="79" t="str">
        <f ca="1">IF($C339="סה""כ",SUM(INDIRECT(ADDRESS(6,COLUMN())&amp;":"&amp;ADDRESS(ROW()-1,COLUMN()))),IFERROR(VLOOKUP($C339,הוצאות!$B:$AA,K$4-1,FALSE),""))</f>
        <v/>
      </c>
      <c r="L339" s="79" t="str">
        <f ca="1">IF($C339="סה""כ",SUM(INDIRECT(ADDRESS(6,COLUMN())&amp;":"&amp;ADDRESS(ROW()-1,COLUMN()))),IFERROR(VLOOKUP($C339,הוצאות!$B:$AA,L$4-1,FALSE),""))</f>
        <v/>
      </c>
      <c r="M339" s="79" t="str">
        <f ca="1">IF($C339="סה""כ",SUM(INDIRECT(ADDRESS(6,COLUMN())&amp;":"&amp;ADDRESS(ROW()-1,COLUMN()))),IFERROR(VLOOKUP($C339,הוצאות!$B:$AA,M$4-1,FALSE),""))</f>
        <v/>
      </c>
      <c r="N339" s="79" t="str">
        <f ca="1">IF($C339="סה""כ",SUM(INDIRECT(ADDRESS(6,COLUMN())&amp;":"&amp;ADDRESS(ROW()-1,COLUMN()))),IFERROR(VLOOKUP($C339,הוצאות!$B:$AA,N$4-1,FALSE),""))</f>
        <v/>
      </c>
      <c r="O339" s="79" t="str">
        <f ca="1">IF($C339="סה""כ",SUM(INDIRECT(ADDRESS(6,COLUMN())&amp;":"&amp;ADDRESS(ROW()-1,COLUMN()))),IFERROR(VLOOKUP($C339,הוצאות!$B:$AA,O$4-1,FALSE),""))</f>
        <v/>
      </c>
    </row>
    <row r="340" spans="1:15" ht="16.5" thickBot="1" x14ac:dyDescent="0.3">
      <c r="A340" s="52">
        <f t="shared" si="6"/>
        <v>0</v>
      </c>
      <c r="C340" s="75" t="str">
        <f>IF(OR(C339="סה""כ",C339=""),"",IF(IFERROR(_xlfn.AGGREGATE(15,6,הוצאות!$B$1:$B$1017*1/--(הוצאות!$A$1:$A$1017=$P$5),ROW()-5),"")&lt;2000000000,IFERROR(_xlfn.AGGREGATE(15,6,הוצאות!$B$1:$B$1017*1/--(הוצאות!$A$1:$A$1017=$P$5),ROW()-5),""),"סה""כ"))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0" s="76" t="str">
        <f>IF(C340="סה""כ","",IFERROR(VLOOKUP($C340,הוצאות!$B:$Z,5,FALSE),""))</f>
        <v/>
      </c>
      <c r="E340" s="77">
        <v>167435</v>
      </c>
      <c r="F340" s="77">
        <v>114565</v>
      </c>
      <c r="G340" s="77">
        <v>145246</v>
      </c>
      <c r="H340" s="78">
        <v>251440</v>
      </c>
      <c r="I340" s="78">
        <v>201029</v>
      </c>
      <c r="J340" s="78">
        <v>265358.28000000003</v>
      </c>
      <c r="K340" s="79" t="str">
        <f ca="1">IF($C340="סה""כ",SUM(INDIRECT(ADDRESS(6,COLUMN())&amp;":"&amp;ADDRESS(ROW()-1,COLUMN()))),IFERROR(VLOOKUP($C340,הוצאות!$B:$AA,K$4-1,FALSE),""))</f>
        <v/>
      </c>
      <c r="L340" s="79" t="str">
        <f ca="1">IF($C340="סה""כ",SUM(INDIRECT(ADDRESS(6,COLUMN())&amp;":"&amp;ADDRESS(ROW()-1,COLUMN()))),IFERROR(VLOOKUP($C340,הוצאות!$B:$AA,L$4-1,FALSE),""))</f>
        <v/>
      </c>
      <c r="M340" s="79" t="str">
        <f ca="1">IF($C340="סה""כ",SUM(INDIRECT(ADDRESS(6,COLUMN())&amp;":"&amp;ADDRESS(ROW()-1,COLUMN()))),IFERROR(VLOOKUP($C340,הוצאות!$B:$AA,M$4-1,FALSE),""))</f>
        <v/>
      </c>
      <c r="N340" s="79" t="str">
        <f ca="1">IF($C340="סה""כ",SUM(INDIRECT(ADDRESS(6,COLUMN())&amp;":"&amp;ADDRESS(ROW()-1,COLUMN()))),IFERROR(VLOOKUP($C340,הוצאות!$B:$AA,N$4-1,FALSE),""))</f>
        <v/>
      </c>
      <c r="O340" s="79" t="str">
        <f ca="1">IF($C340="סה""כ",SUM(INDIRECT(ADDRESS(6,COLUMN())&amp;":"&amp;ADDRESS(ROW()-1,COLUMN()))),IFERROR(VLOOKUP($C340,הוצאות!$B:$AA,O$4-1,FALSE),""))</f>
        <v/>
      </c>
    </row>
    <row r="341" spans="1:15" ht="16.5" thickBot="1" x14ac:dyDescent="0.3">
      <c r="A341" s="52">
        <f t="shared" si="6"/>
        <v>0</v>
      </c>
      <c r="C341" s="75" t="str">
        <f>IF(OR(C340="סה""כ",C340=""),"",IF(IFERROR(_xlfn.AGGREGATE(15,6,הוצאות!$B$1:$B$1017*1/--(הוצאות!$A$1:$A$1017=$P$5),ROW()-5),"")&lt;2000000000,IFERROR(_xlfn.AGGREGATE(15,6,הוצאות!$B$1:$B$1017*1/--(הוצאות!$A$1:$A$1017=$P$5),ROW()-5),""),"סה""כ"))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1" s="76" t="str">
        <f>IF(C341="סה""כ","",IFERROR(VLOOKUP($C341,הוצאות!$B:$Z,5,FALSE),""))</f>
        <v/>
      </c>
      <c r="E341" s="77">
        <v>167435</v>
      </c>
      <c r="F341" s="77">
        <v>114565</v>
      </c>
      <c r="G341" s="77">
        <v>145246</v>
      </c>
      <c r="H341" s="78">
        <v>251440</v>
      </c>
      <c r="I341" s="78">
        <v>201029</v>
      </c>
      <c r="J341" s="78">
        <v>265358.28000000003</v>
      </c>
      <c r="K341" s="79" t="str">
        <f ca="1">IF($C341="סה""כ",SUM(INDIRECT(ADDRESS(6,COLUMN())&amp;":"&amp;ADDRESS(ROW()-1,COLUMN()))),IFERROR(VLOOKUP($C341,הוצאות!$B:$AA,K$4-1,FALSE),""))</f>
        <v/>
      </c>
      <c r="L341" s="79" t="str">
        <f ca="1">IF($C341="סה""כ",SUM(INDIRECT(ADDRESS(6,COLUMN())&amp;":"&amp;ADDRESS(ROW()-1,COLUMN()))),IFERROR(VLOOKUP($C341,הוצאות!$B:$AA,L$4-1,FALSE),""))</f>
        <v/>
      </c>
      <c r="M341" s="79" t="str">
        <f ca="1">IF($C341="סה""כ",SUM(INDIRECT(ADDRESS(6,COLUMN())&amp;":"&amp;ADDRESS(ROW()-1,COLUMN()))),IFERROR(VLOOKUP($C341,הוצאות!$B:$AA,M$4-1,FALSE),""))</f>
        <v/>
      </c>
      <c r="N341" s="79" t="str">
        <f ca="1">IF($C341="סה""כ",SUM(INDIRECT(ADDRESS(6,COLUMN())&amp;":"&amp;ADDRESS(ROW()-1,COLUMN()))),IFERROR(VLOOKUP($C341,הוצאות!$B:$AA,N$4-1,FALSE),""))</f>
        <v/>
      </c>
      <c r="O341" s="79" t="str">
        <f ca="1">IF($C341="סה""כ",SUM(INDIRECT(ADDRESS(6,COLUMN())&amp;":"&amp;ADDRESS(ROW()-1,COLUMN()))),IFERROR(VLOOKUP($C341,הוצאות!$B:$AA,O$4-1,FALSE),""))</f>
        <v/>
      </c>
    </row>
    <row r="342" spans="1:15" ht="16.5" thickBot="1" x14ac:dyDescent="0.3">
      <c r="A342" s="52">
        <f t="shared" si="6"/>
        <v>0</v>
      </c>
      <c r="C342" s="75" t="str">
        <f>IF(OR(C341="סה""כ",C341=""),"",IF(IFERROR(_xlfn.AGGREGATE(15,6,הוצאות!$B$1:$B$1017*1/--(הוצאות!$A$1:$A$1017=$P$5),ROW()-5),"")&lt;2000000000,IFERROR(_xlfn.AGGREGATE(15,6,הוצאות!$B$1:$B$1017*1/--(הוצאות!$A$1:$A$1017=$P$5),ROW()-5),""),"סה""כ"))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2" s="76" t="str">
        <f>IF(C342="סה""כ","",IFERROR(VLOOKUP($C342,הוצאות!$B:$Z,5,FALSE),""))</f>
        <v/>
      </c>
      <c r="E342" s="77">
        <v>167435</v>
      </c>
      <c r="F342" s="77">
        <v>114565</v>
      </c>
      <c r="G342" s="77">
        <v>145246</v>
      </c>
      <c r="H342" s="78">
        <v>251440</v>
      </c>
      <c r="I342" s="78">
        <v>201029</v>
      </c>
      <c r="J342" s="78">
        <v>265358.28000000003</v>
      </c>
      <c r="K342" s="79" t="str">
        <f ca="1">IF($C342="סה""כ",SUM(INDIRECT(ADDRESS(6,COLUMN())&amp;":"&amp;ADDRESS(ROW()-1,COLUMN()))),IFERROR(VLOOKUP($C342,הוצאות!$B:$AA,K$4-1,FALSE),""))</f>
        <v/>
      </c>
      <c r="L342" s="79" t="str">
        <f ca="1">IF($C342="סה""כ",SUM(INDIRECT(ADDRESS(6,COLUMN())&amp;":"&amp;ADDRESS(ROW()-1,COLUMN()))),IFERROR(VLOOKUP($C342,הוצאות!$B:$AA,L$4-1,FALSE),""))</f>
        <v/>
      </c>
      <c r="M342" s="79" t="str">
        <f ca="1">IF($C342="סה""כ",SUM(INDIRECT(ADDRESS(6,COLUMN())&amp;":"&amp;ADDRESS(ROW()-1,COLUMN()))),IFERROR(VLOOKUP($C342,הוצאות!$B:$AA,M$4-1,FALSE),""))</f>
        <v/>
      </c>
      <c r="N342" s="79" t="str">
        <f ca="1">IF($C342="סה""כ",SUM(INDIRECT(ADDRESS(6,COLUMN())&amp;":"&amp;ADDRESS(ROW()-1,COLUMN()))),IFERROR(VLOOKUP($C342,הוצאות!$B:$AA,N$4-1,FALSE),""))</f>
        <v/>
      </c>
      <c r="O342" s="79" t="str">
        <f ca="1">IF($C342="סה""כ",SUM(INDIRECT(ADDRESS(6,COLUMN())&amp;":"&amp;ADDRESS(ROW()-1,COLUMN()))),IFERROR(VLOOKUP($C342,הוצאות!$B:$AA,O$4-1,FALSE),""))</f>
        <v/>
      </c>
    </row>
    <row r="343" spans="1:15" ht="16.5" thickBot="1" x14ac:dyDescent="0.3">
      <c r="A343" s="52">
        <f t="shared" si="6"/>
        <v>0</v>
      </c>
      <c r="C343" s="75" t="str">
        <f>IF(OR(C342="סה""כ",C342=""),"",IF(IFERROR(_xlfn.AGGREGATE(15,6,הוצאות!$B$1:$B$1017*1/--(הוצאות!$A$1:$A$1017=$P$5),ROW()-5),"")&lt;2000000000,IFERROR(_xlfn.AGGREGATE(15,6,הוצאות!$B$1:$B$1017*1/--(הוצאות!$A$1:$A$1017=$P$5),ROW()-5),""),"סה""כ"))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3" s="76" t="str">
        <f>IF(C343="סה""כ","",IFERROR(VLOOKUP($C343,הוצאות!$B:$Z,5,FALSE),""))</f>
        <v/>
      </c>
      <c r="E343" s="77">
        <v>167435</v>
      </c>
      <c r="F343" s="77">
        <v>114565</v>
      </c>
      <c r="G343" s="77">
        <v>145246</v>
      </c>
      <c r="H343" s="78">
        <v>251440</v>
      </c>
      <c r="I343" s="78">
        <v>201029</v>
      </c>
      <c r="J343" s="78">
        <v>265358.28000000003</v>
      </c>
      <c r="K343" s="79" t="str">
        <f ca="1">IF($C343="סה""כ",SUM(INDIRECT(ADDRESS(6,COLUMN())&amp;":"&amp;ADDRESS(ROW()-1,COLUMN()))),IFERROR(VLOOKUP($C343,הוצאות!$B:$AA,K$4-1,FALSE),""))</f>
        <v/>
      </c>
      <c r="L343" s="79" t="str">
        <f ca="1">IF($C343="סה""כ",SUM(INDIRECT(ADDRESS(6,COLUMN())&amp;":"&amp;ADDRESS(ROW()-1,COLUMN()))),IFERROR(VLOOKUP($C343,הוצאות!$B:$AA,L$4-1,FALSE),""))</f>
        <v/>
      </c>
      <c r="M343" s="79" t="str">
        <f ca="1">IF($C343="סה""כ",SUM(INDIRECT(ADDRESS(6,COLUMN())&amp;":"&amp;ADDRESS(ROW()-1,COLUMN()))),IFERROR(VLOOKUP($C343,הוצאות!$B:$AA,M$4-1,FALSE),""))</f>
        <v/>
      </c>
      <c r="N343" s="79" t="str">
        <f ca="1">IF($C343="סה""כ",SUM(INDIRECT(ADDRESS(6,COLUMN())&amp;":"&amp;ADDRESS(ROW()-1,COLUMN()))),IFERROR(VLOOKUP($C343,הוצאות!$B:$AA,N$4-1,FALSE),""))</f>
        <v/>
      </c>
      <c r="O343" s="79" t="str">
        <f ca="1">IF($C343="סה""כ",SUM(INDIRECT(ADDRESS(6,COLUMN())&amp;":"&amp;ADDRESS(ROW()-1,COLUMN()))),IFERROR(VLOOKUP($C343,הוצאות!$B:$AA,O$4-1,FALSE),""))</f>
        <v/>
      </c>
    </row>
    <row r="344" spans="1:15" ht="16.5" thickBot="1" x14ac:dyDescent="0.3">
      <c r="A344" s="52">
        <f t="shared" si="6"/>
        <v>0</v>
      </c>
      <c r="C344" s="75" t="str">
        <f>IF(OR(C343="סה""כ",C343=""),"",IF(IFERROR(_xlfn.AGGREGATE(15,6,הוצאות!$B$1:$B$1017*1/--(הוצאות!$A$1:$A$1017=$P$5),ROW()-5),"")&lt;2000000000,IFERROR(_xlfn.AGGREGATE(15,6,הוצאות!$B$1:$B$1017*1/--(הוצאות!$A$1:$A$1017=$P$5),ROW()-5),""),"סה""כ"))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4" s="76" t="str">
        <f>IF(C344="סה""כ","",IFERROR(VLOOKUP($C344,הוצאות!$B:$Z,5,FALSE),""))</f>
        <v/>
      </c>
      <c r="E344" s="77">
        <v>167435</v>
      </c>
      <c r="F344" s="77">
        <v>114565</v>
      </c>
      <c r="G344" s="77">
        <v>145246</v>
      </c>
      <c r="H344" s="78">
        <v>251440</v>
      </c>
      <c r="I344" s="78">
        <v>201029</v>
      </c>
      <c r="J344" s="78">
        <v>265358.28000000003</v>
      </c>
      <c r="K344" s="79" t="str">
        <f ca="1">IF($C344="סה""כ",SUM(INDIRECT(ADDRESS(6,COLUMN())&amp;":"&amp;ADDRESS(ROW()-1,COLUMN()))),IFERROR(VLOOKUP($C344,הוצאות!$B:$AA,K$4-1,FALSE),""))</f>
        <v/>
      </c>
      <c r="L344" s="79" t="str">
        <f ca="1">IF($C344="סה""כ",SUM(INDIRECT(ADDRESS(6,COLUMN())&amp;":"&amp;ADDRESS(ROW()-1,COLUMN()))),IFERROR(VLOOKUP($C344,הוצאות!$B:$AA,L$4-1,FALSE),""))</f>
        <v/>
      </c>
      <c r="M344" s="79" t="str">
        <f ca="1">IF($C344="סה""כ",SUM(INDIRECT(ADDRESS(6,COLUMN())&amp;":"&amp;ADDRESS(ROW()-1,COLUMN()))),IFERROR(VLOOKUP($C344,הוצאות!$B:$AA,M$4-1,FALSE),""))</f>
        <v/>
      </c>
      <c r="N344" s="79" t="str">
        <f ca="1">IF($C344="סה""כ",SUM(INDIRECT(ADDRESS(6,COLUMN())&amp;":"&amp;ADDRESS(ROW()-1,COLUMN()))),IFERROR(VLOOKUP($C344,הוצאות!$B:$AA,N$4-1,FALSE),""))</f>
        <v/>
      </c>
      <c r="O344" s="79" t="str">
        <f ca="1">IF($C344="סה""כ",SUM(INDIRECT(ADDRESS(6,COLUMN())&amp;":"&amp;ADDRESS(ROW()-1,COLUMN()))),IFERROR(VLOOKUP($C344,הוצאות!$B:$AA,O$4-1,FALSE),""))</f>
        <v/>
      </c>
    </row>
    <row r="345" spans="1:15" ht="16.5" thickBot="1" x14ac:dyDescent="0.3">
      <c r="A345" s="52">
        <f t="shared" si="6"/>
        <v>0</v>
      </c>
      <c r="C345" s="75" t="str">
        <f>IF(OR(C344="סה""כ",C344=""),"",IF(IFERROR(_xlfn.AGGREGATE(15,6,הוצאות!$B$1:$B$1017*1/--(הוצאות!$A$1:$A$1017=$P$5),ROW()-5),"")&lt;2000000000,IFERROR(_xlfn.AGGREGATE(15,6,הוצאות!$B$1:$B$1017*1/--(הוצאות!$A$1:$A$1017=$P$5),ROW()-5),""),"סה""כ"))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5" s="76" t="str">
        <f>IF(C345="סה""כ","",IFERROR(VLOOKUP($C345,הוצאות!$B:$Z,5,FALSE),""))</f>
        <v/>
      </c>
      <c r="E345" s="77">
        <v>167435</v>
      </c>
      <c r="F345" s="77">
        <v>114565</v>
      </c>
      <c r="G345" s="77">
        <v>145246</v>
      </c>
      <c r="H345" s="78">
        <v>251440</v>
      </c>
      <c r="I345" s="78">
        <v>201029</v>
      </c>
      <c r="J345" s="78">
        <v>265358.28000000003</v>
      </c>
      <c r="K345" s="79" t="str">
        <f ca="1">IF($C345="סה""כ",SUM(INDIRECT(ADDRESS(6,COLUMN())&amp;":"&amp;ADDRESS(ROW()-1,COLUMN()))),IFERROR(VLOOKUP($C345,הוצאות!$B:$AA,K$4-1,FALSE),""))</f>
        <v/>
      </c>
      <c r="L345" s="79" t="str">
        <f ca="1">IF($C345="סה""כ",SUM(INDIRECT(ADDRESS(6,COLUMN())&amp;":"&amp;ADDRESS(ROW()-1,COLUMN()))),IFERROR(VLOOKUP($C345,הוצאות!$B:$AA,L$4-1,FALSE),""))</f>
        <v/>
      </c>
      <c r="M345" s="79" t="str">
        <f ca="1">IF($C345="סה""כ",SUM(INDIRECT(ADDRESS(6,COLUMN())&amp;":"&amp;ADDRESS(ROW()-1,COLUMN()))),IFERROR(VLOOKUP($C345,הוצאות!$B:$AA,M$4-1,FALSE),""))</f>
        <v/>
      </c>
      <c r="N345" s="79" t="str">
        <f ca="1">IF($C345="סה""כ",SUM(INDIRECT(ADDRESS(6,COLUMN())&amp;":"&amp;ADDRESS(ROW()-1,COLUMN()))),IFERROR(VLOOKUP($C345,הוצאות!$B:$AA,N$4-1,FALSE),""))</f>
        <v/>
      </c>
      <c r="O345" s="79" t="str">
        <f ca="1">IF($C345="סה""כ",SUM(INDIRECT(ADDRESS(6,COLUMN())&amp;":"&amp;ADDRESS(ROW()-1,COLUMN()))),IFERROR(VLOOKUP($C345,הוצאות!$B:$AA,O$4-1,FALSE),""))</f>
        <v/>
      </c>
    </row>
    <row r="346" spans="1:15" ht="16.5" thickBot="1" x14ac:dyDescent="0.3">
      <c r="A346" s="52">
        <f t="shared" si="6"/>
        <v>0</v>
      </c>
      <c r="C346" s="75" t="str">
        <f>IF(OR(C345="סה""כ",C345=""),"",IF(IFERROR(_xlfn.AGGREGATE(15,6,הוצאות!$B$1:$B$1017*1/--(הוצאות!$A$1:$A$1017=$P$5),ROW()-5),"")&lt;2000000000,IFERROR(_xlfn.AGGREGATE(15,6,הוצאות!$B$1:$B$1017*1/--(הוצאות!$A$1:$A$1017=$P$5),ROW()-5),""),"סה""כ"))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6" s="76" t="str">
        <f>IF(C346="סה""כ","",IFERROR(VLOOKUP($C346,הוצאות!$B:$Z,5,FALSE),""))</f>
        <v/>
      </c>
      <c r="E346" s="77">
        <v>167435</v>
      </c>
      <c r="F346" s="77">
        <v>114565</v>
      </c>
      <c r="G346" s="77">
        <v>145246</v>
      </c>
      <c r="H346" s="78">
        <v>251440</v>
      </c>
      <c r="I346" s="78">
        <v>201029</v>
      </c>
      <c r="J346" s="78">
        <v>265358.28000000003</v>
      </c>
      <c r="K346" s="79" t="str">
        <f ca="1">IF($C346="סה""כ",SUM(INDIRECT(ADDRESS(6,COLUMN())&amp;":"&amp;ADDRESS(ROW()-1,COLUMN()))),IFERROR(VLOOKUP($C346,הוצאות!$B:$AA,K$4-1,FALSE),""))</f>
        <v/>
      </c>
      <c r="L346" s="79" t="str">
        <f ca="1">IF($C346="סה""כ",SUM(INDIRECT(ADDRESS(6,COLUMN())&amp;":"&amp;ADDRESS(ROW()-1,COLUMN()))),IFERROR(VLOOKUP($C346,הוצאות!$B:$AA,L$4-1,FALSE),""))</f>
        <v/>
      </c>
      <c r="M346" s="79" t="str">
        <f ca="1">IF($C346="סה""כ",SUM(INDIRECT(ADDRESS(6,COLUMN())&amp;":"&amp;ADDRESS(ROW()-1,COLUMN()))),IFERROR(VLOOKUP($C346,הוצאות!$B:$AA,M$4-1,FALSE),""))</f>
        <v/>
      </c>
      <c r="N346" s="79" t="str">
        <f ca="1">IF($C346="סה""כ",SUM(INDIRECT(ADDRESS(6,COLUMN())&amp;":"&amp;ADDRESS(ROW()-1,COLUMN()))),IFERROR(VLOOKUP($C346,הוצאות!$B:$AA,N$4-1,FALSE),""))</f>
        <v/>
      </c>
      <c r="O346" s="79" t="str">
        <f ca="1">IF($C346="סה""כ",SUM(INDIRECT(ADDRESS(6,COLUMN())&amp;":"&amp;ADDRESS(ROW()-1,COLUMN()))),IFERROR(VLOOKUP($C346,הוצאות!$B:$AA,O$4-1,FALSE),""))</f>
        <v/>
      </c>
    </row>
    <row r="347" spans="1:15" ht="16.5" thickBot="1" x14ac:dyDescent="0.3">
      <c r="A347" s="52">
        <f t="shared" si="6"/>
        <v>0</v>
      </c>
      <c r="C347" s="75" t="str">
        <f>IF(OR(C346="סה""כ",C346=""),"",IF(IFERROR(_xlfn.AGGREGATE(15,6,הוצאות!$B$1:$B$1017*1/--(הוצאות!$A$1:$A$1017=$P$5),ROW()-5),"")&lt;2000000000,IFERROR(_xlfn.AGGREGATE(15,6,הוצאות!$B$1:$B$1017*1/--(הוצאות!$A$1:$A$1017=$P$5),ROW()-5),""),"סה""כ"))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7" s="76" t="str">
        <f>IF(C347="סה""כ","",IFERROR(VLOOKUP($C347,הוצאות!$B:$Z,5,FALSE),""))</f>
        <v/>
      </c>
      <c r="E347" s="77">
        <v>167435</v>
      </c>
      <c r="F347" s="77">
        <v>114565</v>
      </c>
      <c r="G347" s="77">
        <v>145246</v>
      </c>
      <c r="H347" s="78">
        <v>251440</v>
      </c>
      <c r="I347" s="78">
        <v>201029</v>
      </c>
      <c r="J347" s="78">
        <v>265358.28000000003</v>
      </c>
      <c r="K347" s="79" t="str">
        <f ca="1">IF($C347="סה""כ",SUM(INDIRECT(ADDRESS(6,COLUMN())&amp;":"&amp;ADDRESS(ROW()-1,COLUMN()))),IFERROR(VLOOKUP($C347,הוצאות!$B:$AA,K$4-1,FALSE),""))</f>
        <v/>
      </c>
      <c r="L347" s="79" t="str">
        <f ca="1">IF($C347="סה""כ",SUM(INDIRECT(ADDRESS(6,COLUMN())&amp;":"&amp;ADDRESS(ROW()-1,COLUMN()))),IFERROR(VLOOKUP($C347,הוצאות!$B:$AA,L$4-1,FALSE),""))</f>
        <v/>
      </c>
      <c r="M347" s="79" t="str">
        <f ca="1">IF($C347="סה""כ",SUM(INDIRECT(ADDRESS(6,COLUMN())&amp;":"&amp;ADDRESS(ROW()-1,COLUMN()))),IFERROR(VLOOKUP($C347,הוצאות!$B:$AA,M$4-1,FALSE),""))</f>
        <v/>
      </c>
      <c r="N347" s="79" t="str">
        <f ca="1">IF($C347="סה""כ",SUM(INDIRECT(ADDRESS(6,COLUMN())&amp;":"&amp;ADDRESS(ROW()-1,COLUMN()))),IFERROR(VLOOKUP($C347,הוצאות!$B:$AA,N$4-1,FALSE),""))</f>
        <v/>
      </c>
      <c r="O347" s="79" t="str">
        <f ca="1">IF($C347="סה""כ",SUM(INDIRECT(ADDRESS(6,COLUMN())&amp;":"&amp;ADDRESS(ROW()-1,COLUMN()))),IFERROR(VLOOKUP($C347,הוצאות!$B:$AA,O$4-1,FALSE),""))</f>
        <v/>
      </c>
    </row>
    <row r="348" spans="1:15" ht="16.5" thickBot="1" x14ac:dyDescent="0.3">
      <c r="A348" s="52">
        <f t="shared" si="6"/>
        <v>0</v>
      </c>
      <c r="C348" s="75" t="str">
        <f>IF(OR(C347="סה""כ",C347=""),"",IF(IFERROR(_xlfn.AGGREGATE(15,6,הוצאות!$B$1:$B$1017*1/--(הוצאות!$A$1:$A$1017=$P$5),ROW()-5),"")&lt;2000000000,IFERROR(_xlfn.AGGREGATE(15,6,הוצאות!$B$1:$B$1017*1/--(הוצאות!$A$1:$A$1017=$P$5),ROW()-5),""),"סה""כ"))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8" s="76" t="str">
        <f>IF(C348="סה""כ","",IFERROR(VLOOKUP($C348,הוצאות!$B:$Z,5,FALSE),""))</f>
        <v/>
      </c>
      <c r="E348" s="77">
        <v>167435</v>
      </c>
      <c r="F348" s="77">
        <v>114565</v>
      </c>
      <c r="G348" s="77">
        <v>145246</v>
      </c>
      <c r="H348" s="78">
        <v>251440</v>
      </c>
      <c r="I348" s="78">
        <v>201029</v>
      </c>
      <c r="J348" s="78">
        <v>265358.28000000003</v>
      </c>
      <c r="K348" s="79" t="str">
        <f ca="1">IF($C348="סה""כ",SUM(INDIRECT(ADDRESS(6,COLUMN())&amp;":"&amp;ADDRESS(ROW()-1,COLUMN()))),IFERROR(VLOOKUP($C348,הוצאות!$B:$AA,K$4-1,FALSE),""))</f>
        <v/>
      </c>
      <c r="L348" s="79" t="str">
        <f ca="1">IF($C348="סה""כ",SUM(INDIRECT(ADDRESS(6,COLUMN())&amp;":"&amp;ADDRESS(ROW()-1,COLUMN()))),IFERROR(VLOOKUP($C348,הוצאות!$B:$AA,L$4-1,FALSE),""))</f>
        <v/>
      </c>
      <c r="M348" s="79" t="str">
        <f ca="1">IF($C348="סה""כ",SUM(INDIRECT(ADDRESS(6,COLUMN())&amp;":"&amp;ADDRESS(ROW()-1,COLUMN()))),IFERROR(VLOOKUP($C348,הוצאות!$B:$AA,M$4-1,FALSE),""))</f>
        <v/>
      </c>
      <c r="N348" s="79" t="str">
        <f ca="1">IF($C348="סה""כ",SUM(INDIRECT(ADDRESS(6,COLUMN())&amp;":"&amp;ADDRESS(ROW()-1,COLUMN()))),IFERROR(VLOOKUP($C348,הוצאות!$B:$AA,N$4-1,FALSE),""))</f>
        <v/>
      </c>
      <c r="O348" s="79" t="str">
        <f ca="1">IF($C348="סה""כ",SUM(INDIRECT(ADDRESS(6,COLUMN())&amp;":"&amp;ADDRESS(ROW()-1,COLUMN()))),IFERROR(VLOOKUP($C348,הוצאות!$B:$AA,O$4-1,FALSE),""))</f>
        <v/>
      </c>
    </row>
    <row r="349" spans="1:15" ht="16.5" thickBot="1" x14ac:dyDescent="0.3">
      <c r="A349" s="52">
        <f t="shared" si="6"/>
        <v>0</v>
      </c>
      <c r="C349" s="75" t="str">
        <f>IF(OR(C348="סה""כ",C348=""),"",IF(IFERROR(_xlfn.AGGREGATE(15,6,הוצאות!$B$1:$B$1017*1/--(הוצאות!$A$1:$A$1017=$P$5),ROW()-5),"")&lt;2000000000,IFERROR(_xlfn.AGGREGATE(15,6,הוצאות!$B$1:$B$1017*1/--(הוצאות!$A$1:$A$1017=$P$5),ROW()-5),""),"סה""כ"))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49" s="76" t="str">
        <f>IF(C349="סה""כ","",IFERROR(VLOOKUP($C349,הוצאות!$B:$Z,5,FALSE),""))</f>
        <v/>
      </c>
      <c r="E349" s="77">
        <v>167435</v>
      </c>
      <c r="F349" s="77">
        <v>114565</v>
      </c>
      <c r="G349" s="77">
        <v>145246</v>
      </c>
      <c r="H349" s="78">
        <v>251440</v>
      </c>
      <c r="I349" s="78">
        <v>201029</v>
      </c>
      <c r="J349" s="78">
        <v>265358.28000000003</v>
      </c>
      <c r="K349" s="79" t="str">
        <f ca="1">IF($C349="סה""כ",SUM(INDIRECT(ADDRESS(6,COLUMN())&amp;":"&amp;ADDRESS(ROW()-1,COLUMN()))),IFERROR(VLOOKUP($C349,הוצאות!$B:$AA,K$4-1,FALSE),""))</f>
        <v/>
      </c>
      <c r="L349" s="79" t="str">
        <f ca="1">IF($C349="סה""כ",SUM(INDIRECT(ADDRESS(6,COLUMN())&amp;":"&amp;ADDRESS(ROW()-1,COLUMN()))),IFERROR(VLOOKUP($C349,הוצאות!$B:$AA,L$4-1,FALSE),""))</f>
        <v/>
      </c>
      <c r="M349" s="79" t="str">
        <f ca="1">IF($C349="סה""כ",SUM(INDIRECT(ADDRESS(6,COLUMN())&amp;":"&amp;ADDRESS(ROW()-1,COLUMN()))),IFERROR(VLOOKUP($C349,הוצאות!$B:$AA,M$4-1,FALSE),""))</f>
        <v/>
      </c>
      <c r="N349" s="79" t="str">
        <f ca="1">IF($C349="סה""כ",SUM(INDIRECT(ADDRESS(6,COLUMN())&amp;":"&amp;ADDRESS(ROW()-1,COLUMN()))),IFERROR(VLOOKUP($C349,הוצאות!$B:$AA,N$4-1,FALSE),""))</f>
        <v/>
      </c>
      <c r="O349" s="79" t="str">
        <f ca="1">IF($C349="סה""כ",SUM(INDIRECT(ADDRESS(6,COLUMN())&amp;":"&amp;ADDRESS(ROW()-1,COLUMN()))),IFERROR(VLOOKUP($C349,הוצאות!$B:$AA,O$4-1,FALSE),""))</f>
        <v/>
      </c>
    </row>
    <row r="350" spans="1:15" ht="16.5" thickBot="1" x14ac:dyDescent="0.3">
      <c r="A350" s="52">
        <f t="shared" si="6"/>
        <v>0</v>
      </c>
      <c r="C350" s="75" t="str">
        <f>IF(OR(C349="סה""כ",C349=""),"",IF(IFERROR(_xlfn.AGGREGATE(15,6,הוצאות!$B$1:$B$1017*1/--(הוצאות!$A$1:$A$1017=$P$5),ROW()-5),"")&lt;2000000000,IFERROR(_xlfn.AGGREGATE(15,6,הוצאות!$B$1:$B$1017*1/--(הוצאות!$A$1:$A$1017=$P$5),ROW()-5),""),"סה""כ"))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0" s="76" t="str">
        <f>IF(C350="סה""כ","",IFERROR(VLOOKUP($C350,הוצאות!$B:$Z,5,FALSE),""))</f>
        <v/>
      </c>
      <c r="E350" s="77">
        <v>167435</v>
      </c>
      <c r="F350" s="77">
        <v>114565</v>
      </c>
      <c r="G350" s="77">
        <v>145246</v>
      </c>
      <c r="H350" s="78">
        <v>251440</v>
      </c>
      <c r="I350" s="78">
        <v>201029</v>
      </c>
      <c r="J350" s="78">
        <v>265358.28000000003</v>
      </c>
      <c r="K350" s="79" t="str">
        <f ca="1">IF($C350="סה""כ",SUM(INDIRECT(ADDRESS(6,COLUMN())&amp;":"&amp;ADDRESS(ROW()-1,COLUMN()))),IFERROR(VLOOKUP($C350,הוצאות!$B:$AA,K$4-1,FALSE),""))</f>
        <v/>
      </c>
      <c r="L350" s="79" t="str">
        <f ca="1">IF($C350="סה""כ",SUM(INDIRECT(ADDRESS(6,COLUMN())&amp;":"&amp;ADDRESS(ROW()-1,COLUMN()))),IFERROR(VLOOKUP($C350,הוצאות!$B:$AA,L$4-1,FALSE),""))</f>
        <v/>
      </c>
      <c r="M350" s="79" t="str">
        <f ca="1">IF($C350="סה""כ",SUM(INDIRECT(ADDRESS(6,COLUMN())&amp;":"&amp;ADDRESS(ROW()-1,COLUMN()))),IFERROR(VLOOKUP($C350,הוצאות!$B:$AA,M$4-1,FALSE),""))</f>
        <v/>
      </c>
      <c r="N350" s="79" t="str">
        <f ca="1">IF($C350="סה""כ",SUM(INDIRECT(ADDRESS(6,COLUMN())&amp;":"&amp;ADDRESS(ROW()-1,COLUMN()))),IFERROR(VLOOKUP($C350,הוצאות!$B:$AA,N$4-1,FALSE),""))</f>
        <v/>
      </c>
      <c r="O350" s="79" t="str">
        <f ca="1">IF($C350="סה""כ",SUM(INDIRECT(ADDRESS(6,COLUMN())&amp;":"&amp;ADDRESS(ROW()-1,COLUMN()))),IFERROR(VLOOKUP($C350,הוצאות!$B:$AA,O$4-1,FALSE),""))</f>
        <v/>
      </c>
    </row>
    <row r="351" spans="1:15" ht="16.5" thickBot="1" x14ac:dyDescent="0.3">
      <c r="A351" s="52">
        <f t="shared" si="6"/>
        <v>0</v>
      </c>
      <c r="C351" s="75" t="str">
        <f>IF(OR(C350="סה""כ",C350=""),"",IF(IFERROR(_xlfn.AGGREGATE(15,6,הוצאות!$B$1:$B$1017*1/--(הוצאות!$A$1:$A$1017=$P$5),ROW()-5),"")&lt;2000000000,IFERROR(_xlfn.AGGREGATE(15,6,הוצאות!$B$1:$B$1017*1/--(הוצאות!$A$1:$A$1017=$P$5),ROW()-5),""),"סה""כ"))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1" s="76" t="str">
        <f>IF(C351="סה""כ","",IFERROR(VLOOKUP($C351,הוצאות!$B:$Z,5,FALSE),""))</f>
        <v/>
      </c>
      <c r="E351" s="77">
        <v>167435</v>
      </c>
      <c r="F351" s="77">
        <v>114565</v>
      </c>
      <c r="G351" s="77">
        <v>145246</v>
      </c>
      <c r="H351" s="78">
        <v>251440</v>
      </c>
      <c r="I351" s="78">
        <v>201029</v>
      </c>
      <c r="J351" s="78">
        <v>265358.28000000003</v>
      </c>
      <c r="K351" s="79" t="str">
        <f ca="1">IF($C351="סה""כ",SUM(INDIRECT(ADDRESS(6,COLUMN())&amp;":"&amp;ADDRESS(ROW()-1,COLUMN()))),IFERROR(VLOOKUP($C351,הוצאות!$B:$AA,K$4-1,FALSE),""))</f>
        <v/>
      </c>
      <c r="L351" s="79" t="str">
        <f ca="1">IF($C351="סה""כ",SUM(INDIRECT(ADDRESS(6,COLUMN())&amp;":"&amp;ADDRESS(ROW()-1,COLUMN()))),IFERROR(VLOOKUP($C351,הוצאות!$B:$AA,L$4-1,FALSE),""))</f>
        <v/>
      </c>
      <c r="M351" s="79" t="str">
        <f ca="1">IF($C351="סה""כ",SUM(INDIRECT(ADDRESS(6,COLUMN())&amp;":"&amp;ADDRESS(ROW()-1,COLUMN()))),IFERROR(VLOOKUP($C351,הוצאות!$B:$AA,M$4-1,FALSE),""))</f>
        <v/>
      </c>
      <c r="N351" s="79" t="str">
        <f ca="1">IF($C351="סה""כ",SUM(INDIRECT(ADDRESS(6,COLUMN())&amp;":"&amp;ADDRESS(ROW()-1,COLUMN()))),IFERROR(VLOOKUP($C351,הוצאות!$B:$AA,N$4-1,FALSE),""))</f>
        <v/>
      </c>
      <c r="O351" s="79" t="str">
        <f ca="1">IF($C351="סה""כ",SUM(INDIRECT(ADDRESS(6,COLUMN())&amp;":"&amp;ADDRESS(ROW()-1,COLUMN()))),IFERROR(VLOOKUP($C351,הוצאות!$B:$AA,O$4-1,FALSE),""))</f>
        <v/>
      </c>
    </row>
    <row r="352" spans="1:15" ht="16.5" thickBot="1" x14ac:dyDescent="0.3">
      <c r="A352" s="52">
        <f t="shared" si="6"/>
        <v>0</v>
      </c>
      <c r="C352" s="75" t="str">
        <f>IF(OR(C351="סה""כ",C351=""),"",IF(IFERROR(_xlfn.AGGREGATE(15,6,הוצאות!$B$1:$B$1017*1/--(הוצאות!$A$1:$A$1017=$P$5),ROW()-5),"")&lt;2000000000,IFERROR(_xlfn.AGGREGATE(15,6,הוצאות!$B$1:$B$1017*1/--(הוצאות!$A$1:$A$1017=$P$5),ROW()-5),""),"סה""כ"))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2" s="76" t="str">
        <f>IF(C352="סה""כ","",IFERROR(VLOOKUP($C352,הוצאות!$B:$Z,5,FALSE),""))</f>
        <v/>
      </c>
      <c r="E352" s="77">
        <v>167435</v>
      </c>
      <c r="F352" s="77">
        <v>114565</v>
      </c>
      <c r="G352" s="77">
        <v>145246</v>
      </c>
      <c r="H352" s="78">
        <v>251440</v>
      </c>
      <c r="I352" s="78">
        <v>201029</v>
      </c>
      <c r="J352" s="78">
        <v>265358.28000000003</v>
      </c>
      <c r="K352" s="79" t="str">
        <f ca="1">IF($C352="סה""כ",SUM(INDIRECT(ADDRESS(6,COLUMN())&amp;":"&amp;ADDRESS(ROW()-1,COLUMN()))),IFERROR(VLOOKUP($C352,הוצאות!$B:$AA,K$4-1,FALSE),""))</f>
        <v/>
      </c>
      <c r="L352" s="79" t="str">
        <f ca="1">IF($C352="סה""כ",SUM(INDIRECT(ADDRESS(6,COLUMN())&amp;":"&amp;ADDRESS(ROW()-1,COLUMN()))),IFERROR(VLOOKUP($C352,הוצאות!$B:$AA,L$4-1,FALSE),""))</f>
        <v/>
      </c>
      <c r="M352" s="79" t="str">
        <f ca="1">IF($C352="סה""כ",SUM(INDIRECT(ADDRESS(6,COLUMN())&amp;":"&amp;ADDRESS(ROW()-1,COLUMN()))),IFERROR(VLOOKUP($C352,הוצאות!$B:$AA,M$4-1,FALSE),""))</f>
        <v/>
      </c>
      <c r="N352" s="79" t="str">
        <f ca="1">IF($C352="סה""כ",SUM(INDIRECT(ADDRESS(6,COLUMN())&amp;":"&amp;ADDRESS(ROW()-1,COLUMN()))),IFERROR(VLOOKUP($C352,הוצאות!$B:$AA,N$4-1,FALSE),""))</f>
        <v/>
      </c>
      <c r="O352" s="79" t="str">
        <f ca="1">IF($C352="סה""כ",SUM(INDIRECT(ADDRESS(6,COLUMN())&amp;":"&amp;ADDRESS(ROW()-1,COLUMN()))),IFERROR(VLOOKUP($C352,הוצאות!$B:$AA,O$4-1,FALSE),""))</f>
        <v/>
      </c>
    </row>
    <row r="353" spans="1:15" ht="16.5" thickBot="1" x14ac:dyDescent="0.3">
      <c r="A353" s="52">
        <f t="shared" si="6"/>
        <v>0</v>
      </c>
      <c r="C353" s="75" t="str">
        <f>IF(OR(C352="סה""כ",C352=""),"",IF(IFERROR(_xlfn.AGGREGATE(15,6,הוצאות!$B$1:$B$1017*1/--(הוצאות!$A$1:$A$1017=$P$5),ROW()-5),"")&lt;2000000000,IFERROR(_xlfn.AGGREGATE(15,6,הוצאות!$B$1:$B$1017*1/--(הוצאות!$A$1:$A$1017=$P$5),ROW()-5),""),"סה""כ"))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3" s="76" t="str">
        <f>IF(C353="סה""כ","",IFERROR(VLOOKUP($C353,הוצאות!$B:$Z,5,FALSE),""))</f>
        <v/>
      </c>
      <c r="E353" s="77">
        <v>167435</v>
      </c>
      <c r="F353" s="77">
        <v>114565</v>
      </c>
      <c r="G353" s="77">
        <v>145246</v>
      </c>
      <c r="H353" s="78">
        <v>251440</v>
      </c>
      <c r="I353" s="78">
        <v>201029</v>
      </c>
      <c r="J353" s="78">
        <v>265358.28000000003</v>
      </c>
      <c r="K353" s="79" t="str">
        <f ca="1">IF($C353="סה""כ",SUM(INDIRECT(ADDRESS(6,COLUMN())&amp;":"&amp;ADDRESS(ROW()-1,COLUMN()))),IFERROR(VLOOKUP($C353,הוצאות!$B:$AA,K$4-1,FALSE),""))</f>
        <v/>
      </c>
      <c r="L353" s="79" t="str">
        <f ca="1">IF($C353="סה""כ",SUM(INDIRECT(ADDRESS(6,COLUMN())&amp;":"&amp;ADDRESS(ROW()-1,COLUMN()))),IFERROR(VLOOKUP($C353,הוצאות!$B:$AA,L$4-1,FALSE),""))</f>
        <v/>
      </c>
      <c r="M353" s="79" t="str">
        <f ca="1">IF($C353="סה""כ",SUM(INDIRECT(ADDRESS(6,COLUMN())&amp;":"&amp;ADDRESS(ROW()-1,COLUMN()))),IFERROR(VLOOKUP($C353,הוצאות!$B:$AA,M$4-1,FALSE),""))</f>
        <v/>
      </c>
      <c r="N353" s="79" t="str">
        <f ca="1">IF($C353="סה""כ",SUM(INDIRECT(ADDRESS(6,COLUMN())&amp;":"&amp;ADDRESS(ROW()-1,COLUMN()))),IFERROR(VLOOKUP($C353,הוצאות!$B:$AA,N$4-1,FALSE),""))</f>
        <v/>
      </c>
      <c r="O353" s="79" t="str">
        <f ca="1">IF($C353="סה""כ",SUM(INDIRECT(ADDRESS(6,COLUMN())&amp;":"&amp;ADDRESS(ROW()-1,COLUMN()))),IFERROR(VLOOKUP($C353,הוצאות!$B:$AA,O$4-1,FALSE),""))</f>
        <v/>
      </c>
    </row>
    <row r="354" spans="1:15" ht="16.5" thickBot="1" x14ac:dyDescent="0.3">
      <c r="A354" s="52">
        <f t="shared" si="6"/>
        <v>0</v>
      </c>
      <c r="C354" s="75" t="str">
        <f>IF(OR(C353="סה""כ",C353=""),"",IF(IFERROR(_xlfn.AGGREGATE(15,6,הוצאות!$B$1:$B$1017*1/--(הוצאות!$A$1:$A$1017=$P$5),ROW()-5),"")&lt;2000000000,IFERROR(_xlfn.AGGREGATE(15,6,הוצאות!$B$1:$B$1017*1/--(הוצאות!$A$1:$A$1017=$P$5),ROW()-5),""),"סה""כ"))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4" s="76" t="str">
        <f>IF(C354="סה""כ","",IFERROR(VLOOKUP($C354,הוצאות!$B:$Z,5,FALSE),""))</f>
        <v/>
      </c>
      <c r="E354" s="77">
        <v>167435</v>
      </c>
      <c r="F354" s="77">
        <v>114565</v>
      </c>
      <c r="G354" s="77">
        <v>145246</v>
      </c>
      <c r="H354" s="78">
        <v>251440</v>
      </c>
      <c r="I354" s="78">
        <v>201029</v>
      </c>
      <c r="J354" s="78">
        <v>265358.28000000003</v>
      </c>
      <c r="K354" s="79" t="str">
        <f ca="1">IF($C354="סה""כ",SUM(INDIRECT(ADDRESS(6,COLUMN())&amp;":"&amp;ADDRESS(ROW()-1,COLUMN()))),IFERROR(VLOOKUP($C354,הוצאות!$B:$AA,K$4-1,FALSE),""))</f>
        <v/>
      </c>
      <c r="L354" s="79" t="str">
        <f ca="1">IF($C354="סה""כ",SUM(INDIRECT(ADDRESS(6,COLUMN())&amp;":"&amp;ADDRESS(ROW()-1,COLUMN()))),IFERROR(VLOOKUP($C354,הוצאות!$B:$AA,L$4-1,FALSE),""))</f>
        <v/>
      </c>
      <c r="M354" s="79" t="str">
        <f ca="1">IF($C354="סה""כ",SUM(INDIRECT(ADDRESS(6,COLUMN())&amp;":"&amp;ADDRESS(ROW()-1,COLUMN()))),IFERROR(VLOOKUP($C354,הוצאות!$B:$AA,M$4-1,FALSE),""))</f>
        <v/>
      </c>
      <c r="N354" s="79" t="str">
        <f ca="1">IF($C354="סה""כ",SUM(INDIRECT(ADDRESS(6,COLUMN())&amp;":"&amp;ADDRESS(ROW()-1,COLUMN()))),IFERROR(VLOOKUP($C354,הוצאות!$B:$AA,N$4-1,FALSE),""))</f>
        <v/>
      </c>
      <c r="O354" s="79" t="str">
        <f ca="1">IF($C354="סה""כ",SUM(INDIRECT(ADDRESS(6,COLUMN())&amp;":"&amp;ADDRESS(ROW()-1,COLUMN()))),IFERROR(VLOOKUP($C354,הוצאות!$B:$AA,O$4-1,FALSE),""))</f>
        <v/>
      </c>
    </row>
    <row r="355" spans="1:15" ht="16.5" thickBot="1" x14ac:dyDescent="0.3">
      <c r="A355" s="52">
        <f t="shared" si="6"/>
        <v>0</v>
      </c>
      <c r="C355" s="75" t="str">
        <f>IF(OR(C354="סה""כ",C354=""),"",IF(IFERROR(_xlfn.AGGREGATE(15,6,הוצאות!$B$1:$B$1017*1/--(הוצאות!$A$1:$A$1017=$P$5),ROW()-5),"")&lt;2000000000,IFERROR(_xlfn.AGGREGATE(15,6,הוצאות!$B$1:$B$1017*1/--(הוצאות!$A$1:$A$1017=$P$5),ROW()-5),""),"סה""כ"))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5" s="76" t="str">
        <f>IF(C355="סה""כ","",IFERROR(VLOOKUP($C355,הוצאות!$B:$Z,5,FALSE),""))</f>
        <v/>
      </c>
      <c r="E355" s="77">
        <v>167435</v>
      </c>
      <c r="F355" s="77">
        <v>114565</v>
      </c>
      <c r="G355" s="77">
        <v>145246</v>
      </c>
      <c r="H355" s="78">
        <v>251440</v>
      </c>
      <c r="I355" s="78">
        <v>201029</v>
      </c>
      <c r="J355" s="78">
        <v>265358.28000000003</v>
      </c>
      <c r="K355" s="79" t="str">
        <f ca="1">IF($C355="סה""כ",SUM(INDIRECT(ADDRESS(6,COLUMN())&amp;":"&amp;ADDRESS(ROW()-1,COLUMN()))),IFERROR(VLOOKUP($C355,הוצאות!$B:$AA,K$4-1,FALSE),""))</f>
        <v/>
      </c>
      <c r="L355" s="79" t="str">
        <f ca="1">IF($C355="סה""כ",SUM(INDIRECT(ADDRESS(6,COLUMN())&amp;":"&amp;ADDRESS(ROW()-1,COLUMN()))),IFERROR(VLOOKUP($C355,הוצאות!$B:$AA,L$4-1,FALSE),""))</f>
        <v/>
      </c>
      <c r="M355" s="79" t="str">
        <f ca="1">IF($C355="סה""כ",SUM(INDIRECT(ADDRESS(6,COLUMN())&amp;":"&amp;ADDRESS(ROW()-1,COLUMN()))),IFERROR(VLOOKUP($C355,הוצאות!$B:$AA,M$4-1,FALSE),""))</f>
        <v/>
      </c>
      <c r="N355" s="79" t="str">
        <f ca="1">IF($C355="סה""כ",SUM(INDIRECT(ADDRESS(6,COLUMN())&amp;":"&amp;ADDRESS(ROW()-1,COLUMN()))),IFERROR(VLOOKUP($C355,הוצאות!$B:$AA,N$4-1,FALSE),""))</f>
        <v/>
      </c>
      <c r="O355" s="79" t="str">
        <f ca="1">IF($C355="סה""כ",SUM(INDIRECT(ADDRESS(6,COLUMN())&amp;":"&amp;ADDRESS(ROW()-1,COLUMN()))),IFERROR(VLOOKUP($C355,הוצאות!$B:$AA,O$4-1,FALSE),""))</f>
        <v/>
      </c>
    </row>
    <row r="356" spans="1:15" ht="16.5" thickBot="1" x14ac:dyDescent="0.3">
      <c r="A356" s="52">
        <f t="shared" si="6"/>
        <v>0</v>
      </c>
      <c r="C356" s="75" t="str">
        <f>IF(OR(C355="סה""כ",C355=""),"",IF(IFERROR(_xlfn.AGGREGATE(15,6,הוצאות!$B$1:$B$1017*1/--(הוצאות!$A$1:$A$1017=$P$5),ROW()-5),"")&lt;2000000000,IFERROR(_xlfn.AGGREGATE(15,6,הוצאות!$B$1:$B$1017*1/--(הוצאות!$A$1:$A$1017=$P$5),ROW()-5),""),"סה""כ"))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6" s="76" t="str">
        <f>IF(C356="סה""כ","",IFERROR(VLOOKUP($C356,הוצאות!$B:$Z,5,FALSE),""))</f>
        <v/>
      </c>
      <c r="E356" s="77">
        <v>167435</v>
      </c>
      <c r="F356" s="77">
        <v>114565</v>
      </c>
      <c r="G356" s="77">
        <v>145246</v>
      </c>
      <c r="H356" s="78">
        <v>251440</v>
      </c>
      <c r="I356" s="78">
        <v>201029</v>
      </c>
      <c r="J356" s="78">
        <v>265358.28000000003</v>
      </c>
      <c r="K356" s="79" t="str">
        <f ca="1">IF($C356="סה""כ",SUM(INDIRECT(ADDRESS(6,COLUMN())&amp;":"&amp;ADDRESS(ROW()-1,COLUMN()))),IFERROR(VLOOKUP($C356,הוצאות!$B:$AA,K$4-1,FALSE),""))</f>
        <v/>
      </c>
      <c r="L356" s="79" t="str">
        <f ca="1">IF($C356="סה""כ",SUM(INDIRECT(ADDRESS(6,COLUMN())&amp;":"&amp;ADDRESS(ROW()-1,COLUMN()))),IFERROR(VLOOKUP($C356,הוצאות!$B:$AA,L$4-1,FALSE),""))</f>
        <v/>
      </c>
      <c r="M356" s="79" t="str">
        <f ca="1">IF($C356="סה""כ",SUM(INDIRECT(ADDRESS(6,COLUMN())&amp;":"&amp;ADDRESS(ROW()-1,COLUMN()))),IFERROR(VLOOKUP($C356,הוצאות!$B:$AA,M$4-1,FALSE),""))</f>
        <v/>
      </c>
      <c r="N356" s="79" t="str">
        <f ca="1">IF($C356="סה""כ",SUM(INDIRECT(ADDRESS(6,COLUMN())&amp;":"&amp;ADDRESS(ROW()-1,COLUMN()))),IFERROR(VLOOKUP($C356,הוצאות!$B:$AA,N$4-1,FALSE),""))</f>
        <v/>
      </c>
      <c r="O356" s="79" t="str">
        <f ca="1">IF($C356="סה""כ",SUM(INDIRECT(ADDRESS(6,COLUMN())&amp;":"&amp;ADDRESS(ROW()-1,COLUMN()))),IFERROR(VLOOKUP($C356,הוצאות!$B:$AA,O$4-1,FALSE),""))</f>
        <v/>
      </c>
    </row>
    <row r="357" spans="1:15" ht="16.5" thickBot="1" x14ac:dyDescent="0.3">
      <c r="A357" s="52">
        <f t="shared" si="6"/>
        <v>0</v>
      </c>
      <c r="C357" s="75" t="str">
        <f>IF(OR(C356="סה""כ",C356=""),"",IF(IFERROR(_xlfn.AGGREGATE(15,6,הוצאות!$B$1:$B$1017*1/--(הוצאות!$A$1:$A$1017=$P$5),ROW()-5),"")&lt;2000000000,IFERROR(_xlfn.AGGREGATE(15,6,הוצאות!$B$1:$B$1017*1/--(הוצאות!$A$1:$A$1017=$P$5),ROW()-5),""),"סה""כ"))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7" s="76" t="str">
        <f>IF(C357="סה""כ","",IFERROR(VLOOKUP($C357,הוצאות!$B:$Z,5,FALSE),""))</f>
        <v/>
      </c>
      <c r="E357" s="77">
        <v>167435</v>
      </c>
      <c r="F357" s="77">
        <v>114565</v>
      </c>
      <c r="G357" s="77">
        <v>145246</v>
      </c>
      <c r="H357" s="78">
        <v>251440</v>
      </c>
      <c r="I357" s="78">
        <v>201029</v>
      </c>
      <c r="J357" s="78">
        <v>265358.28000000003</v>
      </c>
      <c r="K357" s="79" t="str">
        <f ca="1">IF($C357="סה""כ",SUM(INDIRECT(ADDRESS(6,COLUMN())&amp;":"&amp;ADDRESS(ROW()-1,COLUMN()))),IFERROR(VLOOKUP($C357,הוצאות!$B:$AA,K$4-1,FALSE),""))</f>
        <v/>
      </c>
      <c r="L357" s="79" t="str">
        <f ca="1">IF($C357="סה""כ",SUM(INDIRECT(ADDRESS(6,COLUMN())&amp;":"&amp;ADDRESS(ROW()-1,COLUMN()))),IFERROR(VLOOKUP($C357,הוצאות!$B:$AA,L$4-1,FALSE),""))</f>
        <v/>
      </c>
      <c r="M357" s="79" t="str">
        <f ca="1">IF($C357="סה""כ",SUM(INDIRECT(ADDRESS(6,COLUMN())&amp;":"&amp;ADDRESS(ROW()-1,COLUMN()))),IFERROR(VLOOKUP($C357,הוצאות!$B:$AA,M$4-1,FALSE),""))</f>
        <v/>
      </c>
      <c r="N357" s="79" t="str">
        <f ca="1">IF($C357="סה""כ",SUM(INDIRECT(ADDRESS(6,COLUMN())&amp;":"&amp;ADDRESS(ROW()-1,COLUMN()))),IFERROR(VLOOKUP($C357,הוצאות!$B:$AA,N$4-1,FALSE),""))</f>
        <v/>
      </c>
      <c r="O357" s="79" t="str">
        <f ca="1">IF($C357="סה""כ",SUM(INDIRECT(ADDRESS(6,COLUMN())&amp;":"&amp;ADDRESS(ROW()-1,COLUMN()))),IFERROR(VLOOKUP($C357,הוצאות!$B:$AA,O$4-1,FALSE),""))</f>
        <v/>
      </c>
    </row>
    <row r="358" spans="1:15" ht="16.5" thickBot="1" x14ac:dyDescent="0.3">
      <c r="A358" s="52">
        <f t="shared" si="6"/>
        <v>0</v>
      </c>
      <c r="C358" s="75" t="str">
        <f>IF(OR(C357="סה""כ",C357=""),"",IF(IFERROR(_xlfn.AGGREGATE(15,6,הוצאות!$B$1:$B$1017*1/--(הוצאות!$A$1:$A$1017=$P$5),ROW()-5),"")&lt;2000000000,IFERROR(_xlfn.AGGREGATE(15,6,הוצאות!$B$1:$B$1017*1/--(הוצאות!$A$1:$A$1017=$P$5),ROW()-5),""),"סה""כ"))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8" s="76" t="str">
        <f>IF(C358="סה""כ","",IFERROR(VLOOKUP($C358,הוצאות!$B:$Z,5,FALSE),""))</f>
        <v/>
      </c>
      <c r="E358" s="77">
        <v>167435</v>
      </c>
      <c r="F358" s="77">
        <v>114565</v>
      </c>
      <c r="G358" s="77">
        <v>145246</v>
      </c>
      <c r="H358" s="78">
        <v>251440</v>
      </c>
      <c r="I358" s="78">
        <v>201029</v>
      </c>
      <c r="J358" s="78">
        <v>265358.28000000003</v>
      </c>
      <c r="K358" s="79" t="str">
        <f ca="1">IF($C358="סה""כ",SUM(INDIRECT(ADDRESS(6,COLUMN())&amp;":"&amp;ADDRESS(ROW()-1,COLUMN()))),IFERROR(VLOOKUP($C358,הוצאות!$B:$AA,K$4-1,FALSE),""))</f>
        <v/>
      </c>
      <c r="L358" s="79" t="str">
        <f ca="1">IF($C358="סה""כ",SUM(INDIRECT(ADDRESS(6,COLUMN())&amp;":"&amp;ADDRESS(ROW()-1,COLUMN()))),IFERROR(VLOOKUP($C358,הוצאות!$B:$AA,L$4-1,FALSE),""))</f>
        <v/>
      </c>
      <c r="M358" s="79" t="str">
        <f ca="1">IF($C358="סה""כ",SUM(INDIRECT(ADDRESS(6,COLUMN())&amp;":"&amp;ADDRESS(ROW()-1,COLUMN()))),IFERROR(VLOOKUP($C358,הוצאות!$B:$AA,M$4-1,FALSE),""))</f>
        <v/>
      </c>
      <c r="N358" s="79" t="str">
        <f ca="1">IF($C358="סה""כ",SUM(INDIRECT(ADDRESS(6,COLUMN())&amp;":"&amp;ADDRESS(ROW()-1,COLUMN()))),IFERROR(VLOOKUP($C358,הוצאות!$B:$AA,N$4-1,FALSE),""))</f>
        <v/>
      </c>
      <c r="O358" s="79" t="str">
        <f ca="1">IF($C358="סה""כ",SUM(INDIRECT(ADDRESS(6,COLUMN())&amp;":"&amp;ADDRESS(ROW()-1,COLUMN()))),IFERROR(VLOOKUP($C358,הוצאות!$B:$AA,O$4-1,FALSE),""))</f>
        <v/>
      </c>
    </row>
    <row r="359" spans="1:15" ht="16.5" thickBot="1" x14ac:dyDescent="0.3">
      <c r="A359" s="52">
        <f t="shared" si="6"/>
        <v>0</v>
      </c>
      <c r="C359" s="75" t="str">
        <f>IF(OR(C358="סה""כ",C358=""),"",IF(IFERROR(_xlfn.AGGREGATE(15,6,הוצאות!$B$1:$B$1017*1/--(הוצאות!$A$1:$A$1017=$P$5),ROW()-5),"")&lt;2000000000,IFERROR(_xlfn.AGGREGATE(15,6,הוצאות!$B$1:$B$1017*1/--(הוצאות!$A$1:$A$1017=$P$5),ROW()-5),""),"סה""כ"))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59" s="76" t="str">
        <f>IF(C359="סה""כ","",IFERROR(VLOOKUP($C359,הוצאות!$B:$Z,5,FALSE),""))</f>
        <v/>
      </c>
      <c r="E359" s="77">
        <v>167435</v>
      </c>
      <c r="F359" s="77">
        <v>114565</v>
      </c>
      <c r="G359" s="77">
        <v>145246</v>
      </c>
      <c r="H359" s="78">
        <v>251440</v>
      </c>
      <c r="I359" s="78">
        <v>201029</v>
      </c>
      <c r="J359" s="78">
        <v>265358.28000000003</v>
      </c>
      <c r="K359" s="79" t="str">
        <f ca="1">IF($C359="סה""כ",SUM(INDIRECT(ADDRESS(6,COLUMN())&amp;":"&amp;ADDRESS(ROW()-1,COLUMN()))),IFERROR(VLOOKUP($C359,הוצאות!$B:$AA,K$4-1,FALSE),""))</f>
        <v/>
      </c>
      <c r="L359" s="79" t="str">
        <f ca="1">IF($C359="סה""כ",SUM(INDIRECT(ADDRESS(6,COLUMN())&amp;":"&amp;ADDRESS(ROW()-1,COLUMN()))),IFERROR(VLOOKUP($C359,הוצאות!$B:$AA,L$4-1,FALSE),""))</f>
        <v/>
      </c>
      <c r="M359" s="79" t="str">
        <f ca="1">IF($C359="סה""כ",SUM(INDIRECT(ADDRESS(6,COLUMN())&amp;":"&amp;ADDRESS(ROW()-1,COLUMN()))),IFERROR(VLOOKUP($C359,הוצאות!$B:$AA,M$4-1,FALSE),""))</f>
        <v/>
      </c>
      <c r="N359" s="79" t="str">
        <f ca="1">IF($C359="סה""כ",SUM(INDIRECT(ADDRESS(6,COLUMN())&amp;":"&amp;ADDRESS(ROW()-1,COLUMN()))),IFERROR(VLOOKUP($C359,הוצאות!$B:$AA,N$4-1,FALSE),""))</f>
        <v/>
      </c>
      <c r="O359" s="79" t="str">
        <f ca="1">IF($C359="סה""כ",SUM(INDIRECT(ADDRESS(6,COLUMN())&amp;":"&amp;ADDRESS(ROW()-1,COLUMN()))),IFERROR(VLOOKUP($C359,הוצאות!$B:$AA,O$4-1,FALSE),""))</f>
        <v/>
      </c>
    </row>
    <row r="360" spans="1:15" ht="16.5" thickBot="1" x14ac:dyDescent="0.3">
      <c r="A360" s="52">
        <f t="shared" si="6"/>
        <v>0</v>
      </c>
      <c r="C360" s="75" t="str">
        <f>IF(OR(C359="סה""כ",C359=""),"",IF(IFERROR(_xlfn.AGGREGATE(15,6,הוצאות!$B$1:$B$1017*1/--(הוצאות!$A$1:$A$1017=$P$5),ROW()-5),"")&lt;2000000000,IFERROR(_xlfn.AGGREGATE(15,6,הוצאות!$B$1:$B$1017*1/--(הוצאות!$A$1:$A$1017=$P$5),ROW()-5),""),"סה""כ"))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0" s="76" t="str">
        <f>IF(C360="סה""כ","",IFERROR(VLOOKUP($C360,הוצאות!$B:$Z,5,FALSE),""))</f>
        <v/>
      </c>
      <c r="E360" s="77">
        <v>167435</v>
      </c>
      <c r="F360" s="77">
        <v>114565</v>
      </c>
      <c r="G360" s="77">
        <v>145246</v>
      </c>
      <c r="H360" s="78">
        <v>251440</v>
      </c>
      <c r="I360" s="78">
        <v>201029</v>
      </c>
      <c r="J360" s="78">
        <v>265358.28000000003</v>
      </c>
      <c r="K360" s="79" t="str">
        <f ca="1">IF($C360="סה""כ",SUM(INDIRECT(ADDRESS(6,COLUMN())&amp;":"&amp;ADDRESS(ROW()-1,COLUMN()))),IFERROR(VLOOKUP($C360,הוצאות!$B:$AA,K$4-1,FALSE),""))</f>
        <v/>
      </c>
      <c r="L360" s="79" t="str">
        <f ca="1">IF($C360="סה""כ",SUM(INDIRECT(ADDRESS(6,COLUMN())&amp;":"&amp;ADDRESS(ROW()-1,COLUMN()))),IFERROR(VLOOKUP($C360,הוצאות!$B:$AA,L$4-1,FALSE),""))</f>
        <v/>
      </c>
      <c r="M360" s="79" t="str">
        <f ca="1">IF($C360="סה""כ",SUM(INDIRECT(ADDRESS(6,COLUMN())&amp;":"&amp;ADDRESS(ROW()-1,COLUMN()))),IFERROR(VLOOKUP($C360,הוצאות!$B:$AA,M$4-1,FALSE),""))</f>
        <v/>
      </c>
      <c r="N360" s="79" t="str">
        <f ca="1">IF($C360="סה""כ",SUM(INDIRECT(ADDRESS(6,COLUMN())&amp;":"&amp;ADDRESS(ROW()-1,COLUMN()))),IFERROR(VLOOKUP($C360,הוצאות!$B:$AA,N$4-1,FALSE),""))</f>
        <v/>
      </c>
      <c r="O360" s="79" t="str">
        <f ca="1">IF($C360="סה""כ",SUM(INDIRECT(ADDRESS(6,COLUMN())&amp;":"&amp;ADDRESS(ROW()-1,COLUMN()))),IFERROR(VLOOKUP($C360,הוצאות!$B:$AA,O$4-1,FALSE),""))</f>
        <v/>
      </c>
    </row>
    <row r="361" spans="1:15" ht="16.5" thickBot="1" x14ac:dyDescent="0.3">
      <c r="A361" s="52">
        <f t="shared" si="6"/>
        <v>0</v>
      </c>
      <c r="C361" s="75" t="str">
        <f>IF(OR(C360="סה""כ",C360=""),"",IF(IFERROR(_xlfn.AGGREGATE(15,6,הוצאות!$B$1:$B$1017*1/--(הוצאות!$A$1:$A$1017=$P$5),ROW()-5),"")&lt;2000000000,IFERROR(_xlfn.AGGREGATE(15,6,הוצאות!$B$1:$B$1017*1/--(הוצאות!$A$1:$A$1017=$P$5),ROW()-5),""),"סה""כ"))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1" s="76" t="str">
        <f>IF(C361="סה""כ","",IFERROR(VLOOKUP($C361,הוצאות!$B:$Z,5,FALSE),""))</f>
        <v/>
      </c>
      <c r="E361" s="77">
        <v>167435</v>
      </c>
      <c r="F361" s="77">
        <v>114565</v>
      </c>
      <c r="G361" s="77">
        <v>145246</v>
      </c>
      <c r="H361" s="78">
        <v>251440</v>
      </c>
      <c r="I361" s="78">
        <v>201029</v>
      </c>
      <c r="J361" s="78">
        <v>265358.28000000003</v>
      </c>
      <c r="K361" s="79" t="str">
        <f ca="1">IF($C361="סה""כ",SUM(INDIRECT(ADDRESS(6,COLUMN())&amp;":"&amp;ADDRESS(ROW()-1,COLUMN()))),IFERROR(VLOOKUP($C361,הוצאות!$B:$AA,K$4-1,FALSE),""))</f>
        <v/>
      </c>
      <c r="L361" s="79" t="str">
        <f ca="1">IF($C361="סה""כ",SUM(INDIRECT(ADDRESS(6,COLUMN())&amp;":"&amp;ADDRESS(ROW()-1,COLUMN()))),IFERROR(VLOOKUP($C361,הוצאות!$B:$AA,L$4-1,FALSE),""))</f>
        <v/>
      </c>
      <c r="M361" s="79" t="str">
        <f ca="1">IF($C361="סה""כ",SUM(INDIRECT(ADDRESS(6,COLUMN())&amp;":"&amp;ADDRESS(ROW()-1,COLUMN()))),IFERROR(VLOOKUP($C361,הוצאות!$B:$AA,M$4-1,FALSE),""))</f>
        <v/>
      </c>
      <c r="N361" s="79" t="str">
        <f ca="1">IF($C361="סה""כ",SUM(INDIRECT(ADDRESS(6,COLUMN())&amp;":"&amp;ADDRESS(ROW()-1,COLUMN()))),IFERROR(VLOOKUP($C361,הוצאות!$B:$AA,N$4-1,FALSE),""))</f>
        <v/>
      </c>
      <c r="O361" s="79" t="str">
        <f ca="1">IF($C361="סה""כ",SUM(INDIRECT(ADDRESS(6,COLUMN())&amp;":"&amp;ADDRESS(ROW()-1,COLUMN()))),IFERROR(VLOOKUP($C361,הוצאות!$B:$AA,O$4-1,FALSE),""))</f>
        <v/>
      </c>
    </row>
    <row r="362" spans="1:15" ht="16.5" thickBot="1" x14ac:dyDescent="0.3">
      <c r="A362" s="52">
        <f t="shared" si="6"/>
        <v>0</v>
      </c>
      <c r="C362" s="75" t="str">
        <f>IF(OR(C361="סה""כ",C361=""),"",IF(IFERROR(_xlfn.AGGREGATE(15,6,הוצאות!$B$1:$B$1017*1/--(הוצאות!$A$1:$A$1017=$P$5),ROW()-5),"")&lt;2000000000,IFERROR(_xlfn.AGGREGATE(15,6,הוצאות!$B$1:$B$1017*1/--(הוצאות!$A$1:$A$1017=$P$5),ROW()-5),""),"סה""כ"))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2" s="76" t="str">
        <f>IF(C362="סה""כ","",IFERROR(VLOOKUP($C362,הוצאות!$B:$Z,5,FALSE),""))</f>
        <v/>
      </c>
      <c r="E362" s="77">
        <v>167435</v>
      </c>
      <c r="F362" s="77">
        <v>114565</v>
      </c>
      <c r="G362" s="77">
        <v>145246</v>
      </c>
      <c r="H362" s="78">
        <v>251440</v>
      </c>
      <c r="I362" s="78">
        <v>201029</v>
      </c>
      <c r="J362" s="78">
        <v>265358.28000000003</v>
      </c>
      <c r="K362" s="79" t="str">
        <f ca="1">IF($C362="סה""כ",SUM(INDIRECT(ADDRESS(6,COLUMN())&amp;":"&amp;ADDRESS(ROW()-1,COLUMN()))),IFERROR(VLOOKUP($C362,הוצאות!$B:$AA,K$4-1,FALSE),""))</f>
        <v/>
      </c>
      <c r="L362" s="79" t="str">
        <f ca="1">IF($C362="סה""כ",SUM(INDIRECT(ADDRESS(6,COLUMN())&amp;":"&amp;ADDRESS(ROW()-1,COLUMN()))),IFERROR(VLOOKUP($C362,הוצאות!$B:$AA,L$4-1,FALSE),""))</f>
        <v/>
      </c>
      <c r="M362" s="79" t="str">
        <f ca="1">IF($C362="סה""כ",SUM(INDIRECT(ADDRESS(6,COLUMN())&amp;":"&amp;ADDRESS(ROW()-1,COLUMN()))),IFERROR(VLOOKUP($C362,הוצאות!$B:$AA,M$4-1,FALSE),""))</f>
        <v/>
      </c>
      <c r="N362" s="79" t="str">
        <f ca="1">IF($C362="סה""כ",SUM(INDIRECT(ADDRESS(6,COLUMN())&amp;":"&amp;ADDRESS(ROW()-1,COLUMN()))),IFERROR(VLOOKUP($C362,הוצאות!$B:$AA,N$4-1,FALSE),""))</f>
        <v/>
      </c>
      <c r="O362" s="79" t="str">
        <f ca="1">IF($C362="סה""כ",SUM(INDIRECT(ADDRESS(6,COLUMN())&amp;":"&amp;ADDRESS(ROW()-1,COLUMN()))),IFERROR(VLOOKUP($C362,הוצאות!$B:$AA,O$4-1,FALSE),""))</f>
        <v/>
      </c>
    </row>
    <row r="363" spans="1:15" ht="16.5" thickBot="1" x14ac:dyDescent="0.3">
      <c r="A363" s="52">
        <f t="shared" si="6"/>
        <v>0</v>
      </c>
      <c r="C363" s="75" t="str">
        <f>IF(OR(C362="סה""כ",C362=""),"",IF(IFERROR(_xlfn.AGGREGATE(15,6,הוצאות!$B$1:$B$1017*1/--(הוצאות!$A$1:$A$1017=$P$5),ROW()-5),"")&lt;2000000000,IFERROR(_xlfn.AGGREGATE(15,6,הוצאות!$B$1:$B$1017*1/--(הוצאות!$A$1:$A$1017=$P$5),ROW()-5),""),"סה""כ"))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3" s="76" t="str">
        <f>IF(C363="סה""כ","",IFERROR(VLOOKUP($C363,הוצאות!$B:$Z,5,FALSE),""))</f>
        <v/>
      </c>
      <c r="E363" s="77">
        <v>167435</v>
      </c>
      <c r="F363" s="77">
        <v>114565</v>
      </c>
      <c r="G363" s="77">
        <v>145246</v>
      </c>
      <c r="H363" s="78">
        <v>251440</v>
      </c>
      <c r="I363" s="78">
        <v>201029</v>
      </c>
      <c r="J363" s="78">
        <v>265358.28000000003</v>
      </c>
      <c r="K363" s="79" t="str">
        <f ca="1">IF($C363="סה""כ",SUM(INDIRECT(ADDRESS(6,COLUMN())&amp;":"&amp;ADDRESS(ROW()-1,COLUMN()))),IFERROR(VLOOKUP($C363,הוצאות!$B:$AA,K$4-1,FALSE),""))</f>
        <v/>
      </c>
      <c r="L363" s="79" t="str">
        <f ca="1">IF($C363="סה""כ",SUM(INDIRECT(ADDRESS(6,COLUMN())&amp;":"&amp;ADDRESS(ROW()-1,COLUMN()))),IFERROR(VLOOKUP($C363,הוצאות!$B:$AA,L$4-1,FALSE),""))</f>
        <v/>
      </c>
      <c r="M363" s="79" t="str">
        <f ca="1">IF($C363="סה""כ",SUM(INDIRECT(ADDRESS(6,COLUMN())&amp;":"&amp;ADDRESS(ROW()-1,COLUMN()))),IFERROR(VLOOKUP($C363,הוצאות!$B:$AA,M$4-1,FALSE),""))</f>
        <v/>
      </c>
      <c r="N363" s="79" t="str">
        <f ca="1">IF($C363="סה""כ",SUM(INDIRECT(ADDRESS(6,COLUMN())&amp;":"&amp;ADDRESS(ROW()-1,COLUMN()))),IFERROR(VLOOKUP($C363,הוצאות!$B:$AA,N$4-1,FALSE),""))</f>
        <v/>
      </c>
      <c r="O363" s="79" t="str">
        <f ca="1">IF($C363="סה""כ",SUM(INDIRECT(ADDRESS(6,COLUMN())&amp;":"&amp;ADDRESS(ROW()-1,COLUMN()))),IFERROR(VLOOKUP($C363,הוצאות!$B:$AA,O$4-1,FALSE),""))</f>
        <v/>
      </c>
    </row>
    <row r="364" spans="1:15" ht="16.5" thickBot="1" x14ac:dyDescent="0.3">
      <c r="A364" s="52">
        <f t="shared" si="6"/>
        <v>0</v>
      </c>
      <c r="C364" s="75" t="str">
        <f>IF(OR(C363="סה""כ",C363=""),"",IF(IFERROR(_xlfn.AGGREGATE(15,6,הוצאות!$B$1:$B$1017*1/--(הוצאות!$A$1:$A$1017=$P$5),ROW()-5),"")&lt;2000000000,IFERROR(_xlfn.AGGREGATE(15,6,הוצאות!$B$1:$B$1017*1/--(הוצאות!$A$1:$A$1017=$P$5),ROW()-5),""),"סה""כ"))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4" s="76" t="str">
        <f>IF(C364="סה""כ","",IFERROR(VLOOKUP($C364,הוצאות!$B:$Z,5,FALSE),""))</f>
        <v/>
      </c>
      <c r="E364" s="77">
        <v>167435</v>
      </c>
      <c r="F364" s="77">
        <v>114565</v>
      </c>
      <c r="G364" s="77">
        <v>145246</v>
      </c>
      <c r="H364" s="78">
        <v>251440</v>
      </c>
      <c r="I364" s="78">
        <v>201029</v>
      </c>
      <c r="J364" s="78">
        <v>265358.28000000003</v>
      </c>
      <c r="K364" s="79" t="str">
        <f ca="1">IF($C364="סה""כ",SUM(INDIRECT(ADDRESS(6,COLUMN())&amp;":"&amp;ADDRESS(ROW()-1,COLUMN()))),IFERROR(VLOOKUP($C364,הוצאות!$B:$AA,K$4-1,FALSE),""))</f>
        <v/>
      </c>
      <c r="L364" s="79" t="str">
        <f ca="1">IF($C364="סה""כ",SUM(INDIRECT(ADDRESS(6,COLUMN())&amp;":"&amp;ADDRESS(ROW()-1,COLUMN()))),IFERROR(VLOOKUP($C364,הוצאות!$B:$AA,L$4-1,FALSE),""))</f>
        <v/>
      </c>
      <c r="M364" s="79" t="str">
        <f ca="1">IF($C364="סה""כ",SUM(INDIRECT(ADDRESS(6,COLUMN())&amp;":"&amp;ADDRESS(ROW()-1,COLUMN()))),IFERROR(VLOOKUP($C364,הוצאות!$B:$AA,M$4-1,FALSE),""))</f>
        <v/>
      </c>
      <c r="N364" s="79" t="str">
        <f ca="1">IF($C364="סה""כ",SUM(INDIRECT(ADDRESS(6,COLUMN())&amp;":"&amp;ADDRESS(ROW()-1,COLUMN()))),IFERROR(VLOOKUP($C364,הוצאות!$B:$AA,N$4-1,FALSE),""))</f>
        <v/>
      </c>
      <c r="O364" s="79" t="str">
        <f ca="1">IF($C364="סה""כ",SUM(INDIRECT(ADDRESS(6,COLUMN())&amp;":"&amp;ADDRESS(ROW()-1,COLUMN()))),IFERROR(VLOOKUP($C364,הוצאות!$B:$AA,O$4-1,FALSE),""))</f>
        <v/>
      </c>
    </row>
    <row r="365" spans="1:15" ht="16.5" thickBot="1" x14ac:dyDescent="0.3">
      <c r="A365" s="52">
        <f t="shared" si="6"/>
        <v>0</v>
      </c>
      <c r="C365" s="75" t="str">
        <f>IF(OR(C364="סה""כ",C364=""),"",IF(IFERROR(_xlfn.AGGREGATE(15,6,הוצאות!$B$1:$B$1017*1/--(הוצאות!$A$1:$A$1017=$P$5),ROW()-5),"")&lt;2000000000,IFERROR(_xlfn.AGGREGATE(15,6,הוצאות!$B$1:$B$1017*1/--(הוצאות!$A$1:$A$1017=$P$5),ROW()-5),""),"סה""כ"))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5" s="76" t="str">
        <f>IF(C365="סה""כ","",IFERROR(VLOOKUP($C365,הוצאות!$B:$Z,5,FALSE),""))</f>
        <v/>
      </c>
      <c r="E365" s="77">
        <v>167435</v>
      </c>
      <c r="F365" s="77">
        <v>114565</v>
      </c>
      <c r="G365" s="77">
        <v>145246</v>
      </c>
      <c r="H365" s="78">
        <v>251440</v>
      </c>
      <c r="I365" s="78">
        <v>201029</v>
      </c>
      <c r="J365" s="78">
        <v>265358.28000000003</v>
      </c>
      <c r="K365" s="79" t="str">
        <f ca="1">IF($C365="סה""כ",SUM(INDIRECT(ADDRESS(6,COLUMN())&amp;":"&amp;ADDRESS(ROW()-1,COLUMN()))),IFERROR(VLOOKUP($C365,הוצאות!$B:$AA,K$4-1,FALSE),""))</f>
        <v/>
      </c>
      <c r="L365" s="79" t="str">
        <f ca="1">IF($C365="סה""כ",SUM(INDIRECT(ADDRESS(6,COLUMN())&amp;":"&amp;ADDRESS(ROW()-1,COLUMN()))),IFERROR(VLOOKUP($C365,הוצאות!$B:$AA,L$4-1,FALSE),""))</f>
        <v/>
      </c>
      <c r="M365" s="79" t="str">
        <f ca="1">IF($C365="סה""כ",SUM(INDIRECT(ADDRESS(6,COLUMN())&amp;":"&amp;ADDRESS(ROW()-1,COLUMN()))),IFERROR(VLOOKUP($C365,הוצאות!$B:$AA,M$4-1,FALSE),""))</f>
        <v/>
      </c>
      <c r="N365" s="79" t="str">
        <f ca="1">IF($C365="סה""כ",SUM(INDIRECT(ADDRESS(6,COLUMN())&amp;":"&amp;ADDRESS(ROW()-1,COLUMN()))),IFERROR(VLOOKUP($C365,הוצאות!$B:$AA,N$4-1,FALSE),""))</f>
        <v/>
      </c>
      <c r="O365" s="79" t="str">
        <f ca="1">IF($C365="סה""כ",SUM(INDIRECT(ADDRESS(6,COLUMN())&amp;":"&amp;ADDRESS(ROW()-1,COLUMN()))),IFERROR(VLOOKUP($C365,הוצאות!$B:$AA,O$4-1,FALSE),""))</f>
        <v/>
      </c>
    </row>
    <row r="366" spans="1:15" ht="16.5" thickBot="1" x14ac:dyDescent="0.3">
      <c r="A366" s="52">
        <f t="shared" si="6"/>
        <v>0</v>
      </c>
      <c r="C366" s="75" t="str">
        <f>IF(OR(C365="סה""כ",C365=""),"",IF(IFERROR(_xlfn.AGGREGATE(15,6,הוצאות!$B$1:$B$1017*1/--(הוצאות!$A$1:$A$1017=$P$5),ROW()-5),"")&lt;2000000000,IFERROR(_xlfn.AGGREGATE(15,6,הוצאות!$B$1:$B$1017*1/--(הוצאות!$A$1:$A$1017=$P$5),ROW()-5),""),"סה""כ"))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6" s="76" t="str">
        <f>IF(C366="סה""כ","",IFERROR(VLOOKUP($C366,הוצאות!$B:$Z,5,FALSE),""))</f>
        <v/>
      </c>
      <c r="E366" s="77">
        <v>167435</v>
      </c>
      <c r="F366" s="77">
        <v>114565</v>
      </c>
      <c r="G366" s="77">
        <v>145246</v>
      </c>
      <c r="H366" s="78">
        <v>251440</v>
      </c>
      <c r="I366" s="78">
        <v>201029</v>
      </c>
      <c r="J366" s="78">
        <v>265358.28000000003</v>
      </c>
      <c r="K366" s="79" t="str">
        <f ca="1">IF($C366="סה""כ",SUM(INDIRECT(ADDRESS(6,COLUMN())&amp;":"&amp;ADDRESS(ROW()-1,COLUMN()))),IFERROR(VLOOKUP($C366,הוצאות!$B:$AA,K$4-1,FALSE),""))</f>
        <v/>
      </c>
      <c r="L366" s="79" t="str">
        <f ca="1">IF($C366="סה""כ",SUM(INDIRECT(ADDRESS(6,COLUMN())&amp;":"&amp;ADDRESS(ROW()-1,COLUMN()))),IFERROR(VLOOKUP($C366,הוצאות!$B:$AA,L$4-1,FALSE),""))</f>
        <v/>
      </c>
      <c r="M366" s="79" t="str">
        <f ca="1">IF($C366="סה""כ",SUM(INDIRECT(ADDRESS(6,COLUMN())&amp;":"&amp;ADDRESS(ROW()-1,COLUMN()))),IFERROR(VLOOKUP($C366,הוצאות!$B:$AA,M$4-1,FALSE),""))</f>
        <v/>
      </c>
      <c r="N366" s="79" t="str">
        <f ca="1">IF($C366="סה""כ",SUM(INDIRECT(ADDRESS(6,COLUMN())&amp;":"&amp;ADDRESS(ROW()-1,COLUMN()))),IFERROR(VLOOKUP($C366,הוצאות!$B:$AA,N$4-1,FALSE),""))</f>
        <v/>
      </c>
      <c r="O366" s="79" t="str">
        <f ca="1">IF($C366="סה""כ",SUM(INDIRECT(ADDRESS(6,COLUMN())&amp;":"&amp;ADDRESS(ROW()-1,COLUMN()))),IFERROR(VLOOKUP($C366,הוצאות!$B:$AA,O$4-1,FALSE),""))</f>
        <v/>
      </c>
    </row>
    <row r="367" spans="1:15" ht="16.5" thickBot="1" x14ac:dyDescent="0.3">
      <c r="A367" s="52">
        <f t="shared" si="6"/>
        <v>0</v>
      </c>
      <c r="C367" s="75" t="str">
        <f>IF(OR(C366="סה""כ",C366=""),"",IF(IFERROR(_xlfn.AGGREGATE(15,6,הוצאות!$B$1:$B$1017*1/--(הוצאות!$A$1:$A$1017=$P$5),ROW()-5),"")&lt;2000000000,IFERROR(_xlfn.AGGREGATE(15,6,הוצאות!$B$1:$B$1017*1/--(הוצאות!$A$1:$A$1017=$P$5),ROW()-5),""),"סה""כ"))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7" s="76" t="str">
        <f>IF(C367="סה""כ","",IFERROR(VLOOKUP($C367,הוצאות!$B:$Z,5,FALSE),""))</f>
        <v/>
      </c>
      <c r="E367" s="77">
        <v>167435</v>
      </c>
      <c r="F367" s="77">
        <v>114565</v>
      </c>
      <c r="G367" s="77">
        <v>145246</v>
      </c>
      <c r="H367" s="78">
        <v>251440</v>
      </c>
      <c r="I367" s="78">
        <v>201029</v>
      </c>
      <c r="J367" s="78">
        <v>265358.28000000003</v>
      </c>
      <c r="K367" s="79" t="str">
        <f ca="1">IF($C367="סה""כ",SUM(INDIRECT(ADDRESS(6,COLUMN())&amp;":"&amp;ADDRESS(ROW()-1,COLUMN()))),IFERROR(VLOOKUP($C367,הוצאות!$B:$AA,K$4-1,FALSE),""))</f>
        <v/>
      </c>
      <c r="L367" s="79" t="str">
        <f ca="1">IF($C367="סה""כ",SUM(INDIRECT(ADDRESS(6,COLUMN())&amp;":"&amp;ADDRESS(ROW()-1,COLUMN()))),IFERROR(VLOOKUP($C367,הוצאות!$B:$AA,L$4-1,FALSE),""))</f>
        <v/>
      </c>
      <c r="M367" s="79" t="str">
        <f ca="1">IF($C367="סה""כ",SUM(INDIRECT(ADDRESS(6,COLUMN())&amp;":"&amp;ADDRESS(ROW()-1,COLUMN()))),IFERROR(VLOOKUP($C367,הוצאות!$B:$AA,M$4-1,FALSE),""))</f>
        <v/>
      </c>
      <c r="N367" s="79" t="str">
        <f ca="1">IF($C367="סה""כ",SUM(INDIRECT(ADDRESS(6,COLUMN())&amp;":"&amp;ADDRESS(ROW()-1,COLUMN()))),IFERROR(VLOOKUP($C367,הוצאות!$B:$AA,N$4-1,FALSE),""))</f>
        <v/>
      </c>
      <c r="O367" s="79" t="str">
        <f ca="1">IF($C367="סה""כ",SUM(INDIRECT(ADDRESS(6,COLUMN())&amp;":"&amp;ADDRESS(ROW()-1,COLUMN()))),IFERROR(VLOOKUP($C367,הוצאות!$B:$AA,O$4-1,FALSE),""))</f>
        <v/>
      </c>
    </row>
    <row r="368" spans="1:15" ht="16.5" thickBot="1" x14ac:dyDescent="0.3">
      <c r="A368" s="52">
        <f t="shared" si="6"/>
        <v>0</v>
      </c>
      <c r="C368" s="75" t="str">
        <f>IF(OR(C367="סה""כ",C367=""),"",IF(IFERROR(_xlfn.AGGREGATE(15,6,הוצאות!$B$1:$B$1017*1/--(הוצאות!$A$1:$A$1017=$P$5),ROW()-5),"")&lt;2000000000,IFERROR(_xlfn.AGGREGATE(15,6,הוצאות!$B$1:$B$1017*1/--(הוצאות!$A$1:$A$1017=$P$5),ROW()-5),""),"סה""כ"))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8" s="76" t="str">
        <f>IF(C368="סה""כ","",IFERROR(VLOOKUP($C368,הוצאות!$B:$Z,5,FALSE),""))</f>
        <v/>
      </c>
      <c r="E368" s="77">
        <v>167435</v>
      </c>
      <c r="F368" s="77">
        <v>114565</v>
      </c>
      <c r="G368" s="77">
        <v>145246</v>
      </c>
      <c r="H368" s="78">
        <v>251440</v>
      </c>
      <c r="I368" s="78">
        <v>201029</v>
      </c>
      <c r="J368" s="78">
        <v>265358.28000000003</v>
      </c>
      <c r="K368" s="79" t="str">
        <f ca="1">IF($C368="סה""כ",SUM(INDIRECT(ADDRESS(6,COLUMN())&amp;":"&amp;ADDRESS(ROW()-1,COLUMN()))),IFERROR(VLOOKUP($C368,הוצאות!$B:$AA,K$4-1,FALSE),""))</f>
        <v/>
      </c>
      <c r="L368" s="79" t="str">
        <f ca="1">IF($C368="סה""כ",SUM(INDIRECT(ADDRESS(6,COLUMN())&amp;":"&amp;ADDRESS(ROW()-1,COLUMN()))),IFERROR(VLOOKUP($C368,הוצאות!$B:$AA,L$4-1,FALSE),""))</f>
        <v/>
      </c>
      <c r="M368" s="79" t="str">
        <f ca="1">IF($C368="סה""כ",SUM(INDIRECT(ADDRESS(6,COLUMN())&amp;":"&amp;ADDRESS(ROW()-1,COLUMN()))),IFERROR(VLOOKUP($C368,הוצאות!$B:$AA,M$4-1,FALSE),""))</f>
        <v/>
      </c>
      <c r="N368" s="79" t="str">
        <f ca="1">IF($C368="סה""כ",SUM(INDIRECT(ADDRESS(6,COLUMN())&amp;":"&amp;ADDRESS(ROW()-1,COLUMN()))),IFERROR(VLOOKUP($C368,הוצאות!$B:$AA,N$4-1,FALSE),""))</f>
        <v/>
      </c>
      <c r="O368" s="79" t="str">
        <f ca="1">IF($C368="סה""כ",SUM(INDIRECT(ADDRESS(6,COLUMN())&amp;":"&amp;ADDRESS(ROW()-1,COLUMN()))),IFERROR(VLOOKUP($C368,הוצאות!$B:$AA,O$4-1,FALSE),""))</f>
        <v/>
      </c>
    </row>
    <row r="369" spans="1:15" ht="16.5" thickBot="1" x14ac:dyDescent="0.3">
      <c r="A369" s="52">
        <f t="shared" si="6"/>
        <v>0</v>
      </c>
      <c r="C369" s="75" t="str">
        <f>IF(OR(C368="סה""כ",C368=""),"",IF(IFERROR(_xlfn.AGGREGATE(15,6,הוצאות!$B$1:$B$1017*1/--(הוצאות!$A$1:$A$1017=$P$5),ROW()-5),"")&lt;2000000000,IFERROR(_xlfn.AGGREGATE(15,6,הוצאות!$B$1:$B$1017*1/--(הוצאות!$A$1:$A$1017=$P$5),ROW()-5),""),"סה""כ"))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69" s="76" t="str">
        <f>IF(C369="סה""כ","",IFERROR(VLOOKUP($C369,הוצאות!$B:$Z,5,FALSE),""))</f>
        <v/>
      </c>
      <c r="E369" s="77">
        <v>167435</v>
      </c>
      <c r="F369" s="77">
        <v>114565</v>
      </c>
      <c r="G369" s="77">
        <v>145246</v>
      </c>
      <c r="H369" s="78">
        <v>251440</v>
      </c>
      <c r="I369" s="78">
        <v>201029</v>
      </c>
      <c r="J369" s="78">
        <v>265358.28000000003</v>
      </c>
      <c r="K369" s="79" t="str">
        <f ca="1">IF($C369="סה""כ",SUM(INDIRECT(ADDRESS(6,COLUMN())&amp;":"&amp;ADDRESS(ROW()-1,COLUMN()))),IFERROR(VLOOKUP($C369,הוצאות!$B:$AA,K$4-1,FALSE),""))</f>
        <v/>
      </c>
      <c r="L369" s="79" t="str">
        <f ca="1">IF($C369="סה""כ",SUM(INDIRECT(ADDRESS(6,COLUMN())&amp;":"&amp;ADDRESS(ROW()-1,COLUMN()))),IFERROR(VLOOKUP($C369,הוצאות!$B:$AA,L$4-1,FALSE),""))</f>
        <v/>
      </c>
      <c r="M369" s="79" t="str">
        <f ca="1">IF($C369="סה""כ",SUM(INDIRECT(ADDRESS(6,COLUMN())&amp;":"&amp;ADDRESS(ROW()-1,COLUMN()))),IFERROR(VLOOKUP($C369,הוצאות!$B:$AA,M$4-1,FALSE),""))</f>
        <v/>
      </c>
      <c r="N369" s="79" t="str">
        <f ca="1">IF($C369="סה""כ",SUM(INDIRECT(ADDRESS(6,COLUMN())&amp;":"&amp;ADDRESS(ROW()-1,COLUMN()))),IFERROR(VLOOKUP($C369,הוצאות!$B:$AA,N$4-1,FALSE),""))</f>
        <v/>
      </c>
      <c r="O369" s="79" t="str">
        <f ca="1">IF($C369="סה""כ",SUM(INDIRECT(ADDRESS(6,COLUMN())&amp;":"&amp;ADDRESS(ROW()-1,COLUMN()))),IFERROR(VLOOKUP($C369,הוצאות!$B:$AA,O$4-1,FALSE),""))</f>
        <v/>
      </c>
    </row>
    <row r="370" spans="1:15" ht="16.5" thickBot="1" x14ac:dyDescent="0.3">
      <c r="A370" s="52">
        <f t="shared" si="6"/>
        <v>0</v>
      </c>
      <c r="C370" s="75" t="str">
        <f>IF(OR(C369="סה""כ",C369=""),"",IF(IFERROR(_xlfn.AGGREGATE(15,6,הוצאות!$B$1:$B$1017*1/--(הוצאות!$A$1:$A$1017=$P$5),ROW()-5),"")&lt;2000000000,IFERROR(_xlfn.AGGREGATE(15,6,הוצאות!$B$1:$B$1017*1/--(הוצאות!$A$1:$A$1017=$P$5),ROW()-5),""),"סה""כ"))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0" s="76" t="str">
        <f>IF(C370="סה""כ","",IFERROR(VLOOKUP($C370,הוצאות!$B:$Z,5,FALSE),""))</f>
        <v/>
      </c>
      <c r="E370" s="77">
        <v>167435</v>
      </c>
      <c r="F370" s="77">
        <v>114565</v>
      </c>
      <c r="G370" s="77">
        <v>145246</v>
      </c>
      <c r="H370" s="78">
        <v>251440</v>
      </c>
      <c r="I370" s="78">
        <v>201029</v>
      </c>
      <c r="J370" s="78">
        <v>265358.28000000003</v>
      </c>
      <c r="K370" s="79" t="str">
        <f ca="1">IF($C370="סה""כ",SUM(INDIRECT(ADDRESS(6,COLUMN())&amp;":"&amp;ADDRESS(ROW()-1,COLUMN()))),IFERROR(VLOOKUP($C370,הוצאות!$B:$AA,K$4-1,FALSE),""))</f>
        <v/>
      </c>
      <c r="L370" s="79" t="str">
        <f ca="1">IF($C370="סה""כ",SUM(INDIRECT(ADDRESS(6,COLUMN())&amp;":"&amp;ADDRESS(ROW()-1,COLUMN()))),IFERROR(VLOOKUP($C370,הוצאות!$B:$AA,L$4-1,FALSE),""))</f>
        <v/>
      </c>
      <c r="M370" s="79" t="str">
        <f ca="1">IF($C370="סה""כ",SUM(INDIRECT(ADDRESS(6,COLUMN())&amp;":"&amp;ADDRESS(ROW()-1,COLUMN()))),IFERROR(VLOOKUP($C370,הוצאות!$B:$AA,M$4-1,FALSE),""))</f>
        <v/>
      </c>
      <c r="N370" s="79" t="str">
        <f ca="1">IF($C370="סה""כ",SUM(INDIRECT(ADDRESS(6,COLUMN())&amp;":"&amp;ADDRESS(ROW()-1,COLUMN()))),IFERROR(VLOOKUP($C370,הוצאות!$B:$AA,N$4-1,FALSE),""))</f>
        <v/>
      </c>
      <c r="O370" s="79" t="str">
        <f ca="1">IF($C370="סה""כ",SUM(INDIRECT(ADDRESS(6,COLUMN())&amp;":"&amp;ADDRESS(ROW()-1,COLUMN()))),IFERROR(VLOOKUP($C370,הוצאות!$B:$AA,O$4-1,FALSE),""))</f>
        <v/>
      </c>
    </row>
    <row r="371" spans="1:15" ht="16.5" thickBot="1" x14ac:dyDescent="0.3">
      <c r="A371" s="52">
        <f t="shared" si="6"/>
        <v>0</v>
      </c>
      <c r="C371" s="75" t="str">
        <f>IF(OR(C370="סה""כ",C370=""),"",IF(IFERROR(_xlfn.AGGREGATE(15,6,הוצאות!$B$1:$B$1017*1/--(הוצאות!$A$1:$A$1017=$P$5),ROW()-5),"")&lt;2000000000,IFERROR(_xlfn.AGGREGATE(15,6,הוצאות!$B$1:$B$1017*1/--(הוצאות!$A$1:$A$1017=$P$5),ROW()-5),""),"סה""כ"))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1" s="76" t="str">
        <f>IF(C371="סה""כ","",IFERROR(VLOOKUP($C371,הוצאות!$B:$Z,5,FALSE),""))</f>
        <v/>
      </c>
      <c r="E371" s="77">
        <v>167435</v>
      </c>
      <c r="F371" s="77">
        <v>114565</v>
      </c>
      <c r="G371" s="77">
        <v>145246</v>
      </c>
      <c r="H371" s="78">
        <v>251440</v>
      </c>
      <c r="I371" s="78">
        <v>201029</v>
      </c>
      <c r="J371" s="78">
        <v>265358.28000000003</v>
      </c>
      <c r="K371" s="79" t="str">
        <f ca="1">IF($C371="סה""כ",SUM(INDIRECT(ADDRESS(6,COLUMN())&amp;":"&amp;ADDRESS(ROW()-1,COLUMN()))),IFERROR(VLOOKUP($C371,הוצאות!$B:$AA,K$4-1,FALSE),""))</f>
        <v/>
      </c>
      <c r="L371" s="79" t="str">
        <f ca="1">IF($C371="סה""כ",SUM(INDIRECT(ADDRESS(6,COLUMN())&amp;":"&amp;ADDRESS(ROW()-1,COLUMN()))),IFERROR(VLOOKUP($C371,הוצאות!$B:$AA,L$4-1,FALSE),""))</f>
        <v/>
      </c>
      <c r="M371" s="79" t="str">
        <f ca="1">IF($C371="סה""כ",SUM(INDIRECT(ADDRESS(6,COLUMN())&amp;":"&amp;ADDRESS(ROW()-1,COLUMN()))),IFERROR(VLOOKUP($C371,הוצאות!$B:$AA,M$4-1,FALSE),""))</f>
        <v/>
      </c>
      <c r="N371" s="79" t="str">
        <f ca="1">IF($C371="סה""כ",SUM(INDIRECT(ADDRESS(6,COLUMN())&amp;":"&amp;ADDRESS(ROW()-1,COLUMN()))),IFERROR(VLOOKUP($C371,הוצאות!$B:$AA,N$4-1,FALSE),""))</f>
        <v/>
      </c>
      <c r="O371" s="79" t="str">
        <f ca="1">IF($C371="סה""כ",SUM(INDIRECT(ADDRESS(6,COLUMN())&amp;":"&amp;ADDRESS(ROW()-1,COLUMN()))),IFERROR(VLOOKUP($C371,הוצאות!$B:$AA,O$4-1,FALSE),""))</f>
        <v/>
      </c>
    </row>
    <row r="372" spans="1:15" ht="16.5" thickBot="1" x14ac:dyDescent="0.3">
      <c r="A372" s="52">
        <f t="shared" si="6"/>
        <v>0</v>
      </c>
      <c r="C372" s="75" t="str">
        <f>IF(OR(C371="סה""כ",C371=""),"",IF(IFERROR(_xlfn.AGGREGATE(15,6,הוצאות!$B$1:$B$1017*1/--(הוצאות!$A$1:$A$1017=$P$5),ROW()-5),"")&lt;2000000000,IFERROR(_xlfn.AGGREGATE(15,6,הוצאות!$B$1:$B$1017*1/--(הוצאות!$A$1:$A$1017=$P$5),ROW()-5),""),"סה""כ"))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2" s="76" t="str">
        <f>IF(C372="סה""כ","",IFERROR(VLOOKUP($C372,הוצאות!$B:$Z,5,FALSE),""))</f>
        <v/>
      </c>
      <c r="E372" s="77">
        <v>167435</v>
      </c>
      <c r="F372" s="77">
        <v>114565</v>
      </c>
      <c r="G372" s="77">
        <v>145246</v>
      </c>
      <c r="H372" s="78">
        <v>251440</v>
      </c>
      <c r="I372" s="78">
        <v>201029</v>
      </c>
      <c r="J372" s="78">
        <v>265358.28000000003</v>
      </c>
      <c r="K372" s="79" t="str">
        <f ca="1">IF($C372="סה""כ",SUM(INDIRECT(ADDRESS(6,COLUMN())&amp;":"&amp;ADDRESS(ROW()-1,COLUMN()))),IFERROR(VLOOKUP($C372,הוצאות!$B:$AA,K$4-1,FALSE),""))</f>
        <v/>
      </c>
      <c r="L372" s="79" t="str">
        <f ca="1">IF($C372="סה""כ",SUM(INDIRECT(ADDRESS(6,COLUMN())&amp;":"&amp;ADDRESS(ROW()-1,COLUMN()))),IFERROR(VLOOKUP($C372,הוצאות!$B:$AA,L$4-1,FALSE),""))</f>
        <v/>
      </c>
      <c r="M372" s="79" t="str">
        <f ca="1">IF($C372="סה""כ",SUM(INDIRECT(ADDRESS(6,COLUMN())&amp;":"&amp;ADDRESS(ROW()-1,COLUMN()))),IFERROR(VLOOKUP($C372,הוצאות!$B:$AA,M$4-1,FALSE),""))</f>
        <v/>
      </c>
      <c r="N372" s="79" t="str">
        <f ca="1">IF($C372="סה""כ",SUM(INDIRECT(ADDRESS(6,COLUMN())&amp;":"&amp;ADDRESS(ROW()-1,COLUMN()))),IFERROR(VLOOKUP($C372,הוצאות!$B:$AA,N$4-1,FALSE),""))</f>
        <v/>
      </c>
      <c r="O372" s="79" t="str">
        <f ca="1">IF($C372="סה""כ",SUM(INDIRECT(ADDRESS(6,COLUMN())&amp;":"&amp;ADDRESS(ROW()-1,COLUMN()))),IFERROR(VLOOKUP($C372,הוצאות!$B:$AA,O$4-1,FALSE),""))</f>
        <v/>
      </c>
    </row>
    <row r="373" spans="1:15" ht="16.5" thickBot="1" x14ac:dyDescent="0.3">
      <c r="A373" s="52">
        <f t="shared" si="6"/>
        <v>0</v>
      </c>
      <c r="C373" s="75" t="str">
        <f>IF(OR(C372="סה""כ",C372=""),"",IF(IFERROR(_xlfn.AGGREGATE(15,6,הוצאות!$B$1:$B$1017*1/--(הוצאות!$A$1:$A$1017=$P$5),ROW()-5),"")&lt;2000000000,IFERROR(_xlfn.AGGREGATE(15,6,הוצאות!$B$1:$B$1017*1/--(הוצאות!$A$1:$A$1017=$P$5),ROW()-5),""),"סה""כ"))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3" s="76" t="str">
        <f>IF(C373="סה""כ","",IFERROR(VLOOKUP($C373,הוצאות!$B:$Z,5,FALSE),""))</f>
        <v/>
      </c>
      <c r="E373" s="77">
        <v>167435</v>
      </c>
      <c r="F373" s="77">
        <v>114565</v>
      </c>
      <c r="G373" s="77">
        <v>145246</v>
      </c>
      <c r="H373" s="78">
        <v>251440</v>
      </c>
      <c r="I373" s="78">
        <v>201029</v>
      </c>
      <c r="J373" s="78">
        <v>265358.28000000003</v>
      </c>
      <c r="K373" s="79" t="str">
        <f ca="1">IF($C373="סה""כ",SUM(INDIRECT(ADDRESS(6,COLUMN())&amp;":"&amp;ADDRESS(ROW()-1,COLUMN()))),IFERROR(VLOOKUP($C373,הוצאות!$B:$AA,K$4-1,FALSE),""))</f>
        <v/>
      </c>
      <c r="L373" s="79" t="str">
        <f ca="1">IF($C373="סה""כ",SUM(INDIRECT(ADDRESS(6,COLUMN())&amp;":"&amp;ADDRESS(ROW()-1,COLUMN()))),IFERROR(VLOOKUP($C373,הוצאות!$B:$AA,L$4-1,FALSE),""))</f>
        <v/>
      </c>
      <c r="M373" s="79" t="str">
        <f ca="1">IF($C373="סה""כ",SUM(INDIRECT(ADDRESS(6,COLUMN())&amp;":"&amp;ADDRESS(ROW()-1,COLUMN()))),IFERROR(VLOOKUP($C373,הוצאות!$B:$AA,M$4-1,FALSE),""))</f>
        <v/>
      </c>
      <c r="N373" s="79" t="str">
        <f ca="1">IF($C373="סה""כ",SUM(INDIRECT(ADDRESS(6,COLUMN())&amp;":"&amp;ADDRESS(ROW()-1,COLUMN()))),IFERROR(VLOOKUP($C373,הוצאות!$B:$AA,N$4-1,FALSE),""))</f>
        <v/>
      </c>
      <c r="O373" s="79" t="str">
        <f ca="1">IF($C373="סה""כ",SUM(INDIRECT(ADDRESS(6,COLUMN())&amp;":"&amp;ADDRESS(ROW()-1,COLUMN()))),IFERROR(VLOOKUP($C373,הוצאות!$B:$AA,O$4-1,FALSE),""))</f>
        <v/>
      </c>
    </row>
    <row r="374" spans="1:15" ht="16.5" thickBot="1" x14ac:dyDescent="0.3">
      <c r="A374" s="52">
        <f t="shared" si="6"/>
        <v>0</v>
      </c>
      <c r="C374" s="75" t="str">
        <f>IF(OR(C373="סה""כ",C373=""),"",IF(IFERROR(_xlfn.AGGREGATE(15,6,הוצאות!$B$1:$B$1017*1/--(הוצאות!$A$1:$A$1017=$P$5),ROW()-5),"")&lt;2000000000,IFERROR(_xlfn.AGGREGATE(15,6,הוצאות!$B$1:$B$1017*1/--(הוצאות!$A$1:$A$1017=$P$5),ROW()-5),""),"סה""כ"))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4" s="76" t="str">
        <f>IF(C374="סה""כ","",IFERROR(VLOOKUP($C374,הוצאות!$B:$Z,5,FALSE),""))</f>
        <v/>
      </c>
      <c r="E374" s="77">
        <v>167435</v>
      </c>
      <c r="F374" s="77">
        <v>114565</v>
      </c>
      <c r="G374" s="77">
        <v>145246</v>
      </c>
      <c r="H374" s="78">
        <v>251440</v>
      </c>
      <c r="I374" s="78">
        <v>201029</v>
      </c>
      <c r="J374" s="78">
        <v>265358.28000000003</v>
      </c>
      <c r="K374" s="79" t="str">
        <f ca="1">IF($C374="סה""כ",SUM(INDIRECT(ADDRESS(6,COLUMN())&amp;":"&amp;ADDRESS(ROW()-1,COLUMN()))),IFERROR(VLOOKUP($C374,הוצאות!$B:$AA,K$4-1,FALSE),""))</f>
        <v/>
      </c>
      <c r="L374" s="79" t="str">
        <f ca="1">IF($C374="סה""כ",SUM(INDIRECT(ADDRESS(6,COLUMN())&amp;":"&amp;ADDRESS(ROW()-1,COLUMN()))),IFERROR(VLOOKUP($C374,הוצאות!$B:$AA,L$4-1,FALSE),""))</f>
        <v/>
      </c>
      <c r="M374" s="79" t="str">
        <f ca="1">IF($C374="סה""כ",SUM(INDIRECT(ADDRESS(6,COLUMN())&amp;":"&amp;ADDRESS(ROW()-1,COLUMN()))),IFERROR(VLOOKUP($C374,הוצאות!$B:$AA,M$4-1,FALSE),""))</f>
        <v/>
      </c>
      <c r="N374" s="79" t="str">
        <f ca="1">IF($C374="סה""כ",SUM(INDIRECT(ADDRESS(6,COLUMN())&amp;":"&amp;ADDRESS(ROW()-1,COLUMN()))),IFERROR(VLOOKUP($C374,הוצאות!$B:$AA,N$4-1,FALSE),""))</f>
        <v/>
      </c>
      <c r="O374" s="79" t="str">
        <f ca="1">IF($C374="סה""כ",SUM(INDIRECT(ADDRESS(6,COLUMN())&amp;":"&amp;ADDRESS(ROW()-1,COLUMN()))),IFERROR(VLOOKUP($C374,הוצאות!$B:$AA,O$4-1,FALSE),""))</f>
        <v/>
      </c>
    </row>
    <row r="375" spans="1:15" ht="16.5" thickBot="1" x14ac:dyDescent="0.3">
      <c r="A375" s="52">
        <f t="shared" si="6"/>
        <v>0</v>
      </c>
      <c r="C375" s="75" t="str">
        <f>IF(OR(C374="סה""כ",C374=""),"",IF(IFERROR(_xlfn.AGGREGATE(15,6,הוצאות!$B$1:$B$1017*1/--(הוצאות!$A$1:$A$1017=$P$5),ROW()-5),"")&lt;2000000000,IFERROR(_xlfn.AGGREGATE(15,6,הוצאות!$B$1:$B$1017*1/--(הוצאות!$A$1:$A$1017=$P$5),ROW()-5),""),"סה""כ"))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5" s="76" t="str">
        <f>IF(C375="סה""כ","",IFERROR(VLOOKUP($C375,הוצאות!$B:$Z,5,FALSE),""))</f>
        <v/>
      </c>
      <c r="E375" s="77">
        <v>167435</v>
      </c>
      <c r="F375" s="77">
        <v>114565</v>
      </c>
      <c r="G375" s="77">
        <v>145246</v>
      </c>
      <c r="H375" s="78">
        <v>251440</v>
      </c>
      <c r="I375" s="78">
        <v>201029</v>
      </c>
      <c r="J375" s="78">
        <v>265358.28000000003</v>
      </c>
      <c r="K375" s="79" t="str">
        <f ca="1">IF($C375="סה""כ",SUM(INDIRECT(ADDRESS(6,COLUMN())&amp;":"&amp;ADDRESS(ROW()-1,COLUMN()))),IFERROR(VLOOKUP($C375,הוצאות!$B:$AA,K$4-1,FALSE),""))</f>
        <v/>
      </c>
      <c r="L375" s="79" t="str">
        <f ca="1">IF($C375="סה""כ",SUM(INDIRECT(ADDRESS(6,COLUMN())&amp;":"&amp;ADDRESS(ROW()-1,COLUMN()))),IFERROR(VLOOKUP($C375,הוצאות!$B:$AA,L$4-1,FALSE),""))</f>
        <v/>
      </c>
      <c r="M375" s="79" t="str">
        <f ca="1">IF($C375="סה""כ",SUM(INDIRECT(ADDRESS(6,COLUMN())&amp;":"&amp;ADDRESS(ROW()-1,COLUMN()))),IFERROR(VLOOKUP($C375,הוצאות!$B:$AA,M$4-1,FALSE),""))</f>
        <v/>
      </c>
      <c r="N375" s="79" t="str">
        <f ca="1">IF($C375="סה""כ",SUM(INDIRECT(ADDRESS(6,COLUMN())&amp;":"&amp;ADDRESS(ROW()-1,COLUMN()))),IFERROR(VLOOKUP($C375,הוצאות!$B:$AA,N$4-1,FALSE),""))</f>
        <v/>
      </c>
      <c r="O375" s="79" t="str">
        <f ca="1">IF($C375="סה""כ",SUM(INDIRECT(ADDRESS(6,COLUMN())&amp;":"&amp;ADDRESS(ROW()-1,COLUMN()))),IFERROR(VLOOKUP($C375,הוצאות!$B:$AA,O$4-1,FALSE),""))</f>
        <v/>
      </c>
    </row>
    <row r="376" spans="1:15" ht="16.5" thickBot="1" x14ac:dyDescent="0.3">
      <c r="A376" s="52">
        <f t="shared" si="6"/>
        <v>0</v>
      </c>
      <c r="C376" s="75" t="str">
        <f>IF(OR(C375="סה""כ",C375=""),"",IF(IFERROR(_xlfn.AGGREGATE(15,6,הוצאות!$B$1:$B$1017*1/--(הוצאות!$A$1:$A$1017=$P$5),ROW()-5),"")&lt;2000000000,IFERROR(_xlfn.AGGREGATE(15,6,הוצאות!$B$1:$B$1017*1/--(הוצאות!$A$1:$A$1017=$P$5),ROW()-5),""),"סה""כ"))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6" s="76" t="str">
        <f>IF(C376="סה""כ","",IFERROR(VLOOKUP($C376,הוצאות!$B:$Z,5,FALSE),""))</f>
        <v/>
      </c>
      <c r="E376" s="77">
        <v>167435</v>
      </c>
      <c r="F376" s="77">
        <v>114565</v>
      </c>
      <c r="G376" s="77">
        <v>145246</v>
      </c>
      <c r="H376" s="78">
        <v>251440</v>
      </c>
      <c r="I376" s="78">
        <v>201029</v>
      </c>
      <c r="J376" s="78">
        <v>265358.28000000003</v>
      </c>
      <c r="K376" s="79" t="str">
        <f ca="1">IF($C376="סה""כ",SUM(INDIRECT(ADDRESS(6,COLUMN())&amp;":"&amp;ADDRESS(ROW()-1,COLUMN()))),IFERROR(VLOOKUP($C376,הוצאות!$B:$AA,K$4-1,FALSE),""))</f>
        <v/>
      </c>
      <c r="L376" s="79" t="str">
        <f ca="1">IF($C376="סה""כ",SUM(INDIRECT(ADDRESS(6,COLUMN())&amp;":"&amp;ADDRESS(ROW()-1,COLUMN()))),IFERROR(VLOOKUP($C376,הוצאות!$B:$AA,L$4-1,FALSE),""))</f>
        <v/>
      </c>
      <c r="M376" s="79" t="str">
        <f ca="1">IF($C376="סה""כ",SUM(INDIRECT(ADDRESS(6,COLUMN())&amp;":"&amp;ADDRESS(ROW()-1,COLUMN()))),IFERROR(VLOOKUP($C376,הוצאות!$B:$AA,M$4-1,FALSE),""))</f>
        <v/>
      </c>
      <c r="N376" s="79" t="str">
        <f ca="1">IF($C376="סה""כ",SUM(INDIRECT(ADDRESS(6,COLUMN())&amp;":"&amp;ADDRESS(ROW()-1,COLUMN()))),IFERROR(VLOOKUP($C376,הוצאות!$B:$AA,N$4-1,FALSE),""))</f>
        <v/>
      </c>
      <c r="O376" s="79" t="str">
        <f ca="1">IF($C376="סה""כ",SUM(INDIRECT(ADDRESS(6,COLUMN())&amp;":"&amp;ADDRESS(ROW()-1,COLUMN()))),IFERROR(VLOOKUP($C376,הוצאות!$B:$AA,O$4-1,FALSE),""))</f>
        <v/>
      </c>
    </row>
    <row r="377" spans="1:15" ht="16.5" thickBot="1" x14ac:dyDescent="0.3">
      <c r="A377" s="52">
        <f t="shared" si="6"/>
        <v>0</v>
      </c>
      <c r="C377" s="75" t="str">
        <f>IF(OR(C376="סה""כ",C376=""),"",IF(IFERROR(_xlfn.AGGREGATE(15,6,הוצאות!$B$1:$B$1017*1/--(הוצאות!$A$1:$A$1017=$P$5),ROW()-5),"")&lt;2000000000,IFERROR(_xlfn.AGGREGATE(15,6,הוצאות!$B$1:$B$1017*1/--(הוצאות!$A$1:$A$1017=$P$5),ROW()-5),""),"סה""כ"))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7" s="76" t="str">
        <f>IF(C377="סה""כ","",IFERROR(VLOOKUP($C377,הוצאות!$B:$Z,5,FALSE),""))</f>
        <v/>
      </c>
      <c r="E377" s="77">
        <v>167435</v>
      </c>
      <c r="F377" s="77">
        <v>114565</v>
      </c>
      <c r="G377" s="77">
        <v>145246</v>
      </c>
      <c r="H377" s="78">
        <v>251440</v>
      </c>
      <c r="I377" s="78">
        <v>201029</v>
      </c>
      <c r="J377" s="78">
        <v>265358.28000000003</v>
      </c>
      <c r="K377" s="79" t="str">
        <f ca="1">IF($C377="סה""כ",SUM(INDIRECT(ADDRESS(6,COLUMN())&amp;":"&amp;ADDRESS(ROW()-1,COLUMN()))),IFERROR(VLOOKUP($C377,הוצאות!$B:$AA,K$4-1,FALSE),""))</f>
        <v/>
      </c>
      <c r="L377" s="79" t="str">
        <f ca="1">IF($C377="סה""כ",SUM(INDIRECT(ADDRESS(6,COLUMN())&amp;":"&amp;ADDRESS(ROW()-1,COLUMN()))),IFERROR(VLOOKUP($C377,הוצאות!$B:$AA,L$4-1,FALSE),""))</f>
        <v/>
      </c>
      <c r="M377" s="79" t="str">
        <f ca="1">IF($C377="סה""כ",SUM(INDIRECT(ADDRESS(6,COLUMN())&amp;":"&amp;ADDRESS(ROW()-1,COLUMN()))),IFERROR(VLOOKUP($C377,הוצאות!$B:$AA,M$4-1,FALSE),""))</f>
        <v/>
      </c>
      <c r="N377" s="79" t="str">
        <f ca="1">IF($C377="סה""כ",SUM(INDIRECT(ADDRESS(6,COLUMN())&amp;":"&amp;ADDRESS(ROW()-1,COLUMN()))),IFERROR(VLOOKUP($C377,הוצאות!$B:$AA,N$4-1,FALSE),""))</f>
        <v/>
      </c>
      <c r="O377" s="79" t="str">
        <f ca="1">IF($C377="סה""כ",SUM(INDIRECT(ADDRESS(6,COLUMN())&amp;":"&amp;ADDRESS(ROW()-1,COLUMN()))),IFERROR(VLOOKUP($C377,הוצאות!$B:$AA,O$4-1,FALSE),""))</f>
        <v/>
      </c>
    </row>
    <row r="378" spans="1:15" ht="16.5" thickBot="1" x14ac:dyDescent="0.3">
      <c r="A378" s="52">
        <f t="shared" si="6"/>
        <v>0</v>
      </c>
      <c r="C378" s="75" t="str">
        <f>IF(OR(C377="סה""כ",C377=""),"",IF(IFERROR(_xlfn.AGGREGATE(15,6,הוצאות!$B$1:$B$1017*1/--(הוצאות!$A$1:$A$1017=$P$5),ROW()-5),"")&lt;2000000000,IFERROR(_xlfn.AGGREGATE(15,6,הוצאות!$B$1:$B$1017*1/--(הוצאות!$A$1:$A$1017=$P$5),ROW()-5),""),"סה""כ"))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8" s="76" t="str">
        <f>IF(C378="סה""כ","",IFERROR(VLOOKUP($C378,הוצאות!$B:$Z,5,FALSE),""))</f>
        <v/>
      </c>
      <c r="E378" s="77">
        <v>167435</v>
      </c>
      <c r="F378" s="77">
        <v>114565</v>
      </c>
      <c r="G378" s="77">
        <v>145246</v>
      </c>
      <c r="H378" s="78">
        <v>251440</v>
      </c>
      <c r="I378" s="78">
        <v>201029</v>
      </c>
      <c r="J378" s="78">
        <v>265358.28000000003</v>
      </c>
      <c r="K378" s="79" t="str">
        <f ca="1">IF($C378="סה""כ",SUM(INDIRECT(ADDRESS(6,COLUMN())&amp;":"&amp;ADDRESS(ROW()-1,COLUMN()))),IFERROR(VLOOKUP($C378,הוצאות!$B:$AA,K$4-1,FALSE),""))</f>
        <v/>
      </c>
      <c r="L378" s="79" t="str">
        <f ca="1">IF($C378="סה""כ",SUM(INDIRECT(ADDRESS(6,COLUMN())&amp;":"&amp;ADDRESS(ROW()-1,COLUMN()))),IFERROR(VLOOKUP($C378,הוצאות!$B:$AA,L$4-1,FALSE),""))</f>
        <v/>
      </c>
      <c r="M378" s="79" t="str">
        <f ca="1">IF($C378="סה""כ",SUM(INDIRECT(ADDRESS(6,COLUMN())&amp;":"&amp;ADDRESS(ROW()-1,COLUMN()))),IFERROR(VLOOKUP($C378,הוצאות!$B:$AA,M$4-1,FALSE),""))</f>
        <v/>
      </c>
      <c r="N378" s="79" t="str">
        <f ca="1">IF($C378="סה""כ",SUM(INDIRECT(ADDRESS(6,COLUMN())&amp;":"&amp;ADDRESS(ROW()-1,COLUMN()))),IFERROR(VLOOKUP($C378,הוצאות!$B:$AA,N$4-1,FALSE),""))</f>
        <v/>
      </c>
      <c r="O378" s="79" t="str">
        <f ca="1">IF($C378="סה""כ",SUM(INDIRECT(ADDRESS(6,COLUMN())&amp;":"&amp;ADDRESS(ROW()-1,COLUMN()))),IFERROR(VLOOKUP($C378,הוצאות!$B:$AA,O$4-1,FALSE),""))</f>
        <v/>
      </c>
    </row>
    <row r="379" spans="1:15" ht="16.5" thickBot="1" x14ac:dyDescent="0.3">
      <c r="A379" s="52">
        <f t="shared" si="6"/>
        <v>0</v>
      </c>
      <c r="C379" s="75" t="str">
        <f>IF(OR(C378="סה""כ",C378=""),"",IF(IFERROR(_xlfn.AGGREGATE(15,6,הוצאות!$B$1:$B$1017*1/--(הוצאות!$A$1:$A$1017=$P$5),ROW()-5),"")&lt;2000000000,IFERROR(_xlfn.AGGREGATE(15,6,הוצאות!$B$1:$B$1017*1/--(הוצאות!$A$1:$A$1017=$P$5),ROW()-5),""),"סה""כ"))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79" s="76" t="str">
        <f>IF(C379="סה""כ","",IFERROR(VLOOKUP($C379,הוצאות!$B:$Z,5,FALSE),""))</f>
        <v/>
      </c>
      <c r="E379" s="77">
        <v>167435</v>
      </c>
      <c r="F379" s="77">
        <v>114565</v>
      </c>
      <c r="G379" s="77">
        <v>145246</v>
      </c>
      <c r="H379" s="78">
        <v>251440</v>
      </c>
      <c r="I379" s="78">
        <v>201029</v>
      </c>
      <c r="J379" s="78">
        <v>265358.28000000003</v>
      </c>
      <c r="K379" s="79" t="str">
        <f ca="1">IF($C379="סה""כ",SUM(INDIRECT(ADDRESS(6,COLUMN())&amp;":"&amp;ADDRESS(ROW()-1,COLUMN()))),IFERROR(VLOOKUP($C379,הוצאות!$B:$AA,K$4-1,FALSE),""))</f>
        <v/>
      </c>
      <c r="L379" s="79" t="str">
        <f ca="1">IF($C379="סה""כ",SUM(INDIRECT(ADDRESS(6,COLUMN())&amp;":"&amp;ADDRESS(ROW()-1,COLUMN()))),IFERROR(VLOOKUP($C379,הוצאות!$B:$AA,L$4-1,FALSE),""))</f>
        <v/>
      </c>
      <c r="M379" s="79" t="str">
        <f ca="1">IF($C379="סה""כ",SUM(INDIRECT(ADDRESS(6,COLUMN())&amp;":"&amp;ADDRESS(ROW()-1,COLUMN()))),IFERROR(VLOOKUP($C379,הוצאות!$B:$AA,M$4-1,FALSE),""))</f>
        <v/>
      </c>
      <c r="N379" s="79" t="str">
        <f ca="1">IF($C379="סה""כ",SUM(INDIRECT(ADDRESS(6,COLUMN())&amp;":"&amp;ADDRESS(ROW()-1,COLUMN()))),IFERROR(VLOOKUP($C379,הוצאות!$B:$AA,N$4-1,FALSE),""))</f>
        <v/>
      </c>
      <c r="O379" s="79" t="str">
        <f ca="1">IF($C379="סה""כ",SUM(INDIRECT(ADDRESS(6,COLUMN())&amp;":"&amp;ADDRESS(ROW()-1,COLUMN()))),IFERROR(VLOOKUP($C379,הוצאות!$B:$AA,O$4-1,FALSE),""))</f>
        <v/>
      </c>
    </row>
    <row r="380" spans="1:15" ht="16.5" thickBot="1" x14ac:dyDescent="0.3">
      <c r="A380" s="52">
        <f t="shared" si="6"/>
        <v>0</v>
      </c>
      <c r="C380" s="75" t="str">
        <f>IF(OR(C379="סה""כ",C379=""),"",IF(IFERROR(_xlfn.AGGREGATE(15,6,הוצאות!$B$1:$B$1017*1/--(הוצאות!$A$1:$A$1017=$P$5),ROW()-5),"")&lt;2000000000,IFERROR(_xlfn.AGGREGATE(15,6,הוצאות!$B$1:$B$1017*1/--(הוצאות!$A$1:$A$1017=$P$5),ROW()-5),""),"סה""כ"))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0" s="76" t="str">
        <f>IF(C380="סה""כ","",IFERROR(VLOOKUP($C380,הוצאות!$B:$Z,5,FALSE),""))</f>
        <v/>
      </c>
      <c r="E380" s="77">
        <v>167435</v>
      </c>
      <c r="F380" s="77">
        <v>114565</v>
      </c>
      <c r="G380" s="77">
        <v>145246</v>
      </c>
      <c r="H380" s="78">
        <v>251440</v>
      </c>
      <c r="I380" s="78">
        <v>201029</v>
      </c>
      <c r="J380" s="78">
        <v>265358.28000000003</v>
      </c>
      <c r="K380" s="79" t="str">
        <f ca="1">IF($C380="סה""כ",SUM(INDIRECT(ADDRESS(6,COLUMN())&amp;":"&amp;ADDRESS(ROW()-1,COLUMN()))),IFERROR(VLOOKUP($C380,הוצאות!$B:$AA,K$4-1,FALSE),""))</f>
        <v/>
      </c>
      <c r="L380" s="79" t="str">
        <f ca="1">IF($C380="סה""כ",SUM(INDIRECT(ADDRESS(6,COLUMN())&amp;":"&amp;ADDRESS(ROW()-1,COLUMN()))),IFERROR(VLOOKUP($C380,הוצאות!$B:$AA,L$4-1,FALSE),""))</f>
        <v/>
      </c>
      <c r="M380" s="79" t="str">
        <f ca="1">IF($C380="סה""כ",SUM(INDIRECT(ADDRESS(6,COLUMN())&amp;":"&amp;ADDRESS(ROW()-1,COLUMN()))),IFERROR(VLOOKUP($C380,הוצאות!$B:$AA,M$4-1,FALSE),""))</f>
        <v/>
      </c>
      <c r="N380" s="79" t="str">
        <f ca="1">IF($C380="סה""כ",SUM(INDIRECT(ADDRESS(6,COLUMN())&amp;":"&amp;ADDRESS(ROW()-1,COLUMN()))),IFERROR(VLOOKUP($C380,הוצאות!$B:$AA,N$4-1,FALSE),""))</f>
        <v/>
      </c>
      <c r="O380" s="79" t="str">
        <f ca="1">IF($C380="סה""כ",SUM(INDIRECT(ADDRESS(6,COLUMN())&amp;":"&amp;ADDRESS(ROW()-1,COLUMN()))),IFERROR(VLOOKUP($C380,הוצאות!$B:$AA,O$4-1,FALSE),""))</f>
        <v/>
      </c>
    </row>
    <row r="381" spans="1:15" ht="16.5" thickBot="1" x14ac:dyDescent="0.3">
      <c r="A381" s="52">
        <f t="shared" si="6"/>
        <v>0</v>
      </c>
      <c r="C381" s="75" t="str">
        <f>IF(OR(C380="סה""כ",C380=""),"",IF(IFERROR(_xlfn.AGGREGATE(15,6,הוצאות!$B$1:$B$1017*1/--(הוצאות!$A$1:$A$1017=$P$5),ROW()-5),"")&lt;2000000000,IFERROR(_xlfn.AGGREGATE(15,6,הוצאות!$B$1:$B$1017*1/--(הוצאות!$A$1:$A$1017=$P$5),ROW()-5),""),"סה""כ"))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1" s="76" t="str">
        <f>IF(C381="סה""כ","",IFERROR(VLOOKUP($C381,הוצאות!$B:$Z,5,FALSE),""))</f>
        <v/>
      </c>
      <c r="E381" s="77">
        <v>167435</v>
      </c>
      <c r="F381" s="77">
        <v>114565</v>
      </c>
      <c r="G381" s="77">
        <v>145246</v>
      </c>
      <c r="H381" s="78">
        <v>251440</v>
      </c>
      <c r="I381" s="78">
        <v>201029</v>
      </c>
      <c r="J381" s="78">
        <v>265358.28000000003</v>
      </c>
      <c r="K381" s="79" t="str">
        <f ca="1">IF($C381="סה""כ",SUM(INDIRECT(ADDRESS(6,COLUMN())&amp;":"&amp;ADDRESS(ROW()-1,COLUMN()))),IFERROR(VLOOKUP($C381,הוצאות!$B:$AA,K$4-1,FALSE),""))</f>
        <v/>
      </c>
      <c r="L381" s="79" t="str">
        <f ca="1">IF($C381="סה""כ",SUM(INDIRECT(ADDRESS(6,COLUMN())&amp;":"&amp;ADDRESS(ROW()-1,COLUMN()))),IFERROR(VLOOKUP($C381,הוצאות!$B:$AA,L$4-1,FALSE),""))</f>
        <v/>
      </c>
      <c r="M381" s="79" t="str">
        <f ca="1">IF($C381="סה""כ",SUM(INDIRECT(ADDRESS(6,COLUMN())&amp;":"&amp;ADDRESS(ROW()-1,COLUMN()))),IFERROR(VLOOKUP($C381,הוצאות!$B:$AA,M$4-1,FALSE),""))</f>
        <v/>
      </c>
      <c r="N381" s="79" t="str">
        <f ca="1">IF($C381="סה""כ",SUM(INDIRECT(ADDRESS(6,COLUMN())&amp;":"&amp;ADDRESS(ROW()-1,COLUMN()))),IFERROR(VLOOKUP($C381,הוצאות!$B:$AA,N$4-1,FALSE),""))</f>
        <v/>
      </c>
      <c r="O381" s="79" t="str">
        <f ca="1">IF($C381="סה""כ",SUM(INDIRECT(ADDRESS(6,COLUMN())&amp;":"&amp;ADDRESS(ROW()-1,COLUMN()))),IFERROR(VLOOKUP($C381,הוצאות!$B:$AA,O$4-1,FALSE),""))</f>
        <v/>
      </c>
    </row>
    <row r="382" spans="1:15" ht="16.5" thickBot="1" x14ac:dyDescent="0.3">
      <c r="A382" s="52">
        <f t="shared" si="6"/>
        <v>0</v>
      </c>
      <c r="C382" s="75" t="str">
        <f>IF(OR(C381="סה""כ",C381=""),"",IF(IFERROR(_xlfn.AGGREGATE(15,6,הוצאות!$B$1:$B$1017*1/--(הוצאות!$A$1:$A$1017=$P$5),ROW()-5),"")&lt;2000000000,IFERROR(_xlfn.AGGREGATE(15,6,הוצאות!$B$1:$B$1017*1/--(הוצאות!$A$1:$A$1017=$P$5),ROW()-5),""),"סה""כ"))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2" s="76" t="str">
        <f>IF(C382="סה""כ","",IFERROR(VLOOKUP($C382,הוצאות!$B:$Z,5,FALSE),""))</f>
        <v/>
      </c>
      <c r="E382" s="77">
        <v>167435</v>
      </c>
      <c r="F382" s="77">
        <v>114565</v>
      </c>
      <c r="G382" s="77">
        <v>145246</v>
      </c>
      <c r="H382" s="78">
        <v>251440</v>
      </c>
      <c r="I382" s="78">
        <v>201029</v>
      </c>
      <c r="J382" s="78">
        <v>265358.28000000003</v>
      </c>
      <c r="K382" s="79" t="str">
        <f ca="1">IF($C382="סה""כ",SUM(INDIRECT(ADDRESS(6,COLUMN())&amp;":"&amp;ADDRESS(ROW()-1,COLUMN()))),IFERROR(VLOOKUP($C382,הוצאות!$B:$AA,K$4-1,FALSE),""))</f>
        <v/>
      </c>
      <c r="L382" s="79" t="str">
        <f ca="1">IF($C382="סה""כ",SUM(INDIRECT(ADDRESS(6,COLUMN())&amp;":"&amp;ADDRESS(ROW()-1,COLUMN()))),IFERROR(VLOOKUP($C382,הוצאות!$B:$AA,L$4-1,FALSE),""))</f>
        <v/>
      </c>
      <c r="M382" s="79" t="str">
        <f ca="1">IF($C382="סה""כ",SUM(INDIRECT(ADDRESS(6,COLUMN())&amp;":"&amp;ADDRESS(ROW()-1,COLUMN()))),IFERROR(VLOOKUP($C382,הוצאות!$B:$AA,M$4-1,FALSE),""))</f>
        <v/>
      </c>
      <c r="N382" s="79" t="str">
        <f ca="1">IF($C382="סה""כ",SUM(INDIRECT(ADDRESS(6,COLUMN())&amp;":"&amp;ADDRESS(ROW()-1,COLUMN()))),IFERROR(VLOOKUP($C382,הוצאות!$B:$AA,N$4-1,FALSE),""))</f>
        <v/>
      </c>
      <c r="O382" s="79" t="str">
        <f ca="1">IF($C382="סה""כ",SUM(INDIRECT(ADDRESS(6,COLUMN())&amp;":"&amp;ADDRESS(ROW()-1,COLUMN()))),IFERROR(VLOOKUP($C382,הוצאות!$B:$AA,O$4-1,FALSE),""))</f>
        <v/>
      </c>
    </row>
    <row r="383" spans="1:15" ht="16.5" thickBot="1" x14ac:dyDescent="0.3">
      <c r="A383" s="52">
        <f t="shared" si="6"/>
        <v>0</v>
      </c>
      <c r="C383" s="75" t="str">
        <f>IF(OR(C382="סה""כ",C382=""),"",IF(IFERROR(_xlfn.AGGREGATE(15,6,הוצאות!$B$1:$B$1017*1/--(הוצאות!$A$1:$A$1017=$P$5),ROW()-5),"")&lt;2000000000,IFERROR(_xlfn.AGGREGATE(15,6,הוצאות!$B$1:$B$1017*1/--(הוצאות!$A$1:$A$1017=$P$5),ROW()-5),""),"סה""כ"))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3" s="76" t="str">
        <f>IF(C383="סה""כ","",IFERROR(VLOOKUP($C383,הוצאות!$B:$Z,5,FALSE),""))</f>
        <v/>
      </c>
      <c r="E383" s="77">
        <v>167435</v>
      </c>
      <c r="F383" s="77">
        <v>114565</v>
      </c>
      <c r="G383" s="77">
        <v>145246</v>
      </c>
      <c r="H383" s="78">
        <v>251440</v>
      </c>
      <c r="I383" s="78">
        <v>201029</v>
      </c>
      <c r="J383" s="78">
        <v>265358.28000000003</v>
      </c>
      <c r="K383" s="79" t="str">
        <f ca="1">IF($C383="סה""כ",SUM(INDIRECT(ADDRESS(6,COLUMN())&amp;":"&amp;ADDRESS(ROW()-1,COLUMN()))),IFERROR(VLOOKUP($C383,הוצאות!$B:$AA,K$4-1,FALSE),""))</f>
        <v/>
      </c>
      <c r="L383" s="79" t="str">
        <f ca="1">IF($C383="סה""כ",SUM(INDIRECT(ADDRESS(6,COLUMN())&amp;":"&amp;ADDRESS(ROW()-1,COLUMN()))),IFERROR(VLOOKUP($C383,הוצאות!$B:$AA,L$4-1,FALSE),""))</f>
        <v/>
      </c>
      <c r="M383" s="79" t="str">
        <f ca="1">IF($C383="סה""כ",SUM(INDIRECT(ADDRESS(6,COLUMN())&amp;":"&amp;ADDRESS(ROW()-1,COLUMN()))),IFERROR(VLOOKUP($C383,הוצאות!$B:$AA,M$4-1,FALSE),""))</f>
        <v/>
      </c>
      <c r="N383" s="79" t="str">
        <f ca="1">IF($C383="סה""כ",SUM(INDIRECT(ADDRESS(6,COLUMN())&amp;":"&amp;ADDRESS(ROW()-1,COLUMN()))),IFERROR(VLOOKUP($C383,הוצאות!$B:$AA,N$4-1,FALSE),""))</f>
        <v/>
      </c>
      <c r="O383" s="79" t="str">
        <f ca="1">IF($C383="סה""כ",SUM(INDIRECT(ADDRESS(6,COLUMN())&amp;":"&amp;ADDRESS(ROW()-1,COLUMN()))),IFERROR(VLOOKUP($C383,הוצאות!$B:$AA,O$4-1,FALSE),""))</f>
        <v/>
      </c>
    </row>
    <row r="384" spans="1:15" ht="16.5" thickBot="1" x14ac:dyDescent="0.3">
      <c r="A384" s="52">
        <f t="shared" si="6"/>
        <v>0</v>
      </c>
      <c r="C384" s="75" t="str">
        <f>IF(OR(C383="סה""כ",C383=""),"",IF(IFERROR(_xlfn.AGGREGATE(15,6,הוצאות!$B$1:$B$1017*1/--(הוצאות!$A$1:$A$1017=$P$5),ROW()-5),"")&lt;2000000000,IFERROR(_xlfn.AGGREGATE(15,6,הוצאות!$B$1:$B$1017*1/--(הוצאות!$A$1:$A$1017=$P$5),ROW()-5),""),"סה""כ"))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4" s="76" t="str">
        <f>IF(C384="סה""כ","",IFERROR(VLOOKUP($C384,הוצאות!$B:$Z,5,FALSE),""))</f>
        <v/>
      </c>
      <c r="E384" s="77">
        <v>167435</v>
      </c>
      <c r="F384" s="77">
        <v>114565</v>
      </c>
      <c r="G384" s="77">
        <v>145246</v>
      </c>
      <c r="H384" s="78">
        <v>251440</v>
      </c>
      <c r="I384" s="78">
        <v>201029</v>
      </c>
      <c r="J384" s="78">
        <v>265358.28000000003</v>
      </c>
      <c r="K384" s="79" t="str">
        <f ca="1">IF($C384="סה""כ",SUM(INDIRECT(ADDRESS(6,COLUMN())&amp;":"&amp;ADDRESS(ROW()-1,COLUMN()))),IFERROR(VLOOKUP($C384,הוצאות!$B:$AA,K$4-1,FALSE),""))</f>
        <v/>
      </c>
      <c r="L384" s="79" t="str">
        <f ca="1">IF($C384="סה""כ",SUM(INDIRECT(ADDRESS(6,COLUMN())&amp;":"&amp;ADDRESS(ROW()-1,COLUMN()))),IFERROR(VLOOKUP($C384,הוצאות!$B:$AA,L$4-1,FALSE),""))</f>
        <v/>
      </c>
      <c r="M384" s="79" t="str">
        <f ca="1">IF($C384="סה""כ",SUM(INDIRECT(ADDRESS(6,COLUMN())&amp;":"&amp;ADDRESS(ROW()-1,COLUMN()))),IFERROR(VLOOKUP($C384,הוצאות!$B:$AA,M$4-1,FALSE),""))</f>
        <v/>
      </c>
      <c r="N384" s="79" t="str">
        <f ca="1">IF($C384="סה""כ",SUM(INDIRECT(ADDRESS(6,COLUMN())&amp;":"&amp;ADDRESS(ROW()-1,COLUMN()))),IFERROR(VLOOKUP($C384,הוצאות!$B:$AA,N$4-1,FALSE),""))</f>
        <v/>
      </c>
      <c r="O384" s="79" t="str">
        <f ca="1">IF($C384="סה""כ",SUM(INDIRECT(ADDRESS(6,COLUMN())&amp;":"&amp;ADDRESS(ROW()-1,COLUMN()))),IFERROR(VLOOKUP($C384,הוצאות!$B:$AA,O$4-1,FALSE),""))</f>
        <v/>
      </c>
    </row>
    <row r="385" spans="1:15" ht="16.5" thickBot="1" x14ac:dyDescent="0.3">
      <c r="A385" s="52">
        <f t="shared" si="6"/>
        <v>0</v>
      </c>
      <c r="C385" s="75" t="str">
        <f>IF(OR(C384="סה""כ",C384=""),"",IF(IFERROR(_xlfn.AGGREGATE(15,6,הוצאות!$B$1:$B$1017*1/--(הוצאות!$A$1:$A$1017=$P$5),ROW()-5),"")&lt;2000000000,IFERROR(_xlfn.AGGREGATE(15,6,הוצאות!$B$1:$B$1017*1/--(הוצאות!$A$1:$A$1017=$P$5),ROW()-5),""),"סה""כ"))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5" s="76" t="str">
        <f>IF(C385="סה""כ","",IFERROR(VLOOKUP($C385,הוצאות!$B:$Z,5,FALSE),""))</f>
        <v/>
      </c>
      <c r="E385" s="77">
        <v>167435</v>
      </c>
      <c r="F385" s="77">
        <v>114565</v>
      </c>
      <c r="G385" s="77">
        <v>145246</v>
      </c>
      <c r="H385" s="78">
        <v>251440</v>
      </c>
      <c r="I385" s="78">
        <v>201029</v>
      </c>
      <c r="J385" s="78">
        <v>265358.28000000003</v>
      </c>
      <c r="K385" s="79" t="str">
        <f ca="1">IF($C385="סה""כ",SUM(INDIRECT(ADDRESS(6,COLUMN())&amp;":"&amp;ADDRESS(ROW()-1,COLUMN()))),IFERROR(VLOOKUP($C385,הוצאות!$B:$AA,K$4-1,FALSE),""))</f>
        <v/>
      </c>
      <c r="L385" s="79" t="str">
        <f ca="1">IF($C385="סה""כ",SUM(INDIRECT(ADDRESS(6,COLUMN())&amp;":"&amp;ADDRESS(ROW()-1,COLUMN()))),IFERROR(VLOOKUP($C385,הוצאות!$B:$AA,L$4-1,FALSE),""))</f>
        <v/>
      </c>
      <c r="M385" s="79" t="str">
        <f ca="1">IF($C385="סה""כ",SUM(INDIRECT(ADDRESS(6,COLUMN())&amp;":"&amp;ADDRESS(ROW()-1,COLUMN()))),IFERROR(VLOOKUP($C385,הוצאות!$B:$AA,M$4-1,FALSE),""))</f>
        <v/>
      </c>
      <c r="N385" s="79" t="str">
        <f ca="1">IF($C385="סה""כ",SUM(INDIRECT(ADDRESS(6,COLUMN())&amp;":"&amp;ADDRESS(ROW()-1,COLUMN()))),IFERROR(VLOOKUP($C385,הוצאות!$B:$AA,N$4-1,FALSE),""))</f>
        <v/>
      </c>
      <c r="O385" s="79" t="str">
        <f ca="1">IF($C385="סה""כ",SUM(INDIRECT(ADDRESS(6,COLUMN())&amp;":"&amp;ADDRESS(ROW()-1,COLUMN()))),IFERROR(VLOOKUP($C385,הוצאות!$B:$AA,O$4-1,FALSE),""))</f>
        <v/>
      </c>
    </row>
    <row r="386" spans="1:15" ht="16.5" thickBot="1" x14ac:dyDescent="0.3">
      <c r="A386" s="52">
        <f t="shared" si="6"/>
        <v>0</v>
      </c>
      <c r="C386" s="75" t="str">
        <f>IF(OR(C385="סה""כ",C385=""),"",IF(IFERROR(_xlfn.AGGREGATE(15,6,הוצאות!$B$1:$B$1017*1/--(הוצאות!$A$1:$A$1017=$P$5),ROW()-5),"")&lt;2000000000,IFERROR(_xlfn.AGGREGATE(15,6,הוצאות!$B$1:$B$1017*1/--(הוצאות!$A$1:$A$1017=$P$5),ROW()-5),""),"סה""כ"))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6" s="76" t="str">
        <f>IF(C386="סה""כ","",IFERROR(VLOOKUP($C386,הוצאות!$B:$Z,5,FALSE),""))</f>
        <v/>
      </c>
      <c r="E386" s="77">
        <v>167435</v>
      </c>
      <c r="F386" s="77">
        <v>114565</v>
      </c>
      <c r="G386" s="77">
        <v>145246</v>
      </c>
      <c r="H386" s="78">
        <v>251440</v>
      </c>
      <c r="I386" s="78">
        <v>201029</v>
      </c>
      <c r="J386" s="78">
        <v>265358.28000000003</v>
      </c>
      <c r="K386" s="79" t="str">
        <f ca="1">IF($C386="סה""כ",SUM(INDIRECT(ADDRESS(6,COLUMN())&amp;":"&amp;ADDRESS(ROW()-1,COLUMN()))),IFERROR(VLOOKUP($C386,הוצאות!$B:$AA,K$4-1,FALSE),""))</f>
        <v/>
      </c>
      <c r="L386" s="79" t="str">
        <f ca="1">IF($C386="סה""כ",SUM(INDIRECT(ADDRESS(6,COLUMN())&amp;":"&amp;ADDRESS(ROW()-1,COLUMN()))),IFERROR(VLOOKUP($C386,הוצאות!$B:$AA,L$4-1,FALSE),""))</f>
        <v/>
      </c>
      <c r="M386" s="79" t="str">
        <f ca="1">IF($C386="סה""כ",SUM(INDIRECT(ADDRESS(6,COLUMN())&amp;":"&amp;ADDRESS(ROW()-1,COLUMN()))),IFERROR(VLOOKUP($C386,הוצאות!$B:$AA,M$4-1,FALSE),""))</f>
        <v/>
      </c>
      <c r="N386" s="79" t="str">
        <f ca="1">IF($C386="סה""כ",SUM(INDIRECT(ADDRESS(6,COLUMN())&amp;":"&amp;ADDRESS(ROW()-1,COLUMN()))),IFERROR(VLOOKUP($C386,הוצאות!$B:$AA,N$4-1,FALSE),""))</f>
        <v/>
      </c>
      <c r="O386" s="79" t="str">
        <f ca="1">IF($C386="סה""כ",SUM(INDIRECT(ADDRESS(6,COLUMN())&amp;":"&amp;ADDRESS(ROW()-1,COLUMN()))),IFERROR(VLOOKUP($C386,הוצאות!$B:$AA,O$4-1,FALSE),""))</f>
        <v/>
      </c>
    </row>
    <row r="387" spans="1:15" ht="16.5" thickBot="1" x14ac:dyDescent="0.3">
      <c r="A387" s="52">
        <f t="shared" si="6"/>
        <v>0</v>
      </c>
      <c r="C387" s="75" t="str">
        <f>IF(OR(C386="סה""כ",C386=""),"",IF(IFERROR(_xlfn.AGGREGATE(15,6,הוצאות!$B$1:$B$1017*1/--(הוצאות!$A$1:$A$1017=$P$5),ROW()-5),"")&lt;2000000000,IFERROR(_xlfn.AGGREGATE(15,6,הוצאות!$B$1:$B$1017*1/--(הוצאות!$A$1:$A$1017=$P$5),ROW()-5),""),"סה""כ"))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7" s="76" t="str">
        <f>IF(C387="סה""כ","",IFERROR(VLOOKUP($C387,הוצאות!$B:$Z,5,FALSE),""))</f>
        <v/>
      </c>
      <c r="E387" s="77">
        <v>167435</v>
      </c>
      <c r="F387" s="77">
        <v>114565</v>
      </c>
      <c r="G387" s="77">
        <v>145246</v>
      </c>
      <c r="H387" s="78">
        <v>251440</v>
      </c>
      <c r="I387" s="78">
        <v>201029</v>
      </c>
      <c r="J387" s="78">
        <v>265358.28000000003</v>
      </c>
      <c r="K387" s="79" t="str">
        <f ca="1">IF($C387="סה""כ",SUM(INDIRECT(ADDRESS(6,COLUMN())&amp;":"&amp;ADDRESS(ROW()-1,COLUMN()))),IFERROR(VLOOKUP($C387,הוצאות!$B:$AA,K$4-1,FALSE),""))</f>
        <v/>
      </c>
      <c r="L387" s="79" t="str">
        <f ca="1">IF($C387="סה""כ",SUM(INDIRECT(ADDRESS(6,COLUMN())&amp;":"&amp;ADDRESS(ROW()-1,COLUMN()))),IFERROR(VLOOKUP($C387,הוצאות!$B:$AA,L$4-1,FALSE),""))</f>
        <v/>
      </c>
      <c r="M387" s="79" t="str">
        <f ca="1">IF($C387="סה""כ",SUM(INDIRECT(ADDRESS(6,COLUMN())&amp;":"&amp;ADDRESS(ROW()-1,COLUMN()))),IFERROR(VLOOKUP($C387,הוצאות!$B:$AA,M$4-1,FALSE),""))</f>
        <v/>
      </c>
      <c r="N387" s="79" t="str">
        <f ca="1">IF($C387="סה""כ",SUM(INDIRECT(ADDRESS(6,COLUMN())&amp;":"&amp;ADDRESS(ROW()-1,COLUMN()))),IFERROR(VLOOKUP($C387,הוצאות!$B:$AA,N$4-1,FALSE),""))</f>
        <v/>
      </c>
      <c r="O387" s="79" t="str">
        <f ca="1">IF($C387="סה""כ",SUM(INDIRECT(ADDRESS(6,COLUMN())&amp;":"&amp;ADDRESS(ROW()-1,COLUMN()))),IFERROR(VLOOKUP($C387,הוצאות!$B:$AA,O$4-1,FALSE),""))</f>
        <v/>
      </c>
    </row>
    <row r="388" spans="1:15" ht="16.5" thickBot="1" x14ac:dyDescent="0.3">
      <c r="A388" s="52">
        <f t="shared" si="6"/>
        <v>0</v>
      </c>
      <c r="C388" s="75" t="str">
        <f>IF(OR(C387="סה""כ",C387=""),"",IF(IFERROR(_xlfn.AGGREGATE(15,6,הוצאות!$B$1:$B$1017*1/--(הוצאות!$A$1:$A$1017=$P$5),ROW()-5),"")&lt;2000000000,IFERROR(_xlfn.AGGREGATE(15,6,הוצאות!$B$1:$B$1017*1/--(הוצאות!$A$1:$A$1017=$P$5),ROW()-5),""),"סה""כ"))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8" s="76" t="str">
        <f>IF(C388="סה""כ","",IFERROR(VLOOKUP($C388,הוצאות!$B:$Z,5,FALSE),""))</f>
        <v/>
      </c>
      <c r="E388" s="77">
        <v>167435</v>
      </c>
      <c r="F388" s="77">
        <v>114565</v>
      </c>
      <c r="G388" s="77">
        <v>145246</v>
      </c>
      <c r="H388" s="78">
        <v>251440</v>
      </c>
      <c r="I388" s="78">
        <v>201029</v>
      </c>
      <c r="J388" s="78">
        <v>265358.28000000003</v>
      </c>
      <c r="K388" s="79" t="str">
        <f ca="1">IF($C388="סה""כ",SUM(INDIRECT(ADDRESS(6,COLUMN())&amp;":"&amp;ADDRESS(ROW()-1,COLUMN()))),IFERROR(VLOOKUP($C388,הוצאות!$B:$AA,K$4-1,FALSE),""))</f>
        <v/>
      </c>
      <c r="L388" s="79" t="str">
        <f ca="1">IF($C388="סה""כ",SUM(INDIRECT(ADDRESS(6,COLUMN())&amp;":"&amp;ADDRESS(ROW()-1,COLUMN()))),IFERROR(VLOOKUP($C388,הוצאות!$B:$AA,L$4-1,FALSE),""))</f>
        <v/>
      </c>
      <c r="M388" s="79" t="str">
        <f ca="1">IF($C388="סה""כ",SUM(INDIRECT(ADDRESS(6,COLUMN())&amp;":"&amp;ADDRESS(ROW()-1,COLUMN()))),IFERROR(VLOOKUP($C388,הוצאות!$B:$AA,M$4-1,FALSE),""))</f>
        <v/>
      </c>
      <c r="N388" s="79" t="str">
        <f ca="1">IF($C388="סה""כ",SUM(INDIRECT(ADDRESS(6,COLUMN())&amp;":"&amp;ADDRESS(ROW()-1,COLUMN()))),IFERROR(VLOOKUP($C388,הוצאות!$B:$AA,N$4-1,FALSE),""))</f>
        <v/>
      </c>
      <c r="O388" s="79" t="str">
        <f ca="1">IF($C388="סה""כ",SUM(INDIRECT(ADDRESS(6,COLUMN())&amp;":"&amp;ADDRESS(ROW()-1,COLUMN()))),IFERROR(VLOOKUP($C388,הוצאות!$B:$AA,O$4-1,FALSE),""))</f>
        <v/>
      </c>
    </row>
    <row r="389" spans="1:15" ht="16.5" thickBot="1" x14ac:dyDescent="0.3">
      <c r="A389" s="52">
        <f t="shared" si="6"/>
        <v>0</v>
      </c>
      <c r="C389" s="75" t="str">
        <f>IF(OR(C388="סה""כ",C388=""),"",IF(IFERROR(_xlfn.AGGREGATE(15,6,הוצאות!$B$1:$B$1017*1/--(הוצאות!$A$1:$A$1017=$P$5),ROW()-5),"")&lt;2000000000,IFERROR(_xlfn.AGGREGATE(15,6,הוצאות!$B$1:$B$1017*1/--(הוצאות!$A$1:$A$1017=$P$5),ROW()-5),""),"סה""כ"))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89" s="76" t="str">
        <f>IF(C389="סה""כ","",IFERROR(VLOOKUP($C389,הוצאות!$B:$Z,5,FALSE),""))</f>
        <v/>
      </c>
      <c r="E389" s="77">
        <v>167435</v>
      </c>
      <c r="F389" s="77">
        <v>114565</v>
      </c>
      <c r="G389" s="77">
        <v>145246</v>
      </c>
      <c r="H389" s="78">
        <v>251440</v>
      </c>
      <c r="I389" s="78">
        <v>201029</v>
      </c>
      <c r="J389" s="78">
        <v>265358.28000000003</v>
      </c>
      <c r="K389" s="79" t="str">
        <f ca="1">IF($C389="סה""כ",SUM(INDIRECT(ADDRESS(6,COLUMN())&amp;":"&amp;ADDRESS(ROW()-1,COLUMN()))),IFERROR(VLOOKUP($C389,הוצאות!$B:$AA,K$4-1,FALSE),""))</f>
        <v/>
      </c>
      <c r="L389" s="79" t="str">
        <f ca="1">IF($C389="סה""כ",SUM(INDIRECT(ADDRESS(6,COLUMN())&amp;":"&amp;ADDRESS(ROW()-1,COLUMN()))),IFERROR(VLOOKUP($C389,הוצאות!$B:$AA,L$4-1,FALSE),""))</f>
        <v/>
      </c>
      <c r="M389" s="79" t="str">
        <f ca="1">IF($C389="סה""כ",SUM(INDIRECT(ADDRESS(6,COLUMN())&amp;":"&amp;ADDRESS(ROW()-1,COLUMN()))),IFERROR(VLOOKUP($C389,הוצאות!$B:$AA,M$4-1,FALSE),""))</f>
        <v/>
      </c>
      <c r="N389" s="79" t="str">
        <f ca="1">IF($C389="סה""כ",SUM(INDIRECT(ADDRESS(6,COLUMN())&amp;":"&amp;ADDRESS(ROW()-1,COLUMN()))),IFERROR(VLOOKUP($C389,הוצאות!$B:$AA,N$4-1,FALSE),""))</f>
        <v/>
      </c>
      <c r="O389" s="79" t="str">
        <f ca="1">IF($C389="סה""כ",SUM(INDIRECT(ADDRESS(6,COLUMN())&amp;":"&amp;ADDRESS(ROW()-1,COLUMN()))),IFERROR(VLOOKUP($C389,הוצאות!$B:$AA,O$4-1,FALSE),""))</f>
        <v/>
      </c>
    </row>
    <row r="390" spans="1:15" ht="16.5" thickBot="1" x14ac:dyDescent="0.3">
      <c r="A390" s="52">
        <f t="shared" si="6"/>
        <v>0</v>
      </c>
      <c r="C390" s="75" t="str">
        <f>IF(OR(C389="סה""כ",C389=""),"",IF(IFERROR(_xlfn.AGGREGATE(15,6,הוצאות!$B$1:$B$1017*1/--(הוצאות!$A$1:$A$1017=$P$5),ROW()-5),"")&lt;2000000000,IFERROR(_xlfn.AGGREGATE(15,6,הוצאות!$B$1:$B$1017*1/--(הוצאות!$A$1:$A$1017=$P$5),ROW()-5),""),"סה""כ"))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0" s="76" t="str">
        <f>IF(C390="סה""כ","",IFERROR(VLOOKUP($C390,הוצאות!$B:$Z,5,FALSE),""))</f>
        <v/>
      </c>
      <c r="E390" s="77">
        <v>167435</v>
      </c>
      <c r="F390" s="77">
        <v>114565</v>
      </c>
      <c r="G390" s="77">
        <v>145246</v>
      </c>
      <c r="H390" s="78">
        <v>251440</v>
      </c>
      <c r="I390" s="78">
        <v>201029</v>
      </c>
      <c r="J390" s="78">
        <v>265358.28000000003</v>
      </c>
      <c r="K390" s="79" t="str">
        <f ca="1">IF($C390="סה""כ",SUM(INDIRECT(ADDRESS(6,COLUMN())&amp;":"&amp;ADDRESS(ROW()-1,COLUMN()))),IFERROR(VLOOKUP($C390,הוצאות!$B:$AA,K$4-1,FALSE),""))</f>
        <v/>
      </c>
      <c r="L390" s="79" t="str">
        <f ca="1">IF($C390="סה""כ",SUM(INDIRECT(ADDRESS(6,COLUMN())&amp;":"&amp;ADDRESS(ROW()-1,COLUMN()))),IFERROR(VLOOKUP($C390,הוצאות!$B:$AA,L$4-1,FALSE),""))</f>
        <v/>
      </c>
      <c r="M390" s="79" t="str">
        <f ca="1">IF($C390="סה""כ",SUM(INDIRECT(ADDRESS(6,COLUMN())&amp;":"&amp;ADDRESS(ROW()-1,COLUMN()))),IFERROR(VLOOKUP($C390,הוצאות!$B:$AA,M$4-1,FALSE),""))</f>
        <v/>
      </c>
      <c r="N390" s="79" t="str">
        <f ca="1">IF($C390="סה""כ",SUM(INDIRECT(ADDRESS(6,COLUMN())&amp;":"&amp;ADDRESS(ROW()-1,COLUMN()))),IFERROR(VLOOKUP($C390,הוצאות!$B:$AA,N$4-1,FALSE),""))</f>
        <v/>
      </c>
      <c r="O390" s="79" t="str">
        <f ca="1">IF($C390="סה""כ",SUM(INDIRECT(ADDRESS(6,COLUMN())&amp;":"&amp;ADDRESS(ROW()-1,COLUMN()))),IFERROR(VLOOKUP($C390,הוצאות!$B:$AA,O$4-1,FALSE),""))</f>
        <v/>
      </c>
    </row>
    <row r="391" spans="1:15" ht="16.5" thickBot="1" x14ac:dyDescent="0.3">
      <c r="A391" s="52">
        <f t="shared" ref="A391:A454" si="7">IF(C391&lt;2000000000,1,0)</f>
        <v>0</v>
      </c>
      <c r="C391" s="75" t="str">
        <f>IF(OR(C390="סה""כ",C390=""),"",IF(IFERROR(_xlfn.AGGREGATE(15,6,הוצאות!$B$1:$B$1017*1/--(הוצאות!$A$1:$A$1017=$P$5),ROW()-5),"")&lt;2000000000,IFERROR(_xlfn.AGGREGATE(15,6,הוצאות!$B$1:$B$1017*1/--(הוצאות!$A$1:$A$1017=$P$5),ROW()-5),""),"סה""כ"))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1" s="76" t="str">
        <f>IF(C391="סה""כ","",IFERROR(VLOOKUP($C391,הוצאות!$B:$Z,5,FALSE),""))</f>
        <v/>
      </c>
      <c r="E391" s="77">
        <v>167435</v>
      </c>
      <c r="F391" s="77">
        <v>114565</v>
      </c>
      <c r="G391" s="77">
        <v>145246</v>
      </c>
      <c r="H391" s="78">
        <v>251440</v>
      </c>
      <c r="I391" s="78">
        <v>201029</v>
      </c>
      <c r="J391" s="78">
        <v>265358.28000000003</v>
      </c>
      <c r="K391" s="79" t="str">
        <f ca="1">IF($C391="סה""כ",SUM(INDIRECT(ADDRESS(6,COLUMN())&amp;":"&amp;ADDRESS(ROW()-1,COLUMN()))),IFERROR(VLOOKUP($C391,הוצאות!$B:$AA,K$4-1,FALSE),""))</f>
        <v/>
      </c>
      <c r="L391" s="79" t="str">
        <f ca="1">IF($C391="סה""כ",SUM(INDIRECT(ADDRESS(6,COLUMN())&amp;":"&amp;ADDRESS(ROW()-1,COLUMN()))),IFERROR(VLOOKUP($C391,הוצאות!$B:$AA,L$4-1,FALSE),""))</f>
        <v/>
      </c>
      <c r="M391" s="79" t="str">
        <f ca="1">IF($C391="סה""כ",SUM(INDIRECT(ADDRESS(6,COLUMN())&amp;":"&amp;ADDRESS(ROW()-1,COLUMN()))),IFERROR(VLOOKUP($C391,הוצאות!$B:$AA,M$4-1,FALSE),""))</f>
        <v/>
      </c>
      <c r="N391" s="79" t="str">
        <f ca="1">IF($C391="סה""כ",SUM(INDIRECT(ADDRESS(6,COLUMN())&amp;":"&amp;ADDRESS(ROW()-1,COLUMN()))),IFERROR(VLOOKUP($C391,הוצאות!$B:$AA,N$4-1,FALSE),""))</f>
        <v/>
      </c>
      <c r="O391" s="79" t="str">
        <f ca="1">IF($C391="סה""כ",SUM(INDIRECT(ADDRESS(6,COLUMN())&amp;":"&amp;ADDRESS(ROW()-1,COLUMN()))),IFERROR(VLOOKUP($C391,הוצאות!$B:$AA,O$4-1,FALSE),""))</f>
        <v/>
      </c>
    </row>
    <row r="392" spans="1:15" ht="16.5" thickBot="1" x14ac:dyDescent="0.3">
      <c r="A392" s="52">
        <f t="shared" si="7"/>
        <v>0</v>
      </c>
      <c r="C392" s="75" t="str">
        <f>IF(OR(C391="סה""כ",C391=""),"",IF(IFERROR(_xlfn.AGGREGATE(15,6,הוצאות!$B$1:$B$1017*1/--(הוצאות!$A$1:$A$1017=$P$5),ROW()-5),"")&lt;2000000000,IFERROR(_xlfn.AGGREGATE(15,6,הוצאות!$B$1:$B$1017*1/--(הוצאות!$A$1:$A$1017=$P$5),ROW()-5),""),"סה""כ"))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2" s="76" t="str">
        <f>IF(C392="סה""כ","",IFERROR(VLOOKUP($C392,הוצאות!$B:$Z,5,FALSE),""))</f>
        <v/>
      </c>
      <c r="E392" s="77">
        <v>167435</v>
      </c>
      <c r="F392" s="77">
        <v>114565</v>
      </c>
      <c r="G392" s="77">
        <v>145246</v>
      </c>
      <c r="H392" s="78">
        <v>251440</v>
      </c>
      <c r="I392" s="78">
        <v>201029</v>
      </c>
      <c r="J392" s="78">
        <v>265358.28000000003</v>
      </c>
      <c r="K392" s="79" t="str">
        <f ca="1">IF($C392="סה""כ",SUM(INDIRECT(ADDRESS(6,COLUMN())&amp;":"&amp;ADDRESS(ROW()-1,COLUMN()))),IFERROR(VLOOKUP($C392,הוצאות!$B:$AA,K$4-1,FALSE),""))</f>
        <v/>
      </c>
      <c r="L392" s="79" t="str">
        <f ca="1">IF($C392="סה""כ",SUM(INDIRECT(ADDRESS(6,COLUMN())&amp;":"&amp;ADDRESS(ROW()-1,COLUMN()))),IFERROR(VLOOKUP($C392,הוצאות!$B:$AA,L$4-1,FALSE),""))</f>
        <v/>
      </c>
      <c r="M392" s="79" t="str">
        <f ca="1">IF($C392="סה""כ",SUM(INDIRECT(ADDRESS(6,COLUMN())&amp;":"&amp;ADDRESS(ROW()-1,COLUMN()))),IFERROR(VLOOKUP($C392,הוצאות!$B:$AA,M$4-1,FALSE),""))</f>
        <v/>
      </c>
      <c r="N392" s="79" t="str">
        <f ca="1">IF($C392="סה""כ",SUM(INDIRECT(ADDRESS(6,COLUMN())&amp;":"&amp;ADDRESS(ROW()-1,COLUMN()))),IFERROR(VLOOKUP($C392,הוצאות!$B:$AA,N$4-1,FALSE),""))</f>
        <v/>
      </c>
      <c r="O392" s="79" t="str">
        <f ca="1">IF($C392="סה""כ",SUM(INDIRECT(ADDRESS(6,COLUMN())&amp;":"&amp;ADDRESS(ROW()-1,COLUMN()))),IFERROR(VLOOKUP($C392,הוצאות!$B:$AA,O$4-1,FALSE),""))</f>
        <v/>
      </c>
    </row>
    <row r="393" spans="1:15" ht="16.5" thickBot="1" x14ac:dyDescent="0.3">
      <c r="A393" s="52">
        <f t="shared" si="7"/>
        <v>0</v>
      </c>
      <c r="C393" s="75" t="str">
        <f>IF(OR(C392="סה""כ",C392=""),"",IF(IFERROR(_xlfn.AGGREGATE(15,6,הוצאות!$B$1:$B$1017*1/--(הוצאות!$A$1:$A$1017=$P$5),ROW()-5),"")&lt;2000000000,IFERROR(_xlfn.AGGREGATE(15,6,הוצאות!$B$1:$B$1017*1/--(הוצאות!$A$1:$A$1017=$P$5),ROW()-5),""),"סה""כ"))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3" s="76" t="str">
        <f>IF(C393="סה""כ","",IFERROR(VLOOKUP($C393,הוצאות!$B:$Z,5,FALSE),""))</f>
        <v/>
      </c>
      <c r="E393" s="77">
        <v>167435</v>
      </c>
      <c r="F393" s="77">
        <v>114565</v>
      </c>
      <c r="G393" s="77">
        <v>145246</v>
      </c>
      <c r="H393" s="78">
        <v>251440</v>
      </c>
      <c r="I393" s="78">
        <v>201029</v>
      </c>
      <c r="J393" s="78">
        <v>265358.28000000003</v>
      </c>
      <c r="K393" s="79" t="str">
        <f ca="1">IF($C393="סה""כ",SUM(INDIRECT(ADDRESS(6,COLUMN())&amp;":"&amp;ADDRESS(ROW()-1,COLUMN()))),IFERROR(VLOOKUP($C393,הוצאות!$B:$AA,K$4-1,FALSE),""))</f>
        <v/>
      </c>
      <c r="L393" s="79" t="str">
        <f ca="1">IF($C393="סה""כ",SUM(INDIRECT(ADDRESS(6,COLUMN())&amp;":"&amp;ADDRESS(ROW()-1,COLUMN()))),IFERROR(VLOOKUP($C393,הוצאות!$B:$AA,L$4-1,FALSE),""))</f>
        <v/>
      </c>
      <c r="M393" s="79" t="str">
        <f ca="1">IF($C393="סה""כ",SUM(INDIRECT(ADDRESS(6,COLUMN())&amp;":"&amp;ADDRESS(ROW()-1,COLUMN()))),IFERROR(VLOOKUP($C393,הוצאות!$B:$AA,M$4-1,FALSE),""))</f>
        <v/>
      </c>
      <c r="N393" s="79" t="str">
        <f ca="1">IF($C393="סה""כ",SUM(INDIRECT(ADDRESS(6,COLUMN())&amp;":"&amp;ADDRESS(ROW()-1,COLUMN()))),IFERROR(VLOOKUP($C393,הוצאות!$B:$AA,N$4-1,FALSE),""))</f>
        <v/>
      </c>
      <c r="O393" s="79" t="str">
        <f ca="1">IF($C393="סה""כ",SUM(INDIRECT(ADDRESS(6,COLUMN())&amp;":"&amp;ADDRESS(ROW()-1,COLUMN()))),IFERROR(VLOOKUP($C393,הוצאות!$B:$AA,O$4-1,FALSE),""))</f>
        <v/>
      </c>
    </row>
    <row r="394" spans="1:15" ht="16.5" thickBot="1" x14ac:dyDescent="0.3">
      <c r="A394" s="52">
        <f t="shared" si="7"/>
        <v>0</v>
      </c>
      <c r="C394" s="75" t="str">
        <f>IF(OR(C393="סה""כ",C393=""),"",IF(IFERROR(_xlfn.AGGREGATE(15,6,הוצאות!$B$1:$B$1017*1/--(הוצאות!$A$1:$A$1017=$P$5),ROW()-5),"")&lt;2000000000,IFERROR(_xlfn.AGGREGATE(15,6,הוצאות!$B$1:$B$1017*1/--(הוצאות!$A$1:$A$1017=$P$5),ROW()-5),""),"סה""כ"))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4" s="76" t="str">
        <f>IF(C394="סה""כ","",IFERROR(VLOOKUP($C394,הוצאות!$B:$Z,5,FALSE),""))</f>
        <v/>
      </c>
      <c r="E394" s="77">
        <v>167435</v>
      </c>
      <c r="F394" s="77">
        <v>114565</v>
      </c>
      <c r="G394" s="77">
        <v>145246</v>
      </c>
      <c r="H394" s="78">
        <v>251440</v>
      </c>
      <c r="I394" s="78">
        <v>201029</v>
      </c>
      <c r="J394" s="78">
        <v>265358.28000000003</v>
      </c>
      <c r="K394" s="79" t="str">
        <f ca="1">IF($C394="סה""כ",SUM(INDIRECT(ADDRESS(6,COLUMN())&amp;":"&amp;ADDRESS(ROW()-1,COLUMN()))),IFERROR(VLOOKUP($C394,הוצאות!$B:$AA,K$4-1,FALSE),""))</f>
        <v/>
      </c>
      <c r="L394" s="79" t="str">
        <f ca="1">IF($C394="סה""כ",SUM(INDIRECT(ADDRESS(6,COLUMN())&amp;":"&amp;ADDRESS(ROW()-1,COLUMN()))),IFERROR(VLOOKUP($C394,הוצאות!$B:$AA,L$4-1,FALSE),""))</f>
        <v/>
      </c>
      <c r="M394" s="79" t="str">
        <f ca="1">IF($C394="סה""כ",SUM(INDIRECT(ADDRESS(6,COLUMN())&amp;":"&amp;ADDRESS(ROW()-1,COLUMN()))),IFERROR(VLOOKUP($C394,הוצאות!$B:$AA,M$4-1,FALSE),""))</f>
        <v/>
      </c>
      <c r="N394" s="79" t="str">
        <f ca="1">IF($C394="סה""כ",SUM(INDIRECT(ADDRESS(6,COLUMN())&amp;":"&amp;ADDRESS(ROW()-1,COLUMN()))),IFERROR(VLOOKUP($C394,הוצאות!$B:$AA,N$4-1,FALSE),""))</f>
        <v/>
      </c>
      <c r="O394" s="79" t="str">
        <f ca="1">IF($C394="סה""כ",SUM(INDIRECT(ADDRESS(6,COLUMN())&amp;":"&amp;ADDRESS(ROW()-1,COLUMN()))),IFERROR(VLOOKUP($C394,הוצאות!$B:$AA,O$4-1,FALSE),""))</f>
        <v/>
      </c>
    </row>
    <row r="395" spans="1:15" ht="16.5" thickBot="1" x14ac:dyDescent="0.3">
      <c r="A395" s="52">
        <f t="shared" si="7"/>
        <v>0</v>
      </c>
      <c r="C395" s="75" t="str">
        <f>IF(OR(C394="סה""כ",C394=""),"",IF(IFERROR(_xlfn.AGGREGATE(15,6,הוצאות!$B$1:$B$1017*1/--(הוצאות!$A$1:$A$1017=$P$5),ROW()-5),"")&lt;2000000000,IFERROR(_xlfn.AGGREGATE(15,6,הוצאות!$B$1:$B$1017*1/--(הוצאות!$A$1:$A$1017=$P$5),ROW()-5),""),"סה""כ"))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5" s="76" t="str">
        <f>IF(C395="סה""כ","",IFERROR(VLOOKUP($C395,הוצאות!$B:$Z,5,FALSE),""))</f>
        <v/>
      </c>
      <c r="E395" s="77">
        <v>167435</v>
      </c>
      <c r="F395" s="77">
        <v>114565</v>
      </c>
      <c r="G395" s="77">
        <v>145246</v>
      </c>
      <c r="H395" s="78">
        <v>251440</v>
      </c>
      <c r="I395" s="78">
        <v>201029</v>
      </c>
      <c r="J395" s="78">
        <v>265358.28000000003</v>
      </c>
      <c r="K395" s="79" t="str">
        <f ca="1">IF($C395="סה""כ",SUM(INDIRECT(ADDRESS(6,COLUMN())&amp;":"&amp;ADDRESS(ROW()-1,COLUMN()))),IFERROR(VLOOKUP($C395,הוצאות!$B:$AA,K$4-1,FALSE),""))</f>
        <v/>
      </c>
      <c r="L395" s="79" t="str">
        <f ca="1">IF($C395="סה""כ",SUM(INDIRECT(ADDRESS(6,COLUMN())&amp;":"&amp;ADDRESS(ROW()-1,COLUMN()))),IFERROR(VLOOKUP($C395,הוצאות!$B:$AA,L$4-1,FALSE),""))</f>
        <v/>
      </c>
      <c r="M395" s="79" t="str">
        <f ca="1">IF($C395="סה""כ",SUM(INDIRECT(ADDRESS(6,COLUMN())&amp;":"&amp;ADDRESS(ROW()-1,COLUMN()))),IFERROR(VLOOKUP($C395,הוצאות!$B:$AA,M$4-1,FALSE),""))</f>
        <v/>
      </c>
      <c r="N395" s="79" t="str">
        <f ca="1">IF($C395="סה""כ",SUM(INDIRECT(ADDRESS(6,COLUMN())&amp;":"&amp;ADDRESS(ROW()-1,COLUMN()))),IFERROR(VLOOKUP($C395,הוצאות!$B:$AA,N$4-1,FALSE),""))</f>
        <v/>
      </c>
      <c r="O395" s="79" t="str">
        <f ca="1">IF($C395="סה""כ",SUM(INDIRECT(ADDRESS(6,COLUMN())&amp;":"&amp;ADDRESS(ROW()-1,COLUMN()))),IFERROR(VLOOKUP($C395,הוצאות!$B:$AA,O$4-1,FALSE),""))</f>
        <v/>
      </c>
    </row>
    <row r="396" spans="1:15" ht="16.5" thickBot="1" x14ac:dyDescent="0.3">
      <c r="A396" s="52">
        <f t="shared" si="7"/>
        <v>0</v>
      </c>
      <c r="C396" s="75" t="str">
        <f>IF(OR(C395="סה""כ",C395=""),"",IF(IFERROR(_xlfn.AGGREGATE(15,6,הוצאות!$B$1:$B$1017*1/--(הוצאות!$A$1:$A$1017=$P$5),ROW()-5),"")&lt;2000000000,IFERROR(_xlfn.AGGREGATE(15,6,הוצאות!$B$1:$B$1017*1/--(הוצאות!$A$1:$A$1017=$P$5),ROW()-5),""),"סה""כ"))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6" s="76" t="str">
        <f>IF(C396="סה""כ","",IFERROR(VLOOKUP($C396,הוצאות!$B:$Z,5,FALSE),""))</f>
        <v/>
      </c>
      <c r="E396" s="77">
        <v>167435</v>
      </c>
      <c r="F396" s="77">
        <v>114565</v>
      </c>
      <c r="G396" s="77">
        <v>145246</v>
      </c>
      <c r="H396" s="78">
        <v>251440</v>
      </c>
      <c r="I396" s="78">
        <v>201029</v>
      </c>
      <c r="J396" s="78">
        <v>265358.28000000003</v>
      </c>
      <c r="K396" s="79" t="str">
        <f ca="1">IF($C396="סה""כ",SUM(INDIRECT(ADDRESS(6,COLUMN())&amp;":"&amp;ADDRESS(ROW()-1,COLUMN()))),IFERROR(VLOOKUP($C396,הוצאות!$B:$AA,K$4-1,FALSE),""))</f>
        <v/>
      </c>
      <c r="L396" s="79" t="str">
        <f ca="1">IF($C396="סה""כ",SUM(INDIRECT(ADDRESS(6,COLUMN())&amp;":"&amp;ADDRESS(ROW()-1,COLUMN()))),IFERROR(VLOOKUP($C396,הוצאות!$B:$AA,L$4-1,FALSE),""))</f>
        <v/>
      </c>
      <c r="M396" s="79" t="str">
        <f ca="1">IF($C396="סה""כ",SUM(INDIRECT(ADDRESS(6,COLUMN())&amp;":"&amp;ADDRESS(ROW()-1,COLUMN()))),IFERROR(VLOOKUP($C396,הוצאות!$B:$AA,M$4-1,FALSE),""))</f>
        <v/>
      </c>
      <c r="N396" s="79" t="str">
        <f ca="1">IF($C396="סה""כ",SUM(INDIRECT(ADDRESS(6,COLUMN())&amp;":"&amp;ADDRESS(ROW()-1,COLUMN()))),IFERROR(VLOOKUP($C396,הוצאות!$B:$AA,N$4-1,FALSE),""))</f>
        <v/>
      </c>
      <c r="O396" s="79" t="str">
        <f ca="1">IF($C396="סה""כ",SUM(INDIRECT(ADDRESS(6,COLUMN())&amp;":"&amp;ADDRESS(ROW()-1,COLUMN()))),IFERROR(VLOOKUP($C396,הוצאות!$B:$AA,O$4-1,FALSE),""))</f>
        <v/>
      </c>
    </row>
    <row r="397" spans="1:15" ht="16.5" thickBot="1" x14ac:dyDescent="0.3">
      <c r="A397" s="52">
        <f t="shared" si="7"/>
        <v>0</v>
      </c>
      <c r="C397" s="75" t="str">
        <f>IF(OR(C396="סה""כ",C396=""),"",IF(IFERROR(_xlfn.AGGREGATE(15,6,הוצאות!$B$1:$B$1017*1/--(הוצאות!$A$1:$A$1017=$P$5),ROW()-5),"")&lt;2000000000,IFERROR(_xlfn.AGGREGATE(15,6,הוצאות!$B$1:$B$1017*1/--(הוצאות!$A$1:$A$1017=$P$5),ROW()-5),""),"סה""כ"))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7" s="76" t="str">
        <f>IF(C397="סה""כ","",IFERROR(VLOOKUP($C397,הוצאות!$B:$Z,5,FALSE),""))</f>
        <v/>
      </c>
      <c r="E397" s="77">
        <v>167435</v>
      </c>
      <c r="F397" s="77">
        <v>114565</v>
      </c>
      <c r="G397" s="77">
        <v>145246</v>
      </c>
      <c r="H397" s="78">
        <v>251440</v>
      </c>
      <c r="I397" s="78">
        <v>201029</v>
      </c>
      <c r="J397" s="78">
        <v>265358.28000000003</v>
      </c>
      <c r="K397" s="79" t="str">
        <f ca="1">IF($C397="סה""כ",SUM(INDIRECT(ADDRESS(6,COLUMN())&amp;":"&amp;ADDRESS(ROW()-1,COLUMN()))),IFERROR(VLOOKUP($C397,הוצאות!$B:$AA,K$4-1,FALSE),""))</f>
        <v/>
      </c>
      <c r="L397" s="79" t="str">
        <f ca="1">IF($C397="סה""כ",SUM(INDIRECT(ADDRESS(6,COLUMN())&amp;":"&amp;ADDRESS(ROW()-1,COLUMN()))),IFERROR(VLOOKUP($C397,הוצאות!$B:$AA,L$4-1,FALSE),""))</f>
        <v/>
      </c>
      <c r="M397" s="79" t="str">
        <f ca="1">IF($C397="סה""כ",SUM(INDIRECT(ADDRESS(6,COLUMN())&amp;":"&amp;ADDRESS(ROW()-1,COLUMN()))),IFERROR(VLOOKUP($C397,הוצאות!$B:$AA,M$4-1,FALSE),""))</f>
        <v/>
      </c>
      <c r="N397" s="79" t="str">
        <f ca="1">IF($C397="סה""כ",SUM(INDIRECT(ADDRESS(6,COLUMN())&amp;":"&amp;ADDRESS(ROW()-1,COLUMN()))),IFERROR(VLOOKUP($C397,הוצאות!$B:$AA,N$4-1,FALSE),""))</f>
        <v/>
      </c>
      <c r="O397" s="79" t="str">
        <f ca="1">IF($C397="סה""כ",SUM(INDIRECT(ADDRESS(6,COLUMN())&amp;":"&amp;ADDRESS(ROW()-1,COLUMN()))),IFERROR(VLOOKUP($C397,הוצאות!$B:$AA,O$4-1,FALSE),""))</f>
        <v/>
      </c>
    </row>
    <row r="398" spans="1:15" ht="16.5" thickBot="1" x14ac:dyDescent="0.3">
      <c r="A398" s="52">
        <f t="shared" si="7"/>
        <v>0</v>
      </c>
      <c r="C398" s="75" t="str">
        <f>IF(OR(C397="סה""כ",C397=""),"",IF(IFERROR(_xlfn.AGGREGATE(15,6,הוצאות!$B$1:$B$1017*1/--(הוצאות!$A$1:$A$1017=$P$5),ROW()-5),"")&lt;2000000000,IFERROR(_xlfn.AGGREGATE(15,6,הוצאות!$B$1:$B$1017*1/--(הוצאות!$A$1:$A$1017=$P$5),ROW()-5),""),"סה""כ"))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8" s="76" t="str">
        <f>IF(C398="סה""כ","",IFERROR(VLOOKUP($C398,הוצאות!$B:$Z,5,FALSE),""))</f>
        <v/>
      </c>
      <c r="E398" s="77">
        <v>167435</v>
      </c>
      <c r="F398" s="77">
        <v>114565</v>
      </c>
      <c r="G398" s="77">
        <v>145246</v>
      </c>
      <c r="H398" s="78">
        <v>251440</v>
      </c>
      <c r="I398" s="78">
        <v>201029</v>
      </c>
      <c r="J398" s="78">
        <v>265358.28000000003</v>
      </c>
      <c r="K398" s="79" t="str">
        <f ca="1">IF($C398="סה""כ",SUM(INDIRECT(ADDRESS(6,COLUMN())&amp;":"&amp;ADDRESS(ROW()-1,COLUMN()))),IFERROR(VLOOKUP($C398,הוצאות!$B:$AA,K$4-1,FALSE),""))</f>
        <v/>
      </c>
      <c r="L398" s="79" t="str">
        <f ca="1">IF($C398="סה""כ",SUM(INDIRECT(ADDRESS(6,COLUMN())&amp;":"&amp;ADDRESS(ROW()-1,COLUMN()))),IFERROR(VLOOKUP($C398,הוצאות!$B:$AA,L$4-1,FALSE),""))</f>
        <v/>
      </c>
      <c r="M398" s="79" t="str">
        <f ca="1">IF($C398="סה""כ",SUM(INDIRECT(ADDRESS(6,COLUMN())&amp;":"&amp;ADDRESS(ROW()-1,COLUMN()))),IFERROR(VLOOKUP($C398,הוצאות!$B:$AA,M$4-1,FALSE),""))</f>
        <v/>
      </c>
      <c r="N398" s="79" t="str">
        <f ca="1">IF($C398="סה""כ",SUM(INDIRECT(ADDRESS(6,COLUMN())&amp;":"&amp;ADDRESS(ROW()-1,COLUMN()))),IFERROR(VLOOKUP($C398,הוצאות!$B:$AA,N$4-1,FALSE),""))</f>
        <v/>
      </c>
      <c r="O398" s="79" t="str">
        <f ca="1">IF($C398="סה""כ",SUM(INDIRECT(ADDRESS(6,COLUMN())&amp;":"&amp;ADDRESS(ROW()-1,COLUMN()))),IFERROR(VLOOKUP($C398,הוצאות!$B:$AA,O$4-1,FALSE),""))</f>
        <v/>
      </c>
    </row>
    <row r="399" spans="1:15" ht="16.5" thickBot="1" x14ac:dyDescent="0.3">
      <c r="A399" s="52">
        <f t="shared" si="7"/>
        <v>0</v>
      </c>
      <c r="C399" s="75" t="str">
        <f>IF(OR(C398="סה""כ",C398=""),"",IF(IFERROR(_xlfn.AGGREGATE(15,6,הוצאות!$B$1:$B$1017*1/--(הוצאות!$A$1:$A$1017=$P$5),ROW()-5),"")&lt;2000000000,IFERROR(_xlfn.AGGREGATE(15,6,הוצאות!$B$1:$B$1017*1/--(הוצאות!$A$1:$A$1017=$P$5),ROW()-5),""),"סה""כ"))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399" s="76" t="str">
        <f>IF(C399="סה""כ","",IFERROR(VLOOKUP($C399,הוצאות!$B:$Z,5,FALSE),""))</f>
        <v/>
      </c>
      <c r="E399" s="77">
        <v>167435</v>
      </c>
      <c r="F399" s="77">
        <v>114565</v>
      </c>
      <c r="G399" s="77">
        <v>145246</v>
      </c>
      <c r="H399" s="78">
        <v>251440</v>
      </c>
      <c r="I399" s="78">
        <v>201029</v>
      </c>
      <c r="J399" s="78">
        <v>265358.28000000003</v>
      </c>
      <c r="K399" s="79" t="str">
        <f ca="1">IF($C399="סה""כ",SUM(INDIRECT(ADDRESS(6,COLUMN())&amp;":"&amp;ADDRESS(ROW()-1,COLUMN()))),IFERROR(VLOOKUP($C399,הוצאות!$B:$AA,K$4-1,FALSE),""))</f>
        <v/>
      </c>
      <c r="L399" s="79" t="str">
        <f ca="1">IF($C399="סה""כ",SUM(INDIRECT(ADDRESS(6,COLUMN())&amp;":"&amp;ADDRESS(ROW()-1,COLUMN()))),IFERROR(VLOOKUP($C399,הוצאות!$B:$AA,L$4-1,FALSE),""))</f>
        <v/>
      </c>
      <c r="M399" s="79" t="str">
        <f ca="1">IF($C399="סה""כ",SUM(INDIRECT(ADDRESS(6,COLUMN())&amp;":"&amp;ADDRESS(ROW()-1,COLUMN()))),IFERROR(VLOOKUP($C399,הוצאות!$B:$AA,M$4-1,FALSE),""))</f>
        <v/>
      </c>
      <c r="N399" s="79" t="str">
        <f ca="1">IF($C399="סה""כ",SUM(INDIRECT(ADDRESS(6,COLUMN())&amp;":"&amp;ADDRESS(ROW()-1,COLUMN()))),IFERROR(VLOOKUP($C399,הוצאות!$B:$AA,N$4-1,FALSE),""))</f>
        <v/>
      </c>
      <c r="O399" s="79" t="str">
        <f ca="1">IF($C399="סה""כ",SUM(INDIRECT(ADDRESS(6,COLUMN())&amp;":"&amp;ADDRESS(ROW()-1,COLUMN()))),IFERROR(VLOOKUP($C399,הוצאות!$B:$AA,O$4-1,FALSE),""))</f>
        <v/>
      </c>
    </row>
    <row r="400" spans="1:15" ht="16.5" thickBot="1" x14ac:dyDescent="0.3">
      <c r="A400" s="52">
        <f t="shared" si="7"/>
        <v>0</v>
      </c>
      <c r="C400" s="75" t="str">
        <f>IF(OR(C399="סה""כ",C399=""),"",IF(IFERROR(_xlfn.AGGREGATE(15,6,הוצאות!$B$1:$B$1017*1/--(הוצאות!$A$1:$A$1017=$P$5),ROW()-5),"")&lt;2000000000,IFERROR(_xlfn.AGGREGATE(15,6,הוצאות!$B$1:$B$1017*1/--(הוצאות!$A$1:$A$1017=$P$5),ROW()-5),""),"סה""כ"))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0" s="76" t="str">
        <f>IF(C400="סה""כ","",IFERROR(VLOOKUP($C400,הוצאות!$B:$Z,5,FALSE),""))</f>
        <v/>
      </c>
      <c r="E400" s="77">
        <v>167435</v>
      </c>
      <c r="F400" s="77">
        <v>114565</v>
      </c>
      <c r="G400" s="77">
        <v>145246</v>
      </c>
      <c r="H400" s="78">
        <v>251440</v>
      </c>
      <c r="I400" s="78">
        <v>201029</v>
      </c>
      <c r="J400" s="78">
        <v>265358.28000000003</v>
      </c>
      <c r="K400" s="79" t="str">
        <f ca="1">IF($C400="סה""כ",SUM(INDIRECT(ADDRESS(6,COLUMN())&amp;":"&amp;ADDRESS(ROW()-1,COLUMN()))),IFERROR(VLOOKUP($C400,הוצאות!$B:$AA,K$4-1,FALSE),""))</f>
        <v/>
      </c>
      <c r="L400" s="79" t="str">
        <f ca="1">IF($C400="סה""כ",SUM(INDIRECT(ADDRESS(6,COLUMN())&amp;":"&amp;ADDRESS(ROW()-1,COLUMN()))),IFERROR(VLOOKUP($C400,הוצאות!$B:$AA,L$4-1,FALSE),""))</f>
        <v/>
      </c>
      <c r="M400" s="79" t="str">
        <f ca="1">IF($C400="סה""כ",SUM(INDIRECT(ADDRESS(6,COLUMN())&amp;":"&amp;ADDRESS(ROW()-1,COLUMN()))),IFERROR(VLOOKUP($C400,הוצאות!$B:$AA,M$4-1,FALSE),""))</f>
        <v/>
      </c>
      <c r="N400" s="79" t="str">
        <f ca="1">IF($C400="סה""כ",SUM(INDIRECT(ADDRESS(6,COLUMN())&amp;":"&amp;ADDRESS(ROW()-1,COLUMN()))),IFERROR(VLOOKUP($C400,הוצאות!$B:$AA,N$4-1,FALSE),""))</f>
        <v/>
      </c>
      <c r="O400" s="79" t="str">
        <f ca="1">IF($C400="סה""כ",SUM(INDIRECT(ADDRESS(6,COLUMN())&amp;":"&amp;ADDRESS(ROW()-1,COLUMN()))),IFERROR(VLOOKUP($C400,הוצאות!$B:$AA,O$4-1,FALSE),""))</f>
        <v/>
      </c>
    </row>
    <row r="401" spans="1:15" ht="16.5" thickBot="1" x14ac:dyDescent="0.3">
      <c r="A401" s="52">
        <f t="shared" si="7"/>
        <v>0</v>
      </c>
      <c r="C401" s="75" t="str">
        <f>IF(OR(C400="סה""כ",C400=""),"",IF(IFERROR(_xlfn.AGGREGATE(15,6,הוצאות!$B$1:$B$1017*1/--(הוצאות!$A$1:$A$1017=$P$5),ROW()-5),"")&lt;2000000000,IFERROR(_xlfn.AGGREGATE(15,6,הוצאות!$B$1:$B$1017*1/--(הוצאות!$A$1:$A$1017=$P$5),ROW()-5),""),"סה""כ"))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1" s="76" t="str">
        <f>IF(C401="סה""כ","",IFERROR(VLOOKUP($C401,הוצאות!$B:$Z,5,FALSE),""))</f>
        <v/>
      </c>
      <c r="E401" s="77">
        <v>167435</v>
      </c>
      <c r="F401" s="77">
        <v>114565</v>
      </c>
      <c r="G401" s="77">
        <v>145246</v>
      </c>
      <c r="H401" s="78">
        <v>251440</v>
      </c>
      <c r="I401" s="78">
        <v>201029</v>
      </c>
      <c r="J401" s="78">
        <v>265358.28000000003</v>
      </c>
      <c r="K401" s="79" t="str">
        <f ca="1">IF($C401="סה""כ",SUM(INDIRECT(ADDRESS(6,COLUMN())&amp;":"&amp;ADDRESS(ROW()-1,COLUMN()))),IFERROR(VLOOKUP($C401,הוצאות!$B:$AA,K$4-1,FALSE),""))</f>
        <v/>
      </c>
      <c r="L401" s="79" t="str">
        <f ca="1">IF($C401="סה""כ",SUM(INDIRECT(ADDRESS(6,COLUMN())&amp;":"&amp;ADDRESS(ROW()-1,COLUMN()))),IFERROR(VLOOKUP($C401,הוצאות!$B:$AA,L$4-1,FALSE),""))</f>
        <v/>
      </c>
      <c r="M401" s="79" t="str">
        <f ca="1">IF($C401="סה""כ",SUM(INDIRECT(ADDRESS(6,COLUMN())&amp;":"&amp;ADDRESS(ROW()-1,COLUMN()))),IFERROR(VLOOKUP($C401,הוצאות!$B:$AA,M$4-1,FALSE),""))</f>
        <v/>
      </c>
      <c r="N401" s="79" t="str">
        <f ca="1">IF($C401="סה""כ",SUM(INDIRECT(ADDRESS(6,COLUMN())&amp;":"&amp;ADDRESS(ROW()-1,COLUMN()))),IFERROR(VLOOKUP($C401,הוצאות!$B:$AA,N$4-1,FALSE),""))</f>
        <v/>
      </c>
      <c r="O401" s="79" t="str">
        <f ca="1">IF($C401="סה""כ",SUM(INDIRECT(ADDRESS(6,COLUMN())&amp;":"&amp;ADDRESS(ROW()-1,COLUMN()))),IFERROR(VLOOKUP($C401,הוצאות!$B:$AA,O$4-1,FALSE),""))</f>
        <v/>
      </c>
    </row>
    <row r="402" spans="1:15" ht="16.5" thickBot="1" x14ac:dyDescent="0.3">
      <c r="A402" s="52">
        <f t="shared" si="7"/>
        <v>0</v>
      </c>
      <c r="C402" s="75" t="str">
        <f>IF(OR(C401="סה""כ",C401=""),"",IF(IFERROR(_xlfn.AGGREGATE(15,6,הוצאות!$B$1:$B$1017*1/--(הוצאות!$A$1:$A$1017=$P$5),ROW()-5),"")&lt;2000000000,IFERROR(_xlfn.AGGREGATE(15,6,הוצאות!$B$1:$B$1017*1/--(הוצאות!$A$1:$A$1017=$P$5),ROW()-5),""),"סה""כ"))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2" s="76" t="str">
        <f>IF(C402="סה""כ","",IFERROR(VLOOKUP($C402,הוצאות!$B:$Z,5,FALSE),""))</f>
        <v/>
      </c>
      <c r="E402" s="77">
        <v>167435</v>
      </c>
      <c r="F402" s="77">
        <v>114565</v>
      </c>
      <c r="G402" s="77">
        <v>145246</v>
      </c>
      <c r="H402" s="78">
        <v>251440</v>
      </c>
      <c r="I402" s="78">
        <v>201029</v>
      </c>
      <c r="J402" s="78">
        <v>265358.28000000003</v>
      </c>
      <c r="K402" s="79" t="str">
        <f ca="1">IF($C402="סה""כ",SUM(INDIRECT(ADDRESS(6,COLUMN())&amp;":"&amp;ADDRESS(ROW()-1,COLUMN()))),IFERROR(VLOOKUP($C402,הוצאות!$B:$AA,K$4-1,FALSE),""))</f>
        <v/>
      </c>
      <c r="L402" s="79" t="str">
        <f ca="1">IF($C402="סה""כ",SUM(INDIRECT(ADDRESS(6,COLUMN())&amp;":"&amp;ADDRESS(ROW()-1,COLUMN()))),IFERROR(VLOOKUP($C402,הוצאות!$B:$AA,L$4-1,FALSE),""))</f>
        <v/>
      </c>
      <c r="M402" s="79" t="str">
        <f ca="1">IF($C402="סה""כ",SUM(INDIRECT(ADDRESS(6,COLUMN())&amp;":"&amp;ADDRESS(ROW()-1,COLUMN()))),IFERROR(VLOOKUP($C402,הוצאות!$B:$AA,M$4-1,FALSE),""))</f>
        <v/>
      </c>
      <c r="N402" s="79" t="str">
        <f ca="1">IF($C402="סה""כ",SUM(INDIRECT(ADDRESS(6,COLUMN())&amp;":"&amp;ADDRESS(ROW()-1,COLUMN()))),IFERROR(VLOOKUP($C402,הוצאות!$B:$AA,N$4-1,FALSE),""))</f>
        <v/>
      </c>
      <c r="O402" s="79" t="str">
        <f ca="1">IF($C402="סה""כ",SUM(INDIRECT(ADDRESS(6,COLUMN())&amp;":"&amp;ADDRESS(ROW()-1,COLUMN()))),IFERROR(VLOOKUP($C402,הוצאות!$B:$AA,O$4-1,FALSE),""))</f>
        <v/>
      </c>
    </row>
    <row r="403" spans="1:15" ht="16.5" thickBot="1" x14ac:dyDescent="0.3">
      <c r="A403" s="52">
        <f t="shared" si="7"/>
        <v>0</v>
      </c>
      <c r="C403" s="75" t="str">
        <f>IF(OR(C402="סה""כ",C402=""),"",IF(IFERROR(_xlfn.AGGREGATE(15,6,הוצאות!$B$1:$B$1017*1/--(הוצאות!$A$1:$A$1017=$P$5),ROW()-5),"")&lt;2000000000,IFERROR(_xlfn.AGGREGATE(15,6,הוצאות!$B$1:$B$1017*1/--(הוצאות!$A$1:$A$1017=$P$5),ROW()-5),""),"סה""כ"))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3" s="76" t="str">
        <f>IF(C403="סה""כ","",IFERROR(VLOOKUP($C403,הוצאות!$B:$Z,5,FALSE),""))</f>
        <v/>
      </c>
      <c r="E403" s="77">
        <v>167435</v>
      </c>
      <c r="F403" s="77">
        <v>114565</v>
      </c>
      <c r="G403" s="77">
        <v>145246</v>
      </c>
      <c r="H403" s="78">
        <v>251440</v>
      </c>
      <c r="I403" s="78">
        <v>201029</v>
      </c>
      <c r="J403" s="78">
        <v>265358.28000000003</v>
      </c>
      <c r="K403" s="79" t="str">
        <f ca="1">IF($C403="סה""כ",SUM(INDIRECT(ADDRESS(6,COLUMN())&amp;":"&amp;ADDRESS(ROW()-1,COLUMN()))),IFERROR(VLOOKUP($C403,הוצאות!$B:$AA,K$4-1,FALSE),""))</f>
        <v/>
      </c>
      <c r="L403" s="79" t="str">
        <f ca="1">IF($C403="סה""כ",SUM(INDIRECT(ADDRESS(6,COLUMN())&amp;":"&amp;ADDRESS(ROW()-1,COLUMN()))),IFERROR(VLOOKUP($C403,הוצאות!$B:$AA,L$4-1,FALSE),""))</f>
        <v/>
      </c>
      <c r="M403" s="79" t="str">
        <f ca="1">IF($C403="סה""כ",SUM(INDIRECT(ADDRESS(6,COLUMN())&amp;":"&amp;ADDRESS(ROW()-1,COLUMN()))),IFERROR(VLOOKUP($C403,הוצאות!$B:$AA,M$4-1,FALSE),""))</f>
        <v/>
      </c>
      <c r="N403" s="79" t="str">
        <f ca="1">IF($C403="סה""כ",SUM(INDIRECT(ADDRESS(6,COLUMN())&amp;":"&amp;ADDRESS(ROW()-1,COLUMN()))),IFERROR(VLOOKUP($C403,הוצאות!$B:$AA,N$4-1,FALSE),""))</f>
        <v/>
      </c>
      <c r="O403" s="79" t="str">
        <f ca="1">IF($C403="סה""כ",SUM(INDIRECT(ADDRESS(6,COLUMN())&amp;":"&amp;ADDRESS(ROW()-1,COLUMN()))),IFERROR(VLOOKUP($C403,הוצאות!$B:$AA,O$4-1,FALSE),""))</f>
        <v/>
      </c>
    </row>
    <row r="404" spans="1:15" ht="16.5" thickBot="1" x14ac:dyDescent="0.3">
      <c r="A404" s="52">
        <f t="shared" si="7"/>
        <v>0</v>
      </c>
      <c r="C404" s="75" t="str">
        <f>IF(OR(C403="סה""כ",C403=""),"",IF(IFERROR(_xlfn.AGGREGATE(15,6,הוצאות!$B$1:$B$1017*1/--(הוצאות!$A$1:$A$1017=$P$5),ROW()-5),"")&lt;2000000000,IFERROR(_xlfn.AGGREGATE(15,6,הוצאות!$B$1:$B$1017*1/--(הוצאות!$A$1:$A$1017=$P$5),ROW()-5),""),"סה""כ"))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4" s="76" t="str">
        <f>IF(C404="סה""כ","",IFERROR(VLOOKUP($C404,הוצאות!$B:$Z,5,FALSE),""))</f>
        <v/>
      </c>
      <c r="E404" s="77">
        <v>167435</v>
      </c>
      <c r="F404" s="77">
        <v>114565</v>
      </c>
      <c r="G404" s="77">
        <v>145246</v>
      </c>
      <c r="H404" s="78">
        <v>251440</v>
      </c>
      <c r="I404" s="78">
        <v>201029</v>
      </c>
      <c r="J404" s="78">
        <v>265358.28000000003</v>
      </c>
      <c r="K404" s="79" t="str">
        <f ca="1">IF($C404="סה""כ",SUM(INDIRECT(ADDRESS(6,COLUMN())&amp;":"&amp;ADDRESS(ROW()-1,COLUMN()))),IFERROR(VLOOKUP($C404,הוצאות!$B:$AA,K$4-1,FALSE),""))</f>
        <v/>
      </c>
      <c r="L404" s="79" t="str">
        <f ca="1">IF($C404="סה""כ",SUM(INDIRECT(ADDRESS(6,COLUMN())&amp;":"&amp;ADDRESS(ROW()-1,COLUMN()))),IFERROR(VLOOKUP($C404,הוצאות!$B:$AA,L$4-1,FALSE),""))</f>
        <v/>
      </c>
      <c r="M404" s="79" t="str">
        <f ca="1">IF($C404="סה""כ",SUM(INDIRECT(ADDRESS(6,COLUMN())&amp;":"&amp;ADDRESS(ROW()-1,COLUMN()))),IFERROR(VLOOKUP($C404,הוצאות!$B:$AA,M$4-1,FALSE),""))</f>
        <v/>
      </c>
      <c r="N404" s="79" t="str">
        <f ca="1">IF($C404="סה""כ",SUM(INDIRECT(ADDRESS(6,COLUMN())&amp;":"&amp;ADDRESS(ROW()-1,COLUMN()))),IFERROR(VLOOKUP($C404,הוצאות!$B:$AA,N$4-1,FALSE),""))</f>
        <v/>
      </c>
      <c r="O404" s="79" t="str">
        <f ca="1">IF($C404="סה""כ",SUM(INDIRECT(ADDRESS(6,COLUMN())&amp;":"&amp;ADDRESS(ROW()-1,COLUMN()))),IFERROR(VLOOKUP($C404,הוצאות!$B:$AA,O$4-1,FALSE),""))</f>
        <v/>
      </c>
    </row>
    <row r="405" spans="1:15" ht="16.5" thickBot="1" x14ac:dyDescent="0.3">
      <c r="A405" s="52">
        <f t="shared" si="7"/>
        <v>0</v>
      </c>
      <c r="C405" s="75" t="str">
        <f>IF(OR(C404="סה""כ",C404=""),"",IF(IFERROR(_xlfn.AGGREGATE(15,6,הוצאות!$B$1:$B$1017*1/--(הוצאות!$A$1:$A$1017=$P$5),ROW()-5),"")&lt;2000000000,IFERROR(_xlfn.AGGREGATE(15,6,הוצאות!$B$1:$B$1017*1/--(הוצאות!$A$1:$A$1017=$P$5),ROW()-5),""),"סה""כ"))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5" s="76" t="str">
        <f>IF(C405="סה""כ","",IFERROR(VLOOKUP($C405,הוצאות!$B:$Z,5,FALSE),""))</f>
        <v/>
      </c>
      <c r="E405" s="77">
        <v>167435</v>
      </c>
      <c r="F405" s="77">
        <v>114565</v>
      </c>
      <c r="G405" s="77">
        <v>145246</v>
      </c>
      <c r="H405" s="78">
        <v>251440</v>
      </c>
      <c r="I405" s="78">
        <v>201029</v>
      </c>
      <c r="J405" s="78">
        <v>265358.28000000003</v>
      </c>
      <c r="K405" s="79" t="str">
        <f ca="1">IF($C405="סה""כ",SUM(INDIRECT(ADDRESS(6,COLUMN())&amp;":"&amp;ADDRESS(ROW()-1,COLUMN()))),IFERROR(VLOOKUP($C405,הוצאות!$B:$AA,K$4-1,FALSE),""))</f>
        <v/>
      </c>
      <c r="L405" s="79" t="str">
        <f ca="1">IF($C405="סה""כ",SUM(INDIRECT(ADDRESS(6,COLUMN())&amp;":"&amp;ADDRESS(ROW()-1,COLUMN()))),IFERROR(VLOOKUP($C405,הוצאות!$B:$AA,L$4-1,FALSE),""))</f>
        <v/>
      </c>
      <c r="M405" s="79" t="str">
        <f ca="1">IF($C405="סה""כ",SUM(INDIRECT(ADDRESS(6,COLUMN())&amp;":"&amp;ADDRESS(ROW()-1,COLUMN()))),IFERROR(VLOOKUP($C405,הוצאות!$B:$AA,M$4-1,FALSE),""))</f>
        <v/>
      </c>
      <c r="N405" s="79" t="str">
        <f ca="1">IF($C405="סה""כ",SUM(INDIRECT(ADDRESS(6,COLUMN())&amp;":"&amp;ADDRESS(ROW()-1,COLUMN()))),IFERROR(VLOOKUP($C405,הוצאות!$B:$AA,N$4-1,FALSE),""))</f>
        <v/>
      </c>
      <c r="O405" s="79" t="str">
        <f ca="1">IF($C405="סה""כ",SUM(INDIRECT(ADDRESS(6,COLUMN())&amp;":"&amp;ADDRESS(ROW()-1,COLUMN()))),IFERROR(VLOOKUP($C405,הוצאות!$B:$AA,O$4-1,FALSE),""))</f>
        <v/>
      </c>
    </row>
    <row r="406" spans="1:15" ht="16.5" thickBot="1" x14ac:dyDescent="0.3">
      <c r="A406" s="52">
        <f t="shared" si="7"/>
        <v>0</v>
      </c>
      <c r="C406" s="75" t="str">
        <f>IF(OR(C405="סה""כ",C405=""),"",IF(IFERROR(_xlfn.AGGREGATE(15,6,הוצאות!$B$1:$B$1017*1/--(הוצאות!$A$1:$A$1017=$P$5),ROW()-5),"")&lt;2000000000,IFERROR(_xlfn.AGGREGATE(15,6,הוצאות!$B$1:$B$1017*1/--(הוצאות!$A$1:$A$1017=$P$5),ROW()-5),""),"סה""כ"))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6" s="76" t="str">
        <f>IF(C406="סה""כ","",IFERROR(VLOOKUP($C406,הוצאות!$B:$Z,5,FALSE),""))</f>
        <v/>
      </c>
      <c r="E406" s="77">
        <v>167435</v>
      </c>
      <c r="F406" s="77">
        <v>114565</v>
      </c>
      <c r="G406" s="77">
        <v>145246</v>
      </c>
      <c r="H406" s="78">
        <v>251440</v>
      </c>
      <c r="I406" s="78">
        <v>201029</v>
      </c>
      <c r="J406" s="78">
        <v>265358.28000000003</v>
      </c>
      <c r="K406" s="79" t="str">
        <f ca="1">IF($C406="סה""כ",SUM(INDIRECT(ADDRESS(6,COLUMN())&amp;":"&amp;ADDRESS(ROW()-1,COLUMN()))),IFERROR(VLOOKUP($C406,הוצאות!$B:$AA,K$4-1,FALSE),""))</f>
        <v/>
      </c>
      <c r="L406" s="79" t="str">
        <f ca="1">IF($C406="סה""כ",SUM(INDIRECT(ADDRESS(6,COLUMN())&amp;":"&amp;ADDRESS(ROW()-1,COLUMN()))),IFERROR(VLOOKUP($C406,הוצאות!$B:$AA,L$4-1,FALSE),""))</f>
        <v/>
      </c>
      <c r="M406" s="79" t="str">
        <f ca="1">IF($C406="סה""כ",SUM(INDIRECT(ADDRESS(6,COLUMN())&amp;":"&amp;ADDRESS(ROW()-1,COLUMN()))),IFERROR(VLOOKUP($C406,הוצאות!$B:$AA,M$4-1,FALSE),""))</f>
        <v/>
      </c>
      <c r="N406" s="79" t="str">
        <f ca="1">IF($C406="סה""כ",SUM(INDIRECT(ADDRESS(6,COLUMN())&amp;":"&amp;ADDRESS(ROW()-1,COLUMN()))),IFERROR(VLOOKUP($C406,הוצאות!$B:$AA,N$4-1,FALSE),""))</f>
        <v/>
      </c>
      <c r="O406" s="79" t="str">
        <f ca="1">IF($C406="סה""כ",SUM(INDIRECT(ADDRESS(6,COLUMN())&amp;":"&amp;ADDRESS(ROW()-1,COLUMN()))),IFERROR(VLOOKUP($C406,הוצאות!$B:$AA,O$4-1,FALSE),""))</f>
        <v/>
      </c>
    </row>
    <row r="407" spans="1:15" ht="16.5" thickBot="1" x14ac:dyDescent="0.3">
      <c r="A407" s="52">
        <f t="shared" si="7"/>
        <v>0</v>
      </c>
      <c r="C407" s="75" t="str">
        <f>IF(OR(C406="סה""כ",C406=""),"",IF(IFERROR(_xlfn.AGGREGATE(15,6,הוצאות!$B$1:$B$1017*1/--(הוצאות!$A$1:$A$1017=$P$5),ROW()-5),"")&lt;2000000000,IFERROR(_xlfn.AGGREGATE(15,6,הוצאות!$B$1:$B$1017*1/--(הוצאות!$A$1:$A$1017=$P$5),ROW()-5),""),"סה""כ"))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7" s="76" t="str">
        <f>IF(C407="סה""כ","",IFERROR(VLOOKUP($C407,הוצאות!$B:$Z,5,FALSE),""))</f>
        <v/>
      </c>
      <c r="E407" s="77">
        <v>167435</v>
      </c>
      <c r="F407" s="77">
        <v>114565</v>
      </c>
      <c r="G407" s="77">
        <v>145246</v>
      </c>
      <c r="H407" s="78">
        <v>251440</v>
      </c>
      <c r="I407" s="78">
        <v>201029</v>
      </c>
      <c r="J407" s="78">
        <v>265358.28000000003</v>
      </c>
      <c r="K407" s="79" t="str">
        <f ca="1">IF($C407="סה""כ",SUM(INDIRECT(ADDRESS(6,COLUMN())&amp;":"&amp;ADDRESS(ROW()-1,COLUMN()))),IFERROR(VLOOKUP($C407,הוצאות!$B:$AA,K$4-1,FALSE),""))</f>
        <v/>
      </c>
      <c r="L407" s="79" t="str">
        <f ca="1">IF($C407="סה""כ",SUM(INDIRECT(ADDRESS(6,COLUMN())&amp;":"&amp;ADDRESS(ROW()-1,COLUMN()))),IFERROR(VLOOKUP($C407,הוצאות!$B:$AA,L$4-1,FALSE),""))</f>
        <v/>
      </c>
      <c r="M407" s="79" t="str">
        <f ca="1">IF($C407="סה""כ",SUM(INDIRECT(ADDRESS(6,COLUMN())&amp;":"&amp;ADDRESS(ROW()-1,COLUMN()))),IFERROR(VLOOKUP($C407,הוצאות!$B:$AA,M$4-1,FALSE),""))</f>
        <v/>
      </c>
      <c r="N407" s="79" t="str">
        <f ca="1">IF($C407="סה""כ",SUM(INDIRECT(ADDRESS(6,COLUMN())&amp;":"&amp;ADDRESS(ROW()-1,COLUMN()))),IFERROR(VLOOKUP($C407,הוצאות!$B:$AA,N$4-1,FALSE),""))</f>
        <v/>
      </c>
      <c r="O407" s="79" t="str">
        <f ca="1">IF($C407="סה""כ",SUM(INDIRECT(ADDRESS(6,COLUMN())&amp;":"&amp;ADDRESS(ROW()-1,COLUMN()))),IFERROR(VLOOKUP($C407,הוצאות!$B:$AA,O$4-1,FALSE),""))</f>
        <v/>
      </c>
    </row>
    <row r="408" spans="1:15" ht="16.5" thickBot="1" x14ac:dyDescent="0.3">
      <c r="A408" s="52">
        <f t="shared" si="7"/>
        <v>0</v>
      </c>
      <c r="C408" s="75" t="str">
        <f>IF(OR(C407="סה""כ",C407=""),"",IF(IFERROR(_xlfn.AGGREGATE(15,6,הוצאות!$B$1:$B$1017*1/--(הוצאות!$A$1:$A$1017=$P$5),ROW()-5),"")&lt;2000000000,IFERROR(_xlfn.AGGREGATE(15,6,הוצאות!$B$1:$B$1017*1/--(הוצאות!$A$1:$A$1017=$P$5),ROW()-5),""),"סה""כ"))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8" s="76" t="str">
        <f>IF(C408="סה""כ","",IFERROR(VLOOKUP($C408,הוצאות!$B:$Z,5,FALSE),""))</f>
        <v/>
      </c>
      <c r="E408" s="77">
        <v>167435</v>
      </c>
      <c r="F408" s="77">
        <v>114565</v>
      </c>
      <c r="G408" s="77">
        <v>145246</v>
      </c>
      <c r="H408" s="78">
        <v>251440</v>
      </c>
      <c r="I408" s="78">
        <v>201029</v>
      </c>
      <c r="J408" s="78">
        <v>265358.28000000003</v>
      </c>
      <c r="K408" s="79" t="str">
        <f ca="1">IF($C408="סה""כ",SUM(INDIRECT(ADDRESS(6,COLUMN())&amp;":"&amp;ADDRESS(ROW()-1,COLUMN()))),IFERROR(VLOOKUP($C408,הוצאות!$B:$AA,K$4-1,FALSE),""))</f>
        <v/>
      </c>
      <c r="L408" s="79" t="str">
        <f ca="1">IF($C408="סה""כ",SUM(INDIRECT(ADDRESS(6,COLUMN())&amp;":"&amp;ADDRESS(ROW()-1,COLUMN()))),IFERROR(VLOOKUP($C408,הוצאות!$B:$AA,L$4-1,FALSE),""))</f>
        <v/>
      </c>
      <c r="M408" s="79" t="str">
        <f ca="1">IF($C408="סה""כ",SUM(INDIRECT(ADDRESS(6,COLUMN())&amp;":"&amp;ADDRESS(ROW()-1,COLUMN()))),IFERROR(VLOOKUP($C408,הוצאות!$B:$AA,M$4-1,FALSE),""))</f>
        <v/>
      </c>
      <c r="N408" s="79" t="str">
        <f ca="1">IF($C408="סה""כ",SUM(INDIRECT(ADDRESS(6,COLUMN())&amp;":"&amp;ADDRESS(ROW()-1,COLUMN()))),IFERROR(VLOOKUP($C408,הוצאות!$B:$AA,N$4-1,FALSE),""))</f>
        <v/>
      </c>
      <c r="O408" s="79" t="str">
        <f ca="1">IF($C408="סה""כ",SUM(INDIRECT(ADDRESS(6,COLUMN())&amp;":"&amp;ADDRESS(ROW()-1,COLUMN()))),IFERROR(VLOOKUP($C408,הוצאות!$B:$AA,O$4-1,FALSE),""))</f>
        <v/>
      </c>
    </row>
    <row r="409" spans="1:15" ht="16.5" thickBot="1" x14ac:dyDescent="0.3">
      <c r="A409" s="52">
        <f t="shared" si="7"/>
        <v>0</v>
      </c>
      <c r="C409" s="75" t="str">
        <f>IF(OR(C408="סה""כ",C408=""),"",IF(IFERROR(_xlfn.AGGREGATE(15,6,הוצאות!$B$1:$B$1017*1/--(הוצאות!$A$1:$A$1017=$P$5),ROW()-5),"")&lt;2000000000,IFERROR(_xlfn.AGGREGATE(15,6,הוצאות!$B$1:$B$1017*1/--(הוצאות!$A$1:$A$1017=$P$5),ROW()-5),""),"סה""כ"))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09" s="76" t="str">
        <f>IF(C409="סה""כ","",IFERROR(VLOOKUP($C409,הוצאות!$B:$Z,5,FALSE),""))</f>
        <v/>
      </c>
      <c r="E409" s="77">
        <v>167435</v>
      </c>
      <c r="F409" s="77">
        <v>114565</v>
      </c>
      <c r="G409" s="77">
        <v>145246</v>
      </c>
      <c r="H409" s="78">
        <v>251440</v>
      </c>
      <c r="I409" s="78">
        <v>201029</v>
      </c>
      <c r="J409" s="78">
        <v>265358.28000000003</v>
      </c>
      <c r="K409" s="79" t="str">
        <f ca="1">IF($C409="סה""כ",SUM(INDIRECT(ADDRESS(6,COLUMN())&amp;":"&amp;ADDRESS(ROW()-1,COLUMN()))),IFERROR(VLOOKUP($C409,הוצאות!$B:$AA,K$4-1,FALSE),""))</f>
        <v/>
      </c>
      <c r="L409" s="79" t="str">
        <f ca="1">IF($C409="סה""כ",SUM(INDIRECT(ADDRESS(6,COLUMN())&amp;":"&amp;ADDRESS(ROW()-1,COLUMN()))),IFERROR(VLOOKUP($C409,הוצאות!$B:$AA,L$4-1,FALSE),""))</f>
        <v/>
      </c>
      <c r="M409" s="79" t="str">
        <f ca="1">IF($C409="סה""כ",SUM(INDIRECT(ADDRESS(6,COLUMN())&amp;":"&amp;ADDRESS(ROW()-1,COLUMN()))),IFERROR(VLOOKUP($C409,הוצאות!$B:$AA,M$4-1,FALSE),""))</f>
        <v/>
      </c>
      <c r="N409" s="79" t="str">
        <f ca="1">IF($C409="סה""כ",SUM(INDIRECT(ADDRESS(6,COLUMN())&amp;":"&amp;ADDRESS(ROW()-1,COLUMN()))),IFERROR(VLOOKUP($C409,הוצאות!$B:$AA,N$4-1,FALSE),""))</f>
        <v/>
      </c>
      <c r="O409" s="79" t="str">
        <f ca="1">IF($C409="סה""כ",SUM(INDIRECT(ADDRESS(6,COLUMN())&amp;":"&amp;ADDRESS(ROW()-1,COLUMN()))),IFERROR(VLOOKUP($C409,הוצאות!$B:$AA,O$4-1,FALSE),""))</f>
        <v/>
      </c>
    </row>
    <row r="410" spans="1:15" ht="16.5" thickBot="1" x14ac:dyDescent="0.3">
      <c r="A410" s="52">
        <f t="shared" si="7"/>
        <v>0</v>
      </c>
      <c r="C410" s="75" t="str">
        <f>IF(OR(C409="סה""כ",C409=""),"",IF(IFERROR(_xlfn.AGGREGATE(15,6,הוצאות!$B$1:$B$1017*1/--(הוצאות!$A$1:$A$1017=$P$5),ROW()-5),"")&lt;2000000000,IFERROR(_xlfn.AGGREGATE(15,6,הוצאות!$B$1:$B$1017*1/--(הוצאות!$A$1:$A$1017=$P$5),ROW()-5),""),"סה""כ"))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0" s="76" t="str">
        <f>IF(C410="סה""כ","",IFERROR(VLOOKUP($C410,הוצאות!$B:$Z,5,FALSE),""))</f>
        <v/>
      </c>
      <c r="E410" s="77">
        <v>167435</v>
      </c>
      <c r="F410" s="77">
        <v>114565</v>
      </c>
      <c r="G410" s="77">
        <v>145246</v>
      </c>
      <c r="H410" s="78">
        <v>251440</v>
      </c>
      <c r="I410" s="78">
        <v>201029</v>
      </c>
      <c r="J410" s="78">
        <v>265358.28000000003</v>
      </c>
      <c r="K410" s="79" t="str">
        <f ca="1">IF($C410="סה""כ",SUM(INDIRECT(ADDRESS(6,COLUMN())&amp;":"&amp;ADDRESS(ROW()-1,COLUMN()))),IFERROR(VLOOKUP($C410,הוצאות!$B:$AA,K$4-1,FALSE),""))</f>
        <v/>
      </c>
      <c r="L410" s="79" t="str">
        <f ca="1">IF($C410="סה""כ",SUM(INDIRECT(ADDRESS(6,COLUMN())&amp;":"&amp;ADDRESS(ROW()-1,COLUMN()))),IFERROR(VLOOKUP($C410,הוצאות!$B:$AA,L$4-1,FALSE),""))</f>
        <v/>
      </c>
      <c r="M410" s="79" t="str">
        <f ca="1">IF($C410="סה""כ",SUM(INDIRECT(ADDRESS(6,COLUMN())&amp;":"&amp;ADDRESS(ROW()-1,COLUMN()))),IFERROR(VLOOKUP($C410,הוצאות!$B:$AA,M$4-1,FALSE),""))</f>
        <v/>
      </c>
      <c r="N410" s="79" t="str">
        <f ca="1">IF($C410="סה""כ",SUM(INDIRECT(ADDRESS(6,COLUMN())&amp;":"&amp;ADDRESS(ROW()-1,COLUMN()))),IFERROR(VLOOKUP($C410,הוצאות!$B:$AA,N$4-1,FALSE),""))</f>
        <v/>
      </c>
      <c r="O410" s="79" t="str">
        <f ca="1">IF($C410="סה""כ",SUM(INDIRECT(ADDRESS(6,COLUMN())&amp;":"&amp;ADDRESS(ROW()-1,COLUMN()))),IFERROR(VLOOKUP($C410,הוצאות!$B:$AA,O$4-1,FALSE),""))</f>
        <v/>
      </c>
    </row>
    <row r="411" spans="1:15" ht="16.5" thickBot="1" x14ac:dyDescent="0.3">
      <c r="A411" s="52">
        <f t="shared" si="7"/>
        <v>0</v>
      </c>
      <c r="C411" s="75" t="str">
        <f>IF(OR(C410="סה""כ",C410=""),"",IF(IFERROR(_xlfn.AGGREGATE(15,6,הוצאות!$B$1:$B$1017*1/--(הוצאות!$A$1:$A$1017=$P$5),ROW()-5),"")&lt;2000000000,IFERROR(_xlfn.AGGREGATE(15,6,הוצאות!$B$1:$B$1017*1/--(הוצאות!$A$1:$A$1017=$P$5),ROW()-5),""),"סה""כ"))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1" s="76" t="str">
        <f>IF(C411="סה""כ","",IFERROR(VLOOKUP($C411,הוצאות!$B:$Z,5,FALSE),""))</f>
        <v/>
      </c>
      <c r="E411" s="77">
        <v>167435</v>
      </c>
      <c r="F411" s="77">
        <v>114565</v>
      </c>
      <c r="G411" s="77">
        <v>145246</v>
      </c>
      <c r="H411" s="78">
        <v>251440</v>
      </c>
      <c r="I411" s="78">
        <v>201029</v>
      </c>
      <c r="J411" s="78">
        <v>265358.28000000003</v>
      </c>
      <c r="K411" s="79" t="str">
        <f ca="1">IF($C411="סה""כ",SUM(INDIRECT(ADDRESS(6,COLUMN())&amp;":"&amp;ADDRESS(ROW()-1,COLUMN()))),IFERROR(VLOOKUP($C411,הוצאות!$B:$AA,K$4-1,FALSE),""))</f>
        <v/>
      </c>
      <c r="L411" s="79" t="str">
        <f ca="1">IF($C411="סה""כ",SUM(INDIRECT(ADDRESS(6,COLUMN())&amp;":"&amp;ADDRESS(ROW()-1,COLUMN()))),IFERROR(VLOOKUP($C411,הוצאות!$B:$AA,L$4-1,FALSE),""))</f>
        <v/>
      </c>
      <c r="M411" s="79" t="str">
        <f ca="1">IF($C411="סה""כ",SUM(INDIRECT(ADDRESS(6,COLUMN())&amp;":"&amp;ADDRESS(ROW()-1,COLUMN()))),IFERROR(VLOOKUP($C411,הוצאות!$B:$AA,M$4-1,FALSE),""))</f>
        <v/>
      </c>
      <c r="N411" s="79" t="str">
        <f ca="1">IF($C411="סה""כ",SUM(INDIRECT(ADDRESS(6,COLUMN())&amp;":"&amp;ADDRESS(ROW()-1,COLUMN()))),IFERROR(VLOOKUP($C411,הוצאות!$B:$AA,N$4-1,FALSE),""))</f>
        <v/>
      </c>
      <c r="O411" s="79" t="str">
        <f ca="1">IF($C411="סה""כ",SUM(INDIRECT(ADDRESS(6,COLUMN())&amp;":"&amp;ADDRESS(ROW()-1,COLUMN()))),IFERROR(VLOOKUP($C411,הוצאות!$B:$AA,O$4-1,FALSE),""))</f>
        <v/>
      </c>
    </row>
    <row r="412" spans="1:15" ht="16.5" thickBot="1" x14ac:dyDescent="0.3">
      <c r="A412" s="52">
        <f t="shared" si="7"/>
        <v>0</v>
      </c>
      <c r="C412" s="75" t="str">
        <f>IF(OR(C411="סה""כ",C411=""),"",IF(IFERROR(_xlfn.AGGREGATE(15,6,הוצאות!$B$1:$B$1017*1/--(הוצאות!$A$1:$A$1017=$P$5),ROW()-5),"")&lt;2000000000,IFERROR(_xlfn.AGGREGATE(15,6,הוצאות!$B$1:$B$1017*1/--(הוצאות!$A$1:$A$1017=$P$5),ROW()-5),""),"סה""כ"))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2" s="76" t="str">
        <f>IF(C412="סה""כ","",IFERROR(VLOOKUP($C412,הוצאות!$B:$Z,5,FALSE),""))</f>
        <v/>
      </c>
      <c r="E412" s="77">
        <v>167435</v>
      </c>
      <c r="F412" s="77">
        <v>114565</v>
      </c>
      <c r="G412" s="77">
        <v>145246</v>
      </c>
      <c r="H412" s="78">
        <v>251440</v>
      </c>
      <c r="I412" s="78">
        <v>201029</v>
      </c>
      <c r="J412" s="78">
        <v>265358.28000000003</v>
      </c>
      <c r="K412" s="79" t="str">
        <f ca="1">IF($C412="סה""כ",SUM(INDIRECT(ADDRESS(6,COLUMN())&amp;":"&amp;ADDRESS(ROW()-1,COLUMN()))),IFERROR(VLOOKUP($C412,הוצאות!$B:$AA,K$4-1,FALSE),""))</f>
        <v/>
      </c>
      <c r="L412" s="79" t="str">
        <f ca="1">IF($C412="סה""כ",SUM(INDIRECT(ADDRESS(6,COLUMN())&amp;":"&amp;ADDRESS(ROW()-1,COLUMN()))),IFERROR(VLOOKUP($C412,הוצאות!$B:$AA,L$4-1,FALSE),""))</f>
        <v/>
      </c>
      <c r="M412" s="79" t="str">
        <f ca="1">IF($C412="סה""כ",SUM(INDIRECT(ADDRESS(6,COLUMN())&amp;":"&amp;ADDRESS(ROW()-1,COLUMN()))),IFERROR(VLOOKUP($C412,הוצאות!$B:$AA,M$4-1,FALSE),""))</f>
        <v/>
      </c>
      <c r="N412" s="79" t="str">
        <f ca="1">IF($C412="סה""כ",SUM(INDIRECT(ADDRESS(6,COLUMN())&amp;":"&amp;ADDRESS(ROW()-1,COLUMN()))),IFERROR(VLOOKUP($C412,הוצאות!$B:$AA,N$4-1,FALSE),""))</f>
        <v/>
      </c>
      <c r="O412" s="79" t="str">
        <f ca="1">IF($C412="סה""כ",SUM(INDIRECT(ADDRESS(6,COLUMN())&amp;":"&amp;ADDRESS(ROW()-1,COLUMN()))),IFERROR(VLOOKUP($C412,הוצאות!$B:$AA,O$4-1,FALSE),""))</f>
        <v/>
      </c>
    </row>
    <row r="413" spans="1:15" ht="16.5" thickBot="1" x14ac:dyDescent="0.3">
      <c r="A413" s="52">
        <f t="shared" si="7"/>
        <v>0</v>
      </c>
      <c r="C413" s="75" t="str">
        <f>IF(OR(C412="סה""כ",C412=""),"",IF(IFERROR(_xlfn.AGGREGATE(15,6,הוצאות!$B$1:$B$1017*1/--(הוצאות!$A$1:$A$1017=$P$5),ROW()-5),"")&lt;2000000000,IFERROR(_xlfn.AGGREGATE(15,6,הוצאות!$B$1:$B$1017*1/--(הוצאות!$A$1:$A$1017=$P$5),ROW()-5),""),"סה""כ"))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3" s="76" t="str">
        <f>IF(C413="סה""כ","",IFERROR(VLOOKUP($C413,הוצאות!$B:$Z,5,FALSE),""))</f>
        <v/>
      </c>
      <c r="E413" s="77">
        <v>167435</v>
      </c>
      <c r="F413" s="77">
        <v>114565</v>
      </c>
      <c r="G413" s="77">
        <v>145246</v>
      </c>
      <c r="H413" s="78">
        <v>251440</v>
      </c>
      <c r="I413" s="78">
        <v>201029</v>
      </c>
      <c r="J413" s="78">
        <v>265358.28000000003</v>
      </c>
      <c r="K413" s="79" t="str">
        <f ca="1">IF($C413="סה""כ",SUM(INDIRECT(ADDRESS(6,COLUMN())&amp;":"&amp;ADDRESS(ROW()-1,COLUMN()))),IFERROR(VLOOKUP($C413,הוצאות!$B:$AA,K$4-1,FALSE),""))</f>
        <v/>
      </c>
      <c r="L413" s="79" t="str">
        <f ca="1">IF($C413="סה""כ",SUM(INDIRECT(ADDRESS(6,COLUMN())&amp;":"&amp;ADDRESS(ROW()-1,COLUMN()))),IFERROR(VLOOKUP($C413,הוצאות!$B:$AA,L$4-1,FALSE),""))</f>
        <v/>
      </c>
      <c r="M413" s="79" t="str">
        <f ca="1">IF($C413="סה""כ",SUM(INDIRECT(ADDRESS(6,COLUMN())&amp;":"&amp;ADDRESS(ROW()-1,COLUMN()))),IFERROR(VLOOKUP($C413,הוצאות!$B:$AA,M$4-1,FALSE),""))</f>
        <v/>
      </c>
      <c r="N413" s="79" t="str">
        <f ca="1">IF($C413="סה""כ",SUM(INDIRECT(ADDRESS(6,COLUMN())&amp;":"&amp;ADDRESS(ROW()-1,COLUMN()))),IFERROR(VLOOKUP($C413,הוצאות!$B:$AA,N$4-1,FALSE),""))</f>
        <v/>
      </c>
      <c r="O413" s="79" t="str">
        <f ca="1">IF($C413="סה""כ",SUM(INDIRECT(ADDRESS(6,COLUMN())&amp;":"&amp;ADDRESS(ROW()-1,COLUMN()))),IFERROR(VLOOKUP($C413,הוצאות!$B:$AA,O$4-1,FALSE),""))</f>
        <v/>
      </c>
    </row>
    <row r="414" spans="1:15" ht="16.5" thickBot="1" x14ac:dyDescent="0.3">
      <c r="A414" s="52">
        <f t="shared" si="7"/>
        <v>0</v>
      </c>
      <c r="C414" s="75" t="str">
        <f>IF(OR(C413="סה""כ",C413=""),"",IF(IFERROR(_xlfn.AGGREGATE(15,6,הוצאות!$B$1:$B$1017*1/--(הוצאות!$A$1:$A$1017=$P$5),ROW()-5),"")&lt;2000000000,IFERROR(_xlfn.AGGREGATE(15,6,הוצאות!$B$1:$B$1017*1/--(הוצאות!$A$1:$A$1017=$P$5),ROW()-5),""),"סה""כ"))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4" s="76" t="str">
        <f>IF(C414="סה""כ","",IFERROR(VLOOKUP($C414,הוצאות!$B:$Z,5,FALSE),""))</f>
        <v/>
      </c>
      <c r="E414" s="77">
        <v>167435</v>
      </c>
      <c r="F414" s="77">
        <v>114565</v>
      </c>
      <c r="G414" s="77">
        <v>145246</v>
      </c>
      <c r="H414" s="78">
        <v>251440</v>
      </c>
      <c r="I414" s="78">
        <v>201029</v>
      </c>
      <c r="J414" s="78">
        <v>265358.28000000003</v>
      </c>
      <c r="K414" s="79" t="str">
        <f ca="1">IF($C414="סה""כ",SUM(INDIRECT(ADDRESS(6,COLUMN())&amp;":"&amp;ADDRESS(ROW()-1,COLUMN()))),IFERROR(VLOOKUP($C414,הוצאות!$B:$AA,K$4-1,FALSE),""))</f>
        <v/>
      </c>
      <c r="L414" s="79" t="str">
        <f ca="1">IF($C414="סה""כ",SUM(INDIRECT(ADDRESS(6,COLUMN())&amp;":"&amp;ADDRESS(ROW()-1,COLUMN()))),IFERROR(VLOOKUP($C414,הוצאות!$B:$AA,L$4-1,FALSE),""))</f>
        <v/>
      </c>
      <c r="M414" s="79" t="str">
        <f ca="1">IF($C414="סה""כ",SUM(INDIRECT(ADDRESS(6,COLUMN())&amp;":"&amp;ADDRESS(ROW()-1,COLUMN()))),IFERROR(VLOOKUP($C414,הוצאות!$B:$AA,M$4-1,FALSE),""))</f>
        <v/>
      </c>
      <c r="N414" s="79" t="str">
        <f ca="1">IF($C414="סה""כ",SUM(INDIRECT(ADDRESS(6,COLUMN())&amp;":"&amp;ADDRESS(ROW()-1,COLUMN()))),IFERROR(VLOOKUP($C414,הוצאות!$B:$AA,N$4-1,FALSE),""))</f>
        <v/>
      </c>
      <c r="O414" s="79" t="str">
        <f ca="1">IF($C414="סה""כ",SUM(INDIRECT(ADDRESS(6,COLUMN())&amp;":"&amp;ADDRESS(ROW()-1,COLUMN()))),IFERROR(VLOOKUP($C414,הוצאות!$B:$AA,O$4-1,FALSE),""))</f>
        <v/>
      </c>
    </row>
    <row r="415" spans="1:15" ht="16.5" thickBot="1" x14ac:dyDescent="0.3">
      <c r="A415" s="52">
        <f t="shared" si="7"/>
        <v>0</v>
      </c>
      <c r="C415" s="75" t="str">
        <f>IF(OR(C414="סה""כ",C414=""),"",IF(IFERROR(_xlfn.AGGREGATE(15,6,הוצאות!$B$1:$B$1017*1/--(הוצאות!$A$1:$A$1017=$P$5),ROW()-5),"")&lt;2000000000,IFERROR(_xlfn.AGGREGATE(15,6,הוצאות!$B$1:$B$1017*1/--(הוצאות!$A$1:$A$1017=$P$5),ROW()-5),""),"סה""כ"))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5" s="76" t="str">
        <f>IF(C415="סה""כ","",IFERROR(VLOOKUP($C415,הוצאות!$B:$Z,5,FALSE),""))</f>
        <v/>
      </c>
      <c r="E415" s="77">
        <v>167435</v>
      </c>
      <c r="F415" s="77">
        <v>114565</v>
      </c>
      <c r="G415" s="77">
        <v>145246</v>
      </c>
      <c r="H415" s="78">
        <v>251440</v>
      </c>
      <c r="I415" s="78">
        <v>201029</v>
      </c>
      <c r="J415" s="78">
        <v>265358.28000000003</v>
      </c>
      <c r="K415" s="79" t="str">
        <f ca="1">IF($C415="סה""כ",SUM(INDIRECT(ADDRESS(6,COLUMN())&amp;":"&amp;ADDRESS(ROW()-1,COLUMN()))),IFERROR(VLOOKUP($C415,הוצאות!$B:$AA,K$4-1,FALSE),""))</f>
        <v/>
      </c>
      <c r="L415" s="79" t="str">
        <f ca="1">IF($C415="סה""כ",SUM(INDIRECT(ADDRESS(6,COLUMN())&amp;":"&amp;ADDRESS(ROW()-1,COLUMN()))),IFERROR(VLOOKUP($C415,הוצאות!$B:$AA,L$4-1,FALSE),""))</f>
        <v/>
      </c>
      <c r="M415" s="79" t="str">
        <f ca="1">IF($C415="סה""כ",SUM(INDIRECT(ADDRESS(6,COLUMN())&amp;":"&amp;ADDRESS(ROW()-1,COLUMN()))),IFERROR(VLOOKUP($C415,הוצאות!$B:$AA,M$4-1,FALSE),""))</f>
        <v/>
      </c>
      <c r="N415" s="79" t="str">
        <f ca="1">IF($C415="סה""כ",SUM(INDIRECT(ADDRESS(6,COLUMN())&amp;":"&amp;ADDRESS(ROW()-1,COLUMN()))),IFERROR(VLOOKUP($C415,הוצאות!$B:$AA,N$4-1,FALSE),""))</f>
        <v/>
      </c>
      <c r="O415" s="79" t="str">
        <f ca="1">IF($C415="סה""כ",SUM(INDIRECT(ADDRESS(6,COLUMN())&amp;":"&amp;ADDRESS(ROW()-1,COLUMN()))),IFERROR(VLOOKUP($C415,הוצאות!$B:$AA,O$4-1,FALSE),""))</f>
        <v/>
      </c>
    </row>
    <row r="416" spans="1:15" ht="16.5" thickBot="1" x14ac:dyDescent="0.3">
      <c r="A416" s="52">
        <f t="shared" si="7"/>
        <v>0</v>
      </c>
      <c r="C416" s="75" t="str">
        <f>IF(OR(C415="סה""כ",C415=""),"",IF(IFERROR(_xlfn.AGGREGATE(15,6,הוצאות!$B$1:$B$1017*1/--(הוצאות!$A$1:$A$1017=$P$5),ROW()-5),"")&lt;2000000000,IFERROR(_xlfn.AGGREGATE(15,6,הוצאות!$B$1:$B$1017*1/--(הוצאות!$A$1:$A$1017=$P$5),ROW()-5),""),"סה""כ"))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6" s="76" t="str">
        <f>IF(C416="סה""כ","",IFERROR(VLOOKUP($C416,הוצאות!$B:$Z,5,FALSE),""))</f>
        <v/>
      </c>
      <c r="E416" s="77">
        <v>167435</v>
      </c>
      <c r="F416" s="77">
        <v>114565</v>
      </c>
      <c r="G416" s="77">
        <v>145246</v>
      </c>
      <c r="H416" s="78">
        <v>251440</v>
      </c>
      <c r="I416" s="78">
        <v>201029</v>
      </c>
      <c r="J416" s="78">
        <v>265358.28000000003</v>
      </c>
      <c r="K416" s="79" t="str">
        <f ca="1">IF($C416="סה""כ",SUM(INDIRECT(ADDRESS(6,COLUMN())&amp;":"&amp;ADDRESS(ROW()-1,COLUMN()))),IFERROR(VLOOKUP($C416,הוצאות!$B:$AA,K$4-1,FALSE),""))</f>
        <v/>
      </c>
      <c r="L416" s="79" t="str">
        <f ca="1">IF($C416="סה""כ",SUM(INDIRECT(ADDRESS(6,COLUMN())&amp;":"&amp;ADDRESS(ROW()-1,COLUMN()))),IFERROR(VLOOKUP($C416,הוצאות!$B:$AA,L$4-1,FALSE),""))</f>
        <v/>
      </c>
      <c r="M416" s="79" t="str">
        <f ca="1">IF($C416="סה""כ",SUM(INDIRECT(ADDRESS(6,COLUMN())&amp;":"&amp;ADDRESS(ROW()-1,COLUMN()))),IFERROR(VLOOKUP($C416,הוצאות!$B:$AA,M$4-1,FALSE),""))</f>
        <v/>
      </c>
      <c r="N416" s="79" t="str">
        <f ca="1">IF($C416="סה""כ",SUM(INDIRECT(ADDRESS(6,COLUMN())&amp;":"&amp;ADDRESS(ROW()-1,COLUMN()))),IFERROR(VLOOKUP($C416,הוצאות!$B:$AA,N$4-1,FALSE),""))</f>
        <v/>
      </c>
      <c r="O416" s="79" t="str">
        <f ca="1">IF($C416="סה""כ",SUM(INDIRECT(ADDRESS(6,COLUMN())&amp;":"&amp;ADDRESS(ROW()-1,COLUMN()))),IFERROR(VLOOKUP($C416,הוצאות!$B:$AA,O$4-1,FALSE),""))</f>
        <v/>
      </c>
    </row>
    <row r="417" spans="1:15" ht="16.5" thickBot="1" x14ac:dyDescent="0.3">
      <c r="A417" s="52">
        <f t="shared" si="7"/>
        <v>0</v>
      </c>
      <c r="C417" s="75" t="str">
        <f>IF(OR(C416="סה""כ",C416=""),"",IF(IFERROR(_xlfn.AGGREGATE(15,6,הוצאות!$B$1:$B$1017*1/--(הוצאות!$A$1:$A$1017=$P$5),ROW()-5),"")&lt;2000000000,IFERROR(_xlfn.AGGREGATE(15,6,הוצאות!$B$1:$B$1017*1/--(הוצאות!$A$1:$A$1017=$P$5),ROW()-5),""),"סה""כ"))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7" s="76" t="str">
        <f>IF(C417="סה""כ","",IFERROR(VLOOKUP($C417,הוצאות!$B:$Z,5,FALSE),""))</f>
        <v/>
      </c>
      <c r="E417" s="77">
        <v>167435</v>
      </c>
      <c r="F417" s="77">
        <v>114565</v>
      </c>
      <c r="G417" s="77">
        <v>145246</v>
      </c>
      <c r="H417" s="78">
        <v>251440</v>
      </c>
      <c r="I417" s="78">
        <v>201029</v>
      </c>
      <c r="J417" s="78">
        <v>265358.28000000003</v>
      </c>
      <c r="K417" s="79" t="str">
        <f ca="1">IF($C417="סה""כ",SUM(INDIRECT(ADDRESS(6,COLUMN())&amp;":"&amp;ADDRESS(ROW()-1,COLUMN()))),IFERROR(VLOOKUP($C417,הוצאות!$B:$AA,K$4-1,FALSE),""))</f>
        <v/>
      </c>
      <c r="L417" s="79" t="str">
        <f ca="1">IF($C417="סה""כ",SUM(INDIRECT(ADDRESS(6,COLUMN())&amp;":"&amp;ADDRESS(ROW()-1,COLUMN()))),IFERROR(VLOOKUP($C417,הוצאות!$B:$AA,L$4-1,FALSE),""))</f>
        <v/>
      </c>
      <c r="M417" s="79" t="str">
        <f ca="1">IF($C417="סה""כ",SUM(INDIRECT(ADDRESS(6,COLUMN())&amp;":"&amp;ADDRESS(ROW()-1,COLUMN()))),IFERROR(VLOOKUP($C417,הוצאות!$B:$AA,M$4-1,FALSE),""))</f>
        <v/>
      </c>
      <c r="N417" s="79" t="str">
        <f ca="1">IF($C417="סה""כ",SUM(INDIRECT(ADDRESS(6,COLUMN())&amp;":"&amp;ADDRESS(ROW()-1,COLUMN()))),IFERROR(VLOOKUP($C417,הוצאות!$B:$AA,N$4-1,FALSE),""))</f>
        <v/>
      </c>
      <c r="O417" s="79" t="str">
        <f ca="1">IF($C417="סה""כ",SUM(INDIRECT(ADDRESS(6,COLUMN())&amp;":"&amp;ADDRESS(ROW()-1,COLUMN()))),IFERROR(VLOOKUP($C417,הוצאות!$B:$AA,O$4-1,FALSE),""))</f>
        <v/>
      </c>
    </row>
    <row r="418" spans="1:15" ht="16.5" thickBot="1" x14ac:dyDescent="0.3">
      <c r="A418" s="52">
        <f t="shared" si="7"/>
        <v>0</v>
      </c>
      <c r="C418" s="75" t="str">
        <f>IF(OR(C417="סה""כ",C417=""),"",IF(IFERROR(_xlfn.AGGREGATE(15,6,הוצאות!$B$1:$B$1017*1/--(הוצאות!$A$1:$A$1017=$P$5),ROW()-5),"")&lt;2000000000,IFERROR(_xlfn.AGGREGATE(15,6,הוצאות!$B$1:$B$1017*1/--(הוצאות!$A$1:$A$1017=$P$5),ROW()-5),""),"סה""כ"))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8" s="76" t="str">
        <f>IF(C418="סה""כ","",IFERROR(VLOOKUP($C418,הוצאות!$B:$Z,5,FALSE),""))</f>
        <v/>
      </c>
      <c r="E418" s="77">
        <v>167435</v>
      </c>
      <c r="F418" s="77">
        <v>114565</v>
      </c>
      <c r="G418" s="77">
        <v>145246</v>
      </c>
      <c r="H418" s="78">
        <v>251440</v>
      </c>
      <c r="I418" s="78">
        <v>201029</v>
      </c>
      <c r="J418" s="78">
        <v>265358.28000000003</v>
      </c>
      <c r="K418" s="79" t="str">
        <f ca="1">IF($C418="סה""כ",SUM(INDIRECT(ADDRESS(6,COLUMN())&amp;":"&amp;ADDRESS(ROW()-1,COLUMN()))),IFERROR(VLOOKUP($C418,הוצאות!$B:$AA,K$4-1,FALSE),""))</f>
        <v/>
      </c>
      <c r="L418" s="79" t="str">
        <f ca="1">IF($C418="סה""כ",SUM(INDIRECT(ADDRESS(6,COLUMN())&amp;":"&amp;ADDRESS(ROW()-1,COLUMN()))),IFERROR(VLOOKUP($C418,הוצאות!$B:$AA,L$4-1,FALSE),""))</f>
        <v/>
      </c>
      <c r="M418" s="79" t="str">
        <f ca="1">IF($C418="סה""כ",SUM(INDIRECT(ADDRESS(6,COLUMN())&amp;":"&amp;ADDRESS(ROW()-1,COLUMN()))),IFERROR(VLOOKUP($C418,הוצאות!$B:$AA,M$4-1,FALSE),""))</f>
        <v/>
      </c>
      <c r="N418" s="79" t="str">
        <f ca="1">IF($C418="סה""כ",SUM(INDIRECT(ADDRESS(6,COLUMN())&amp;":"&amp;ADDRESS(ROW()-1,COLUMN()))),IFERROR(VLOOKUP($C418,הוצאות!$B:$AA,N$4-1,FALSE),""))</f>
        <v/>
      </c>
      <c r="O418" s="79" t="str">
        <f ca="1">IF($C418="סה""כ",SUM(INDIRECT(ADDRESS(6,COLUMN())&amp;":"&amp;ADDRESS(ROW()-1,COLUMN()))),IFERROR(VLOOKUP($C418,הוצאות!$B:$AA,O$4-1,FALSE),""))</f>
        <v/>
      </c>
    </row>
    <row r="419" spans="1:15" ht="16.5" thickBot="1" x14ac:dyDescent="0.3">
      <c r="A419" s="52">
        <f t="shared" si="7"/>
        <v>0</v>
      </c>
      <c r="C419" s="75" t="str">
        <f>IF(OR(C418="סה""כ",C418=""),"",IF(IFERROR(_xlfn.AGGREGATE(15,6,הוצאות!$B$1:$B$1017*1/--(הוצאות!$A$1:$A$1017=$P$5),ROW()-5),"")&lt;2000000000,IFERROR(_xlfn.AGGREGATE(15,6,הוצאות!$B$1:$B$1017*1/--(הוצאות!$A$1:$A$1017=$P$5),ROW()-5),""),"סה""כ"))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19" s="76" t="str">
        <f>IF(C419="סה""כ","",IFERROR(VLOOKUP($C419,הוצאות!$B:$Z,5,FALSE),""))</f>
        <v/>
      </c>
      <c r="E419" s="77">
        <v>167435</v>
      </c>
      <c r="F419" s="77">
        <v>114565</v>
      </c>
      <c r="G419" s="77">
        <v>145246</v>
      </c>
      <c r="H419" s="78">
        <v>251440</v>
      </c>
      <c r="I419" s="78">
        <v>201029</v>
      </c>
      <c r="J419" s="78">
        <v>265358.28000000003</v>
      </c>
      <c r="K419" s="79" t="str">
        <f ca="1">IF($C419="סה""כ",SUM(INDIRECT(ADDRESS(6,COLUMN())&amp;":"&amp;ADDRESS(ROW()-1,COLUMN()))),IFERROR(VLOOKUP($C419,הוצאות!$B:$AA,K$4-1,FALSE),""))</f>
        <v/>
      </c>
      <c r="L419" s="79" t="str">
        <f ca="1">IF($C419="סה""כ",SUM(INDIRECT(ADDRESS(6,COLUMN())&amp;":"&amp;ADDRESS(ROW()-1,COLUMN()))),IFERROR(VLOOKUP($C419,הוצאות!$B:$AA,L$4-1,FALSE),""))</f>
        <v/>
      </c>
      <c r="M419" s="79" t="str">
        <f ca="1">IF($C419="סה""כ",SUM(INDIRECT(ADDRESS(6,COLUMN())&amp;":"&amp;ADDRESS(ROW()-1,COLUMN()))),IFERROR(VLOOKUP($C419,הוצאות!$B:$AA,M$4-1,FALSE),""))</f>
        <v/>
      </c>
      <c r="N419" s="79" t="str">
        <f ca="1">IF($C419="סה""כ",SUM(INDIRECT(ADDRESS(6,COLUMN())&amp;":"&amp;ADDRESS(ROW()-1,COLUMN()))),IFERROR(VLOOKUP($C419,הוצאות!$B:$AA,N$4-1,FALSE),""))</f>
        <v/>
      </c>
      <c r="O419" s="79" t="str">
        <f ca="1">IF($C419="סה""כ",SUM(INDIRECT(ADDRESS(6,COLUMN())&amp;":"&amp;ADDRESS(ROW()-1,COLUMN()))),IFERROR(VLOOKUP($C419,הוצאות!$B:$AA,O$4-1,FALSE),""))</f>
        <v/>
      </c>
    </row>
    <row r="420" spans="1:15" ht="16.5" thickBot="1" x14ac:dyDescent="0.3">
      <c r="A420" s="52">
        <f t="shared" si="7"/>
        <v>0</v>
      </c>
      <c r="C420" s="75" t="str">
        <f>IF(OR(C419="סה""כ",C419=""),"",IF(IFERROR(_xlfn.AGGREGATE(15,6,הוצאות!$B$1:$B$1017*1/--(הוצאות!$A$1:$A$1017=$P$5),ROW()-5),"")&lt;2000000000,IFERROR(_xlfn.AGGREGATE(15,6,הוצאות!$B$1:$B$1017*1/--(הוצאות!$A$1:$A$1017=$P$5),ROW()-5),""),"סה""כ"))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0" s="76" t="str">
        <f>IF(C420="סה""כ","",IFERROR(VLOOKUP($C420,הוצאות!$B:$Z,5,FALSE),""))</f>
        <v/>
      </c>
      <c r="E420" s="77">
        <v>167435</v>
      </c>
      <c r="F420" s="77">
        <v>114565</v>
      </c>
      <c r="G420" s="77">
        <v>145246</v>
      </c>
      <c r="H420" s="78">
        <v>251440</v>
      </c>
      <c r="I420" s="78">
        <v>201029</v>
      </c>
      <c r="J420" s="78">
        <v>265358.28000000003</v>
      </c>
      <c r="K420" s="79" t="str">
        <f ca="1">IF($C420="סה""כ",SUM(INDIRECT(ADDRESS(6,COLUMN())&amp;":"&amp;ADDRESS(ROW()-1,COLUMN()))),IFERROR(VLOOKUP($C420,הוצאות!$B:$AA,K$4-1,FALSE),""))</f>
        <v/>
      </c>
      <c r="L420" s="79" t="str">
        <f ca="1">IF($C420="סה""כ",SUM(INDIRECT(ADDRESS(6,COLUMN())&amp;":"&amp;ADDRESS(ROW()-1,COLUMN()))),IFERROR(VLOOKUP($C420,הוצאות!$B:$AA,L$4-1,FALSE),""))</f>
        <v/>
      </c>
      <c r="M420" s="79" t="str">
        <f ca="1">IF($C420="סה""כ",SUM(INDIRECT(ADDRESS(6,COLUMN())&amp;":"&amp;ADDRESS(ROW()-1,COLUMN()))),IFERROR(VLOOKUP($C420,הוצאות!$B:$AA,M$4-1,FALSE),""))</f>
        <v/>
      </c>
      <c r="N420" s="79" t="str">
        <f ca="1">IF($C420="סה""כ",SUM(INDIRECT(ADDRESS(6,COLUMN())&amp;":"&amp;ADDRESS(ROW()-1,COLUMN()))),IFERROR(VLOOKUP($C420,הוצאות!$B:$AA,N$4-1,FALSE),""))</f>
        <v/>
      </c>
      <c r="O420" s="79" t="str">
        <f ca="1">IF($C420="סה""כ",SUM(INDIRECT(ADDRESS(6,COLUMN())&amp;":"&amp;ADDRESS(ROW()-1,COLUMN()))),IFERROR(VLOOKUP($C420,הוצאות!$B:$AA,O$4-1,FALSE),""))</f>
        <v/>
      </c>
    </row>
    <row r="421" spans="1:15" ht="16.5" thickBot="1" x14ac:dyDescent="0.3">
      <c r="A421" s="52">
        <f t="shared" si="7"/>
        <v>0</v>
      </c>
      <c r="C421" s="75" t="str">
        <f>IF(OR(C420="סה""כ",C420=""),"",IF(IFERROR(_xlfn.AGGREGATE(15,6,הוצאות!$B$1:$B$1017*1/--(הוצאות!$A$1:$A$1017=$P$5),ROW()-5),"")&lt;2000000000,IFERROR(_xlfn.AGGREGATE(15,6,הוצאות!$B$1:$B$1017*1/--(הוצאות!$A$1:$A$1017=$P$5),ROW()-5),""),"סה""כ"))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1" s="76" t="str">
        <f>IF(C421="סה""כ","",IFERROR(VLOOKUP($C421,הוצאות!$B:$Z,5,FALSE),""))</f>
        <v/>
      </c>
      <c r="E421" s="77">
        <v>167435</v>
      </c>
      <c r="F421" s="77">
        <v>114565</v>
      </c>
      <c r="G421" s="77">
        <v>145246</v>
      </c>
      <c r="H421" s="78">
        <v>251440</v>
      </c>
      <c r="I421" s="78">
        <v>201029</v>
      </c>
      <c r="J421" s="78">
        <v>265358.28000000003</v>
      </c>
      <c r="K421" s="79" t="str">
        <f ca="1">IF($C421="סה""כ",SUM(INDIRECT(ADDRESS(6,COLUMN())&amp;":"&amp;ADDRESS(ROW()-1,COLUMN()))),IFERROR(VLOOKUP($C421,הוצאות!$B:$AA,K$4-1,FALSE),""))</f>
        <v/>
      </c>
      <c r="L421" s="79" t="str">
        <f ca="1">IF($C421="סה""כ",SUM(INDIRECT(ADDRESS(6,COLUMN())&amp;":"&amp;ADDRESS(ROW()-1,COLUMN()))),IFERROR(VLOOKUP($C421,הוצאות!$B:$AA,L$4-1,FALSE),""))</f>
        <v/>
      </c>
      <c r="M421" s="79" t="str">
        <f ca="1">IF($C421="סה""כ",SUM(INDIRECT(ADDRESS(6,COLUMN())&amp;":"&amp;ADDRESS(ROW()-1,COLUMN()))),IFERROR(VLOOKUP($C421,הוצאות!$B:$AA,M$4-1,FALSE),""))</f>
        <v/>
      </c>
      <c r="N421" s="79" t="str">
        <f ca="1">IF($C421="סה""כ",SUM(INDIRECT(ADDRESS(6,COLUMN())&amp;":"&amp;ADDRESS(ROW()-1,COLUMN()))),IFERROR(VLOOKUP($C421,הוצאות!$B:$AA,N$4-1,FALSE),""))</f>
        <v/>
      </c>
      <c r="O421" s="79" t="str">
        <f ca="1">IF($C421="סה""כ",SUM(INDIRECT(ADDRESS(6,COLUMN())&amp;":"&amp;ADDRESS(ROW()-1,COLUMN()))),IFERROR(VLOOKUP($C421,הוצאות!$B:$AA,O$4-1,FALSE),""))</f>
        <v/>
      </c>
    </row>
    <row r="422" spans="1:15" ht="16.5" thickBot="1" x14ac:dyDescent="0.3">
      <c r="A422" s="52">
        <f t="shared" si="7"/>
        <v>0</v>
      </c>
      <c r="C422" s="75" t="str">
        <f>IF(OR(C421="סה""כ",C421=""),"",IF(IFERROR(_xlfn.AGGREGATE(15,6,הוצאות!$B$1:$B$1017*1/--(הוצאות!$A$1:$A$1017=$P$5),ROW()-5),"")&lt;2000000000,IFERROR(_xlfn.AGGREGATE(15,6,הוצאות!$B$1:$B$1017*1/--(הוצאות!$A$1:$A$1017=$P$5),ROW()-5),""),"סה""כ"))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2" s="76" t="str">
        <f>IF(C422="סה""כ","",IFERROR(VLOOKUP($C422,הוצאות!$B:$Z,5,FALSE),""))</f>
        <v/>
      </c>
      <c r="E422" s="77">
        <v>167435</v>
      </c>
      <c r="F422" s="77">
        <v>114565</v>
      </c>
      <c r="G422" s="77">
        <v>145246</v>
      </c>
      <c r="H422" s="78">
        <v>251440</v>
      </c>
      <c r="I422" s="78">
        <v>201029</v>
      </c>
      <c r="J422" s="78">
        <v>265358.28000000003</v>
      </c>
      <c r="K422" s="79" t="str">
        <f ca="1">IF($C422="סה""כ",SUM(INDIRECT(ADDRESS(6,COLUMN())&amp;":"&amp;ADDRESS(ROW()-1,COLUMN()))),IFERROR(VLOOKUP($C422,הוצאות!$B:$AA,K$4-1,FALSE),""))</f>
        <v/>
      </c>
      <c r="L422" s="79" t="str">
        <f ca="1">IF($C422="סה""כ",SUM(INDIRECT(ADDRESS(6,COLUMN())&amp;":"&amp;ADDRESS(ROW()-1,COLUMN()))),IFERROR(VLOOKUP($C422,הוצאות!$B:$AA,L$4-1,FALSE),""))</f>
        <v/>
      </c>
      <c r="M422" s="79" t="str">
        <f ca="1">IF($C422="סה""כ",SUM(INDIRECT(ADDRESS(6,COLUMN())&amp;":"&amp;ADDRESS(ROW()-1,COLUMN()))),IFERROR(VLOOKUP($C422,הוצאות!$B:$AA,M$4-1,FALSE),""))</f>
        <v/>
      </c>
      <c r="N422" s="79" t="str">
        <f ca="1">IF($C422="סה""כ",SUM(INDIRECT(ADDRESS(6,COLUMN())&amp;":"&amp;ADDRESS(ROW()-1,COLUMN()))),IFERROR(VLOOKUP($C422,הוצאות!$B:$AA,N$4-1,FALSE),""))</f>
        <v/>
      </c>
      <c r="O422" s="79" t="str">
        <f ca="1">IF($C422="סה""כ",SUM(INDIRECT(ADDRESS(6,COLUMN())&amp;":"&amp;ADDRESS(ROW()-1,COLUMN()))),IFERROR(VLOOKUP($C422,הוצאות!$B:$AA,O$4-1,FALSE),""))</f>
        <v/>
      </c>
    </row>
    <row r="423" spans="1:15" ht="16.5" thickBot="1" x14ac:dyDescent="0.3">
      <c r="A423" s="52">
        <f t="shared" si="7"/>
        <v>0</v>
      </c>
      <c r="C423" s="75" t="str">
        <f>IF(OR(C422="סה""כ",C422=""),"",IF(IFERROR(_xlfn.AGGREGATE(15,6,הוצאות!$B$1:$B$1017*1/--(הוצאות!$A$1:$A$1017=$P$5),ROW()-5),"")&lt;2000000000,IFERROR(_xlfn.AGGREGATE(15,6,הוצאות!$B$1:$B$1017*1/--(הוצאות!$A$1:$A$1017=$P$5),ROW()-5),""),"סה""כ"))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3" s="76" t="str">
        <f>IF(C423="סה""כ","",IFERROR(VLOOKUP($C423,הוצאות!$B:$Z,5,FALSE),""))</f>
        <v/>
      </c>
      <c r="E423" s="77">
        <v>167435</v>
      </c>
      <c r="F423" s="77">
        <v>114565</v>
      </c>
      <c r="G423" s="77">
        <v>145246</v>
      </c>
      <c r="H423" s="78">
        <v>251440</v>
      </c>
      <c r="I423" s="78">
        <v>201029</v>
      </c>
      <c r="J423" s="78">
        <v>265358.28000000003</v>
      </c>
      <c r="K423" s="79" t="str">
        <f ca="1">IF($C423="סה""כ",SUM(INDIRECT(ADDRESS(6,COLUMN())&amp;":"&amp;ADDRESS(ROW()-1,COLUMN()))),IFERROR(VLOOKUP($C423,הוצאות!$B:$AA,K$4-1,FALSE),""))</f>
        <v/>
      </c>
      <c r="L423" s="79" t="str">
        <f ca="1">IF($C423="סה""כ",SUM(INDIRECT(ADDRESS(6,COLUMN())&amp;":"&amp;ADDRESS(ROW()-1,COLUMN()))),IFERROR(VLOOKUP($C423,הוצאות!$B:$AA,L$4-1,FALSE),""))</f>
        <v/>
      </c>
      <c r="M423" s="79" t="str">
        <f ca="1">IF($C423="סה""כ",SUM(INDIRECT(ADDRESS(6,COLUMN())&amp;":"&amp;ADDRESS(ROW()-1,COLUMN()))),IFERROR(VLOOKUP($C423,הוצאות!$B:$AA,M$4-1,FALSE),""))</f>
        <v/>
      </c>
      <c r="N423" s="79" t="str">
        <f ca="1">IF($C423="סה""כ",SUM(INDIRECT(ADDRESS(6,COLUMN())&amp;":"&amp;ADDRESS(ROW()-1,COLUMN()))),IFERROR(VLOOKUP($C423,הוצאות!$B:$AA,N$4-1,FALSE),""))</f>
        <v/>
      </c>
      <c r="O423" s="79" t="str">
        <f ca="1">IF($C423="סה""כ",SUM(INDIRECT(ADDRESS(6,COLUMN())&amp;":"&amp;ADDRESS(ROW()-1,COLUMN()))),IFERROR(VLOOKUP($C423,הוצאות!$B:$AA,O$4-1,FALSE),""))</f>
        <v/>
      </c>
    </row>
    <row r="424" spans="1:15" ht="16.5" thickBot="1" x14ac:dyDescent="0.3">
      <c r="A424" s="52">
        <f t="shared" si="7"/>
        <v>0</v>
      </c>
      <c r="C424" s="75" t="str">
        <f>IF(OR(C423="סה""כ",C423=""),"",IF(IFERROR(_xlfn.AGGREGATE(15,6,הוצאות!$B$1:$B$1017*1/--(הוצאות!$A$1:$A$1017=$P$5),ROW()-5),"")&lt;2000000000,IFERROR(_xlfn.AGGREGATE(15,6,הוצאות!$B$1:$B$1017*1/--(הוצאות!$A$1:$A$1017=$P$5),ROW()-5),""),"סה""כ"))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4" s="76" t="str">
        <f>IF(C424="סה""כ","",IFERROR(VLOOKUP($C424,הוצאות!$B:$Z,5,FALSE),""))</f>
        <v/>
      </c>
      <c r="E424" s="77">
        <v>167435</v>
      </c>
      <c r="F424" s="77">
        <v>114565</v>
      </c>
      <c r="G424" s="77">
        <v>145246</v>
      </c>
      <c r="H424" s="78">
        <v>251440</v>
      </c>
      <c r="I424" s="78">
        <v>201029</v>
      </c>
      <c r="J424" s="78">
        <v>265358.28000000003</v>
      </c>
      <c r="K424" s="79" t="str">
        <f ca="1">IF($C424="סה""כ",SUM(INDIRECT(ADDRESS(6,COLUMN())&amp;":"&amp;ADDRESS(ROW()-1,COLUMN()))),IFERROR(VLOOKUP($C424,הוצאות!$B:$AA,K$4-1,FALSE),""))</f>
        <v/>
      </c>
      <c r="L424" s="79" t="str">
        <f ca="1">IF($C424="סה""כ",SUM(INDIRECT(ADDRESS(6,COLUMN())&amp;":"&amp;ADDRESS(ROW()-1,COLUMN()))),IFERROR(VLOOKUP($C424,הוצאות!$B:$AA,L$4-1,FALSE),""))</f>
        <v/>
      </c>
      <c r="M424" s="79" t="str">
        <f ca="1">IF($C424="סה""כ",SUM(INDIRECT(ADDRESS(6,COLUMN())&amp;":"&amp;ADDRESS(ROW()-1,COLUMN()))),IFERROR(VLOOKUP($C424,הוצאות!$B:$AA,M$4-1,FALSE),""))</f>
        <v/>
      </c>
      <c r="N424" s="79" t="str">
        <f ca="1">IF($C424="סה""כ",SUM(INDIRECT(ADDRESS(6,COLUMN())&amp;":"&amp;ADDRESS(ROW()-1,COLUMN()))),IFERROR(VLOOKUP($C424,הוצאות!$B:$AA,N$4-1,FALSE),""))</f>
        <v/>
      </c>
      <c r="O424" s="79" t="str">
        <f ca="1">IF($C424="סה""כ",SUM(INDIRECT(ADDRESS(6,COLUMN())&amp;":"&amp;ADDRESS(ROW()-1,COLUMN()))),IFERROR(VLOOKUP($C424,הוצאות!$B:$AA,O$4-1,FALSE),""))</f>
        <v/>
      </c>
    </row>
    <row r="425" spans="1:15" ht="16.5" thickBot="1" x14ac:dyDescent="0.3">
      <c r="A425" s="52">
        <f t="shared" si="7"/>
        <v>0</v>
      </c>
      <c r="C425" s="75" t="str">
        <f>IF(OR(C424="סה""כ",C424=""),"",IF(IFERROR(_xlfn.AGGREGATE(15,6,הוצאות!$B$1:$B$1017*1/--(הוצאות!$A$1:$A$1017=$P$5),ROW()-5),"")&lt;2000000000,IFERROR(_xlfn.AGGREGATE(15,6,הוצאות!$B$1:$B$1017*1/--(הוצאות!$A$1:$A$1017=$P$5),ROW()-5),""),"סה""כ"))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5" s="76" t="str">
        <f>IF(C425="סה""כ","",IFERROR(VLOOKUP($C425,הוצאות!$B:$Z,5,FALSE),""))</f>
        <v/>
      </c>
      <c r="E425" s="77">
        <v>167435</v>
      </c>
      <c r="F425" s="77">
        <v>114565</v>
      </c>
      <c r="G425" s="77">
        <v>145246</v>
      </c>
      <c r="H425" s="78">
        <v>251440</v>
      </c>
      <c r="I425" s="78">
        <v>201029</v>
      </c>
      <c r="J425" s="78">
        <v>265358.28000000003</v>
      </c>
      <c r="K425" s="79" t="str">
        <f ca="1">IF($C425="סה""כ",SUM(INDIRECT(ADDRESS(6,COLUMN())&amp;":"&amp;ADDRESS(ROW()-1,COLUMN()))),IFERROR(VLOOKUP($C425,הוצאות!$B:$AA,K$4-1,FALSE),""))</f>
        <v/>
      </c>
      <c r="L425" s="79" t="str">
        <f ca="1">IF($C425="סה""כ",SUM(INDIRECT(ADDRESS(6,COLUMN())&amp;":"&amp;ADDRESS(ROW()-1,COLUMN()))),IFERROR(VLOOKUP($C425,הוצאות!$B:$AA,L$4-1,FALSE),""))</f>
        <v/>
      </c>
      <c r="M425" s="79" t="str">
        <f ca="1">IF($C425="סה""כ",SUM(INDIRECT(ADDRESS(6,COLUMN())&amp;":"&amp;ADDRESS(ROW()-1,COLUMN()))),IFERROR(VLOOKUP($C425,הוצאות!$B:$AA,M$4-1,FALSE),""))</f>
        <v/>
      </c>
      <c r="N425" s="79" t="str">
        <f ca="1">IF($C425="סה""כ",SUM(INDIRECT(ADDRESS(6,COLUMN())&amp;":"&amp;ADDRESS(ROW()-1,COLUMN()))),IFERROR(VLOOKUP($C425,הוצאות!$B:$AA,N$4-1,FALSE),""))</f>
        <v/>
      </c>
      <c r="O425" s="79" t="str">
        <f ca="1">IF($C425="סה""כ",SUM(INDIRECT(ADDRESS(6,COLUMN())&amp;":"&amp;ADDRESS(ROW()-1,COLUMN()))),IFERROR(VLOOKUP($C425,הוצאות!$B:$AA,O$4-1,FALSE),""))</f>
        <v/>
      </c>
    </row>
    <row r="426" spans="1:15" ht="16.5" thickBot="1" x14ac:dyDescent="0.3">
      <c r="A426" s="52">
        <f t="shared" si="7"/>
        <v>0</v>
      </c>
      <c r="C426" s="75" t="str">
        <f>IF(OR(C425="סה""כ",C425=""),"",IF(IFERROR(_xlfn.AGGREGATE(15,6,הוצאות!$B$1:$B$1017*1/--(הוצאות!$A$1:$A$1017=$P$5),ROW()-5),"")&lt;2000000000,IFERROR(_xlfn.AGGREGATE(15,6,הוצאות!$B$1:$B$1017*1/--(הוצאות!$A$1:$A$1017=$P$5),ROW()-5),""),"סה""כ"))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6" s="76" t="str">
        <f>IF(C426="סה""כ","",IFERROR(VLOOKUP($C426,הוצאות!$B:$Z,5,FALSE),""))</f>
        <v/>
      </c>
      <c r="E426" s="77">
        <v>167435</v>
      </c>
      <c r="F426" s="77">
        <v>114565</v>
      </c>
      <c r="G426" s="77">
        <v>145246</v>
      </c>
      <c r="H426" s="78">
        <v>251440</v>
      </c>
      <c r="I426" s="78">
        <v>201029</v>
      </c>
      <c r="J426" s="78">
        <v>265358.28000000003</v>
      </c>
      <c r="K426" s="79" t="str">
        <f ca="1">IF($C426="סה""כ",SUM(INDIRECT(ADDRESS(6,COLUMN())&amp;":"&amp;ADDRESS(ROW()-1,COLUMN()))),IFERROR(VLOOKUP($C426,הוצאות!$B:$AA,K$4-1,FALSE),""))</f>
        <v/>
      </c>
      <c r="L426" s="79" t="str">
        <f ca="1">IF($C426="סה""כ",SUM(INDIRECT(ADDRESS(6,COLUMN())&amp;":"&amp;ADDRESS(ROW()-1,COLUMN()))),IFERROR(VLOOKUP($C426,הוצאות!$B:$AA,L$4-1,FALSE),""))</f>
        <v/>
      </c>
      <c r="M426" s="79" t="str">
        <f ca="1">IF($C426="סה""כ",SUM(INDIRECT(ADDRESS(6,COLUMN())&amp;":"&amp;ADDRESS(ROW()-1,COLUMN()))),IFERROR(VLOOKUP($C426,הוצאות!$B:$AA,M$4-1,FALSE),""))</f>
        <v/>
      </c>
      <c r="N426" s="79" t="str">
        <f ca="1">IF($C426="סה""כ",SUM(INDIRECT(ADDRESS(6,COLUMN())&amp;":"&amp;ADDRESS(ROW()-1,COLUMN()))),IFERROR(VLOOKUP($C426,הוצאות!$B:$AA,N$4-1,FALSE),""))</f>
        <v/>
      </c>
      <c r="O426" s="79" t="str">
        <f ca="1">IF($C426="סה""כ",SUM(INDIRECT(ADDRESS(6,COLUMN())&amp;":"&amp;ADDRESS(ROW()-1,COLUMN()))),IFERROR(VLOOKUP($C426,הוצאות!$B:$AA,O$4-1,FALSE),""))</f>
        <v/>
      </c>
    </row>
    <row r="427" spans="1:15" ht="16.5" thickBot="1" x14ac:dyDescent="0.3">
      <c r="A427" s="52">
        <f t="shared" si="7"/>
        <v>0</v>
      </c>
      <c r="C427" s="75" t="str">
        <f>IF(OR(C426="סה""כ",C426=""),"",IF(IFERROR(_xlfn.AGGREGATE(15,6,הוצאות!$B$1:$B$1017*1/--(הוצאות!$A$1:$A$1017=$P$5),ROW()-5),"")&lt;2000000000,IFERROR(_xlfn.AGGREGATE(15,6,הוצאות!$B$1:$B$1017*1/--(הוצאות!$A$1:$A$1017=$P$5),ROW()-5),""),"סה""כ"))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7" s="76" t="str">
        <f>IF(C427="סה""כ","",IFERROR(VLOOKUP($C427,הוצאות!$B:$Z,5,FALSE),""))</f>
        <v/>
      </c>
      <c r="E427" s="77">
        <v>167435</v>
      </c>
      <c r="F427" s="77">
        <v>114565</v>
      </c>
      <c r="G427" s="77">
        <v>145246</v>
      </c>
      <c r="H427" s="78">
        <v>251440</v>
      </c>
      <c r="I427" s="78">
        <v>201029</v>
      </c>
      <c r="J427" s="78">
        <v>265358.28000000003</v>
      </c>
      <c r="K427" s="79" t="str">
        <f ca="1">IF($C427="סה""כ",SUM(INDIRECT(ADDRESS(6,COLUMN())&amp;":"&amp;ADDRESS(ROW()-1,COLUMN()))),IFERROR(VLOOKUP($C427,הוצאות!$B:$AA,K$4-1,FALSE),""))</f>
        <v/>
      </c>
      <c r="L427" s="79" t="str">
        <f ca="1">IF($C427="סה""כ",SUM(INDIRECT(ADDRESS(6,COLUMN())&amp;":"&amp;ADDRESS(ROW()-1,COLUMN()))),IFERROR(VLOOKUP($C427,הוצאות!$B:$AA,L$4-1,FALSE),""))</f>
        <v/>
      </c>
      <c r="M427" s="79" t="str">
        <f ca="1">IF($C427="סה""כ",SUM(INDIRECT(ADDRESS(6,COLUMN())&amp;":"&amp;ADDRESS(ROW()-1,COLUMN()))),IFERROR(VLOOKUP($C427,הוצאות!$B:$AA,M$4-1,FALSE),""))</f>
        <v/>
      </c>
      <c r="N427" s="79" t="str">
        <f ca="1">IF($C427="סה""כ",SUM(INDIRECT(ADDRESS(6,COLUMN())&amp;":"&amp;ADDRESS(ROW()-1,COLUMN()))),IFERROR(VLOOKUP($C427,הוצאות!$B:$AA,N$4-1,FALSE),""))</f>
        <v/>
      </c>
      <c r="O427" s="79" t="str">
        <f ca="1">IF($C427="סה""כ",SUM(INDIRECT(ADDRESS(6,COLUMN())&amp;":"&amp;ADDRESS(ROW()-1,COLUMN()))),IFERROR(VLOOKUP($C427,הוצאות!$B:$AA,O$4-1,FALSE),""))</f>
        <v/>
      </c>
    </row>
    <row r="428" spans="1:15" ht="16.5" thickBot="1" x14ac:dyDescent="0.3">
      <c r="A428" s="52">
        <f t="shared" si="7"/>
        <v>0</v>
      </c>
      <c r="C428" s="75" t="str">
        <f>IF(OR(C427="סה""כ",C427=""),"",IF(IFERROR(_xlfn.AGGREGATE(15,6,הוצאות!$B$1:$B$1017*1/--(הוצאות!$A$1:$A$1017=$P$5),ROW()-5),"")&lt;2000000000,IFERROR(_xlfn.AGGREGATE(15,6,הוצאות!$B$1:$B$1017*1/--(הוצאות!$A$1:$A$1017=$P$5),ROW()-5),""),"סה""כ"))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8" s="76" t="str">
        <f>IF(C428="סה""כ","",IFERROR(VLOOKUP($C428,הוצאות!$B:$Z,5,FALSE),""))</f>
        <v/>
      </c>
      <c r="E428" s="77">
        <v>167435</v>
      </c>
      <c r="F428" s="77">
        <v>114565</v>
      </c>
      <c r="G428" s="77">
        <v>145246</v>
      </c>
      <c r="H428" s="78">
        <v>251440</v>
      </c>
      <c r="I428" s="78">
        <v>201029</v>
      </c>
      <c r="J428" s="78">
        <v>265358.28000000003</v>
      </c>
      <c r="K428" s="79" t="str">
        <f ca="1">IF($C428="סה""כ",SUM(INDIRECT(ADDRESS(6,COLUMN())&amp;":"&amp;ADDRESS(ROW()-1,COLUMN()))),IFERROR(VLOOKUP($C428,הוצאות!$B:$AA,K$4-1,FALSE),""))</f>
        <v/>
      </c>
      <c r="L428" s="79" t="str">
        <f ca="1">IF($C428="סה""כ",SUM(INDIRECT(ADDRESS(6,COLUMN())&amp;":"&amp;ADDRESS(ROW()-1,COLUMN()))),IFERROR(VLOOKUP($C428,הוצאות!$B:$AA,L$4-1,FALSE),""))</f>
        <v/>
      </c>
      <c r="M428" s="79" t="str">
        <f ca="1">IF($C428="סה""כ",SUM(INDIRECT(ADDRESS(6,COLUMN())&amp;":"&amp;ADDRESS(ROW()-1,COLUMN()))),IFERROR(VLOOKUP($C428,הוצאות!$B:$AA,M$4-1,FALSE),""))</f>
        <v/>
      </c>
      <c r="N428" s="79" t="str">
        <f ca="1">IF($C428="סה""כ",SUM(INDIRECT(ADDRESS(6,COLUMN())&amp;":"&amp;ADDRESS(ROW()-1,COLUMN()))),IFERROR(VLOOKUP($C428,הוצאות!$B:$AA,N$4-1,FALSE),""))</f>
        <v/>
      </c>
      <c r="O428" s="79" t="str">
        <f ca="1">IF($C428="סה""כ",SUM(INDIRECT(ADDRESS(6,COLUMN())&amp;":"&amp;ADDRESS(ROW()-1,COLUMN()))),IFERROR(VLOOKUP($C428,הוצאות!$B:$AA,O$4-1,FALSE),""))</f>
        <v/>
      </c>
    </row>
    <row r="429" spans="1:15" ht="16.5" thickBot="1" x14ac:dyDescent="0.3">
      <c r="A429" s="52">
        <f t="shared" si="7"/>
        <v>0</v>
      </c>
      <c r="C429" s="75" t="str">
        <f>IF(OR(C428="סה""כ",C428=""),"",IF(IFERROR(_xlfn.AGGREGATE(15,6,הוצאות!$B$1:$B$1017*1/--(הוצאות!$A$1:$A$1017=$P$5),ROW()-5),"")&lt;2000000000,IFERROR(_xlfn.AGGREGATE(15,6,הוצאות!$B$1:$B$1017*1/--(הוצאות!$A$1:$A$1017=$P$5),ROW()-5),""),"סה""כ"))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29" s="76" t="str">
        <f>IF(C429="סה""כ","",IFERROR(VLOOKUP($C429,הוצאות!$B:$Z,5,FALSE),""))</f>
        <v/>
      </c>
      <c r="E429" s="77">
        <v>167435</v>
      </c>
      <c r="F429" s="77">
        <v>114565</v>
      </c>
      <c r="G429" s="77">
        <v>145246</v>
      </c>
      <c r="H429" s="78">
        <v>251440</v>
      </c>
      <c r="I429" s="78">
        <v>201029</v>
      </c>
      <c r="J429" s="78">
        <v>265358.28000000003</v>
      </c>
      <c r="K429" s="79" t="str">
        <f ca="1">IF($C429="סה""כ",SUM(INDIRECT(ADDRESS(6,COLUMN())&amp;":"&amp;ADDRESS(ROW()-1,COLUMN()))),IFERROR(VLOOKUP($C429,הוצאות!$B:$AA,K$4-1,FALSE),""))</f>
        <v/>
      </c>
      <c r="L429" s="79" t="str">
        <f ca="1">IF($C429="סה""כ",SUM(INDIRECT(ADDRESS(6,COLUMN())&amp;":"&amp;ADDRESS(ROW()-1,COLUMN()))),IFERROR(VLOOKUP($C429,הוצאות!$B:$AA,L$4-1,FALSE),""))</f>
        <v/>
      </c>
      <c r="M429" s="79" t="str">
        <f ca="1">IF($C429="סה""כ",SUM(INDIRECT(ADDRESS(6,COLUMN())&amp;":"&amp;ADDRESS(ROW()-1,COLUMN()))),IFERROR(VLOOKUP($C429,הוצאות!$B:$AA,M$4-1,FALSE),""))</f>
        <v/>
      </c>
      <c r="N429" s="79" t="str">
        <f ca="1">IF($C429="סה""כ",SUM(INDIRECT(ADDRESS(6,COLUMN())&amp;":"&amp;ADDRESS(ROW()-1,COLUMN()))),IFERROR(VLOOKUP($C429,הוצאות!$B:$AA,N$4-1,FALSE),""))</f>
        <v/>
      </c>
      <c r="O429" s="79" t="str">
        <f ca="1">IF($C429="סה""כ",SUM(INDIRECT(ADDRESS(6,COLUMN())&amp;":"&amp;ADDRESS(ROW()-1,COLUMN()))),IFERROR(VLOOKUP($C429,הוצאות!$B:$AA,O$4-1,FALSE),""))</f>
        <v/>
      </c>
    </row>
    <row r="430" spans="1:15" ht="16.5" thickBot="1" x14ac:dyDescent="0.3">
      <c r="A430" s="52">
        <f t="shared" si="7"/>
        <v>0</v>
      </c>
      <c r="C430" s="75" t="str">
        <f>IF(OR(C429="סה""כ",C429=""),"",IF(IFERROR(_xlfn.AGGREGATE(15,6,הוצאות!$B$1:$B$1017*1/--(הוצאות!$A$1:$A$1017=$P$5),ROW()-5),"")&lt;2000000000,IFERROR(_xlfn.AGGREGATE(15,6,הוצאות!$B$1:$B$1017*1/--(הוצאות!$A$1:$A$1017=$P$5),ROW()-5),""),"סה""כ"))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0" s="76" t="str">
        <f>IF(C430="סה""כ","",IFERROR(VLOOKUP($C430,הוצאות!$B:$Z,5,FALSE),""))</f>
        <v/>
      </c>
      <c r="E430" s="77">
        <v>167435</v>
      </c>
      <c r="F430" s="77">
        <v>114565</v>
      </c>
      <c r="G430" s="77">
        <v>145246</v>
      </c>
      <c r="H430" s="78">
        <v>251440</v>
      </c>
      <c r="I430" s="78">
        <v>201029</v>
      </c>
      <c r="J430" s="78">
        <v>265358.28000000003</v>
      </c>
      <c r="K430" s="79" t="str">
        <f ca="1">IF($C430="סה""כ",SUM(INDIRECT(ADDRESS(6,COLUMN())&amp;":"&amp;ADDRESS(ROW()-1,COLUMN()))),IFERROR(VLOOKUP($C430,הוצאות!$B:$AA,K$4-1,FALSE),""))</f>
        <v/>
      </c>
      <c r="L430" s="79" t="str">
        <f ca="1">IF($C430="סה""כ",SUM(INDIRECT(ADDRESS(6,COLUMN())&amp;":"&amp;ADDRESS(ROW()-1,COLUMN()))),IFERROR(VLOOKUP($C430,הוצאות!$B:$AA,L$4-1,FALSE),""))</f>
        <v/>
      </c>
      <c r="M430" s="79" t="str">
        <f ca="1">IF($C430="סה""כ",SUM(INDIRECT(ADDRESS(6,COLUMN())&amp;":"&amp;ADDRESS(ROW()-1,COLUMN()))),IFERROR(VLOOKUP($C430,הוצאות!$B:$AA,M$4-1,FALSE),""))</f>
        <v/>
      </c>
      <c r="N430" s="79" t="str">
        <f ca="1">IF($C430="סה""כ",SUM(INDIRECT(ADDRESS(6,COLUMN())&amp;":"&amp;ADDRESS(ROW()-1,COLUMN()))),IFERROR(VLOOKUP($C430,הוצאות!$B:$AA,N$4-1,FALSE),""))</f>
        <v/>
      </c>
      <c r="O430" s="79" t="str">
        <f ca="1">IF($C430="סה""כ",SUM(INDIRECT(ADDRESS(6,COLUMN())&amp;":"&amp;ADDRESS(ROW()-1,COLUMN()))),IFERROR(VLOOKUP($C430,הוצאות!$B:$AA,O$4-1,FALSE),""))</f>
        <v/>
      </c>
    </row>
    <row r="431" spans="1:15" ht="16.5" thickBot="1" x14ac:dyDescent="0.3">
      <c r="A431" s="52">
        <f t="shared" si="7"/>
        <v>0</v>
      </c>
      <c r="C431" s="75" t="str">
        <f>IF(OR(C430="סה""כ",C430=""),"",IF(IFERROR(_xlfn.AGGREGATE(15,6,הוצאות!$B$1:$B$1017*1/--(הוצאות!$A$1:$A$1017=$P$5),ROW()-5),"")&lt;2000000000,IFERROR(_xlfn.AGGREGATE(15,6,הוצאות!$B$1:$B$1017*1/--(הוצאות!$A$1:$A$1017=$P$5),ROW()-5),""),"סה""כ"))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1" s="76" t="str">
        <f>IF(C431="סה""כ","",IFERROR(VLOOKUP($C431,הוצאות!$B:$Z,5,FALSE),""))</f>
        <v/>
      </c>
      <c r="E431" s="77">
        <v>167435</v>
      </c>
      <c r="F431" s="77">
        <v>114565</v>
      </c>
      <c r="G431" s="77">
        <v>145246</v>
      </c>
      <c r="H431" s="78">
        <v>251440</v>
      </c>
      <c r="I431" s="78">
        <v>201029</v>
      </c>
      <c r="J431" s="78">
        <v>265358.28000000003</v>
      </c>
      <c r="K431" s="79" t="str">
        <f ca="1">IF($C431="סה""כ",SUM(INDIRECT(ADDRESS(6,COLUMN())&amp;":"&amp;ADDRESS(ROW()-1,COLUMN()))),IFERROR(VLOOKUP($C431,הוצאות!$B:$AA,K$4-1,FALSE),""))</f>
        <v/>
      </c>
      <c r="L431" s="79" t="str">
        <f ca="1">IF($C431="סה""כ",SUM(INDIRECT(ADDRESS(6,COLUMN())&amp;":"&amp;ADDRESS(ROW()-1,COLUMN()))),IFERROR(VLOOKUP($C431,הוצאות!$B:$AA,L$4-1,FALSE),""))</f>
        <v/>
      </c>
      <c r="M431" s="79" t="str">
        <f ca="1">IF($C431="סה""כ",SUM(INDIRECT(ADDRESS(6,COLUMN())&amp;":"&amp;ADDRESS(ROW()-1,COLUMN()))),IFERROR(VLOOKUP($C431,הוצאות!$B:$AA,M$4-1,FALSE),""))</f>
        <v/>
      </c>
      <c r="N431" s="79" t="str">
        <f ca="1">IF($C431="סה""כ",SUM(INDIRECT(ADDRESS(6,COLUMN())&amp;":"&amp;ADDRESS(ROW()-1,COLUMN()))),IFERROR(VLOOKUP($C431,הוצאות!$B:$AA,N$4-1,FALSE),""))</f>
        <v/>
      </c>
      <c r="O431" s="79" t="str">
        <f ca="1">IF($C431="סה""כ",SUM(INDIRECT(ADDRESS(6,COLUMN())&amp;":"&amp;ADDRESS(ROW()-1,COLUMN()))),IFERROR(VLOOKUP($C431,הוצאות!$B:$AA,O$4-1,FALSE),""))</f>
        <v/>
      </c>
    </row>
    <row r="432" spans="1:15" ht="16.5" thickBot="1" x14ac:dyDescent="0.3">
      <c r="A432" s="52">
        <f t="shared" si="7"/>
        <v>0</v>
      </c>
      <c r="C432" s="75" t="str">
        <f>IF(OR(C431="סה""כ",C431=""),"",IF(IFERROR(_xlfn.AGGREGATE(15,6,הוצאות!$B$1:$B$1017*1/--(הוצאות!$A$1:$A$1017=$P$5),ROW()-5),"")&lt;2000000000,IFERROR(_xlfn.AGGREGATE(15,6,הוצאות!$B$1:$B$1017*1/--(הוצאות!$A$1:$A$1017=$P$5),ROW()-5),""),"סה""כ"))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2" s="76" t="str">
        <f>IF(C432="סה""כ","",IFERROR(VLOOKUP($C432,הוצאות!$B:$Z,5,FALSE),""))</f>
        <v/>
      </c>
      <c r="E432" s="77">
        <v>167435</v>
      </c>
      <c r="F432" s="77">
        <v>114565</v>
      </c>
      <c r="G432" s="77">
        <v>145246</v>
      </c>
      <c r="H432" s="78">
        <v>251440</v>
      </c>
      <c r="I432" s="78">
        <v>201029</v>
      </c>
      <c r="J432" s="78">
        <v>265358.28000000003</v>
      </c>
      <c r="K432" s="79" t="str">
        <f ca="1">IF($C432="סה""כ",SUM(INDIRECT(ADDRESS(6,COLUMN())&amp;":"&amp;ADDRESS(ROW()-1,COLUMN()))),IFERROR(VLOOKUP($C432,הוצאות!$B:$AA,K$4-1,FALSE),""))</f>
        <v/>
      </c>
      <c r="L432" s="79" t="str">
        <f ca="1">IF($C432="סה""כ",SUM(INDIRECT(ADDRESS(6,COLUMN())&amp;":"&amp;ADDRESS(ROW()-1,COLUMN()))),IFERROR(VLOOKUP($C432,הוצאות!$B:$AA,L$4-1,FALSE),""))</f>
        <v/>
      </c>
      <c r="M432" s="79" t="str">
        <f ca="1">IF($C432="סה""כ",SUM(INDIRECT(ADDRESS(6,COLUMN())&amp;":"&amp;ADDRESS(ROW()-1,COLUMN()))),IFERROR(VLOOKUP($C432,הוצאות!$B:$AA,M$4-1,FALSE),""))</f>
        <v/>
      </c>
      <c r="N432" s="79" t="str">
        <f ca="1">IF($C432="סה""כ",SUM(INDIRECT(ADDRESS(6,COLUMN())&amp;":"&amp;ADDRESS(ROW()-1,COLUMN()))),IFERROR(VLOOKUP($C432,הוצאות!$B:$AA,N$4-1,FALSE),""))</f>
        <v/>
      </c>
      <c r="O432" s="79" t="str">
        <f ca="1">IF($C432="סה""כ",SUM(INDIRECT(ADDRESS(6,COLUMN())&amp;":"&amp;ADDRESS(ROW()-1,COLUMN()))),IFERROR(VLOOKUP($C432,הוצאות!$B:$AA,O$4-1,FALSE),""))</f>
        <v/>
      </c>
    </row>
    <row r="433" spans="1:15" ht="16.5" thickBot="1" x14ac:dyDescent="0.3">
      <c r="A433" s="52">
        <f t="shared" si="7"/>
        <v>0</v>
      </c>
      <c r="C433" s="75" t="str">
        <f>IF(OR(C432="סה""כ",C432=""),"",IF(IFERROR(_xlfn.AGGREGATE(15,6,הוצאות!$B$1:$B$1017*1/--(הוצאות!$A$1:$A$1017=$P$5),ROW()-5),"")&lt;2000000000,IFERROR(_xlfn.AGGREGATE(15,6,הוצאות!$B$1:$B$1017*1/--(הוצאות!$A$1:$A$1017=$P$5),ROW()-5),""),"סה""כ"))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3" s="76" t="str">
        <f>IF(C433="סה""כ","",IFERROR(VLOOKUP($C433,הוצאות!$B:$Z,5,FALSE),""))</f>
        <v/>
      </c>
      <c r="E433" s="77">
        <v>167435</v>
      </c>
      <c r="F433" s="77">
        <v>114565</v>
      </c>
      <c r="G433" s="77">
        <v>145246</v>
      </c>
      <c r="H433" s="78">
        <v>251440</v>
      </c>
      <c r="I433" s="78">
        <v>201029</v>
      </c>
      <c r="J433" s="78">
        <v>265358.28000000003</v>
      </c>
      <c r="K433" s="79" t="str">
        <f ca="1">IF($C433="סה""כ",SUM(INDIRECT(ADDRESS(6,COLUMN())&amp;":"&amp;ADDRESS(ROW()-1,COLUMN()))),IFERROR(VLOOKUP($C433,הוצאות!$B:$AA,K$4-1,FALSE),""))</f>
        <v/>
      </c>
      <c r="L433" s="79" t="str">
        <f ca="1">IF($C433="סה""כ",SUM(INDIRECT(ADDRESS(6,COLUMN())&amp;":"&amp;ADDRESS(ROW()-1,COLUMN()))),IFERROR(VLOOKUP($C433,הוצאות!$B:$AA,L$4-1,FALSE),""))</f>
        <v/>
      </c>
      <c r="M433" s="79" t="str">
        <f ca="1">IF($C433="סה""כ",SUM(INDIRECT(ADDRESS(6,COLUMN())&amp;":"&amp;ADDRESS(ROW()-1,COLUMN()))),IFERROR(VLOOKUP($C433,הוצאות!$B:$AA,M$4-1,FALSE),""))</f>
        <v/>
      </c>
      <c r="N433" s="79" t="str">
        <f ca="1">IF($C433="סה""כ",SUM(INDIRECT(ADDRESS(6,COLUMN())&amp;":"&amp;ADDRESS(ROW()-1,COLUMN()))),IFERROR(VLOOKUP($C433,הוצאות!$B:$AA,N$4-1,FALSE),""))</f>
        <v/>
      </c>
      <c r="O433" s="79" t="str">
        <f ca="1">IF($C433="סה""כ",SUM(INDIRECT(ADDRESS(6,COLUMN())&amp;":"&amp;ADDRESS(ROW()-1,COLUMN()))),IFERROR(VLOOKUP($C433,הוצאות!$B:$AA,O$4-1,FALSE),""))</f>
        <v/>
      </c>
    </row>
    <row r="434" spans="1:15" ht="16.5" thickBot="1" x14ac:dyDescent="0.3">
      <c r="A434" s="52">
        <f t="shared" si="7"/>
        <v>0</v>
      </c>
      <c r="C434" s="75" t="str">
        <f>IF(OR(C433="סה""כ",C433=""),"",IF(IFERROR(_xlfn.AGGREGATE(15,6,הוצאות!$B$1:$B$1017*1/--(הוצאות!$A$1:$A$1017=$P$5),ROW()-5),"")&lt;2000000000,IFERROR(_xlfn.AGGREGATE(15,6,הוצאות!$B$1:$B$1017*1/--(הוצאות!$A$1:$A$1017=$P$5),ROW()-5),""),"סה""כ"))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4" s="76" t="str">
        <f>IF(C434="סה""כ","",IFERROR(VLOOKUP($C434,הוצאות!$B:$Z,5,FALSE),""))</f>
        <v/>
      </c>
      <c r="E434" s="77">
        <v>167435</v>
      </c>
      <c r="F434" s="77">
        <v>114565</v>
      </c>
      <c r="G434" s="77">
        <v>145246</v>
      </c>
      <c r="H434" s="78">
        <v>251440</v>
      </c>
      <c r="I434" s="78">
        <v>201029</v>
      </c>
      <c r="J434" s="78">
        <v>265358.28000000003</v>
      </c>
      <c r="K434" s="79" t="str">
        <f ca="1">IF($C434="סה""כ",SUM(INDIRECT(ADDRESS(6,COLUMN())&amp;":"&amp;ADDRESS(ROW()-1,COLUMN()))),IFERROR(VLOOKUP($C434,הוצאות!$B:$AA,K$4-1,FALSE),""))</f>
        <v/>
      </c>
      <c r="L434" s="79" t="str">
        <f ca="1">IF($C434="סה""כ",SUM(INDIRECT(ADDRESS(6,COLUMN())&amp;":"&amp;ADDRESS(ROW()-1,COLUMN()))),IFERROR(VLOOKUP($C434,הוצאות!$B:$AA,L$4-1,FALSE),""))</f>
        <v/>
      </c>
      <c r="M434" s="79" t="str">
        <f ca="1">IF($C434="סה""כ",SUM(INDIRECT(ADDRESS(6,COLUMN())&amp;":"&amp;ADDRESS(ROW()-1,COLUMN()))),IFERROR(VLOOKUP($C434,הוצאות!$B:$AA,M$4-1,FALSE),""))</f>
        <v/>
      </c>
      <c r="N434" s="79" t="str">
        <f ca="1">IF($C434="סה""כ",SUM(INDIRECT(ADDRESS(6,COLUMN())&amp;":"&amp;ADDRESS(ROW()-1,COLUMN()))),IFERROR(VLOOKUP($C434,הוצאות!$B:$AA,N$4-1,FALSE),""))</f>
        <v/>
      </c>
      <c r="O434" s="79" t="str">
        <f ca="1">IF($C434="סה""כ",SUM(INDIRECT(ADDRESS(6,COLUMN())&amp;":"&amp;ADDRESS(ROW()-1,COLUMN()))),IFERROR(VLOOKUP($C434,הוצאות!$B:$AA,O$4-1,FALSE),""))</f>
        <v/>
      </c>
    </row>
    <row r="435" spans="1:15" ht="16.5" thickBot="1" x14ac:dyDescent="0.3">
      <c r="A435" s="52">
        <f t="shared" si="7"/>
        <v>0</v>
      </c>
      <c r="C435" s="75" t="str">
        <f>IF(OR(C434="סה""כ",C434=""),"",IF(IFERROR(_xlfn.AGGREGATE(15,6,הוצאות!$B$1:$B$1017*1/--(הוצאות!$A$1:$A$1017=$P$5),ROW()-5),"")&lt;2000000000,IFERROR(_xlfn.AGGREGATE(15,6,הוצאות!$B$1:$B$1017*1/--(הוצאות!$A$1:$A$1017=$P$5),ROW()-5),""),"סה""כ"))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5" s="76" t="str">
        <f>IF(C435="סה""כ","",IFERROR(VLOOKUP($C435,הוצאות!$B:$Z,5,FALSE),""))</f>
        <v/>
      </c>
      <c r="E435" s="77">
        <v>167435</v>
      </c>
      <c r="F435" s="77">
        <v>114565</v>
      </c>
      <c r="G435" s="77">
        <v>145246</v>
      </c>
      <c r="H435" s="78">
        <v>251440</v>
      </c>
      <c r="I435" s="78">
        <v>201029</v>
      </c>
      <c r="J435" s="78">
        <v>265358.28000000003</v>
      </c>
      <c r="K435" s="79" t="str">
        <f ca="1">IF($C435="סה""כ",SUM(INDIRECT(ADDRESS(6,COLUMN())&amp;":"&amp;ADDRESS(ROW()-1,COLUMN()))),IFERROR(VLOOKUP($C435,הוצאות!$B:$AA,K$4-1,FALSE),""))</f>
        <v/>
      </c>
      <c r="L435" s="79" t="str">
        <f ca="1">IF($C435="סה""כ",SUM(INDIRECT(ADDRESS(6,COLUMN())&amp;":"&amp;ADDRESS(ROW()-1,COLUMN()))),IFERROR(VLOOKUP($C435,הוצאות!$B:$AA,L$4-1,FALSE),""))</f>
        <v/>
      </c>
      <c r="M435" s="79" t="str">
        <f ca="1">IF($C435="סה""כ",SUM(INDIRECT(ADDRESS(6,COLUMN())&amp;":"&amp;ADDRESS(ROW()-1,COLUMN()))),IFERROR(VLOOKUP($C435,הוצאות!$B:$AA,M$4-1,FALSE),""))</f>
        <v/>
      </c>
      <c r="N435" s="79" t="str">
        <f ca="1">IF($C435="סה""כ",SUM(INDIRECT(ADDRESS(6,COLUMN())&amp;":"&amp;ADDRESS(ROW()-1,COLUMN()))),IFERROR(VLOOKUP($C435,הוצאות!$B:$AA,N$4-1,FALSE),""))</f>
        <v/>
      </c>
      <c r="O435" s="79" t="str">
        <f ca="1">IF($C435="סה""כ",SUM(INDIRECT(ADDRESS(6,COLUMN())&amp;":"&amp;ADDRESS(ROW()-1,COLUMN()))),IFERROR(VLOOKUP($C435,הוצאות!$B:$AA,O$4-1,FALSE),""))</f>
        <v/>
      </c>
    </row>
    <row r="436" spans="1:15" ht="16.5" thickBot="1" x14ac:dyDescent="0.3">
      <c r="A436" s="52">
        <f t="shared" si="7"/>
        <v>0</v>
      </c>
      <c r="C436" s="75" t="str">
        <f>IF(OR(C435="סה""כ",C435=""),"",IF(IFERROR(_xlfn.AGGREGATE(15,6,הוצאות!$B$1:$B$1017*1/--(הוצאות!$A$1:$A$1017=$P$5),ROW()-5),"")&lt;2000000000,IFERROR(_xlfn.AGGREGATE(15,6,הוצאות!$B$1:$B$1017*1/--(הוצאות!$A$1:$A$1017=$P$5),ROW()-5),""),"סה""כ"))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6" s="76" t="str">
        <f>IF(C436="סה""כ","",IFERROR(VLOOKUP($C436,הוצאות!$B:$Z,5,FALSE),""))</f>
        <v/>
      </c>
      <c r="E436" s="77">
        <v>167435</v>
      </c>
      <c r="F436" s="77">
        <v>114565</v>
      </c>
      <c r="G436" s="77">
        <v>145246</v>
      </c>
      <c r="H436" s="78">
        <v>251440</v>
      </c>
      <c r="I436" s="78">
        <v>201029</v>
      </c>
      <c r="J436" s="78">
        <v>265358.28000000003</v>
      </c>
      <c r="K436" s="79" t="str">
        <f ca="1">IF($C436="סה""כ",SUM(INDIRECT(ADDRESS(6,COLUMN())&amp;":"&amp;ADDRESS(ROW()-1,COLUMN()))),IFERROR(VLOOKUP($C436,הוצאות!$B:$AA,K$4-1,FALSE),""))</f>
        <v/>
      </c>
      <c r="L436" s="79" t="str">
        <f ca="1">IF($C436="סה""כ",SUM(INDIRECT(ADDRESS(6,COLUMN())&amp;":"&amp;ADDRESS(ROW()-1,COLUMN()))),IFERROR(VLOOKUP($C436,הוצאות!$B:$AA,L$4-1,FALSE),""))</f>
        <v/>
      </c>
      <c r="M436" s="79" t="str">
        <f ca="1">IF($C436="סה""כ",SUM(INDIRECT(ADDRESS(6,COLUMN())&amp;":"&amp;ADDRESS(ROW()-1,COLUMN()))),IFERROR(VLOOKUP($C436,הוצאות!$B:$AA,M$4-1,FALSE),""))</f>
        <v/>
      </c>
      <c r="N436" s="79" t="str">
        <f ca="1">IF($C436="סה""כ",SUM(INDIRECT(ADDRESS(6,COLUMN())&amp;":"&amp;ADDRESS(ROW()-1,COLUMN()))),IFERROR(VLOOKUP($C436,הוצאות!$B:$AA,N$4-1,FALSE),""))</f>
        <v/>
      </c>
      <c r="O436" s="79" t="str">
        <f ca="1">IF($C436="סה""כ",SUM(INDIRECT(ADDRESS(6,COLUMN())&amp;":"&amp;ADDRESS(ROW()-1,COLUMN()))),IFERROR(VLOOKUP($C436,הוצאות!$B:$AA,O$4-1,FALSE),""))</f>
        <v/>
      </c>
    </row>
    <row r="437" spans="1:15" ht="16.5" thickBot="1" x14ac:dyDescent="0.3">
      <c r="A437" s="52">
        <f t="shared" si="7"/>
        <v>0</v>
      </c>
      <c r="C437" s="75" t="str">
        <f>IF(OR(C436="סה""כ",C436=""),"",IF(IFERROR(_xlfn.AGGREGATE(15,6,הוצאות!$B$1:$B$1017*1/--(הוצאות!$A$1:$A$1017=$P$5),ROW()-5),"")&lt;2000000000,IFERROR(_xlfn.AGGREGATE(15,6,הוצאות!$B$1:$B$1017*1/--(הוצאות!$A$1:$A$1017=$P$5),ROW()-5),""),"סה""כ"))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7" s="76" t="str">
        <f>IF(C437="סה""כ","",IFERROR(VLOOKUP($C437,הוצאות!$B:$Z,5,FALSE),""))</f>
        <v/>
      </c>
      <c r="E437" s="77">
        <v>167435</v>
      </c>
      <c r="F437" s="77">
        <v>114565</v>
      </c>
      <c r="G437" s="77">
        <v>145246</v>
      </c>
      <c r="H437" s="78">
        <v>251440</v>
      </c>
      <c r="I437" s="78">
        <v>201029</v>
      </c>
      <c r="J437" s="78">
        <v>265358.28000000003</v>
      </c>
      <c r="K437" s="79" t="str">
        <f ca="1">IF($C437="סה""כ",SUM(INDIRECT(ADDRESS(6,COLUMN())&amp;":"&amp;ADDRESS(ROW()-1,COLUMN()))),IFERROR(VLOOKUP($C437,הוצאות!$B:$AA,K$4-1,FALSE),""))</f>
        <v/>
      </c>
      <c r="L437" s="79" t="str">
        <f ca="1">IF($C437="סה""כ",SUM(INDIRECT(ADDRESS(6,COLUMN())&amp;":"&amp;ADDRESS(ROW()-1,COLUMN()))),IFERROR(VLOOKUP($C437,הוצאות!$B:$AA,L$4-1,FALSE),""))</f>
        <v/>
      </c>
      <c r="M437" s="79" t="str">
        <f ca="1">IF($C437="סה""כ",SUM(INDIRECT(ADDRESS(6,COLUMN())&amp;":"&amp;ADDRESS(ROW()-1,COLUMN()))),IFERROR(VLOOKUP($C437,הוצאות!$B:$AA,M$4-1,FALSE),""))</f>
        <v/>
      </c>
      <c r="N437" s="79" t="str">
        <f ca="1">IF($C437="סה""כ",SUM(INDIRECT(ADDRESS(6,COLUMN())&amp;":"&amp;ADDRESS(ROW()-1,COLUMN()))),IFERROR(VLOOKUP($C437,הוצאות!$B:$AA,N$4-1,FALSE),""))</f>
        <v/>
      </c>
      <c r="O437" s="79" t="str">
        <f ca="1">IF($C437="סה""כ",SUM(INDIRECT(ADDRESS(6,COLUMN())&amp;":"&amp;ADDRESS(ROW()-1,COLUMN()))),IFERROR(VLOOKUP($C437,הוצאות!$B:$AA,O$4-1,FALSE),""))</f>
        <v/>
      </c>
    </row>
    <row r="438" spans="1:15" ht="16.5" thickBot="1" x14ac:dyDescent="0.3">
      <c r="A438" s="52">
        <f t="shared" si="7"/>
        <v>0</v>
      </c>
      <c r="C438" s="75" t="str">
        <f>IF(OR(C437="סה""כ",C437=""),"",IF(IFERROR(_xlfn.AGGREGATE(15,6,הוצאות!$B$1:$B$1017*1/--(הוצאות!$A$1:$A$1017=$P$5),ROW()-5),"")&lt;2000000000,IFERROR(_xlfn.AGGREGATE(15,6,הוצאות!$B$1:$B$1017*1/--(הוצאות!$A$1:$A$1017=$P$5),ROW()-5),""),"סה""כ"))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8" s="76" t="str">
        <f>IF(C438="סה""כ","",IFERROR(VLOOKUP($C438,הוצאות!$B:$Z,5,FALSE),""))</f>
        <v/>
      </c>
      <c r="E438" s="77">
        <v>167435</v>
      </c>
      <c r="F438" s="77">
        <v>114565</v>
      </c>
      <c r="G438" s="77">
        <v>145246</v>
      </c>
      <c r="H438" s="78">
        <v>251440</v>
      </c>
      <c r="I438" s="78">
        <v>201029</v>
      </c>
      <c r="J438" s="78">
        <v>265358.28000000003</v>
      </c>
      <c r="K438" s="79" t="str">
        <f ca="1">IF($C438="סה""כ",SUM(INDIRECT(ADDRESS(6,COLUMN())&amp;":"&amp;ADDRESS(ROW()-1,COLUMN()))),IFERROR(VLOOKUP($C438,הוצאות!$B:$AA,K$4-1,FALSE),""))</f>
        <v/>
      </c>
      <c r="L438" s="79" t="str">
        <f ca="1">IF($C438="סה""כ",SUM(INDIRECT(ADDRESS(6,COLUMN())&amp;":"&amp;ADDRESS(ROW()-1,COLUMN()))),IFERROR(VLOOKUP($C438,הוצאות!$B:$AA,L$4-1,FALSE),""))</f>
        <v/>
      </c>
      <c r="M438" s="79" t="str">
        <f ca="1">IF($C438="סה""כ",SUM(INDIRECT(ADDRESS(6,COLUMN())&amp;":"&amp;ADDRESS(ROW()-1,COLUMN()))),IFERROR(VLOOKUP($C438,הוצאות!$B:$AA,M$4-1,FALSE),""))</f>
        <v/>
      </c>
      <c r="N438" s="79" t="str">
        <f ca="1">IF($C438="סה""כ",SUM(INDIRECT(ADDRESS(6,COLUMN())&amp;":"&amp;ADDRESS(ROW()-1,COLUMN()))),IFERROR(VLOOKUP($C438,הוצאות!$B:$AA,N$4-1,FALSE),""))</f>
        <v/>
      </c>
      <c r="O438" s="79" t="str">
        <f ca="1">IF($C438="סה""כ",SUM(INDIRECT(ADDRESS(6,COLUMN())&amp;":"&amp;ADDRESS(ROW()-1,COLUMN()))),IFERROR(VLOOKUP($C438,הוצאות!$B:$AA,O$4-1,FALSE),""))</f>
        <v/>
      </c>
    </row>
    <row r="439" spans="1:15" ht="16.5" thickBot="1" x14ac:dyDescent="0.3">
      <c r="A439" s="52">
        <f t="shared" si="7"/>
        <v>0</v>
      </c>
      <c r="C439" s="75" t="str">
        <f>IF(OR(C438="סה""כ",C438=""),"",IF(IFERROR(_xlfn.AGGREGATE(15,6,הוצאות!$B$1:$B$1017*1/--(הוצאות!$A$1:$A$1017=$P$5),ROW()-5),"")&lt;2000000000,IFERROR(_xlfn.AGGREGATE(15,6,הוצאות!$B$1:$B$1017*1/--(הוצאות!$A$1:$A$1017=$P$5),ROW()-5),""),"סה""כ"))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39" s="76" t="str">
        <f>IF(C439="סה""כ","",IFERROR(VLOOKUP($C439,הוצאות!$B:$Z,5,FALSE),""))</f>
        <v/>
      </c>
      <c r="E439" s="77">
        <v>167435</v>
      </c>
      <c r="F439" s="77">
        <v>114565</v>
      </c>
      <c r="G439" s="77">
        <v>145246</v>
      </c>
      <c r="H439" s="78">
        <v>251440</v>
      </c>
      <c r="I439" s="78">
        <v>201029</v>
      </c>
      <c r="J439" s="78">
        <v>265358.28000000003</v>
      </c>
      <c r="K439" s="79" t="str">
        <f ca="1">IF($C439="סה""כ",SUM(INDIRECT(ADDRESS(6,COLUMN())&amp;":"&amp;ADDRESS(ROW()-1,COLUMN()))),IFERROR(VLOOKUP($C439,הוצאות!$B:$AA,K$4-1,FALSE),""))</f>
        <v/>
      </c>
      <c r="L439" s="79" t="str">
        <f ca="1">IF($C439="סה""כ",SUM(INDIRECT(ADDRESS(6,COLUMN())&amp;":"&amp;ADDRESS(ROW()-1,COLUMN()))),IFERROR(VLOOKUP($C439,הוצאות!$B:$AA,L$4-1,FALSE),""))</f>
        <v/>
      </c>
      <c r="M439" s="79" t="str">
        <f ca="1">IF($C439="סה""כ",SUM(INDIRECT(ADDRESS(6,COLUMN())&amp;":"&amp;ADDRESS(ROW()-1,COLUMN()))),IFERROR(VLOOKUP($C439,הוצאות!$B:$AA,M$4-1,FALSE),""))</f>
        <v/>
      </c>
      <c r="N439" s="79" t="str">
        <f ca="1">IF($C439="סה""כ",SUM(INDIRECT(ADDRESS(6,COLUMN())&amp;":"&amp;ADDRESS(ROW()-1,COLUMN()))),IFERROR(VLOOKUP($C439,הוצאות!$B:$AA,N$4-1,FALSE),""))</f>
        <v/>
      </c>
      <c r="O439" s="79" t="str">
        <f ca="1">IF($C439="סה""כ",SUM(INDIRECT(ADDRESS(6,COLUMN())&amp;":"&amp;ADDRESS(ROW()-1,COLUMN()))),IFERROR(VLOOKUP($C439,הוצאות!$B:$AA,O$4-1,FALSE),""))</f>
        <v/>
      </c>
    </row>
    <row r="440" spans="1:15" ht="16.5" thickBot="1" x14ac:dyDescent="0.3">
      <c r="A440" s="52">
        <f t="shared" si="7"/>
        <v>0</v>
      </c>
      <c r="C440" s="75" t="str">
        <f>IF(OR(C439="סה""כ",C439=""),"",IF(IFERROR(_xlfn.AGGREGATE(15,6,הוצאות!$B$1:$B$1017*1/--(הוצאות!$A$1:$A$1017=$P$5),ROW()-5),"")&lt;2000000000,IFERROR(_xlfn.AGGREGATE(15,6,הוצאות!$B$1:$B$1017*1/--(הוצאות!$A$1:$A$1017=$P$5),ROW()-5),""),"סה""כ"))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0" s="76" t="str">
        <f>IF(C440="סה""כ","",IFERROR(VLOOKUP($C440,הוצאות!$B:$Z,5,FALSE),""))</f>
        <v/>
      </c>
      <c r="E440" s="77">
        <v>167435</v>
      </c>
      <c r="F440" s="77">
        <v>114565</v>
      </c>
      <c r="G440" s="77">
        <v>145246</v>
      </c>
      <c r="H440" s="78">
        <v>251440</v>
      </c>
      <c r="I440" s="78">
        <v>201029</v>
      </c>
      <c r="J440" s="78">
        <v>265358.28000000003</v>
      </c>
      <c r="K440" s="79" t="str">
        <f ca="1">IF($C440="סה""כ",SUM(INDIRECT(ADDRESS(6,COLUMN())&amp;":"&amp;ADDRESS(ROW()-1,COLUMN()))),IFERROR(VLOOKUP($C440,הוצאות!$B:$AA,K$4-1,FALSE),""))</f>
        <v/>
      </c>
      <c r="L440" s="79" t="str">
        <f ca="1">IF($C440="סה""כ",SUM(INDIRECT(ADDRESS(6,COLUMN())&amp;":"&amp;ADDRESS(ROW()-1,COLUMN()))),IFERROR(VLOOKUP($C440,הוצאות!$B:$AA,L$4-1,FALSE),""))</f>
        <v/>
      </c>
      <c r="M440" s="79" t="str">
        <f ca="1">IF($C440="סה""כ",SUM(INDIRECT(ADDRESS(6,COLUMN())&amp;":"&amp;ADDRESS(ROW()-1,COLUMN()))),IFERROR(VLOOKUP($C440,הוצאות!$B:$AA,M$4-1,FALSE),""))</f>
        <v/>
      </c>
      <c r="N440" s="79" t="str">
        <f ca="1">IF($C440="סה""כ",SUM(INDIRECT(ADDRESS(6,COLUMN())&amp;":"&amp;ADDRESS(ROW()-1,COLUMN()))),IFERROR(VLOOKUP($C440,הוצאות!$B:$AA,N$4-1,FALSE),""))</f>
        <v/>
      </c>
      <c r="O440" s="79" t="str">
        <f ca="1">IF($C440="סה""כ",SUM(INDIRECT(ADDRESS(6,COLUMN())&amp;":"&amp;ADDRESS(ROW()-1,COLUMN()))),IFERROR(VLOOKUP($C440,הוצאות!$B:$AA,O$4-1,FALSE),""))</f>
        <v/>
      </c>
    </row>
    <row r="441" spans="1:15" ht="16.5" thickBot="1" x14ac:dyDescent="0.3">
      <c r="A441" s="52">
        <f t="shared" si="7"/>
        <v>0</v>
      </c>
      <c r="C441" s="75" t="str">
        <f>IF(OR(C440="סה""כ",C440=""),"",IF(IFERROR(_xlfn.AGGREGATE(15,6,הוצאות!$B$1:$B$1017*1/--(הוצאות!$A$1:$A$1017=$P$5),ROW()-5),"")&lt;2000000000,IFERROR(_xlfn.AGGREGATE(15,6,הוצאות!$B$1:$B$1017*1/--(הוצאות!$A$1:$A$1017=$P$5),ROW()-5),""),"סה""כ"))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1" s="76" t="str">
        <f>IF(C441="סה""כ","",IFERROR(VLOOKUP($C441,הוצאות!$B:$Z,5,FALSE),""))</f>
        <v/>
      </c>
      <c r="E441" s="77">
        <v>167435</v>
      </c>
      <c r="F441" s="77">
        <v>114565</v>
      </c>
      <c r="G441" s="77">
        <v>145246</v>
      </c>
      <c r="H441" s="78">
        <v>251440</v>
      </c>
      <c r="I441" s="78">
        <v>201029</v>
      </c>
      <c r="J441" s="78">
        <v>265358.28000000003</v>
      </c>
      <c r="K441" s="79" t="str">
        <f ca="1">IF($C441="סה""כ",SUM(INDIRECT(ADDRESS(6,COLUMN())&amp;":"&amp;ADDRESS(ROW()-1,COLUMN()))),IFERROR(VLOOKUP($C441,הוצאות!$B:$AA,K$4-1,FALSE),""))</f>
        <v/>
      </c>
      <c r="L441" s="79" t="str">
        <f ca="1">IF($C441="סה""כ",SUM(INDIRECT(ADDRESS(6,COLUMN())&amp;":"&amp;ADDRESS(ROW()-1,COLUMN()))),IFERROR(VLOOKUP($C441,הוצאות!$B:$AA,L$4-1,FALSE),""))</f>
        <v/>
      </c>
      <c r="M441" s="79" t="str">
        <f ca="1">IF($C441="סה""כ",SUM(INDIRECT(ADDRESS(6,COLUMN())&amp;":"&amp;ADDRESS(ROW()-1,COLUMN()))),IFERROR(VLOOKUP($C441,הוצאות!$B:$AA,M$4-1,FALSE),""))</f>
        <v/>
      </c>
      <c r="N441" s="79" t="str">
        <f ca="1">IF($C441="סה""כ",SUM(INDIRECT(ADDRESS(6,COLUMN())&amp;":"&amp;ADDRESS(ROW()-1,COLUMN()))),IFERROR(VLOOKUP($C441,הוצאות!$B:$AA,N$4-1,FALSE),""))</f>
        <v/>
      </c>
      <c r="O441" s="79" t="str">
        <f ca="1">IF($C441="סה""כ",SUM(INDIRECT(ADDRESS(6,COLUMN())&amp;":"&amp;ADDRESS(ROW()-1,COLUMN()))),IFERROR(VLOOKUP($C441,הוצאות!$B:$AA,O$4-1,FALSE),""))</f>
        <v/>
      </c>
    </row>
    <row r="442" spans="1:15" ht="16.5" thickBot="1" x14ac:dyDescent="0.3">
      <c r="A442" s="52">
        <f t="shared" si="7"/>
        <v>0</v>
      </c>
      <c r="C442" s="75" t="str">
        <f>IF(OR(C441="סה""כ",C441=""),"",IF(IFERROR(_xlfn.AGGREGATE(15,6,הוצאות!$B$1:$B$1017*1/--(הוצאות!$A$1:$A$1017=$P$5),ROW()-5),"")&lt;2000000000,IFERROR(_xlfn.AGGREGATE(15,6,הוצאות!$B$1:$B$1017*1/--(הוצאות!$A$1:$A$1017=$P$5),ROW()-5),""),"סה""כ"))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2" s="76" t="str">
        <f>IF(C442="סה""כ","",IFERROR(VLOOKUP($C442,הוצאות!$B:$Z,5,FALSE),""))</f>
        <v/>
      </c>
      <c r="E442" s="77">
        <v>167435</v>
      </c>
      <c r="F442" s="77">
        <v>114565</v>
      </c>
      <c r="G442" s="77">
        <v>145246</v>
      </c>
      <c r="H442" s="78">
        <v>251440</v>
      </c>
      <c r="I442" s="78">
        <v>201029</v>
      </c>
      <c r="J442" s="78">
        <v>265358.28000000003</v>
      </c>
      <c r="K442" s="79" t="str">
        <f ca="1">IF($C442="סה""כ",SUM(INDIRECT(ADDRESS(6,COLUMN())&amp;":"&amp;ADDRESS(ROW()-1,COLUMN()))),IFERROR(VLOOKUP($C442,הוצאות!$B:$AA,K$4-1,FALSE),""))</f>
        <v/>
      </c>
      <c r="L442" s="79" t="str">
        <f ca="1">IF($C442="סה""כ",SUM(INDIRECT(ADDRESS(6,COLUMN())&amp;":"&amp;ADDRESS(ROW()-1,COLUMN()))),IFERROR(VLOOKUP($C442,הוצאות!$B:$AA,L$4-1,FALSE),""))</f>
        <v/>
      </c>
      <c r="M442" s="79" t="str">
        <f ca="1">IF($C442="סה""כ",SUM(INDIRECT(ADDRESS(6,COLUMN())&amp;":"&amp;ADDRESS(ROW()-1,COLUMN()))),IFERROR(VLOOKUP($C442,הוצאות!$B:$AA,M$4-1,FALSE),""))</f>
        <v/>
      </c>
      <c r="N442" s="79" t="str">
        <f ca="1">IF($C442="סה""כ",SUM(INDIRECT(ADDRESS(6,COLUMN())&amp;":"&amp;ADDRESS(ROW()-1,COLUMN()))),IFERROR(VLOOKUP($C442,הוצאות!$B:$AA,N$4-1,FALSE),""))</f>
        <v/>
      </c>
      <c r="O442" s="79" t="str">
        <f ca="1">IF($C442="סה""כ",SUM(INDIRECT(ADDRESS(6,COLUMN())&amp;":"&amp;ADDRESS(ROW()-1,COLUMN()))),IFERROR(VLOOKUP($C442,הוצאות!$B:$AA,O$4-1,FALSE),""))</f>
        <v/>
      </c>
    </row>
    <row r="443" spans="1:15" ht="16.5" thickBot="1" x14ac:dyDescent="0.3">
      <c r="A443" s="52">
        <f t="shared" si="7"/>
        <v>0</v>
      </c>
      <c r="C443" s="75" t="str">
        <f>IF(OR(C442="סה""כ",C442=""),"",IF(IFERROR(_xlfn.AGGREGATE(15,6,הוצאות!$B$1:$B$1017*1/--(הוצאות!$A$1:$A$1017=$P$5),ROW()-5),"")&lt;2000000000,IFERROR(_xlfn.AGGREGATE(15,6,הוצאות!$B$1:$B$1017*1/--(הוצאות!$A$1:$A$1017=$P$5),ROW()-5),""),"סה""כ"))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3" s="76" t="str">
        <f>IF(C443="סה""כ","",IFERROR(VLOOKUP($C443,הוצאות!$B:$Z,5,FALSE),""))</f>
        <v/>
      </c>
      <c r="E443" s="77">
        <v>167435</v>
      </c>
      <c r="F443" s="77">
        <v>114565</v>
      </c>
      <c r="G443" s="77">
        <v>145246</v>
      </c>
      <c r="H443" s="78">
        <v>251440</v>
      </c>
      <c r="I443" s="78">
        <v>201029</v>
      </c>
      <c r="J443" s="78">
        <v>265358.28000000003</v>
      </c>
      <c r="K443" s="79" t="str">
        <f ca="1">IF($C443="סה""כ",SUM(INDIRECT(ADDRESS(6,COLUMN())&amp;":"&amp;ADDRESS(ROW()-1,COLUMN()))),IFERROR(VLOOKUP($C443,הוצאות!$B:$AA,K$4-1,FALSE),""))</f>
        <v/>
      </c>
      <c r="L443" s="79" t="str">
        <f ca="1">IF($C443="סה""כ",SUM(INDIRECT(ADDRESS(6,COLUMN())&amp;":"&amp;ADDRESS(ROW()-1,COLUMN()))),IFERROR(VLOOKUP($C443,הוצאות!$B:$AA,L$4-1,FALSE),""))</f>
        <v/>
      </c>
      <c r="M443" s="79" t="str">
        <f ca="1">IF($C443="סה""כ",SUM(INDIRECT(ADDRESS(6,COLUMN())&amp;":"&amp;ADDRESS(ROW()-1,COLUMN()))),IFERROR(VLOOKUP($C443,הוצאות!$B:$AA,M$4-1,FALSE),""))</f>
        <v/>
      </c>
      <c r="N443" s="79" t="str">
        <f ca="1">IF($C443="סה""כ",SUM(INDIRECT(ADDRESS(6,COLUMN())&amp;":"&amp;ADDRESS(ROW()-1,COLUMN()))),IFERROR(VLOOKUP($C443,הוצאות!$B:$AA,N$4-1,FALSE),""))</f>
        <v/>
      </c>
      <c r="O443" s="79" t="str">
        <f ca="1">IF($C443="סה""כ",SUM(INDIRECT(ADDRESS(6,COLUMN())&amp;":"&amp;ADDRESS(ROW()-1,COLUMN()))),IFERROR(VLOOKUP($C443,הוצאות!$B:$AA,O$4-1,FALSE),""))</f>
        <v/>
      </c>
    </row>
    <row r="444" spans="1:15" ht="16.5" thickBot="1" x14ac:dyDescent="0.3">
      <c r="A444" s="52">
        <f t="shared" si="7"/>
        <v>0</v>
      </c>
      <c r="C444" s="75" t="str">
        <f>IF(OR(C443="סה""כ",C443=""),"",IF(IFERROR(_xlfn.AGGREGATE(15,6,הוצאות!$B$1:$B$1017*1/--(הוצאות!$A$1:$A$1017=$P$5),ROW()-5),"")&lt;2000000000,IFERROR(_xlfn.AGGREGATE(15,6,הוצאות!$B$1:$B$1017*1/--(הוצאות!$A$1:$A$1017=$P$5),ROW()-5),""),"סה""כ"))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4" s="76" t="str">
        <f>IF(C444="סה""כ","",IFERROR(VLOOKUP($C444,הוצאות!$B:$Z,5,FALSE),""))</f>
        <v/>
      </c>
      <c r="E444" s="77">
        <v>167435</v>
      </c>
      <c r="F444" s="77">
        <v>114565</v>
      </c>
      <c r="G444" s="77">
        <v>145246</v>
      </c>
      <c r="H444" s="78">
        <v>251440</v>
      </c>
      <c r="I444" s="78">
        <v>201029</v>
      </c>
      <c r="J444" s="78">
        <v>265358.28000000003</v>
      </c>
      <c r="K444" s="79" t="str">
        <f ca="1">IF($C444="סה""כ",SUM(INDIRECT(ADDRESS(6,COLUMN())&amp;":"&amp;ADDRESS(ROW()-1,COLUMN()))),IFERROR(VLOOKUP($C444,הוצאות!$B:$AA,K$4-1,FALSE),""))</f>
        <v/>
      </c>
      <c r="L444" s="79" t="str">
        <f ca="1">IF($C444="סה""כ",SUM(INDIRECT(ADDRESS(6,COLUMN())&amp;":"&amp;ADDRESS(ROW()-1,COLUMN()))),IFERROR(VLOOKUP($C444,הוצאות!$B:$AA,L$4-1,FALSE),""))</f>
        <v/>
      </c>
      <c r="M444" s="79" t="str">
        <f ca="1">IF($C444="סה""כ",SUM(INDIRECT(ADDRESS(6,COLUMN())&amp;":"&amp;ADDRESS(ROW()-1,COLUMN()))),IFERROR(VLOOKUP($C444,הוצאות!$B:$AA,M$4-1,FALSE),""))</f>
        <v/>
      </c>
      <c r="N444" s="79" t="str">
        <f ca="1">IF($C444="סה""כ",SUM(INDIRECT(ADDRESS(6,COLUMN())&amp;":"&amp;ADDRESS(ROW()-1,COLUMN()))),IFERROR(VLOOKUP($C444,הוצאות!$B:$AA,N$4-1,FALSE),""))</f>
        <v/>
      </c>
      <c r="O444" s="79" t="str">
        <f ca="1">IF($C444="סה""כ",SUM(INDIRECT(ADDRESS(6,COLUMN())&amp;":"&amp;ADDRESS(ROW()-1,COLUMN()))),IFERROR(VLOOKUP($C444,הוצאות!$B:$AA,O$4-1,FALSE),""))</f>
        <v/>
      </c>
    </row>
    <row r="445" spans="1:15" ht="16.5" thickBot="1" x14ac:dyDescent="0.3">
      <c r="A445" s="52">
        <f t="shared" si="7"/>
        <v>0</v>
      </c>
      <c r="C445" s="75" t="str">
        <f>IF(OR(C444="סה""כ",C444=""),"",IF(IFERROR(_xlfn.AGGREGATE(15,6,הוצאות!$B$1:$B$1017*1/--(הוצאות!$A$1:$A$1017=$P$5),ROW()-5),"")&lt;2000000000,IFERROR(_xlfn.AGGREGATE(15,6,הוצאות!$B$1:$B$1017*1/--(הוצאות!$A$1:$A$1017=$P$5),ROW()-5),""),"סה""כ"))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5" s="76" t="str">
        <f>IF(C445="סה""כ","",IFERROR(VLOOKUP($C445,הוצאות!$B:$Z,5,FALSE),""))</f>
        <v/>
      </c>
      <c r="E445" s="77">
        <v>167435</v>
      </c>
      <c r="F445" s="77">
        <v>114565</v>
      </c>
      <c r="G445" s="77">
        <v>145246</v>
      </c>
      <c r="H445" s="78">
        <v>251440</v>
      </c>
      <c r="I445" s="78">
        <v>201029</v>
      </c>
      <c r="J445" s="78">
        <v>265358.28000000003</v>
      </c>
      <c r="K445" s="79" t="str">
        <f ca="1">IF($C445="סה""כ",SUM(INDIRECT(ADDRESS(6,COLUMN())&amp;":"&amp;ADDRESS(ROW()-1,COLUMN()))),IFERROR(VLOOKUP($C445,הוצאות!$B:$AA,K$4-1,FALSE),""))</f>
        <v/>
      </c>
      <c r="L445" s="79" t="str">
        <f ca="1">IF($C445="סה""כ",SUM(INDIRECT(ADDRESS(6,COLUMN())&amp;":"&amp;ADDRESS(ROW()-1,COLUMN()))),IFERROR(VLOOKUP($C445,הוצאות!$B:$AA,L$4-1,FALSE),""))</f>
        <v/>
      </c>
      <c r="M445" s="79" t="str">
        <f ca="1">IF($C445="סה""כ",SUM(INDIRECT(ADDRESS(6,COLUMN())&amp;":"&amp;ADDRESS(ROW()-1,COLUMN()))),IFERROR(VLOOKUP($C445,הוצאות!$B:$AA,M$4-1,FALSE),""))</f>
        <v/>
      </c>
      <c r="N445" s="79" t="str">
        <f ca="1">IF($C445="סה""כ",SUM(INDIRECT(ADDRESS(6,COLUMN())&amp;":"&amp;ADDRESS(ROW()-1,COLUMN()))),IFERROR(VLOOKUP($C445,הוצאות!$B:$AA,N$4-1,FALSE),""))</f>
        <v/>
      </c>
      <c r="O445" s="79" t="str">
        <f ca="1">IF($C445="סה""כ",SUM(INDIRECT(ADDRESS(6,COLUMN())&amp;":"&amp;ADDRESS(ROW()-1,COLUMN()))),IFERROR(VLOOKUP($C445,הוצאות!$B:$AA,O$4-1,FALSE),""))</f>
        <v/>
      </c>
    </row>
    <row r="446" spans="1:15" ht="16.5" thickBot="1" x14ac:dyDescent="0.3">
      <c r="A446" s="52">
        <f t="shared" si="7"/>
        <v>0</v>
      </c>
      <c r="C446" s="75" t="str">
        <f>IF(OR(C445="סה""כ",C445=""),"",IF(IFERROR(_xlfn.AGGREGATE(15,6,הוצאות!$B$1:$B$1017*1/--(הוצאות!$A$1:$A$1017=$P$5),ROW()-5),"")&lt;2000000000,IFERROR(_xlfn.AGGREGATE(15,6,הוצאות!$B$1:$B$1017*1/--(הוצאות!$A$1:$A$1017=$P$5),ROW()-5),""),"סה""כ"))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6" s="76" t="str">
        <f>IF(C446="סה""כ","",IFERROR(VLOOKUP($C446,הוצאות!$B:$Z,5,FALSE),""))</f>
        <v/>
      </c>
      <c r="E446" s="77">
        <v>167435</v>
      </c>
      <c r="F446" s="77">
        <v>114565</v>
      </c>
      <c r="G446" s="77">
        <v>145246</v>
      </c>
      <c r="H446" s="78">
        <v>251440</v>
      </c>
      <c r="I446" s="78">
        <v>201029</v>
      </c>
      <c r="J446" s="78">
        <v>265358.28000000003</v>
      </c>
      <c r="K446" s="79" t="str">
        <f ca="1">IF($C446="סה""כ",SUM(INDIRECT(ADDRESS(6,COLUMN())&amp;":"&amp;ADDRESS(ROW()-1,COLUMN()))),IFERROR(VLOOKUP($C446,הוצאות!$B:$AA,K$4-1,FALSE),""))</f>
        <v/>
      </c>
      <c r="L446" s="79" t="str">
        <f ca="1">IF($C446="סה""כ",SUM(INDIRECT(ADDRESS(6,COLUMN())&amp;":"&amp;ADDRESS(ROW()-1,COLUMN()))),IFERROR(VLOOKUP($C446,הוצאות!$B:$AA,L$4-1,FALSE),""))</f>
        <v/>
      </c>
      <c r="M446" s="79" t="str">
        <f ca="1">IF($C446="סה""כ",SUM(INDIRECT(ADDRESS(6,COLUMN())&amp;":"&amp;ADDRESS(ROW()-1,COLUMN()))),IFERROR(VLOOKUP($C446,הוצאות!$B:$AA,M$4-1,FALSE),""))</f>
        <v/>
      </c>
      <c r="N446" s="79" t="str">
        <f ca="1">IF($C446="סה""כ",SUM(INDIRECT(ADDRESS(6,COLUMN())&amp;":"&amp;ADDRESS(ROW()-1,COLUMN()))),IFERROR(VLOOKUP($C446,הוצאות!$B:$AA,N$4-1,FALSE),""))</f>
        <v/>
      </c>
      <c r="O446" s="79" t="str">
        <f ca="1">IF($C446="סה""כ",SUM(INDIRECT(ADDRESS(6,COLUMN())&amp;":"&amp;ADDRESS(ROW()-1,COLUMN()))),IFERROR(VLOOKUP($C446,הוצאות!$B:$AA,O$4-1,FALSE),""))</f>
        <v/>
      </c>
    </row>
    <row r="447" spans="1:15" ht="16.5" thickBot="1" x14ac:dyDescent="0.3">
      <c r="A447" s="52">
        <f t="shared" si="7"/>
        <v>0</v>
      </c>
      <c r="C447" s="75" t="str">
        <f>IF(OR(C446="סה""כ",C446=""),"",IF(IFERROR(_xlfn.AGGREGATE(15,6,הוצאות!$B$1:$B$1017*1/--(הוצאות!$A$1:$A$1017=$P$5),ROW()-5),"")&lt;2000000000,IFERROR(_xlfn.AGGREGATE(15,6,הוצאות!$B$1:$B$1017*1/--(הוצאות!$A$1:$A$1017=$P$5),ROW()-5),""),"סה""כ"))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7" s="76" t="str">
        <f>IF(C447="סה""כ","",IFERROR(VLOOKUP($C447,הוצאות!$B:$Z,5,FALSE),""))</f>
        <v/>
      </c>
      <c r="E447" s="77">
        <v>167435</v>
      </c>
      <c r="F447" s="77">
        <v>114565</v>
      </c>
      <c r="G447" s="77">
        <v>145246</v>
      </c>
      <c r="H447" s="78">
        <v>251440</v>
      </c>
      <c r="I447" s="78">
        <v>201029</v>
      </c>
      <c r="J447" s="78">
        <v>265358.28000000003</v>
      </c>
      <c r="K447" s="79" t="str">
        <f ca="1">IF($C447="סה""כ",SUM(INDIRECT(ADDRESS(6,COLUMN())&amp;":"&amp;ADDRESS(ROW()-1,COLUMN()))),IFERROR(VLOOKUP($C447,הוצאות!$B:$AA,K$4-1,FALSE),""))</f>
        <v/>
      </c>
      <c r="L447" s="79" t="str">
        <f ca="1">IF($C447="סה""כ",SUM(INDIRECT(ADDRESS(6,COLUMN())&amp;":"&amp;ADDRESS(ROW()-1,COLUMN()))),IFERROR(VLOOKUP($C447,הוצאות!$B:$AA,L$4-1,FALSE),""))</f>
        <v/>
      </c>
      <c r="M447" s="79" t="str">
        <f ca="1">IF($C447="סה""כ",SUM(INDIRECT(ADDRESS(6,COLUMN())&amp;":"&amp;ADDRESS(ROW()-1,COLUMN()))),IFERROR(VLOOKUP($C447,הוצאות!$B:$AA,M$4-1,FALSE),""))</f>
        <v/>
      </c>
      <c r="N447" s="79" t="str">
        <f ca="1">IF($C447="סה""כ",SUM(INDIRECT(ADDRESS(6,COLUMN())&amp;":"&amp;ADDRESS(ROW()-1,COLUMN()))),IFERROR(VLOOKUP($C447,הוצאות!$B:$AA,N$4-1,FALSE),""))</f>
        <v/>
      </c>
      <c r="O447" s="79" t="str">
        <f ca="1">IF($C447="סה""כ",SUM(INDIRECT(ADDRESS(6,COLUMN())&amp;":"&amp;ADDRESS(ROW()-1,COLUMN()))),IFERROR(VLOOKUP($C447,הוצאות!$B:$AA,O$4-1,FALSE),""))</f>
        <v/>
      </c>
    </row>
    <row r="448" spans="1:15" ht="16.5" thickBot="1" x14ac:dyDescent="0.3">
      <c r="A448" s="52">
        <f t="shared" si="7"/>
        <v>0</v>
      </c>
      <c r="C448" s="75" t="str">
        <f>IF(OR(C447="סה""כ",C447=""),"",IF(IFERROR(_xlfn.AGGREGATE(15,6,הוצאות!$B$1:$B$1017*1/--(הוצאות!$A$1:$A$1017=$P$5),ROW()-5),"")&lt;2000000000,IFERROR(_xlfn.AGGREGATE(15,6,הוצאות!$B$1:$B$1017*1/--(הוצאות!$A$1:$A$1017=$P$5),ROW()-5),""),"סה""כ"))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8" s="76" t="str">
        <f>IF(C448="סה""כ","",IFERROR(VLOOKUP($C448,הוצאות!$B:$Z,5,FALSE),""))</f>
        <v/>
      </c>
      <c r="E448" s="77">
        <v>167435</v>
      </c>
      <c r="F448" s="77">
        <v>114565</v>
      </c>
      <c r="G448" s="77">
        <v>145246</v>
      </c>
      <c r="H448" s="78">
        <v>251440</v>
      </c>
      <c r="I448" s="78">
        <v>201029</v>
      </c>
      <c r="J448" s="78">
        <v>265358.28000000003</v>
      </c>
      <c r="K448" s="79" t="str">
        <f ca="1">IF($C448="סה""כ",SUM(INDIRECT(ADDRESS(6,COLUMN())&amp;":"&amp;ADDRESS(ROW()-1,COLUMN()))),IFERROR(VLOOKUP($C448,הוצאות!$B:$AA,K$4-1,FALSE),""))</f>
        <v/>
      </c>
      <c r="L448" s="79" t="str">
        <f ca="1">IF($C448="סה""כ",SUM(INDIRECT(ADDRESS(6,COLUMN())&amp;":"&amp;ADDRESS(ROW()-1,COLUMN()))),IFERROR(VLOOKUP($C448,הוצאות!$B:$AA,L$4-1,FALSE),""))</f>
        <v/>
      </c>
      <c r="M448" s="79" t="str">
        <f ca="1">IF($C448="סה""כ",SUM(INDIRECT(ADDRESS(6,COLUMN())&amp;":"&amp;ADDRESS(ROW()-1,COLUMN()))),IFERROR(VLOOKUP($C448,הוצאות!$B:$AA,M$4-1,FALSE),""))</f>
        <v/>
      </c>
      <c r="N448" s="79" t="str">
        <f ca="1">IF($C448="סה""כ",SUM(INDIRECT(ADDRESS(6,COLUMN())&amp;":"&amp;ADDRESS(ROW()-1,COLUMN()))),IFERROR(VLOOKUP($C448,הוצאות!$B:$AA,N$4-1,FALSE),""))</f>
        <v/>
      </c>
      <c r="O448" s="79" t="str">
        <f ca="1">IF($C448="סה""כ",SUM(INDIRECT(ADDRESS(6,COLUMN())&amp;":"&amp;ADDRESS(ROW()-1,COLUMN()))),IFERROR(VLOOKUP($C448,הוצאות!$B:$AA,O$4-1,FALSE),""))</f>
        <v/>
      </c>
    </row>
    <row r="449" spans="1:15" ht="16.5" thickBot="1" x14ac:dyDescent="0.3">
      <c r="A449" s="52">
        <f t="shared" si="7"/>
        <v>0</v>
      </c>
      <c r="C449" s="75" t="str">
        <f>IF(OR(C448="סה""כ",C448=""),"",IF(IFERROR(_xlfn.AGGREGATE(15,6,הוצאות!$B$1:$B$1017*1/--(הוצאות!$A$1:$A$1017=$P$5),ROW()-5),"")&lt;2000000000,IFERROR(_xlfn.AGGREGATE(15,6,הוצאות!$B$1:$B$1017*1/--(הוצאות!$A$1:$A$1017=$P$5),ROW()-5),""),"סה""כ"))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49" s="76" t="str">
        <f>IF(C449="סה""כ","",IFERROR(VLOOKUP($C449,הוצאות!$B:$Z,5,FALSE),""))</f>
        <v/>
      </c>
      <c r="E449" s="77">
        <v>167435</v>
      </c>
      <c r="F449" s="77">
        <v>114565</v>
      </c>
      <c r="G449" s="77">
        <v>145246</v>
      </c>
      <c r="H449" s="78">
        <v>251440</v>
      </c>
      <c r="I449" s="78">
        <v>201029</v>
      </c>
      <c r="J449" s="78">
        <v>265358.28000000003</v>
      </c>
      <c r="K449" s="79" t="str">
        <f ca="1">IF($C449="סה""כ",SUM(INDIRECT(ADDRESS(6,COLUMN())&amp;":"&amp;ADDRESS(ROW()-1,COLUMN()))),IFERROR(VLOOKUP($C449,הוצאות!$B:$AA,K$4-1,FALSE),""))</f>
        <v/>
      </c>
      <c r="L449" s="79" t="str">
        <f ca="1">IF($C449="סה""כ",SUM(INDIRECT(ADDRESS(6,COLUMN())&amp;":"&amp;ADDRESS(ROW()-1,COLUMN()))),IFERROR(VLOOKUP($C449,הוצאות!$B:$AA,L$4-1,FALSE),""))</f>
        <v/>
      </c>
      <c r="M449" s="79" t="str">
        <f ca="1">IF($C449="סה""כ",SUM(INDIRECT(ADDRESS(6,COLUMN())&amp;":"&amp;ADDRESS(ROW()-1,COLUMN()))),IFERROR(VLOOKUP($C449,הוצאות!$B:$AA,M$4-1,FALSE),""))</f>
        <v/>
      </c>
      <c r="N449" s="79" t="str">
        <f ca="1">IF($C449="סה""כ",SUM(INDIRECT(ADDRESS(6,COLUMN())&amp;":"&amp;ADDRESS(ROW()-1,COLUMN()))),IFERROR(VLOOKUP($C449,הוצאות!$B:$AA,N$4-1,FALSE),""))</f>
        <v/>
      </c>
      <c r="O449" s="79" t="str">
        <f ca="1">IF($C449="סה""כ",SUM(INDIRECT(ADDRESS(6,COLUMN())&amp;":"&amp;ADDRESS(ROW()-1,COLUMN()))),IFERROR(VLOOKUP($C449,הוצאות!$B:$AA,O$4-1,FALSE),""))</f>
        <v/>
      </c>
    </row>
    <row r="450" spans="1:15" ht="16.5" thickBot="1" x14ac:dyDescent="0.3">
      <c r="A450" s="52">
        <f t="shared" si="7"/>
        <v>0</v>
      </c>
      <c r="C450" s="75" t="str">
        <f>IF(OR(C449="סה""כ",C449=""),"",IF(IFERROR(_xlfn.AGGREGATE(15,6,הוצאות!$B$1:$B$1017*1/--(הוצאות!$A$1:$A$1017=$P$5),ROW()-5),"")&lt;2000000000,IFERROR(_xlfn.AGGREGATE(15,6,הוצאות!$B$1:$B$1017*1/--(הוצאות!$A$1:$A$1017=$P$5),ROW()-5),""),"סה""כ"))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0" s="76" t="str">
        <f>IF(C450="סה""כ","",IFERROR(VLOOKUP($C450,הוצאות!$B:$Z,5,FALSE),""))</f>
        <v/>
      </c>
      <c r="E450" s="77">
        <v>167435</v>
      </c>
      <c r="F450" s="77">
        <v>114565</v>
      </c>
      <c r="G450" s="77">
        <v>145246</v>
      </c>
      <c r="H450" s="78">
        <v>251440</v>
      </c>
      <c r="I450" s="78">
        <v>201029</v>
      </c>
      <c r="J450" s="78">
        <v>265358.28000000003</v>
      </c>
      <c r="K450" s="79" t="str">
        <f ca="1">IF($C450="סה""כ",SUM(INDIRECT(ADDRESS(6,COLUMN())&amp;":"&amp;ADDRESS(ROW()-1,COLUMN()))),IFERROR(VLOOKUP($C450,הוצאות!$B:$AA,K$4-1,FALSE),""))</f>
        <v/>
      </c>
      <c r="L450" s="79" t="str">
        <f ca="1">IF($C450="סה""כ",SUM(INDIRECT(ADDRESS(6,COLUMN())&amp;":"&amp;ADDRESS(ROW()-1,COLUMN()))),IFERROR(VLOOKUP($C450,הוצאות!$B:$AA,L$4-1,FALSE),""))</f>
        <v/>
      </c>
      <c r="M450" s="79" t="str">
        <f ca="1">IF($C450="סה""כ",SUM(INDIRECT(ADDRESS(6,COLUMN())&amp;":"&amp;ADDRESS(ROW()-1,COLUMN()))),IFERROR(VLOOKUP($C450,הוצאות!$B:$AA,M$4-1,FALSE),""))</f>
        <v/>
      </c>
      <c r="N450" s="79" t="str">
        <f ca="1">IF($C450="סה""כ",SUM(INDIRECT(ADDRESS(6,COLUMN())&amp;":"&amp;ADDRESS(ROW()-1,COLUMN()))),IFERROR(VLOOKUP($C450,הוצאות!$B:$AA,N$4-1,FALSE),""))</f>
        <v/>
      </c>
      <c r="O450" s="79" t="str">
        <f ca="1">IF($C450="סה""כ",SUM(INDIRECT(ADDRESS(6,COLUMN())&amp;":"&amp;ADDRESS(ROW()-1,COLUMN()))),IFERROR(VLOOKUP($C450,הוצאות!$B:$AA,O$4-1,FALSE),""))</f>
        <v/>
      </c>
    </row>
    <row r="451" spans="1:15" ht="16.5" thickBot="1" x14ac:dyDescent="0.3">
      <c r="A451" s="52">
        <f t="shared" si="7"/>
        <v>0</v>
      </c>
      <c r="C451" s="75" t="str">
        <f>IF(OR(C450="סה""כ",C450=""),"",IF(IFERROR(_xlfn.AGGREGATE(15,6,הוצאות!$B$1:$B$1017*1/--(הוצאות!$A$1:$A$1017=$P$5),ROW()-5),"")&lt;2000000000,IFERROR(_xlfn.AGGREGATE(15,6,הוצאות!$B$1:$B$1017*1/--(הוצאות!$A$1:$A$1017=$P$5),ROW()-5),""),"סה""כ"))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1" s="76" t="str">
        <f>IF(C451="סה""כ","",IFERROR(VLOOKUP($C451,הוצאות!$B:$Z,5,FALSE),""))</f>
        <v/>
      </c>
      <c r="E451" s="77">
        <v>167435</v>
      </c>
      <c r="F451" s="77">
        <v>114565</v>
      </c>
      <c r="G451" s="77">
        <v>145246</v>
      </c>
      <c r="H451" s="78">
        <v>251440</v>
      </c>
      <c r="I451" s="78">
        <v>201029</v>
      </c>
      <c r="J451" s="78">
        <v>265358.28000000003</v>
      </c>
      <c r="K451" s="79" t="str">
        <f ca="1">IF($C451="סה""כ",SUM(INDIRECT(ADDRESS(6,COLUMN())&amp;":"&amp;ADDRESS(ROW()-1,COLUMN()))),IFERROR(VLOOKUP($C451,הוצאות!$B:$AA,K$4-1,FALSE),""))</f>
        <v/>
      </c>
      <c r="L451" s="79" t="str">
        <f ca="1">IF($C451="סה""כ",SUM(INDIRECT(ADDRESS(6,COLUMN())&amp;":"&amp;ADDRESS(ROW()-1,COLUMN()))),IFERROR(VLOOKUP($C451,הוצאות!$B:$AA,L$4-1,FALSE),""))</f>
        <v/>
      </c>
      <c r="M451" s="79" t="str">
        <f ca="1">IF($C451="סה""כ",SUM(INDIRECT(ADDRESS(6,COLUMN())&amp;":"&amp;ADDRESS(ROW()-1,COLUMN()))),IFERROR(VLOOKUP($C451,הוצאות!$B:$AA,M$4-1,FALSE),""))</f>
        <v/>
      </c>
      <c r="N451" s="79" t="str">
        <f ca="1">IF($C451="סה""כ",SUM(INDIRECT(ADDRESS(6,COLUMN())&amp;":"&amp;ADDRESS(ROW()-1,COLUMN()))),IFERROR(VLOOKUP($C451,הוצאות!$B:$AA,N$4-1,FALSE),""))</f>
        <v/>
      </c>
      <c r="O451" s="79" t="str">
        <f ca="1">IF($C451="סה""כ",SUM(INDIRECT(ADDRESS(6,COLUMN())&amp;":"&amp;ADDRESS(ROW()-1,COLUMN()))),IFERROR(VLOOKUP($C451,הוצאות!$B:$AA,O$4-1,FALSE),""))</f>
        <v/>
      </c>
    </row>
    <row r="452" spans="1:15" ht="16.5" thickBot="1" x14ac:dyDescent="0.3">
      <c r="A452" s="52">
        <f t="shared" si="7"/>
        <v>0</v>
      </c>
      <c r="C452" s="75" t="str">
        <f>IF(OR(C451="סה""כ",C451=""),"",IF(IFERROR(_xlfn.AGGREGATE(15,6,הוצאות!$B$1:$B$1017*1/--(הוצאות!$A$1:$A$1017=$P$5),ROW()-5),"")&lt;2000000000,IFERROR(_xlfn.AGGREGATE(15,6,הוצאות!$B$1:$B$1017*1/--(הוצאות!$A$1:$A$1017=$P$5),ROW()-5),""),"סה""כ"))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2" s="76" t="str">
        <f>IF(C452="סה""כ","",IFERROR(VLOOKUP($C452,הוצאות!$B:$Z,5,FALSE),""))</f>
        <v/>
      </c>
      <c r="E452" s="77">
        <v>167435</v>
      </c>
      <c r="F452" s="77">
        <v>114565</v>
      </c>
      <c r="G452" s="77">
        <v>145246</v>
      </c>
      <c r="H452" s="78">
        <v>251440</v>
      </c>
      <c r="I452" s="78">
        <v>201029</v>
      </c>
      <c r="J452" s="78">
        <v>265358.28000000003</v>
      </c>
      <c r="K452" s="79" t="str">
        <f ca="1">IF($C452="סה""כ",SUM(INDIRECT(ADDRESS(6,COLUMN())&amp;":"&amp;ADDRESS(ROW()-1,COLUMN()))),IFERROR(VLOOKUP($C452,הוצאות!$B:$AA,K$4-1,FALSE),""))</f>
        <v/>
      </c>
      <c r="L452" s="79" t="str">
        <f ca="1">IF($C452="סה""כ",SUM(INDIRECT(ADDRESS(6,COLUMN())&amp;":"&amp;ADDRESS(ROW()-1,COLUMN()))),IFERROR(VLOOKUP($C452,הוצאות!$B:$AA,L$4-1,FALSE),""))</f>
        <v/>
      </c>
      <c r="M452" s="79" t="str">
        <f ca="1">IF($C452="סה""כ",SUM(INDIRECT(ADDRESS(6,COLUMN())&amp;":"&amp;ADDRESS(ROW()-1,COLUMN()))),IFERROR(VLOOKUP($C452,הוצאות!$B:$AA,M$4-1,FALSE),""))</f>
        <v/>
      </c>
      <c r="N452" s="79" t="str">
        <f ca="1">IF($C452="סה""כ",SUM(INDIRECT(ADDRESS(6,COLUMN())&amp;":"&amp;ADDRESS(ROW()-1,COLUMN()))),IFERROR(VLOOKUP($C452,הוצאות!$B:$AA,N$4-1,FALSE),""))</f>
        <v/>
      </c>
      <c r="O452" s="79" t="str">
        <f ca="1">IF($C452="סה""כ",SUM(INDIRECT(ADDRESS(6,COLUMN())&amp;":"&amp;ADDRESS(ROW()-1,COLUMN()))),IFERROR(VLOOKUP($C452,הוצאות!$B:$AA,O$4-1,FALSE),""))</f>
        <v/>
      </c>
    </row>
    <row r="453" spans="1:15" ht="16.5" thickBot="1" x14ac:dyDescent="0.3">
      <c r="A453" s="52">
        <f t="shared" si="7"/>
        <v>0</v>
      </c>
      <c r="C453" s="75" t="str">
        <f>IF(OR(C452="סה""כ",C452=""),"",IF(IFERROR(_xlfn.AGGREGATE(15,6,הוצאות!$B$1:$B$1017*1/--(הוצאות!$A$1:$A$1017=$P$5),ROW()-5),"")&lt;2000000000,IFERROR(_xlfn.AGGREGATE(15,6,הוצאות!$B$1:$B$1017*1/--(הוצאות!$A$1:$A$1017=$P$5),ROW()-5),""),"סה""כ"))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3" s="76" t="str">
        <f>IF(C453="סה""כ","",IFERROR(VLOOKUP($C453,הוצאות!$B:$Z,5,FALSE),""))</f>
        <v/>
      </c>
      <c r="E453" s="77">
        <v>167435</v>
      </c>
      <c r="F453" s="77">
        <v>114565</v>
      </c>
      <c r="G453" s="77">
        <v>145246</v>
      </c>
      <c r="H453" s="78">
        <v>251440</v>
      </c>
      <c r="I453" s="78">
        <v>201029</v>
      </c>
      <c r="J453" s="78">
        <v>265358.28000000003</v>
      </c>
      <c r="K453" s="79" t="str">
        <f ca="1">IF($C453="סה""כ",SUM(INDIRECT(ADDRESS(6,COLUMN())&amp;":"&amp;ADDRESS(ROW()-1,COLUMN()))),IFERROR(VLOOKUP($C453,הוצאות!$B:$AA,K$4-1,FALSE),""))</f>
        <v/>
      </c>
      <c r="L453" s="79" t="str">
        <f ca="1">IF($C453="סה""כ",SUM(INDIRECT(ADDRESS(6,COLUMN())&amp;":"&amp;ADDRESS(ROW()-1,COLUMN()))),IFERROR(VLOOKUP($C453,הוצאות!$B:$AA,L$4-1,FALSE),""))</f>
        <v/>
      </c>
      <c r="M453" s="79" t="str">
        <f ca="1">IF($C453="סה""כ",SUM(INDIRECT(ADDRESS(6,COLUMN())&amp;":"&amp;ADDRESS(ROW()-1,COLUMN()))),IFERROR(VLOOKUP($C453,הוצאות!$B:$AA,M$4-1,FALSE),""))</f>
        <v/>
      </c>
      <c r="N453" s="79" t="str">
        <f ca="1">IF($C453="סה""כ",SUM(INDIRECT(ADDRESS(6,COLUMN())&amp;":"&amp;ADDRESS(ROW()-1,COLUMN()))),IFERROR(VLOOKUP($C453,הוצאות!$B:$AA,N$4-1,FALSE),""))</f>
        <v/>
      </c>
      <c r="O453" s="79" t="str">
        <f ca="1">IF($C453="סה""כ",SUM(INDIRECT(ADDRESS(6,COLUMN())&amp;":"&amp;ADDRESS(ROW()-1,COLUMN()))),IFERROR(VLOOKUP($C453,הוצאות!$B:$AA,O$4-1,FALSE),""))</f>
        <v/>
      </c>
    </row>
    <row r="454" spans="1:15" ht="16.5" thickBot="1" x14ac:dyDescent="0.3">
      <c r="A454" s="52">
        <f t="shared" si="7"/>
        <v>0</v>
      </c>
      <c r="C454" s="75" t="str">
        <f>IF(OR(C453="סה""כ",C453=""),"",IF(IFERROR(_xlfn.AGGREGATE(15,6,הוצאות!$B$1:$B$1017*1/--(הוצאות!$A$1:$A$1017=$P$5),ROW()-5),"")&lt;2000000000,IFERROR(_xlfn.AGGREGATE(15,6,הוצאות!$B$1:$B$1017*1/--(הוצאות!$A$1:$A$1017=$P$5),ROW()-5),""),"סה""כ"))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4" s="76" t="str">
        <f>IF(C454="סה""כ","",IFERROR(VLOOKUP($C454,הוצאות!$B:$Z,5,FALSE),""))</f>
        <v/>
      </c>
      <c r="E454" s="77">
        <v>167435</v>
      </c>
      <c r="F454" s="77">
        <v>114565</v>
      </c>
      <c r="G454" s="77">
        <v>145246</v>
      </c>
      <c r="H454" s="78">
        <v>251440</v>
      </c>
      <c r="I454" s="78">
        <v>201029</v>
      </c>
      <c r="J454" s="78">
        <v>265358.28000000003</v>
      </c>
      <c r="K454" s="79" t="str">
        <f ca="1">IF($C454="סה""כ",SUM(INDIRECT(ADDRESS(6,COLUMN())&amp;":"&amp;ADDRESS(ROW()-1,COLUMN()))),IFERROR(VLOOKUP($C454,הוצאות!$B:$AA,K$4-1,FALSE),""))</f>
        <v/>
      </c>
      <c r="L454" s="79" t="str">
        <f ca="1">IF($C454="סה""כ",SUM(INDIRECT(ADDRESS(6,COLUMN())&amp;":"&amp;ADDRESS(ROW()-1,COLUMN()))),IFERROR(VLOOKUP($C454,הוצאות!$B:$AA,L$4-1,FALSE),""))</f>
        <v/>
      </c>
      <c r="M454" s="79" t="str">
        <f ca="1">IF($C454="סה""כ",SUM(INDIRECT(ADDRESS(6,COLUMN())&amp;":"&amp;ADDRESS(ROW()-1,COLUMN()))),IFERROR(VLOOKUP($C454,הוצאות!$B:$AA,M$4-1,FALSE),""))</f>
        <v/>
      </c>
      <c r="N454" s="79" t="str">
        <f ca="1">IF($C454="סה""כ",SUM(INDIRECT(ADDRESS(6,COLUMN())&amp;":"&amp;ADDRESS(ROW()-1,COLUMN()))),IFERROR(VLOOKUP($C454,הוצאות!$B:$AA,N$4-1,FALSE),""))</f>
        <v/>
      </c>
      <c r="O454" s="79" t="str">
        <f ca="1">IF($C454="סה""כ",SUM(INDIRECT(ADDRESS(6,COLUMN())&amp;":"&amp;ADDRESS(ROW()-1,COLUMN()))),IFERROR(VLOOKUP($C454,הוצאות!$B:$AA,O$4-1,FALSE),""))</f>
        <v/>
      </c>
    </row>
    <row r="455" spans="1:15" ht="16.5" thickBot="1" x14ac:dyDescent="0.3">
      <c r="A455" s="52">
        <f t="shared" ref="A455:A518" si="8">IF(C455&lt;2000000000,1,0)</f>
        <v>0</v>
      </c>
      <c r="C455" s="75" t="str">
        <f>IF(OR(C454="סה""כ",C454=""),"",IF(IFERROR(_xlfn.AGGREGATE(15,6,הוצאות!$B$1:$B$1017*1/--(הוצאות!$A$1:$A$1017=$P$5),ROW()-5),"")&lt;2000000000,IFERROR(_xlfn.AGGREGATE(15,6,הוצאות!$B$1:$B$1017*1/--(הוצאות!$A$1:$A$1017=$P$5),ROW()-5),""),"סה""כ"))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5" s="76" t="str">
        <f>IF(C455="סה""כ","",IFERROR(VLOOKUP($C455,הוצאות!$B:$Z,5,FALSE),""))</f>
        <v/>
      </c>
      <c r="E455" s="77">
        <v>167435</v>
      </c>
      <c r="F455" s="77">
        <v>114565</v>
      </c>
      <c r="G455" s="77">
        <v>145246</v>
      </c>
      <c r="H455" s="78">
        <v>251440</v>
      </c>
      <c r="I455" s="78">
        <v>201029</v>
      </c>
      <c r="J455" s="78">
        <v>265358.28000000003</v>
      </c>
      <c r="K455" s="79" t="str">
        <f ca="1">IF($C455="סה""כ",SUM(INDIRECT(ADDRESS(6,COLUMN())&amp;":"&amp;ADDRESS(ROW()-1,COLUMN()))),IFERROR(VLOOKUP($C455,הוצאות!$B:$AA,K$4-1,FALSE),""))</f>
        <v/>
      </c>
      <c r="L455" s="79" t="str">
        <f ca="1">IF($C455="סה""כ",SUM(INDIRECT(ADDRESS(6,COLUMN())&amp;":"&amp;ADDRESS(ROW()-1,COLUMN()))),IFERROR(VLOOKUP($C455,הוצאות!$B:$AA,L$4-1,FALSE),""))</f>
        <v/>
      </c>
      <c r="M455" s="79" t="str">
        <f ca="1">IF($C455="סה""כ",SUM(INDIRECT(ADDRESS(6,COLUMN())&amp;":"&amp;ADDRESS(ROW()-1,COLUMN()))),IFERROR(VLOOKUP($C455,הוצאות!$B:$AA,M$4-1,FALSE),""))</f>
        <v/>
      </c>
      <c r="N455" s="79" t="str">
        <f ca="1">IF($C455="סה""כ",SUM(INDIRECT(ADDRESS(6,COLUMN())&amp;":"&amp;ADDRESS(ROW()-1,COLUMN()))),IFERROR(VLOOKUP($C455,הוצאות!$B:$AA,N$4-1,FALSE),""))</f>
        <v/>
      </c>
      <c r="O455" s="79" t="str">
        <f ca="1">IF($C455="סה""כ",SUM(INDIRECT(ADDRESS(6,COLUMN())&amp;":"&amp;ADDRESS(ROW()-1,COLUMN()))),IFERROR(VLOOKUP($C455,הוצאות!$B:$AA,O$4-1,FALSE),""))</f>
        <v/>
      </c>
    </row>
    <row r="456" spans="1:15" ht="16.5" thickBot="1" x14ac:dyDescent="0.3">
      <c r="A456" s="52">
        <f t="shared" si="8"/>
        <v>0</v>
      </c>
      <c r="C456" s="75" t="str">
        <f>IF(OR(C455="סה""כ",C455=""),"",IF(IFERROR(_xlfn.AGGREGATE(15,6,הוצאות!$B$1:$B$1017*1/--(הוצאות!$A$1:$A$1017=$P$5),ROW()-5),"")&lt;2000000000,IFERROR(_xlfn.AGGREGATE(15,6,הוצאות!$B$1:$B$1017*1/--(הוצאות!$A$1:$A$1017=$P$5),ROW()-5),""),"סה""כ"))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6" s="76" t="str">
        <f>IF(C456="סה""כ","",IFERROR(VLOOKUP($C456,הוצאות!$B:$Z,5,FALSE),""))</f>
        <v/>
      </c>
      <c r="E456" s="77">
        <v>167435</v>
      </c>
      <c r="F456" s="77">
        <v>114565</v>
      </c>
      <c r="G456" s="77">
        <v>145246</v>
      </c>
      <c r="H456" s="78">
        <v>251440</v>
      </c>
      <c r="I456" s="78">
        <v>201029</v>
      </c>
      <c r="J456" s="78">
        <v>265358.28000000003</v>
      </c>
      <c r="K456" s="79" t="str">
        <f ca="1">IF($C456="סה""כ",SUM(INDIRECT(ADDRESS(6,COLUMN())&amp;":"&amp;ADDRESS(ROW()-1,COLUMN()))),IFERROR(VLOOKUP($C456,הוצאות!$B:$AA,K$4-1,FALSE),""))</f>
        <v/>
      </c>
      <c r="L456" s="79" t="str">
        <f ca="1">IF($C456="סה""כ",SUM(INDIRECT(ADDRESS(6,COLUMN())&amp;":"&amp;ADDRESS(ROW()-1,COLUMN()))),IFERROR(VLOOKUP($C456,הוצאות!$B:$AA,L$4-1,FALSE),""))</f>
        <v/>
      </c>
      <c r="M456" s="79" t="str">
        <f ca="1">IF($C456="סה""כ",SUM(INDIRECT(ADDRESS(6,COLUMN())&amp;":"&amp;ADDRESS(ROW()-1,COLUMN()))),IFERROR(VLOOKUP($C456,הוצאות!$B:$AA,M$4-1,FALSE),""))</f>
        <v/>
      </c>
      <c r="N456" s="79" t="str">
        <f ca="1">IF($C456="סה""כ",SUM(INDIRECT(ADDRESS(6,COLUMN())&amp;":"&amp;ADDRESS(ROW()-1,COLUMN()))),IFERROR(VLOOKUP($C456,הוצאות!$B:$AA,N$4-1,FALSE),""))</f>
        <v/>
      </c>
      <c r="O456" s="79" t="str">
        <f ca="1">IF($C456="סה""כ",SUM(INDIRECT(ADDRESS(6,COLUMN())&amp;":"&amp;ADDRESS(ROW()-1,COLUMN()))),IFERROR(VLOOKUP($C456,הוצאות!$B:$AA,O$4-1,FALSE),""))</f>
        <v/>
      </c>
    </row>
    <row r="457" spans="1:15" ht="16.5" thickBot="1" x14ac:dyDescent="0.3">
      <c r="A457" s="52">
        <f t="shared" si="8"/>
        <v>0</v>
      </c>
      <c r="C457" s="75" t="str">
        <f>IF(OR(C456="סה""כ",C456=""),"",IF(IFERROR(_xlfn.AGGREGATE(15,6,הוצאות!$B$1:$B$1017*1/--(הוצאות!$A$1:$A$1017=$P$5),ROW()-5),"")&lt;2000000000,IFERROR(_xlfn.AGGREGATE(15,6,הוצאות!$B$1:$B$1017*1/--(הוצאות!$A$1:$A$1017=$P$5),ROW()-5),""),"סה""כ"))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7" s="76" t="str">
        <f>IF(C457="סה""כ","",IFERROR(VLOOKUP($C457,הוצאות!$B:$Z,5,FALSE),""))</f>
        <v/>
      </c>
      <c r="E457" s="77">
        <v>167435</v>
      </c>
      <c r="F457" s="77">
        <v>114565</v>
      </c>
      <c r="G457" s="77">
        <v>145246</v>
      </c>
      <c r="H457" s="78">
        <v>251440</v>
      </c>
      <c r="I457" s="78">
        <v>201029</v>
      </c>
      <c r="J457" s="78">
        <v>265358.28000000003</v>
      </c>
      <c r="K457" s="79" t="str">
        <f ca="1">IF($C457="סה""כ",SUM(INDIRECT(ADDRESS(6,COLUMN())&amp;":"&amp;ADDRESS(ROW()-1,COLUMN()))),IFERROR(VLOOKUP($C457,הוצאות!$B:$AA,K$4-1,FALSE),""))</f>
        <v/>
      </c>
      <c r="L457" s="79" t="str">
        <f ca="1">IF($C457="סה""כ",SUM(INDIRECT(ADDRESS(6,COLUMN())&amp;":"&amp;ADDRESS(ROW()-1,COLUMN()))),IFERROR(VLOOKUP($C457,הוצאות!$B:$AA,L$4-1,FALSE),""))</f>
        <v/>
      </c>
      <c r="M457" s="79" t="str">
        <f ca="1">IF($C457="סה""כ",SUM(INDIRECT(ADDRESS(6,COLUMN())&amp;":"&amp;ADDRESS(ROW()-1,COLUMN()))),IFERROR(VLOOKUP($C457,הוצאות!$B:$AA,M$4-1,FALSE),""))</f>
        <v/>
      </c>
      <c r="N457" s="79" t="str">
        <f ca="1">IF($C457="סה""כ",SUM(INDIRECT(ADDRESS(6,COLUMN())&amp;":"&amp;ADDRESS(ROW()-1,COLUMN()))),IFERROR(VLOOKUP($C457,הוצאות!$B:$AA,N$4-1,FALSE),""))</f>
        <v/>
      </c>
      <c r="O457" s="79" t="str">
        <f ca="1">IF($C457="סה""כ",SUM(INDIRECT(ADDRESS(6,COLUMN())&amp;":"&amp;ADDRESS(ROW()-1,COLUMN()))),IFERROR(VLOOKUP($C457,הוצאות!$B:$AA,O$4-1,FALSE),""))</f>
        <v/>
      </c>
    </row>
    <row r="458" spans="1:15" ht="16.5" thickBot="1" x14ac:dyDescent="0.3">
      <c r="A458" s="52">
        <f t="shared" si="8"/>
        <v>0</v>
      </c>
      <c r="C458" s="75" t="str">
        <f>IF(OR(C457="סה""כ",C457=""),"",IF(IFERROR(_xlfn.AGGREGATE(15,6,הוצאות!$B$1:$B$1017*1/--(הוצאות!$A$1:$A$1017=$P$5),ROW()-5),"")&lt;2000000000,IFERROR(_xlfn.AGGREGATE(15,6,הוצאות!$B$1:$B$1017*1/--(הוצאות!$A$1:$A$1017=$P$5),ROW()-5),""),"סה""כ"))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8" s="76" t="str">
        <f>IF(C458="סה""כ","",IFERROR(VLOOKUP($C458,הוצאות!$B:$Z,5,FALSE),""))</f>
        <v/>
      </c>
      <c r="E458" s="77">
        <v>167435</v>
      </c>
      <c r="F458" s="77">
        <v>114565</v>
      </c>
      <c r="G458" s="77">
        <v>145246</v>
      </c>
      <c r="H458" s="78">
        <v>251440</v>
      </c>
      <c r="I458" s="78">
        <v>201029</v>
      </c>
      <c r="J458" s="78">
        <v>265358.28000000003</v>
      </c>
      <c r="K458" s="79" t="str">
        <f ca="1">IF($C458="סה""כ",SUM(INDIRECT(ADDRESS(6,COLUMN())&amp;":"&amp;ADDRESS(ROW()-1,COLUMN()))),IFERROR(VLOOKUP($C458,הוצאות!$B:$AA,K$4-1,FALSE),""))</f>
        <v/>
      </c>
      <c r="L458" s="79" t="str">
        <f ca="1">IF($C458="סה""כ",SUM(INDIRECT(ADDRESS(6,COLUMN())&amp;":"&amp;ADDRESS(ROW()-1,COLUMN()))),IFERROR(VLOOKUP($C458,הוצאות!$B:$AA,L$4-1,FALSE),""))</f>
        <v/>
      </c>
      <c r="M458" s="79" t="str">
        <f ca="1">IF($C458="סה""כ",SUM(INDIRECT(ADDRESS(6,COLUMN())&amp;":"&amp;ADDRESS(ROW()-1,COLUMN()))),IFERROR(VLOOKUP($C458,הוצאות!$B:$AA,M$4-1,FALSE),""))</f>
        <v/>
      </c>
      <c r="N458" s="79" t="str">
        <f ca="1">IF($C458="סה""כ",SUM(INDIRECT(ADDRESS(6,COLUMN())&amp;":"&amp;ADDRESS(ROW()-1,COLUMN()))),IFERROR(VLOOKUP($C458,הוצאות!$B:$AA,N$4-1,FALSE),""))</f>
        <v/>
      </c>
      <c r="O458" s="79" t="str">
        <f ca="1">IF($C458="סה""כ",SUM(INDIRECT(ADDRESS(6,COLUMN())&amp;":"&amp;ADDRESS(ROW()-1,COLUMN()))),IFERROR(VLOOKUP($C458,הוצאות!$B:$AA,O$4-1,FALSE),""))</f>
        <v/>
      </c>
    </row>
    <row r="459" spans="1:15" ht="16.5" thickBot="1" x14ac:dyDescent="0.3">
      <c r="A459" s="52">
        <f t="shared" si="8"/>
        <v>0</v>
      </c>
      <c r="C459" s="75" t="str">
        <f>IF(OR(C458="סה""כ",C458=""),"",IF(IFERROR(_xlfn.AGGREGATE(15,6,הוצאות!$B$1:$B$1017*1/--(הוצאות!$A$1:$A$1017=$P$5),ROW()-5),"")&lt;2000000000,IFERROR(_xlfn.AGGREGATE(15,6,הוצאות!$B$1:$B$1017*1/--(הוצאות!$A$1:$A$1017=$P$5),ROW()-5),""),"סה""כ"))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59" s="76" t="str">
        <f>IF(C459="סה""כ","",IFERROR(VLOOKUP($C459,הוצאות!$B:$Z,5,FALSE),""))</f>
        <v/>
      </c>
      <c r="E459" s="77">
        <v>167435</v>
      </c>
      <c r="F459" s="77">
        <v>114565</v>
      </c>
      <c r="G459" s="77">
        <v>145246</v>
      </c>
      <c r="H459" s="78">
        <v>251440</v>
      </c>
      <c r="I459" s="78">
        <v>201029</v>
      </c>
      <c r="J459" s="78">
        <v>265358.28000000003</v>
      </c>
      <c r="K459" s="79" t="str">
        <f ca="1">IF($C459="סה""כ",SUM(INDIRECT(ADDRESS(6,COLUMN())&amp;":"&amp;ADDRESS(ROW()-1,COLUMN()))),IFERROR(VLOOKUP($C459,הוצאות!$B:$AA,K$4-1,FALSE),""))</f>
        <v/>
      </c>
      <c r="L459" s="79" t="str">
        <f ca="1">IF($C459="סה""כ",SUM(INDIRECT(ADDRESS(6,COLUMN())&amp;":"&amp;ADDRESS(ROW()-1,COLUMN()))),IFERROR(VLOOKUP($C459,הוצאות!$B:$AA,L$4-1,FALSE),""))</f>
        <v/>
      </c>
      <c r="M459" s="79" t="str">
        <f ca="1">IF($C459="סה""כ",SUM(INDIRECT(ADDRESS(6,COLUMN())&amp;":"&amp;ADDRESS(ROW()-1,COLUMN()))),IFERROR(VLOOKUP($C459,הוצאות!$B:$AA,M$4-1,FALSE),""))</f>
        <v/>
      </c>
      <c r="N459" s="79" t="str">
        <f ca="1">IF($C459="סה""כ",SUM(INDIRECT(ADDRESS(6,COLUMN())&amp;":"&amp;ADDRESS(ROW()-1,COLUMN()))),IFERROR(VLOOKUP($C459,הוצאות!$B:$AA,N$4-1,FALSE),""))</f>
        <v/>
      </c>
      <c r="O459" s="79" t="str">
        <f ca="1">IF($C459="סה""כ",SUM(INDIRECT(ADDRESS(6,COLUMN())&amp;":"&amp;ADDRESS(ROW()-1,COLUMN()))),IFERROR(VLOOKUP($C459,הוצאות!$B:$AA,O$4-1,FALSE),""))</f>
        <v/>
      </c>
    </row>
    <row r="460" spans="1:15" ht="16.5" thickBot="1" x14ac:dyDescent="0.3">
      <c r="A460" s="52">
        <f t="shared" si="8"/>
        <v>0</v>
      </c>
      <c r="C460" s="75" t="str">
        <f>IF(OR(C459="סה""כ",C459=""),"",IF(IFERROR(_xlfn.AGGREGATE(15,6,הוצאות!$B$1:$B$1017*1/--(הוצאות!$A$1:$A$1017=$P$5),ROW()-5),"")&lt;2000000000,IFERROR(_xlfn.AGGREGATE(15,6,הוצאות!$B$1:$B$1017*1/--(הוצאות!$A$1:$A$1017=$P$5),ROW()-5),""),"סה""כ"))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0" s="76" t="str">
        <f>IF(C460="סה""כ","",IFERROR(VLOOKUP($C460,הוצאות!$B:$Z,5,FALSE),""))</f>
        <v/>
      </c>
      <c r="E460" s="77">
        <v>167435</v>
      </c>
      <c r="F460" s="77">
        <v>114565</v>
      </c>
      <c r="G460" s="77">
        <v>145246</v>
      </c>
      <c r="H460" s="78">
        <v>251440</v>
      </c>
      <c r="I460" s="78">
        <v>201029</v>
      </c>
      <c r="J460" s="78">
        <v>265358.28000000003</v>
      </c>
      <c r="K460" s="79" t="str">
        <f ca="1">IF($C460="סה""כ",SUM(INDIRECT(ADDRESS(6,COLUMN())&amp;":"&amp;ADDRESS(ROW()-1,COLUMN()))),IFERROR(VLOOKUP($C460,הוצאות!$B:$AA,K$4-1,FALSE),""))</f>
        <v/>
      </c>
      <c r="L460" s="79" t="str">
        <f ca="1">IF($C460="סה""כ",SUM(INDIRECT(ADDRESS(6,COLUMN())&amp;":"&amp;ADDRESS(ROW()-1,COLUMN()))),IFERROR(VLOOKUP($C460,הוצאות!$B:$AA,L$4-1,FALSE),""))</f>
        <v/>
      </c>
      <c r="M460" s="79" t="str">
        <f ca="1">IF($C460="סה""כ",SUM(INDIRECT(ADDRESS(6,COLUMN())&amp;":"&amp;ADDRESS(ROW()-1,COLUMN()))),IFERROR(VLOOKUP($C460,הוצאות!$B:$AA,M$4-1,FALSE),""))</f>
        <v/>
      </c>
      <c r="N460" s="79" t="str">
        <f ca="1">IF($C460="סה""כ",SUM(INDIRECT(ADDRESS(6,COLUMN())&amp;":"&amp;ADDRESS(ROW()-1,COLUMN()))),IFERROR(VLOOKUP($C460,הוצאות!$B:$AA,N$4-1,FALSE),""))</f>
        <v/>
      </c>
      <c r="O460" s="79" t="str">
        <f ca="1">IF($C460="סה""כ",SUM(INDIRECT(ADDRESS(6,COLUMN())&amp;":"&amp;ADDRESS(ROW()-1,COLUMN()))),IFERROR(VLOOKUP($C460,הוצאות!$B:$AA,O$4-1,FALSE),""))</f>
        <v/>
      </c>
    </row>
    <row r="461" spans="1:15" ht="16.5" thickBot="1" x14ac:dyDescent="0.3">
      <c r="A461" s="52">
        <f t="shared" si="8"/>
        <v>0</v>
      </c>
      <c r="C461" s="75" t="str">
        <f>IF(OR(C460="סה""כ",C460=""),"",IF(IFERROR(_xlfn.AGGREGATE(15,6,הוצאות!$B$1:$B$1017*1/--(הוצאות!$A$1:$A$1017=$P$5),ROW()-5),"")&lt;2000000000,IFERROR(_xlfn.AGGREGATE(15,6,הוצאות!$B$1:$B$1017*1/--(הוצאות!$A$1:$A$1017=$P$5),ROW()-5),""),"סה""כ"))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1" s="76" t="str">
        <f>IF(C461="סה""כ","",IFERROR(VLOOKUP($C461,הוצאות!$B:$Z,5,FALSE),""))</f>
        <v/>
      </c>
      <c r="E461" s="77">
        <v>167435</v>
      </c>
      <c r="F461" s="77">
        <v>114565</v>
      </c>
      <c r="G461" s="77">
        <v>145246</v>
      </c>
      <c r="H461" s="78">
        <v>251440</v>
      </c>
      <c r="I461" s="78">
        <v>201029</v>
      </c>
      <c r="J461" s="78">
        <v>265358.28000000003</v>
      </c>
      <c r="K461" s="79" t="str">
        <f ca="1">IF($C461="סה""כ",SUM(INDIRECT(ADDRESS(6,COLUMN())&amp;":"&amp;ADDRESS(ROW()-1,COLUMN()))),IFERROR(VLOOKUP($C461,הוצאות!$B:$AA,K$4-1,FALSE),""))</f>
        <v/>
      </c>
      <c r="L461" s="79" t="str">
        <f ca="1">IF($C461="סה""כ",SUM(INDIRECT(ADDRESS(6,COLUMN())&amp;":"&amp;ADDRESS(ROW()-1,COLUMN()))),IFERROR(VLOOKUP($C461,הוצאות!$B:$AA,L$4-1,FALSE),""))</f>
        <v/>
      </c>
      <c r="M461" s="79" t="str">
        <f ca="1">IF($C461="סה""כ",SUM(INDIRECT(ADDRESS(6,COLUMN())&amp;":"&amp;ADDRESS(ROW()-1,COLUMN()))),IFERROR(VLOOKUP($C461,הוצאות!$B:$AA,M$4-1,FALSE),""))</f>
        <v/>
      </c>
      <c r="N461" s="79" t="str">
        <f ca="1">IF($C461="סה""כ",SUM(INDIRECT(ADDRESS(6,COLUMN())&amp;":"&amp;ADDRESS(ROW()-1,COLUMN()))),IFERROR(VLOOKUP($C461,הוצאות!$B:$AA,N$4-1,FALSE),""))</f>
        <v/>
      </c>
      <c r="O461" s="79" t="str">
        <f ca="1">IF($C461="סה""כ",SUM(INDIRECT(ADDRESS(6,COLUMN())&amp;":"&amp;ADDRESS(ROW()-1,COLUMN()))),IFERROR(VLOOKUP($C461,הוצאות!$B:$AA,O$4-1,FALSE),""))</f>
        <v/>
      </c>
    </row>
    <row r="462" spans="1:15" ht="16.5" thickBot="1" x14ac:dyDescent="0.3">
      <c r="A462" s="52">
        <f t="shared" si="8"/>
        <v>0</v>
      </c>
      <c r="C462" s="75" t="str">
        <f>IF(OR(C461="סה""כ",C461=""),"",IF(IFERROR(_xlfn.AGGREGATE(15,6,הוצאות!$B$1:$B$1017*1/--(הוצאות!$A$1:$A$1017=$P$5),ROW()-5),"")&lt;2000000000,IFERROR(_xlfn.AGGREGATE(15,6,הוצאות!$B$1:$B$1017*1/--(הוצאות!$A$1:$A$1017=$P$5),ROW()-5),""),"סה""כ"))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2" s="76" t="str">
        <f>IF(C462="סה""כ","",IFERROR(VLOOKUP($C462,הוצאות!$B:$Z,5,FALSE),""))</f>
        <v/>
      </c>
      <c r="E462" s="77">
        <v>167435</v>
      </c>
      <c r="F462" s="77">
        <v>114565</v>
      </c>
      <c r="G462" s="77">
        <v>145246</v>
      </c>
      <c r="H462" s="78">
        <v>251440</v>
      </c>
      <c r="I462" s="78">
        <v>201029</v>
      </c>
      <c r="J462" s="78">
        <v>265358.28000000003</v>
      </c>
      <c r="K462" s="79" t="str">
        <f ca="1">IF($C462="סה""כ",SUM(INDIRECT(ADDRESS(6,COLUMN())&amp;":"&amp;ADDRESS(ROW()-1,COLUMN()))),IFERROR(VLOOKUP($C462,הוצאות!$B:$AA,K$4-1,FALSE),""))</f>
        <v/>
      </c>
      <c r="L462" s="79" t="str">
        <f ca="1">IF($C462="סה""כ",SUM(INDIRECT(ADDRESS(6,COLUMN())&amp;":"&amp;ADDRESS(ROW()-1,COLUMN()))),IFERROR(VLOOKUP($C462,הוצאות!$B:$AA,L$4-1,FALSE),""))</f>
        <v/>
      </c>
      <c r="M462" s="79" t="str">
        <f ca="1">IF($C462="סה""כ",SUM(INDIRECT(ADDRESS(6,COLUMN())&amp;":"&amp;ADDRESS(ROW()-1,COLUMN()))),IFERROR(VLOOKUP($C462,הוצאות!$B:$AA,M$4-1,FALSE),""))</f>
        <v/>
      </c>
      <c r="N462" s="79" t="str">
        <f ca="1">IF($C462="סה""כ",SUM(INDIRECT(ADDRESS(6,COLUMN())&amp;":"&amp;ADDRESS(ROW()-1,COLUMN()))),IFERROR(VLOOKUP($C462,הוצאות!$B:$AA,N$4-1,FALSE),""))</f>
        <v/>
      </c>
      <c r="O462" s="79" t="str">
        <f ca="1">IF($C462="סה""כ",SUM(INDIRECT(ADDRESS(6,COLUMN())&amp;":"&amp;ADDRESS(ROW()-1,COLUMN()))),IFERROR(VLOOKUP($C462,הוצאות!$B:$AA,O$4-1,FALSE),""))</f>
        <v/>
      </c>
    </row>
    <row r="463" spans="1:15" ht="16.5" thickBot="1" x14ac:dyDescent="0.3">
      <c r="A463" s="52">
        <f t="shared" si="8"/>
        <v>0</v>
      </c>
      <c r="C463" s="75" t="str">
        <f>IF(OR(C462="סה""כ",C462=""),"",IF(IFERROR(_xlfn.AGGREGATE(15,6,הוצאות!$B$1:$B$1017*1/--(הוצאות!$A$1:$A$1017=$P$5),ROW()-5),"")&lt;2000000000,IFERROR(_xlfn.AGGREGATE(15,6,הוצאות!$B$1:$B$1017*1/--(הוצאות!$A$1:$A$1017=$P$5),ROW()-5),""),"סה""כ"))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3" s="76" t="str">
        <f>IF(C463="סה""כ","",IFERROR(VLOOKUP($C463,הוצאות!$B:$Z,5,FALSE),""))</f>
        <v/>
      </c>
      <c r="E463" s="77">
        <v>167435</v>
      </c>
      <c r="F463" s="77">
        <v>114565</v>
      </c>
      <c r="G463" s="77">
        <v>145246</v>
      </c>
      <c r="H463" s="78">
        <v>251440</v>
      </c>
      <c r="I463" s="78">
        <v>201029</v>
      </c>
      <c r="J463" s="78">
        <v>265358.28000000003</v>
      </c>
      <c r="K463" s="79" t="str">
        <f ca="1">IF($C463="סה""כ",SUM(INDIRECT(ADDRESS(6,COLUMN())&amp;":"&amp;ADDRESS(ROW()-1,COLUMN()))),IFERROR(VLOOKUP($C463,הוצאות!$B:$AA,K$4-1,FALSE),""))</f>
        <v/>
      </c>
      <c r="L463" s="79" t="str">
        <f ca="1">IF($C463="סה""כ",SUM(INDIRECT(ADDRESS(6,COLUMN())&amp;":"&amp;ADDRESS(ROW()-1,COLUMN()))),IFERROR(VLOOKUP($C463,הוצאות!$B:$AA,L$4-1,FALSE),""))</f>
        <v/>
      </c>
      <c r="M463" s="79" t="str">
        <f ca="1">IF($C463="סה""כ",SUM(INDIRECT(ADDRESS(6,COLUMN())&amp;":"&amp;ADDRESS(ROW()-1,COLUMN()))),IFERROR(VLOOKUP($C463,הוצאות!$B:$AA,M$4-1,FALSE),""))</f>
        <v/>
      </c>
      <c r="N463" s="79" t="str">
        <f ca="1">IF($C463="סה""כ",SUM(INDIRECT(ADDRESS(6,COLUMN())&amp;":"&amp;ADDRESS(ROW()-1,COLUMN()))),IFERROR(VLOOKUP($C463,הוצאות!$B:$AA,N$4-1,FALSE),""))</f>
        <v/>
      </c>
      <c r="O463" s="79" t="str">
        <f ca="1">IF($C463="סה""כ",SUM(INDIRECT(ADDRESS(6,COLUMN())&amp;":"&amp;ADDRESS(ROW()-1,COLUMN()))),IFERROR(VLOOKUP($C463,הוצאות!$B:$AA,O$4-1,FALSE),""))</f>
        <v/>
      </c>
    </row>
    <row r="464" spans="1:15" ht="16.5" thickBot="1" x14ac:dyDescent="0.3">
      <c r="A464" s="52">
        <f t="shared" si="8"/>
        <v>0</v>
      </c>
      <c r="C464" s="75" t="str">
        <f>IF(OR(C463="סה""כ",C463=""),"",IF(IFERROR(_xlfn.AGGREGATE(15,6,הוצאות!$B$1:$B$1017*1/--(הוצאות!$A$1:$A$1017=$P$5),ROW()-5),"")&lt;2000000000,IFERROR(_xlfn.AGGREGATE(15,6,הוצאות!$B$1:$B$1017*1/--(הוצאות!$A$1:$A$1017=$P$5),ROW()-5),""),"סה""כ"))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4" s="76" t="str">
        <f>IF(C464="סה""כ","",IFERROR(VLOOKUP($C464,הוצאות!$B:$Z,5,FALSE),""))</f>
        <v/>
      </c>
      <c r="E464" s="77">
        <v>167435</v>
      </c>
      <c r="F464" s="77">
        <v>114565</v>
      </c>
      <c r="G464" s="77">
        <v>145246</v>
      </c>
      <c r="H464" s="78">
        <v>251440</v>
      </c>
      <c r="I464" s="78">
        <v>201029</v>
      </c>
      <c r="J464" s="78">
        <v>265358.28000000003</v>
      </c>
      <c r="K464" s="79" t="str">
        <f ca="1">IF($C464="סה""כ",SUM(INDIRECT(ADDRESS(6,COLUMN())&amp;":"&amp;ADDRESS(ROW()-1,COLUMN()))),IFERROR(VLOOKUP($C464,הוצאות!$B:$AA,K$4-1,FALSE),""))</f>
        <v/>
      </c>
      <c r="L464" s="79" t="str">
        <f ca="1">IF($C464="סה""כ",SUM(INDIRECT(ADDRESS(6,COLUMN())&amp;":"&amp;ADDRESS(ROW()-1,COLUMN()))),IFERROR(VLOOKUP($C464,הוצאות!$B:$AA,L$4-1,FALSE),""))</f>
        <v/>
      </c>
      <c r="M464" s="79" t="str">
        <f ca="1">IF($C464="סה""כ",SUM(INDIRECT(ADDRESS(6,COLUMN())&amp;":"&amp;ADDRESS(ROW()-1,COLUMN()))),IFERROR(VLOOKUP($C464,הוצאות!$B:$AA,M$4-1,FALSE),""))</f>
        <v/>
      </c>
      <c r="N464" s="79" t="str">
        <f ca="1">IF($C464="סה""כ",SUM(INDIRECT(ADDRESS(6,COLUMN())&amp;":"&amp;ADDRESS(ROW()-1,COLUMN()))),IFERROR(VLOOKUP($C464,הוצאות!$B:$AA,N$4-1,FALSE),""))</f>
        <v/>
      </c>
      <c r="O464" s="79" t="str">
        <f ca="1">IF($C464="סה""כ",SUM(INDIRECT(ADDRESS(6,COLUMN())&amp;":"&amp;ADDRESS(ROW()-1,COLUMN()))),IFERROR(VLOOKUP($C464,הוצאות!$B:$AA,O$4-1,FALSE),""))</f>
        <v/>
      </c>
    </row>
    <row r="465" spans="1:15" ht="16.5" thickBot="1" x14ac:dyDescent="0.3">
      <c r="A465" s="52">
        <f t="shared" si="8"/>
        <v>0</v>
      </c>
      <c r="C465" s="75" t="str">
        <f>IF(OR(C464="סה""כ",C464=""),"",IF(IFERROR(_xlfn.AGGREGATE(15,6,הוצאות!$B$1:$B$1017*1/--(הוצאות!$A$1:$A$1017=$P$5),ROW()-5),"")&lt;2000000000,IFERROR(_xlfn.AGGREGATE(15,6,הוצאות!$B$1:$B$1017*1/--(הוצאות!$A$1:$A$1017=$P$5),ROW()-5),""),"סה""כ"))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5" s="76" t="str">
        <f>IF(C465="סה""כ","",IFERROR(VLOOKUP($C465,הוצאות!$B:$Z,5,FALSE),""))</f>
        <v/>
      </c>
      <c r="E465" s="77">
        <v>167435</v>
      </c>
      <c r="F465" s="77">
        <v>114565</v>
      </c>
      <c r="G465" s="77">
        <v>145246</v>
      </c>
      <c r="H465" s="78">
        <v>251440</v>
      </c>
      <c r="I465" s="78">
        <v>201029</v>
      </c>
      <c r="J465" s="78">
        <v>265358.28000000003</v>
      </c>
      <c r="K465" s="79" t="str">
        <f ca="1">IF($C465="סה""כ",SUM(INDIRECT(ADDRESS(6,COLUMN())&amp;":"&amp;ADDRESS(ROW()-1,COLUMN()))),IFERROR(VLOOKUP($C465,הוצאות!$B:$AA,K$4-1,FALSE),""))</f>
        <v/>
      </c>
      <c r="L465" s="79" t="str">
        <f ca="1">IF($C465="סה""כ",SUM(INDIRECT(ADDRESS(6,COLUMN())&amp;":"&amp;ADDRESS(ROW()-1,COLUMN()))),IFERROR(VLOOKUP($C465,הוצאות!$B:$AA,L$4-1,FALSE),""))</f>
        <v/>
      </c>
      <c r="M465" s="79" t="str">
        <f ca="1">IF($C465="סה""כ",SUM(INDIRECT(ADDRESS(6,COLUMN())&amp;":"&amp;ADDRESS(ROW()-1,COLUMN()))),IFERROR(VLOOKUP($C465,הוצאות!$B:$AA,M$4-1,FALSE),""))</f>
        <v/>
      </c>
      <c r="N465" s="79" t="str">
        <f ca="1">IF($C465="סה""כ",SUM(INDIRECT(ADDRESS(6,COLUMN())&amp;":"&amp;ADDRESS(ROW()-1,COLUMN()))),IFERROR(VLOOKUP($C465,הוצאות!$B:$AA,N$4-1,FALSE),""))</f>
        <v/>
      </c>
      <c r="O465" s="79" t="str">
        <f ca="1">IF($C465="סה""כ",SUM(INDIRECT(ADDRESS(6,COLUMN())&amp;":"&amp;ADDRESS(ROW()-1,COLUMN()))),IFERROR(VLOOKUP($C465,הוצאות!$B:$AA,O$4-1,FALSE),""))</f>
        <v/>
      </c>
    </row>
    <row r="466" spans="1:15" ht="16.5" thickBot="1" x14ac:dyDescent="0.3">
      <c r="A466" s="52">
        <f t="shared" si="8"/>
        <v>0</v>
      </c>
      <c r="C466" s="75" t="str">
        <f>IF(OR(C465="סה""כ",C465=""),"",IF(IFERROR(_xlfn.AGGREGATE(15,6,הוצאות!$B$1:$B$1017*1/--(הוצאות!$A$1:$A$1017=$P$5),ROW()-5),"")&lt;2000000000,IFERROR(_xlfn.AGGREGATE(15,6,הוצאות!$B$1:$B$1017*1/--(הוצאות!$A$1:$A$1017=$P$5),ROW()-5),""),"סה""כ"))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6" s="76" t="str">
        <f>IF(C466="סה""כ","",IFERROR(VLOOKUP($C466,הוצאות!$B:$Z,5,FALSE),""))</f>
        <v/>
      </c>
      <c r="E466" s="77">
        <v>167435</v>
      </c>
      <c r="F466" s="77">
        <v>114565</v>
      </c>
      <c r="G466" s="77">
        <v>145246</v>
      </c>
      <c r="H466" s="78">
        <v>251440</v>
      </c>
      <c r="I466" s="78">
        <v>201029</v>
      </c>
      <c r="J466" s="78">
        <v>265358.28000000003</v>
      </c>
      <c r="K466" s="79" t="str">
        <f ca="1">IF($C466="סה""כ",SUM(INDIRECT(ADDRESS(6,COLUMN())&amp;":"&amp;ADDRESS(ROW()-1,COLUMN()))),IFERROR(VLOOKUP($C466,הוצאות!$B:$AA,K$4-1,FALSE),""))</f>
        <v/>
      </c>
      <c r="L466" s="79" t="str">
        <f ca="1">IF($C466="סה""כ",SUM(INDIRECT(ADDRESS(6,COLUMN())&amp;":"&amp;ADDRESS(ROW()-1,COLUMN()))),IFERROR(VLOOKUP($C466,הוצאות!$B:$AA,L$4-1,FALSE),""))</f>
        <v/>
      </c>
      <c r="M466" s="79" t="str">
        <f ca="1">IF($C466="סה""כ",SUM(INDIRECT(ADDRESS(6,COLUMN())&amp;":"&amp;ADDRESS(ROW()-1,COLUMN()))),IFERROR(VLOOKUP($C466,הוצאות!$B:$AA,M$4-1,FALSE),""))</f>
        <v/>
      </c>
      <c r="N466" s="79" t="str">
        <f ca="1">IF($C466="סה""כ",SUM(INDIRECT(ADDRESS(6,COLUMN())&amp;":"&amp;ADDRESS(ROW()-1,COLUMN()))),IFERROR(VLOOKUP($C466,הוצאות!$B:$AA,N$4-1,FALSE),""))</f>
        <v/>
      </c>
      <c r="O466" s="79" t="str">
        <f ca="1">IF($C466="סה""כ",SUM(INDIRECT(ADDRESS(6,COLUMN())&amp;":"&amp;ADDRESS(ROW()-1,COLUMN()))),IFERROR(VLOOKUP($C466,הוצאות!$B:$AA,O$4-1,FALSE),""))</f>
        <v/>
      </c>
    </row>
    <row r="467" spans="1:15" ht="16.5" thickBot="1" x14ac:dyDescent="0.3">
      <c r="A467" s="52">
        <f t="shared" si="8"/>
        <v>0</v>
      </c>
      <c r="C467" s="75" t="str">
        <f>IF(OR(C466="סה""כ",C466=""),"",IF(IFERROR(_xlfn.AGGREGATE(15,6,הוצאות!$B$1:$B$1017*1/--(הוצאות!$A$1:$A$1017=$P$5),ROW()-5),"")&lt;2000000000,IFERROR(_xlfn.AGGREGATE(15,6,הוצאות!$B$1:$B$1017*1/--(הוצאות!$A$1:$A$1017=$P$5),ROW()-5),""),"סה""כ"))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7" s="76" t="str">
        <f>IF(C467="סה""כ","",IFERROR(VLOOKUP($C467,הוצאות!$B:$Z,5,FALSE),""))</f>
        <v/>
      </c>
      <c r="E467" s="77">
        <v>167435</v>
      </c>
      <c r="F467" s="77">
        <v>114565</v>
      </c>
      <c r="G467" s="77">
        <v>145246</v>
      </c>
      <c r="H467" s="78">
        <v>251440</v>
      </c>
      <c r="I467" s="78">
        <v>201029</v>
      </c>
      <c r="J467" s="78">
        <v>265358.28000000003</v>
      </c>
      <c r="K467" s="79" t="str">
        <f ca="1">IF($C467="סה""כ",SUM(INDIRECT(ADDRESS(6,COLUMN())&amp;":"&amp;ADDRESS(ROW()-1,COLUMN()))),IFERROR(VLOOKUP($C467,הוצאות!$B:$AA,K$4-1,FALSE),""))</f>
        <v/>
      </c>
      <c r="L467" s="79" t="str">
        <f ca="1">IF($C467="סה""כ",SUM(INDIRECT(ADDRESS(6,COLUMN())&amp;":"&amp;ADDRESS(ROW()-1,COLUMN()))),IFERROR(VLOOKUP($C467,הוצאות!$B:$AA,L$4-1,FALSE),""))</f>
        <v/>
      </c>
      <c r="M467" s="79" t="str">
        <f ca="1">IF($C467="סה""כ",SUM(INDIRECT(ADDRESS(6,COLUMN())&amp;":"&amp;ADDRESS(ROW()-1,COLUMN()))),IFERROR(VLOOKUP($C467,הוצאות!$B:$AA,M$4-1,FALSE),""))</f>
        <v/>
      </c>
      <c r="N467" s="79" t="str">
        <f ca="1">IF($C467="סה""כ",SUM(INDIRECT(ADDRESS(6,COLUMN())&amp;":"&amp;ADDRESS(ROW()-1,COLUMN()))),IFERROR(VLOOKUP($C467,הוצאות!$B:$AA,N$4-1,FALSE),""))</f>
        <v/>
      </c>
      <c r="O467" s="79" t="str">
        <f ca="1">IF($C467="סה""כ",SUM(INDIRECT(ADDRESS(6,COLUMN())&amp;":"&amp;ADDRESS(ROW()-1,COLUMN()))),IFERROR(VLOOKUP($C467,הוצאות!$B:$AA,O$4-1,FALSE),""))</f>
        <v/>
      </c>
    </row>
    <row r="468" spans="1:15" ht="16.5" thickBot="1" x14ac:dyDescent="0.3">
      <c r="A468" s="52">
        <f t="shared" si="8"/>
        <v>0</v>
      </c>
      <c r="C468" s="75" t="str">
        <f>IF(OR(C467="סה""כ",C467=""),"",IF(IFERROR(_xlfn.AGGREGATE(15,6,הוצאות!$B$1:$B$1017*1/--(הוצאות!$A$1:$A$1017=$P$5),ROW()-5),"")&lt;2000000000,IFERROR(_xlfn.AGGREGATE(15,6,הוצאות!$B$1:$B$1017*1/--(הוצאות!$A$1:$A$1017=$P$5),ROW()-5),""),"סה""כ"))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8" s="76" t="str">
        <f>IF(C468="סה""כ","",IFERROR(VLOOKUP($C468,הוצאות!$B:$Z,5,FALSE),""))</f>
        <v/>
      </c>
      <c r="E468" s="77">
        <v>167435</v>
      </c>
      <c r="F468" s="77">
        <v>114565</v>
      </c>
      <c r="G468" s="77">
        <v>145246</v>
      </c>
      <c r="H468" s="78">
        <v>251440</v>
      </c>
      <c r="I468" s="78">
        <v>201029</v>
      </c>
      <c r="J468" s="78">
        <v>265358.28000000003</v>
      </c>
      <c r="K468" s="79" t="str">
        <f ca="1">IF($C468="סה""כ",SUM(INDIRECT(ADDRESS(6,COLUMN())&amp;":"&amp;ADDRESS(ROW()-1,COLUMN()))),IFERROR(VLOOKUP($C468,הוצאות!$B:$AA,K$4-1,FALSE),""))</f>
        <v/>
      </c>
      <c r="L468" s="79" t="str">
        <f ca="1">IF($C468="סה""כ",SUM(INDIRECT(ADDRESS(6,COLUMN())&amp;":"&amp;ADDRESS(ROW()-1,COLUMN()))),IFERROR(VLOOKUP($C468,הוצאות!$B:$AA,L$4-1,FALSE),""))</f>
        <v/>
      </c>
      <c r="M468" s="79" t="str">
        <f ca="1">IF($C468="סה""כ",SUM(INDIRECT(ADDRESS(6,COLUMN())&amp;":"&amp;ADDRESS(ROW()-1,COLUMN()))),IFERROR(VLOOKUP($C468,הוצאות!$B:$AA,M$4-1,FALSE),""))</f>
        <v/>
      </c>
      <c r="N468" s="79" t="str">
        <f ca="1">IF($C468="סה""כ",SUM(INDIRECT(ADDRESS(6,COLUMN())&amp;":"&amp;ADDRESS(ROW()-1,COLUMN()))),IFERROR(VLOOKUP($C468,הוצאות!$B:$AA,N$4-1,FALSE),""))</f>
        <v/>
      </c>
      <c r="O468" s="79" t="str">
        <f ca="1">IF($C468="סה""כ",SUM(INDIRECT(ADDRESS(6,COLUMN())&amp;":"&amp;ADDRESS(ROW()-1,COLUMN()))),IFERROR(VLOOKUP($C468,הוצאות!$B:$AA,O$4-1,FALSE),""))</f>
        <v/>
      </c>
    </row>
    <row r="469" spans="1:15" ht="16.5" thickBot="1" x14ac:dyDescent="0.3">
      <c r="A469" s="52">
        <f t="shared" si="8"/>
        <v>0</v>
      </c>
      <c r="C469" s="75" t="str">
        <f>IF(OR(C468="סה""כ",C468=""),"",IF(IFERROR(_xlfn.AGGREGATE(15,6,הוצאות!$B$1:$B$1017*1/--(הוצאות!$A$1:$A$1017=$P$5),ROW()-5),"")&lt;2000000000,IFERROR(_xlfn.AGGREGATE(15,6,הוצאות!$B$1:$B$1017*1/--(הוצאות!$A$1:$A$1017=$P$5),ROW()-5),""),"סה""כ"))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69" s="76" t="str">
        <f>IF(C469="סה""כ","",IFERROR(VLOOKUP($C469,הוצאות!$B:$Z,5,FALSE),""))</f>
        <v/>
      </c>
      <c r="E469" s="77">
        <v>167435</v>
      </c>
      <c r="F469" s="77">
        <v>114565</v>
      </c>
      <c r="G469" s="77">
        <v>145246</v>
      </c>
      <c r="H469" s="78">
        <v>251440</v>
      </c>
      <c r="I469" s="78">
        <v>201029</v>
      </c>
      <c r="J469" s="78">
        <v>265358.28000000003</v>
      </c>
      <c r="K469" s="79" t="str">
        <f ca="1">IF($C469="סה""כ",SUM(INDIRECT(ADDRESS(6,COLUMN())&amp;":"&amp;ADDRESS(ROW()-1,COLUMN()))),IFERROR(VLOOKUP($C469,הוצאות!$B:$AA,K$4-1,FALSE),""))</f>
        <v/>
      </c>
      <c r="L469" s="79" t="str">
        <f ca="1">IF($C469="סה""כ",SUM(INDIRECT(ADDRESS(6,COLUMN())&amp;":"&amp;ADDRESS(ROW()-1,COLUMN()))),IFERROR(VLOOKUP($C469,הוצאות!$B:$AA,L$4-1,FALSE),""))</f>
        <v/>
      </c>
      <c r="M469" s="79" t="str">
        <f ca="1">IF($C469="סה""כ",SUM(INDIRECT(ADDRESS(6,COLUMN())&amp;":"&amp;ADDRESS(ROW()-1,COLUMN()))),IFERROR(VLOOKUP($C469,הוצאות!$B:$AA,M$4-1,FALSE),""))</f>
        <v/>
      </c>
      <c r="N469" s="79" t="str">
        <f ca="1">IF($C469="סה""כ",SUM(INDIRECT(ADDRESS(6,COLUMN())&amp;":"&amp;ADDRESS(ROW()-1,COLUMN()))),IFERROR(VLOOKUP($C469,הוצאות!$B:$AA,N$4-1,FALSE),""))</f>
        <v/>
      </c>
      <c r="O469" s="79" t="str">
        <f ca="1">IF($C469="סה""כ",SUM(INDIRECT(ADDRESS(6,COLUMN())&amp;":"&amp;ADDRESS(ROW()-1,COLUMN()))),IFERROR(VLOOKUP($C469,הוצאות!$B:$AA,O$4-1,FALSE),""))</f>
        <v/>
      </c>
    </row>
    <row r="470" spans="1:15" ht="16.5" thickBot="1" x14ac:dyDescent="0.3">
      <c r="A470" s="52">
        <f t="shared" si="8"/>
        <v>0</v>
      </c>
      <c r="C470" s="75" t="str">
        <f>IF(OR(C469="סה""כ",C469=""),"",IF(IFERROR(_xlfn.AGGREGATE(15,6,הוצאות!$B$1:$B$1017*1/--(הוצאות!$A$1:$A$1017=$P$5),ROW()-5),"")&lt;2000000000,IFERROR(_xlfn.AGGREGATE(15,6,הוצאות!$B$1:$B$1017*1/--(הוצאות!$A$1:$A$1017=$P$5),ROW()-5),""),"סה""כ"))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0" s="76" t="str">
        <f>IF(C470="סה""כ","",IFERROR(VLOOKUP($C470,הוצאות!$B:$Z,5,FALSE),""))</f>
        <v/>
      </c>
      <c r="E470" s="77">
        <v>167435</v>
      </c>
      <c r="F470" s="77">
        <v>114565</v>
      </c>
      <c r="G470" s="77">
        <v>145246</v>
      </c>
      <c r="H470" s="78">
        <v>251440</v>
      </c>
      <c r="I470" s="78">
        <v>201029</v>
      </c>
      <c r="J470" s="78">
        <v>265358.28000000003</v>
      </c>
      <c r="K470" s="79" t="str">
        <f ca="1">IF($C470="סה""כ",SUM(INDIRECT(ADDRESS(6,COLUMN())&amp;":"&amp;ADDRESS(ROW()-1,COLUMN()))),IFERROR(VLOOKUP($C470,הוצאות!$B:$AA,K$4-1,FALSE),""))</f>
        <v/>
      </c>
      <c r="L470" s="79" t="str">
        <f ca="1">IF($C470="סה""כ",SUM(INDIRECT(ADDRESS(6,COLUMN())&amp;":"&amp;ADDRESS(ROW()-1,COLUMN()))),IFERROR(VLOOKUP($C470,הוצאות!$B:$AA,L$4-1,FALSE),""))</f>
        <v/>
      </c>
      <c r="M470" s="79" t="str">
        <f ca="1">IF($C470="סה""כ",SUM(INDIRECT(ADDRESS(6,COLUMN())&amp;":"&amp;ADDRESS(ROW()-1,COLUMN()))),IFERROR(VLOOKUP($C470,הוצאות!$B:$AA,M$4-1,FALSE),""))</f>
        <v/>
      </c>
      <c r="N470" s="79" t="str">
        <f ca="1">IF($C470="סה""כ",SUM(INDIRECT(ADDRESS(6,COLUMN())&amp;":"&amp;ADDRESS(ROW()-1,COLUMN()))),IFERROR(VLOOKUP($C470,הוצאות!$B:$AA,N$4-1,FALSE),""))</f>
        <v/>
      </c>
      <c r="O470" s="79" t="str">
        <f ca="1">IF($C470="סה""כ",SUM(INDIRECT(ADDRESS(6,COLUMN())&amp;":"&amp;ADDRESS(ROW()-1,COLUMN()))),IFERROR(VLOOKUP($C470,הוצאות!$B:$AA,O$4-1,FALSE),""))</f>
        <v/>
      </c>
    </row>
    <row r="471" spans="1:15" ht="16.5" thickBot="1" x14ac:dyDescent="0.3">
      <c r="A471" s="52">
        <f t="shared" si="8"/>
        <v>0</v>
      </c>
      <c r="C471" s="75" t="str">
        <f>IF(OR(C470="סה""כ",C470=""),"",IF(IFERROR(_xlfn.AGGREGATE(15,6,הוצאות!$B$1:$B$1017*1/--(הוצאות!$A$1:$A$1017=$P$5),ROW()-5),"")&lt;2000000000,IFERROR(_xlfn.AGGREGATE(15,6,הוצאות!$B$1:$B$1017*1/--(הוצאות!$A$1:$A$1017=$P$5),ROW()-5),""),"סה""כ"))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1" s="76" t="str">
        <f>IF(C471="סה""כ","",IFERROR(VLOOKUP($C471,הוצאות!$B:$Z,5,FALSE),""))</f>
        <v/>
      </c>
      <c r="E471" s="77">
        <v>167435</v>
      </c>
      <c r="F471" s="77">
        <v>114565</v>
      </c>
      <c r="G471" s="77">
        <v>145246</v>
      </c>
      <c r="H471" s="78">
        <v>251440</v>
      </c>
      <c r="I471" s="78">
        <v>201029</v>
      </c>
      <c r="J471" s="78">
        <v>265358.28000000003</v>
      </c>
      <c r="K471" s="79" t="str">
        <f ca="1">IF($C471="סה""כ",SUM(INDIRECT(ADDRESS(6,COLUMN())&amp;":"&amp;ADDRESS(ROW()-1,COLUMN()))),IFERROR(VLOOKUP($C471,הוצאות!$B:$AA,K$4-1,FALSE),""))</f>
        <v/>
      </c>
      <c r="L471" s="79" t="str">
        <f ca="1">IF($C471="סה""כ",SUM(INDIRECT(ADDRESS(6,COLUMN())&amp;":"&amp;ADDRESS(ROW()-1,COLUMN()))),IFERROR(VLOOKUP($C471,הוצאות!$B:$AA,L$4-1,FALSE),""))</f>
        <v/>
      </c>
      <c r="M471" s="79" t="str">
        <f ca="1">IF($C471="סה""כ",SUM(INDIRECT(ADDRESS(6,COLUMN())&amp;":"&amp;ADDRESS(ROW()-1,COLUMN()))),IFERROR(VLOOKUP($C471,הוצאות!$B:$AA,M$4-1,FALSE),""))</f>
        <v/>
      </c>
      <c r="N471" s="79" t="str">
        <f ca="1">IF($C471="סה""כ",SUM(INDIRECT(ADDRESS(6,COLUMN())&amp;":"&amp;ADDRESS(ROW()-1,COLUMN()))),IFERROR(VLOOKUP($C471,הוצאות!$B:$AA,N$4-1,FALSE),""))</f>
        <v/>
      </c>
      <c r="O471" s="79" t="str">
        <f ca="1">IF($C471="סה""כ",SUM(INDIRECT(ADDRESS(6,COLUMN())&amp;":"&amp;ADDRESS(ROW()-1,COLUMN()))),IFERROR(VLOOKUP($C471,הוצאות!$B:$AA,O$4-1,FALSE),""))</f>
        <v/>
      </c>
    </row>
    <row r="472" spans="1:15" ht="16.5" thickBot="1" x14ac:dyDescent="0.3">
      <c r="A472" s="52">
        <f t="shared" si="8"/>
        <v>0</v>
      </c>
      <c r="C472" s="75" t="str">
        <f>IF(OR(C471="סה""כ",C471=""),"",IF(IFERROR(_xlfn.AGGREGATE(15,6,הוצאות!$B$1:$B$1017*1/--(הוצאות!$A$1:$A$1017=$P$5),ROW()-5),"")&lt;2000000000,IFERROR(_xlfn.AGGREGATE(15,6,הוצאות!$B$1:$B$1017*1/--(הוצאות!$A$1:$A$1017=$P$5),ROW()-5),""),"סה""כ"))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2" s="76" t="str">
        <f>IF(C472="סה""כ","",IFERROR(VLOOKUP($C472,הוצאות!$B:$Z,5,FALSE),""))</f>
        <v/>
      </c>
      <c r="E472" s="77">
        <v>167435</v>
      </c>
      <c r="F472" s="77">
        <v>114565</v>
      </c>
      <c r="G472" s="77">
        <v>145246</v>
      </c>
      <c r="H472" s="78">
        <v>251440</v>
      </c>
      <c r="I472" s="78">
        <v>201029</v>
      </c>
      <c r="J472" s="78">
        <v>265358.28000000003</v>
      </c>
      <c r="K472" s="79" t="str">
        <f ca="1">IF($C472="סה""כ",SUM(INDIRECT(ADDRESS(6,COLUMN())&amp;":"&amp;ADDRESS(ROW()-1,COLUMN()))),IFERROR(VLOOKUP($C472,הוצאות!$B:$AA,K$4-1,FALSE),""))</f>
        <v/>
      </c>
      <c r="L472" s="79" t="str">
        <f ca="1">IF($C472="סה""כ",SUM(INDIRECT(ADDRESS(6,COLUMN())&amp;":"&amp;ADDRESS(ROW()-1,COLUMN()))),IFERROR(VLOOKUP($C472,הוצאות!$B:$AA,L$4-1,FALSE),""))</f>
        <v/>
      </c>
      <c r="M472" s="79" t="str">
        <f ca="1">IF($C472="סה""כ",SUM(INDIRECT(ADDRESS(6,COLUMN())&amp;":"&amp;ADDRESS(ROW()-1,COLUMN()))),IFERROR(VLOOKUP($C472,הוצאות!$B:$AA,M$4-1,FALSE),""))</f>
        <v/>
      </c>
      <c r="N472" s="79" t="str">
        <f ca="1">IF($C472="סה""כ",SUM(INDIRECT(ADDRESS(6,COLUMN())&amp;":"&amp;ADDRESS(ROW()-1,COLUMN()))),IFERROR(VLOOKUP($C472,הוצאות!$B:$AA,N$4-1,FALSE),""))</f>
        <v/>
      </c>
      <c r="O472" s="79" t="str">
        <f ca="1">IF($C472="סה""כ",SUM(INDIRECT(ADDRESS(6,COLUMN())&amp;":"&amp;ADDRESS(ROW()-1,COLUMN()))),IFERROR(VLOOKUP($C472,הוצאות!$B:$AA,O$4-1,FALSE),""))</f>
        <v/>
      </c>
    </row>
    <row r="473" spans="1:15" ht="16.5" thickBot="1" x14ac:dyDescent="0.3">
      <c r="A473" s="52">
        <f t="shared" si="8"/>
        <v>0</v>
      </c>
      <c r="C473" s="75" t="str">
        <f>IF(OR(C472="סה""כ",C472=""),"",IF(IFERROR(_xlfn.AGGREGATE(15,6,הוצאות!$B$1:$B$1017*1/--(הוצאות!$A$1:$A$1017=$P$5),ROW()-5),"")&lt;2000000000,IFERROR(_xlfn.AGGREGATE(15,6,הוצאות!$B$1:$B$1017*1/--(הוצאות!$A$1:$A$1017=$P$5),ROW()-5),""),"סה""כ"))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3" s="76" t="str">
        <f>IF(C473="סה""כ","",IFERROR(VLOOKUP($C473,הוצאות!$B:$Z,5,FALSE),""))</f>
        <v/>
      </c>
      <c r="E473" s="77">
        <v>167435</v>
      </c>
      <c r="F473" s="77">
        <v>114565</v>
      </c>
      <c r="G473" s="77">
        <v>145246</v>
      </c>
      <c r="H473" s="78">
        <v>251440</v>
      </c>
      <c r="I473" s="78">
        <v>201029</v>
      </c>
      <c r="J473" s="78">
        <v>265358.28000000003</v>
      </c>
      <c r="K473" s="79" t="str">
        <f ca="1">IF($C473="סה""כ",SUM(INDIRECT(ADDRESS(6,COLUMN())&amp;":"&amp;ADDRESS(ROW()-1,COLUMN()))),IFERROR(VLOOKUP($C473,הוצאות!$B:$AA,K$4-1,FALSE),""))</f>
        <v/>
      </c>
      <c r="L473" s="79" t="str">
        <f ca="1">IF($C473="סה""כ",SUM(INDIRECT(ADDRESS(6,COLUMN())&amp;":"&amp;ADDRESS(ROW()-1,COLUMN()))),IFERROR(VLOOKUP($C473,הוצאות!$B:$AA,L$4-1,FALSE),""))</f>
        <v/>
      </c>
      <c r="M473" s="79" t="str">
        <f ca="1">IF($C473="סה""כ",SUM(INDIRECT(ADDRESS(6,COLUMN())&amp;":"&amp;ADDRESS(ROW()-1,COLUMN()))),IFERROR(VLOOKUP($C473,הוצאות!$B:$AA,M$4-1,FALSE),""))</f>
        <v/>
      </c>
      <c r="N473" s="79" t="str">
        <f ca="1">IF($C473="סה""כ",SUM(INDIRECT(ADDRESS(6,COLUMN())&amp;":"&amp;ADDRESS(ROW()-1,COLUMN()))),IFERROR(VLOOKUP($C473,הוצאות!$B:$AA,N$4-1,FALSE),""))</f>
        <v/>
      </c>
      <c r="O473" s="79" t="str">
        <f ca="1">IF($C473="סה""כ",SUM(INDIRECT(ADDRESS(6,COLUMN())&amp;":"&amp;ADDRESS(ROW()-1,COLUMN()))),IFERROR(VLOOKUP($C473,הוצאות!$B:$AA,O$4-1,FALSE),""))</f>
        <v/>
      </c>
    </row>
    <row r="474" spans="1:15" ht="16.5" thickBot="1" x14ac:dyDescent="0.3">
      <c r="A474" s="52">
        <f t="shared" si="8"/>
        <v>0</v>
      </c>
      <c r="C474" s="75" t="str">
        <f>IF(OR(C473="סה""כ",C473=""),"",IF(IFERROR(_xlfn.AGGREGATE(15,6,הוצאות!$B$1:$B$1017*1/--(הוצאות!$A$1:$A$1017=$P$5),ROW()-5),"")&lt;2000000000,IFERROR(_xlfn.AGGREGATE(15,6,הוצאות!$B$1:$B$1017*1/--(הוצאות!$A$1:$A$1017=$P$5),ROW()-5),""),"סה""כ"))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4" s="76" t="str">
        <f>IF(C474="סה""כ","",IFERROR(VLOOKUP($C474,הוצאות!$B:$Z,5,FALSE),""))</f>
        <v/>
      </c>
      <c r="E474" s="77">
        <v>167435</v>
      </c>
      <c r="F474" s="77">
        <v>114565</v>
      </c>
      <c r="G474" s="77">
        <v>145246</v>
      </c>
      <c r="H474" s="78">
        <v>251440</v>
      </c>
      <c r="I474" s="78">
        <v>201029</v>
      </c>
      <c r="J474" s="78">
        <v>265358.28000000003</v>
      </c>
      <c r="K474" s="79" t="str">
        <f ca="1">IF($C474="סה""כ",SUM(INDIRECT(ADDRESS(6,COLUMN())&amp;":"&amp;ADDRESS(ROW()-1,COLUMN()))),IFERROR(VLOOKUP($C474,הוצאות!$B:$AA,K$4-1,FALSE),""))</f>
        <v/>
      </c>
      <c r="L474" s="79" t="str">
        <f ca="1">IF($C474="סה""כ",SUM(INDIRECT(ADDRESS(6,COLUMN())&amp;":"&amp;ADDRESS(ROW()-1,COLUMN()))),IFERROR(VLOOKUP($C474,הוצאות!$B:$AA,L$4-1,FALSE),""))</f>
        <v/>
      </c>
      <c r="M474" s="79" t="str">
        <f ca="1">IF($C474="סה""כ",SUM(INDIRECT(ADDRESS(6,COLUMN())&amp;":"&amp;ADDRESS(ROW()-1,COLUMN()))),IFERROR(VLOOKUP($C474,הוצאות!$B:$AA,M$4-1,FALSE),""))</f>
        <v/>
      </c>
      <c r="N474" s="79" t="str">
        <f ca="1">IF($C474="סה""כ",SUM(INDIRECT(ADDRESS(6,COLUMN())&amp;":"&amp;ADDRESS(ROW()-1,COLUMN()))),IFERROR(VLOOKUP($C474,הוצאות!$B:$AA,N$4-1,FALSE),""))</f>
        <v/>
      </c>
      <c r="O474" s="79" t="str">
        <f ca="1">IF($C474="סה""כ",SUM(INDIRECT(ADDRESS(6,COLUMN())&amp;":"&amp;ADDRESS(ROW()-1,COLUMN()))),IFERROR(VLOOKUP($C474,הוצאות!$B:$AA,O$4-1,FALSE),""))</f>
        <v/>
      </c>
    </row>
    <row r="475" spans="1:15" ht="16.5" thickBot="1" x14ac:dyDescent="0.3">
      <c r="A475" s="52">
        <f t="shared" si="8"/>
        <v>0</v>
      </c>
      <c r="C475" s="75" t="str">
        <f>IF(OR(C474="סה""כ",C474=""),"",IF(IFERROR(_xlfn.AGGREGATE(15,6,הוצאות!$B$1:$B$1017*1/--(הוצאות!$A$1:$A$1017=$P$5),ROW()-5),"")&lt;2000000000,IFERROR(_xlfn.AGGREGATE(15,6,הוצאות!$B$1:$B$1017*1/--(הוצאות!$A$1:$A$1017=$P$5),ROW()-5),""),"סה""כ"))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5" s="76" t="str">
        <f>IF(C475="סה""כ","",IFERROR(VLOOKUP($C475,הוצאות!$B:$Z,5,FALSE),""))</f>
        <v/>
      </c>
      <c r="E475" s="77">
        <v>167435</v>
      </c>
      <c r="F475" s="77">
        <v>114565</v>
      </c>
      <c r="G475" s="77">
        <v>145246</v>
      </c>
      <c r="H475" s="78">
        <v>251440</v>
      </c>
      <c r="I475" s="78">
        <v>201029</v>
      </c>
      <c r="J475" s="78">
        <v>265358.28000000003</v>
      </c>
      <c r="K475" s="79" t="str">
        <f ca="1">IF($C475="סה""כ",SUM(INDIRECT(ADDRESS(6,COLUMN())&amp;":"&amp;ADDRESS(ROW()-1,COLUMN()))),IFERROR(VLOOKUP($C475,הוצאות!$B:$AA,K$4-1,FALSE),""))</f>
        <v/>
      </c>
      <c r="L475" s="79" t="str">
        <f ca="1">IF($C475="סה""כ",SUM(INDIRECT(ADDRESS(6,COLUMN())&amp;":"&amp;ADDRESS(ROW()-1,COLUMN()))),IFERROR(VLOOKUP($C475,הוצאות!$B:$AA,L$4-1,FALSE),""))</f>
        <v/>
      </c>
      <c r="M475" s="79" t="str">
        <f ca="1">IF($C475="סה""כ",SUM(INDIRECT(ADDRESS(6,COLUMN())&amp;":"&amp;ADDRESS(ROW()-1,COLUMN()))),IFERROR(VLOOKUP($C475,הוצאות!$B:$AA,M$4-1,FALSE),""))</f>
        <v/>
      </c>
      <c r="N475" s="79" t="str">
        <f ca="1">IF($C475="סה""כ",SUM(INDIRECT(ADDRESS(6,COLUMN())&amp;":"&amp;ADDRESS(ROW()-1,COLUMN()))),IFERROR(VLOOKUP($C475,הוצאות!$B:$AA,N$4-1,FALSE),""))</f>
        <v/>
      </c>
      <c r="O475" s="79" t="str">
        <f ca="1">IF($C475="סה""כ",SUM(INDIRECT(ADDRESS(6,COLUMN())&amp;":"&amp;ADDRESS(ROW()-1,COLUMN()))),IFERROR(VLOOKUP($C475,הוצאות!$B:$AA,O$4-1,FALSE),""))</f>
        <v/>
      </c>
    </row>
    <row r="476" spans="1:15" ht="16.5" thickBot="1" x14ac:dyDescent="0.3">
      <c r="A476" s="52">
        <f t="shared" si="8"/>
        <v>0</v>
      </c>
      <c r="C476" s="75" t="str">
        <f>IF(OR(C475="סה""כ",C475=""),"",IF(IFERROR(_xlfn.AGGREGATE(15,6,הוצאות!$B$1:$B$1017*1/--(הוצאות!$A$1:$A$1017=$P$5),ROW()-5),"")&lt;2000000000,IFERROR(_xlfn.AGGREGATE(15,6,הוצאות!$B$1:$B$1017*1/--(הוצאות!$A$1:$A$1017=$P$5),ROW()-5),""),"סה""כ"))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6" s="76" t="str">
        <f>IF(C476="סה""כ","",IFERROR(VLOOKUP($C476,הוצאות!$B:$Z,5,FALSE),""))</f>
        <v/>
      </c>
      <c r="E476" s="77">
        <v>167435</v>
      </c>
      <c r="F476" s="77">
        <v>114565</v>
      </c>
      <c r="G476" s="77">
        <v>145246</v>
      </c>
      <c r="H476" s="78">
        <v>251440</v>
      </c>
      <c r="I476" s="78">
        <v>201029</v>
      </c>
      <c r="J476" s="78">
        <v>265358.28000000003</v>
      </c>
      <c r="K476" s="79" t="str">
        <f ca="1">IF($C476="סה""כ",SUM(INDIRECT(ADDRESS(6,COLUMN())&amp;":"&amp;ADDRESS(ROW()-1,COLUMN()))),IFERROR(VLOOKUP($C476,הוצאות!$B:$AA,K$4-1,FALSE),""))</f>
        <v/>
      </c>
      <c r="L476" s="79" t="str">
        <f ca="1">IF($C476="סה""כ",SUM(INDIRECT(ADDRESS(6,COLUMN())&amp;":"&amp;ADDRESS(ROW()-1,COLUMN()))),IFERROR(VLOOKUP($C476,הוצאות!$B:$AA,L$4-1,FALSE),""))</f>
        <v/>
      </c>
      <c r="M476" s="79" t="str">
        <f ca="1">IF($C476="סה""כ",SUM(INDIRECT(ADDRESS(6,COLUMN())&amp;":"&amp;ADDRESS(ROW()-1,COLUMN()))),IFERROR(VLOOKUP($C476,הוצאות!$B:$AA,M$4-1,FALSE),""))</f>
        <v/>
      </c>
      <c r="N476" s="79" t="str">
        <f ca="1">IF($C476="סה""כ",SUM(INDIRECT(ADDRESS(6,COLUMN())&amp;":"&amp;ADDRESS(ROW()-1,COLUMN()))),IFERROR(VLOOKUP($C476,הוצאות!$B:$AA,N$4-1,FALSE),""))</f>
        <v/>
      </c>
      <c r="O476" s="79" t="str">
        <f ca="1">IF($C476="סה""כ",SUM(INDIRECT(ADDRESS(6,COLUMN())&amp;":"&amp;ADDRESS(ROW()-1,COLUMN()))),IFERROR(VLOOKUP($C476,הוצאות!$B:$AA,O$4-1,FALSE),""))</f>
        <v/>
      </c>
    </row>
    <row r="477" spans="1:15" ht="16.5" thickBot="1" x14ac:dyDescent="0.3">
      <c r="A477" s="52">
        <f t="shared" si="8"/>
        <v>0</v>
      </c>
      <c r="C477" s="75" t="str">
        <f>IF(OR(C476="סה""כ",C476=""),"",IF(IFERROR(_xlfn.AGGREGATE(15,6,הוצאות!$B$1:$B$1017*1/--(הוצאות!$A$1:$A$1017=$P$5),ROW()-5),"")&lt;2000000000,IFERROR(_xlfn.AGGREGATE(15,6,הוצאות!$B$1:$B$1017*1/--(הוצאות!$A$1:$A$1017=$P$5),ROW()-5),""),"סה""כ"))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7" s="76" t="str">
        <f>IF(C477="סה""כ","",IFERROR(VLOOKUP($C477,הוצאות!$B:$Z,5,FALSE),""))</f>
        <v/>
      </c>
      <c r="E477" s="77">
        <v>167435</v>
      </c>
      <c r="F477" s="77">
        <v>114565</v>
      </c>
      <c r="G477" s="77">
        <v>145246</v>
      </c>
      <c r="H477" s="78">
        <v>251440</v>
      </c>
      <c r="I477" s="78">
        <v>201029</v>
      </c>
      <c r="J477" s="78">
        <v>265358.28000000003</v>
      </c>
      <c r="K477" s="79" t="str">
        <f ca="1">IF($C477="סה""כ",SUM(INDIRECT(ADDRESS(6,COLUMN())&amp;":"&amp;ADDRESS(ROW()-1,COLUMN()))),IFERROR(VLOOKUP($C477,הוצאות!$B:$AA,K$4-1,FALSE),""))</f>
        <v/>
      </c>
      <c r="L477" s="79" t="str">
        <f ca="1">IF($C477="סה""כ",SUM(INDIRECT(ADDRESS(6,COLUMN())&amp;":"&amp;ADDRESS(ROW()-1,COLUMN()))),IFERROR(VLOOKUP($C477,הוצאות!$B:$AA,L$4-1,FALSE),""))</f>
        <v/>
      </c>
      <c r="M477" s="79" t="str">
        <f ca="1">IF($C477="סה""כ",SUM(INDIRECT(ADDRESS(6,COLUMN())&amp;":"&amp;ADDRESS(ROW()-1,COLUMN()))),IFERROR(VLOOKUP($C477,הוצאות!$B:$AA,M$4-1,FALSE),""))</f>
        <v/>
      </c>
      <c r="N477" s="79" t="str">
        <f ca="1">IF($C477="סה""כ",SUM(INDIRECT(ADDRESS(6,COLUMN())&amp;":"&amp;ADDRESS(ROW()-1,COLUMN()))),IFERROR(VLOOKUP($C477,הוצאות!$B:$AA,N$4-1,FALSE),""))</f>
        <v/>
      </c>
      <c r="O477" s="79" t="str">
        <f ca="1">IF($C477="סה""כ",SUM(INDIRECT(ADDRESS(6,COLUMN())&amp;":"&amp;ADDRESS(ROW()-1,COLUMN()))),IFERROR(VLOOKUP($C477,הוצאות!$B:$AA,O$4-1,FALSE),""))</f>
        <v/>
      </c>
    </row>
    <row r="478" spans="1:15" ht="16.5" thickBot="1" x14ac:dyDescent="0.3">
      <c r="A478" s="52">
        <f t="shared" si="8"/>
        <v>0</v>
      </c>
      <c r="C478" s="75" t="str">
        <f>IF(OR(C477="סה""כ",C477=""),"",IF(IFERROR(_xlfn.AGGREGATE(15,6,הוצאות!$B$1:$B$1017*1/--(הוצאות!$A$1:$A$1017=$P$5),ROW()-5),"")&lt;2000000000,IFERROR(_xlfn.AGGREGATE(15,6,הוצאות!$B$1:$B$1017*1/--(הוצאות!$A$1:$A$1017=$P$5),ROW()-5),""),"סה""כ"))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8" s="76" t="str">
        <f>IF(C478="סה""כ","",IFERROR(VLOOKUP($C478,הוצאות!$B:$Z,5,FALSE),""))</f>
        <v/>
      </c>
      <c r="E478" s="77">
        <v>167435</v>
      </c>
      <c r="F478" s="77">
        <v>114565</v>
      </c>
      <c r="G478" s="77">
        <v>145246</v>
      </c>
      <c r="H478" s="78">
        <v>251440</v>
      </c>
      <c r="I478" s="78">
        <v>201029</v>
      </c>
      <c r="J478" s="78">
        <v>265358.28000000003</v>
      </c>
      <c r="K478" s="79" t="str">
        <f ca="1">IF($C478="סה""כ",SUM(INDIRECT(ADDRESS(6,COLUMN())&amp;":"&amp;ADDRESS(ROW()-1,COLUMN()))),IFERROR(VLOOKUP($C478,הוצאות!$B:$AA,K$4-1,FALSE),""))</f>
        <v/>
      </c>
      <c r="L478" s="79" t="str">
        <f ca="1">IF($C478="סה""כ",SUM(INDIRECT(ADDRESS(6,COLUMN())&amp;":"&amp;ADDRESS(ROW()-1,COLUMN()))),IFERROR(VLOOKUP($C478,הוצאות!$B:$AA,L$4-1,FALSE),""))</f>
        <v/>
      </c>
      <c r="M478" s="79" t="str">
        <f ca="1">IF($C478="סה""כ",SUM(INDIRECT(ADDRESS(6,COLUMN())&amp;":"&amp;ADDRESS(ROW()-1,COLUMN()))),IFERROR(VLOOKUP($C478,הוצאות!$B:$AA,M$4-1,FALSE),""))</f>
        <v/>
      </c>
      <c r="N478" s="79" t="str">
        <f ca="1">IF($C478="סה""כ",SUM(INDIRECT(ADDRESS(6,COLUMN())&amp;":"&amp;ADDRESS(ROW()-1,COLUMN()))),IFERROR(VLOOKUP($C478,הוצאות!$B:$AA,N$4-1,FALSE),""))</f>
        <v/>
      </c>
      <c r="O478" s="79" t="str">
        <f ca="1">IF($C478="סה""כ",SUM(INDIRECT(ADDRESS(6,COLUMN())&amp;":"&amp;ADDRESS(ROW()-1,COLUMN()))),IFERROR(VLOOKUP($C478,הוצאות!$B:$AA,O$4-1,FALSE),""))</f>
        <v/>
      </c>
    </row>
    <row r="479" spans="1:15" ht="16.5" thickBot="1" x14ac:dyDescent="0.3">
      <c r="A479" s="52">
        <f t="shared" si="8"/>
        <v>0</v>
      </c>
      <c r="C479" s="75" t="str">
        <f>IF(OR(C478="סה""כ",C478=""),"",IF(IFERROR(_xlfn.AGGREGATE(15,6,הוצאות!$B$1:$B$1017*1/--(הוצאות!$A$1:$A$1017=$P$5),ROW()-5),"")&lt;2000000000,IFERROR(_xlfn.AGGREGATE(15,6,הוצאות!$B$1:$B$1017*1/--(הוצאות!$A$1:$A$1017=$P$5),ROW()-5),""),"סה""כ"))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79" s="76" t="str">
        <f>IF(C479="סה""כ","",IFERROR(VLOOKUP($C479,הוצאות!$B:$Z,5,FALSE),""))</f>
        <v/>
      </c>
      <c r="E479" s="77">
        <v>167435</v>
      </c>
      <c r="F479" s="77">
        <v>114565</v>
      </c>
      <c r="G479" s="77">
        <v>145246</v>
      </c>
      <c r="H479" s="78">
        <v>251440</v>
      </c>
      <c r="I479" s="78">
        <v>201029</v>
      </c>
      <c r="J479" s="78">
        <v>265358.28000000003</v>
      </c>
      <c r="K479" s="79" t="str">
        <f ca="1">IF($C479="סה""כ",SUM(INDIRECT(ADDRESS(6,COLUMN())&amp;":"&amp;ADDRESS(ROW()-1,COLUMN()))),IFERROR(VLOOKUP($C479,הוצאות!$B:$AA,K$4-1,FALSE),""))</f>
        <v/>
      </c>
      <c r="L479" s="79" t="str">
        <f ca="1">IF($C479="סה""כ",SUM(INDIRECT(ADDRESS(6,COLUMN())&amp;":"&amp;ADDRESS(ROW()-1,COLUMN()))),IFERROR(VLOOKUP($C479,הוצאות!$B:$AA,L$4-1,FALSE),""))</f>
        <v/>
      </c>
      <c r="M479" s="79" t="str">
        <f ca="1">IF($C479="סה""כ",SUM(INDIRECT(ADDRESS(6,COLUMN())&amp;":"&amp;ADDRESS(ROW()-1,COLUMN()))),IFERROR(VLOOKUP($C479,הוצאות!$B:$AA,M$4-1,FALSE),""))</f>
        <v/>
      </c>
      <c r="N479" s="79" t="str">
        <f ca="1">IF($C479="סה""כ",SUM(INDIRECT(ADDRESS(6,COLUMN())&amp;":"&amp;ADDRESS(ROW()-1,COLUMN()))),IFERROR(VLOOKUP($C479,הוצאות!$B:$AA,N$4-1,FALSE),""))</f>
        <v/>
      </c>
      <c r="O479" s="79" t="str">
        <f ca="1">IF($C479="סה""כ",SUM(INDIRECT(ADDRESS(6,COLUMN())&amp;":"&amp;ADDRESS(ROW()-1,COLUMN()))),IFERROR(VLOOKUP($C479,הוצאות!$B:$AA,O$4-1,FALSE),""))</f>
        <v/>
      </c>
    </row>
    <row r="480" spans="1:15" ht="16.5" thickBot="1" x14ac:dyDescent="0.3">
      <c r="A480" s="52">
        <f t="shared" si="8"/>
        <v>0</v>
      </c>
      <c r="C480" s="75" t="str">
        <f>IF(OR(C479="סה""כ",C479=""),"",IF(IFERROR(_xlfn.AGGREGATE(15,6,הוצאות!$B$1:$B$1017*1/--(הוצאות!$A$1:$A$1017=$P$5),ROW()-5),"")&lt;2000000000,IFERROR(_xlfn.AGGREGATE(15,6,הוצאות!$B$1:$B$1017*1/--(הוצאות!$A$1:$A$1017=$P$5),ROW()-5),""),"סה""כ"))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0" s="76" t="str">
        <f>IF(C480="סה""כ","",IFERROR(VLOOKUP($C480,הוצאות!$B:$Z,5,FALSE),""))</f>
        <v/>
      </c>
      <c r="E480" s="77">
        <v>167435</v>
      </c>
      <c r="F480" s="77">
        <v>114565</v>
      </c>
      <c r="G480" s="77">
        <v>145246</v>
      </c>
      <c r="H480" s="78">
        <v>251440</v>
      </c>
      <c r="I480" s="78">
        <v>201029</v>
      </c>
      <c r="J480" s="78">
        <v>265358.28000000003</v>
      </c>
      <c r="K480" s="79" t="str">
        <f ca="1">IF($C480="סה""כ",SUM(INDIRECT(ADDRESS(6,COLUMN())&amp;":"&amp;ADDRESS(ROW()-1,COLUMN()))),IFERROR(VLOOKUP($C480,הוצאות!$B:$AA,K$4-1,FALSE),""))</f>
        <v/>
      </c>
      <c r="L480" s="79" t="str">
        <f ca="1">IF($C480="סה""כ",SUM(INDIRECT(ADDRESS(6,COLUMN())&amp;":"&amp;ADDRESS(ROW()-1,COLUMN()))),IFERROR(VLOOKUP($C480,הוצאות!$B:$AA,L$4-1,FALSE),""))</f>
        <v/>
      </c>
      <c r="M480" s="79" t="str">
        <f ca="1">IF($C480="סה""כ",SUM(INDIRECT(ADDRESS(6,COLUMN())&amp;":"&amp;ADDRESS(ROW()-1,COLUMN()))),IFERROR(VLOOKUP($C480,הוצאות!$B:$AA,M$4-1,FALSE),""))</f>
        <v/>
      </c>
      <c r="N480" s="79" t="str">
        <f ca="1">IF($C480="סה""כ",SUM(INDIRECT(ADDRESS(6,COLUMN())&amp;":"&amp;ADDRESS(ROW()-1,COLUMN()))),IFERROR(VLOOKUP($C480,הוצאות!$B:$AA,N$4-1,FALSE),""))</f>
        <v/>
      </c>
      <c r="O480" s="79" t="str">
        <f ca="1">IF($C480="סה""כ",SUM(INDIRECT(ADDRESS(6,COLUMN())&amp;":"&amp;ADDRESS(ROW()-1,COLUMN()))),IFERROR(VLOOKUP($C480,הוצאות!$B:$AA,O$4-1,FALSE),""))</f>
        <v/>
      </c>
    </row>
    <row r="481" spans="1:15" ht="16.5" thickBot="1" x14ac:dyDescent="0.3">
      <c r="A481" s="52">
        <f t="shared" si="8"/>
        <v>0</v>
      </c>
      <c r="C481" s="75" t="str">
        <f>IF(OR(C480="סה""כ",C480=""),"",IF(IFERROR(_xlfn.AGGREGATE(15,6,הוצאות!$B$1:$B$1017*1/--(הוצאות!$A$1:$A$1017=$P$5),ROW()-5),"")&lt;2000000000,IFERROR(_xlfn.AGGREGATE(15,6,הוצאות!$B$1:$B$1017*1/--(הוצאות!$A$1:$A$1017=$P$5),ROW()-5),""),"סה""כ"))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1" s="76" t="str">
        <f>IF(C481="סה""כ","",IFERROR(VLOOKUP($C481,הוצאות!$B:$Z,5,FALSE),""))</f>
        <v/>
      </c>
      <c r="E481" s="77">
        <v>167435</v>
      </c>
      <c r="F481" s="77">
        <v>114565</v>
      </c>
      <c r="G481" s="77">
        <v>145246</v>
      </c>
      <c r="H481" s="78">
        <v>251440</v>
      </c>
      <c r="I481" s="78">
        <v>201029</v>
      </c>
      <c r="J481" s="78">
        <v>265358.28000000003</v>
      </c>
      <c r="K481" s="79" t="str">
        <f ca="1">IF($C481="סה""כ",SUM(INDIRECT(ADDRESS(6,COLUMN())&amp;":"&amp;ADDRESS(ROW()-1,COLUMN()))),IFERROR(VLOOKUP($C481,הוצאות!$B:$AA,K$4-1,FALSE),""))</f>
        <v/>
      </c>
      <c r="L481" s="79" t="str">
        <f ca="1">IF($C481="סה""כ",SUM(INDIRECT(ADDRESS(6,COLUMN())&amp;":"&amp;ADDRESS(ROW()-1,COLUMN()))),IFERROR(VLOOKUP($C481,הוצאות!$B:$AA,L$4-1,FALSE),""))</f>
        <v/>
      </c>
      <c r="M481" s="79" t="str">
        <f ca="1">IF($C481="סה""כ",SUM(INDIRECT(ADDRESS(6,COLUMN())&amp;":"&amp;ADDRESS(ROW()-1,COLUMN()))),IFERROR(VLOOKUP($C481,הוצאות!$B:$AA,M$4-1,FALSE),""))</f>
        <v/>
      </c>
      <c r="N481" s="79" t="str">
        <f ca="1">IF($C481="סה""כ",SUM(INDIRECT(ADDRESS(6,COLUMN())&amp;":"&amp;ADDRESS(ROW()-1,COLUMN()))),IFERROR(VLOOKUP($C481,הוצאות!$B:$AA,N$4-1,FALSE),""))</f>
        <v/>
      </c>
      <c r="O481" s="79" t="str">
        <f ca="1">IF($C481="סה""כ",SUM(INDIRECT(ADDRESS(6,COLUMN())&amp;":"&amp;ADDRESS(ROW()-1,COLUMN()))),IFERROR(VLOOKUP($C481,הוצאות!$B:$AA,O$4-1,FALSE),""))</f>
        <v/>
      </c>
    </row>
    <row r="482" spans="1:15" ht="16.5" thickBot="1" x14ac:dyDescent="0.3">
      <c r="A482" s="52">
        <f t="shared" si="8"/>
        <v>0</v>
      </c>
      <c r="C482" s="75" t="str">
        <f>IF(OR(C481="סה""כ",C481=""),"",IF(IFERROR(_xlfn.AGGREGATE(15,6,הוצאות!$B$1:$B$1017*1/--(הוצאות!$A$1:$A$1017=$P$5),ROW()-5),"")&lt;2000000000,IFERROR(_xlfn.AGGREGATE(15,6,הוצאות!$B$1:$B$1017*1/--(הוצאות!$A$1:$A$1017=$P$5),ROW()-5),""),"סה""כ"))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2" s="76" t="str">
        <f>IF(C482="סה""כ","",IFERROR(VLOOKUP($C482,הוצאות!$B:$Z,5,FALSE),""))</f>
        <v/>
      </c>
      <c r="E482" s="77">
        <v>167435</v>
      </c>
      <c r="F482" s="77">
        <v>114565</v>
      </c>
      <c r="G482" s="77">
        <v>145246</v>
      </c>
      <c r="H482" s="78">
        <v>251440</v>
      </c>
      <c r="I482" s="78">
        <v>201029</v>
      </c>
      <c r="J482" s="78">
        <v>265358.28000000003</v>
      </c>
      <c r="K482" s="79" t="str">
        <f ca="1">IF($C482="סה""כ",SUM(INDIRECT(ADDRESS(6,COLUMN())&amp;":"&amp;ADDRESS(ROW()-1,COLUMN()))),IFERROR(VLOOKUP($C482,הוצאות!$B:$AA,K$4-1,FALSE),""))</f>
        <v/>
      </c>
      <c r="L482" s="79" t="str">
        <f ca="1">IF($C482="סה""כ",SUM(INDIRECT(ADDRESS(6,COLUMN())&amp;":"&amp;ADDRESS(ROW()-1,COLUMN()))),IFERROR(VLOOKUP($C482,הוצאות!$B:$AA,L$4-1,FALSE),""))</f>
        <v/>
      </c>
      <c r="M482" s="79" t="str">
        <f ca="1">IF($C482="סה""כ",SUM(INDIRECT(ADDRESS(6,COLUMN())&amp;":"&amp;ADDRESS(ROW()-1,COLUMN()))),IFERROR(VLOOKUP($C482,הוצאות!$B:$AA,M$4-1,FALSE),""))</f>
        <v/>
      </c>
      <c r="N482" s="79" t="str">
        <f ca="1">IF($C482="סה""כ",SUM(INDIRECT(ADDRESS(6,COLUMN())&amp;":"&amp;ADDRESS(ROW()-1,COLUMN()))),IFERROR(VLOOKUP($C482,הוצאות!$B:$AA,N$4-1,FALSE),""))</f>
        <v/>
      </c>
      <c r="O482" s="79" t="str">
        <f ca="1">IF($C482="סה""כ",SUM(INDIRECT(ADDRESS(6,COLUMN())&amp;":"&amp;ADDRESS(ROW()-1,COLUMN()))),IFERROR(VLOOKUP($C482,הוצאות!$B:$AA,O$4-1,FALSE),""))</f>
        <v/>
      </c>
    </row>
    <row r="483" spans="1:15" ht="16.5" thickBot="1" x14ac:dyDescent="0.3">
      <c r="A483" s="52">
        <f t="shared" si="8"/>
        <v>0</v>
      </c>
      <c r="C483" s="75" t="str">
        <f>IF(OR(C482="סה""כ",C482=""),"",IF(IFERROR(_xlfn.AGGREGATE(15,6,הוצאות!$B$1:$B$1017*1/--(הוצאות!$A$1:$A$1017=$P$5),ROW()-5),"")&lt;2000000000,IFERROR(_xlfn.AGGREGATE(15,6,הוצאות!$B$1:$B$1017*1/--(הוצאות!$A$1:$A$1017=$P$5),ROW()-5),""),"סה""כ"))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3" s="76" t="str">
        <f>IF(C483="סה""כ","",IFERROR(VLOOKUP($C483,הוצאות!$B:$Z,5,FALSE),""))</f>
        <v/>
      </c>
      <c r="E483" s="77">
        <v>167435</v>
      </c>
      <c r="F483" s="77">
        <v>114565</v>
      </c>
      <c r="G483" s="77">
        <v>145246</v>
      </c>
      <c r="H483" s="78">
        <v>251440</v>
      </c>
      <c r="I483" s="78">
        <v>201029</v>
      </c>
      <c r="J483" s="78">
        <v>265358.28000000003</v>
      </c>
      <c r="K483" s="79" t="str">
        <f ca="1">IF($C483="סה""כ",SUM(INDIRECT(ADDRESS(6,COLUMN())&amp;":"&amp;ADDRESS(ROW()-1,COLUMN()))),IFERROR(VLOOKUP($C483,הוצאות!$B:$AA,K$4-1,FALSE),""))</f>
        <v/>
      </c>
      <c r="L483" s="79" t="str">
        <f ca="1">IF($C483="סה""כ",SUM(INDIRECT(ADDRESS(6,COLUMN())&amp;":"&amp;ADDRESS(ROW()-1,COLUMN()))),IFERROR(VLOOKUP($C483,הוצאות!$B:$AA,L$4-1,FALSE),""))</f>
        <v/>
      </c>
      <c r="M483" s="79" t="str">
        <f ca="1">IF($C483="סה""כ",SUM(INDIRECT(ADDRESS(6,COLUMN())&amp;":"&amp;ADDRESS(ROW()-1,COLUMN()))),IFERROR(VLOOKUP($C483,הוצאות!$B:$AA,M$4-1,FALSE),""))</f>
        <v/>
      </c>
      <c r="N483" s="79" t="str">
        <f ca="1">IF($C483="סה""כ",SUM(INDIRECT(ADDRESS(6,COLUMN())&amp;":"&amp;ADDRESS(ROW()-1,COLUMN()))),IFERROR(VLOOKUP($C483,הוצאות!$B:$AA,N$4-1,FALSE),""))</f>
        <v/>
      </c>
      <c r="O483" s="79" t="str">
        <f ca="1">IF($C483="סה""כ",SUM(INDIRECT(ADDRESS(6,COLUMN())&amp;":"&amp;ADDRESS(ROW()-1,COLUMN()))),IFERROR(VLOOKUP($C483,הוצאות!$B:$AA,O$4-1,FALSE),""))</f>
        <v/>
      </c>
    </row>
    <row r="484" spans="1:15" ht="16.5" thickBot="1" x14ac:dyDescent="0.3">
      <c r="A484" s="52">
        <f t="shared" si="8"/>
        <v>0</v>
      </c>
      <c r="C484" s="75" t="str">
        <f>IF(OR(C483="סה""כ",C483=""),"",IF(IFERROR(_xlfn.AGGREGATE(15,6,הוצאות!$B$1:$B$1017*1/--(הוצאות!$A$1:$A$1017=$P$5),ROW()-5),"")&lt;2000000000,IFERROR(_xlfn.AGGREGATE(15,6,הוצאות!$B$1:$B$1017*1/--(הוצאות!$A$1:$A$1017=$P$5),ROW()-5),""),"סה""כ"))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4" s="76" t="str">
        <f>IF(C484="סה""כ","",IFERROR(VLOOKUP($C484,הוצאות!$B:$Z,5,FALSE),""))</f>
        <v/>
      </c>
      <c r="E484" s="77">
        <v>167435</v>
      </c>
      <c r="F484" s="77">
        <v>114565</v>
      </c>
      <c r="G484" s="77">
        <v>145246</v>
      </c>
      <c r="H484" s="78">
        <v>251440</v>
      </c>
      <c r="I484" s="78">
        <v>201029</v>
      </c>
      <c r="J484" s="78">
        <v>265358.28000000003</v>
      </c>
      <c r="K484" s="79" t="str">
        <f ca="1">IF($C484="סה""כ",SUM(INDIRECT(ADDRESS(6,COLUMN())&amp;":"&amp;ADDRESS(ROW()-1,COLUMN()))),IFERROR(VLOOKUP($C484,הוצאות!$B:$AA,K$4-1,FALSE),""))</f>
        <v/>
      </c>
      <c r="L484" s="79" t="str">
        <f ca="1">IF($C484="סה""כ",SUM(INDIRECT(ADDRESS(6,COLUMN())&amp;":"&amp;ADDRESS(ROW()-1,COLUMN()))),IFERROR(VLOOKUP($C484,הוצאות!$B:$AA,L$4-1,FALSE),""))</f>
        <v/>
      </c>
      <c r="M484" s="79" t="str">
        <f ca="1">IF($C484="סה""כ",SUM(INDIRECT(ADDRESS(6,COLUMN())&amp;":"&amp;ADDRESS(ROW()-1,COLUMN()))),IFERROR(VLOOKUP($C484,הוצאות!$B:$AA,M$4-1,FALSE),""))</f>
        <v/>
      </c>
      <c r="N484" s="79" t="str">
        <f ca="1">IF($C484="סה""כ",SUM(INDIRECT(ADDRESS(6,COLUMN())&amp;":"&amp;ADDRESS(ROW()-1,COLUMN()))),IFERROR(VLOOKUP($C484,הוצאות!$B:$AA,N$4-1,FALSE),""))</f>
        <v/>
      </c>
      <c r="O484" s="79" t="str">
        <f ca="1">IF($C484="סה""כ",SUM(INDIRECT(ADDRESS(6,COLUMN())&amp;":"&amp;ADDRESS(ROW()-1,COLUMN()))),IFERROR(VLOOKUP($C484,הוצאות!$B:$AA,O$4-1,FALSE),""))</f>
        <v/>
      </c>
    </row>
    <row r="485" spans="1:15" ht="16.5" thickBot="1" x14ac:dyDescent="0.3">
      <c r="A485" s="52">
        <f t="shared" si="8"/>
        <v>0</v>
      </c>
      <c r="C485" s="75" t="str">
        <f>IF(OR(C484="סה""כ",C484=""),"",IF(IFERROR(_xlfn.AGGREGATE(15,6,הוצאות!$B$1:$B$1017*1/--(הוצאות!$A$1:$A$1017=$P$5),ROW()-5),"")&lt;2000000000,IFERROR(_xlfn.AGGREGATE(15,6,הוצאות!$B$1:$B$1017*1/--(הוצאות!$A$1:$A$1017=$P$5),ROW()-5),""),"סה""כ"))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5" s="76" t="str">
        <f>IF(C485="סה""כ","",IFERROR(VLOOKUP($C485,הוצאות!$B:$Z,5,FALSE),""))</f>
        <v/>
      </c>
      <c r="E485" s="77">
        <v>167435</v>
      </c>
      <c r="F485" s="77">
        <v>114565</v>
      </c>
      <c r="G485" s="77">
        <v>145246</v>
      </c>
      <c r="H485" s="78">
        <v>251440</v>
      </c>
      <c r="I485" s="78">
        <v>201029</v>
      </c>
      <c r="J485" s="78">
        <v>265358.28000000003</v>
      </c>
      <c r="K485" s="79" t="str">
        <f ca="1">IF($C485="סה""כ",SUM(INDIRECT(ADDRESS(6,COLUMN())&amp;":"&amp;ADDRESS(ROW()-1,COLUMN()))),IFERROR(VLOOKUP($C485,הוצאות!$B:$AA,K$4-1,FALSE),""))</f>
        <v/>
      </c>
      <c r="L485" s="79" t="str">
        <f ca="1">IF($C485="סה""כ",SUM(INDIRECT(ADDRESS(6,COLUMN())&amp;":"&amp;ADDRESS(ROW()-1,COLUMN()))),IFERROR(VLOOKUP($C485,הוצאות!$B:$AA,L$4-1,FALSE),""))</f>
        <v/>
      </c>
      <c r="M485" s="79" t="str">
        <f ca="1">IF($C485="סה""כ",SUM(INDIRECT(ADDRESS(6,COLUMN())&amp;":"&amp;ADDRESS(ROW()-1,COLUMN()))),IFERROR(VLOOKUP($C485,הוצאות!$B:$AA,M$4-1,FALSE),""))</f>
        <v/>
      </c>
      <c r="N485" s="79" t="str">
        <f ca="1">IF($C485="סה""כ",SUM(INDIRECT(ADDRESS(6,COLUMN())&amp;":"&amp;ADDRESS(ROW()-1,COLUMN()))),IFERROR(VLOOKUP($C485,הוצאות!$B:$AA,N$4-1,FALSE),""))</f>
        <v/>
      </c>
      <c r="O485" s="79" t="str">
        <f ca="1">IF($C485="סה""כ",SUM(INDIRECT(ADDRESS(6,COLUMN())&amp;":"&amp;ADDRESS(ROW()-1,COLUMN()))),IFERROR(VLOOKUP($C485,הוצאות!$B:$AA,O$4-1,FALSE),""))</f>
        <v/>
      </c>
    </row>
    <row r="486" spans="1:15" ht="16.5" thickBot="1" x14ac:dyDescent="0.3">
      <c r="A486" s="52">
        <f t="shared" si="8"/>
        <v>0</v>
      </c>
      <c r="C486" s="75" t="str">
        <f>IF(OR(C485="סה""כ",C485=""),"",IF(IFERROR(_xlfn.AGGREGATE(15,6,הוצאות!$B$1:$B$1017*1/--(הוצאות!$A$1:$A$1017=$P$5),ROW()-5),"")&lt;2000000000,IFERROR(_xlfn.AGGREGATE(15,6,הוצאות!$B$1:$B$1017*1/--(הוצאות!$A$1:$A$1017=$P$5),ROW()-5),""),"סה""כ"))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6" s="76" t="str">
        <f>IF(C486="סה""כ","",IFERROR(VLOOKUP($C486,הוצאות!$B:$Z,5,FALSE),""))</f>
        <v/>
      </c>
      <c r="E486" s="77">
        <v>167435</v>
      </c>
      <c r="F486" s="77">
        <v>114565</v>
      </c>
      <c r="G486" s="77">
        <v>145246</v>
      </c>
      <c r="H486" s="78">
        <v>251440</v>
      </c>
      <c r="I486" s="78">
        <v>201029</v>
      </c>
      <c r="J486" s="78">
        <v>265358.28000000003</v>
      </c>
      <c r="K486" s="79" t="str">
        <f ca="1">IF($C486="סה""כ",SUM(INDIRECT(ADDRESS(6,COLUMN())&amp;":"&amp;ADDRESS(ROW()-1,COLUMN()))),IFERROR(VLOOKUP($C486,הוצאות!$B:$AA,K$4-1,FALSE),""))</f>
        <v/>
      </c>
      <c r="L486" s="79" t="str">
        <f ca="1">IF($C486="סה""כ",SUM(INDIRECT(ADDRESS(6,COLUMN())&amp;":"&amp;ADDRESS(ROW()-1,COLUMN()))),IFERROR(VLOOKUP($C486,הוצאות!$B:$AA,L$4-1,FALSE),""))</f>
        <v/>
      </c>
      <c r="M486" s="79" t="str">
        <f ca="1">IF($C486="סה""כ",SUM(INDIRECT(ADDRESS(6,COLUMN())&amp;":"&amp;ADDRESS(ROW()-1,COLUMN()))),IFERROR(VLOOKUP($C486,הוצאות!$B:$AA,M$4-1,FALSE),""))</f>
        <v/>
      </c>
      <c r="N486" s="79" t="str">
        <f ca="1">IF($C486="סה""כ",SUM(INDIRECT(ADDRESS(6,COLUMN())&amp;":"&amp;ADDRESS(ROW()-1,COLUMN()))),IFERROR(VLOOKUP($C486,הוצאות!$B:$AA,N$4-1,FALSE),""))</f>
        <v/>
      </c>
      <c r="O486" s="79" t="str">
        <f ca="1">IF($C486="סה""כ",SUM(INDIRECT(ADDRESS(6,COLUMN())&amp;":"&amp;ADDRESS(ROW()-1,COLUMN()))),IFERROR(VLOOKUP($C486,הוצאות!$B:$AA,O$4-1,FALSE),""))</f>
        <v/>
      </c>
    </row>
    <row r="487" spans="1:15" ht="16.5" thickBot="1" x14ac:dyDescent="0.3">
      <c r="A487" s="52">
        <f t="shared" si="8"/>
        <v>0</v>
      </c>
      <c r="C487" s="75" t="str">
        <f>IF(OR(C486="סה""כ",C486=""),"",IF(IFERROR(_xlfn.AGGREGATE(15,6,הוצאות!$B$1:$B$1017*1/--(הוצאות!$A$1:$A$1017=$P$5),ROW()-5),"")&lt;2000000000,IFERROR(_xlfn.AGGREGATE(15,6,הוצאות!$B$1:$B$1017*1/--(הוצאות!$A$1:$A$1017=$P$5),ROW()-5),""),"סה""כ"))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7" s="76" t="str">
        <f>IF(C487="סה""כ","",IFERROR(VLOOKUP($C487,הוצאות!$B:$Z,5,FALSE),""))</f>
        <v/>
      </c>
      <c r="E487" s="77">
        <v>167435</v>
      </c>
      <c r="F487" s="77">
        <v>114565</v>
      </c>
      <c r="G487" s="77">
        <v>145246</v>
      </c>
      <c r="H487" s="78">
        <v>251440</v>
      </c>
      <c r="I487" s="78">
        <v>201029</v>
      </c>
      <c r="J487" s="78">
        <v>265358.28000000003</v>
      </c>
      <c r="K487" s="79" t="str">
        <f ca="1">IF($C487="סה""כ",SUM(INDIRECT(ADDRESS(6,COLUMN())&amp;":"&amp;ADDRESS(ROW()-1,COLUMN()))),IFERROR(VLOOKUP($C487,הוצאות!$B:$AA,K$4-1,FALSE),""))</f>
        <v/>
      </c>
      <c r="L487" s="79" t="str">
        <f ca="1">IF($C487="סה""כ",SUM(INDIRECT(ADDRESS(6,COLUMN())&amp;":"&amp;ADDRESS(ROW()-1,COLUMN()))),IFERROR(VLOOKUP($C487,הוצאות!$B:$AA,L$4-1,FALSE),""))</f>
        <v/>
      </c>
      <c r="M487" s="79" t="str">
        <f ca="1">IF($C487="סה""כ",SUM(INDIRECT(ADDRESS(6,COLUMN())&amp;":"&amp;ADDRESS(ROW()-1,COLUMN()))),IFERROR(VLOOKUP($C487,הוצאות!$B:$AA,M$4-1,FALSE),""))</f>
        <v/>
      </c>
      <c r="N487" s="79" t="str">
        <f ca="1">IF($C487="סה""כ",SUM(INDIRECT(ADDRESS(6,COLUMN())&amp;":"&amp;ADDRESS(ROW()-1,COLUMN()))),IFERROR(VLOOKUP($C487,הוצאות!$B:$AA,N$4-1,FALSE),""))</f>
        <v/>
      </c>
      <c r="O487" s="79" t="str">
        <f ca="1">IF($C487="סה""כ",SUM(INDIRECT(ADDRESS(6,COLUMN())&amp;":"&amp;ADDRESS(ROW()-1,COLUMN()))),IFERROR(VLOOKUP($C487,הוצאות!$B:$AA,O$4-1,FALSE),""))</f>
        <v/>
      </c>
    </row>
    <row r="488" spans="1:15" ht="16.5" thickBot="1" x14ac:dyDescent="0.3">
      <c r="A488" s="52">
        <f t="shared" si="8"/>
        <v>0</v>
      </c>
      <c r="C488" s="75" t="str">
        <f>IF(OR(C487="סה""כ",C487=""),"",IF(IFERROR(_xlfn.AGGREGATE(15,6,הוצאות!$B$1:$B$1017*1/--(הוצאות!$A$1:$A$1017=$P$5),ROW()-5),"")&lt;2000000000,IFERROR(_xlfn.AGGREGATE(15,6,הוצאות!$B$1:$B$1017*1/--(הוצאות!$A$1:$A$1017=$P$5),ROW()-5),""),"סה""כ"))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8" s="76" t="str">
        <f>IF(C488="סה""כ","",IFERROR(VLOOKUP($C488,הוצאות!$B:$Z,5,FALSE),""))</f>
        <v/>
      </c>
      <c r="E488" s="77">
        <v>167435</v>
      </c>
      <c r="F488" s="77">
        <v>114565</v>
      </c>
      <c r="G488" s="77">
        <v>145246</v>
      </c>
      <c r="H488" s="78">
        <v>251440</v>
      </c>
      <c r="I488" s="78">
        <v>201029</v>
      </c>
      <c r="J488" s="78">
        <v>265358.28000000003</v>
      </c>
      <c r="K488" s="79" t="str">
        <f ca="1">IF($C488="סה""כ",SUM(INDIRECT(ADDRESS(6,COLUMN())&amp;":"&amp;ADDRESS(ROW()-1,COLUMN()))),IFERROR(VLOOKUP($C488,הוצאות!$B:$AA,K$4-1,FALSE),""))</f>
        <v/>
      </c>
      <c r="L488" s="79" t="str">
        <f ca="1">IF($C488="סה""כ",SUM(INDIRECT(ADDRESS(6,COLUMN())&amp;":"&amp;ADDRESS(ROW()-1,COLUMN()))),IFERROR(VLOOKUP($C488,הוצאות!$B:$AA,L$4-1,FALSE),""))</f>
        <v/>
      </c>
      <c r="M488" s="79" t="str">
        <f ca="1">IF($C488="סה""כ",SUM(INDIRECT(ADDRESS(6,COLUMN())&amp;":"&amp;ADDRESS(ROW()-1,COLUMN()))),IFERROR(VLOOKUP($C488,הוצאות!$B:$AA,M$4-1,FALSE),""))</f>
        <v/>
      </c>
      <c r="N488" s="79" t="str">
        <f ca="1">IF($C488="סה""כ",SUM(INDIRECT(ADDRESS(6,COLUMN())&amp;":"&amp;ADDRESS(ROW()-1,COLUMN()))),IFERROR(VLOOKUP($C488,הוצאות!$B:$AA,N$4-1,FALSE),""))</f>
        <v/>
      </c>
      <c r="O488" s="79" t="str">
        <f ca="1">IF($C488="סה""כ",SUM(INDIRECT(ADDRESS(6,COLUMN())&amp;":"&amp;ADDRESS(ROW()-1,COLUMN()))),IFERROR(VLOOKUP($C488,הוצאות!$B:$AA,O$4-1,FALSE),""))</f>
        <v/>
      </c>
    </row>
    <row r="489" spans="1:15" ht="16.5" thickBot="1" x14ac:dyDescent="0.3">
      <c r="A489" s="52">
        <f t="shared" si="8"/>
        <v>0</v>
      </c>
      <c r="C489" s="75" t="str">
        <f>IF(OR(C488="סה""כ",C488=""),"",IF(IFERROR(_xlfn.AGGREGATE(15,6,הוצאות!$B$1:$B$1017*1/--(הוצאות!$A$1:$A$1017=$P$5),ROW()-5),"")&lt;2000000000,IFERROR(_xlfn.AGGREGATE(15,6,הוצאות!$B$1:$B$1017*1/--(הוצאות!$A$1:$A$1017=$P$5),ROW()-5),""),"סה""כ"))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89" s="76" t="str">
        <f>IF(C489="סה""כ","",IFERROR(VLOOKUP($C489,הוצאות!$B:$Z,5,FALSE),""))</f>
        <v/>
      </c>
      <c r="E489" s="77">
        <v>167435</v>
      </c>
      <c r="F489" s="77">
        <v>114565</v>
      </c>
      <c r="G489" s="77">
        <v>145246</v>
      </c>
      <c r="H489" s="78">
        <v>251440</v>
      </c>
      <c r="I489" s="78">
        <v>201029</v>
      </c>
      <c r="J489" s="78">
        <v>265358.28000000003</v>
      </c>
      <c r="K489" s="79" t="str">
        <f ca="1">IF($C489="סה""כ",SUM(INDIRECT(ADDRESS(6,COLUMN())&amp;":"&amp;ADDRESS(ROW()-1,COLUMN()))),IFERROR(VLOOKUP($C489,הוצאות!$B:$AA,K$4-1,FALSE),""))</f>
        <v/>
      </c>
      <c r="L489" s="79" t="str">
        <f ca="1">IF($C489="סה""כ",SUM(INDIRECT(ADDRESS(6,COLUMN())&amp;":"&amp;ADDRESS(ROW()-1,COLUMN()))),IFERROR(VLOOKUP($C489,הוצאות!$B:$AA,L$4-1,FALSE),""))</f>
        <v/>
      </c>
      <c r="M489" s="79" t="str">
        <f ca="1">IF($C489="סה""כ",SUM(INDIRECT(ADDRESS(6,COLUMN())&amp;":"&amp;ADDRESS(ROW()-1,COLUMN()))),IFERROR(VLOOKUP($C489,הוצאות!$B:$AA,M$4-1,FALSE),""))</f>
        <v/>
      </c>
      <c r="N489" s="79" t="str">
        <f ca="1">IF($C489="סה""כ",SUM(INDIRECT(ADDRESS(6,COLUMN())&amp;":"&amp;ADDRESS(ROW()-1,COLUMN()))),IFERROR(VLOOKUP($C489,הוצאות!$B:$AA,N$4-1,FALSE),""))</f>
        <v/>
      </c>
      <c r="O489" s="79" t="str">
        <f ca="1">IF($C489="סה""כ",SUM(INDIRECT(ADDRESS(6,COLUMN())&amp;":"&amp;ADDRESS(ROW()-1,COLUMN()))),IFERROR(VLOOKUP($C489,הוצאות!$B:$AA,O$4-1,FALSE),""))</f>
        <v/>
      </c>
    </row>
    <row r="490" spans="1:15" ht="16.5" thickBot="1" x14ac:dyDescent="0.3">
      <c r="A490" s="52">
        <f t="shared" si="8"/>
        <v>0</v>
      </c>
      <c r="C490" s="75" t="str">
        <f>IF(OR(C489="סה""כ",C489=""),"",IF(IFERROR(_xlfn.AGGREGATE(15,6,הוצאות!$B$1:$B$1017*1/--(הוצאות!$A$1:$A$1017=$P$5),ROW()-5),"")&lt;2000000000,IFERROR(_xlfn.AGGREGATE(15,6,הוצאות!$B$1:$B$1017*1/--(הוצאות!$A$1:$A$1017=$P$5),ROW()-5),""),"סה""כ"))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0" s="76" t="str">
        <f>IF(C490="סה""כ","",IFERROR(VLOOKUP($C490,הוצאות!$B:$Z,5,FALSE),""))</f>
        <v/>
      </c>
      <c r="E490" s="77">
        <v>167435</v>
      </c>
      <c r="F490" s="77">
        <v>114565</v>
      </c>
      <c r="G490" s="77">
        <v>145246</v>
      </c>
      <c r="H490" s="78">
        <v>251440</v>
      </c>
      <c r="I490" s="78">
        <v>201029</v>
      </c>
      <c r="J490" s="78">
        <v>265358.28000000003</v>
      </c>
      <c r="K490" s="79" t="str">
        <f ca="1">IF($C490="סה""כ",SUM(INDIRECT(ADDRESS(6,COLUMN())&amp;":"&amp;ADDRESS(ROW()-1,COLUMN()))),IFERROR(VLOOKUP($C490,הוצאות!$B:$AA,K$4-1,FALSE),""))</f>
        <v/>
      </c>
      <c r="L490" s="79" t="str">
        <f ca="1">IF($C490="סה""כ",SUM(INDIRECT(ADDRESS(6,COLUMN())&amp;":"&amp;ADDRESS(ROW()-1,COLUMN()))),IFERROR(VLOOKUP($C490,הוצאות!$B:$AA,L$4-1,FALSE),""))</f>
        <v/>
      </c>
      <c r="M490" s="79" t="str">
        <f ca="1">IF($C490="סה""כ",SUM(INDIRECT(ADDRESS(6,COLUMN())&amp;":"&amp;ADDRESS(ROW()-1,COLUMN()))),IFERROR(VLOOKUP($C490,הוצאות!$B:$AA,M$4-1,FALSE),""))</f>
        <v/>
      </c>
      <c r="N490" s="79" t="str">
        <f ca="1">IF($C490="סה""כ",SUM(INDIRECT(ADDRESS(6,COLUMN())&amp;":"&amp;ADDRESS(ROW()-1,COLUMN()))),IFERROR(VLOOKUP($C490,הוצאות!$B:$AA,N$4-1,FALSE),""))</f>
        <v/>
      </c>
      <c r="O490" s="79" t="str">
        <f ca="1">IF($C490="סה""כ",SUM(INDIRECT(ADDRESS(6,COLUMN())&amp;":"&amp;ADDRESS(ROW()-1,COLUMN()))),IFERROR(VLOOKUP($C490,הוצאות!$B:$AA,O$4-1,FALSE),""))</f>
        <v/>
      </c>
    </row>
    <row r="491" spans="1:15" ht="16.5" thickBot="1" x14ac:dyDescent="0.3">
      <c r="A491" s="52">
        <f t="shared" si="8"/>
        <v>0</v>
      </c>
      <c r="C491" s="75" t="str">
        <f>IF(OR(C490="סה""כ",C490=""),"",IF(IFERROR(_xlfn.AGGREGATE(15,6,הוצאות!$B$1:$B$1017*1/--(הוצאות!$A$1:$A$1017=$P$5),ROW()-5),"")&lt;2000000000,IFERROR(_xlfn.AGGREGATE(15,6,הוצאות!$B$1:$B$1017*1/--(הוצאות!$A$1:$A$1017=$P$5),ROW()-5),""),"סה""כ"))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1" s="76" t="str">
        <f>IF(C491="סה""כ","",IFERROR(VLOOKUP($C491,הוצאות!$B:$Z,5,FALSE),""))</f>
        <v/>
      </c>
      <c r="E491" s="77">
        <v>167435</v>
      </c>
      <c r="F491" s="77">
        <v>114565</v>
      </c>
      <c r="G491" s="77">
        <v>145246</v>
      </c>
      <c r="H491" s="78">
        <v>251440</v>
      </c>
      <c r="I491" s="78">
        <v>201029</v>
      </c>
      <c r="J491" s="78">
        <v>265358.28000000003</v>
      </c>
      <c r="K491" s="79" t="str">
        <f ca="1">IF($C491="סה""כ",SUM(INDIRECT(ADDRESS(6,COLUMN())&amp;":"&amp;ADDRESS(ROW()-1,COLUMN()))),IFERROR(VLOOKUP($C491,הוצאות!$B:$AA,K$4-1,FALSE),""))</f>
        <v/>
      </c>
      <c r="L491" s="79" t="str">
        <f ca="1">IF($C491="סה""כ",SUM(INDIRECT(ADDRESS(6,COLUMN())&amp;":"&amp;ADDRESS(ROW()-1,COLUMN()))),IFERROR(VLOOKUP($C491,הוצאות!$B:$AA,L$4-1,FALSE),""))</f>
        <v/>
      </c>
      <c r="M491" s="79" t="str">
        <f ca="1">IF($C491="סה""כ",SUM(INDIRECT(ADDRESS(6,COLUMN())&amp;":"&amp;ADDRESS(ROW()-1,COLUMN()))),IFERROR(VLOOKUP($C491,הוצאות!$B:$AA,M$4-1,FALSE),""))</f>
        <v/>
      </c>
      <c r="N491" s="79" t="str">
        <f ca="1">IF($C491="סה""כ",SUM(INDIRECT(ADDRESS(6,COLUMN())&amp;":"&amp;ADDRESS(ROW()-1,COLUMN()))),IFERROR(VLOOKUP($C491,הוצאות!$B:$AA,N$4-1,FALSE),""))</f>
        <v/>
      </c>
      <c r="O491" s="79" t="str">
        <f ca="1">IF($C491="סה""כ",SUM(INDIRECT(ADDRESS(6,COLUMN())&amp;":"&amp;ADDRESS(ROW()-1,COLUMN()))),IFERROR(VLOOKUP($C491,הוצאות!$B:$AA,O$4-1,FALSE),""))</f>
        <v/>
      </c>
    </row>
    <row r="492" spans="1:15" ht="16.5" thickBot="1" x14ac:dyDescent="0.3">
      <c r="A492" s="52">
        <f t="shared" si="8"/>
        <v>0</v>
      </c>
      <c r="C492" s="75" t="str">
        <f>IF(OR(C491="סה""כ",C491=""),"",IF(IFERROR(_xlfn.AGGREGATE(15,6,הוצאות!$B$1:$B$1017*1/--(הוצאות!$A$1:$A$1017=$P$5),ROW()-5),"")&lt;2000000000,IFERROR(_xlfn.AGGREGATE(15,6,הוצאות!$B$1:$B$1017*1/--(הוצאות!$A$1:$A$1017=$P$5),ROW()-5),""),"סה""כ"))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2" s="76" t="str">
        <f>IF(C492="סה""כ","",IFERROR(VLOOKUP($C492,הוצאות!$B:$Z,5,FALSE),""))</f>
        <v/>
      </c>
      <c r="E492" s="77">
        <v>167435</v>
      </c>
      <c r="F492" s="77">
        <v>114565</v>
      </c>
      <c r="G492" s="77">
        <v>145246</v>
      </c>
      <c r="H492" s="78">
        <v>251440</v>
      </c>
      <c r="I492" s="78">
        <v>201029</v>
      </c>
      <c r="J492" s="78">
        <v>265358.28000000003</v>
      </c>
      <c r="K492" s="79" t="str">
        <f ca="1">IF($C492="סה""כ",SUM(INDIRECT(ADDRESS(6,COLUMN())&amp;":"&amp;ADDRESS(ROW()-1,COLUMN()))),IFERROR(VLOOKUP($C492,הוצאות!$B:$AA,K$4-1,FALSE),""))</f>
        <v/>
      </c>
      <c r="L492" s="79" t="str">
        <f ca="1">IF($C492="סה""כ",SUM(INDIRECT(ADDRESS(6,COLUMN())&amp;":"&amp;ADDRESS(ROW()-1,COLUMN()))),IFERROR(VLOOKUP($C492,הוצאות!$B:$AA,L$4-1,FALSE),""))</f>
        <v/>
      </c>
      <c r="M492" s="79" t="str">
        <f ca="1">IF($C492="סה""כ",SUM(INDIRECT(ADDRESS(6,COLUMN())&amp;":"&amp;ADDRESS(ROW()-1,COLUMN()))),IFERROR(VLOOKUP($C492,הוצאות!$B:$AA,M$4-1,FALSE),""))</f>
        <v/>
      </c>
      <c r="N492" s="79" t="str">
        <f ca="1">IF($C492="סה""כ",SUM(INDIRECT(ADDRESS(6,COLUMN())&amp;":"&amp;ADDRESS(ROW()-1,COLUMN()))),IFERROR(VLOOKUP($C492,הוצאות!$B:$AA,N$4-1,FALSE),""))</f>
        <v/>
      </c>
      <c r="O492" s="79" t="str">
        <f ca="1">IF($C492="סה""כ",SUM(INDIRECT(ADDRESS(6,COLUMN())&amp;":"&amp;ADDRESS(ROW()-1,COLUMN()))),IFERROR(VLOOKUP($C492,הוצאות!$B:$AA,O$4-1,FALSE),""))</f>
        <v/>
      </c>
    </row>
    <row r="493" spans="1:15" ht="16.5" thickBot="1" x14ac:dyDescent="0.3">
      <c r="A493" s="52">
        <f t="shared" si="8"/>
        <v>0</v>
      </c>
      <c r="C493" s="75" t="str">
        <f>IF(OR(C492="סה""כ",C492=""),"",IF(IFERROR(_xlfn.AGGREGATE(15,6,הוצאות!$B$1:$B$1017*1/--(הוצאות!$A$1:$A$1017=$P$5),ROW()-5),"")&lt;2000000000,IFERROR(_xlfn.AGGREGATE(15,6,הוצאות!$B$1:$B$1017*1/--(הוצאות!$A$1:$A$1017=$P$5),ROW()-5),""),"סה""כ"))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3" s="76" t="str">
        <f>IF(C493="סה""כ","",IFERROR(VLOOKUP($C493,הוצאות!$B:$Z,5,FALSE),""))</f>
        <v/>
      </c>
      <c r="E493" s="77">
        <v>167435</v>
      </c>
      <c r="F493" s="77">
        <v>114565</v>
      </c>
      <c r="G493" s="77">
        <v>145246</v>
      </c>
      <c r="H493" s="78">
        <v>251440</v>
      </c>
      <c r="I493" s="78">
        <v>201029</v>
      </c>
      <c r="J493" s="78">
        <v>265358.28000000003</v>
      </c>
      <c r="K493" s="79" t="str">
        <f ca="1">IF($C493="סה""כ",SUM(INDIRECT(ADDRESS(6,COLUMN())&amp;":"&amp;ADDRESS(ROW()-1,COLUMN()))),IFERROR(VLOOKUP($C493,הוצאות!$B:$AA,K$4-1,FALSE),""))</f>
        <v/>
      </c>
      <c r="L493" s="79" t="str">
        <f ca="1">IF($C493="סה""כ",SUM(INDIRECT(ADDRESS(6,COLUMN())&amp;":"&amp;ADDRESS(ROW()-1,COLUMN()))),IFERROR(VLOOKUP($C493,הוצאות!$B:$AA,L$4-1,FALSE),""))</f>
        <v/>
      </c>
      <c r="M493" s="79" t="str">
        <f ca="1">IF($C493="סה""כ",SUM(INDIRECT(ADDRESS(6,COLUMN())&amp;":"&amp;ADDRESS(ROW()-1,COLUMN()))),IFERROR(VLOOKUP($C493,הוצאות!$B:$AA,M$4-1,FALSE),""))</f>
        <v/>
      </c>
      <c r="N493" s="79" t="str">
        <f ca="1">IF($C493="סה""כ",SUM(INDIRECT(ADDRESS(6,COLUMN())&amp;":"&amp;ADDRESS(ROW()-1,COLUMN()))),IFERROR(VLOOKUP($C493,הוצאות!$B:$AA,N$4-1,FALSE),""))</f>
        <v/>
      </c>
      <c r="O493" s="79" t="str">
        <f ca="1">IF($C493="סה""כ",SUM(INDIRECT(ADDRESS(6,COLUMN())&amp;":"&amp;ADDRESS(ROW()-1,COLUMN()))),IFERROR(VLOOKUP($C493,הוצאות!$B:$AA,O$4-1,FALSE),""))</f>
        <v/>
      </c>
    </row>
    <row r="494" spans="1:15" ht="16.5" thickBot="1" x14ac:dyDescent="0.3">
      <c r="A494" s="52">
        <f t="shared" si="8"/>
        <v>0</v>
      </c>
      <c r="C494" s="75" t="str">
        <f>IF(OR(C493="סה""כ",C493=""),"",IF(IFERROR(_xlfn.AGGREGATE(15,6,הוצאות!$B$1:$B$1017*1/--(הוצאות!$A$1:$A$1017=$P$5),ROW()-5),"")&lt;2000000000,IFERROR(_xlfn.AGGREGATE(15,6,הוצאות!$B$1:$B$1017*1/--(הוצאות!$A$1:$A$1017=$P$5),ROW()-5),""),"סה""כ"))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4" s="76" t="str">
        <f>IF(C494="סה""כ","",IFERROR(VLOOKUP($C494,הוצאות!$B:$Z,5,FALSE),""))</f>
        <v/>
      </c>
      <c r="E494" s="77">
        <v>167435</v>
      </c>
      <c r="F494" s="77">
        <v>114565</v>
      </c>
      <c r="G494" s="77">
        <v>145246</v>
      </c>
      <c r="H494" s="78">
        <v>251440</v>
      </c>
      <c r="I494" s="78">
        <v>201029</v>
      </c>
      <c r="J494" s="78">
        <v>265358.28000000003</v>
      </c>
      <c r="K494" s="79" t="str">
        <f ca="1">IF($C494="סה""כ",SUM(INDIRECT(ADDRESS(6,COLUMN())&amp;":"&amp;ADDRESS(ROW()-1,COLUMN()))),IFERROR(VLOOKUP($C494,הוצאות!$B:$AA,K$4-1,FALSE),""))</f>
        <v/>
      </c>
      <c r="L494" s="79" t="str">
        <f ca="1">IF($C494="סה""כ",SUM(INDIRECT(ADDRESS(6,COLUMN())&amp;":"&amp;ADDRESS(ROW()-1,COLUMN()))),IFERROR(VLOOKUP($C494,הוצאות!$B:$AA,L$4-1,FALSE),""))</f>
        <v/>
      </c>
      <c r="M494" s="79" t="str">
        <f ca="1">IF($C494="סה""כ",SUM(INDIRECT(ADDRESS(6,COLUMN())&amp;":"&amp;ADDRESS(ROW()-1,COLUMN()))),IFERROR(VLOOKUP($C494,הוצאות!$B:$AA,M$4-1,FALSE),""))</f>
        <v/>
      </c>
      <c r="N494" s="79" t="str">
        <f ca="1">IF($C494="סה""כ",SUM(INDIRECT(ADDRESS(6,COLUMN())&amp;":"&amp;ADDRESS(ROW()-1,COLUMN()))),IFERROR(VLOOKUP($C494,הוצאות!$B:$AA,N$4-1,FALSE),""))</f>
        <v/>
      </c>
      <c r="O494" s="79" t="str">
        <f ca="1">IF($C494="סה""כ",SUM(INDIRECT(ADDRESS(6,COLUMN())&amp;":"&amp;ADDRESS(ROW()-1,COLUMN()))),IFERROR(VLOOKUP($C494,הוצאות!$B:$AA,O$4-1,FALSE),""))</f>
        <v/>
      </c>
    </row>
    <row r="495" spans="1:15" ht="16.5" thickBot="1" x14ac:dyDescent="0.3">
      <c r="A495" s="52">
        <f t="shared" si="8"/>
        <v>0</v>
      </c>
      <c r="C495" s="75" t="str">
        <f>IF(OR(C494="סה""כ",C494=""),"",IF(IFERROR(_xlfn.AGGREGATE(15,6,הוצאות!$B$1:$B$1017*1/--(הוצאות!$A$1:$A$1017=$P$5),ROW()-5),"")&lt;2000000000,IFERROR(_xlfn.AGGREGATE(15,6,הוצאות!$B$1:$B$1017*1/--(הוצאות!$A$1:$A$1017=$P$5),ROW()-5),""),"סה""כ"))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5" s="76" t="str">
        <f>IF(C495="סה""כ","",IFERROR(VLOOKUP($C495,הוצאות!$B:$Z,5,FALSE),""))</f>
        <v/>
      </c>
      <c r="E495" s="77">
        <v>167435</v>
      </c>
      <c r="F495" s="77">
        <v>114565</v>
      </c>
      <c r="G495" s="77">
        <v>145246</v>
      </c>
      <c r="H495" s="78">
        <v>251440</v>
      </c>
      <c r="I495" s="78">
        <v>201029</v>
      </c>
      <c r="J495" s="78">
        <v>265358.28000000003</v>
      </c>
      <c r="K495" s="79" t="str">
        <f ca="1">IF($C495="סה""כ",SUM(INDIRECT(ADDRESS(6,COLUMN())&amp;":"&amp;ADDRESS(ROW()-1,COLUMN()))),IFERROR(VLOOKUP($C495,הוצאות!$B:$AA,K$4-1,FALSE),""))</f>
        <v/>
      </c>
      <c r="L495" s="79" t="str">
        <f ca="1">IF($C495="סה""כ",SUM(INDIRECT(ADDRESS(6,COLUMN())&amp;":"&amp;ADDRESS(ROW()-1,COLUMN()))),IFERROR(VLOOKUP($C495,הוצאות!$B:$AA,L$4-1,FALSE),""))</f>
        <v/>
      </c>
      <c r="M495" s="79" t="str">
        <f ca="1">IF($C495="סה""כ",SUM(INDIRECT(ADDRESS(6,COLUMN())&amp;":"&amp;ADDRESS(ROW()-1,COLUMN()))),IFERROR(VLOOKUP($C495,הוצאות!$B:$AA,M$4-1,FALSE),""))</f>
        <v/>
      </c>
      <c r="N495" s="79" t="str">
        <f ca="1">IF($C495="סה""כ",SUM(INDIRECT(ADDRESS(6,COLUMN())&amp;":"&amp;ADDRESS(ROW()-1,COLUMN()))),IFERROR(VLOOKUP($C495,הוצאות!$B:$AA,N$4-1,FALSE),""))</f>
        <v/>
      </c>
      <c r="O495" s="79" t="str">
        <f ca="1">IF($C495="סה""כ",SUM(INDIRECT(ADDRESS(6,COLUMN())&amp;":"&amp;ADDRESS(ROW()-1,COLUMN()))),IFERROR(VLOOKUP($C495,הוצאות!$B:$AA,O$4-1,FALSE),""))</f>
        <v/>
      </c>
    </row>
    <row r="496" spans="1:15" ht="16.5" thickBot="1" x14ac:dyDescent="0.3">
      <c r="A496" s="52">
        <f t="shared" si="8"/>
        <v>0</v>
      </c>
      <c r="C496" s="75" t="str">
        <f>IF(OR(C495="סה""כ",C495=""),"",IF(IFERROR(_xlfn.AGGREGATE(15,6,הוצאות!$B$1:$B$1017*1/--(הוצאות!$A$1:$A$1017=$P$5),ROW()-5),"")&lt;2000000000,IFERROR(_xlfn.AGGREGATE(15,6,הוצאות!$B$1:$B$1017*1/--(הוצאות!$A$1:$A$1017=$P$5),ROW()-5),""),"סה""כ"))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6" s="76" t="str">
        <f>IF(C496="סה""כ","",IFERROR(VLOOKUP($C496,הוצאות!$B:$Z,5,FALSE),""))</f>
        <v/>
      </c>
      <c r="E496" s="77">
        <v>167435</v>
      </c>
      <c r="F496" s="77">
        <v>114565</v>
      </c>
      <c r="G496" s="77">
        <v>145246</v>
      </c>
      <c r="H496" s="78">
        <v>251440</v>
      </c>
      <c r="I496" s="78">
        <v>201029</v>
      </c>
      <c r="J496" s="78">
        <v>265358.28000000003</v>
      </c>
      <c r="K496" s="79" t="str">
        <f ca="1">IF($C496="סה""כ",SUM(INDIRECT(ADDRESS(6,COLUMN())&amp;":"&amp;ADDRESS(ROW()-1,COLUMN()))),IFERROR(VLOOKUP($C496,הוצאות!$B:$AA,K$4-1,FALSE),""))</f>
        <v/>
      </c>
      <c r="L496" s="79" t="str">
        <f ca="1">IF($C496="סה""כ",SUM(INDIRECT(ADDRESS(6,COLUMN())&amp;":"&amp;ADDRESS(ROW()-1,COLUMN()))),IFERROR(VLOOKUP($C496,הוצאות!$B:$AA,L$4-1,FALSE),""))</f>
        <v/>
      </c>
      <c r="M496" s="79" t="str">
        <f ca="1">IF($C496="סה""כ",SUM(INDIRECT(ADDRESS(6,COLUMN())&amp;":"&amp;ADDRESS(ROW()-1,COLUMN()))),IFERROR(VLOOKUP($C496,הוצאות!$B:$AA,M$4-1,FALSE),""))</f>
        <v/>
      </c>
      <c r="N496" s="79" t="str">
        <f ca="1">IF($C496="סה""כ",SUM(INDIRECT(ADDRESS(6,COLUMN())&amp;":"&amp;ADDRESS(ROW()-1,COLUMN()))),IFERROR(VLOOKUP($C496,הוצאות!$B:$AA,N$4-1,FALSE),""))</f>
        <v/>
      </c>
      <c r="O496" s="79" t="str">
        <f ca="1">IF($C496="סה""כ",SUM(INDIRECT(ADDRESS(6,COLUMN())&amp;":"&amp;ADDRESS(ROW()-1,COLUMN()))),IFERROR(VLOOKUP($C496,הוצאות!$B:$AA,O$4-1,FALSE),""))</f>
        <v/>
      </c>
    </row>
    <row r="497" spans="1:15" ht="16.5" thickBot="1" x14ac:dyDescent="0.3">
      <c r="A497" s="52">
        <f t="shared" si="8"/>
        <v>0</v>
      </c>
      <c r="C497" s="75" t="str">
        <f>IF(OR(C496="סה""כ",C496=""),"",IF(IFERROR(_xlfn.AGGREGATE(15,6,הוצאות!$B$1:$B$1017*1/--(הוצאות!$A$1:$A$1017=$P$5),ROW()-5),"")&lt;2000000000,IFERROR(_xlfn.AGGREGATE(15,6,הוצאות!$B$1:$B$1017*1/--(הוצאות!$A$1:$A$1017=$P$5),ROW()-5),""),"סה""כ"))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7" s="76" t="str">
        <f>IF(C497="סה""כ","",IFERROR(VLOOKUP($C497,הוצאות!$B:$Z,5,FALSE),""))</f>
        <v/>
      </c>
      <c r="E497" s="77">
        <v>167435</v>
      </c>
      <c r="F497" s="77">
        <v>114565</v>
      </c>
      <c r="G497" s="77">
        <v>145246</v>
      </c>
      <c r="H497" s="78">
        <v>251440</v>
      </c>
      <c r="I497" s="78">
        <v>201029</v>
      </c>
      <c r="J497" s="78">
        <v>265358.28000000003</v>
      </c>
      <c r="K497" s="79" t="str">
        <f ca="1">IF($C497="סה""כ",SUM(INDIRECT(ADDRESS(6,COLUMN())&amp;":"&amp;ADDRESS(ROW()-1,COLUMN()))),IFERROR(VLOOKUP($C497,הוצאות!$B:$AA,K$4-1,FALSE),""))</f>
        <v/>
      </c>
      <c r="L497" s="79" t="str">
        <f ca="1">IF($C497="סה""כ",SUM(INDIRECT(ADDRESS(6,COLUMN())&amp;":"&amp;ADDRESS(ROW()-1,COLUMN()))),IFERROR(VLOOKUP($C497,הוצאות!$B:$AA,L$4-1,FALSE),""))</f>
        <v/>
      </c>
      <c r="M497" s="79" t="str">
        <f ca="1">IF($C497="סה""כ",SUM(INDIRECT(ADDRESS(6,COLUMN())&amp;":"&amp;ADDRESS(ROW()-1,COLUMN()))),IFERROR(VLOOKUP($C497,הוצאות!$B:$AA,M$4-1,FALSE),""))</f>
        <v/>
      </c>
      <c r="N497" s="79" t="str">
        <f ca="1">IF($C497="סה""כ",SUM(INDIRECT(ADDRESS(6,COLUMN())&amp;":"&amp;ADDRESS(ROW()-1,COLUMN()))),IFERROR(VLOOKUP($C497,הוצאות!$B:$AA,N$4-1,FALSE),""))</f>
        <v/>
      </c>
      <c r="O497" s="79" t="str">
        <f ca="1">IF($C497="סה""כ",SUM(INDIRECT(ADDRESS(6,COLUMN())&amp;":"&amp;ADDRESS(ROW()-1,COLUMN()))),IFERROR(VLOOKUP($C497,הוצאות!$B:$AA,O$4-1,FALSE),""))</f>
        <v/>
      </c>
    </row>
    <row r="498" spans="1:15" ht="16.5" thickBot="1" x14ac:dyDescent="0.3">
      <c r="A498" s="52">
        <f t="shared" si="8"/>
        <v>0</v>
      </c>
      <c r="C498" s="75" t="str">
        <f>IF(OR(C497="סה""כ",C497=""),"",IF(IFERROR(_xlfn.AGGREGATE(15,6,הוצאות!$B$1:$B$1017*1/--(הוצאות!$A$1:$A$1017=$P$5),ROW()-5),"")&lt;2000000000,IFERROR(_xlfn.AGGREGATE(15,6,הוצאות!$B$1:$B$1017*1/--(הוצאות!$A$1:$A$1017=$P$5),ROW()-5),""),"סה""כ"))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8" s="76" t="str">
        <f>IF(C498="סה""כ","",IFERROR(VLOOKUP($C498,הוצאות!$B:$Z,5,FALSE),""))</f>
        <v/>
      </c>
      <c r="E498" s="77">
        <v>167435</v>
      </c>
      <c r="F498" s="77">
        <v>114565</v>
      </c>
      <c r="G498" s="77">
        <v>145246</v>
      </c>
      <c r="H498" s="78">
        <v>251440</v>
      </c>
      <c r="I498" s="78">
        <v>201029</v>
      </c>
      <c r="J498" s="78">
        <v>265358.28000000003</v>
      </c>
      <c r="K498" s="79" t="str">
        <f ca="1">IF($C498="סה""כ",SUM(INDIRECT(ADDRESS(6,COLUMN())&amp;":"&amp;ADDRESS(ROW()-1,COLUMN()))),IFERROR(VLOOKUP($C498,הוצאות!$B:$AA,K$4-1,FALSE),""))</f>
        <v/>
      </c>
      <c r="L498" s="79" t="str">
        <f ca="1">IF($C498="סה""כ",SUM(INDIRECT(ADDRESS(6,COLUMN())&amp;":"&amp;ADDRESS(ROW()-1,COLUMN()))),IFERROR(VLOOKUP($C498,הוצאות!$B:$AA,L$4-1,FALSE),""))</f>
        <v/>
      </c>
      <c r="M498" s="79" t="str">
        <f ca="1">IF($C498="סה""כ",SUM(INDIRECT(ADDRESS(6,COLUMN())&amp;":"&amp;ADDRESS(ROW()-1,COLUMN()))),IFERROR(VLOOKUP($C498,הוצאות!$B:$AA,M$4-1,FALSE),""))</f>
        <v/>
      </c>
      <c r="N498" s="79" t="str">
        <f ca="1">IF($C498="סה""כ",SUM(INDIRECT(ADDRESS(6,COLUMN())&amp;":"&amp;ADDRESS(ROW()-1,COLUMN()))),IFERROR(VLOOKUP($C498,הוצאות!$B:$AA,N$4-1,FALSE),""))</f>
        <v/>
      </c>
      <c r="O498" s="79" t="str">
        <f ca="1">IF($C498="סה""כ",SUM(INDIRECT(ADDRESS(6,COLUMN())&amp;":"&amp;ADDRESS(ROW()-1,COLUMN()))),IFERROR(VLOOKUP($C498,הוצאות!$B:$AA,O$4-1,FALSE),""))</f>
        <v/>
      </c>
    </row>
    <row r="499" spans="1:15" ht="16.5" thickBot="1" x14ac:dyDescent="0.3">
      <c r="A499" s="52">
        <f t="shared" si="8"/>
        <v>0</v>
      </c>
      <c r="C499" s="75" t="str">
        <f>IF(OR(C498="סה""כ",C498=""),"",IF(IFERROR(_xlfn.AGGREGATE(15,6,הוצאות!$B$1:$B$1017*1/--(הוצאות!$A$1:$A$1017=$P$5),ROW()-5),"")&lt;2000000000,IFERROR(_xlfn.AGGREGATE(15,6,הוצאות!$B$1:$B$1017*1/--(הוצאות!$A$1:$A$1017=$P$5),ROW()-5),""),"סה""כ"))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499" s="76" t="str">
        <f>IF(C499="סה""כ","",IFERROR(VLOOKUP($C499,הוצאות!$B:$Z,5,FALSE),""))</f>
        <v/>
      </c>
      <c r="E499" s="77">
        <v>167435</v>
      </c>
      <c r="F499" s="77">
        <v>114565</v>
      </c>
      <c r="G499" s="77">
        <v>145246</v>
      </c>
      <c r="H499" s="78">
        <v>251440</v>
      </c>
      <c r="I499" s="78">
        <v>201029</v>
      </c>
      <c r="J499" s="78">
        <v>265358.28000000003</v>
      </c>
      <c r="K499" s="79" t="str">
        <f ca="1">IF($C499="סה""כ",SUM(INDIRECT(ADDRESS(6,COLUMN())&amp;":"&amp;ADDRESS(ROW()-1,COLUMN()))),IFERROR(VLOOKUP($C499,הוצאות!$B:$AA,K$4-1,FALSE),""))</f>
        <v/>
      </c>
      <c r="L499" s="79" t="str">
        <f ca="1">IF($C499="סה""כ",SUM(INDIRECT(ADDRESS(6,COLUMN())&amp;":"&amp;ADDRESS(ROW()-1,COLUMN()))),IFERROR(VLOOKUP($C499,הוצאות!$B:$AA,L$4-1,FALSE),""))</f>
        <v/>
      </c>
      <c r="M499" s="79" t="str">
        <f ca="1">IF($C499="סה""כ",SUM(INDIRECT(ADDRESS(6,COLUMN())&amp;":"&amp;ADDRESS(ROW()-1,COLUMN()))),IFERROR(VLOOKUP($C499,הוצאות!$B:$AA,M$4-1,FALSE),""))</f>
        <v/>
      </c>
      <c r="N499" s="79" t="str">
        <f ca="1">IF($C499="סה""כ",SUM(INDIRECT(ADDRESS(6,COLUMN())&amp;":"&amp;ADDRESS(ROW()-1,COLUMN()))),IFERROR(VLOOKUP($C499,הוצאות!$B:$AA,N$4-1,FALSE),""))</f>
        <v/>
      </c>
      <c r="O499" s="79" t="str">
        <f ca="1">IF($C499="סה""כ",SUM(INDIRECT(ADDRESS(6,COLUMN())&amp;":"&amp;ADDRESS(ROW()-1,COLUMN()))),IFERROR(VLOOKUP($C499,הוצאות!$B:$AA,O$4-1,FALSE),""))</f>
        <v/>
      </c>
    </row>
    <row r="500" spans="1:15" ht="16.5" thickBot="1" x14ac:dyDescent="0.3">
      <c r="A500" s="52">
        <f t="shared" si="8"/>
        <v>0</v>
      </c>
      <c r="C500" s="75" t="str">
        <f>IF(OR(C499="סה""כ",C499=""),"",IF(IFERROR(_xlfn.AGGREGATE(15,6,הוצאות!$B$1:$B$1017*1/--(הוצאות!$A$1:$A$1017=$P$5),ROW()-5),"")&lt;2000000000,IFERROR(_xlfn.AGGREGATE(15,6,הוצאות!$B$1:$B$1017*1/--(הוצאות!$A$1:$A$1017=$P$5),ROW()-5),""),"סה""כ"))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0" s="76" t="str">
        <f>IF(C500="סה""כ","",IFERROR(VLOOKUP($C500,הוצאות!$B:$Z,5,FALSE),""))</f>
        <v/>
      </c>
      <c r="E500" s="77">
        <v>167435</v>
      </c>
      <c r="F500" s="77">
        <v>114565</v>
      </c>
      <c r="G500" s="77">
        <v>145246</v>
      </c>
      <c r="H500" s="78">
        <v>251440</v>
      </c>
      <c r="I500" s="78">
        <v>201029</v>
      </c>
      <c r="J500" s="78">
        <v>265358.28000000003</v>
      </c>
      <c r="K500" s="79" t="str">
        <f ca="1">IF($C500="סה""כ",SUM(INDIRECT(ADDRESS(6,COLUMN())&amp;":"&amp;ADDRESS(ROW()-1,COLUMN()))),IFERROR(VLOOKUP($C500,הוצאות!$B:$AA,K$4-1,FALSE),""))</f>
        <v/>
      </c>
      <c r="L500" s="79" t="str">
        <f ca="1">IF($C500="סה""כ",SUM(INDIRECT(ADDRESS(6,COLUMN())&amp;":"&amp;ADDRESS(ROW()-1,COLUMN()))),IFERROR(VLOOKUP($C500,הוצאות!$B:$AA,L$4-1,FALSE),""))</f>
        <v/>
      </c>
      <c r="M500" s="79" t="str">
        <f ca="1">IF($C500="סה""כ",SUM(INDIRECT(ADDRESS(6,COLUMN())&amp;":"&amp;ADDRESS(ROW()-1,COLUMN()))),IFERROR(VLOOKUP($C500,הוצאות!$B:$AA,M$4-1,FALSE),""))</f>
        <v/>
      </c>
      <c r="N500" s="79" t="str">
        <f ca="1">IF($C500="סה""כ",SUM(INDIRECT(ADDRESS(6,COLUMN())&amp;":"&amp;ADDRESS(ROW()-1,COLUMN()))),IFERROR(VLOOKUP($C500,הוצאות!$B:$AA,N$4-1,FALSE),""))</f>
        <v/>
      </c>
      <c r="O500" s="79" t="str">
        <f ca="1">IF($C500="סה""כ",SUM(INDIRECT(ADDRESS(6,COLUMN())&amp;":"&amp;ADDRESS(ROW()-1,COLUMN()))),IFERROR(VLOOKUP($C500,הוצאות!$B:$AA,O$4-1,FALSE),""))</f>
        <v/>
      </c>
    </row>
    <row r="501" spans="1:15" ht="16.5" thickBot="1" x14ac:dyDescent="0.3">
      <c r="A501" s="52">
        <f t="shared" si="8"/>
        <v>0</v>
      </c>
      <c r="C501" s="75" t="str">
        <f>IF(OR(C500="סה""כ",C500=""),"",IF(IFERROR(_xlfn.AGGREGATE(15,6,הוצאות!$B$1:$B$1017*1/--(הוצאות!$A$1:$A$1017=$P$5),ROW()-5),"")&lt;2000000000,IFERROR(_xlfn.AGGREGATE(15,6,הוצאות!$B$1:$B$1017*1/--(הוצאות!$A$1:$A$1017=$P$5),ROW()-5),""),"סה""כ"))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1" s="76" t="str">
        <f>IF(C501="סה""כ","",IFERROR(VLOOKUP($C501,הוצאות!$B:$Z,5,FALSE),""))</f>
        <v/>
      </c>
      <c r="E501" s="77">
        <v>167435</v>
      </c>
      <c r="F501" s="77">
        <v>114565</v>
      </c>
      <c r="G501" s="77">
        <v>145246</v>
      </c>
      <c r="H501" s="78">
        <v>251440</v>
      </c>
      <c r="I501" s="78">
        <v>201029</v>
      </c>
      <c r="J501" s="78">
        <v>265358.28000000003</v>
      </c>
      <c r="K501" s="79" t="str">
        <f ca="1">IF($C501="סה""כ",SUM(INDIRECT(ADDRESS(6,COLUMN())&amp;":"&amp;ADDRESS(ROW()-1,COLUMN()))),IFERROR(VLOOKUP($C501,הוצאות!$B:$AA,K$4-1,FALSE),""))</f>
        <v/>
      </c>
      <c r="L501" s="79" t="str">
        <f ca="1">IF($C501="סה""כ",SUM(INDIRECT(ADDRESS(6,COLUMN())&amp;":"&amp;ADDRESS(ROW()-1,COLUMN()))),IFERROR(VLOOKUP($C501,הוצאות!$B:$AA,L$4-1,FALSE),""))</f>
        <v/>
      </c>
      <c r="M501" s="79" t="str">
        <f ca="1">IF($C501="סה""כ",SUM(INDIRECT(ADDRESS(6,COLUMN())&amp;":"&amp;ADDRESS(ROW()-1,COLUMN()))),IFERROR(VLOOKUP($C501,הוצאות!$B:$AA,M$4-1,FALSE),""))</f>
        <v/>
      </c>
      <c r="N501" s="79" t="str">
        <f ca="1">IF($C501="סה""כ",SUM(INDIRECT(ADDRESS(6,COLUMN())&amp;":"&amp;ADDRESS(ROW()-1,COLUMN()))),IFERROR(VLOOKUP($C501,הוצאות!$B:$AA,N$4-1,FALSE),""))</f>
        <v/>
      </c>
      <c r="O501" s="79" t="str">
        <f ca="1">IF($C501="סה""כ",SUM(INDIRECT(ADDRESS(6,COLUMN())&amp;":"&amp;ADDRESS(ROW()-1,COLUMN()))),IFERROR(VLOOKUP($C501,הוצאות!$B:$AA,O$4-1,FALSE),""))</f>
        <v/>
      </c>
    </row>
    <row r="502" spans="1:15" ht="16.5" thickBot="1" x14ac:dyDescent="0.3">
      <c r="A502" s="52">
        <f t="shared" si="8"/>
        <v>0</v>
      </c>
      <c r="C502" s="75" t="str">
        <f>IF(OR(C501="סה""כ",C501=""),"",IF(IFERROR(_xlfn.AGGREGATE(15,6,הוצאות!$B$1:$B$1017*1/--(הוצאות!$A$1:$A$1017=$P$5),ROW()-5),"")&lt;2000000000,IFERROR(_xlfn.AGGREGATE(15,6,הוצאות!$B$1:$B$1017*1/--(הוצאות!$A$1:$A$1017=$P$5),ROW()-5),""),"סה""כ"))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2" s="76" t="str">
        <f>IF(C502="סה""כ","",IFERROR(VLOOKUP($C502,הוצאות!$B:$Z,5,FALSE),""))</f>
        <v/>
      </c>
      <c r="E502" s="77">
        <v>167435</v>
      </c>
      <c r="F502" s="77">
        <v>114565</v>
      </c>
      <c r="G502" s="77">
        <v>145246</v>
      </c>
      <c r="H502" s="78">
        <v>251440</v>
      </c>
      <c r="I502" s="78">
        <v>201029</v>
      </c>
      <c r="J502" s="78">
        <v>265358.28000000003</v>
      </c>
      <c r="K502" s="79" t="str">
        <f ca="1">IF($C502="סה""כ",SUM(INDIRECT(ADDRESS(6,COLUMN())&amp;":"&amp;ADDRESS(ROW()-1,COLUMN()))),IFERROR(VLOOKUP($C502,הוצאות!$B:$AA,K$4-1,FALSE),""))</f>
        <v/>
      </c>
      <c r="L502" s="79" t="str">
        <f ca="1">IF($C502="סה""כ",SUM(INDIRECT(ADDRESS(6,COLUMN())&amp;":"&amp;ADDRESS(ROW()-1,COLUMN()))),IFERROR(VLOOKUP($C502,הוצאות!$B:$AA,L$4-1,FALSE),""))</f>
        <v/>
      </c>
      <c r="M502" s="79" t="str">
        <f ca="1">IF($C502="סה""כ",SUM(INDIRECT(ADDRESS(6,COLUMN())&amp;":"&amp;ADDRESS(ROW()-1,COLUMN()))),IFERROR(VLOOKUP($C502,הוצאות!$B:$AA,M$4-1,FALSE),""))</f>
        <v/>
      </c>
      <c r="N502" s="79" t="str">
        <f ca="1">IF($C502="סה""כ",SUM(INDIRECT(ADDRESS(6,COLUMN())&amp;":"&amp;ADDRESS(ROW()-1,COLUMN()))),IFERROR(VLOOKUP($C502,הוצאות!$B:$AA,N$4-1,FALSE),""))</f>
        <v/>
      </c>
      <c r="O502" s="79" t="str">
        <f ca="1">IF($C502="סה""כ",SUM(INDIRECT(ADDRESS(6,COLUMN())&amp;":"&amp;ADDRESS(ROW()-1,COLUMN()))),IFERROR(VLOOKUP($C502,הוצאות!$B:$AA,O$4-1,FALSE),""))</f>
        <v/>
      </c>
    </row>
    <row r="503" spans="1:15" ht="16.5" thickBot="1" x14ac:dyDescent="0.3">
      <c r="A503" s="52">
        <f t="shared" si="8"/>
        <v>0</v>
      </c>
      <c r="C503" s="75" t="str">
        <f>IF(OR(C502="סה""כ",C502=""),"",IF(IFERROR(_xlfn.AGGREGATE(15,6,הוצאות!$B$1:$B$1017*1/--(הוצאות!$A$1:$A$1017=$P$5),ROW()-5),"")&lt;2000000000,IFERROR(_xlfn.AGGREGATE(15,6,הוצאות!$B$1:$B$1017*1/--(הוצאות!$A$1:$A$1017=$P$5),ROW()-5),""),"סה""כ"))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3" s="76" t="str">
        <f>IF(C503="סה""כ","",IFERROR(VLOOKUP($C503,הוצאות!$B:$Z,5,FALSE),""))</f>
        <v/>
      </c>
      <c r="E503" s="77">
        <v>167435</v>
      </c>
      <c r="F503" s="77">
        <v>114565</v>
      </c>
      <c r="G503" s="77">
        <v>145246</v>
      </c>
      <c r="H503" s="78">
        <v>251440</v>
      </c>
      <c r="I503" s="78">
        <v>201029</v>
      </c>
      <c r="J503" s="78">
        <v>265358.28000000003</v>
      </c>
      <c r="K503" s="79" t="str">
        <f ca="1">IF($C503="סה""כ",SUM(INDIRECT(ADDRESS(6,COLUMN())&amp;":"&amp;ADDRESS(ROW()-1,COLUMN()))),IFERROR(VLOOKUP($C503,הוצאות!$B:$AA,K$4-1,FALSE),""))</f>
        <v/>
      </c>
      <c r="L503" s="79" t="str">
        <f ca="1">IF($C503="סה""כ",SUM(INDIRECT(ADDRESS(6,COLUMN())&amp;":"&amp;ADDRESS(ROW()-1,COLUMN()))),IFERROR(VLOOKUP($C503,הוצאות!$B:$AA,L$4-1,FALSE),""))</f>
        <v/>
      </c>
      <c r="M503" s="79" t="str">
        <f ca="1">IF($C503="סה""כ",SUM(INDIRECT(ADDRESS(6,COLUMN())&amp;":"&amp;ADDRESS(ROW()-1,COLUMN()))),IFERROR(VLOOKUP($C503,הוצאות!$B:$AA,M$4-1,FALSE),""))</f>
        <v/>
      </c>
      <c r="N503" s="79" t="str">
        <f ca="1">IF($C503="סה""כ",SUM(INDIRECT(ADDRESS(6,COLUMN())&amp;":"&amp;ADDRESS(ROW()-1,COLUMN()))),IFERROR(VLOOKUP($C503,הוצאות!$B:$AA,N$4-1,FALSE),""))</f>
        <v/>
      </c>
      <c r="O503" s="79" t="str">
        <f ca="1">IF($C503="סה""כ",SUM(INDIRECT(ADDRESS(6,COLUMN())&amp;":"&amp;ADDRESS(ROW()-1,COLUMN()))),IFERROR(VLOOKUP($C503,הוצאות!$B:$AA,O$4-1,FALSE),""))</f>
        <v/>
      </c>
    </row>
    <row r="504" spans="1:15" ht="16.5" thickBot="1" x14ac:dyDescent="0.3">
      <c r="A504" s="52">
        <f t="shared" si="8"/>
        <v>0</v>
      </c>
      <c r="C504" s="75" t="str">
        <f>IF(OR(C503="סה""כ",C503=""),"",IF(IFERROR(_xlfn.AGGREGATE(15,6,הוצאות!$B$1:$B$1017*1/--(הוצאות!$A$1:$A$1017=$P$5),ROW()-5),"")&lt;2000000000,IFERROR(_xlfn.AGGREGATE(15,6,הוצאות!$B$1:$B$1017*1/--(הוצאות!$A$1:$A$1017=$P$5),ROW()-5),""),"סה""כ"))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4" s="76" t="str">
        <f>IF(C504="סה""כ","",IFERROR(VLOOKUP($C504,הוצאות!$B:$Z,5,FALSE),""))</f>
        <v/>
      </c>
      <c r="E504" s="77">
        <v>167435</v>
      </c>
      <c r="F504" s="77">
        <v>114565</v>
      </c>
      <c r="G504" s="77">
        <v>145246</v>
      </c>
      <c r="H504" s="78">
        <v>251440</v>
      </c>
      <c r="I504" s="78">
        <v>201029</v>
      </c>
      <c r="J504" s="78">
        <v>265358.28000000003</v>
      </c>
      <c r="K504" s="79" t="str">
        <f ca="1">IF($C504="סה""כ",SUM(INDIRECT(ADDRESS(6,COLUMN())&amp;":"&amp;ADDRESS(ROW()-1,COLUMN()))),IFERROR(VLOOKUP($C504,הוצאות!$B:$AA,K$4-1,FALSE),""))</f>
        <v/>
      </c>
      <c r="L504" s="79" t="str">
        <f ca="1">IF($C504="סה""כ",SUM(INDIRECT(ADDRESS(6,COLUMN())&amp;":"&amp;ADDRESS(ROW()-1,COLUMN()))),IFERROR(VLOOKUP($C504,הוצאות!$B:$AA,L$4-1,FALSE),""))</f>
        <v/>
      </c>
      <c r="M504" s="79" t="str">
        <f ca="1">IF($C504="סה""כ",SUM(INDIRECT(ADDRESS(6,COLUMN())&amp;":"&amp;ADDRESS(ROW()-1,COLUMN()))),IFERROR(VLOOKUP($C504,הוצאות!$B:$AA,M$4-1,FALSE),""))</f>
        <v/>
      </c>
      <c r="N504" s="79" t="str">
        <f ca="1">IF($C504="סה""כ",SUM(INDIRECT(ADDRESS(6,COLUMN())&amp;":"&amp;ADDRESS(ROW()-1,COLUMN()))),IFERROR(VLOOKUP($C504,הוצאות!$B:$AA,N$4-1,FALSE),""))</f>
        <v/>
      </c>
      <c r="O504" s="79" t="str">
        <f ca="1">IF($C504="סה""כ",SUM(INDIRECT(ADDRESS(6,COLUMN())&amp;":"&amp;ADDRESS(ROW()-1,COLUMN()))),IFERROR(VLOOKUP($C504,הוצאות!$B:$AA,O$4-1,FALSE),""))</f>
        <v/>
      </c>
    </row>
    <row r="505" spans="1:15" ht="16.5" thickBot="1" x14ac:dyDescent="0.3">
      <c r="A505" s="52">
        <f t="shared" si="8"/>
        <v>0</v>
      </c>
      <c r="C505" s="75" t="str">
        <f>IF(OR(C504="סה""כ",C504=""),"",IF(IFERROR(_xlfn.AGGREGATE(15,6,הוצאות!$B$1:$B$1017*1/--(הוצאות!$A$1:$A$1017=$P$5),ROW()-5),"")&lt;2000000000,IFERROR(_xlfn.AGGREGATE(15,6,הוצאות!$B$1:$B$1017*1/--(הוצאות!$A$1:$A$1017=$P$5),ROW()-5),""),"סה""כ"))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5" s="76" t="str">
        <f>IF(C505="סה""כ","",IFERROR(VLOOKUP($C505,הוצאות!$B:$Z,5,FALSE),""))</f>
        <v/>
      </c>
      <c r="E505" s="77">
        <v>167435</v>
      </c>
      <c r="F505" s="77">
        <v>114565</v>
      </c>
      <c r="G505" s="77">
        <v>145246</v>
      </c>
      <c r="H505" s="78">
        <v>251440</v>
      </c>
      <c r="I505" s="78">
        <v>201029</v>
      </c>
      <c r="J505" s="78">
        <v>265358.28000000003</v>
      </c>
      <c r="K505" s="79" t="str">
        <f ca="1">IF($C505="סה""כ",SUM(INDIRECT(ADDRESS(6,COLUMN())&amp;":"&amp;ADDRESS(ROW()-1,COLUMN()))),IFERROR(VLOOKUP($C505,הוצאות!$B:$AA,K$4-1,FALSE),""))</f>
        <v/>
      </c>
      <c r="L505" s="79" t="str">
        <f ca="1">IF($C505="סה""כ",SUM(INDIRECT(ADDRESS(6,COLUMN())&amp;":"&amp;ADDRESS(ROW()-1,COLUMN()))),IFERROR(VLOOKUP($C505,הוצאות!$B:$AA,L$4-1,FALSE),""))</f>
        <v/>
      </c>
      <c r="M505" s="79" t="str">
        <f ca="1">IF($C505="סה""כ",SUM(INDIRECT(ADDRESS(6,COLUMN())&amp;":"&amp;ADDRESS(ROW()-1,COLUMN()))),IFERROR(VLOOKUP($C505,הוצאות!$B:$AA,M$4-1,FALSE),""))</f>
        <v/>
      </c>
      <c r="N505" s="79" t="str">
        <f ca="1">IF($C505="סה""כ",SUM(INDIRECT(ADDRESS(6,COLUMN())&amp;":"&amp;ADDRESS(ROW()-1,COLUMN()))),IFERROR(VLOOKUP($C505,הוצאות!$B:$AA,N$4-1,FALSE),""))</f>
        <v/>
      </c>
      <c r="O505" s="79" t="str">
        <f ca="1">IF($C505="סה""כ",SUM(INDIRECT(ADDRESS(6,COLUMN())&amp;":"&amp;ADDRESS(ROW()-1,COLUMN()))),IFERROR(VLOOKUP($C505,הוצאות!$B:$AA,O$4-1,FALSE),""))</f>
        <v/>
      </c>
    </row>
    <row r="506" spans="1:15" ht="16.5" thickBot="1" x14ac:dyDescent="0.3">
      <c r="A506" s="52">
        <f t="shared" si="8"/>
        <v>0</v>
      </c>
      <c r="C506" s="75" t="str">
        <f>IF(OR(C505="סה""כ",C505=""),"",IF(IFERROR(_xlfn.AGGREGATE(15,6,הוצאות!$B$1:$B$1017*1/--(הוצאות!$A$1:$A$1017=$P$5),ROW()-5),"")&lt;2000000000,IFERROR(_xlfn.AGGREGATE(15,6,הוצאות!$B$1:$B$1017*1/--(הוצאות!$A$1:$A$1017=$P$5),ROW()-5),""),"סה""כ"))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6" s="76" t="str">
        <f>IF(C506="סה""כ","",IFERROR(VLOOKUP($C506,הוצאות!$B:$Z,5,FALSE),""))</f>
        <v/>
      </c>
      <c r="E506" s="77">
        <v>167435</v>
      </c>
      <c r="F506" s="77">
        <v>114565</v>
      </c>
      <c r="G506" s="77">
        <v>145246</v>
      </c>
      <c r="H506" s="78">
        <v>251440</v>
      </c>
      <c r="I506" s="78">
        <v>201029</v>
      </c>
      <c r="J506" s="78">
        <v>265358.28000000003</v>
      </c>
      <c r="K506" s="79" t="str">
        <f ca="1">IF($C506="סה""כ",SUM(INDIRECT(ADDRESS(6,COLUMN())&amp;":"&amp;ADDRESS(ROW()-1,COLUMN()))),IFERROR(VLOOKUP($C506,הוצאות!$B:$AA,K$4-1,FALSE),""))</f>
        <v/>
      </c>
      <c r="L506" s="79" t="str">
        <f ca="1">IF($C506="סה""כ",SUM(INDIRECT(ADDRESS(6,COLUMN())&amp;":"&amp;ADDRESS(ROW()-1,COLUMN()))),IFERROR(VLOOKUP($C506,הוצאות!$B:$AA,L$4-1,FALSE),""))</f>
        <v/>
      </c>
      <c r="M506" s="79" t="str">
        <f ca="1">IF($C506="סה""כ",SUM(INDIRECT(ADDRESS(6,COLUMN())&amp;":"&amp;ADDRESS(ROW()-1,COLUMN()))),IFERROR(VLOOKUP($C506,הוצאות!$B:$AA,M$4-1,FALSE),""))</f>
        <v/>
      </c>
      <c r="N506" s="79" t="str">
        <f ca="1">IF($C506="סה""כ",SUM(INDIRECT(ADDRESS(6,COLUMN())&amp;":"&amp;ADDRESS(ROW()-1,COLUMN()))),IFERROR(VLOOKUP($C506,הוצאות!$B:$AA,N$4-1,FALSE),""))</f>
        <v/>
      </c>
      <c r="O506" s="79" t="str">
        <f ca="1">IF($C506="סה""כ",SUM(INDIRECT(ADDRESS(6,COLUMN())&amp;":"&amp;ADDRESS(ROW()-1,COLUMN()))),IFERROR(VLOOKUP($C506,הוצאות!$B:$AA,O$4-1,FALSE),""))</f>
        <v/>
      </c>
    </row>
    <row r="507" spans="1:15" ht="16.5" thickBot="1" x14ac:dyDescent="0.3">
      <c r="A507" s="52">
        <f t="shared" si="8"/>
        <v>0</v>
      </c>
      <c r="C507" s="75" t="str">
        <f>IF(OR(C506="סה""כ",C506=""),"",IF(IFERROR(_xlfn.AGGREGATE(15,6,הוצאות!$B$1:$B$1017*1/--(הוצאות!$A$1:$A$1017=$P$5),ROW()-5),"")&lt;2000000000,IFERROR(_xlfn.AGGREGATE(15,6,הוצאות!$B$1:$B$1017*1/--(הוצאות!$A$1:$A$1017=$P$5),ROW()-5),""),"סה""כ"))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7" s="76" t="str">
        <f>IF(C507="סה""כ","",IFERROR(VLOOKUP($C507,הוצאות!$B:$Z,5,FALSE),""))</f>
        <v/>
      </c>
      <c r="E507" s="77">
        <v>167435</v>
      </c>
      <c r="F507" s="77">
        <v>114565</v>
      </c>
      <c r="G507" s="77">
        <v>145246</v>
      </c>
      <c r="H507" s="78">
        <v>251440</v>
      </c>
      <c r="I507" s="78">
        <v>201029</v>
      </c>
      <c r="J507" s="78">
        <v>265358.28000000003</v>
      </c>
      <c r="K507" s="79" t="str">
        <f ca="1">IF($C507="סה""כ",SUM(INDIRECT(ADDRESS(6,COLUMN())&amp;":"&amp;ADDRESS(ROW()-1,COLUMN()))),IFERROR(VLOOKUP($C507,הוצאות!$B:$AA,K$4-1,FALSE),""))</f>
        <v/>
      </c>
      <c r="L507" s="79" t="str">
        <f ca="1">IF($C507="סה""כ",SUM(INDIRECT(ADDRESS(6,COLUMN())&amp;":"&amp;ADDRESS(ROW()-1,COLUMN()))),IFERROR(VLOOKUP($C507,הוצאות!$B:$AA,L$4-1,FALSE),""))</f>
        <v/>
      </c>
      <c r="M507" s="79" t="str">
        <f ca="1">IF($C507="סה""כ",SUM(INDIRECT(ADDRESS(6,COLUMN())&amp;":"&amp;ADDRESS(ROW()-1,COLUMN()))),IFERROR(VLOOKUP($C507,הוצאות!$B:$AA,M$4-1,FALSE),""))</f>
        <v/>
      </c>
      <c r="N507" s="79" t="str">
        <f ca="1">IF($C507="סה""כ",SUM(INDIRECT(ADDRESS(6,COLUMN())&amp;":"&amp;ADDRESS(ROW()-1,COLUMN()))),IFERROR(VLOOKUP($C507,הוצאות!$B:$AA,N$4-1,FALSE),""))</f>
        <v/>
      </c>
      <c r="O507" s="79" t="str">
        <f ca="1">IF($C507="סה""כ",SUM(INDIRECT(ADDRESS(6,COLUMN())&amp;":"&amp;ADDRESS(ROW()-1,COLUMN()))),IFERROR(VLOOKUP($C507,הוצאות!$B:$AA,O$4-1,FALSE),""))</f>
        <v/>
      </c>
    </row>
    <row r="508" spans="1:15" ht="16.5" thickBot="1" x14ac:dyDescent="0.3">
      <c r="A508" s="52">
        <f t="shared" si="8"/>
        <v>0</v>
      </c>
      <c r="C508" s="75" t="str">
        <f>IF(OR(C507="סה""כ",C507=""),"",IF(IFERROR(_xlfn.AGGREGATE(15,6,הוצאות!$B$1:$B$1017*1/--(הוצאות!$A$1:$A$1017=$P$5),ROW()-5),"")&lt;2000000000,IFERROR(_xlfn.AGGREGATE(15,6,הוצאות!$B$1:$B$1017*1/--(הוצאות!$A$1:$A$1017=$P$5),ROW()-5),""),"סה""כ"))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8" s="76" t="str">
        <f>IF(C508="סה""כ","",IFERROR(VLOOKUP($C508,הוצאות!$B:$Z,5,FALSE),""))</f>
        <v/>
      </c>
      <c r="E508" s="77">
        <v>167435</v>
      </c>
      <c r="F508" s="77">
        <v>114565</v>
      </c>
      <c r="G508" s="77">
        <v>145246</v>
      </c>
      <c r="H508" s="78">
        <v>251440</v>
      </c>
      <c r="I508" s="78">
        <v>201029</v>
      </c>
      <c r="J508" s="78">
        <v>265358.28000000003</v>
      </c>
      <c r="K508" s="79" t="str">
        <f ca="1">IF($C508="סה""כ",SUM(INDIRECT(ADDRESS(6,COLUMN())&amp;":"&amp;ADDRESS(ROW()-1,COLUMN()))),IFERROR(VLOOKUP($C508,הוצאות!$B:$AA,K$4-1,FALSE),""))</f>
        <v/>
      </c>
      <c r="L508" s="79" t="str">
        <f ca="1">IF($C508="סה""כ",SUM(INDIRECT(ADDRESS(6,COLUMN())&amp;":"&amp;ADDRESS(ROW()-1,COLUMN()))),IFERROR(VLOOKUP($C508,הוצאות!$B:$AA,L$4-1,FALSE),""))</f>
        <v/>
      </c>
      <c r="M508" s="79" t="str">
        <f ca="1">IF($C508="סה""כ",SUM(INDIRECT(ADDRESS(6,COLUMN())&amp;":"&amp;ADDRESS(ROW()-1,COLUMN()))),IFERROR(VLOOKUP($C508,הוצאות!$B:$AA,M$4-1,FALSE),""))</f>
        <v/>
      </c>
      <c r="N508" s="79" t="str">
        <f ca="1">IF($C508="סה""כ",SUM(INDIRECT(ADDRESS(6,COLUMN())&amp;":"&amp;ADDRESS(ROW()-1,COLUMN()))),IFERROR(VLOOKUP($C508,הוצאות!$B:$AA,N$4-1,FALSE),""))</f>
        <v/>
      </c>
      <c r="O508" s="79" t="str">
        <f ca="1">IF($C508="סה""כ",SUM(INDIRECT(ADDRESS(6,COLUMN())&amp;":"&amp;ADDRESS(ROW()-1,COLUMN()))),IFERROR(VLOOKUP($C508,הוצאות!$B:$AA,O$4-1,FALSE),""))</f>
        <v/>
      </c>
    </row>
    <row r="509" spans="1:15" ht="16.5" thickBot="1" x14ac:dyDescent="0.3">
      <c r="A509" s="52">
        <f t="shared" si="8"/>
        <v>0</v>
      </c>
      <c r="C509" s="75" t="str">
        <f>IF(OR(C508="סה""כ",C508=""),"",IF(IFERROR(_xlfn.AGGREGATE(15,6,הוצאות!$B$1:$B$1017*1/--(הוצאות!$A$1:$A$1017=$P$5),ROW()-5),"")&lt;2000000000,IFERROR(_xlfn.AGGREGATE(15,6,הוצאות!$B$1:$B$1017*1/--(הוצאות!$A$1:$A$1017=$P$5),ROW()-5),""),"סה""כ"))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09" s="76" t="str">
        <f>IF(C509="סה""כ","",IFERROR(VLOOKUP($C509,הוצאות!$B:$Z,5,FALSE),""))</f>
        <v/>
      </c>
      <c r="E509" s="77">
        <v>167435</v>
      </c>
      <c r="F509" s="77">
        <v>114565</v>
      </c>
      <c r="G509" s="77">
        <v>145246</v>
      </c>
      <c r="H509" s="78">
        <v>251440</v>
      </c>
      <c r="I509" s="78">
        <v>201029</v>
      </c>
      <c r="J509" s="78">
        <v>265358.28000000003</v>
      </c>
      <c r="K509" s="79" t="str">
        <f ca="1">IF($C509="סה""כ",SUM(INDIRECT(ADDRESS(6,COLUMN())&amp;":"&amp;ADDRESS(ROW()-1,COLUMN()))),IFERROR(VLOOKUP($C509,הוצאות!$B:$AA,K$4-1,FALSE),""))</f>
        <v/>
      </c>
      <c r="L509" s="79" t="str">
        <f ca="1">IF($C509="סה""כ",SUM(INDIRECT(ADDRESS(6,COLUMN())&amp;":"&amp;ADDRESS(ROW()-1,COLUMN()))),IFERROR(VLOOKUP($C509,הוצאות!$B:$AA,L$4-1,FALSE),""))</f>
        <v/>
      </c>
      <c r="M509" s="79" t="str">
        <f ca="1">IF($C509="סה""כ",SUM(INDIRECT(ADDRESS(6,COLUMN())&amp;":"&amp;ADDRESS(ROW()-1,COLUMN()))),IFERROR(VLOOKUP($C509,הוצאות!$B:$AA,M$4-1,FALSE),""))</f>
        <v/>
      </c>
      <c r="N509" s="79" t="str">
        <f ca="1">IF($C509="סה""כ",SUM(INDIRECT(ADDRESS(6,COLUMN())&amp;":"&amp;ADDRESS(ROW()-1,COLUMN()))),IFERROR(VLOOKUP($C509,הוצאות!$B:$AA,N$4-1,FALSE),""))</f>
        <v/>
      </c>
      <c r="O509" s="79" t="str">
        <f ca="1">IF($C509="סה""כ",SUM(INDIRECT(ADDRESS(6,COLUMN())&amp;":"&amp;ADDRESS(ROW()-1,COLUMN()))),IFERROR(VLOOKUP($C509,הוצאות!$B:$AA,O$4-1,FALSE),""))</f>
        <v/>
      </c>
    </row>
    <row r="510" spans="1:15" ht="16.5" thickBot="1" x14ac:dyDescent="0.3">
      <c r="A510" s="52">
        <f t="shared" si="8"/>
        <v>0</v>
      </c>
      <c r="C510" s="75" t="str">
        <f>IF(OR(C509="סה""כ",C509=""),"",IF(IFERROR(_xlfn.AGGREGATE(15,6,הוצאות!$B$1:$B$1017*1/--(הוצאות!$A$1:$A$1017=$P$5),ROW()-5),"")&lt;2000000000,IFERROR(_xlfn.AGGREGATE(15,6,הוצאות!$B$1:$B$1017*1/--(הוצאות!$A$1:$A$1017=$P$5),ROW()-5),""),"סה""כ"))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0" s="76" t="str">
        <f>IF(C510="סה""כ","",IFERROR(VLOOKUP($C510,הוצאות!$B:$Z,5,FALSE),""))</f>
        <v/>
      </c>
      <c r="E510" s="77">
        <v>167435</v>
      </c>
      <c r="F510" s="77">
        <v>114565</v>
      </c>
      <c r="G510" s="77">
        <v>145246</v>
      </c>
      <c r="H510" s="78">
        <v>251440</v>
      </c>
      <c r="I510" s="78">
        <v>201029</v>
      </c>
      <c r="J510" s="78">
        <v>265358.28000000003</v>
      </c>
      <c r="K510" s="79" t="str">
        <f ca="1">IF($C510="סה""כ",SUM(INDIRECT(ADDRESS(6,COLUMN())&amp;":"&amp;ADDRESS(ROW()-1,COLUMN()))),IFERROR(VLOOKUP($C510,הוצאות!$B:$AA,K$4-1,FALSE),""))</f>
        <v/>
      </c>
      <c r="L510" s="79" t="str">
        <f ca="1">IF($C510="סה""כ",SUM(INDIRECT(ADDRESS(6,COLUMN())&amp;":"&amp;ADDRESS(ROW()-1,COLUMN()))),IFERROR(VLOOKUP($C510,הוצאות!$B:$AA,L$4-1,FALSE),""))</f>
        <v/>
      </c>
      <c r="M510" s="79" t="str">
        <f ca="1">IF($C510="סה""כ",SUM(INDIRECT(ADDRESS(6,COLUMN())&amp;":"&amp;ADDRESS(ROW()-1,COLUMN()))),IFERROR(VLOOKUP($C510,הוצאות!$B:$AA,M$4-1,FALSE),""))</f>
        <v/>
      </c>
      <c r="N510" s="79" t="str">
        <f ca="1">IF($C510="סה""כ",SUM(INDIRECT(ADDRESS(6,COLUMN())&amp;":"&amp;ADDRESS(ROW()-1,COLUMN()))),IFERROR(VLOOKUP($C510,הוצאות!$B:$AA,N$4-1,FALSE),""))</f>
        <v/>
      </c>
      <c r="O510" s="79" t="str">
        <f ca="1">IF($C510="סה""כ",SUM(INDIRECT(ADDRESS(6,COLUMN())&amp;":"&amp;ADDRESS(ROW()-1,COLUMN()))),IFERROR(VLOOKUP($C510,הוצאות!$B:$AA,O$4-1,FALSE),""))</f>
        <v/>
      </c>
    </row>
    <row r="511" spans="1:15" ht="16.5" thickBot="1" x14ac:dyDescent="0.3">
      <c r="A511" s="52">
        <f t="shared" si="8"/>
        <v>0</v>
      </c>
      <c r="C511" s="75" t="str">
        <f>IF(OR(C510="סה""כ",C510=""),"",IF(IFERROR(_xlfn.AGGREGATE(15,6,הוצאות!$B$1:$B$1017*1/--(הוצאות!$A$1:$A$1017=$P$5),ROW()-5),"")&lt;2000000000,IFERROR(_xlfn.AGGREGATE(15,6,הוצאות!$B$1:$B$1017*1/--(הוצאות!$A$1:$A$1017=$P$5),ROW()-5),""),"סה""כ"))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1" s="76" t="str">
        <f>IF(C511="סה""כ","",IFERROR(VLOOKUP($C511,הוצאות!$B:$Z,5,FALSE),""))</f>
        <v/>
      </c>
      <c r="E511" s="77">
        <v>167435</v>
      </c>
      <c r="F511" s="77">
        <v>114565</v>
      </c>
      <c r="G511" s="77">
        <v>145246</v>
      </c>
      <c r="H511" s="78">
        <v>251440</v>
      </c>
      <c r="I511" s="78">
        <v>201029</v>
      </c>
      <c r="J511" s="78">
        <v>265358.28000000003</v>
      </c>
      <c r="K511" s="79" t="str">
        <f ca="1">IF($C511="סה""כ",SUM(INDIRECT(ADDRESS(6,COLUMN())&amp;":"&amp;ADDRESS(ROW()-1,COLUMN()))),IFERROR(VLOOKUP($C511,הוצאות!$B:$AA,K$4-1,FALSE),""))</f>
        <v/>
      </c>
      <c r="L511" s="79" t="str">
        <f ca="1">IF($C511="סה""כ",SUM(INDIRECT(ADDRESS(6,COLUMN())&amp;":"&amp;ADDRESS(ROW()-1,COLUMN()))),IFERROR(VLOOKUP($C511,הוצאות!$B:$AA,L$4-1,FALSE),""))</f>
        <v/>
      </c>
      <c r="M511" s="79" t="str">
        <f ca="1">IF($C511="סה""כ",SUM(INDIRECT(ADDRESS(6,COLUMN())&amp;":"&amp;ADDRESS(ROW()-1,COLUMN()))),IFERROR(VLOOKUP($C511,הוצאות!$B:$AA,M$4-1,FALSE),""))</f>
        <v/>
      </c>
      <c r="N511" s="79" t="str">
        <f ca="1">IF($C511="סה""כ",SUM(INDIRECT(ADDRESS(6,COLUMN())&amp;":"&amp;ADDRESS(ROW()-1,COLUMN()))),IFERROR(VLOOKUP($C511,הוצאות!$B:$AA,N$4-1,FALSE),""))</f>
        <v/>
      </c>
      <c r="O511" s="79" t="str">
        <f ca="1">IF($C511="סה""כ",SUM(INDIRECT(ADDRESS(6,COLUMN())&amp;":"&amp;ADDRESS(ROW()-1,COLUMN()))),IFERROR(VLOOKUP($C511,הוצאות!$B:$AA,O$4-1,FALSE),""))</f>
        <v/>
      </c>
    </row>
    <row r="512" spans="1:15" ht="16.5" thickBot="1" x14ac:dyDescent="0.3">
      <c r="A512" s="52">
        <f t="shared" si="8"/>
        <v>0</v>
      </c>
      <c r="C512" s="75" t="str">
        <f>IF(OR(C511="סה""כ",C511=""),"",IF(IFERROR(_xlfn.AGGREGATE(15,6,הוצאות!$B$1:$B$1017*1/--(הוצאות!$A$1:$A$1017=$P$5),ROW()-5),"")&lt;2000000000,IFERROR(_xlfn.AGGREGATE(15,6,הוצאות!$B$1:$B$1017*1/--(הוצאות!$A$1:$A$1017=$P$5),ROW()-5),""),"סה""כ"))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2" s="76" t="str">
        <f>IF(C512="סה""כ","",IFERROR(VLOOKUP($C512,הוצאות!$B:$Z,5,FALSE),""))</f>
        <v/>
      </c>
      <c r="E512" s="77">
        <v>167435</v>
      </c>
      <c r="F512" s="77">
        <v>114565</v>
      </c>
      <c r="G512" s="77">
        <v>145246</v>
      </c>
      <c r="H512" s="78">
        <v>251440</v>
      </c>
      <c r="I512" s="78">
        <v>201029</v>
      </c>
      <c r="J512" s="78">
        <v>265358.28000000003</v>
      </c>
      <c r="K512" s="79" t="str">
        <f ca="1">IF($C512="סה""כ",SUM(INDIRECT(ADDRESS(6,COLUMN())&amp;":"&amp;ADDRESS(ROW()-1,COLUMN()))),IFERROR(VLOOKUP($C512,הוצאות!$B:$AA,K$4-1,FALSE),""))</f>
        <v/>
      </c>
      <c r="L512" s="79" t="str">
        <f ca="1">IF($C512="סה""כ",SUM(INDIRECT(ADDRESS(6,COLUMN())&amp;":"&amp;ADDRESS(ROW()-1,COLUMN()))),IFERROR(VLOOKUP($C512,הוצאות!$B:$AA,L$4-1,FALSE),""))</f>
        <v/>
      </c>
      <c r="M512" s="79" t="str">
        <f ca="1">IF($C512="סה""כ",SUM(INDIRECT(ADDRESS(6,COLUMN())&amp;":"&amp;ADDRESS(ROW()-1,COLUMN()))),IFERROR(VLOOKUP($C512,הוצאות!$B:$AA,M$4-1,FALSE),""))</f>
        <v/>
      </c>
      <c r="N512" s="79" t="str">
        <f ca="1">IF($C512="סה""כ",SUM(INDIRECT(ADDRESS(6,COLUMN())&amp;":"&amp;ADDRESS(ROW()-1,COLUMN()))),IFERROR(VLOOKUP($C512,הוצאות!$B:$AA,N$4-1,FALSE),""))</f>
        <v/>
      </c>
      <c r="O512" s="79" t="str">
        <f ca="1">IF($C512="סה""כ",SUM(INDIRECT(ADDRESS(6,COLUMN())&amp;":"&amp;ADDRESS(ROW()-1,COLUMN()))),IFERROR(VLOOKUP($C512,הוצאות!$B:$AA,O$4-1,FALSE),""))</f>
        <v/>
      </c>
    </row>
    <row r="513" spans="1:15" ht="16.5" thickBot="1" x14ac:dyDescent="0.3">
      <c r="A513" s="52">
        <f t="shared" si="8"/>
        <v>0</v>
      </c>
      <c r="C513" s="75" t="str">
        <f>IF(OR(C512="סה""כ",C512=""),"",IF(IFERROR(_xlfn.AGGREGATE(15,6,הוצאות!$B$1:$B$1017*1/--(הוצאות!$A$1:$A$1017=$P$5),ROW()-5),"")&lt;2000000000,IFERROR(_xlfn.AGGREGATE(15,6,הוצאות!$B$1:$B$1017*1/--(הוצאות!$A$1:$A$1017=$P$5),ROW()-5),""),"סה""כ"))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3" s="76" t="str">
        <f>IF(C513="סה""כ","",IFERROR(VLOOKUP($C513,הוצאות!$B:$Z,5,FALSE),""))</f>
        <v/>
      </c>
      <c r="E513" s="77">
        <v>167435</v>
      </c>
      <c r="F513" s="77">
        <v>114565</v>
      </c>
      <c r="G513" s="77">
        <v>145246</v>
      </c>
      <c r="H513" s="78">
        <v>251440</v>
      </c>
      <c r="I513" s="78">
        <v>201029</v>
      </c>
      <c r="J513" s="78">
        <v>265358.28000000003</v>
      </c>
      <c r="K513" s="79" t="str">
        <f ca="1">IF($C513="סה""כ",SUM(INDIRECT(ADDRESS(6,COLUMN())&amp;":"&amp;ADDRESS(ROW()-1,COLUMN()))),IFERROR(VLOOKUP($C513,הוצאות!$B:$AA,K$4-1,FALSE),""))</f>
        <v/>
      </c>
      <c r="L513" s="79" t="str">
        <f ca="1">IF($C513="סה""כ",SUM(INDIRECT(ADDRESS(6,COLUMN())&amp;":"&amp;ADDRESS(ROW()-1,COLUMN()))),IFERROR(VLOOKUP($C513,הוצאות!$B:$AA,L$4-1,FALSE),""))</f>
        <v/>
      </c>
      <c r="M513" s="79" t="str">
        <f ca="1">IF($C513="סה""כ",SUM(INDIRECT(ADDRESS(6,COLUMN())&amp;":"&amp;ADDRESS(ROW()-1,COLUMN()))),IFERROR(VLOOKUP($C513,הוצאות!$B:$AA,M$4-1,FALSE),""))</f>
        <v/>
      </c>
      <c r="N513" s="79" t="str">
        <f ca="1">IF($C513="סה""כ",SUM(INDIRECT(ADDRESS(6,COLUMN())&amp;":"&amp;ADDRESS(ROW()-1,COLUMN()))),IFERROR(VLOOKUP($C513,הוצאות!$B:$AA,N$4-1,FALSE),""))</f>
        <v/>
      </c>
      <c r="O513" s="79" t="str">
        <f ca="1">IF($C513="סה""כ",SUM(INDIRECT(ADDRESS(6,COLUMN())&amp;":"&amp;ADDRESS(ROW()-1,COLUMN()))),IFERROR(VLOOKUP($C513,הוצאות!$B:$AA,O$4-1,FALSE),""))</f>
        <v/>
      </c>
    </row>
    <row r="514" spans="1:15" ht="16.5" thickBot="1" x14ac:dyDescent="0.3">
      <c r="A514" s="52">
        <f t="shared" si="8"/>
        <v>0</v>
      </c>
      <c r="C514" s="75" t="str">
        <f>IF(OR(C513="סה""כ",C513=""),"",IF(IFERROR(_xlfn.AGGREGATE(15,6,הוצאות!$B$1:$B$1017*1/--(הוצאות!$A$1:$A$1017=$P$5),ROW()-5),"")&lt;2000000000,IFERROR(_xlfn.AGGREGATE(15,6,הוצאות!$B$1:$B$1017*1/--(הוצאות!$A$1:$A$1017=$P$5),ROW()-5),""),"סה""כ"))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4" s="76" t="str">
        <f>IF(C514="סה""כ","",IFERROR(VLOOKUP($C514,הוצאות!$B:$Z,5,FALSE),""))</f>
        <v/>
      </c>
      <c r="E514" s="77">
        <v>167435</v>
      </c>
      <c r="F514" s="77">
        <v>114565</v>
      </c>
      <c r="G514" s="77">
        <v>145246</v>
      </c>
      <c r="H514" s="78">
        <v>251440</v>
      </c>
      <c r="I514" s="78">
        <v>201029</v>
      </c>
      <c r="J514" s="78">
        <v>265358.28000000003</v>
      </c>
      <c r="K514" s="79" t="str">
        <f ca="1">IF($C514="סה""כ",SUM(INDIRECT(ADDRESS(6,COLUMN())&amp;":"&amp;ADDRESS(ROW()-1,COLUMN()))),IFERROR(VLOOKUP($C514,הוצאות!$B:$AA,K$4-1,FALSE),""))</f>
        <v/>
      </c>
      <c r="L514" s="79" t="str">
        <f ca="1">IF($C514="סה""כ",SUM(INDIRECT(ADDRESS(6,COLUMN())&amp;":"&amp;ADDRESS(ROW()-1,COLUMN()))),IFERROR(VLOOKUP($C514,הוצאות!$B:$AA,L$4-1,FALSE),""))</f>
        <v/>
      </c>
      <c r="M514" s="79" t="str">
        <f ca="1">IF($C514="סה""כ",SUM(INDIRECT(ADDRESS(6,COLUMN())&amp;":"&amp;ADDRESS(ROW()-1,COLUMN()))),IFERROR(VLOOKUP($C514,הוצאות!$B:$AA,M$4-1,FALSE),""))</f>
        <v/>
      </c>
      <c r="N514" s="79" t="str">
        <f ca="1">IF($C514="סה""כ",SUM(INDIRECT(ADDRESS(6,COLUMN())&amp;":"&amp;ADDRESS(ROW()-1,COLUMN()))),IFERROR(VLOOKUP($C514,הוצאות!$B:$AA,N$4-1,FALSE),""))</f>
        <v/>
      </c>
      <c r="O514" s="79" t="str">
        <f ca="1">IF($C514="סה""כ",SUM(INDIRECT(ADDRESS(6,COLUMN())&amp;":"&amp;ADDRESS(ROW()-1,COLUMN()))),IFERROR(VLOOKUP($C514,הוצאות!$B:$AA,O$4-1,FALSE),""))</f>
        <v/>
      </c>
    </row>
    <row r="515" spans="1:15" ht="16.5" thickBot="1" x14ac:dyDescent="0.3">
      <c r="A515" s="52">
        <f t="shared" si="8"/>
        <v>0</v>
      </c>
      <c r="C515" s="75" t="str">
        <f>IF(OR(C514="סה""כ",C514=""),"",IF(IFERROR(_xlfn.AGGREGATE(15,6,הוצאות!$B$1:$B$1017*1/--(הוצאות!$A$1:$A$1017=$P$5),ROW()-5),"")&lt;2000000000,IFERROR(_xlfn.AGGREGATE(15,6,הוצאות!$B$1:$B$1017*1/--(הוצאות!$A$1:$A$1017=$P$5),ROW()-5),""),"סה""כ"))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5" s="76" t="str">
        <f>IF(C515="סה""כ","",IFERROR(VLOOKUP($C515,הוצאות!$B:$Z,5,FALSE),""))</f>
        <v/>
      </c>
      <c r="E515" s="77">
        <v>167435</v>
      </c>
      <c r="F515" s="77">
        <v>114565</v>
      </c>
      <c r="G515" s="77">
        <v>145246</v>
      </c>
      <c r="H515" s="78">
        <v>251440</v>
      </c>
      <c r="I515" s="78">
        <v>201029</v>
      </c>
      <c r="J515" s="78">
        <v>265358.28000000003</v>
      </c>
      <c r="K515" s="79" t="str">
        <f ca="1">IF($C515="סה""כ",SUM(INDIRECT(ADDRESS(6,COLUMN())&amp;":"&amp;ADDRESS(ROW()-1,COLUMN()))),IFERROR(VLOOKUP($C515,הוצאות!$B:$AA,K$4-1,FALSE),""))</f>
        <v/>
      </c>
      <c r="L515" s="79" t="str">
        <f ca="1">IF($C515="סה""כ",SUM(INDIRECT(ADDRESS(6,COLUMN())&amp;":"&amp;ADDRESS(ROW()-1,COLUMN()))),IFERROR(VLOOKUP($C515,הוצאות!$B:$AA,L$4-1,FALSE),""))</f>
        <v/>
      </c>
      <c r="M515" s="79" t="str">
        <f ca="1">IF($C515="סה""כ",SUM(INDIRECT(ADDRESS(6,COLUMN())&amp;":"&amp;ADDRESS(ROW()-1,COLUMN()))),IFERROR(VLOOKUP($C515,הוצאות!$B:$AA,M$4-1,FALSE),""))</f>
        <v/>
      </c>
      <c r="N515" s="79" t="str">
        <f ca="1">IF($C515="סה""כ",SUM(INDIRECT(ADDRESS(6,COLUMN())&amp;":"&amp;ADDRESS(ROW()-1,COLUMN()))),IFERROR(VLOOKUP($C515,הוצאות!$B:$AA,N$4-1,FALSE),""))</f>
        <v/>
      </c>
      <c r="O515" s="79" t="str">
        <f ca="1">IF($C515="סה""כ",SUM(INDIRECT(ADDRESS(6,COLUMN())&amp;":"&amp;ADDRESS(ROW()-1,COLUMN()))),IFERROR(VLOOKUP($C515,הוצאות!$B:$AA,O$4-1,FALSE),""))</f>
        <v/>
      </c>
    </row>
    <row r="516" spans="1:15" ht="16.5" thickBot="1" x14ac:dyDescent="0.3">
      <c r="A516" s="52">
        <f t="shared" si="8"/>
        <v>0</v>
      </c>
      <c r="C516" s="75" t="str">
        <f>IF(OR(C515="סה""כ",C515=""),"",IF(IFERROR(_xlfn.AGGREGATE(15,6,הוצאות!$B$1:$B$1017*1/--(הוצאות!$A$1:$A$1017=$P$5),ROW()-5),"")&lt;2000000000,IFERROR(_xlfn.AGGREGATE(15,6,הוצאות!$B$1:$B$1017*1/--(הוצאות!$A$1:$A$1017=$P$5),ROW()-5),""),"סה""כ"))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6" s="76" t="str">
        <f>IF(C516="סה""כ","",IFERROR(VLOOKUP($C516,הוצאות!$B:$Z,5,FALSE),""))</f>
        <v/>
      </c>
      <c r="E516" s="77">
        <v>167435</v>
      </c>
      <c r="F516" s="77">
        <v>114565</v>
      </c>
      <c r="G516" s="77">
        <v>145246</v>
      </c>
      <c r="H516" s="78">
        <v>251440</v>
      </c>
      <c r="I516" s="78">
        <v>201029</v>
      </c>
      <c r="J516" s="78">
        <v>265358.28000000003</v>
      </c>
      <c r="K516" s="79" t="str">
        <f ca="1">IF($C516="סה""כ",SUM(INDIRECT(ADDRESS(6,COLUMN())&amp;":"&amp;ADDRESS(ROW()-1,COLUMN()))),IFERROR(VLOOKUP($C516,הוצאות!$B:$AA,K$4-1,FALSE),""))</f>
        <v/>
      </c>
      <c r="L516" s="79" t="str">
        <f ca="1">IF($C516="סה""כ",SUM(INDIRECT(ADDRESS(6,COLUMN())&amp;":"&amp;ADDRESS(ROW()-1,COLUMN()))),IFERROR(VLOOKUP($C516,הוצאות!$B:$AA,L$4-1,FALSE),""))</f>
        <v/>
      </c>
      <c r="M516" s="79" t="str">
        <f ca="1">IF($C516="סה""כ",SUM(INDIRECT(ADDRESS(6,COLUMN())&amp;":"&amp;ADDRESS(ROW()-1,COLUMN()))),IFERROR(VLOOKUP($C516,הוצאות!$B:$AA,M$4-1,FALSE),""))</f>
        <v/>
      </c>
      <c r="N516" s="79" t="str">
        <f ca="1">IF($C516="סה""כ",SUM(INDIRECT(ADDRESS(6,COLUMN())&amp;":"&amp;ADDRESS(ROW()-1,COLUMN()))),IFERROR(VLOOKUP($C516,הוצאות!$B:$AA,N$4-1,FALSE),""))</f>
        <v/>
      </c>
      <c r="O516" s="79" t="str">
        <f ca="1">IF($C516="סה""כ",SUM(INDIRECT(ADDRESS(6,COLUMN())&amp;":"&amp;ADDRESS(ROW()-1,COLUMN()))),IFERROR(VLOOKUP($C516,הוצאות!$B:$AA,O$4-1,FALSE),""))</f>
        <v/>
      </c>
    </row>
    <row r="517" spans="1:15" ht="16.5" thickBot="1" x14ac:dyDescent="0.3">
      <c r="A517" s="52">
        <f t="shared" si="8"/>
        <v>0</v>
      </c>
      <c r="C517" s="75" t="str">
        <f>IF(OR(C516="סה""כ",C516=""),"",IF(IFERROR(_xlfn.AGGREGATE(15,6,הוצאות!$B$1:$B$1017*1/--(הוצאות!$A$1:$A$1017=$P$5),ROW()-5),"")&lt;2000000000,IFERROR(_xlfn.AGGREGATE(15,6,הוצאות!$B$1:$B$1017*1/--(הוצאות!$A$1:$A$1017=$P$5),ROW()-5),""),"סה""כ"))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7" s="76" t="str">
        <f>IF(C517="סה""כ","",IFERROR(VLOOKUP($C517,הוצאות!$B:$Z,5,FALSE),""))</f>
        <v/>
      </c>
      <c r="E517" s="77">
        <v>167435</v>
      </c>
      <c r="F517" s="77">
        <v>114565</v>
      </c>
      <c r="G517" s="77">
        <v>145246</v>
      </c>
      <c r="H517" s="78">
        <v>251440</v>
      </c>
      <c r="I517" s="78">
        <v>201029</v>
      </c>
      <c r="J517" s="78">
        <v>265358.28000000003</v>
      </c>
      <c r="K517" s="79" t="str">
        <f ca="1">IF($C517="סה""כ",SUM(INDIRECT(ADDRESS(6,COLUMN())&amp;":"&amp;ADDRESS(ROW()-1,COLUMN()))),IFERROR(VLOOKUP($C517,הוצאות!$B:$AA,K$4-1,FALSE),""))</f>
        <v/>
      </c>
      <c r="L517" s="79" t="str">
        <f ca="1">IF($C517="סה""כ",SUM(INDIRECT(ADDRESS(6,COLUMN())&amp;":"&amp;ADDRESS(ROW()-1,COLUMN()))),IFERROR(VLOOKUP($C517,הוצאות!$B:$AA,L$4-1,FALSE),""))</f>
        <v/>
      </c>
      <c r="M517" s="79" t="str">
        <f ca="1">IF($C517="סה""כ",SUM(INDIRECT(ADDRESS(6,COLUMN())&amp;":"&amp;ADDRESS(ROW()-1,COLUMN()))),IFERROR(VLOOKUP($C517,הוצאות!$B:$AA,M$4-1,FALSE),""))</f>
        <v/>
      </c>
      <c r="N517" s="79" t="str">
        <f ca="1">IF($C517="סה""כ",SUM(INDIRECT(ADDRESS(6,COLUMN())&amp;":"&amp;ADDRESS(ROW()-1,COLUMN()))),IFERROR(VLOOKUP($C517,הוצאות!$B:$AA,N$4-1,FALSE),""))</f>
        <v/>
      </c>
      <c r="O517" s="79" t="str">
        <f ca="1">IF($C517="סה""כ",SUM(INDIRECT(ADDRESS(6,COLUMN())&amp;":"&amp;ADDRESS(ROW()-1,COLUMN()))),IFERROR(VLOOKUP($C517,הוצאות!$B:$AA,O$4-1,FALSE),""))</f>
        <v/>
      </c>
    </row>
    <row r="518" spans="1:15" ht="16.5" thickBot="1" x14ac:dyDescent="0.3">
      <c r="A518" s="52">
        <f t="shared" si="8"/>
        <v>0</v>
      </c>
      <c r="C518" s="75" t="str">
        <f>IF(OR(C517="סה""כ",C517=""),"",IF(IFERROR(_xlfn.AGGREGATE(15,6,הוצאות!$B$1:$B$1017*1/--(הוצאות!$A$1:$A$1017=$P$5),ROW()-5),"")&lt;2000000000,IFERROR(_xlfn.AGGREGATE(15,6,הוצאות!$B$1:$B$1017*1/--(הוצאות!$A$1:$A$1017=$P$5),ROW()-5),""),"סה""כ"))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8" s="76" t="str">
        <f>IF(C518="סה""כ","",IFERROR(VLOOKUP($C518,הוצאות!$B:$Z,5,FALSE),""))</f>
        <v/>
      </c>
      <c r="E518" s="77">
        <v>167435</v>
      </c>
      <c r="F518" s="77">
        <v>114565</v>
      </c>
      <c r="G518" s="77">
        <v>145246</v>
      </c>
      <c r="H518" s="78">
        <v>251440</v>
      </c>
      <c r="I518" s="78">
        <v>201029</v>
      </c>
      <c r="J518" s="78">
        <v>265358.28000000003</v>
      </c>
      <c r="K518" s="79" t="str">
        <f ca="1">IF($C518="סה""כ",SUM(INDIRECT(ADDRESS(6,COLUMN())&amp;":"&amp;ADDRESS(ROW()-1,COLUMN()))),IFERROR(VLOOKUP($C518,הוצאות!$B:$AA,K$4-1,FALSE),""))</f>
        <v/>
      </c>
      <c r="L518" s="79" t="str">
        <f ca="1">IF($C518="סה""כ",SUM(INDIRECT(ADDRESS(6,COLUMN())&amp;":"&amp;ADDRESS(ROW()-1,COLUMN()))),IFERROR(VLOOKUP($C518,הוצאות!$B:$AA,L$4-1,FALSE),""))</f>
        <v/>
      </c>
      <c r="M518" s="79" t="str">
        <f ca="1">IF($C518="סה""כ",SUM(INDIRECT(ADDRESS(6,COLUMN())&amp;":"&amp;ADDRESS(ROW()-1,COLUMN()))),IFERROR(VLOOKUP($C518,הוצאות!$B:$AA,M$4-1,FALSE),""))</f>
        <v/>
      </c>
      <c r="N518" s="79" t="str">
        <f ca="1">IF($C518="סה""כ",SUM(INDIRECT(ADDRESS(6,COLUMN())&amp;":"&amp;ADDRESS(ROW()-1,COLUMN()))),IFERROR(VLOOKUP($C518,הוצאות!$B:$AA,N$4-1,FALSE),""))</f>
        <v/>
      </c>
      <c r="O518" s="79" t="str">
        <f ca="1">IF($C518="סה""כ",SUM(INDIRECT(ADDRESS(6,COLUMN())&amp;":"&amp;ADDRESS(ROW()-1,COLUMN()))),IFERROR(VLOOKUP($C518,הוצאות!$B:$AA,O$4-1,FALSE),""))</f>
        <v/>
      </c>
    </row>
    <row r="519" spans="1:15" ht="16.5" thickBot="1" x14ac:dyDescent="0.3">
      <c r="A519" s="52">
        <f t="shared" ref="A519:A582" si="9">IF(C519&lt;2000000000,1,0)</f>
        <v>0</v>
      </c>
      <c r="C519" s="75" t="str">
        <f>IF(OR(C518="סה""כ",C518=""),"",IF(IFERROR(_xlfn.AGGREGATE(15,6,הוצאות!$B$1:$B$1017*1/--(הוצאות!$A$1:$A$1017=$P$5),ROW()-5),"")&lt;2000000000,IFERROR(_xlfn.AGGREGATE(15,6,הוצאות!$B$1:$B$1017*1/--(הוצאות!$A$1:$A$1017=$P$5),ROW()-5),""),"סה""כ"))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19" s="76" t="str">
        <f>IF(C519="סה""כ","",IFERROR(VLOOKUP($C519,הוצאות!$B:$Z,5,FALSE),""))</f>
        <v/>
      </c>
      <c r="E519" s="77">
        <v>167435</v>
      </c>
      <c r="F519" s="77">
        <v>114565</v>
      </c>
      <c r="G519" s="77">
        <v>145246</v>
      </c>
      <c r="H519" s="78">
        <v>251440</v>
      </c>
      <c r="I519" s="78">
        <v>201029</v>
      </c>
      <c r="J519" s="78">
        <v>265358.28000000003</v>
      </c>
      <c r="K519" s="79" t="str">
        <f ca="1">IF($C519="סה""כ",SUM(INDIRECT(ADDRESS(6,COLUMN())&amp;":"&amp;ADDRESS(ROW()-1,COLUMN()))),IFERROR(VLOOKUP($C519,הוצאות!$B:$AA,K$4-1,FALSE),""))</f>
        <v/>
      </c>
      <c r="L519" s="79" t="str">
        <f ca="1">IF($C519="סה""כ",SUM(INDIRECT(ADDRESS(6,COLUMN())&amp;":"&amp;ADDRESS(ROW()-1,COLUMN()))),IFERROR(VLOOKUP($C519,הוצאות!$B:$AA,L$4-1,FALSE),""))</f>
        <v/>
      </c>
      <c r="M519" s="79" t="str">
        <f ca="1">IF($C519="סה""כ",SUM(INDIRECT(ADDRESS(6,COLUMN())&amp;":"&amp;ADDRESS(ROW()-1,COLUMN()))),IFERROR(VLOOKUP($C519,הוצאות!$B:$AA,M$4-1,FALSE),""))</f>
        <v/>
      </c>
      <c r="N519" s="79" t="str">
        <f ca="1">IF($C519="סה""כ",SUM(INDIRECT(ADDRESS(6,COLUMN())&amp;":"&amp;ADDRESS(ROW()-1,COLUMN()))),IFERROR(VLOOKUP($C519,הוצאות!$B:$AA,N$4-1,FALSE),""))</f>
        <v/>
      </c>
      <c r="O519" s="79" t="str">
        <f ca="1">IF($C519="סה""כ",SUM(INDIRECT(ADDRESS(6,COLUMN())&amp;":"&amp;ADDRESS(ROW()-1,COLUMN()))),IFERROR(VLOOKUP($C519,הוצאות!$B:$AA,O$4-1,FALSE),""))</f>
        <v/>
      </c>
    </row>
    <row r="520" spans="1:15" ht="16.5" thickBot="1" x14ac:dyDescent="0.3">
      <c r="A520" s="52">
        <f t="shared" si="9"/>
        <v>0</v>
      </c>
      <c r="C520" s="75" t="str">
        <f>IF(OR(C519="סה""כ",C519=""),"",IF(IFERROR(_xlfn.AGGREGATE(15,6,הוצאות!$B$1:$B$1017*1/--(הוצאות!$A$1:$A$1017=$P$5),ROW()-5),"")&lt;2000000000,IFERROR(_xlfn.AGGREGATE(15,6,הוצאות!$B$1:$B$1017*1/--(הוצאות!$A$1:$A$1017=$P$5),ROW()-5),""),"סה""כ"))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0" s="76" t="str">
        <f>IF(C520="סה""כ","",IFERROR(VLOOKUP($C520,הוצאות!$B:$Z,5,FALSE),""))</f>
        <v/>
      </c>
      <c r="E520" s="77">
        <v>167435</v>
      </c>
      <c r="F520" s="77">
        <v>114565</v>
      </c>
      <c r="G520" s="77">
        <v>145246</v>
      </c>
      <c r="H520" s="78">
        <v>251440</v>
      </c>
      <c r="I520" s="78">
        <v>201029</v>
      </c>
      <c r="J520" s="78">
        <v>265358.28000000003</v>
      </c>
      <c r="K520" s="79" t="str">
        <f ca="1">IF($C520="סה""כ",SUM(INDIRECT(ADDRESS(6,COLUMN())&amp;":"&amp;ADDRESS(ROW()-1,COLUMN()))),IFERROR(VLOOKUP($C520,הוצאות!$B:$AA,K$4-1,FALSE),""))</f>
        <v/>
      </c>
      <c r="L520" s="79" t="str">
        <f ca="1">IF($C520="סה""כ",SUM(INDIRECT(ADDRESS(6,COLUMN())&amp;":"&amp;ADDRESS(ROW()-1,COLUMN()))),IFERROR(VLOOKUP($C520,הוצאות!$B:$AA,L$4-1,FALSE),""))</f>
        <v/>
      </c>
      <c r="M520" s="79" t="str">
        <f ca="1">IF($C520="סה""כ",SUM(INDIRECT(ADDRESS(6,COLUMN())&amp;":"&amp;ADDRESS(ROW()-1,COLUMN()))),IFERROR(VLOOKUP($C520,הוצאות!$B:$AA,M$4-1,FALSE),""))</f>
        <v/>
      </c>
      <c r="N520" s="79" t="str">
        <f ca="1">IF($C520="סה""כ",SUM(INDIRECT(ADDRESS(6,COLUMN())&amp;":"&amp;ADDRESS(ROW()-1,COLUMN()))),IFERROR(VLOOKUP($C520,הוצאות!$B:$AA,N$4-1,FALSE),""))</f>
        <v/>
      </c>
      <c r="O520" s="79" t="str">
        <f ca="1">IF($C520="סה""כ",SUM(INDIRECT(ADDRESS(6,COLUMN())&amp;":"&amp;ADDRESS(ROW()-1,COLUMN()))),IFERROR(VLOOKUP($C520,הוצאות!$B:$AA,O$4-1,FALSE),""))</f>
        <v/>
      </c>
    </row>
    <row r="521" spans="1:15" ht="16.5" thickBot="1" x14ac:dyDescent="0.3">
      <c r="A521" s="52">
        <f t="shared" si="9"/>
        <v>0</v>
      </c>
      <c r="C521" s="75" t="str">
        <f>IF(OR(C520="סה""כ",C520=""),"",IF(IFERROR(_xlfn.AGGREGATE(15,6,הוצאות!$B$1:$B$1017*1/--(הוצאות!$A$1:$A$1017=$P$5),ROW()-5),"")&lt;2000000000,IFERROR(_xlfn.AGGREGATE(15,6,הוצאות!$B$1:$B$1017*1/--(הוצאות!$A$1:$A$1017=$P$5),ROW()-5),""),"סה""כ"))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1" s="76" t="str">
        <f>IF(C521="סה""כ","",IFERROR(VLOOKUP($C521,הוצאות!$B:$Z,5,FALSE),""))</f>
        <v/>
      </c>
      <c r="E521" s="77">
        <v>167435</v>
      </c>
      <c r="F521" s="77">
        <v>114565</v>
      </c>
      <c r="G521" s="77">
        <v>145246</v>
      </c>
      <c r="H521" s="78">
        <v>251440</v>
      </c>
      <c r="I521" s="78">
        <v>201029</v>
      </c>
      <c r="J521" s="78">
        <v>265358.28000000003</v>
      </c>
      <c r="K521" s="79" t="str">
        <f ca="1">IF($C521="סה""כ",SUM(INDIRECT(ADDRESS(6,COLUMN())&amp;":"&amp;ADDRESS(ROW()-1,COLUMN()))),IFERROR(VLOOKUP($C521,הוצאות!$B:$AA,K$4-1,FALSE),""))</f>
        <v/>
      </c>
      <c r="L521" s="79" t="str">
        <f ca="1">IF($C521="סה""כ",SUM(INDIRECT(ADDRESS(6,COLUMN())&amp;":"&amp;ADDRESS(ROW()-1,COLUMN()))),IFERROR(VLOOKUP($C521,הוצאות!$B:$AA,L$4-1,FALSE),""))</f>
        <v/>
      </c>
      <c r="M521" s="79" t="str">
        <f ca="1">IF($C521="סה""כ",SUM(INDIRECT(ADDRESS(6,COLUMN())&amp;":"&amp;ADDRESS(ROW()-1,COLUMN()))),IFERROR(VLOOKUP($C521,הוצאות!$B:$AA,M$4-1,FALSE),""))</f>
        <v/>
      </c>
      <c r="N521" s="79" t="str">
        <f ca="1">IF($C521="סה""כ",SUM(INDIRECT(ADDRESS(6,COLUMN())&amp;":"&amp;ADDRESS(ROW()-1,COLUMN()))),IFERROR(VLOOKUP($C521,הוצאות!$B:$AA,N$4-1,FALSE),""))</f>
        <v/>
      </c>
      <c r="O521" s="79" t="str">
        <f ca="1">IF($C521="סה""כ",SUM(INDIRECT(ADDRESS(6,COLUMN())&amp;":"&amp;ADDRESS(ROW()-1,COLUMN()))),IFERROR(VLOOKUP($C521,הוצאות!$B:$AA,O$4-1,FALSE),""))</f>
        <v/>
      </c>
    </row>
    <row r="522" spans="1:15" ht="16.5" thickBot="1" x14ac:dyDescent="0.3">
      <c r="A522" s="52">
        <f t="shared" si="9"/>
        <v>0</v>
      </c>
      <c r="C522" s="75" t="str">
        <f>IF(OR(C521="סה""כ",C521=""),"",IF(IFERROR(_xlfn.AGGREGATE(15,6,הוצאות!$B$1:$B$1017*1/--(הוצאות!$A$1:$A$1017=$P$5),ROW()-5),"")&lt;2000000000,IFERROR(_xlfn.AGGREGATE(15,6,הוצאות!$B$1:$B$1017*1/--(הוצאות!$A$1:$A$1017=$P$5),ROW()-5),""),"סה""כ"))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2" s="76" t="str">
        <f>IF(C522="סה""כ","",IFERROR(VLOOKUP($C522,הוצאות!$B:$Z,5,FALSE),""))</f>
        <v/>
      </c>
      <c r="E522" s="77">
        <v>167435</v>
      </c>
      <c r="F522" s="77">
        <v>114565</v>
      </c>
      <c r="G522" s="77">
        <v>145246</v>
      </c>
      <c r="H522" s="78">
        <v>251440</v>
      </c>
      <c r="I522" s="78">
        <v>201029</v>
      </c>
      <c r="J522" s="78">
        <v>265358.28000000003</v>
      </c>
      <c r="K522" s="79" t="str">
        <f ca="1">IF($C522="סה""כ",SUM(INDIRECT(ADDRESS(6,COLUMN())&amp;":"&amp;ADDRESS(ROW()-1,COLUMN()))),IFERROR(VLOOKUP($C522,הוצאות!$B:$AA,K$4-1,FALSE),""))</f>
        <v/>
      </c>
      <c r="L522" s="79" t="str">
        <f ca="1">IF($C522="סה""כ",SUM(INDIRECT(ADDRESS(6,COLUMN())&amp;":"&amp;ADDRESS(ROW()-1,COLUMN()))),IFERROR(VLOOKUP($C522,הוצאות!$B:$AA,L$4-1,FALSE),""))</f>
        <v/>
      </c>
      <c r="M522" s="79" t="str">
        <f ca="1">IF($C522="סה""כ",SUM(INDIRECT(ADDRESS(6,COLUMN())&amp;":"&amp;ADDRESS(ROW()-1,COLUMN()))),IFERROR(VLOOKUP($C522,הוצאות!$B:$AA,M$4-1,FALSE),""))</f>
        <v/>
      </c>
      <c r="N522" s="79" t="str">
        <f ca="1">IF($C522="סה""כ",SUM(INDIRECT(ADDRESS(6,COLUMN())&amp;":"&amp;ADDRESS(ROW()-1,COLUMN()))),IFERROR(VLOOKUP($C522,הוצאות!$B:$AA,N$4-1,FALSE),""))</f>
        <v/>
      </c>
      <c r="O522" s="79" t="str">
        <f ca="1">IF($C522="סה""כ",SUM(INDIRECT(ADDRESS(6,COLUMN())&amp;":"&amp;ADDRESS(ROW()-1,COLUMN()))),IFERROR(VLOOKUP($C522,הוצאות!$B:$AA,O$4-1,FALSE),""))</f>
        <v/>
      </c>
    </row>
    <row r="523" spans="1:15" ht="16.5" thickBot="1" x14ac:dyDescent="0.3">
      <c r="A523" s="52">
        <f t="shared" si="9"/>
        <v>0</v>
      </c>
      <c r="C523" s="75" t="str">
        <f>IF(OR(C522="סה""כ",C522=""),"",IF(IFERROR(_xlfn.AGGREGATE(15,6,הוצאות!$B$1:$B$1017*1/--(הוצאות!$A$1:$A$1017=$P$5),ROW()-5),"")&lt;2000000000,IFERROR(_xlfn.AGGREGATE(15,6,הוצאות!$B$1:$B$1017*1/--(הוצאות!$A$1:$A$1017=$P$5),ROW()-5),""),"סה""כ"))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3" s="76" t="str">
        <f>IF(C523="סה""כ","",IFERROR(VLOOKUP($C523,הוצאות!$B:$Z,5,FALSE),""))</f>
        <v/>
      </c>
      <c r="E523" s="77">
        <v>167435</v>
      </c>
      <c r="F523" s="77">
        <v>114565</v>
      </c>
      <c r="G523" s="77">
        <v>145246</v>
      </c>
      <c r="H523" s="78">
        <v>251440</v>
      </c>
      <c r="I523" s="78">
        <v>201029</v>
      </c>
      <c r="J523" s="78">
        <v>265358.28000000003</v>
      </c>
      <c r="K523" s="79" t="str">
        <f ca="1">IF($C523="סה""כ",SUM(INDIRECT(ADDRESS(6,COLUMN())&amp;":"&amp;ADDRESS(ROW()-1,COLUMN()))),IFERROR(VLOOKUP($C523,הוצאות!$B:$AA,K$4-1,FALSE),""))</f>
        <v/>
      </c>
      <c r="L523" s="79" t="str">
        <f ca="1">IF($C523="סה""כ",SUM(INDIRECT(ADDRESS(6,COLUMN())&amp;":"&amp;ADDRESS(ROW()-1,COLUMN()))),IFERROR(VLOOKUP($C523,הוצאות!$B:$AA,L$4-1,FALSE),""))</f>
        <v/>
      </c>
      <c r="M523" s="79" t="str">
        <f ca="1">IF($C523="סה""כ",SUM(INDIRECT(ADDRESS(6,COLUMN())&amp;":"&amp;ADDRESS(ROW()-1,COLUMN()))),IFERROR(VLOOKUP($C523,הוצאות!$B:$AA,M$4-1,FALSE),""))</f>
        <v/>
      </c>
      <c r="N523" s="79" t="str">
        <f ca="1">IF($C523="סה""כ",SUM(INDIRECT(ADDRESS(6,COLUMN())&amp;":"&amp;ADDRESS(ROW()-1,COLUMN()))),IFERROR(VLOOKUP($C523,הוצאות!$B:$AA,N$4-1,FALSE),""))</f>
        <v/>
      </c>
      <c r="O523" s="79" t="str">
        <f ca="1">IF($C523="סה""כ",SUM(INDIRECT(ADDRESS(6,COLUMN())&amp;":"&amp;ADDRESS(ROW()-1,COLUMN()))),IFERROR(VLOOKUP($C523,הוצאות!$B:$AA,O$4-1,FALSE),""))</f>
        <v/>
      </c>
    </row>
    <row r="524" spans="1:15" ht="16.5" thickBot="1" x14ac:dyDescent="0.3">
      <c r="A524" s="52">
        <f t="shared" si="9"/>
        <v>0</v>
      </c>
      <c r="C524" s="75" t="str">
        <f>IF(OR(C523="סה""כ",C523=""),"",IF(IFERROR(_xlfn.AGGREGATE(15,6,הוצאות!$B$1:$B$1017*1/--(הוצאות!$A$1:$A$1017=$P$5),ROW()-5),"")&lt;2000000000,IFERROR(_xlfn.AGGREGATE(15,6,הוצאות!$B$1:$B$1017*1/--(הוצאות!$A$1:$A$1017=$P$5),ROW()-5),""),"סה""כ"))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4" s="76" t="str">
        <f>IF(C524="סה""כ","",IFERROR(VLOOKUP($C524,הוצאות!$B:$Z,5,FALSE),""))</f>
        <v/>
      </c>
      <c r="E524" s="77">
        <v>167435</v>
      </c>
      <c r="F524" s="77">
        <v>114565</v>
      </c>
      <c r="G524" s="77">
        <v>145246</v>
      </c>
      <c r="H524" s="78">
        <v>251440</v>
      </c>
      <c r="I524" s="78">
        <v>201029</v>
      </c>
      <c r="J524" s="78">
        <v>265358.28000000003</v>
      </c>
      <c r="K524" s="79" t="str">
        <f ca="1">IF($C524="סה""כ",SUM(INDIRECT(ADDRESS(6,COLUMN())&amp;":"&amp;ADDRESS(ROW()-1,COLUMN()))),IFERROR(VLOOKUP($C524,הוצאות!$B:$AA,K$4-1,FALSE),""))</f>
        <v/>
      </c>
      <c r="L524" s="79" t="str">
        <f ca="1">IF($C524="סה""כ",SUM(INDIRECT(ADDRESS(6,COLUMN())&amp;":"&amp;ADDRESS(ROW()-1,COLUMN()))),IFERROR(VLOOKUP($C524,הוצאות!$B:$AA,L$4-1,FALSE),""))</f>
        <v/>
      </c>
      <c r="M524" s="79" t="str">
        <f ca="1">IF($C524="סה""כ",SUM(INDIRECT(ADDRESS(6,COLUMN())&amp;":"&amp;ADDRESS(ROW()-1,COLUMN()))),IFERROR(VLOOKUP($C524,הוצאות!$B:$AA,M$4-1,FALSE),""))</f>
        <v/>
      </c>
      <c r="N524" s="79" t="str">
        <f ca="1">IF($C524="סה""כ",SUM(INDIRECT(ADDRESS(6,COLUMN())&amp;":"&amp;ADDRESS(ROW()-1,COLUMN()))),IFERROR(VLOOKUP($C524,הוצאות!$B:$AA,N$4-1,FALSE),""))</f>
        <v/>
      </c>
      <c r="O524" s="79" t="str">
        <f ca="1">IF($C524="סה""כ",SUM(INDIRECT(ADDRESS(6,COLUMN())&amp;":"&amp;ADDRESS(ROW()-1,COLUMN()))),IFERROR(VLOOKUP($C524,הוצאות!$B:$AA,O$4-1,FALSE),""))</f>
        <v/>
      </c>
    </row>
    <row r="525" spans="1:15" ht="16.5" thickBot="1" x14ac:dyDescent="0.3">
      <c r="A525" s="52">
        <f t="shared" si="9"/>
        <v>0</v>
      </c>
      <c r="C525" s="75" t="str">
        <f>IF(OR(C524="סה""כ",C524=""),"",IF(IFERROR(_xlfn.AGGREGATE(15,6,הוצאות!$B$1:$B$1017*1/--(הוצאות!$A$1:$A$1017=$P$5),ROW()-5),"")&lt;2000000000,IFERROR(_xlfn.AGGREGATE(15,6,הוצאות!$B$1:$B$1017*1/--(הוצאות!$A$1:$A$1017=$P$5),ROW()-5),""),"סה""כ"))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5" s="76" t="str">
        <f>IF(C525="סה""כ","",IFERROR(VLOOKUP($C525,הוצאות!$B:$Z,5,FALSE),""))</f>
        <v/>
      </c>
      <c r="E525" s="77">
        <v>167435</v>
      </c>
      <c r="F525" s="77">
        <v>114565</v>
      </c>
      <c r="G525" s="77">
        <v>145246</v>
      </c>
      <c r="H525" s="78">
        <v>251440</v>
      </c>
      <c r="I525" s="78">
        <v>201029</v>
      </c>
      <c r="J525" s="78">
        <v>265358.28000000003</v>
      </c>
      <c r="K525" s="79" t="str">
        <f ca="1">IF($C525="סה""כ",SUM(INDIRECT(ADDRESS(6,COLUMN())&amp;":"&amp;ADDRESS(ROW()-1,COLUMN()))),IFERROR(VLOOKUP($C525,הוצאות!$B:$AA,K$4-1,FALSE),""))</f>
        <v/>
      </c>
      <c r="L525" s="79" t="str">
        <f ca="1">IF($C525="סה""כ",SUM(INDIRECT(ADDRESS(6,COLUMN())&amp;":"&amp;ADDRESS(ROW()-1,COLUMN()))),IFERROR(VLOOKUP($C525,הוצאות!$B:$AA,L$4-1,FALSE),""))</f>
        <v/>
      </c>
      <c r="M525" s="79" t="str">
        <f ca="1">IF($C525="סה""כ",SUM(INDIRECT(ADDRESS(6,COLUMN())&amp;":"&amp;ADDRESS(ROW()-1,COLUMN()))),IFERROR(VLOOKUP($C525,הוצאות!$B:$AA,M$4-1,FALSE),""))</f>
        <v/>
      </c>
      <c r="N525" s="79" t="str">
        <f ca="1">IF($C525="סה""כ",SUM(INDIRECT(ADDRESS(6,COLUMN())&amp;":"&amp;ADDRESS(ROW()-1,COLUMN()))),IFERROR(VLOOKUP($C525,הוצאות!$B:$AA,N$4-1,FALSE),""))</f>
        <v/>
      </c>
      <c r="O525" s="79" t="str">
        <f ca="1">IF($C525="סה""כ",SUM(INDIRECT(ADDRESS(6,COLUMN())&amp;":"&amp;ADDRESS(ROW()-1,COLUMN()))),IFERROR(VLOOKUP($C525,הוצאות!$B:$AA,O$4-1,FALSE),""))</f>
        <v/>
      </c>
    </row>
    <row r="526" spans="1:15" ht="16.5" thickBot="1" x14ac:dyDescent="0.3">
      <c r="A526" s="52">
        <f t="shared" si="9"/>
        <v>0</v>
      </c>
      <c r="C526" s="75" t="str">
        <f>IF(OR(C525="סה""כ",C525=""),"",IF(IFERROR(_xlfn.AGGREGATE(15,6,הוצאות!$B$1:$B$1017*1/--(הוצאות!$A$1:$A$1017=$P$5),ROW()-5),"")&lt;2000000000,IFERROR(_xlfn.AGGREGATE(15,6,הוצאות!$B$1:$B$1017*1/--(הוצאות!$A$1:$A$1017=$P$5),ROW()-5),""),"סה""כ"))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6" s="76" t="str">
        <f>IF(C526="סה""כ","",IFERROR(VLOOKUP($C526,הוצאות!$B:$Z,5,FALSE),""))</f>
        <v/>
      </c>
      <c r="E526" s="77">
        <v>167435</v>
      </c>
      <c r="F526" s="77">
        <v>114565</v>
      </c>
      <c r="G526" s="77">
        <v>145246</v>
      </c>
      <c r="H526" s="78">
        <v>251440</v>
      </c>
      <c r="I526" s="78">
        <v>201029</v>
      </c>
      <c r="J526" s="78">
        <v>265358.28000000003</v>
      </c>
      <c r="K526" s="79" t="str">
        <f ca="1">IF($C526="סה""כ",SUM(INDIRECT(ADDRESS(6,COLUMN())&amp;":"&amp;ADDRESS(ROW()-1,COLUMN()))),IFERROR(VLOOKUP($C526,הוצאות!$B:$AA,K$4-1,FALSE),""))</f>
        <v/>
      </c>
      <c r="L526" s="79" t="str">
        <f ca="1">IF($C526="סה""כ",SUM(INDIRECT(ADDRESS(6,COLUMN())&amp;":"&amp;ADDRESS(ROW()-1,COLUMN()))),IFERROR(VLOOKUP($C526,הוצאות!$B:$AA,L$4-1,FALSE),""))</f>
        <v/>
      </c>
      <c r="M526" s="79" t="str">
        <f ca="1">IF($C526="סה""כ",SUM(INDIRECT(ADDRESS(6,COLUMN())&amp;":"&amp;ADDRESS(ROW()-1,COLUMN()))),IFERROR(VLOOKUP($C526,הוצאות!$B:$AA,M$4-1,FALSE),""))</f>
        <v/>
      </c>
      <c r="N526" s="79" t="str">
        <f ca="1">IF($C526="סה""כ",SUM(INDIRECT(ADDRESS(6,COLUMN())&amp;":"&amp;ADDRESS(ROW()-1,COLUMN()))),IFERROR(VLOOKUP($C526,הוצאות!$B:$AA,N$4-1,FALSE),""))</f>
        <v/>
      </c>
      <c r="O526" s="79" t="str">
        <f ca="1">IF($C526="סה""כ",SUM(INDIRECT(ADDRESS(6,COLUMN())&amp;":"&amp;ADDRESS(ROW()-1,COLUMN()))),IFERROR(VLOOKUP($C526,הוצאות!$B:$AA,O$4-1,FALSE),""))</f>
        <v/>
      </c>
    </row>
    <row r="527" spans="1:15" ht="16.5" thickBot="1" x14ac:dyDescent="0.3">
      <c r="A527" s="52">
        <f t="shared" si="9"/>
        <v>0</v>
      </c>
      <c r="C527" s="75" t="str">
        <f>IF(OR(C526="סה""כ",C526=""),"",IF(IFERROR(_xlfn.AGGREGATE(15,6,הוצאות!$B$1:$B$1017*1/--(הוצאות!$A$1:$A$1017=$P$5),ROW()-5),"")&lt;2000000000,IFERROR(_xlfn.AGGREGATE(15,6,הוצאות!$B$1:$B$1017*1/--(הוצאות!$A$1:$A$1017=$P$5),ROW()-5),""),"סה""כ"))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7" s="76" t="str">
        <f>IF(C527="סה""כ","",IFERROR(VLOOKUP($C527,הוצאות!$B:$Z,5,FALSE),""))</f>
        <v/>
      </c>
      <c r="E527" s="77">
        <v>167435</v>
      </c>
      <c r="F527" s="77">
        <v>114565</v>
      </c>
      <c r="G527" s="77">
        <v>145246</v>
      </c>
      <c r="H527" s="78">
        <v>251440</v>
      </c>
      <c r="I527" s="78">
        <v>201029</v>
      </c>
      <c r="J527" s="78">
        <v>265358.28000000003</v>
      </c>
      <c r="K527" s="79" t="str">
        <f ca="1">IF($C527="סה""כ",SUM(INDIRECT(ADDRESS(6,COLUMN())&amp;":"&amp;ADDRESS(ROW()-1,COLUMN()))),IFERROR(VLOOKUP($C527,הוצאות!$B:$AA,K$4-1,FALSE),""))</f>
        <v/>
      </c>
      <c r="L527" s="79" t="str">
        <f ca="1">IF($C527="סה""כ",SUM(INDIRECT(ADDRESS(6,COLUMN())&amp;":"&amp;ADDRESS(ROW()-1,COLUMN()))),IFERROR(VLOOKUP($C527,הוצאות!$B:$AA,L$4-1,FALSE),""))</f>
        <v/>
      </c>
      <c r="M527" s="79" t="str">
        <f ca="1">IF($C527="סה""כ",SUM(INDIRECT(ADDRESS(6,COLUMN())&amp;":"&amp;ADDRESS(ROW()-1,COLUMN()))),IFERROR(VLOOKUP($C527,הוצאות!$B:$AA,M$4-1,FALSE),""))</f>
        <v/>
      </c>
      <c r="N527" s="79" t="str">
        <f ca="1">IF($C527="סה""כ",SUM(INDIRECT(ADDRESS(6,COLUMN())&amp;":"&amp;ADDRESS(ROW()-1,COLUMN()))),IFERROR(VLOOKUP($C527,הוצאות!$B:$AA,N$4-1,FALSE),""))</f>
        <v/>
      </c>
      <c r="O527" s="79" t="str">
        <f ca="1">IF($C527="סה""כ",SUM(INDIRECT(ADDRESS(6,COLUMN())&amp;":"&amp;ADDRESS(ROW()-1,COLUMN()))),IFERROR(VLOOKUP($C527,הוצאות!$B:$AA,O$4-1,FALSE),""))</f>
        <v/>
      </c>
    </row>
    <row r="528" spans="1:15" ht="16.5" thickBot="1" x14ac:dyDescent="0.3">
      <c r="A528" s="52">
        <f t="shared" si="9"/>
        <v>0</v>
      </c>
      <c r="C528" s="75" t="str">
        <f>IF(OR(C527="סה""כ",C527=""),"",IF(IFERROR(_xlfn.AGGREGATE(15,6,הוצאות!$B$1:$B$1017*1/--(הוצאות!$A$1:$A$1017=$P$5),ROW()-5),"")&lt;2000000000,IFERROR(_xlfn.AGGREGATE(15,6,הוצאות!$B$1:$B$1017*1/--(הוצאות!$A$1:$A$1017=$P$5),ROW()-5),""),"סה""כ"))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8" s="76" t="str">
        <f>IF(C528="סה""כ","",IFERROR(VLOOKUP($C528,הוצאות!$B:$Z,5,FALSE),""))</f>
        <v/>
      </c>
      <c r="E528" s="77">
        <v>167435</v>
      </c>
      <c r="F528" s="77">
        <v>114565</v>
      </c>
      <c r="G528" s="77">
        <v>145246</v>
      </c>
      <c r="H528" s="78">
        <v>251440</v>
      </c>
      <c r="I528" s="78">
        <v>201029</v>
      </c>
      <c r="J528" s="78">
        <v>265358.28000000003</v>
      </c>
      <c r="K528" s="79" t="str">
        <f ca="1">IF($C528="סה""כ",SUM(INDIRECT(ADDRESS(6,COLUMN())&amp;":"&amp;ADDRESS(ROW()-1,COLUMN()))),IFERROR(VLOOKUP($C528,הוצאות!$B:$AA,K$4-1,FALSE),""))</f>
        <v/>
      </c>
      <c r="L528" s="79" t="str">
        <f ca="1">IF($C528="סה""כ",SUM(INDIRECT(ADDRESS(6,COLUMN())&amp;":"&amp;ADDRESS(ROW()-1,COLUMN()))),IFERROR(VLOOKUP($C528,הוצאות!$B:$AA,L$4-1,FALSE),""))</f>
        <v/>
      </c>
      <c r="M528" s="79" t="str">
        <f ca="1">IF($C528="סה""כ",SUM(INDIRECT(ADDRESS(6,COLUMN())&amp;":"&amp;ADDRESS(ROW()-1,COLUMN()))),IFERROR(VLOOKUP($C528,הוצאות!$B:$AA,M$4-1,FALSE),""))</f>
        <v/>
      </c>
      <c r="N528" s="79" t="str">
        <f ca="1">IF($C528="סה""כ",SUM(INDIRECT(ADDRESS(6,COLUMN())&amp;":"&amp;ADDRESS(ROW()-1,COLUMN()))),IFERROR(VLOOKUP($C528,הוצאות!$B:$AA,N$4-1,FALSE),""))</f>
        <v/>
      </c>
      <c r="O528" s="79" t="str">
        <f ca="1">IF($C528="סה""כ",SUM(INDIRECT(ADDRESS(6,COLUMN())&amp;":"&amp;ADDRESS(ROW()-1,COLUMN()))),IFERROR(VLOOKUP($C528,הוצאות!$B:$AA,O$4-1,FALSE),""))</f>
        <v/>
      </c>
    </row>
    <row r="529" spans="1:15" ht="16.5" thickBot="1" x14ac:dyDescent="0.3">
      <c r="A529" s="52">
        <f t="shared" si="9"/>
        <v>0</v>
      </c>
      <c r="C529" s="75" t="str">
        <f>IF(OR(C528="סה""כ",C528=""),"",IF(IFERROR(_xlfn.AGGREGATE(15,6,הוצאות!$B$1:$B$1017*1/--(הוצאות!$A$1:$A$1017=$P$5),ROW()-5),"")&lt;2000000000,IFERROR(_xlfn.AGGREGATE(15,6,הוצאות!$B$1:$B$1017*1/--(הוצאות!$A$1:$A$1017=$P$5),ROW()-5),""),"סה""כ"))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29" s="76" t="str">
        <f>IF(C529="סה""כ","",IFERROR(VLOOKUP($C529,הוצאות!$B:$Z,5,FALSE),""))</f>
        <v/>
      </c>
      <c r="E529" s="77">
        <v>167435</v>
      </c>
      <c r="F529" s="77">
        <v>114565</v>
      </c>
      <c r="G529" s="77">
        <v>145246</v>
      </c>
      <c r="H529" s="78">
        <v>251440</v>
      </c>
      <c r="I529" s="78">
        <v>201029</v>
      </c>
      <c r="J529" s="78">
        <v>265358.28000000003</v>
      </c>
      <c r="K529" s="79" t="str">
        <f ca="1">IF($C529="סה""כ",SUM(INDIRECT(ADDRESS(6,COLUMN())&amp;":"&amp;ADDRESS(ROW()-1,COLUMN()))),IFERROR(VLOOKUP($C529,הוצאות!$B:$AA,K$4-1,FALSE),""))</f>
        <v/>
      </c>
      <c r="L529" s="79" t="str">
        <f ca="1">IF($C529="סה""כ",SUM(INDIRECT(ADDRESS(6,COLUMN())&amp;":"&amp;ADDRESS(ROW()-1,COLUMN()))),IFERROR(VLOOKUP($C529,הוצאות!$B:$AA,L$4-1,FALSE),""))</f>
        <v/>
      </c>
      <c r="M529" s="79" t="str">
        <f ca="1">IF($C529="סה""כ",SUM(INDIRECT(ADDRESS(6,COLUMN())&amp;":"&amp;ADDRESS(ROW()-1,COLUMN()))),IFERROR(VLOOKUP($C529,הוצאות!$B:$AA,M$4-1,FALSE),""))</f>
        <v/>
      </c>
      <c r="N529" s="79" t="str">
        <f ca="1">IF($C529="סה""כ",SUM(INDIRECT(ADDRESS(6,COLUMN())&amp;":"&amp;ADDRESS(ROW()-1,COLUMN()))),IFERROR(VLOOKUP($C529,הוצאות!$B:$AA,N$4-1,FALSE),""))</f>
        <v/>
      </c>
      <c r="O529" s="79" t="str">
        <f ca="1">IF($C529="סה""כ",SUM(INDIRECT(ADDRESS(6,COLUMN())&amp;":"&amp;ADDRESS(ROW()-1,COLUMN()))),IFERROR(VLOOKUP($C529,הוצאות!$B:$AA,O$4-1,FALSE),""))</f>
        <v/>
      </c>
    </row>
    <row r="530" spans="1:15" ht="16.5" thickBot="1" x14ac:dyDescent="0.3">
      <c r="A530" s="52">
        <f t="shared" si="9"/>
        <v>0</v>
      </c>
      <c r="C530" s="75" t="str">
        <f>IF(OR(C529="סה""כ",C529=""),"",IF(IFERROR(_xlfn.AGGREGATE(15,6,הוצאות!$B$1:$B$1017*1/--(הוצאות!$A$1:$A$1017=$P$5),ROW()-5),"")&lt;2000000000,IFERROR(_xlfn.AGGREGATE(15,6,הוצאות!$B$1:$B$1017*1/--(הוצאות!$A$1:$A$1017=$P$5),ROW()-5),""),"סה""כ"))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0" s="76" t="str">
        <f>IF(C530="סה""כ","",IFERROR(VLOOKUP($C530,הוצאות!$B:$Z,5,FALSE),""))</f>
        <v/>
      </c>
      <c r="E530" s="77">
        <v>167435</v>
      </c>
      <c r="F530" s="77">
        <v>114565</v>
      </c>
      <c r="G530" s="77">
        <v>145246</v>
      </c>
      <c r="H530" s="78">
        <v>251440</v>
      </c>
      <c r="I530" s="78">
        <v>201029</v>
      </c>
      <c r="J530" s="78">
        <v>265358.28000000003</v>
      </c>
      <c r="K530" s="79" t="str">
        <f ca="1">IF($C530="סה""כ",SUM(INDIRECT(ADDRESS(6,COLUMN())&amp;":"&amp;ADDRESS(ROW()-1,COLUMN()))),IFERROR(VLOOKUP($C530,הוצאות!$B:$AA,K$4-1,FALSE),""))</f>
        <v/>
      </c>
      <c r="L530" s="79" t="str">
        <f ca="1">IF($C530="סה""כ",SUM(INDIRECT(ADDRESS(6,COLUMN())&amp;":"&amp;ADDRESS(ROW()-1,COLUMN()))),IFERROR(VLOOKUP($C530,הוצאות!$B:$AA,L$4-1,FALSE),""))</f>
        <v/>
      </c>
      <c r="M530" s="79" t="str">
        <f ca="1">IF($C530="סה""כ",SUM(INDIRECT(ADDRESS(6,COLUMN())&amp;":"&amp;ADDRESS(ROW()-1,COLUMN()))),IFERROR(VLOOKUP($C530,הוצאות!$B:$AA,M$4-1,FALSE),""))</f>
        <v/>
      </c>
      <c r="N530" s="79" t="str">
        <f ca="1">IF($C530="סה""כ",SUM(INDIRECT(ADDRESS(6,COLUMN())&amp;":"&amp;ADDRESS(ROW()-1,COLUMN()))),IFERROR(VLOOKUP($C530,הוצאות!$B:$AA,N$4-1,FALSE),""))</f>
        <v/>
      </c>
      <c r="O530" s="79" t="str">
        <f ca="1">IF($C530="סה""כ",SUM(INDIRECT(ADDRESS(6,COLUMN())&amp;":"&amp;ADDRESS(ROW()-1,COLUMN()))),IFERROR(VLOOKUP($C530,הוצאות!$B:$AA,O$4-1,FALSE),""))</f>
        <v/>
      </c>
    </row>
    <row r="531" spans="1:15" ht="16.5" thickBot="1" x14ac:dyDescent="0.3">
      <c r="A531" s="52">
        <f t="shared" si="9"/>
        <v>0</v>
      </c>
      <c r="C531" s="75" t="str">
        <f>IF(OR(C530="סה""כ",C530=""),"",IF(IFERROR(_xlfn.AGGREGATE(15,6,הוצאות!$B$1:$B$1017*1/--(הוצאות!$A$1:$A$1017=$P$5),ROW()-5),"")&lt;2000000000,IFERROR(_xlfn.AGGREGATE(15,6,הוצאות!$B$1:$B$1017*1/--(הוצאות!$A$1:$A$1017=$P$5),ROW()-5),""),"סה""כ"))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1" s="76" t="str">
        <f>IF(C531="סה""כ","",IFERROR(VLOOKUP($C531,הוצאות!$B:$Z,5,FALSE),""))</f>
        <v/>
      </c>
      <c r="E531" s="77">
        <v>167435</v>
      </c>
      <c r="F531" s="77">
        <v>114565</v>
      </c>
      <c r="G531" s="77">
        <v>145246</v>
      </c>
      <c r="H531" s="78">
        <v>251440</v>
      </c>
      <c r="I531" s="78">
        <v>201029</v>
      </c>
      <c r="J531" s="78">
        <v>265358.28000000003</v>
      </c>
      <c r="K531" s="79" t="str">
        <f ca="1">IF($C531="סה""כ",SUM(INDIRECT(ADDRESS(6,COLUMN())&amp;":"&amp;ADDRESS(ROW()-1,COLUMN()))),IFERROR(VLOOKUP($C531,הוצאות!$B:$AA,K$4-1,FALSE),""))</f>
        <v/>
      </c>
      <c r="L531" s="79" t="str">
        <f ca="1">IF($C531="סה""כ",SUM(INDIRECT(ADDRESS(6,COLUMN())&amp;":"&amp;ADDRESS(ROW()-1,COLUMN()))),IFERROR(VLOOKUP($C531,הוצאות!$B:$AA,L$4-1,FALSE),""))</f>
        <v/>
      </c>
      <c r="M531" s="79" t="str">
        <f ca="1">IF($C531="סה""כ",SUM(INDIRECT(ADDRESS(6,COLUMN())&amp;":"&amp;ADDRESS(ROW()-1,COLUMN()))),IFERROR(VLOOKUP($C531,הוצאות!$B:$AA,M$4-1,FALSE),""))</f>
        <v/>
      </c>
      <c r="N531" s="79" t="str">
        <f ca="1">IF($C531="סה""כ",SUM(INDIRECT(ADDRESS(6,COLUMN())&amp;":"&amp;ADDRESS(ROW()-1,COLUMN()))),IFERROR(VLOOKUP($C531,הוצאות!$B:$AA,N$4-1,FALSE),""))</f>
        <v/>
      </c>
      <c r="O531" s="79" t="str">
        <f ca="1">IF($C531="סה""כ",SUM(INDIRECT(ADDRESS(6,COLUMN())&amp;":"&amp;ADDRESS(ROW()-1,COLUMN()))),IFERROR(VLOOKUP($C531,הוצאות!$B:$AA,O$4-1,FALSE),""))</f>
        <v/>
      </c>
    </row>
    <row r="532" spans="1:15" ht="16.5" thickBot="1" x14ac:dyDescent="0.3">
      <c r="A532" s="52">
        <f t="shared" si="9"/>
        <v>0</v>
      </c>
      <c r="C532" s="75" t="str">
        <f>IF(OR(C531="סה""כ",C531=""),"",IF(IFERROR(_xlfn.AGGREGATE(15,6,הוצאות!$B$1:$B$1017*1/--(הוצאות!$A$1:$A$1017=$P$5),ROW()-5),"")&lt;2000000000,IFERROR(_xlfn.AGGREGATE(15,6,הוצאות!$B$1:$B$1017*1/--(הוצאות!$A$1:$A$1017=$P$5),ROW()-5),""),"סה""כ"))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2" s="76" t="str">
        <f>IF(C532="סה""כ","",IFERROR(VLOOKUP($C532,הוצאות!$B:$Z,5,FALSE),""))</f>
        <v/>
      </c>
      <c r="E532" s="77">
        <v>167435</v>
      </c>
      <c r="F532" s="77">
        <v>114565</v>
      </c>
      <c r="G532" s="77">
        <v>145246</v>
      </c>
      <c r="H532" s="78">
        <v>251440</v>
      </c>
      <c r="I532" s="78">
        <v>201029</v>
      </c>
      <c r="J532" s="78">
        <v>265358.28000000003</v>
      </c>
      <c r="K532" s="79" t="str">
        <f ca="1">IF($C532="סה""כ",SUM(INDIRECT(ADDRESS(6,COLUMN())&amp;":"&amp;ADDRESS(ROW()-1,COLUMN()))),IFERROR(VLOOKUP($C532,הוצאות!$B:$AA,K$4-1,FALSE),""))</f>
        <v/>
      </c>
      <c r="L532" s="79" t="str">
        <f ca="1">IF($C532="סה""כ",SUM(INDIRECT(ADDRESS(6,COLUMN())&amp;":"&amp;ADDRESS(ROW()-1,COLUMN()))),IFERROR(VLOOKUP($C532,הוצאות!$B:$AA,L$4-1,FALSE),""))</f>
        <v/>
      </c>
      <c r="M532" s="79" t="str">
        <f ca="1">IF($C532="סה""כ",SUM(INDIRECT(ADDRESS(6,COLUMN())&amp;":"&amp;ADDRESS(ROW()-1,COLUMN()))),IFERROR(VLOOKUP($C532,הוצאות!$B:$AA,M$4-1,FALSE),""))</f>
        <v/>
      </c>
      <c r="N532" s="79" t="str">
        <f ca="1">IF($C532="סה""כ",SUM(INDIRECT(ADDRESS(6,COLUMN())&amp;":"&amp;ADDRESS(ROW()-1,COLUMN()))),IFERROR(VLOOKUP($C532,הוצאות!$B:$AA,N$4-1,FALSE),""))</f>
        <v/>
      </c>
      <c r="O532" s="79" t="str">
        <f ca="1">IF($C532="סה""כ",SUM(INDIRECT(ADDRESS(6,COLUMN())&amp;":"&amp;ADDRESS(ROW()-1,COLUMN()))),IFERROR(VLOOKUP($C532,הוצאות!$B:$AA,O$4-1,FALSE),""))</f>
        <v/>
      </c>
    </row>
    <row r="533" spans="1:15" ht="16.5" thickBot="1" x14ac:dyDescent="0.3">
      <c r="A533" s="52">
        <f t="shared" si="9"/>
        <v>0</v>
      </c>
      <c r="C533" s="75" t="str">
        <f>IF(OR(C532="סה""כ",C532=""),"",IF(IFERROR(_xlfn.AGGREGATE(15,6,הוצאות!$B$1:$B$1017*1/--(הוצאות!$A$1:$A$1017=$P$5),ROW()-5),"")&lt;2000000000,IFERROR(_xlfn.AGGREGATE(15,6,הוצאות!$B$1:$B$1017*1/--(הוצאות!$A$1:$A$1017=$P$5),ROW()-5),""),"סה""כ"))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3" s="76" t="str">
        <f>IF(C533="סה""כ","",IFERROR(VLOOKUP($C533,הוצאות!$B:$Z,5,FALSE),""))</f>
        <v/>
      </c>
      <c r="E533" s="77">
        <v>167435</v>
      </c>
      <c r="F533" s="77">
        <v>114565</v>
      </c>
      <c r="G533" s="77">
        <v>145246</v>
      </c>
      <c r="H533" s="78">
        <v>251440</v>
      </c>
      <c r="I533" s="78">
        <v>201029</v>
      </c>
      <c r="J533" s="78">
        <v>265358.28000000003</v>
      </c>
      <c r="K533" s="79" t="str">
        <f ca="1">IF($C533="סה""כ",SUM(INDIRECT(ADDRESS(6,COLUMN())&amp;":"&amp;ADDRESS(ROW()-1,COLUMN()))),IFERROR(VLOOKUP($C533,הוצאות!$B:$AA,K$4-1,FALSE),""))</f>
        <v/>
      </c>
      <c r="L533" s="79" t="str">
        <f ca="1">IF($C533="סה""כ",SUM(INDIRECT(ADDRESS(6,COLUMN())&amp;":"&amp;ADDRESS(ROW()-1,COLUMN()))),IFERROR(VLOOKUP($C533,הוצאות!$B:$AA,L$4-1,FALSE),""))</f>
        <v/>
      </c>
      <c r="M533" s="79" t="str">
        <f ca="1">IF($C533="סה""כ",SUM(INDIRECT(ADDRESS(6,COLUMN())&amp;":"&amp;ADDRESS(ROW()-1,COLUMN()))),IFERROR(VLOOKUP($C533,הוצאות!$B:$AA,M$4-1,FALSE),""))</f>
        <v/>
      </c>
      <c r="N533" s="79" t="str">
        <f ca="1">IF($C533="סה""כ",SUM(INDIRECT(ADDRESS(6,COLUMN())&amp;":"&amp;ADDRESS(ROW()-1,COLUMN()))),IFERROR(VLOOKUP($C533,הוצאות!$B:$AA,N$4-1,FALSE),""))</f>
        <v/>
      </c>
      <c r="O533" s="79" t="str">
        <f ca="1">IF($C533="סה""כ",SUM(INDIRECT(ADDRESS(6,COLUMN())&amp;":"&amp;ADDRESS(ROW()-1,COLUMN()))),IFERROR(VLOOKUP($C533,הוצאות!$B:$AA,O$4-1,FALSE),""))</f>
        <v/>
      </c>
    </row>
    <row r="534" spans="1:15" ht="16.5" thickBot="1" x14ac:dyDescent="0.3">
      <c r="A534" s="52">
        <f t="shared" si="9"/>
        <v>0</v>
      </c>
      <c r="C534" s="75" t="str">
        <f>IF(OR(C533="סה""כ",C533=""),"",IF(IFERROR(_xlfn.AGGREGATE(15,6,הוצאות!$B$1:$B$1017*1/--(הוצאות!$A$1:$A$1017=$P$5),ROW()-5),"")&lt;2000000000,IFERROR(_xlfn.AGGREGATE(15,6,הוצאות!$B$1:$B$1017*1/--(הוצאות!$A$1:$A$1017=$P$5),ROW()-5),""),"סה""כ"))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4" s="76" t="str">
        <f>IF(C534="סה""כ","",IFERROR(VLOOKUP($C534,הוצאות!$B:$Z,5,FALSE),""))</f>
        <v/>
      </c>
      <c r="E534" s="77">
        <v>167435</v>
      </c>
      <c r="F534" s="77">
        <v>114565</v>
      </c>
      <c r="G534" s="77">
        <v>145246</v>
      </c>
      <c r="H534" s="78">
        <v>251440</v>
      </c>
      <c r="I534" s="78">
        <v>201029</v>
      </c>
      <c r="J534" s="78">
        <v>265358.28000000003</v>
      </c>
      <c r="K534" s="79" t="str">
        <f ca="1">IF($C534="סה""כ",SUM(INDIRECT(ADDRESS(6,COLUMN())&amp;":"&amp;ADDRESS(ROW()-1,COLUMN()))),IFERROR(VLOOKUP($C534,הוצאות!$B:$AA,K$4-1,FALSE),""))</f>
        <v/>
      </c>
      <c r="L534" s="79" t="str">
        <f ca="1">IF($C534="סה""כ",SUM(INDIRECT(ADDRESS(6,COLUMN())&amp;":"&amp;ADDRESS(ROW()-1,COLUMN()))),IFERROR(VLOOKUP($C534,הוצאות!$B:$AA,L$4-1,FALSE),""))</f>
        <v/>
      </c>
      <c r="M534" s="79" t="str">
        <f ca="1">IF($C534="סה""כ",SUM(INDIRECT(ADDRESS(6,COLUMN())&amp;":"&amp;ADDRESS(ROW()-1,COLUMN()))),IFERROR(VLOOKUP($C534,הוצאות!$B:$AA,M$4-1,FALSE),""))</f>
        <v/>
      </c>
      <c r="N534" s="79" t="str">
        <f ca="1">IF($C534="סה""כ",SUM(INDIRECT(ADDRESS(6,COLUMN())&amp;":"&amp;ADDRESS(ROW()-1,COLUMN()))),IFERROR(VLOOKUP($C534,הוצאות!$B:$AA,N$4-1,FALSE),""))</f>
        <v/>
      </c>
      <c r="O534" s="79" t="str">
        <f ca="1">IF($C534="סה""כ",SUM(INDIRECT(ADDRESS(6,COLUMN())&amp;":"&amp;ADDRESS(ROW()-1,COLUMN()))),IFERROR(VLOOKUP($C534,הוצאות!$B:$AA,O$4-1,FALSE),""))</f>
        <v/>
      </c>
    </row>
    <row r="535" spans="1:15" ht="16.5" thickBot="1" x14ac:dyDescent="0.3">
      <c r="A535" s="52">
        <f t="shared" si="9"/>
        <v>0</v>
      </c>
      <c r="C535" s="75" t="str">
        <f>IF(OR(C534="סה""כ",C534=""),"",IF(IFERROR(_xlfn.AGGREGATE(15,6,הוצאות!$B$1:$B$1017*1/--(הוצאות!$A$1:$A$1017=$P$5),ROW()-5),"")&lt;2000000000,IFERROR(_xlfn.AGGREGATE(15,6,הוצאות!$B$1:$B$1017*1/--(הוצאות!$A$1:$A$1017=$P$5),ROW()-5),""),"סה""כ"))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5" s="76" t="str">
        <f>IF(C535="סה""כ","",IFERROR(VLOOKUP($C535,הוצאות!$B:$Z,5,FALSE),""))</f>
        <v/>
      </c>
      <c r="E535" s="77">
        <v>167435</v>
      </c>
      <c r="F535" s="77">
        <v>114565</v>
      </c>
      <c r="G535" s="77">
        <v>145246</v>
      </c>
      <c r="H535" s="78">
        <v>251440</v>
      </c>
      <c r="I535" s="78">
        <v>201029</v>
      </c>
      <c r="J535" s="78">
        <v>265358.28000000003</v>
      </c>
      <c r="K535" s="79" t="str">
        <f ca="1">IF($C535="סה""כ",SUM(INDIRECT(ADDRESS(6,COLUMN())&amp;":"&amp;ADDRESS(ROW()-1,COLUMN()))),IFERROR(VLOOKUP($C535,הוצאות!$B:$AA,K$4-1,FALSE),""))</f>
        <v/>
      </c>
      <c r="L535" s="79" t="str">
        <f ca="1">IF($C535="סה""כ",SUM(INDIRECT(ADDRESS(6,COLUMN())&amp;":"&amp;ADDRESS(ROW()-1,COLUMN()))),IFERROR(VLOOKUP($C535,הוצאות!$B:$AA,L$4-1,FALSE),""))</f>
        <v/>
      </c>
      <c r="M535" s="79" t="str">
        <f ca="1">IF($C535="סה""כ",SUM(INDIRECT(ADDRESS(6,COLUMN())&amp;":"&amp;ADDRESS(ROW()-1,COLUMN()))),IFERROR(VLOOKUP($C535,הוצאות!$B:$AA,M$4-1,FALSE),""))</f>
        <v/>
      </c>
      <c r="N535" s="79" t="str">
        <f ca="1">IF($C535="סה""כ",SUM(INDIRECT(ADDRESS(6,COLUMN())&amp;":"&amp;ADDRESS(ROW()-1,COLUMN()))),IFERROR(VLOOKUP($C535,הוצאות!$B:$AA,N$4-1,FALSE),""))</f>
        <v/>
      </c>
      <c r="O535" s="79" t="str">
        <f ca="1">IF($C535="סה""כ",SUM(INDIRECT(ADDRESS(6,COLUMN())&amp;":"&amp;ADDRESS(ROW()-1,COLUMN()))),IFERROR(VLOOKUP($C535,הוצאות!$B:$AA,O$4-1,FALSE),""))</f>
        <v/>
      </c>
    </row>
    <row r="536" spans="1:15" ht="16.5" thickBot="1" x14ac:dyDescent="0.3">
      <c r="A536" s="52">
        <f t="shared" si="9"/>
        <v>0</v>
      </c>
      <c r="C536" s="75" t="str">
        <f>IF(OR(C535="סה""כ",C535=""),"",IF(IFERROR(_xlfn.AGGREGATE(15,6,הוצאות!$B$1:$B$1017*1/--(הוצאות!$A$1:$A$1017=$P$5),ROW()-5),"")&lt;2000000000,IFERROR(_xlfn.AGGREGATE(15,6,הוצאות!$B$1:$B$1017*1/--(הוצאות!$A$1:$A$1017=$P$5),ROW()-5),""),"סה""כ"))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6" s="76" t="str">
        <f>IF(C536="סה""כ","",IFERROR(VLOOKUP($C536,הוצאות!$B:$Z,5,FALSE),""))</f>
        <v/>
      </c>
      <c r="E536" s="77">
        <v>167435</v>
      </c>
      <c r="F536" s="77">
        <v>114565</v>
      </c>
      <c r="G536" s="77">
        <v>145246</v>
      </c>
      <c r="H536" s="78">
        <v>251440</v>
      </c>
      <c r="I536" s="78">
        <v>201029</v>
      </c>
      <c r="J536" s="78">
        <v>265358.28000000003</v>
      </c>
      <c r="K536" s="79" t="str">
        <f ca="1">IF($C536="סה""כ",SUM(INDIRECT(ADDRESS(6,COLUMN())&amp;":"&amp;ADDRESS(ROW()-1,COLUMN()))),IFERROR(VLOOKUP($C536,הוצאות!$B:$AA,K$4-1,FALSE),""))</f>
        <v/>
      </c>
      <c r="L536" s="79" t="str">
        <f ca="1">IF($C536="סה""כ",SUM(INDIRECT(ADDRESS(6,COLUMN())&amp;":"&amp;ADDRESS(ROW()-1,COLUMN()))),IFERROR(VLOOKUP($C536,הוצאות!$B:$AA,L$4-1,FALSE),""))</f>
        <v/>
      </c>
      <c r="M536" s="79" t="str">
        <f ca="1">IF($C536="סה""כ",SUM(INDIRECT(ADDRESS(6,COLUMN())&amp;":"&amp;ADDRESS(ROW()-1,COLUMN()))),IFERROR(VLOOKUP($C536,הוצאות!$B:$AA,M$4-1,FALSE),""))</f>
        <v/>
      </c>
      <c r="N536" s="79" t="str">
        <f ca="1">IF($C536="סה""כ",SUM(INDIRECT(ADDRESS(6,COLUMN())&amp;":"&amp;ADDRESS(ROW()-1,COLUMN()))),IFERROR(VLOOKUP($C536,הוצאות!$B:$AA,N$4-1,FALSE),""))</f>
        <v/>
      </c>
      <c r="O536" s="79" t="str">
        <f ca="1">IF($C536="סה""כ",SUM(INDIRECT(ADDRESS(6,COLUMN())&amp;":"&amp;ADDRESS(ROW()-1,COLUMN()))),IFERROR(VLOOKUP($C536,הוצאות!$B:$AA,O$4-1,FALSE),""))</f>
        <v/>
      </c>
    </row>
    <row r="537" spans="1:15" ht="16.5" thickBot="1" x14ac:dyDescent="0.3">
      <c r="A537" s="52">
        <f t="shared" si="9"/>
        <v>0</v>
      </c>
      <c r="C537" s="75" t="str">
        <f>IF(OR(C536="סה""כ",C536=""),"",IF(IFERROR(_xlfn.AGGREGATE(15,6,הוצאות!$B$1:$B$1017*1/--(הוצאות!$A$1:$A$1017=$P$5),ROW()-5),"")&lt;2000000000,IFERROR(_xlfn.AGGREGATE(15,6,הוצאות!$B$1:$B$1017*1/--(הוצאות!$A$1:$A$1017=$P$5),ROW()-5),""),"סה""כ"))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7" s="76" t="str">
        <f>IF(C537="סה""כ","",IFERROR(VLOOKUP($C537,הוצאות!$B:$Z,5,FALSE),""))</f>
        <v/>
      </c>
      <c r="E537" s="77">
        <v>167435</v>
      </c>
      <c r="F537" s="77">
        <v>114565</v>
      </c>
      <c r="G537" s="77">
        <v>145246</v>
      </c>
      <c r="H537" s="78">
        <v>251440</v>
      </c>
      <c r="I537" s="78">
        <v>201029</v>
      </c>
      <c r="J537" s="78">
        <v>265358.28000000003</v>
      </c>
      <c r="K537" s="79" t="str">
        <f ca="1">IF($C537="סה""כ",SUM(INDIRECT(ADDRESS(6,COLUMN())&amp;":"&amp;ADDRESS(ROW()-1,COLUMN()))),IFERROR(VLOOKUP($C537,הוצאות!$B:$AA,K$4-1,FALSE),""))</f>
        <v/>
      </c>
      <c r="L537" s="79" t="str">
        <f ca="1">IF($C537="סה""כ",SUM(INDIRECT(ADDRESS(6,COLUMN())&amp;":"&amp;ADDRESS(ROW()-1,COLUMN()))),IFERROR(VLOOKUP($C537,הוצאות!$B:$AA,L$4-1,FALSE),""))</f>
        <v/>
      </c>
      <c r="M537" s="79" t="str">
        <f ca="1">IF($C537="סה""כ",SUM(INDIRECT(ADDRESS(6,COLUMN())&amp;":"&amp;ADDRESS(ROW()-1,COLUMN()))),IFERROR(VLOOKUP($C537,הוצאות!$B:$AA,M$4-1,FALSE),""))</f>
        <v/>
      </c>
      <c r="N537" s="79" t="str">
        <f ca="1">IF($C537="סה""כ",SUM(INDIRECT(ADDRESS(6,COLUMN())&amp;":"&amp;ADDRESS(ROW()-1,COLUMN()))),IFERROR(VLOOKUP($C537,הוצאות!$B:$AA,N$4-1,FALSE),""))</f>
        <v/>
      </c>
      <c r="O537" s="79" t="str">
        <f ca="1">IF($C537="סה""כ",SUM(INDIRECT(ADDRESS(6,COLUMN())&amp;":"&amp;ADDRESS(ROW()-1,COLUMN()))),IFERROR(VLOOKUP($C537,הוצאות!$B:$AA,O$4-1,FALSE),""))</f>
        <v/>
      </c>
    </row>
    <row r="538" spans="1:15" ht="16.5" thickBot="1" x14ac:dyDescent="0.3">
      <c r="A538" s="52">
        <f t="shared" si="9"/>
        <v>0</v>
      </c>
      <c r="C538" s="75" t="str">
        <f>IF(OR(C537="סה""כ",C537=""),"",IF(IFERROR(_xlfn.AGGREGATE(15,6,הוצאות!$B$1:$B$1017*1/--(הוצאות!$A$1:$A$1017=$P$5),ROW()-5),"")&lt;2000000000,IFERROR(_xlfn.AGGREGATE(15,6,הוצאות!$B$1:$B$1017*1/--(הוצאות!$A$1:$A$1017=$P$5),ROW()-5),""),"סה""כ"))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8" s="76" t="str">
        <f>IF(C538="סה""כ","",IFERROR(VLOOKUP($C538,הוצאות!$B:$Z,5,FALSE),""))</f>
        <v/>
      </c>
      <c r="E538" s="77">
        <v>167435</v>
      </c>
      <c r="F538" s="77">
        <v>114565</v>
      </c>
      <c r="G538" s="77">
        <v>145246</v>
      </c>
      <c r="H538" s="78">
        <v>251440</v>
      </c>
      <c r="I538" s="78">
        <v>201029</v>
      </c>
      <c r="J538" s="78">
        <v>265358.28000000003</v>
      </c>
      <c r="K538" s="79" t="str">
        <f ca="1">IF($C538="סה""כ",SUM(INDIRECT(ADDRESS(6,COLUMN())&amp;":"&amp;ADDRESS(ROW()-1,COLUMN()))),IFERROR(VLOOKUP($C538,הוצאות!$B:$AA,K$4-1,FALSE),""))</f>
        <v/>
      </c>
      <c r="L538" s="79" t="str">
        <f ca="1">IF($C538="סה""כ",SUM(INDIRECT(ADDRESS(6,COLUMN())&amp;":"&amp;ADDRESS(ROW()-1,COLUMN()))),IFERROR(VLOOKUP($C538,הוצאות!$B:$AA,L$4-1,FALSE),""))</f>
        <v/>
      </c>
      <c r="M538" s="79" t="str">
        <f ca="1">IF($C538="סה""כ",SUM(INDIRECT(ADDRESS(6,COLUMN())&amp;":"&amp;ADDRESS(ROW()-1,COLUMN()))),IFERROR(VLOOKUP($C538,הוצאות!$B:$AA,M$4-1,FALSE),""))</f>
        <v/>
      </c>
      <c r="N538" s="79" t="str">
        <f ca="1">IF($C538="סה""כ",SUM(INDIRECT(ADDRESS(6,COLUMN())&amp;":"&amp;ADDRESS(ROW()-1,COLUMN()))),IFERROR(VLOOKUP($C538,הוצאות!$B:$AA,N$4-1,FALSE),""))</f>
        <v/>
      </c>
      <c r="O538" s="79" t="str">
        <f ca="1">IF($C538="סה""כ",SUM(INDIRECT(ADDRESS(6,COLUMN())&amp;":"&amp;ADDRESS(ROW()-1,COLUMN()))),IFERROR(VLOOKUP($C538,הוצאות!$B:$AA,O$4-1,FALSE),""))</f>
        <v/>
      </c>
    </row>
    <row r="539" spans="1:15" ht="16.5" thickBot="1" x14ac:dyDescent="0.3">
      <c r="A539" s="52">
        <f t="shared" si="9"/>
        <v>0</v>
      </c>
      <c r="C539" s="75" t="str">
        <f>IF(OR(C538="סה""כ",C538=""),"",IF(IFERROR(_xlfn.AGGREGATE(15,6,הוצאות!$B$1:$B$1017*1/--(הוצאות!$A$1:$A$1017=$P$5),ROW()-5),"")&lt;2000000000,IFERROR(_xlfn.AGGREGATE(15,6,הוצאות!$B$1:$B$1017*1/--(הוצאות!$A$1:$A$1017=$P$5),ROW()-5),""),"סה""כ"))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39" s="76" t="str">
        <f>IF(C539="סה""כ","",IFERROR(VLOOKUP($C539,הוצאות!$B:$Z,5,FALSE),""))</f>
        <v/>
      </c>
      <c r="E539" s="77">
        <v>167435</v>
      </c>
      <c r="F539" s="77">
        <v>114565</v>
      </c>
      <c r="G539" s="77">
        <v>145246</v>
      </c>
      <c r="H539" s="78">
        <v>251440</v>
      </c>
      <c r="I539" s="78">
        <v>201029</v>
      </c>
      <c r="J539" s="78">
        <v>265358.28000000003</v>
      </c>
      <c r="K539" s="79" t="str">
        <f ca="1">IF($C539="סה""כ",SUM(INDIRECT(ADDRESS(6,COLUMN())&amp;":"&amp;ADDRESS(ROW()-1,COLUMN()))),IFERROR(VLOOKUP($C539,הוצאות!$B:$AA,K$4-1,FALSE),""))</f>
        <v/>
      </c>
      <c r="L539" s="79" t="str">
        <f ca="1">IF($C539="סה""כ",SUM(INDIRECT(ADDRESS(6,COLUMN())&amp;":"&amp;ADDRESS(ROW()-1,COLUMN()))),IFERROR(VLOOKUP($C539,הוצאות!$B:$AA,L$4-1,FALSE),""))</f>
        <v/>
      </c>
      <c r="M539" s="79" t="str">
        <f ca="1">IF($C539="סה""כ",SUM(INDIRECT(ADDRESS(6,COLUMN())&amp;":"&amp;ADDRESS(ROW()-1,COLUMN()))),IFERROR(VLOOKUP($C539,הוצאות!$B:$AA,M$4-1,FALSE),""))</f>
        <v/>
      </c>
      <c r="N539" s="79" t="str">
        <f ca="1">IF($C539="סה""כ",SUM(INDIRECT(ADDRESS(6,COLUMN())&amp;":"&amp;ADDRESS(ROW()-1,COLUMN()))),IFERROR(VLOOKUP($C539,הוצאות!$B:$AA,N$4-1,FALSE),""))</f>
        <v/>
      </c>
      <c r="O539" s="79" t="str">
        <f ca="1">IF($C539="סה""כ",SUM(INDIRECT(ADDRESS(6,COLUMN())&amp;":"&amp;ADDRESS(ROW()-1,COLUMN()))),IFERROR(VLOOKUP($C539,הוצאות!$B:$AA,O$4-1,FALSE),""))</f>
        <v/>
      </c>
    </row>
    <row r="540" spans="1:15" ht="16.5" thickBot="1" x14ac:dyDescent="0.3">
      <c r="A540" s="52">
        <f t="shared" si="9"/>
        <v>0</v>
      </c>
      <c r="C540" s="75" t="str">
        <f>IF(OR(C539="סה""כ",C539=""),"",IF(IFERROR(_xlfn.AGGREGATE(15,6,הוצאות!$B$1:$B$1017*1/--(הוצאות!$A$1:$A$1017=$P$5),ROW()-5),"")&lt;2000000000,IFERROR(_xlfn.AGGREGATE(15,6,הוצאות!$B$1:$B$1017*1/--(הוצאות!$A$1:$A$1017=$P$5),ROW()-5),""),"סה""כ"))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0" s="76" t="str">
        <f>IF(C540="סה""כ","",IFERROR(VLOOKUP($C540,הוצאות!$B:$Z,5,FALSE),""))</f>
        <v/>
      </c>
      <c r="E540" s="77">
        <v>167435</v>
      </c>
      <c r="F540" s="77">
        <v>114565</v>
      </c>
      <c r="G540" s="77">
        <v>145246</v>
      </c>
      <c r="H540" s="78">
        <v>251440</v>
      </c>
      <c r="I540" s="78">
        <v>201029</v>
      </c>
      <c r="J540" s="78">
        <v>265358.28000000003</v>
      </c>
      <c r="K540" s="79" t="str">
        <f ca="1">IF($C540="סה""כ",SUM(INDIRECT(ADDRESS(6,COLUMN())&amp;":"&amp;ADDRESS(ROW()-1,COLUMN()))),IFERROR(VLOOKUP($C540,הוצאות!$B:$AA,K$4-1,FALSE),""))</f>
        <v/>
      </c>
      <c r="L540" s="79" t="str">
        <f ca="1">IF($C540="סה""כ",SUM(INDIRECT(ADDRESS(6,COLUMN())&amp;":"&amp;ADDRESS(ROW()-1,COLUMN()))),IFERROR(VLOOKUP($C540,הוצאות!$B:$AA,L$4-1,FALSE),""))</f>
        <v/>
      </c>
      <c r="M540" s="79" t="str">
        <f ca="1">IF($C540="סה""כ",SUM(INDIRECT(ADDRESS(6,COLUMN())&amp;":"&amp;ADDRESS(ROW()-1,COLUMN()))),IFERROR(VLOOKUP($C540,הוצאות!$B:$AA,M$4-1,FALSE),""))</f>
        <v/>
      </c>
      <c r="N540" s="79" t="str">
        <f ca="1">IF($C540="סה""כ",SUM(INDIRECT(ADDRESS(6,COLUMN())&amp;":"&amp;ADDRESS(ROW()-1,COLUMN()))),IFERROR(VLOOKUP($C540,הוצאות!$B:$AA,N$4-1,FALSE),""))</f>
        <v/>
      </c>
      <c r="O540" s="79" t="str">
        <f ca="1">IF($C540="סה""כ",SUM(INDIRECT(ADDRESS(6,COLUMN())&amp;":"&amp;ADDRESS(ROW()-1,COLUMN()))),IFERROR(VLOOKUP($C540,הוצאות!$B:$AA,O$4-1,FALSE),""))</f>
        <v/>
      </c>
    </row>
    <row r="541" spans="1:15" ht="16.5" thickBot="1" x14ac:dyDescent="0.3">
      <c r="A541" s="52">
        <f t="shared" si="9"/>
        <v>0</v>
      </c>
      <c r="C541" s="75" t="str">
        <f>IF(OR(C540="סה""כ",C540=""),"",IF(IFERROR(_xlfn.AGGREGATE(15,6,הוצאות!$B$1:$B$1017*1/--(הוצאות!$A$1:$A$1017=$P$5),ROW()-5),"")&lt;2000000000,IFERROR(_xlfn.AGGREGATE(15,6,הוצאות!$B$1:$B$1017*1/--(הוצאות!$A$1:$A$1017=$P$5),ROW()-5),""),"סה""כ"))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1" s="76" t="str">
        <f>IF(C541="סה""כ","",IFERROR(VLOOKUP($C541,הוצאות!$B:$Z,5,FALSE),""))</f>
        <v/>
      </c>
      <c r="E541" s="77">
        <v>167435</v>
      </c>
      <c r="F541" s="77">
        <v>114565</v>
      </c>
      <c r="G541" s="77">
        <v>145246</v>
      </c>
      <c r="H541" s="78">
        <v>251440</v>
      </c>
      <c r="I541" s="78">
        <v>201029</v>
      </c>
      <c r="J541" s="78">
        <v>265358.28000000003</v>
      </c>
      <c r="K541" s="79" t="str">
        <f ca="1">IF($C541="סה""כ",SUM(INDIRECT(ADDRESS(6,COLUMN())&amp;":"&amp;ADDRESS(ROW()-1,COLUMN()))),IFERROR(VLOOKUP($C541,הוצאות!$B:$AA,K$4-1,FALSE),""))</f>
        <v/>
      </c>
      <c r="L541" s="79" t="str">
        <f ca="1">IF($C541="סה""כ",SUM(INDIRECT(ADDRESS(6,COLUMN())&amp;":"&amp;ADDRESS(ROW()-1,COLUMN()))),IFERROR(VLOOKUP($C541,הוצאות!$B:$AA,L$4-1,FALSE),""))</f>
        <v/>
      </c>
      <c r="M541" s="79" t="str">
        <f ca="1">IF($C541="סה""כ",SUM(INDIRECT(ADDRESS(6,COLUMN())&amp;":"&amp;ADDRESS(ROW()-1,COLUMN()))),IFERROR(VLOOKUP($C541,הוצאות!$B:$AA,M$4-1,FALSE),""))</f>
        <v/>
      </c>
      <c r="N541" s="79" t="str">
        <f ca="1">IF($C541="סה""כ",SUM(INDIRECT(ADDRESS(6,COLUMN())&amp;":"&amp;ADDRESS(ROW()-1,COLUMN()))),IFERROR(VLOOKUP($C541,הוצאות!$B:$AA,N$4-1,FALSE),""))</f>
        <v/>
      </c>
      <c r="O541" s="79" t="str">
        <f ca="1">IF($C541="סה""כ",SUM(INDIRECT(ADDRESS(6,COLUMN())&amp;":"&amp;ADDRESS(ROW()-1,COLUMN()))),IFERROR(VLOOKUP($C541,הוצאות!$B:$AA,O$4-1,FALSE),""))</f>
        <v/>
      </c>
    </row>
    <row r="542" spans="1:15" ht="16.5" thickBot="1" x14ac:dyDescent="0.3">
      <c r="A542" s="52">
        <f t="shared" si="9"/>
        <v>0</v>
      </c>
      <c r="C542" s="75" t="str">
        <f>IF(OR(C541="סה""כ",C541=""),"",IF(IFERROR(_xlfn.AGGREGATE(15,6,הוצאות!$B$1:$B$1017*1/--(הוצאות!$A$1:$A$1017=$P$5),ROW()-5),"")&lt;2000000000,IFERROR(_xlfn.AGGREGATE(15,6,הוצאות!$B$1:$B$1017*1/--(הוצאות!$A$1:$A$1017=$P$5),ROW()-5),""),"סה""כ"))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2" s="76" t="str">
        <f>IF(C542="סה""כ","",IFERROR(VLOOKUP($C542,הוצאות!$B:$Z,5,FALSE),""))</f>
        <v/>
      </c>
      <c r="E542" s="77">
        <v>167435</v>
      </c>
      <c r="F542" s="77">
        <v>114565</v>
      </c>
      <c r="G542" s="77">
        <v>145246</v>
      </c>
      <c r="H542" s="78">
        <v>251440</v>
      </c>
      <c r="I542" s="78">
        <v>201029</v>
      </c>
      <c r="J542" s="78">
        <v>265358.28000000003</v>
      </c>
      <c r="K542" s="79" t="str">
        <f ca="1">IF($C542="סה""כ",SUM(INDIRECT(ADDRESS(6,COLUMN())&amp;":"&amp;ADDRESS(ROW()-1,COLUMN()))),IFERROR(VLOOKUP($C542,הוצאות!$B:$AA,K$4-1,FALSE),""))</f>
        <v/>
      </c>
      <c r="L542" s="79" t="str">
        <f ca="1">IF($C542="סה""כ",SUM(INDIRECT(ADDRESS(6,COLUMN())&amp;":"&amp;ADDRESS(ROW()-1,COLUMN()))),IFERROR(VLOOKUP($C542,הוצאות!$B:$AA,L$4-1,FALSE),""))</f>
        <v/>
      </c>
      <c r="M542" s="79" t="str">
        <f ca="1">IF($C542="סה""כ",SUM(INDIRECT(ADDRESS(6,COLUMN())&amp;":"&amp;ADDRESS(ROW()-1,COLUMN()))),IFERROR(VLOOKUP($C542,הוצאות!$B:$AA,M$4-1,FALSE),""))</f>
        <v/>
      </c>
      <c r="N542" s="79" t="str">
        <f ca="1">IF($C542="סה""כ",SUM(INDIRECT(ADDRESS(6,COLUMN())&amp;":"&amp;ADDRESS(ROW()-1,COLUMN()))),IFERROR(VLOOKUP($C542,הוצאות!$B:$AA,N$4-1,FALSE),""))</f>
        <v/>
      </c>
      <c r="O542" s="79" t="str">
        <f ca="1">IF($C542="סה""כ",SUM(INDIRECT(ADDRESS(6,COLUMN())&amp;":"&amp;ADDRESS(ROW()-1,COLUMN()))),IFERROR(VLOOKUP($C542,הוצאות!$B:$AA,O$4-1,FALSE),""))</f>
        <v/>
      </c>
    </row>
    <row r="543" spans="1:15" ht="16.5" thickBot="1" x14ac:dyDescent="0.3">
      <c r="A543" s="52">
        <f t="shared" si="9"/>
        <v>0</v>
      </c>
      <c r="C543" s="75" t="str">
        <f>IF(OR(C542="סה""כ",C542=""),"",IF(IFERROR(_xlfn.AGGREGATE(15,6,הוצאות!$B$1:$B$1017*1/--(הוצאות!$A$1:$A$1017=$P$5),ROW()-5),"")&lt;2000000000,IFERROR(_xlfn.AGGREGATE(15,6,הוצאות!$B$1:$B$1017*1/--(הוצאות!$A$1:$A$1017=$P$5),ROW()-5),""),"סה""כ"))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3" s="76" t="str">
        <f>IF(C543="סה""כ","",IFERROR(VLOOKUP($C543,הוצאות!$B:$Z,5,FALSE),""))</f>
        <v/>
      </c>
      <c r="E543" s="77">
        <v>167435</v>
      </c>
      <c r="F543" s="77">
        <v>114565</v>
      </c>
      <c r="G543" s="77">
        <v>145246</v>
      </c>
      <c r="H543" s="78">
        <v>251440</v>
      </c>
      <c r="I543" s="78">
        <v>201029</v>
      </c>
      <c r="J543" s="78">
        <v>265358.28000000003</v>
      </c>
      <c r="K543" s="79" t="str">
        <f ca="1">IF($C543="סה""כ",SUM(INDIRECT(ADDRESS(6,COLUMN())&amp;":"&amp;ADDRESS(ROW()-1,COLUMN()))),IFERROR(VLOOKUP($C543,הוצאות!$B:$AA,K$4-1,FALSE),""))</f>
        <v/>
      </c>
      <c r="L543" s="79" t="str">
        <f ca="1">IF($C543="סה""כ",SUM(INDIRECT(ADDRESS(6,COLUMN())&amp;":"&amp;ADDRESS(ROW()-1,COLUMN()))),IFERROR(VLOOKUP($C543,הוצאות!$B:$AA,L$4-1,FALSE),""))</f>
        <v/>
      </c>
      <c r="M543" s="79" t="str">
        <f ca="1">IF($C543="סה""כ",SUM(INDIRECT(ADDRESS(6,COLUMN())&amp;":"&amp;ADDRESS(ROW()-1,COLUMN()))),IFERROR(VLOOKUP($C543,הוצאות!$B:$AA,M$4-1,FALSE),""))</f>
        <v/>
      </c>
      <c r="N543" s="79" t="str">
        <f ca="1">IF($C543="סה""כ",SUM(INDIRECT(ADDRESS(6,COLUMN())&amp;":"&amp;ADDRESS(ROW()-1,COLUMN()))),IFERROR(VLOOKUP($C543,הוצאות!$B:$AA,N$4-1,FALSE),""))</f>
        <v/>
      </c>
      <c r="O543" s="79" t="str">
        <f ca="1">IF($C543="סה""כ",SUM(INDIRECT(ADDRESS(6,COLUMN())&amp;":"&amp;ADDRESS(ROW()-1,COLUMN()))),IFERROR(VLOOKUP($C543,הוצאות!$B:$AA,O$4-1,FALSE),""))</f>
        <v/>
      </c>
    </row>
    <row r="544" spans="1:15" ht="16.5" thickBot="1" x14ac:dyDescent="0.3">
      <c r="A544" s="52">
        <f t="shared" si="9"/>
        <v>0</v>
      </c>
      <c r="C544" s="75" t="str">
        <f>IF(OR(C543="סה""כ",C543=""),"",IF(IFERROR(_xlfn.AGGREGATE(15,6,הוצאות!$B$1:$B$1017*1/--(הוצאות!$A$1:$A$1017=$P$5),ROW()-5),"")&lt;2000000000,IFERROR(_xlfn.AGGREGATE(15,6,הוצאות!$B$1:$B$1017*1/--(הוצאות!$A$1:$A$1017=$P$5),ROW()-5),""),"סה""כ"))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4" s="76" t="str">
        <f>IF(C544="סה""כ","",IFERROR(VLOOKUP($C544,הוצאות!$B:$Z,5,FALSE),""))</f>
        <v/>
      </c>
      <c r="E544" s="77">
        <v>167435</v>
      </c>
      <c r="F544" s="77">
        <v>114565</v>
      </c>
      <c r="G544" s="77">
        <v>145246</v>
      </c>
      <c r="H544" s="78">
        <v>251440</v>
      </c>
      <c r="I544" s="78">
        <v>201029</v>
      </c>
      <c r="J544" s="78">
        <v>265358.28000000003</v>
      </c>
      <c r="K544" s="79" t="str">
        <f ca="1">IF($C544="סה""כ",SUM(INDIRECT(ADDRESS(6,COLUMN())&amp;":"&amp;ADDRESS(ROW()-1,COLUMN()))),IFERROR(VLOOKUP($C544,הוצאות!$B:$AA,K$4-1,FALSE),""))</f>
        <v/>
      </c>
      <c r="L544" s="79" t="str">
        <f ca="1">IF($C544="סה""כ",SUM(INDIRECT(ADDRESS(6,COLUMN())&amp;":"&amp;ADDRESS(ROW()-1,COLUMN()))),IFERROR(VLOOKUP($C544,הוצאות!$B:$AA,L$4-1,FALSE),""))</f>
        <v/>
      </c>
      <c r="M544" s="79" t="str">
        <f ca="1">IF($C544="סה""כ",SUM(INDIRECT(ADDRESS(6,COLUMN())&amp;":"&amp;ADDRESS(ROW()-1,COLUMN()))),IFERROR(VLOOKUP($C544,הוצאות!$B:$AA,M$4-1,FALSE),""))</f>
        <v/>
      </c>
      <c r="N544" s="79" t="str">
        <f ca="1">IF($C544="סה""כ",SUM(INDIRECT(ADDRESS(6,COLUMN())&amp;":"&amp;ADDRESS(ROW()-1,COLUMN()))),IFERROR(VLOOKUP($C544,הוצאות!$B:$AA,N$4-1,FALSE),""))</f>
        <v/>
      </c>
      <c r="O544" s="79" t="str">
        <f ca="1">IF($C544="סה""כ",SUM(INDIRECT(ADDRESS(6,COLUMN())&amp;":"&amp;ADDRESS(ROW()-1,COLUMN()))),IFERROR(VLOOKUP($C544,הוצאות!$B:$AA,O$4-1,FALSE),""))</f>
        <v/>
      </c>
    </row>
    <row r="545" spans="1:15" ht="16.5" thickBot="1" x14ac:dyDescent="0.3">
      <c r="A545" s="52">
        <f t="shared" si="9"/>
        <v>0</v>
      </c>
      <c r="C545" s="75" t="str">
        <f>IF(OR(C544="סה""כ",C544=""),"",IF(IFERROR(_xlfn.AGGREGATE(15,6,הוצאות!$B$1:$B$1017*1/--(הוצאות!$A$1:$A$1017=$P$5),ROW()-5),"")&lt;2000000000,IFERROR(_xlfn.AGGREGATE(15,6,הוצאות!$B$1:$B$1017*1/--(הוצאות!$A$1:$A$1017=$P$5),ROW()-5),""),"סה""כ"))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5" s="76" t="str">
        <f>IF(C545="סה""כ","",IFERROR(VLOOKUP($C545,הוצאות!$B:$Z,5,FALSE),""))</f>
        <v/>
      </c>
      <c r="E545" s="77">
        <v>167435</v>
      </c>
      <c r="F545" s="77">
        <v>114565</v>
      </c>
      <c r="G545" s="77">
        <v>145246</v>
      </c>
      <c r="H545" s="78">
        <v>251440</v>
      </c>
      <c r="I545" s="78">
        <v>201029</v>
      </c>
      <c r="J545" s="78">
        <v>265358.28000000003</v>
      </c>
      <c r="K545" s="79" t="str">
        <f ca="1">IF($C545="סה""כ",SUM(INDIRECT(ADDRESS(6,COLUMN())&amp;":"&amp;ADDRESS(ROW()-1,COLUMN()))),IFERROR(VLOOKUP($C545,הוצאות!$B:$AA,K$4-1,FALSE),""))</f>
        <v/>
      </c>
      <c r="L545" s="79" t="str">
        <f ca="1">IF($C545="סה""כ",SUM(INDIRECT(ADDRESS(6,COLUMN())&amp;":"&amp;ADDRESS(ROW()-1,COLUMN()))),IFERROR(VLOOKUP($C545,הוצאות!$B:$AA,L$4-1,FALSE),""))</f>
        <v/>
      </c>
      <c r="M545" s="79" t="str">
        <f ca="1">IF($C545="סה""כ",SUM(INDIRECT(ADDRESS(6,COLUMN())&amp;":"&amp;ADDRESS(ROW()-1,COLUMN()))),IFERROR(VLOOKUP($C545,הוצאות!$B:$AA,M$4-1,FALSE),""))</f>
        <v/>
      </c>
      <c r="N545" s="79" t="str">
        <f ca="1">IF($C545="סה""כ",SUM(INDIRECT(ADDRESS(6,COLUMN())&amp;":"&amp;ADDRESS(ROW()-1,COLUMN()))),IFERROR(VLOOKUP($C545,הוצאות!$B:$AA,N$4-1,FALSE),""))</f>
        <v/>
      </c>
      <c r="O545" s="79" t="str">
        <f ca="1">IF($C545="סה""כ",SUM(INDIRECT(ADDRESS(6,COLUMN())&amp;":"&amp;ADDRESS(ROW()-1,COLUMN()))),IFERROR(VLOOKUP($C545,הוצאות!$B:$AA,O$4-1,FALSE),""))</f>
        <v/>
      </c>
    </row>
    <row r="546" spans="1:15" ht="16.5" thickBot="1" x14ac:dyDescent="0.3">
      <c r="A546" s="52">
        <f t="shared" si="9"/>
        <v>0</v>
      </c>
      <c r="C546" s="75" t="str">
        <f>IF(OR(C545="סה""כ",C545=""),"",IF(IFERROR(_xlfn.AGGREGATE(15,6,הוצאות!$B$1:$B$1017*1/--(הוצאות!$A$1:$A$1017=$P$5),ROW()-5),"")&lt;2000000000,IFERROR(_xlfn.AGGREGATE(15,6,הוצאות!$B$1:$B$1017*1/--(הוצאות!$A$1:$A$1017=$P$5),ROW()-5),""),"סה""כ"))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6" s="76" t="str">
        <f>IF(C546="סה""כ","",IFERROR(VLOOKUP($C546,הוצאות!$B:$Z,5,FALSE),""))</f>
        <v/>
      </c>
      <c r="E546" s="77">
        <v>167435</v>
      </c>
      <c r="F546" s="77">
        <v>114565</v>
      </c>
      <c r="G546" s="77">
        <v>145246</v>
      </c>
      <c r="H546" s="78">
        <v>251440</v>
      </c>
      <c r="I546" s="78">
        <v>201029</v>
      </c>
      <c r="J546" s="78">
        <v>265358.28000000003</v>
      </c>
      <c r="K546" s="79" t="str">
        <f ca="1">IF($C546="סה""כ",SUM(INDIRECT(ADDRESS(6,COLUMN())&amp;":"&amp;ADDRESS(ROW()-1,COLUMN()))),IFERROR(VLOOKUP($C546,הוצאות!$B:$AA,K$4-1,FALSE),""))</f>
        <v/>
      </c>
      <c r="L546" s="79" t="str">
        <f ca="1">IF($C546="סה""כ",SUM(INDIRECT(ADDRESS(6,COLUMN())&amp;":"&amp;ADDRESS(ROW()-1,COLUMN()))),IFERROR(VLOOKUP($C546,הוצאות!$B:$AA,L$4-1,FALSE),""))</f>
        <v/>
      </c>
      <c r="M546" s="79" t="str">
        <f ca="1">IF($C546="סה""כ",SUM(INDIRECT(ADDRESS(6,COLUMN())&amp;":"&amp;ADDRESS(ROW()-1,COLUMN()))),IFERROR(VLOOKUP($C546,הוצאות!$B:$AA,M$4-1,FALSE),""))</f>
        <v/>
      </c>
      <c r="N546" s="79" t="str">
        <f ca="1">IF($C546="סה""כ",SUM(INDIRECT(ADDRESS(6,COLUMN())&amp;":"&amp;ADDRESS(ROW()-1,COLUMN()))),IFERROR(VLOOKUP($C546,הוצאות!$B:$AA,N$4-1,FALSE),""))</f>
        <v/>
      </c>
      <c r="O546" s="79" t="str">
        <f ca="1">IF($C546="סה""כ",SUM(INDIRECT(ADDRESS(6,COLUMN())&amp;":"&amp;ADDRESS(ROW()-1,COLUMN()))),IFERROR(VLOOKUP($C546,הוצאות!$B:$AA,O$4-1,FALSE),""))</f>
        <v/>
      </c>
    </row>
    <row r="547" spans="1:15" ht="16.5" thickBot="1" x14ac:dyDescent="0.3">
      <c r="A547" s="52">
        <f t="shared" si="9"/>
        <v>0</v>
      </c>
      <c r="C547" s="75" t="str">
        <f>IF(OR(C546="סה""כ",C546=""),"",IF(IFERROR(_xlfn.AGGREGATE(15,6,הוצאות!$B$1:$B$1017*1/--(הוצאות!$A$1:$A$1017=$P$5),ROW()-5),"")&lt;2000000000,IFERROR(_xlfn.AGGREGATE(15,6,הוצאות!$B$1:$B$1017*1/--(הוצאות!$A$1:$A$1017=$P$5),ROW()-5),""),"סה""כ"))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7" s="76" t="str">
        <f>IF(C547="סה""כ","",IFERROR(VLOOKUP($C547,הוצאות!$B:$Z,5,FALSE),""))</f>
        <v/>
      </c>
      <c r="E547" s="77">
        <v>167435</v>
      </c>
      <c r="F547" s="77">
        <v>114565</v>
      </c>
      <c r="G547" s="77">
        <v>145246</v>
      </c>
      <c r="H547" s="78">
        <v>251440</v>
      </c>
      <c r="I547" s="78">
        <v>201029</v>
      </c>
      <c r="J547" s="78">
        <v>265358.28000000003</v>
      </c>
      <c r="K547" s="79" t="str">
        <f ca="1">IF($C547="סה""כ",SUM(INDIRECT(ADDRESS(6,COLUMN())&amp;":"&amp;ADDRESS(ROW()-1,COLUMN()))),IFERROR(VLOOKUP($C547,הוצאות!$B:$AA,K$4-1,FALSE),""))</f>
        <v/>
      </c>
      <c r="L547" s="79" t="str">
        <f ca="1">IF($C547="סה""כ",SUM(INDIRECT(ADDRESS(6,COLUMN())&amp;":"&amp;ADDRESS(ROW()-1,COLUMN()))),IFERROR(VLOOKUP($C547,הוצאות!$B:$AA,L$4-1,FALSE),""))</f>
        <v/>
      </c>
      <c r="M547" s="79" t="str">
        <f ca="1">IF($C547="סה""כ",SUM(INDIRECT(ADDRESS(6,COLUMN())&amp;":"&amp;ADDRESS(ROW()-1,COLUMN()))),IFERROR(VLOOKUP($C547,הוצאות!$B:$AA,M$4-1,FALSE),""))</f>
        <v/>
      </c>
      <c r="N547" s="79" t="str">
        <f ca="1">IF($C547="סה""כ",SUM(INDIRECT(ADDRESS(6,COLUMN())&amp;":"&amp;ADDRESS(ROW()-1,COLUMN()))),IFERROR(VLOOKUP($C547,הוצאות!$B:$AA,N$4-1,FALSE),""))</f>
        <v/>
      </c>
      <c r="O547" s="79" t="str">
        <f ca="1">IF($C547="סה""כ",SUM(INDIRECT(ADDRESS(6,COLUMN())&amp;":"&amp;ADDRESS(ROW()-1,COLUMN()))),IFERROR(VLOOKUP($C547,הוצאות!$B:$AA,O$4-1,FALSE),""))</f>
        <v/>
      </c>
    </row>
    <row r="548" spans="1:15" ht="16.5" thickBot="1" x14ac:dyDescent="0.3">
      <c r="A548" s="52">
        <f t="shared" si="9"/>
        <v>0</v>
      </c>
      <c r="C548" s="75" t="str">
        <f>IF(OR(C547="סה""כ",C547=""),"",IF(IFERROR(_xlfn.AGGREGATE(15,6,הוצאות!$B$1:$B$1017*1/--(הוצאות!$A$1:$A$1017=$P$5),ROW()-5),"")&lt;2000000000,IFERROR(_xlfn.AGGREGATE(15,6,הוצאות!$B$1:$B$1017*1/--(הוצאות!$A$1:$A$1017=$P$5),ROW()-5),""),"סה""כ"))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8" s="76" t="str">
        <f>IF(C548="סה""כ","",IFERROR(VLOOKUP($C548,הוצאות!$B:$Z,5,FALSE),""))</f>
        <v/>
      </c>
      <c r="E548" s="77">
        <v>167435</v>
      </c>
      <c r="F548" s="77">
        <v>114565</v>
      </c>
      <c r="G548" s="77">
        <v>145246</v>
      </c>
      <c r="H548" s="78">
        <v>251440</v>
      </c>
      <c r="I548" s="78">
        <v>201029</v>
      </c>
      <c r="J548" s="78">
        <v>265358.28000000003</v>
      </c>
      <c r="K548" s="79" t="str">
        <f ca="1">IF($C548="סה""כ",SUM(INDIRECT(ADDRESS(6,COLUMN())&amp;":"&amp;ADDRESS(ROW()-1,COLUMN()))),IFERROR(VLOOKUP($C548,הוצאות!$B:$AA,K$4-1,FALSE),""))</f>
        <v/>
      </c>
      <c r="L548" s="79" t="str">
        <f ca="1">IF($C548="סה""כ",SUM(INDIRECT(ADDRESS(6,COLUMN())&amp;":"&amp;ADDRESS(ROW()-1,COLUMN()))),IFERROR(VLOOKUP($C548,הוצאות!$B:$AA,L$4-1,FALSE),""))</f>
        <v/>
      </c>
      <c r="M548" s="79" t="str">
        <f ca="1">IF($C548="סה""כ",SUM(INDIRECT(ADDRESS(6,COLUMN())&amp;":"&amp;ADDRESS(ROW()-1,COLUMN()))),IFERROR(VLOOKUP($C548,הוצאות!$B:$AA,M$4-1,FALSE),""))</f>
        <v/>
      </c>
      <c r="N548" s="79" t="str">
        <f ca="1">IF($C548="סה""כ",SUM(INDIRECT(ADDRESS(6,COLUMN())&amp;":"&amp;ADDRESS(ROW()-1,COLUMN()))),IFERROR(VLOOKUP($C548,הוצאות!$B:$AA,N$4-1,FALSE),""))</f>
        <v/>
      </c>
      <c r="O548" s="79" t="str">
        <f ca="1">IF($C548="סה""כ",SUM(INDIRECT(ADDRESS(6,COLUMN())&amp;":"&amp;ADDRESS(ROW()-1,COLUMN()))),IFERROR(VLOOKUP($C548,הוצאות!$B:$AA,O$4-1,FALSE),""))</f>
        <v/>
      </c>
    </row>
    <row r="549" spans="1:15" ht="16.5" thickBot="1" x14ac:dyDescent="0.3">
      <c r="A549" s="52">
        <f t="shared" si="9"/>
        <v>0</v>
      </c>
      <c r="C549" s="75" t="str">
        <f>IF(OR(C548="סה""כ",C548=""),"",IF(IFERROR(_xlfn.AGGREGATE(15,6,הוצאות!$B$1:$B$1017*1/--(הוצאות!$A$1:$A$1017=$P$5),ROW()-5),"")&lt;2000000000,IFERROR(_xlfn.AGGREGATE(15,6,הוצאות!$B$1:$B$1017*1/--(הוצאות!$A$1:$A$1017=$P$5),ROW()-5),""),"סה""כ"))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49" s="76" t="str">
        <f>IF(C549="סה""כ","",IFERROR(VLOOKUP($C549,הוצאות!$B:$Z,5,FALSE),""))</f>
        <v/>
      </c>
      <c r="E549" s="77">
        <v>167435</v>
      </c>
      <c r="F549" s="77">
        <v>114565</v>
      </c>
      <c r="G549" s="77">
        <v>145246</v>
      </c>
      <c r="H549" s="78">
        <v>251440</v>
      </c>
      <c r="I549" s="78">
        <v>201029</v>
      </c>
      <c r="J549" s="78">
        <v>265358.28000000003</v>
      </c>
      <c r="K549" s="79" t="str">
        <f ca="1">IF($C549="סה""כ",SUM(INDIRECT(ADDRESS(6,COLUMN())&amp;":"&amp;ADDRESS(ROW()-1,COLUMN()))),IFERROR(VLOOKUP($C549,הוצאות!$B:$AA,K$4-1,FALSE),""))</f>
        <v/>
      </c>
      <c r="L549" s="79" t="str">
        <f ca="1">IF($C549="סה""כ",SUM(INDIRECT(ADDRESS(6,COLUMN())&amp;":"&amp;ADDRESS(ROW()-1,COLUMN()))),IFERROR(VLOOKUP($C549,הוצאות!$B:$AA,L$4-1,FALSE),""))</f>
        <v/>
      </c>
      <c r="M549" s="79" t="str">
        <f ca="1">IF($C549="סה""כ",SUM(INDIRECT(ADDRESS(6,COLUMN())&amp;":"&amp;ADDRESS(ROW()-1,COLUMN()))),IFERROR(VLOOKUP($C549,הוצאות!$B:$AA,M$4-1,FALSE),""))</f>
        <v/>
      </c>
      <c r="N549" s="79" t="str">
        <f ca="1">IF($C549="סה""כ",SUM(INDIRECT(ADDRESS(6,COLUMN())&amp;":"&amp;ADDRESS(ROW()-1,COLUMN()))),IFERROR(VLOOKUP($C549,הוצאות!$B:$AA,N$4-1,FALSE),""))</f>
        <v/>
      </c>
      <c r="O549" s="79" t="str">
        <f ca="1">IF($C549="סה""כ",SUM(INDIRECT(ADDRESS(6,COLUMN())&amp;":"&amp;ADDRESS(ROW()-1,COLUMN()))),IFERROR(VLOOKUP($C549,הוצאות!$B:$AA,O$4-1,FALSE),""))</f>
        <v/>
      </c>
    </row>
    <row r="550" spans="1:15" ht="16.5" thickBot="1" x14ac:dyDescent="0.3">
      <c r="A550" s="52">
        <f t="shared" si="9"/>
        <v>0</v>
      </c>
      <c r="C550" s="75" t="str">
        <f>IF(OR(C549="סה""כ",C549=""),"",IF(IFERROR(_xlfn.AGGREGATE(15,6,הוצאות!$B$1:$B$1017*1/--(הוצאות!$A$1:$A$1017=$P$5),ROW()-5),"")&lt;2000000000,IFERROR(_xlfn.AGGREGATE(15,6,הוצאות!$B$1:$B$1017*1/--(הוצאות!$A$1:$A$1017=$P$5),ROW()-5),""),"סה""כ"))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0" s="76" t="str">
        <f>IF(C550="סה""כ","",IFERROR(VLOOKUP($C550,הוצאות!$B:$Z,5,FALSE),""))</f>
        <v/>
      </c>
      <c r="E550" s="77">
        <v>167435</v>
      </c>
      <c r="F550" s="77">
        <v>114565</v>
      </c>
      <c r="G550" s="77">
        <v>145246</v>
      </c>
      <c r="H550" s="78">
        <v>251440</v>
      </c>
      <c r="I550" s="78">
        <v>201029</v>
      </c>
      <c r="J550" s="78">
        <v>265358.28000000003</v>
      </c>
      <c r="K550" s="79" t="str">
        <f ca="1">IF($C550="סה""כ",SUM(INDIRECT(ADDRESS(6,COLUMN())&amp;":"&amp;ADDRESS(ROW()-1,COLUMN()))),IFERROR(VLOOKUP($C550,הוצאות!$B:$AA,K$4-1,FALSE),""))</f>
        <v/>
      </c>
      <c r="L550" s="79" t="str">
        <f ca="1">IF($C550="סה""כ",SUM(INDIRECT(ADDRESS(6,COLUMN())&amp;":"&amp;ADDRESS(ROW()-1,COLUMN()))),IFERROR(VLOOKUP($C550,הוצאות!$B:$AA,L$4-1,FALSE),""))</f>
        <v/>
      </c>
      <c r="M550" s="79" t="str">
        <f ca="1">IF($C550="סה""כ",SUM(INDIRECT(ADDRESS(6,COLUMN())&amp;":"&amp;ADDRESS(ROW()-1,COLUMN()))),IFERROR(VLOOKUP($C550,הוצאות!$B:$AA,M$4-1,FALSE),""))</f>
        <v/>
      </c>
      <c r="N550" s="79" t="str">
        <f ca="1">IF($C550="סה""כ",SUM(INDIRECT(ADDRESS(6,COLUMN())&amp;":"&amp;ADDRESS(ROW()-1,COLUMN()))),IFERROR(VLOOKUP($C550,הוצאות!$B:$AA,N$4-1,FALSE),""))</f>
        <v/>
      </c>
      <c r="O550" s="79" t="str">
        <f ca="1">IF($C550="סה""כ",SUM(INDIRECT(ADDRESS(6,COLUMN())&amp;":"&amp;ADDRESS(ROW()-1,COLUMN()))),IFERROR(VLOOKUP($C550,הוצאות!$B:$AA,O$4-1,FALSE),""))</f>
        <v/>
      </c>
    </row>
    <row r="551" spans="1:15" ht="16.5" thickBot="1" x14ac:dyDescent="0.3">
      <c r="A551" s="52">
        <f t="shared" si="9"/>
        <v>0</v>
      </c>
      <c r="C551" s="75" t="str">
        <f>IF(OR(C550="סה""כ",C550=""),"",IF(IFERROR(_xlfn.AGGREGATE(15,6,הוצאות!$B$1:$B$1017*1/--(הוצאות!$A$1:$A$1017=$P$5),ROW()-5),"")&lt;2000000000,IFERROR(_xlfn.AGGREGATE(15,6,הוצאות!$B$1:$B$1017*1/--(הוצאות!$A$1:$A$1017=$P$5),ROW()-5),""),"סה""כ"))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1" s="76" t="str">
        <f>IF(C551="סה""כ","",IFERROR(VLOOKUP($C551,הוצאות!$B:$Z,5,FALSE),""))</f>
        <v/>
      </c>
      <c r="E551" s="77">
        <v>167435</v>
      </c>
      <c r="F551" s="77">
        <v>114565</v>
      </c>
      <c r="G551" s="77">
        <v>145246</v>
      </c>
      <c r="H551" s="78">
        <v>251440</v>
      </c>
      <c r="I551" s="78">
        <v>201029</v>
      </c>
      <c r="J551" s="78">
        <v>265358.28000000003</v>
      </c>
      <c r="K551" s="79" t="str">
        <f ca="1">IF($C551="סה""כ",SUM(INDIRECT(ADDRESS(6,COLUMN())&amp;":"&amp;ADDRESS(ROW()-1,COLUMN()))),IFERROR(VLOOKUP($C551,הוצאות!$B:$AA,K$4-1,FALSE),""))</f>
        <v/>
      </c>
      <c r="L551" s="79" t="str">
        <f ca="1">IF($C551="סה""כ",SUM(INDIRECT(ADDRESS(6,COLUMN())&amp;":"&amp;ADDRESS(ROW()-1,COLUMN()))),IFERROR(VLOOKUP($C551,הוצאות!$B:$AA,L$4-1,FALSE),""))</f>
        <v/>
      </c>
      <c r="M551" s="79" t="str">
        <f ca="1">IF($C551="סה""כ",SUM(INDIRECT(ADDRESS(6,COLUMN())&amp;":"&amp;ADDRESS(ROW()-1,COLUMN()))),IFERROR(VLOOKUP($C551,הוצאות!$B:$AA,M$4-1,FALSE),""))</f>
        <v/>
      </c>
      <c r="N551" s="79" t="str">
        <f ca="1">IF($C551="סה""כ",SUM(INDIRECT(ADDRESS(6,COLUMN())&amp;":"&amp;ADDRESS(ROW()-1,COLUMN()))),IFERROR(VLOOKUP($C551,הוצאות!$B:$AA,N$4-1,FALSE),""))</f>
        <v/>
      </c>
      <c r="O551" s="79" t="str">
        <f ca="1">IF($C551="סה""כ",SUM(INDIRECT(ADDRESS(6,COLUMN())&amp;":"&amp;ADDRESS(ROW()-1,COLUMN()))),IFERROR(VLOOKUP($C551,הוצאות!$B:$AA,O$4-1,FALSE),""))</f>
        <v/>
      </c>
    </row>
    <row r="552" spans="1:15" ht="16.5" thickBot="1" x14ac:dyDescent="0.3">
      <c r="A552" s="52">
        <f t="shared" si="9"/>
        <v>0</v>
      </c>
      <c r="C552" s="75" t="str">
        <f>IF(OR(C551="סה""כ",C551=""),"",IF(IFERROR(_xlfn.AGGREGATE(15,6,הוצאות!$B$1:$B$1017*1/--(הוצאות!$A$1:$A$1017=$P$5),ROW()-5),"")&lt;2000000000,IFERROR(_xlfn.AGGREGATE(15,6,הוצאות!$B$1:$B$1017*1/--(הוצאות!$A$1:$A$1017=$P$5),ROW()-5),""),"סה""כ"))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2" s="76" t="str">
        <f>IF(C552="סה""כ","",IFERROR(VLOOKUP($C552,הוצאות!$B:$Z,5,FALSE),""))</f>
        <v/>
      </c>
      <c r="E552" s="77">
        <v>167435</v>
      </c>
      <c r="F552" s="77">
        <v>114565</v>
      </c>
      <c r="G552" s="77">
        <v>145246</v>
      </c>
      <c r="H552" s="78">
        <v>251440</v>
      </c>
      <c r="I552" s="78">
        <v>201029</v>
      </c>
      <c r="J552" s="78">
        <v>265358.28000000003</v>
      </c>
      <c r="K552" s="79" t="str">
        <f ca="1">IF($C552="סה""כ",SUM(INDIRECT(ADDRESS(6,COLUMN())&amp;":"&amp;ADDRESS(ROW()-1,COLUMN()))),IFERROR(VLOOKUP($C552,הוצאות!$B:$AA,K$4-1,FALSE),""))</f>
        <v/>
      </c>
      <c r="L552" s="79" t="str">
        <f ca="1">IF($C552="סה""כ",SUM(INDIRECT(ADDRESS(6,COLUMN())&amp;":"&amp;ADDRESS(ROW()-1,COLUMN()))),IFERROR(VLOOKUP($C552,הוצאות!$B:$AA,L$4-1,FALSE),""))</f>
        <v/>
      </c>
      <c r="M552" s="79" t="str">
        <f ca="1">IF($C552="סה""כ",SUM(INDIRECT(ADDRESS(6,COLUMN())&amp;":"&amp;ADDRESS(ROW()-1,COLUMN()))),IFERROR(VLOOKUP($C552,הוצאות!$B:$AA,M$4-1,FALSE),""))</f>
        <v/>
      </c>
      <c r="N552" s="79" t="str">
        <f ca="1">IF($C552="סה""כ",SUM(INDIRECT(ADDRESS(6,COLUMN())&amp;":"&amp;ADDRESS(ROW()-1,COLUMN()))),IFERROR(VLOOKUP($C552,הוצאות!$B:$AA,N$4-1,FALSE),""))</f>
        <v/>
      </c>
      <c r="O552" s="79" t="str">
        <f ca="1">IF($C552="סה""כ",SUM(INDIRECT(ADDRESS(6,COLUMN())&amp;":"&amp;ADDRESS(ROW()-1,COLUMN()))),IFERROR(VLOOKUP($C552,הוצאות!$B:$AA,O$4-1,FALSE),""))</f>
        <v/>
      </c>
    </row>
    <row r="553" spans="1:15" ht="16.5" thickBot="1" x14ac:dyDescent="0.3">
      <c r="A553" s="52">
        <f t="shared" si="9"/>
        <v>0</v>
      </c>
      <c r="C553" s="75" t="str">
        <f>IF(OR(C552="סה""כ",C552=""),"",IF(IFERROR(_xlfn.AGGREGATE(15,6,הוצאות!$B$1:$B$1017*1/--(הוצאות!$A$1:$A$1017=$P$5),ROW()-5),"")&lt;2000000000,IFERROR(_xlfn.AGGREGATE(15,6,הוצאות!$B$1:$B$1017*1/--(הוצאות!$A$1:$A$1017=$P$5),ROW()-5),""),"סה""כ"))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3" s="76" t="str">
        <f>IF(C553="סה""כ","",IFERROR(VLOOKUP($C553,הוצאות!$B:$Z,5,FALSE),""))</f>
        <v/>
      </c>
      <c r="E553" s="77">
        <v>167435</v>
      </c>
      <c r="F553" s="77">
        <v>114565</v>
      </c>
      <c r="G553" s="77">
        <v>145246</v>
      </c>
      <c r="H553" s="78">
        <v>251440</v>
      </c>
      <c r="I553" s="78">
        <v>201029</v>
      </c>
      <c r="J553" s="78">
        <v>265358.28000000003</v>
      </c>
      <c r="K553" s="79" t="str">
        <f ca="1">IF($C553="סה""כ",SUM(INDIRECT(ADDRESS(6,COLUMN())&amp;":"&amp;ADDRESS(ROW()-1,COLUMN()))),IFERROR(VLOOKUP($C553,הוצאות!$B:$AA,K$4-1,FALSE),""))</f>
        <v/>
      </c>
      <c r="L553" s="79" t="str">
        <f ca="1">IF($C553="סה""כ",SUM(INDIRECT(ADDRESS(6,COLUMN())&amp;":"&amp;ADDRESS(ROW()-1,COLUMN()))),IFERROR(VLOOKUP($C553,הוצאות!$B:$AA,L$4-1,FALSE),""))</f>
        <v/>
      </c>
      <c r="M553" s="79" t="str">
        <f ca="1">IF($C553="סה""כ",SUM(INDIRECT(ADDRESS(6,COLUMN())&amp;":"&amp;ADDRESS(ROW()-1,COLUMN()))),IFERROR(VLOOKUP($C553,הוצאות!$B:$AA,M$4-1,FALSE),""))</f>
        <v/>
      </c>
      <c r="N553" s="79" t="str">
        <f ca="1">IF($C553="סה""כ",SUM(INDIRECT(ADDRESS(6,COLUMN())&amp;":"&amp;ADDRESS(ROW()-1,COLUMN()))),IFERROR(VLOOKUP($C553,הוצאות!$B:$AA,N$4-1,FALSE),""))</f>
        <v/>
      </c>
      <c r="O553" s="79" t="str">
        <f ca="1">IF($C553="סה""כ",SUM(INDIRECT(ADDRESS(6,COLUMN())&amp;":"&amp;ADDRESS(ROW()-1,COLUMN()))),IFERROR(VLOOKUP($C553,הוצאות!$B:$AA,O$4-1,FALSE),""))</f>
        <v/>
      </c>
    </row>
    <row r="554" spans="1:15" ht="16.5" thickBot="1" x14ac:dyDescent="0.3">
      <c r="A554" s="52">
        <f t="shared" si="9"/>
        <v>0</v>
      </c>
      <c r="C554" s="75" t="str">
        <f>IF(OR(C553="סה""כ",C553=""),"",IF(IFERROR(_xlfn.AGGREGATE(15,6,הוצאות!$B$1:$B$1017*1/--(הוצאות!$A$1:$A$1017=$P$5),ROW()-5),"")&lt;2000000000,IFERROR(_xlfn.AGGREGATE(15,6,הוצאות!$B$1:$B$1017*1/--(הוצאות!$A$1:$A$1017=$P$5),ROW()-5),""),"סה""כ"))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4" s="76" t="str">
        <f>IF(C554="סה""כ","",IFERROR(VLOOKUP($C554,הוצאות!$B:$Z,5,FALSE),""))</f>
        <v/>
      </c>
      <c r="E554" s="77">
        <v>167435</v>
      </c>
      <c r="F554" s="77">
        <v>114565</v>
      </c>
      <c r="G554" s="77">
        <v>145246</v>
      </c>
      <c r="H554" s="78">
        <v>251440</v>
      </c>
      <c r="I554" s="78">
        <v>201029</v>
      </c>
      <c r="J554" s="78">
        <v>265358.28000000003</v>
      </c>
      <c r="K554" s="79" t="str">
        <f ca="1">IF($C554="סה""כ",SUM(INDIRECT(ADDRESS(6,COLUMN())&amp;":"&amp;ADDRESS(ROW()-1,COLUMN()))),IFERROR(VLOOKUP($C554,הוצאות!$B:$AA,K$4-1,FALSE),""))</f>
        <v/>
      </c>
      <c r="L554" s="79" t="str">
        <f ca="1">IF($C554="סה""כ",SUM(INDIRECT(ADDRESS(6,COLUMN())&amp;":"&amp;ADDRESS(ROW()-1,COLUMN()))),IFERROR(VLOOKUP($C554,הוצאות!$B:$AA,L$4-1,FALSE),""))</f>
        <v/>
      </c>
      <c r="M554" s="79" t="str">
        <f ca="1">IF($C554="סה""כ",SUM(INDIRECT(ADDRESS(6,COLUMN())&amp;":"&amp;ADDRESS(ROW()-1,COLUMN()))),IFERROR(VLOOKUP($C554,הוצאות!$B:$AA,M$4-1,FALSE),""))</f>
        <v/>
      </c>
      <c r="N554" s="79" t="str">
        <f ca="1">IF($C554="סה""כ",SUM(INDIRECT(ADDRESS(6,COLUMN())&amp;":"&amp;ADDRESS(ROW()-1,COLUMN()))),IFERROR(VLOOKUP($C554,הוצאות!$B:$AA,N$4-1,FALSE),""))</f>
        <v/>
      </c>
      <c r="O554" s="79" t="str">
        <f ca="1">IF($C554="סה""כ",SUM(INDIRECT(ADDRESS(6,COLUMN())&amp;":"&amp;ADDRESS(ROW()-1,COLUMN()))),IFERROR(VLOOKUP($C554,הוצאות!$B:$AA,O$4-1,FALSE),""))</f>
        <v/>
      </c>
    </row>
    <row r="555" spans="1:15" ht="16.5" thickBot="1" x14ac:dyDescent="0.3">
      <c r="A555" s="52">
        <f t="shared" si="9"/>
        <v>0</v>
      </c>
      <c r="C555" s="75" t="str">
        <f>IF(OR(C554="סה""כ",C554=""),"",IF(IFERROR(_xlfn.AGGREGATE(15,6,הוצאות!$B$1:$B$1017*1/--(הוצאות!$A$1:$A$1017=$P$5),ROW()-5),"")&lt;2000000000,IFERROR(_xlfn.AGGREGATE(15,6,הוצאות!$B$1:$B$1017*1/--(הוצאות!$A$1:$A$1017=$P$5),ROW()-5),""),"סה""כ"))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5" s="76" t="str">
        <f>IF(C555="סה""כ","",IFERROR(VLOOKUP($C555,הוצאות!$B:$Z,5,FALSE),""))</f>
        <v/>
      </c>
      <c r="E555" s="77">
        <v>167435</v>
      </c>
      <c r="F555" s="77">
        <v>114565</v>
      </c>
      <c r="G555" s="77">
        <v>145246</v>
      </c>
      <c r="H555" s="78">
        <v>251440</v>
      </c>
      <c r="I555" s="78">
        <v>201029</v>
      </c>
      <c r="J555" s="78">
        <v>265358.28000000003</v>
      </c>
      <c r="K555" s="79" t="str">
        <f ca="1">IF($C555="סה""כ",SUM(INDIRECT(ADDRESS(6,COLUMN())&amp;":"&amp;ADDRESS(ROW()-1,COLUMN()))),IFERROR(VLOOKUP($C555,הוצאות!$B:$AA,K$4-1,FALSE),""))</f>
        <v/>
      </c>
      <c r="L555" s="79" t="str">
        <f ca="1">IF($C555="סה""כ",SUM(INDIRECT(ADDRESS(6,COLUMN())&amp;":"&amp;ADDRESS(ROW()-1,COLUMN()))),IFERROR(VLOOKUP($C555,הוצאות!$B:$AA,L$4-1,FALSE),""))</f>
        <v/>
      </c>
      <c r="M555" s="79" t="str">
        <f ca="1">IF($C555="סה""כ",SUM(INDIRECT(ADDRESS(6,COLUMN())&amp;":"&amp;ADDRESS(ROW()-1,COLUMN()))),IFERROR(VLOOKUP($C555,הוצאות!$B:$AA,M$4-1,FALSE),""))</f>
        <v/>
      </c>
      <c r="N555" s="79" t="str">
        <f ca="1">IF($C555="סה""כ",SUM(INDIRECT(ADDRESS(6,COLUMN())&amp;":"&amp;ADDRESS(ROW()-1,COLUMN()))),IFERROR(VLOOKUP($C555,הוצאות!$B:$AA,N$4-1,FALSE),""))</f>
        <v/>
      </c>
      <c r="O555" s="79" t="str">
        <f ca="1">IF($C555="סה""כ",SUM(INDIRECT(ADDRESS(6,COLUMN())&amp;":"&amp;ADDRESS(ROW()-1,COLUMN()))),IFERROR(VLOOKUP($C555,הוצאות!$B:$AA,O$4-1,FALSE),""))</f>
        <v/>
      </c>
    </row>
    <row r="556" spans="1:15" ht="16.5" thickBot="1" x14ac:dyDescent="0.3">
      <c r="A556" s="52">
        <f t="shared" si="9"/>
        <v>0</v>
      </c>
      <c r="C556" s="75" t="str">
        <f>IF(OR(C555="סה""כ",C555=""),"",IF(IFERROR(_xlfn.AGGREGATE(15,6,הוצאות!$B$1:$B$1017*1/--(הוצאות!$A$1:$A$1017=$P$5),ROW()-5),"")&lt;2000000000,IFERROR(_xlfn.AGGREGATE(15,6,הוצאות!$B$1:$B$1017*1/--(הוצאות!$A$1:$A$1017=$P$5),ROW()-5),""),"סה""כ"))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6" s="76" t="str">
        <f>IF(C556="סה""כ","",IFERROR(VLOOKUP($C556,הוצאות!$B:$Z,5,FALSE),""))</f>
        <v/>
      </c>
      <c r="E556" s="77">
        <v>167435</v>
      </c>
      <c r="F556" s="77">
        <v>114565</v>
      </c>
      <c r="G556" s="77">
        <v>145246</v>
      </c>
      <c r="H556" s="78">
        <v>251440</v>
      </c>
      <c r="I556" s="78">
        <v>201029</v>
      </c>
      <c r="J556" s="78">
        <v>265358.28000000003</v>
      </c>
      <c r="K556" s="79" t="str">
        <f ca="1">IF($C556="סה""כ",SUM(INDIRECT(ADDRESS(6,COLUMN())&amp;":"&amp;ADDRESS(ROW()-1,COLUMN()))),IFERROR(VLOOKUP($C556,הוצאות!$B:$AA,K$4-1,FALSE),""))</f>
        <v/>
      </c>
      <c r="L556" s="79" t="str">
        <f ca="1">IF($C556="סה""כ",SUM(INDIRECT(ADDRESS(6,COLUMN())&amp;":"&amp;ADDRESS(ROW()-1,COLUMN()))),IFERROR(VLOOKUP($C556,הוצאות!$B:$AA,L$4-1,FALSE),""))</f>
        <v/>
      </c>
      <c r="M556" s="79" t="str">
        <f ca="1">IF($C556="סה""כ",SUM(INDIRECT(ADDRESS(6,COLUMN())&amp;":"&amp;ADDRESS(ROW()-1,COLUMN()))),IFERROR(VLOOKUP($C556,הוצאות!$B:$AA,M$4-1,FALSE),""))</f>
        <v/>
      </c>
      <c r="N556" s="79" t="str">
        <f ca="1">IF($C556="סה""כ",SUM(INDIRECT(ADDRESS(6,COLUMN())&amp;":"&amp;ADDRESS(ROW()-1,COLUMN()))),IFERROR(VLOOKUP($C556,הוצאות!$B:$AA,N$4-1,FALSE),""))</f>
        <v/>
      </c>
      <c r="O556" s="79" t="str">
        <f ca="1">IF($C556="סה""כ",SUM(INDIRECT(ADDRESS(6,COLUMN())&amp;":"&amp;ADDRESS(ROW()-1,COLUMN()))),IFERROR(VLOOKUP($C556,הוצאות!$B:$AA,O$4-1,FALSE),""))</f>
        <v/>
      </c>
    </row>
    <row r="557" spans="1:15" ht="16.5" thickBot="1" x14ac:dyDescent="0.3">
      <c r="A557" s="52">
        <f t="shared" si="9"/>
        <v>0</v>
      </c>
      <c r="C557" s="75" t="str">
        <f>IF(OR(C556="סה""כ",C556=""),"",IF(IFERROR(_xlfn.AGGREGATE(15,6,הוצאות!$B$1:$B$1017*1/--(הוצאות!$A$1:$A$1017=$P$5),ROW()-5),"")&lt;2000000000,IFERROR(_xlfn.AGGREGATE(15,6,הוצאות!$B$1:$B$1017*1/--(הוצאות!$A$1:$A$1017=$P$5),ROW()-5),""),"סה""כ"))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7" s="76" t="str">
        <f>IF(C557="סה""כ","",IFERROR(VLOOKUP($C557,הוצאות!$B:$Z,5,FALSE),""))</f>
        <v/>
      </c>
      <c r="E557" s="77">
        <v>167435</v>
      </c>
      <c r="F557" s="77">
        <v>114565</v>
      </c>
      <c r="G557" s="77">
        <v>145246</v>
      </c>
      <c r="H557" s="78">
        <v>251440</v>
      </c>
      <c r="I557" s="78">
        <v>201029</v>
      </c>
      <c r="J557" s="78">
        <v>265358.28000000003</v>
      </c>
      <c r="K557" s="79" t="str">
        <f ca="1">IF($C557="סה""כ",SUM(INDIRECT(ADDRESS(6,COLUMN())&amp;":"&amp;ADDRESS(ROW()-1,COLUMN()))),IFERROR(VLOOKUP($C557,הוצאות!$B:$AA,K$4-1,FALSE),""))</f>
        <v/>
      </c>
      <c r="L557" s="79" t="str">
        <f ca="1">IF($C557="סה""כ",SUM(INDIRECT(ADDRESS(6,COLUMN())&amp;":"&amp;ADDRESS(ROW()-1,COLUMN()))),IFERROR(VLOOKUP($C557,הוצאות!$B:$AA,L$4-1,FALSE),""))</f>
        <v/>
      </c>
      <c r="M557" s="79" t="str">
        <f ca="1">IF($C557="סה""כ",SUM(INDIRECT(ADDRESS(6,COLUMN())&amp;":"&amp;ADDRESS(ROW()-1,COLUMN()))),IFERROR(VLOOKUP($C557,הוצאות!$B:$AA,M$4-1,FALSE),""))</f>
        <v/>
      </c>
      <c r="N557" s="79" t="str">
        <f ca="1">IF($C557="סה""כ",SUM(INDIRECT(ADDRESS(6,COLUMN())&amp;":"&amp;ADDRESS(ROW()-1,COLUMN()))),IFERROR(VLOOKUP($C557,הוצאות!$B:$AA,N$4-1,FALSE),""))</f>
        <v/>
      </c>
      <c r="O557" s="79" t="str">
        <f ca="1">IF($C557="סה""כ",SUM(INDIRECT(ADDRESS(6,COLUMN())&amp;":"&amp;ADDRESS(ROW()-1,COLUMN()))),IFERROR(VLOOKUP($C557,הוצאות!$B:$AA,O$4-1,FALSE),""))</f>
        <v/>
      </c>
    </row>
    <row r="558" spans="1:15" ht="16.5" thickBot="1" x14ac:dyDescent="0.3">
      <c r="A558" s="52">
        <f t="shared" si="9"/>
        <v>0</v>
      </c>
      <c r="C558" s="75" t="str">
        <f>IF(OR(C557="סה""כ",C557=""),"",IF(IFERROR(_xlfn.AGGREGATE(15,6,הוצאות!$B$1:$B$1017*1/--(הוצאות!$A$1:$A$1017=$P$5),ROW()-5),"")&lt;2000000000,IFERROR(_xlfn.AGGREGATE(15,6,הוצאות!$B$1:$B$1017*1/--(הוצאות!$A$1:$A$1017=$P$5),ROW()-5),""),"סה""כ"))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8" s="76" t="str">
        <f>IF(C558="סה""כ","",IFERROR(VLOOKUP($C558,הוצאות!$B:$Z,5,FALSE),""))</f>
        <v/>
      </c>
      <c r="E558" s="77">
        <v>167435</v>
      </c>
      <c r="F558" s="77">
        <v>114565</v>
      </c>
      <c r="G558" s="77">
        <v>145246</v>
      </c>
      <c r="H558" s="78">
        <v>251440</v>
      </c>
      <c r="I558" s="78">
        <v>201029</v>
      </c>
      <c r="J558" s="78">
        <v>265358.28000000003</v>
      </c>
      <c r="K558" s="79" t="str">
        <f ca="1">IF($C558="סה""כ",SUM(INDIRECT(ADDRESS(6,COLUMN())&amp;":"&amp;ADDRESS(ROW()-1,COLUMN()))),IFERROR(VLOOKUP($C558,הוצאות!$B:$AA,K$4-1,FALSE),""))</f>
        <v/>
      </c>
      <c r="L558" s="79" t="str">
        <f ca="1">IF($C558="סה""כ",SUM(INDIRECT(ADDRESS(6,COLUMN())&amp;":"&amp;ADDRESS(ROW()-1,COLUMN()))),IFERROR(VLOOKUP($C558,הוצאות!$B:$AA,L$4-1,FALSE),""))</f>
        <v/>
      </c>
      <c r="M558" s="79" t="str">
        <f ca="1">IF($C558="סה""כ",SUM(INDIRECT(ADDRESS(6,COLUMN())&amp;":"&amp;ADDRESS(ROW()-1,COLUMN()))),IFERROR(VLOOKUP($C558,הוצאות!$B:$AA,M$4-1,FALSE),""))</f>
        <v/>
      </c>
      <c r="N558" s="79" t="str">
        <f ca="1">IF($C558="סה""כ",SUM(INDIRECT(ADDRESS(6,COLUMN())&amp;":"&amp;ADDRESS(ROW()-1,COLUMN()))),IFERROR(VLOOKUP($C558,הוצאות!$B:$AA,N$4-1,FALSE),""))</f>
        <v/>
      </c>
      <c r="O558" s="79" t="str">
        <f ca="1">IF($C558="סה""כ",SUM(INDIRECT(ADDRESS(6,COLUMN())&amp;":"&amp;ADDRESS(ROW()-1,COLUMN()))),IFERROR(VLOOKUP($C558,הוצאות!$B:$AA,O$4-1,FALSE),""))</f>
        <v/>
      </c>
    </row>
    <row r="559" spans="1:15" ht="16.5" thickBot="1" x14ac:dyDescent="0.3">
      <c r="A559" s="52">
        <f t="shared" si="9"/>
        <v>0</v>
      </c>
      <c r="C559" s="75" t="str">
        <f>IF(OR(C558="סה""כ",C558=""),"",IF(IFERROR(_xlfn.AGGREGATE(15,6,הוצאות!$B$1:$B$1017*1/--(הוצאות!$A$1:$A$1017=$P$5),ROW()-5),"")&lt;2000000000,IFERROR(_xlfn.AGGREGATE(15,6,הוצאות!$B$1:$B$1017*1/--(הוצאות!$A$1:$A$1017=$P$5),ROW()-5),""),"סה""כ"))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59" s="76" t="str">
        <f>IF(C559="סה""כ","",IFERROR(VLOOKUP($C559,הוצאות!$B:$Z,5,FALSE),""))</f>
        <v/>
      </c>
      <c r="E559" s="77">
        <v>167435</v>
      </c>
      <c r="F559" s="77">
        <v>114565</v>
      </c>
      <c r="G559" s="77">
        <v>145246</v>
      </c>
      <c r="H559" s="78">
        <v>251440</v>
      </c>
      <c r="I559" s="78">
        <v>201029</v>
      </c>
      <c r="J559" s="78">
        <v>265358.28000000003</v>
      </c>
      <c r="K559" s="79" t="str">
        <f ca="1">IF($C559="סה""כ",SUM(INDIRECT(ADDRESS(6,COLUMN())&amp;":"&amp;ADDRESS(ROW()-1,COLUMN()))),IFERROR(VLOOKUP($C559,הוצאות!$B:$AA,K$4-1,FALSE),""))</f>
        <v/>
      </c>
      <c r="L559" s="79" t="str">
        <f ca="1">IF($C559="סה""כ",SUM(INDIRECT(ADDRESS(6,COLUMN())&amp;":"&amp;ADDRESS(ROW()-1,COLUMN()))),IFERROR(VLOOKUP($C559,הוצאות!$B:$AA,L$4-1,FALSE),""))</f>
        <v/>
      </c>
      <c r="M559" s="79" t="str">
        <f ca="1">IF($C559="סה""כ",SUM(INDIRECT(ADDRESS(6,COLUMN())&amp;":"&amp;ADDRESS(ROW()-1,COLUMN()))),IFERROR(VLOOKUP($C559,הוצאות!$B:$AA,M$4-1,FALSE),""))</f>
        <v/>
      </c>
      <c r="N559" s="79" t="str">
        <f ca="1">IF($C559="סה""כ",SUM(INDIRECT(ADDRESS(6,COLUMN())&amp;":"&amp;ADDRESS(ROW()-1,COLUMN()))),IFERROR(VLOOKUP($C559,הוצאות!$B:$AA,N$4-1,FALSE),""))</f>
        <v/>
      </c>
      <c r="O559" s="79" t="str">
        <f ca="1">IF($C559="סה""כ",SUM(INDIRECT(ADDRESS(6,COLUMN())&amp;":"&amp;ADDRESS(ROW()-1,COLUMN()))),IFERROR(VLOOKUP($C559,הוצאות!$B:$AA,O$4-1,FALSE),""))</f>
        <v/>
      </c>
    </row>
    <row r="560" spans="1:15" ht="16.5" thickBot="1" x14ac:dyDescent="0.3">
      <c r="A560" s="52">
        <f t="shared" si="9"/>
        <v>0</v>
      </c>
      <c r="C560" s="75" t="str">
        <f>IF(OR(C559="סה""כ",C559=""),"",IF(IFERROR(_xlfn.AGGREGATE(15,6,הוצאות!$B$1:$B$1017*1/--(הוצאות!$A$1:$A$1017=$P$5),ROW()-5),"")&lt;2000000000,IFERROR(_xlfn.AGGREGATE(15,6,הוצאות!$B$1:$B$1017*1/--(הוצאות!$A$1:$A$1017=$P$5),ROW()-5),""),"סה""כ"))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0" s="76" t="str">
        <f>IF(C560="סה""כ","",IFERROR(VLOOKUP($C560,הוצאות!$B:$Z,5,FALSE),""))</f>
        <v/>
      </c>
      <c r="E560" s="77">
        <v>167435</v>
      </c>
      <c r="F560" s="77">
        <v>114565</v>
      </c>
      <c r="G560" s="77">
        <v>145246</v>
      </c>
      <c r="H560" s="78">
        <v>251440</v>
      </c>
      <c r="I560" s="78">
        <v>201029</v>
      </c>
      <c r="J560" s="78">
        <v>265358.28000000003</v>
      </c>
      <c r="K560" s="79" t="str">
        <f ca="1">IF($C560="סה""כ",SUM(INDIRECT(ADDRESS(6,COLUMN())&amp;":"&amp;ADDRESS(ROW()-1,COLUMN()))),IFERROR(VLOOKUP($C560,הוצאות!$B:$AA,K$4-1,FALSE),""))</f>
        <v/>
      </c>
      <c r="L560" s="79" t="str">
        <f ca="1">IF($C560="סה""כ",SUM(INDIRECT(ADDRESS(6,COLUMN())&amp;":"&amp;ADDRESS(ROW()-1,COLUMN()))),IFERROR(VLOOKUP($C560,הוצאות!$B:$AA,L$4-1,FALSE),""))</f>
        <v/>
      </c>
      <c r="M560" s="79" t="str">
        <f ca="1">IF($C560="סה""כ",SUM(INDIRECT(ADDRESS(6,COLUMN())&amp;":"&amp;ADDRESS(ROW()-1,COLUMN()))),IFERROR(VLOOKUP($C560,הוצאות!$B:$AA,M$4-1,FALSE),""))</f>
        <v/>
      </c>
      <c r="N560" s="79" t="str">
        <f ca="1">IF($C560="סה""כ",SUM(INDIRECT(ADDRESS(6,COLUMN())&amp;":"&amp;ADDRESS(ROW()-1,COLUMN()))),IFERROR(VLOOKUP($C560,הוצאות!$B:$AA,N$4-1,FALSE),""))</f>
        <v/>
      </c>
      <c r="O560" s="79" t="str">
        <f ca="1">IF($C560="סה""כ",SUM(INDIRECT(ADDRESS(6,COLUMN())&amp;":"&amp;ADDRESS(ROW()-1,COLUMN()))),IFERROR(VLOOKUP($C560,הוצאות!$B:$AA,O$4-1,FALSE),""))</f>
        <v/>
      </c>
    </row>
    <row r="561" spans="1:15" ht="16.5" thickBot="1" x14ac:dyDescent="0.3">
      <c r="A561" s="52">
        <f t="shared" si="9"/>
        <v>0</v>
      </c>
      <c r="C561" s="75" t="str">
        <f>IF(OR(C560="סה""כ",C560=""),"",IF(IFERROR(_xlfn.AGGREGATE(15,6,הוצאות!$B$1:$B$1017*1/--(הוצאות!$A$1:$A$1017=$P$5),ROW()-5),"")&lt;2000000000,IFERROR(_xlfn.AGGREGATE(15,6,הוצאות!$B$1:$B$1017*1/--(הוצאות!$A$1:$A$1017=$P$5),ROW()-5),""),"סה""כ"))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1" s="76" t="str">
        <f>IF(C561="סה""כ","",IFERROR(VLOOKUP($C561,הוצאות!$B:$Z,5,FALSE),""))</f>
        <v/>
      </c>
      <c r="E561" s="77">
        <v>167435</v>
      </c>
      <c r="F561" s="77">
        <v>114565</v>
      </c>
      <c r="G561" s="77">
        <v>145246</v>
      </c>
      <c r="H561" s="78">
        <v>251440</v>
      </c>
      <c r="I561" s="78">
        <v>201029</v>
      </c>
      <c r="J561" s="78">
        <v>265358.28000000003</v>
      </c>
      <c r="K561" s="79" t="str">
        <f ca="1">IF($C561="סה""כ",SUM(INDIRECT(ADDRESS(6,COLUMN())&amp;":"&amp;ADDRESS(ROW()-1,COLUMN()))),IFERROR(VLOOKUP($C561,הוצאות!$B:$AA,K$4-1,FALSE),""))</f>
        <v/>
      </c>
      <c r="L561" s="79" t="str">
        <f ca="1">IF($C561="סה""כ",SUM(INDIRECT(ADDRESS(6,COLUMN())&amp;":"&amp;ADDRESS(ROW()-1,COLUMN()))),IFERROR(VLOOKUP($C561,הוצאות!$B:$AA,L$4-1,FALSE),""))</f>
        <v/>
      </c>
      <c r="M561" s="79" t="str">
        <f ca="1">IF($C561="סה""כ",SUM(INDIRECT(ADDRESS(6,COLUMN())&amp;":"&amp;ADDRESS(ROW()-1,COLUMN()))),IFERROR(VLOOKUP($C561,הוצאות!$B:$AA,M$4-1,FALSE),""))</f>
        <v/>
      </c>
      <c r="N561" s="79" t="str">
        <f ca="1">IF($C561="סה""כ",SUM(INDIRECT(ADDRESS(6,COLUMN())&amp;":"&amp;ADDRESS(ROW()-1,COLUMN()))),IFERROR(VLOOKUP($C561,הוצאות!$B:$AA,N$4-1,FALSE),""))</f>
        <v/>
      </c>
      <c r="O561" s="79" t="str">
        <f ca="1">IF($C561="סה""כ",SUM(INDIRECT(ADDRESS(6,COLUMN())&amp;":"&amp;ADDRESS(ROW()-1,COLUMN()))),IFERROR(VLOOKUP($C561,הוצאות!$B:$AA,O$4-1,FALSE),""))</f>
        <v/>
      </c>
    </row>
    <row r="562" spans="1:15" ht="16.5" thickBot="1" x14ac:dyDescent="0.3">
      <c r="A562" s="52">
        <f t="shared" si="9"/>
        <v>0</v>
      </c>
      <c r="C562" s="75" t="str">
        <f>IF(OR(C561="סה""כ",C561=""),"",IF(IFERROR(_xlfn.AGGREGATE(15,6,הוצאות!$B$1:$B$1017*1/--(הוצאות!$A$1:$A$1017=$P$5),ROW()-5),"")&lt;2000000000,IFERROR(_xlfn.AGGREGATE(15,6,הוצאות!$B$1:$B$1017*1/--(הוצאות!$A$1:$A$1017=$P$5),ROW()-5),""),"סה""כ"))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2" s="76" t="str">
        <f>IF(C562="סה""כ","",IFERROR(VLOOKUP($C562,הוצאות!$B:$Z,5,FALSE),""))</f>
        <v/>
      </c>
      <c r="E562" s="77">
        <v>167435</v>
      </c>
      <c r="F562" s="77">
        <v>114565</v>
      </c>
      <c r="G562" s="77">
        <v>145246</v>
      </c>
      <c r="H562" s="78">
        <v>251440</v>
      </c>
      <c r="I562" s="78">
        <v>201029</v>
      </c>
      <c r="J562" s="78">
        <v>265358.28000000003</v>
      </c>
      <c r="K562" s="79" t="str">
        <f ca="1">IF($C562="סה""כ",SUM(INDIRECT(ADDRESS(6,COLUMN())&amp;":"&amp;ADDRESS(ROW()-1,COLUMN()))),IFERROR(VLOOKUP($C562,הוצאות!$B:$AA,K$4-1,FALSE),""))</f>
        <v/>
      </c>
      <c r="L562" s="79" t="str">
        <f ca="1">IF($C562="סה""כ",SUM(INDIRECT(ADDRESS(6,COLUMN())&amp;":"&amp;ADDRESS(ROW()-1,COLUMN()))),IFERROR(VLOOKUP($C562,הוצאות!$B:$AA,L$4-1,FALSE),""))</f>
        <v/>
      </c>
      <c r="M562" s="79" t="str">
        <f ca="1">IF($C562="סה""כ",SUM(INDIRECT(ADDRESS(6,COLUMN())&amp;":"&amp;ADDRESS(ROW()-1,COLUMN()))),IFERROR(VLOOKUP($C562,הוצאות!$B:$AA,M$4-1,FALSE),""))</f>
        <v/>
      </c>
      <c r="N562" s="79" t="str">
        <f ca="1">IF($C562="סה""כ",SUM(INDIRECT(ADDRESS(6,COLUMN())&amp;":"&amp;ADDRESS(ROW()-1,COLUMN()))),IFERROR(VLOOKUP($C562,הוצאות!$B:$AA,N$4-1,FALSE),""))</f>
        <v/>
      </c>
      <c r="O562" s="79" t="str">
        <f ca="1">IF($C562="סה""כ",SUM(INDIRECT(ADDRESS(6,COLUMN())&amp;":"&amp;ADDRESS(ROW()-1,COLUMN()))),IFERROR(VLOOKUP($C562,הוצאות!$B:$AA,O$4-1,FALSE),""))</f>
        <v/>
      </c>
    </row>
    <row r="563" spans="1:15" ht="16.5" thickBot="1" x14ac:dyDescent="0.3">
      <c r="A563" s="52">
        <f t="shared" si="9"/>
        <v>0</v>
      </c>
      <c r="C563" s="75" t="str">
        <f>IF(OR(C562="סה""כ",C562=""),"",IF(IFERROR(_xlfn.AGGREGATE(15,6,הוצאות!$B$1:$B$1017*1/--(הוצאות!$A$1:$A$1017=$P$5),ROW()-5),"")&lt;2000000000,IFERROR(_xlfn.AGGREGATE(15,6,הוצאות!$B$1:$B$1017*1/--(הוצאות!$A$1:$A$1017=$P$5),ROW()-5),""),"סה""כ"))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3" s="76" t="str">
        <f>IF(C563="סה""כ","",IFERROR(VLOOKUP($C563,הוצאות!$B:$Z,5,FALSE),""))</f>
        <v/>
      </c>
      <c r="E563" s="77">
        <v>167435</v>
      </c>
      <c r="F563" s="77">
        <v>114565</v>
      </c>
      <c r="G563" s="77">
        <v>145246</v>
      </c>
      <c r="H563" s="78">
        <v>251440</v>
      </c>
      <c r="I563" s="78">
        <v>201029</v>
      </c>
      <c r="J563" s="78">
        <v>265358.28000000003</v>
      </c>
      <c r="K563" s="79" t="str">
        <f ca="1">IF($C563="סה""כ",SUM(INDIRECT(ADDRESS(6,COLUMN())&amp;":"&amp;ADDRESS(ROW()-1,COLUMN()))),IFERROR(VLOOKUP($C563,הוצאות!$B:$AA,K$4-1,FALSE),""))</f>
        <v/>
      </c>
      <c r="L563" s="79" t="str">
        <f ca="1">IF($C563="סה""כ",SUM(INDIRECT(ADDRESS(6,COLUMN())&amp;":"&amp;ADDRESS(ROW()-1,COLUMN()))),IFERROR(VLOOKUP($C563,הוצאות!$B:$AA,L$4-1,FALSE),""))</f>
        <v/>
      </c>
      <c r="M563" s="79" t="str">
        <f ca="1">IF($C563="סה""כ",SUM(INDIRECT(ADDRESS(6,COLUMN())&amp;":"&amp;ADDRESS(ROW()-1,COLUMN()))),IFERROR(VLOOKUP($C563,הוצאות!$B:$AA,M$4-1,FALSE),""))</f>
        <v/>
      </c>
      <c r="N563" s="79" t="str">
        <f ca="1">IF($C563="סה""כ",SUM(INDIRECT(ADDRESS(6,COLUMN())&amp;":"&amp;ADDRESS(ROW()-1,COLUMN()))),IFERROR(VLOOKUP($C563,הוצאות!$B:$AA,N$4-1,FALSE),""))</f>
        <v/>
      </c>
      <c r="O563" s="79" t="str">
        <f ca="1">IF($C563="סה""כ",SUM(INDIRECT(ADDRESS(6,COLUMN())&amp;":"&amp;ADDRESS(ROW()-1,COLUMN()))),IFERROR(VLOOKUP($C563,הוצאות!$B:$AA,O$4-1,FALSE),""))</f>
        <v/>
      </c>
    </row>
    <row r="564" spans="1:15" ht="16.5" thickBot="1" x14ac:dyDescent="0.3">
      <c r="A564" s="52">
        <f t="shared" si="9"/>
        <v>0</v>
      </c>
      <c r="C564" s="75" t="str">
        <f>IF(OR(C563="סה""כ",C563=""),"",IF(IFERROR(_xlfn.AGGREGATE(15,6,הוצאות!$B$1:$B$1017*1/--(הוצאות!$A$1:$A$1017=$P$5),ROW()-5),"")&lt;2000000000,IFERROR(_xlfn.AGGREGATE(15,6,הוצאות!$B$1:$B$1017*1/--(הוצאות!$A$1:$A$1017=$P$5),ROW()-5),""),"סה""כ"))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4" s="76" t="str">
        <f>IF(C564="סה""כ","",IFERROR(VLOOKUP($C564,הוצאות!$B:$Z,5,FALSE),""))</f>
        <v/>
      </c>
      <c r="E564" s="77">
        <v>167435</v>
      </c>
      <c r="F564" s="77">
        <v>114565</v>
      </c>
      <c r="G564" s="77">
        <v>145246</v>
      </c>
      <c r="H564" s="78">
        <v>251440</v>
      </c>
      <c r="I564" s="78">
        <v>201029</v>
      </c>
      <c r="J564" s="78">
        <v>265358.28000000003</v>
      </c>
      <c r="K564" s="79" t="str">
        <f ca="1">IF($C564="סה""כ",SUM(INDIRECT(ADDRESS(6,COLUMN())&amp;":"&amp;ADDRESS(ROW()-1,COLUMN()))),IFERROR(VLOOKUP($C564,הוצאות!$B:$AA,K$4-1,FALSE),""))</f>
        <v/>
      </c>
      <c r="L564" s="79" t="str">
        <f ca="1">IF($C564="סה""כ",SUM(INDIRECT(ADDRESS(6,COLUMN())&amp;":"&amp;ADDRESS(ROW()-1,COLUMN()))),IFERROR(VLOOKUP($C564,הוצאות!$B:$AA,L$4-1,FALSE),""))</f>
        <v/>
      </c>
      <c r="M564" s="79" t="str">
        <f ca="1">IF($C564="סה""כ",SUM(INDIRECT(ADDRESS(6,COLUMN())&amp;":"&amp;ADDRESS(ROW()-1,COLUMN()))),IFERROR(VLOOKUP($C564,הוצאות!$B:$AA,M$4-1,FALSE),""))</f>
        <v/>
      </c>
      <c r="N564" s="79" t="str">
        <f ca="1">IF($C564="סה""כ",SUM(INDIRECT(ADDRESS(6,COLUMN())&amp;":"&amp;ADDRESS(ROW()-1,COLUMN()))),IFERROR(VLOOKUP($C564,הוצאות!$B:$AA,N$4-1,FALSE),""))</f>
        <v/>
      </c>
      <c r="O564" s="79" t="str">
        <f ca="1">IF($C564="סה""כ",SUM(INDIRECT(ADDRESS(6,COLUMN())&amp;":"&amp;ADDRESS(ROW()-1,COLUMN()))),IFERROR(VLOOKUP($C564,הוצאות!$B:$AA,O$4-1,FALSE),""))</f>
        <v/>
      </c>
    </row>
    <row r="565" spans="1:15" ht="16.5" thickBot="1" x14ac:dyDescent="0.3">
      <c r="A565" s="52">
        <f t="shared" si="9"/>
        <v>0</v>
      </c>
      <c r="C565" s="75" t="str">
        <f>IF(OR(C564="סה""כ",C564=""),"",IF(IFERROR(_xlfn.AGGREGATE(15,6,הוצאות!$B$1:$B$1017*1/--(הוצאות!$A$1:$A$1017=$P$5),ROW()-5),"")&lt;2000000000,IFERROR(_xlfn.AGGREGATE(15,6,הוצאות!$B$1:$B$1017*1/--(הוצאות!$A$1:$A$1017=$P$5),ROW()-5),""),"סה""כ"))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5" s="76" t="str">
        <f>IF(C565="סה""כ","",IFERROR(VLOOKUP($C565,הוצאות!$B:$Z,5,FALSE),""))</f>
        <v/>
      </c>
      <c r="E565" s="77">
        <v>167435</v>
      </c>
      <c r="F565" s="77">
        <v>114565</v>
      </c>
      <c r="G565" s="77">
        <v>145246</v>
      </c>
      <c r="H565" s="78">
        <v>251440</v>
      </c>
      <c r="I565" s="78">
        <v>201029</v>
      </c>
      <c r="J565" s="78">
        <v>265358.28000000003</v>
      </c>
      <c r="K565" s="79" t="str">
        <f ca="1">IF($C565="סה""כ",SUM(INDIRECT(ADDRESS(6,COLUMN())&amp;":"&amp;ADDRESS(ROW()-1,COLUMN()))),IFERROR(VLOOKUP($C565,הוצאות!$B:$AA,K$4-1,FALSE),""))</f>
        <v/>
      </c>
      <c r="L565" s="79" t="str">
        <f ca="1">IF($C565="סה""כ",SUM(INDIRECT(ADDRESS(6,COLUMN())&amp;":"&amp;ADDRESS(ROW()-1,COLUMN()))),IFERROR(VLOOKUP($C565,הוצאות!$B:$AA,L$4-1,FALSE),""))</f>
        <v/>
      </c>
      <c r="M565" s="79" t="str">
        <f ca="1">IF($C565="סה""כ",SUM(INDIRECT(ADDRESS(6,COLUMN())&amp;":"&amp;ADDRESS(ROW()-1,COLUMN()))),IFERROR(VLOOKUP($C565,הוצאות!$B:$AA,M$4-1,FALSE),""))</f>
        <v/>
      </c>
      <c r="N565" s="79" t="str">
        <f ca="1">IF($C565="סה""כ",SUM(INDIRECT(ADDRESS(6,COLUMN())&amp;":"&amp;ADDRESS(ROW()-1,COLUMN()))),IFERROR(VLOOKUP($C565,הוצאות!$B:$AA,N$4-1,FALSE),""))</f>
        <v/>
      </c>
      <c r="O565" s="79" t="str">
        <f ca="1">IF($C565="סה""כ",SUM(INDIRECT(ADDRESS(6,COLUMN())&amp;":"&amp;ADDRESS(ROW()-1,COLUMN()))),IFERROR(VLOOKUP($C565,הוצאות!$B:$AA,O$4-1,FALSE),""))</f>
        <v/>
      </c>
    </row>
    <row r="566" spans="1:15" ht="16.5" thickBot="1" x14ac:dyDescent="0.3">
      <c r="A566" s="52">
        <f t="shared" si="9"/>
        <v>0</v>
      </c>
      <c r="C566" s="75" t="str">
        <f>IF(OR(C565="סה""כ",C565=""),"",IF(IFERROR(_xlfn.AGGREGATE(15,6,הוצאות!$B$1:$B$1017*1/--(הוצאות!$A$1:$A$1017=$P$5),ROW()-5),"")&lt;2000000000,IFERROR(_xlfn.AGGREGATE(15,6,הוצאות!$B$1:$B$1017*1/--(הוצאות!$A$1:$A$1017=$P$5),ROW()-5),""),"סה""כ"))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6" s="76" t="str">
        <f>IF(C566="סה""כ","",IFERROR(VLOOKUP($C566,הוצאות!$B:$Z,5,FALSE),""))</f>
        <v/>
      </c>
      <c r="E566" s="77">
        <v>167435</v>
      </c>
      <c r="F566" s="77">
        <v>114565</v>
      </c>
      <c r="G566" s="77">
        <v>145246</v>
      </c>
      <c r="H566" s="78">
        <v>251440</v>
      </c>
      <c r="I566" s="78">
        <v>201029</v>
      </c>
      <c r="J566" s="78">
        <v>265358.28000000003</v>
      </c>
      <c r="K566" s="79" t="str">
        <f ca="1">IF($C566="סה""כ",SUM(INDIRECT(ADDRESS(6,COLUMN())&amp;":"&amp;ADDRESS(ROW()-1,COLUMN()))),IFERROR(VLOOKUP($C566,הוצאות!$B:$AA,K$4-1,FALSE),""))</f>
        <v/>
      </c>
      <c r="L566" s="79" t="str">
        <f ca="1">IF($C566="סה""כ",SUM(INDIRECT(ADDRESS(6,COLUMN())&amp;":"&amp;ADDRESS(ROW()-1,COLUMN()))),IFERROR(VLOOKUP($C566,הוצאות!$B:$AA,L$4-1,FALSE),""))</f>
        <v/>
      </c>
      <c r="M566" s="79" t="str">
        <f ca="1">IF($C566="סה""כ",SUM(INDIRECT(ADDRESS(6,COLUMN())&amp;":"&amp;ADDRESS(ROW()-1,COLUMN()))),IFERROR(VLOOKUP($C566,הוצאות!$B:$AA,M$4-1,FALSE),""))</f>
        <v/>
      </c>
      <c r="N566" s="79" t="str">
        <f ca="1">IF($C566="סה""כ",SUM(INDIRECT(ADDRESS(6,COLUMN())&amp;":"&amp;ADDRESS(ROW()-1,COLUMN()))),IFERROR(VLOOKUP($C566,הוצאות!$B:$AA,N$4-1,FALSE),""))</f>
        <v/>
      </c>
      <c r="O566" s="79" t="str">
        <f ca="1">IF($C566="סה""כ",SUM(INDIRECT(ADDRESS(6,COLUMN())&amp;":"&amp;ADDRESS(ROW()-1,COLUMN()))),IFERROR(VLOOKUP($C566,הוצאות!$B:$AA,O$4-1,FALSE),""))</f>
        <v/>
      </c>
    </row>
    <row r="567" spans="1:15" ht="16.5" thickBot="1" x14ac:dyDescent="0.3">
      <c r="A567" s="52">
        <f t="shared" si="9"/>
        <v>0</v>
      </c>
      <c r="C567" s="75" t="str">
        <f>IF(OR(C566="סה""כ",C566=""),"",IF(IFERROR(_xlfn.AGGREGATE(15,6,הוצאות!$B$1:$B$1017*1/--(הוצאות!$A$1:$A$1017=$P$5),ROW()-5),"")&lt;2000000000,IFERROR(_xlfn.AGGREGATE(15,6,הוצאות!$B$1:$B$1017*1/--(הוצאות!$A$1:$A$1017=$P$5),ROW()-5),""),"סה""כ"))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7" s="76" t="str">
        <f>IF(C567="סה""כ","",IFERROR(VLOOKUP($C567,הוצאות!$B:$Z,5,FALSE),""))</f>
        <v/>
      </c>
      <c r="E567" s="77">
        <v>167435</v>
      </c>
      <c r="F567" s="77">
        <v>114565</v>
      </c>
      <c r="G567" s="77">
        <v>145246</v>
      </c>
      <c r="H567" s="78">
        <v>251440</v>
      </c>
      <c r="I567" s="78">
        <v>201029</v>
      </c>
      <c r="J567" s="78">
        <v>265358.28000000003</v>
      </c>
      <c r="K567" s="79" t="str">
        <f ca="1">IF($C567="סה""כ",SUM(INDIRECT(ADDRESS(6,COLUMN())&amp;":"&amp;ADDRESS(ROW()-1,COLUMN()))),IFERROR(VLOOKUP($C567,הוצאות!$B:$AA,K$4-1,FALSE),""))</f>
        <v/>
      </c>
      <c r="L567" s="79" t="str">
        <f ca="1">IF($C567="סה""כ",SUM(INDIRECT(ADDRESS(6,COLUMN())&amp;":"&amp;ADDRESS(ROW()-1,COLUMN()))),IFERROR(VLOOKUP($C567,הוצאות!$B:$AA,L$4-1,FALSE),""))</f>
        <v/>
      </c>
      <c r="M567" s="79" t="str">
        <f ca="1">IF($C567="סה""כ",SUM(INDIRECT(ADDRESS(6,COLUMN())&amp;":"&amp;ADDRESS(ROW()-1,COLUMN()))),IFERROR(VLOOKUP($C567,הוצאות!$B:$AA,M$4-1,FALSE),""))</f>
        <v/>
      </c>
      <c r="N567" s="79" t="str">
        <f ca="1">IF($C567="סה""כ",SUM(INDIRECT(ADDRESS(6,COLUMN())&amp;":"&amp;ADDRESS(ROW()-1,COLUMN()))),IFERROR(VLOOKUP($C567,הוצאות!$B:$AA,N$4-1,FALSE),""))</f>
        <v/>
      </c>
      <c r="O567" s="79" t="str">
        <f ca="1">IF($C567="סה""כ",SUM(INDIRECT(ADDRESS(6,COLUMN())&amp;":"&amp;ADDRESS(ROW()-1,COLUMN()))),IFERROR(VLOOKUP($C567,הוצאות!$B:$AA,O$4-1,FALSE),""))</f>
        <v/>
      </c>
    </row>
    <row r="568" spans="1:15" ht="16.5" thickBot="1" x14ac:dyDescent="0.3">
      <c r="A568" s="52">
        <f t="shared" si="9"/>
        <v>0</v>
      </c>
      <c r="C568" s="75" t="str">
        <f>IF(OR(C567="סה""כ",C567=""),"",IF(IFERROR(_xlfn.AGGREGATE(15,6,הוצאות!$B$1:$B$1017*1/--(הוצאות!$A$1:$A$1017=$P$5),ROW()-5),"")&lt;2000000000,IFERROR(_xlfn.AGGREGATE(15,6,הוצאות!$B$1:$B$1017*1/--(הוצאות!$A$1:$A$1017=$P$5),ROW()-5),""),"סה""כ"))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8" s="76" t="str">
        <f>IF(C568="סה""כ","",IFERROR(VLOOKUP($C568,הוצאות!$B:$Z,5,FALSE),""))</f>
        <v/>
      </c>
      <c r="E568" s="77">
        <v>167435</v>
      </c>
      <c r="F568" s="77">
        <v>114565</v>
      </c>
      <c r="G568" s="77">
        <v>145246</v>
      </c>
      <c r="H568" s="78">
        <v>251440</v>
      </c>
      <c r="I568" s="78">
        <v>201029</v>
      </c>
      <c r="J568" s="78">
        <v>265358.28000000003</v>
      </c>
      <c r="K568" s="79" t="str">
        <f ca="1">IF($C568="סה""כ",SUM(INDIRECT(ADDRESS(6,COLUMN())&amp;":"&amp;ADDRESS(ROW()-1,COLUMN()))),IFERROR(VLOOKUP($C568,הוצאות!$B:$AA,K$4-1,FALSE),""))</f>
        <v/>
      </c>
      <c r="L568" s="79" t="str">
        <f ca="1">IF($C568="סה""כ",SUM(INDIRECT(ADDRESS(6,COLUMN())&amp;":"&amp;ADDRESS(ROW()-1,COLUMN()))),IFERROR(VLOOKUP($C568,הוצאות!$B:$AA,L$4-1,FALSE),""))</f>
        <v/>
      </c>
      <c r="M568" s="79" t="str">
        <f ca="1">IF($C568="סה""כ",SUM(INDIRECT(ADDRESS(6,COLUMN())&amp;":"&amp;ADDRESS(ROW()-1,COLUMN()))),IFERROR(VLOOKUP($C568,הוצאות!$B:$AA,M$4-1,FALSE),""))</f>
        <v/>
      </c>
      <c r="N568" s="79" t="str">
        <f ca="1">IF($C568="סה""כ",SUM(INDIRECT(ADDRESS(6,COLUMN())&amp;":"&amp;ADDRESS(ROW()-1,COLUMN()))),IFERROR(VLOOKUP($C568,הוצאות!$B:$AA,N$4-1,FALSE),""))</f>
        <v/>
      </c>
      <c r="O568" s="79" t="str">
        <f ca="1">IF($C568="סה""כ",SUM(INDIRECT(ADDRESS(6,COLUMN())&amp;":"&amp;ADDRESS(ROW()-1,COLUMN()))),IFERROR(VLOOKUP($C568,הוצאות!$B:$AA,O$4-1,FALSE),""))</f>
        <v/>
      </c>
    </row>
    <row r="569" spans="1:15" ht="16.5" thickBot="1" x14ac:dyDescent="0.3">
      <c r="A569" s="52">
        <f t="shared" si="9"/>
        <v>0</v>
      </c>
      <c r="C569" s="75" t="str">
        <f>IF(OR(C568="סה""כ",C568=""),"",IF(IFERROR(_xlfn.AGGREGATE(15,6,הוצאות!$B$1:$B$1017*1/--(הוצאות!$A$1:$A$1017=$P$5),ROW()-5),"")&lt;2000000000,IFERROR(_xlfn.AGGREGATE(15,6,הוצאות!$B$1:$B$1017*1/--(הוצאות!$A$1:$A$1017=$P$5),ROW()-5),""),"סה""כ"))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69" s="76" t="str">
        <f>IF(C569="סה""כ","",IFERROR(VLOOKUP($C569,הוצאות!$B:$Z,5,FALSE),""))</f>
        <v/>
      </c>
      <c r="E569" s="77">
        <v>167435</v>
      </c>
      <c r="F569" s="77">
        <v>114565</v>
      </c>
      <c r="G569" s="77">
        <v>145246</v>
      </c>
      <c r="H569" s="78">
        <v>251440</v>
      </c>
      <c r="I569" s="78">
        <v>201029</v>
      </c>
      <c r="J569" s="78">
        <v>265358.28000000003</v>
      </c>
      <c r="K569" s="79" t="str">
        <f ca="1">IF($C569="סה""כ",SUM(INDIRECT(ADDRESS(6,COLUMN())&amp;":"&amp;ADDRESS(ROW()-1,COLUMN()))),IFERROR(VLOOKUP($C569,הוצאות!$B:$AA,K$4-1,FALSE),""))</f>
        <v/>
      </c>
      <c r="L569" s="79" t="str">
        <f ca="1">IF($C569="סה""כ",SUM(INDIRECT(ADDRESS(6,COLUMN())&amp;":"&amp;ADDRESS(ROW()-1,COLUMN()))),IFERROR(VLOOKUP($C569,הוצאות!$B:$AA,L$4-1,FALSE),""))</f>
        <v/>
      </c>
      <c r="M569" s="79" t="str">
        <f ca="1">IF($C569="סה""כ",SUM(INDIRECT(ADDRESS(6,COLUMN())&amp;":"&amp;ADDRESS(ROW()-1,COLUMN()))),IFERROR(VLOOKUP($C569,הוצאות!$B:$AA,M$4-1,FALSE),""))</f>
        <v/>
      </c>
      <c r="N569" s="79" t="str">
        <f ca="1">IF($C569="סה""כ",SUM(INDIRECT(ADDRESS(6,COLUMN())&amp;":"&amp;ADDRESS(ROW()-1,COLUMN()))),IFERROR(VLOOKUP($C569,הוצאות!$B:$AA,N$4-1,FALSE),""))</f>
        <v/>
      </c>
      <c r="O569" s="79" t="str">
        <f ca="1">IF($C569="סה""כ",SUM(INDIRECT(ADDRESS(6,COLUMN())&amp;":"&amp;ADDRESS(ROW()-1,COLUMN()))),IFERROR(VLOOKUP($C569,הוצאות!$B:$AA,O$4-1,FALSE),""))</f>
        <v/>
      </c>
    </row>
    <row r="570" spans="1:15" ht="16.5" thickBot="1" x14ac:dyDescent="0.3">
      <c r="A570" s="52">
        <f t="shared" si="9"/>
        <v>0</v>
      </c>
      <c r="C570" s="75" t="str">
        <f>IF(OR(C569="סה""כ",C569=""),"",IF(IFERROR(_xlfn.AGGREGATE(15,6,הוצאות!$B$1:$B$1017*1/--(הוצאות!$A$1:$A$1017=$P$5),ROW()-5),"")&lt;2000000000,IFERROR(_xlfn.AGGREGATE(15,6,הוצאות!$B$1:$B$1017*1/--(הוצאות!$A$1:$A$1017=$P$5),ROW()-5),""),"סה""כ"))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0" s="76" t="str">
        <f>IF(C570="סה""כ","",IFERROR(VLOOKUP($C570,הוצאות!$B:$Z,5,FALSE),""))</f>
        <v/>
      </c>
      <c r="E570" s="77">
        <v>167435</v>
      </c>
      <c r="F570" s="77">
        <v>114565</v>
      </c>
      <c r="G570" s="77">
        <v>145246</v>
      </c>
      <c r="H570" s="78">
        <v>251440</v>
      </c>
      <c r="I570" s="78">
        <v>201029</v>
      </c>
      <c r="J570" s="78">
        <v>265358.28000000003</v>
      </c>
      <c r="K570" s="79" t="str">
        <f ca="1">IF($C570="סה""כ",SUM(INDIRECT(ADDRESS(6,COLUMN())&amp;":"&amp;ADDRESS(ROW()-1,COLUMN()))),IFERROR(VLOOKUP($C570,הוצאות!$B:$AA,K$4-1,FALSE),""))</f>
        <v/>
      </c>
      <c r="L570" s="79" t="str">
        <f ca="1">IF($C570="סה""כ",SUM(INDIRECT(ADDRESS(6,COLUMN())&amp;":"&amp;ADDRESS(ROW()-1,COLUMN()))),IFERROR(VLOOKUP($C570,הוצאות!$B:$AA,L$4-1,FALSE),""))</f>
        <v/>
      </c>
      <c r="M570" s="79" t="str">
        <f ca="1">IF($C570="סה""כ",SUM(INDIRECT(ADDRESS(6,COLUMN())&amp;":"&amp;ADDRESS(ROW()-1,COLUMN()))),IFERROR(VLOOKUP($C570,הוצאות!$B:$AA,M$4-1,FALSE),""))</f>
        <v/>
      </c>
      <c r="N570" s="79" t="str">
        <f ca="1">IF($C570="סה""כ",SUM(INDIRECT(ADDRESS(6,COLUMN())&amp;":"&amp;ADDRESS(ROW()-1,COLUMN()))),IFERROR(VLOOKUP($C570,הוצאות!$B:$AA,N$4-1,FALSE),""))</f>
        <v/>
      </c>
      <c r="O570" s="79" t="str">
        <f ca="1">IF($C570="סה""כ",SUM(INDIRECT(ADDRESS(6,COLUMN())&amp;":"&amp;ADDRESS(ROW()-1,COLUMN()))),IFERROR(VLOOKUP($C570,הוצאות!$B:$AA,O$4-1,FALSE),""))</f>
        <v/>
      </c>
    </row>
    <row r="571" spans="1:15" ht="16.5" thickBot="1" x14ac:dyDescent="0.3">
      <c r="A571" s="52">
        <f t="shared" si="9"/>
        <v>0</v>
      </c>
      <c r="C571" s="75" t="str">
        <f>IF(OR(C570="סה""כ",C570=""),"",IF(IFERROR(_xlfn.AGGREGATE(15,6,הוצאות!$B$1:$B$1017*1/--(הוצאות!$A$1:$A$1017=$P$5),ROW()-5),"")&lt;2000000000,IFERROR(_xlfn.AGGREGATE(15,6,הוצאות!$B$1:$B$1017*1/--(הוצאות!$A$1:$A$1017=$P$5),ROW()-5),""),"סה""כ"))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1" s="76" t="str">
        <f>IF(C571="סה""כ","",IFERROR(VLOOKUP($C571,הוצאות!$B:$Z,5,FALSE),""))</f>
        <v/>
      </c>
      <c r="E571" s="77">
        <v>167435</v>
      </c>
      <c r="F571" s="77">
        <v>114565</v>
      </c>
      <c r="G571" s="77">
        <v>145246</v>
      </c>
      <c r="H571" s="78">
        <v>251440</v>
      </c>
      <c r="I571" s="78">
        <v>201029</v>
      </c>
      <c r="J571" s="78">
        <v>265358.28000000003</v>
      </c>
      <c r="K571" s="79" t="str">
        <f ca="1">IF($C571="סה""כ",SUM(INDIRECT(ADDRESS(6,COLUMN())&amp;":"&amp;ADDRESS(ROW()-1,COLUMN()))),IFERROR(VLOOKUP($C571,הוצאות!$B:$AA,K$4-1,FALSE),""))</f>
        <v/>
      </c>
      <c r="L571" s="79" t="str">
        <f ca="1">IF($C571="סה""כ",SUM(INDIRECT(ADDRESS(6,COLUMN())&amp;":"&amp;ADDRESS(ROW()-1,COLUMN()))),IFERROR(VLOOKUP($C571,הוצאות!$B:$AA,L$4-1,FALSE),""))</f>
        <v/>
      </c>
      <c r="M571" s="79" t="str">
        <f ca="1">IF($C571="סה""כ",SUM(INDIRECT(ADDRESS(6,COLUMN())&amp;":"&amp;ADDRESS(ROW()-1,COLUMN()))),IFERROR(VLOOKUP($C571,הוצאות!$B:$AA,M$4-1,FALSE),""))</f>
        <v/>
      </c>
      <c r="N571" s="79" t="str">
        <f ca="1">IF($C571="סה""כ",SUM(INDIRECT(ADDRESS(6,COLUMN())&amp;":"&amp;ADDRESS(ROW()-1,COLUMN()))),IFERROR(VLOOKUP($C571,הוצאות!$B:$AA,N$4-1,FALSE),""))</f>
        <v/>
      </c>
      <c r="O571" s="79" t="str">
        <f ca="1">IF($C571="סה""כ",SUM(INDIRECT(ADDRESS(6,COLUMN())&amp;":"&amp;ADDRESS(ROW()-1,COLUMN()))),IFERROR(VLOOKUP($C571,הוצאות!$B:$AA,O$4-1,FALSE),""))</f>
        <v/>
      </c>
    </row>
    <row r="572" spans="1:15" ht="16.5" thickBot="1" x14ac:dyDescent="0.3">
      <c r="A572" s="52">
        <f t="shared" si="9"/>
        <v>0</v>
      </c>
      <c r="C572" s="75" t="str">
        <f>IF(OR(C571="סה""כ",C571=""),"",IF(IFERROR(_xlfn.AGGREGATE(15,6,הוצאות!$B$1:$B$1017*1/--(הוצאות!$A$1:$A$1017=$P$5),ROW()-5),"")&lt;2000000000,IFERROR(_xlfn.AGGREGATE(15,6,הוצאות!$B$1:$B$1017*1/--(הוצאות!$A$1:$A$1017=$P$5),ROW()-5),""),"סה""כ"))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2" s="76" t="str">
        <f>IF(C572="סה""כ","",IFERROR(VLOOKUP($C572,הוצאות!$B:$Z,5,FALSE),""))</f>
        <v/>
      </c>
      <c r="E572" s="77">
        <v>167435</v>
      </c>
      <c r="F572" s="77">
        <v>114565</v>
      </c>
      <c r="G572" s="77">
        <v>145246</v>
      </c>
      <c r="H572" s="78">
        <v>251440</v>
      </c>
      <c r="I572" s="78">
        <v>201029</v>
      </c>
      <c r="J572" s="78">
        <v>265358.28000000003</v>
      </c>
      <c r="K572" s="79" t="str">
        <f ca="1">IF($C572="סה""כ",SUM(INDIRECT(ADDRESS(6,COLUMN())&amp;":"&amp;ADDRESS(ROW()-1,COLUMN()))),IFERROR(VLOOKUP($C572,הוצאות!$B:$AA,K$4-1,FALSE),""))</f>
        <v/>
      </c>
      <c r="L572" s="79" t="str">
        <f ca="1">IF($C572="סה""כ",SUM(INDIRECT(ADDRESS(6,COLUMN())&amp;":"&amp;ADDRESS(ROW()-1,COLUMN()))),IFERROR(VLOOKUP($C572,הוצאות!$B:$AA,L$4-1,FALSE),""))</f>
        <v/>
      </c>
      <c r="M572" s="79" t="str">
        <f ca="1">IF($C572="סה""כ",SUM(INDIRECT(ADDRESS(6,COLUMN())&amp;":"&amp;ADDRESS(ROW()-1,COLUMN()))),IFERROR(VLOOKUP($C572,הוצאות!$B:$AA,M$4-1,FALSE),""))</f>
        <v/>
      </c>
      <c r="N572" s="79" t="str">
        <f ca="1">IF($C572="סה""כ",SUM(INDIRECT(ADDRESS(6,COLUMN())&amp;":"&amp;ADDRESS(ROW()-1,COLUMN()))),IFERROR(VLOOKUP($C572,הוצאות!$B:$AA,N$4-1,FALSE),""))</f>
        <v/>
      </c>
      <c r="O572" s="79" t="str">
        <f ca="1">IF($C572="סה""כ",SUM(INDIRECT(ADDRESS(6,COLUMN())&amp;":"&amp;ADDRESS(ROW()-1,COLUMN()))),IFERROR(VLOOKUP($C572,הוצאות!$B:$AA,O$4-1,FALSE),""))</f>
        <v/>
      </c>
    </row>
    <row r="573" spans="1:15" ht="16.5" thickBot="1" x14ac:dyDescent="0.3">
      <c r="A573" s="52">
        <f t="shared" si="9"/>
        <v>0</v>
      </c>
      <c r="C573" s="75" t="str">
        <f>IF(OR(C572="סה""כ",C572=""),"",IF(IFERROR(_xlfn.AGGREGATE(15,6,הוצאות!$B$1:$B$1017*1/--(הוצאות!$A$1:$A$1017=$P$5),ROW()-5),"")&lt;2000000000,IFERROR(_xlfn.AGGREGATE(15,6,הוצאות!$B$1:$B$1017*1/--(הוצאות!$A$1:$A$1017=$P$5),ROW()-5),""),"סה""כ"))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3" s="76" t="str">
        <f>IF(C573="סה""כ","",IFERROR(VLOOKUP($C573,הוצאות!$B:$Z,5,FALSE),""))</f>
        <v/>
      </c>
      <c r="E573" s="77">
        <v>167435</v>
      </c>
      <c r="F573" s="77">
        <v>114565</v>
      </c>
      <c r="G573" s="77">
        <v>145246</v>
      </c>
      <c r="H573" s="78">
        <v>251440</v>
      </c>
      <c r="I573" s="78">
        <v>201029</v>
      </c>
      <c r="J573" s="78">
        <v>265358.28000000003</v>
      </c>
      <c r="K573" s="79" t="str">
        <f ca="1">IF($C573="סה""כ",SUM(INDIRECT(ADDRESS(6,COLUMN())&amp;":"&amp;ADDRESS(ROW()-1,COLUMN()))),IFERROR(VLOOKUP($C573,הוצאות!$B:$AA,K$4-1,FALSE),""))</f>
        <v/>
      </c>
      <c r="L573" s="79" t="str">
        <f ca="1">IF($C573="סה""כ",SUM(INDIRECT(ADDRESS(6,COLUMN())&amp;":"&amp;ADDRESS(ROW()-1,COLUMN()))),IFERROR(VLOOKUP($C573,הוצאות!$B:$AA,L$4-1,FALSE),""))</f>
        <v/>
      </c>
      <c r="M573" s="79" t="str">
        <f ca="1">IF($C573="סה""כ",SUM(INDIRECT(ADDRESS(6,COLUMN())&amp;":"&amp;ADDRESS(ROW()-1,COLUMN()))),IFERROR(VLOOKUP($C573,הוצאות!$B:$AA,M$4-1,FALSE),""))</f>
        <v/>
      </c>
      <c r="N573" s="79" t="str">
        <f ca="1">IF($C573="סה""כ",SUM(INDIRECT(ADDRESS(6,COLUMN())&amp;":"&amp;ADDRESS(ROW()-1,COLUMN()))),IFERROR(VLOOKUP($C573,הוצאות!$B:$AA,N$4-1,FALSE),""))</f>
        <v/>
      </c>
      <c r="O573" s="79" t="str">
        <f ca="1">IF($C573="סה""כ",SUM(INDIRECT(ADDRESS(6,COLUMN())&amp;":"&amp;ADDRESS(ROW()-1,COLUMN()))),IFERROR(VLOOKUP($C573,הוצאות!$B:$AA,O$4-1,FALSE),""))</f>
        <v/>
      </c>
    </row>
    <row r="574" spans="1:15" ht="16.5" thickBot="1" x14ac:dyDescent="0.3">
      <c r="A574" s="52">
        <f t="shared" si="9"/>
        <v>0</v>
      </c>
      <c r="C574" s="75" t="str">
        <f>IF(OR(C573="סה""כ",C573=""),"",IF(IFERROR(_xlfn.AGGREGATE(15,6,הוצאות!$B$1:$B$1017*1/--(הוצאות!$A$1:$A$1017=$P$5),ROW()-5),"")&lt;2000000000,IFERROR(_xlfn.AGGREGATE(15,6,הוצאות!$B$1:$B$1017*1/--(הוצאות!$A$1:$A$1017=$P$5),ROW()-5),""),"סה""כ"))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4" s="76" t="str">
        <f>IF(C574="סה""כ","",IFERROR(VLOOKUP($C574,הוצאות!$B:$Z,5,FALSE),""))</f>
        <v/>
      </c>
      <c r="E574" s="77">
        <v>167435</v>
      </c>
      <c r="F574" s="77">
        <v>114565</v>
      </c>
      <c r="G574" s="77">
        <v>145246</v>
      </c>
      <c r="H574" s="78">
        <v>251440</v>
      </c>
      <c r="I574" s="78">
        <v>201029</v>
      </c>
      <c r="J574" s="78">
        <v>265358.28000000003</v>
      </c>
      <c r="K574" s="79" t="str">
        <f ca="1">IF($C574="סה""כ",SUM(INDIRECT(ADDRESS(6,COLUMN())&amp;":"&amp;ADDRESS(ROW()-1,COLUMN()))),IFERROR(VLOOKUP($C574,הוצאות!$B:$AA,K$4-1,FALSE),""))</f>
        <v/>
      </c>
      <c r="L574" s="79" t="str">
        <f ca="1">IF($C574="סה""כ",SUM(INDIRECT(ADDRESS(6,COLUMN())&amp;":"&amp;ADDRESS(ROW()-1,COLUMN()))),IFERROR(VLOOKUP($C574,הוצאות!$B:$AA,L$4-1,FALSE),""))</f>
        <v/>
      </c>
      <c r="M574" s="79" t="str">
        <f ca="1">IF($C574="סה""כ",SUM(INDIRECT(ADDRESS(6,COLUMN())&amp;":"&amp;ADDRESS(ROW()-1,COLUMN()))),IFERROR(VLOOKUP($C574,הוצאות!$B:$AA,M$4-1,FALSE),""))</f>
        <v/>
      </c>
      <c r="N574" s="79" t="str">
        <f ca="1">IF($C574="סה""כ",SUM(INDIRECT(ADDRESS(6,COLUMN())&amp;":"&amp;ADDRESS(ROW()-1,COLUMN()))),IFERROR(VLOOKUP($C574,הוצאות!$B:$AA,N$4-1,FALSE),""))</f>
        <v/>
      </c>
      <c r="O574" s="79" t="str">
        <f ca="1">IF($C574="סה""כ",SUM(INDIRECT(ADDRESS(6,COLUMN())&amp;":"&amp;ADDRESS(ROW()-1,COLUMN()))),IFERROR(VLOOKUP($C574,הוצאות!$B:$AA,O$4-1,FALSE),""))</f>
        <v/>
      </c>
    </row>
    <row r="575" spans="1:15" ht="16.5" thickBot="1" x14ac:dyDescent="0.3">
      <c r="A575" s="52">
        <f t="shared" si="9"/>
        <v>0</v>
      </c>
      <c r="C575" s="75" t="str">
        <f>IF(OR(C574="סה""כ",C574=""),"",IF(IFERROR(_xlfn.AGGREGATE(15,6,הוצאות!$B$1:$B$1017*1/--(הוצאות!$A$1:$A$1017=$P$5),ROW()-5),"")&lt;2000000000,IFERROR(_xlfn.AGGREGATE(15,6,הוצאות!$B$1:$B$1017*1/--(הוצאות!$A$1:$A$1017=$P$5),ROW()-5),""),"סה""כ"))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5" s="76" t="str">
        <f>IF(C575="סה""כ","",IFERROR(VLOOKUP($C575,הוצאות!$B:$Z,5,FALSE),""))</f>
        <v/>
      </c>
      <c r="E575" s="77">
        <v>167435</v>
      </c>
      <c r="F575" s="77">
        <v>114565</v>
      </c>
      <c r="G575" s="77">
        <v>145246</v>
      </c>
      <c r="H575" s="78">
        <v>251440</v>
      </c>
      <c r="I575" s="78">
        <v>201029</v>
      </c>
      <c r="J575" s="78">
        <v>265358.28000000003</v>
      </c>
      <c r="K575" s="79" t="str">
        <f ca="1">IF($C575="סה""כ",SUM(INDIRECT(ADDRESS(6,COLUMN())&amp;":"&amp;ADDRESS(ROW()-1,COLUMN()))),IFERROR(VLOOKUP($C575,הוצאות!$B:$AA,K$4-1,FALSE),""))</f>
        <v/>
      </c>
      <c r="L575" s="79" t="str">
        <f ca="1">IF($C575="סה""כ",SUM(INDIRECT(ADDRESS(6,COLUMN())&amp;":"&amp;ADDRESS(ROW()-1,COLUMN()))),IFERROR(VLOOKUP($C575,הוצאות!$B:$AA,L$4-1,FALSE),""))</f>
        <v/>
      </c>
      <c r="M575" s="79" t="str">
        <f ca="1">IF($C575="סה""כ",SUM(INDIRECT(ADDRESS(6,COLUMN())&amp;":"&amp;ADDRESS(ROW()-1,COLUMN()))),IFERROR(VLOOKUP($C575,הוצאות!$B:$AA,M$4-1,FALSE),""))</f>
        <v/>
      </c>
      <c r="N575" s="79" t="str">
        <f ca="1">IF($C575="סה""כ",SUM(INDIRECT(ADDRESS(6,COLUMN())&amp;":"&amp;ADDRESS(ROW()-1,COLUMN()))),IFERROR(VLOOKUP($C575,הוצאות!$B:$AA,N$4-1,FALSE),""))</f>
        <v/>
      </c>
      <c r="O575" s="79" t="str">
        <f ca="1">IF($C575="סה""כ",SUM(INDIRECT(ADDRESS(6,COLUMN())&amp;":"&amp;ADDRESS(ROW()-1,COLUMN()))),IFERROR(VLOOKUP($C575,הוצאות!$B:$AA,O$4-1,FALSE),""))</f>
        <v/>
      </c>
    </row>
    <row r="576" spans="1:15" ht="16.5" thickBot="1" x14ac:dyDescent="0.3">
      <c r="A576" s="52">
        <f t="shared" si="9"/>
        <v>0</v>
      </c>
      <c r="C576" s="75" t="str">
        <f>IF(OR(C575="סה""כ",C575=""),"",IF(IFERROR(_xlfn.AGGREGATE(15,6,הוצאות!$B$1:$B$1017*1/--(הוצאות!$A$1:$A$1017=$P$5),ROW()-5),"")&lt;2000000000,IFERROR(_xlfn.AGGREGATE(15,6,הוצאות!$B$1:$B$1017*1/--(הוצאות!$A$1:$A$1017=$P$5),ROW()-5),""),"סה""כ"))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6" s="76" t="str">
        <f>IF(C576="סה""כ","",IFERROR(VLOOKUP($C576,הוצאות!$B:$Z,5,FALSE),""))</f>
        <v/>
      </c>
      <c r="E576" s="77">
        <v>167435</v>
      </c>
      <c r="F576" s="77">
        <v>114565</v>
      </c>
      <c r="G576" s="77">
        <v>145246</v>
      </c>
      <c r="H576" s="78">
        <v>251440</v>
      </c>
      <c r="I576" s="78">
        <v>201029</v>
      </c>
      <c r="J576" s="78">
        <v>265358.28000000003</v>
      </c>
      <c r="K576" s="79" t="str">
        <f ca="1">IF($C576="סה""כ",SUM(INDIRECT(ADDRESS(6,COLUMN())&amp;":"&amp;ADDRESS(ROW()-1,COLUMN()))),IFERROR(VLOOKUP($C576,הוצאות!$B:$AA,K$4-1,FALSE),""))</f>
        <v/>
      </c>
      <c r="L576" s="79" t="str">
        <f ca="1">IF($C576="סה""כ",SUM(INDIRECT(ADDRESS(6,COLUMN())&amp;":"&amp;ADDRESS(ROW()-1,COLUMN()))),IFERROR(VLOOKUP($C576,הוצאות!$B:$AA,L$4-1,FALSE),""))</f>
        <v/>
      </c>
      <c r="M576" s="79" t="str">
        <f ca="1">IF($C576="סה""כ",SUM(INDIRECT(ADDRESS(6,COLUMN())&amp;":"&amp;ADDRESS(ROW()-1,COLUMN()))),IFERROR(VLOOKUP($C576,הוצאות!$B:$AA,M$4-1,FALSE),""))</f>
        <v/>
      </c>
      <c r="N576" s="79" t="str">
        <f ca="1">IF($C576="סה""כ",SUM(INDIRECT(ADDRESS(6,COLUMN())&amp;":"&amp;ADDRESS(ROW()-1,COLUMN()))),IFERROR(VLOOKUP($C576,הוצאות!$B:$AA,N$4-1,FALSE),""))</f>
        <v/>
      </c>
      <c r="O576" s="79" t="str">
        <f ca="1">IF($C576="סה""כ",SUM(INDIRECT(ADDRESS(6,COLUMN())&amp;":"&amp;ADDRESS(ROW()-1,COLUMN()))),IFERROR(VLOOKUP($C576,הוצאות!$B:$AA,O$4-1,FALSE),""))</f>
        <v/>
      </c>
    </row>
    <row r="577" spans="1:15" ht="16.5" thickBot="1" x14ac:dyDescent="0.3">
      <c r="A577" s="52">
        <f t="shared" si="9"/>
        <v>0</v>
      </c>
      <c r="C577" s="75" t="str">
        <f>IF(OR(C576="סה""כ",C576=""),"",IF(IFERROR(_xlfn.AGGREGATE(15,6,הוצאות!$B$1:$B$1017*1/--(הוצאות!$A$1:$A$1017=$P$5),ROW()-5),"")&lt;2000000000,IFERROR(_xlfn.AGGREGATE(15,6,הוצאות!$B$1:$B$1017*1/--(הוצאות!$A$1:$A$1017=$P$5),ROW()-5),""),"סה""כ"))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7" s="76" t="str">
        <f>IF(C577="סה""כ","",IFERROR(VLOOKUP($C577,הוצאות!$B:$Z,5,FALSE),""))</f>
        <v/>
      </c>
      <c r="E577" s="77">
        <v>167435</v>
      </c>
      <c r="F577" s="77">
        <v>114565</v>
      </c>
      <c r="G577" s="77">
        <v>145246</v>
      </c>
      <c r="H577" s="78">
        <v>251440</v>
      </c>
      <c r="I577" s="78">
        <v>201029</v>
      </c>
      <c r="J577" s="78">
        <v>265358.28000000003</v>
      </c>
      <c r="K577" s="79" t="str">
        <f ca="1">IF($C577="סה""כ",SUM(INDIRECT(ADDRESS(6,COLUMN())&amp;":"&amp;ADDRESS(ROW()-1,COLUMN()))),IFERROR(VLOOKUP($C577,הוצאות!$B:$AA,K$4-1,FALSE),""))</f>
        <v/>
      </c>
      <c r="L577" s="79" t="str">
        <f ca="1">IF($C577="סה""כ",SUM(INDIRECT(ADDRESS(6,COLUMN())&amp;":"&amp;ADDRESS(ROW()-1,COLUMN()))),IFERROR(VLOOKUP($C577,הוצאות!$B:$AA,L$4-1,FALSE),""))</f>
        <v/>
      </c>
      <c r="M577" s="79" t="str">
        <f ca="1">IF($C577="סה""כ",SUM(INDIRECT(ADDRESS(6,COLUMN())&amp;":"&amp;ADDRESS(ROW()-1,COLUMN()))),IFERROR(VLOOKUP($C577,הוצאות!$B:$AA,M$4-1,FALSE),""))</f>
        <v/>
      </c>
      <c r="N577" s="79" t="str">
        <f ca="1">IF($C577="סה""כ",SUM(INDIRECT(ADDRESS(6,COLUMN())&amp;":"&amp;ADDRESS(ROW()-1,COLUMN()))),IFERROR(VLOOKUP($C577,הוצאות!$B:$AA,N$4-1,FALSE),""))</f>
        <v/>
      </c>
      <c r="O577" s="79" t="str">
        <f ca="1">IF($C577="סה""כ",SUM(INDIRECT(ADDRESS(6,COLUMN())&amp;":"&amp;ADDRESS(ROW()-1,COLUMN()))),IFERROR(VLOOKUP($C577,הוצאות!$B:$AA,O$4-1,FALSE),""))</f>
        <v/>
      </c>
    </row>
    <row r="578" spans="1:15" ht="16.5" thickBot="1" x14ac:dyDescent="0.3">
      <c r="A578" s="52">
        <f t="shared" si="9"/>
        <v>0</v>
      </c>
      <c r="C578" s="75" t="str">
        <f>IF(OR(C577="סה""כ",C577=""),"",IF(IFERROR(_xlfn.AGGREGATE(15,6,הוצאות!$B$1:$B$1017*1/--(הוצאות!$A$1:$A$1017=$P$5),ROW()-5),"")&lt;2000000000,IFERROR(_xlfn.AGGREGATE(15,6,הוצאות!$B$1:$B$1017*1/--(הוצאות!$A$1:$A$1017=$P$5),ROW()-5),""),"סה""כ"))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8" s="76" t="str">
        <f>IF(C578="סה""כ","",IFERROR(VLOOKUP($C578,הוצאות!$B:$Z,5,FALSE),""))</f>
        <v/>
      </c>
      <c r="E578" s="77">
        <v>167435</v>
      </c>
      <c r="F578" s="77">
        <v>114565</v>
      </c>
      <c r="G578" s="77">
        <v>145246</v>
      </c>
      <c r="H578" s="78">
        <v>251440</v>
      </c>
      <c r="I578" s="78">
        <v>201029</v>
      </c>
      <c r="J578" s="78">
        <v>265358.28000000003</v>
      </c>
      <c r="K578" s="79" t="str">
        <f ca="1">IF($C578="סה""כ",SUM(INDIRECT(ADDRESS(6,COLUMN())&amp;":"&amp;ADDRESS(ROW()-1,COLUMN()))),IFERROR(VLOOKUP($C578,הוצאות!$B:$AA,K$4-1,FALSE),""))</f>
        <v/>
      </c>
      <c r="L578" s="79" t="str">
        <f ca="1">IF($C578="סה""כ",SUM(INDIRECT(ADDRESS(6,COLUMN())&amp;":"&amp;ADDRESS(ROW()-1,COLUMN()))),IFERROR(VLOOKUP($C578,הוצאות!$B:$AA,L$4-1,FALSE),""))</f>
        <v/>
      </c>
      <c r="M578" s="79" t="str">
        <f ca="1">IF($C578="סה""כ",SUM(INDIRECT(ADDRESS(6,COLUMN())&amp;":"&amp;ADDRESS(ROW()-1,COLUMN()))),IFERROR(VLOOKUP($C578,הוצאות!$B:$AA,M$4-1,FALSE),""))</f>
        <v/>
      </c>
      <c r="N578" s="79" t="str">
        <f ca="1">IF($C578="סה""כ",SUM(INDIRECT(ADDRESS(6,COLUMN())&amp;":"&amp;ADDRESS(ROW()-1,COLUMN()))),IFERROR(VLOOKUP($C578,הוצאות!$B:$AA,N$4-1,FALSE),""))</f>
        <v/>
      </c>
      <c r="O578" s="79" t="str">
        <f ca="1">IF($C578="סה""כ",SUM(INDIRECT(ADDRESS(6,COLUMN())&amp;":"&amp;ADDRESS(ROW()-1,COLUMN()))),IFERROR(VLOOKUP($C578,הוצאות!$B:$AA,O$4-1,FALSE),""))</f>
        <v/>
      </c>
    </row>
    <row r="579" spans="1:15" ht="16.5" thickBot="1" x14ac:dyDescent="0.3">
      <c r="A579" s="52">
        <f t="shared" si="9"/>
        <v>0</v>
      </c>
      <c r="C579" s="75" t="str">
        <f>IF(OR(C578="סה""כ",C578=""),"",IF(IFERROR(_xlfn.AGGREGATE(15,6,הוצאות!$B$1:$B$1017*1/--(הוצאות!$A$1:$A$1017=$P$5),ROW()-5),"")&lt;2000000000,IFERROR(_xlfn.AGGREGATE(15,6,הוצאות!$B$1:$B$1017*1/--(הוצאות!$A$1:$A$1017=$P$5),ROW()-5),""),"סה""כ"))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79" s="76" t="str">
        <f>IF(C579="סה""כ","",IFERROR(VLOOKUP($C579,הוצאות!$B:$Z,5,FALSE),""))</f>
        <v/>
      </c>
      <c r="E579" s="77">
        <v>167435</v>
      </c>
      <c r="F579" s="77">
        <v>114565</v>
      </c>
      <c r="G579" s="77">
        <v>145246</v>
      </c>
      <c r="H579" s="78">
        <v>251440</v>
      </c>
      <c r="I579" s="78">
        <v>201029</v>
      </c>
      <c r="J579" s="78">
        <v>265358.28000000003</v>
      </c>
      <c r="K579" s="79" t="str">
        <f ca="1">IF($C579="סה""כ",SUM(INDIRECT(ADDRESS(6,COLUMN())&amp;":"&amp;ADDRESS(ROW()-1,COLUMN()))),IFERROR(VLOOKUP($C579,הוצאות!$B:$AA,K$4-1,FALSE),""))</f>
        <v/>
      </c>
      <c r="L579" s="79" t="str">
        <f ca="1">IF($C579="סה""כ",SUM(INDIRECT(ADDRESS(6,COLUMN())&amp;":"&amp;ADDRESS(ROW()-1,COLUMN()))),IFERROR(VLOOKUP($C579,הוצאות!$B:$AA,L$4-1,FALSE),""))</f>
        <v/>
      </c>
      <c r="M579" s="79" t="str">
        <f ca="1">IF($C579="סה""כ",SUM(INDIRECT(ADDRESS(6,COLUMN())&amp;":"&amp;ADDRESS(ROW()-1,COLUMN()))),IFERROR(VLOOKUP($C579,הוצאות!$B:$AA,M$4-1,FALSE),""))</f>
        <v/>
      </c>
      <c r="N579" s="79" t="str">
        <f ca="1">IF($C579="סה""כ",SUM(INDIRECT(ADDRESS(6,COLUMN())&amp;":"&amp;ADDRESS(ROW()-1,COLUMN()))),IFERROR(VLOOKUP($C579,הוצאות!$B:$AA,N$4-1,FALSE),""))</f>
        <v/>
      </c>
      <c r="O579" s="79" t="str">
        <f ca="1">IF($C579="סה""כ",SUM(INDIRECT(ADDRESS(6,COLUMN())&amp;":"&amp;ADDRESS(ROW()-1,COLUMN()))),IFERROR(VLOOKUP($C579,הוצאות!$B:$AA,O$4-1,FALSE),""))</f>
        <v/>
      </c>
    </row>
    <row r="580" spans="1:15" ht="16.5" thickBot="1" x14ac:dyDescent="0.3">
      <c r="A580" s="52">
        <f t="shared" si="9"/>
        <v>0</v>
      </c>
      <c r="C580" s="75" t="str">
        <f>IF(OR(C579="סה""כ",C579=""),"",IF(IFERROR(_xlfn.AGGREGATE(15,6,הוצאות!$B$1:$B$1017*1/--(הוצאות!$A$1:$A$1017=$P$5),ROW()-5),"")&lt;2000000000,IFERROR(_xlfn.AGGREGATE(15,6,הוצאות!$B$1:$B$1017*1/--(הוצאות!$A$1:$A$1017=$P$5),ROW()-5),""),"סה""כ"))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0" s="76" t="str">
        <f>IF(C580="סה""כ","",IFERROR(VLOOKUP($C580,הוצאות!$B:$Z,5,FALSE),""))</f>
        <v/>
      </c>
      <c r="E580" s="77">
        <v>167435</v>
      </c>
      <c r="F580" s="77">
        <v>114565</v>
      </c>
      <c r="G580" s="77">
        <v>145246</v>
      </c>
      <c r="H580" s="78">
        <v>251440</v>
      </c>
      <c r="I580" s="78">
        <v>201029</v>
      </c>
      <c r="J580" s="78">
        <v>265358.28000000003</v>
      </c>
      <c r="K580" s="79" t="str">
        <f ca="1">IF($C580="סה""כ",SUM(INDIRECT(ADDRESS(6,COLUMN())&amp;":"&amp;ADDRESS(ROW()-1,COLUMN()))),IFERROR(VLOOKUP($C580,הוצאות!$B:$AA,K$4-1,FALSE),""))</f>
        <v/>
      </c>
      <c r="L580" s="79" t="str">
        <f ca="1">IF($C580="סה""כ",SUM(INDIRECT(ADDRESS(6,COLUMN())&amp;":"&amp;ADDRESS(ROW()-1,COLUMN()))),IFERROR(VLOOKUP($C580,הוצאות!$B:$AA,L$4-1,FALSE),""))</f>
        <v/>
      </c>
      <c r="M580" s="79" t="str">
        <f ca="1">IF($C580="סה""כ",SUM(INDIRECT(ADDRESS(6,COLUMN())&amp;":"&amp;ADDRESS(ROW()-1,COLUMN()))),IFERROR(VLOOKUP($C580,הוצאות!$B:$AA,M$4-1,FALSE),""))</f>
        <v/>
      </c>
      <c r="N580" s="79" t="str">
        <f ca="1">IF($C580="סה""כ",SUM(INDIRECT(ADDRESS(6,COLUMN())&amp;":"&amp;ADDRESS(ROW()-1,COLUMN()))),IFERROR(VLOOKUP($C580,הוצאות!$B:$AA,N$4-1,FALSE),""))</f>
        <v/>
      </c>
      <c r="O580" s="79" t="str">
        <f ca="1">IF($C580="סה""כ",SUM(INDIRECT(ADDRESS(6,COLUMN())&amp;":"&amp;ADDRESS(ROW()-1,COLUMN()))),IFERROR(VLOOKUP($C580,הוצאות!$B:$AA,O$4-1,FALSE),""))</f>
        <v/>
      </c>
    </row>
    <row r="581" spans="1:15" ht="16.5" thickBot="1" x14ac:dyDescent="0.3">
      <c r="A581" s="52">
        <f t="shared" si="9"/>
        <v>0</v>
      </c>
      <c r="C581" s="75" t="str">
        <f>IF(OR(C580="סה""כ",C580=""),"",IF(IFERROR(_xlfn.AGGREGATE(15,6,הוצאות!$B$1:$B$1017*1/--(הוצאות!$A$1:$A$1017=$P$5),ROW()-5),"")&lt;2000000000,IFERROR(_xlfn.AGGREGATE(15,6,הוצאות!$B$1:$B$1017*1/--(הוצאות!$A$1:$A$1017=$P$5),ROW()-5),""),"סה""כ"))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1" s="76" t="str">
        <f>IF(C581="סה""כ","",IFERROR(VLOOKUP($C581,הוצאות!$B:$Z,5,FALSE),""))</f>
        <v/>
      </c>
      <c r="E581" s="77">
        <v>167435</v>
      </c>
      <c r="F581" s="77">
        <v>114565</v>
      </c>
      <c r="G581" s="77">
        <v>145246</v>
      </c>
      <c r="H581" s="78">
        <v>251440</v>
      </c>
      <c r="I581" s="78">
        <v>201029</v>
      </c>
      <c r="J581" s="78">
        <v>265358.28000000003</v>
      </c>
      <c r="K581" s="79" t="str">
        <f ca="1">IF($C581="סה""כ",SUM(INDIRECT(ADDRESS(6,COLUMN())&amp;":"&amp;ADDRESS(ROW()-1,COLUMN()))),IFERROR(VLOOKUP($C581,הוצאות!$B:$AA,K$4-1,FALSE),""))</f>
        <v/>
      </c>
      <c r="L581" s="79" t="str">
        <f ca="1">IF($C581="סה""כ",SUM(INDIRECT(ADDRESS(6,COLUMN())&amp;":"&amp;ADDRESS(ROW()-1,COLUMN()))),IFERROR(VLOOKUP($C581,הוצאות!$B:$AA,L$4-1,FALSE),""))</f>
        <v/>
      </c>
      <c r="M581" s="79" t="str">
        <f ca="1">IF($C581="סה""כ",SUM(INDIRECT(ADDRESS(6,COLUMN())&amp;":"&amp;ADDRESS(ROW()-1,COLUMN()))),IFERROR(VLOOKUP($C581,הוצאות!$B:$AA,M$4-1,FALSE),""))</f>
        <v/>
      </c>
      <c r="N581" s="79" t="str">
        <f ca="1">IF($C581="סה""כ",SUM(INDIRECT(ADDRESS(6,COLUMN())&amp;":"&amp;ADDRESS(ROW()-1,COLUMN()))),IFERROR(VLOOKUP($C581,הוצאות!$B:$AA,N$4-1,FALSE),""))</f>
        <v/>
      </c>
      <c r="O581" s="79" t="str">
        <f ca="1">IF($C581="סה""כ",SUM(INDIRECT(ADDRESS(6,COLUMN())&amp;":"&amp;ADDRESS(ROW()-1,COLUMN()))),IFERROR(VLOOKUP($C581,הוצאות!$B:$AA,O$4-1,FALSE),""))</f>
        <v/>
      </c>
    </row>
    <row r="582" spans="1:15" ht="16.5" thickBot="1" x14ac:dyDescent="0.3">
      <c r="A582" s="52">
        <f t="shared" si="9"/>
        <v>0</v>
      </c>
      <c r="C582" s="75" t="str">
        <f>IF(OR(C581="סה""כ",C581=""),"",IF(IFERROR(_xlfn.AGGREGATE(15,6,הוצאות!$B$1:$B$1017*1/--(הוצאות!$A$1:$A$1017=$P$5),ROW()-5),"")&lt;2000000000,IFERROR(_xlfn.AGGREGATE(15,6,הוצאות!$B$1:$B$1017*1/--(הוצאות!$A$1:$A$1017=$P$5),ROW()-5),""),"סה""כ"))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2" s="76" t="str">
        <f>IF(C582="סה""כ","",IFERROR(VLOOKUP($C582,הוצאות!$B:$Z,5,FALSE),""))</f>
        <v/>
      </c>
      <c r="E582" s="77">
        <v>167435</v>
      </c>
      <c r="F582" s="77">
        <v>114565</v>
      </c>
      <c r="G582" s="77">
        <v>145246</v>
      </c>
      <c r="H582" s="78">
        <v>251440</v>
      </c>
      <c r="I582" s="78">
        <v>201029</v>
      </c>
      <c r="J582" s="78">
        <v>265358.28000000003</v>
      </c>
      <c r="K582" s="79" t="str">
        <f ca="1">IF($C582="סה""כ",SUM(INDIRECT(ADDRESS(6,COLUMN())&amp;":"&amp;ADDRESS(ROW()-1,COLUMN()))),IFERROR(VLOOKUP($C582,הוצאות!$B:$AA,K$4-1,FALSE),""))</f>
        <v/>
      </c>
      <c r="L582" s="79" t="str">
        <f ca="1">IF($C582="סה""כ",SUM(INDIRECT(ADDRESS(6,COLUMN())&amp;":"&amp;ADDRESS(ROW()-1,COLUMN()))),IFERROR(VLOOKUP($C582,הוצאות!$B:$AA,L$4-1,FALSE),""))</f>
        <v/>
      </c>
      <c r="M582" s="79" t="str">
        <f ca="1">IF($C582="סה""כ",SUM(INDIRECT(ADDRESS(6,COLUMN())&amp;":"&amp;ADDRESS(ROW()-1,COLUMN()))),IFERROR(VLOOKUP($C582,הוצאות!$B:$AA,M$4-1,FALSE),""))</f>
        <v/>
      </c>
      <c r="N582" s="79" t="str">
        <f ca="1">IF($C582="סה""כ",SUM(INDIRECT(ADDRESS(6,COLUMN())&amp;":"&amp;ADDRESS(ROW()-1,COLUMN()))),IFERROR(VLOOKUP($C582,הוצאות!$B:$AA,N$4-1,FALSE),""))</f>
        <v/>
      </c>
      <c r="O582" s="79" t="str">
        <f ca="1">IF($C582="סה""כ",SUM(INDIRECT(ADDRESS(6,COLUMN())&amp;":"&amp;ADDRESS(ROW()-1,COLUMN()))),IFERROR(VLOOKUP($C582,הוצאות!$B:$AA,O$4-1,FALSE),""))</f>
        <v/>
      </c>
    </row>
    <row r="583" spans="1:15" ht="16.5" thickBot="1" x14ac:dyDescent="0.3">
      <c r="A583" s="52">
        <f t="shared" ref="A583:A643" si="10">IF(C583&lt;2000000000,1,0)</f>
        <v>0</v>
      </c>
      <c r="C583" s="75" t="str">
        <f>IF(OR(C582="סה""כ",C582=""),"",IF(IFERROR(_xlfn.AGGREGATE(15,6,הוצאות!$B$1:$B$1017*1/--(הוצאות!$A$1:$A$1017=$P$5),ROW()-5),"")&lt;2000000000,IFERROR(_xlfn.AGGREGATE(15,6,הוצאות!$B$1:$B$1017*1/--(הוצאות!$A$1:$A$1017=$P$5),ROW()-5),""),"סה""כ"))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3" s="76" t="str">
        <f>IF(C583="סה""כ","",IFERROR(VLOOKUP($C583,הוצאות!$B:$Z,5,FALSE),""))</f>
        <v/>
      </c>
      <c r="E583" s="77">
        <v>167435</v>
      </c>
      <c r="F583" s="77">
        <v>114565</v>
      </c>
      <c r="G583" s="77">
        <v>145246</v>
      </c>
      <c r="H583" s="78">
        <v>251440</v>
      </c>
      <c r="I583" s="78">
        <v>201029</v>
      </c>
      <c r="J583" s="78">
        <v>265358.28000000003</v>
      </c>
      <c r="K583" s="79" t="str">
        <f ca="1">IF($C583="סה""כ",SUM(INDIRECT(ADDRESS(6,COLUMN())&amp;":"&amp;ADDRESS(ROW()-1,COLUMN()))),IFERROR(VLOOKUP($C583,הוצאות!$B:$AA,K$4-1,FALSE),""))</f>
        <v/>
      </c>
      <c r="L583" s="79" t="str">
        <f ca="1">IF($C583="סה""כ",SUM(INDIRECT(ADDRESS(6,COLUMN())&amp;":"&amp;ADDRESS(ROW()-1,COLUMN()))),IFERROR(VLOOKUP($C583,הוצאות!$B:$AA,L$4-1,FALSE),""))</f>
        <v/>
      </c>
      <c r="M583" s="79" t="str">
        <f ca="1">IF($C583="סה""כ",SUM(INDIRECT(ADDRESS(6,COLUMN())&amp;":"&amp;ADDRESS(ROW()-1,COLUMN()))),IFERROR(VLOOKUP($C583,הוצאות!$B:$AA,M$4-1,FALSE),""))</f>
        <v/>
      </c>
      <c r="N583" s="79" t="str">
        <f ca="1">IF($C583="סה""כ",SUM(INDIRECT(ADDRESS(6,COLUMN())&amp;":"&amp;ADDRESS(ROW()-1,COLUMN()))),IFERROR(VLOOKUP($C583,הוצאות!$B:$AA,N$4-1,FALSE),""))</f>
        <v/>
      </c>
      <c r="O583" s="79" t="str">
        <f ca="1">IF($C583="סה""כ",SUM(INDIRECT(ADDRESS(6,COLUMN())&amp;":"&amp;ADDRESS(ROW()-1,COLUMN()))),IFERROR(VLOOKUP($C583,הוצאות!$B:$AA,O$4-1,FALSE),""))</f>
        <v/>
      </c>
    </row>
    <row r="584" spans="1:15" ht="16.5" thickBot="1" x14ac:dyDescent="0.3">
      <c r="A584" s="52">
        <f t="shared" si="10"/>
        <v>0</v>
      </c>
      <c r="C584" s="75" t="str">
        <f>IF(OR(C583="סה""כ",C583=""),"",IF(IFERROR(_xlfn.AGGREGATE(15,6,הוצאות!$B$1:$B$1017*1/--(הוצאות!$A$1:$A$1017=$P$5),ROW()-5),"")&lt;2000000000,IFERROR(_xlfn.AGGREGATE(15,6,הוצאות!$B$1:$B$1017*1/--(הוצאות!$A$1:$A$1017=$P$5),ROW()-5),""),"סה""כ"))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4" s="76" t="str">
        <f>IF(C584="סה""כ","",IFERROR(VLOOKUP($C584,הוצאות!$B:$Z,5,FALSE),""))</f>
        <v/>
      </c>
      <c r="E584" s="77">
        <v>167435</v>
      </c>
      <c r="F584" s="77">
        <v>114565</v>
      </c>
      <c r="G584" s="77">
        <v>145246</v>
      </c>
      <c r="H584" s="78">
        <v>251440</v>
      </c>
      <c r="I584" s="78">
        <v>201029</v>
      </c>
      <c r="J584" s="78">
        <v>265358.28000000003</v>
      </c>
      <c r="K584" s="79" t="str">
        <f ca="1">IF($C584="סה""כ",SUM(INDIRECT(ADDRESS(6,COLUMN())&amp;":"&amp;ADDRESS(ROW()-1,COLUMN()))),IFERROR(VLOOKUP($C584,הוצאות!$B:$AA,K$4-1,FALSE),""))</f>
        <v/>
      </c>
      <c r="L584" s="79" t="str">
        <f ca="1">IF($C584="סה""כ",SUM(INDIRECT(ADDRESS(6,COLUMN())&amp;":"&amp;ADDRESS(ROW()-1,COLUMN()))),IFERROR(VLOOKUP($C584,הוצאות!$B:$AA,L$4-1,FALSE),""))</f>
        <v/>
      </c>
      <c r="M584" s="79" t="str">
        <f ca="1">IF($C584="סה""כ",SUM(INDIRECT(ADDRESS(6,COLUMN())&amp;":"&amp;ADDRESS(ROW()-1,COLUMN()))),IFERROR(VLOOKUP($C584,הוצאות!$B:$AA,M$4-1,FALSE),""))</f>
        <v/>
      </c>
      <c r="N584" s="79" t="str">
        <f ca="1">IF($C584="סה""כ",SUM(INDIRECT(ADDRESS(6,COLUMN())&amp;":"&amp;ADDRESS(ROW()-1,COLUMN()))),IFERROR(VLOOKUP($C584,הוצאות!$B:$AA,N$4-1,FALSE),""))</f>
        <v/>
      </c>
      <c r="O584" s="79" t="str">
        <f ca="1">IF($C584="סה""כ",SUM(INDIRECT(ADDRESS(6,COLUMN())&amp;":"&amp;ADDRESS(ROW()-1,COLUMN()))),IFERROR(VLOOKUP($C584,הוצאות!$B:$AA,O$4-1,FALSE),""))</f>
        <v/>
      </c>
    </row>
    <row r="585" spans="1:15" ht="16.5" thickBot="1" x14ac:dyDescent="0.3">
      <c r="A585" s="52">
        <f t="shared" si="10"/>
        <v>0</v>
      </c>
      <c r="C585" s="75" t="str">
        <f>IF(OR(C584="סה""כ",C584=""),"",IF(IFERROR(_xlfn.AGGREGATE(15,6,הוצאות!$B$1:$B$1017*1/--(הוצאות!$A$1:$A$1017=$P$5),ROW()-5),"")&lt;2000000000,IFERROR(_xlfn.AGGREGATE(15,6,הוצאות!$B$1:$B$1017*1/--(הוצאות!$A$1:$A$1017=$P$5),ROW()-5),""),"סה""כ"))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5" s="76" t="str">
        <f>IF(C585="סה""כ","",IFERROR(VLOOKUP($C585,הוצאות!$B:$Z,5,FALSE),""))</f>
        <v/>
      </c>
      <c r="E585" s="77">
        <v>167435</v>
      </c>
      <c r="F585" s="77">
        <v>114565</v>
      </c>
      <c r="G585" s="77">
        <v>145246</v>
      </c>
      <c r="H585" s="78">
        <v>251440</v>
      </c>
      <c r="I585" s="78">
        <v>201029</v>
      </c>
      <c r="J585" s="78">
        <v>265358.28000000003</v>
      </c>
      <c r="K585" s="79" t="str">
        <f ca="1">IF($C585="סה""כ",SUM(INDIRECT(ADDRESS(6,COLUMN())&amp;":"&amp;ADDRESS(ROW()-1,COLUMN()))),IFERROR(VLOOKUP($C585,הוצאות!$B:$AA,K$4-1,FALSE),""))</f>
        <v/>
      </c>
      <c r="L585" s="79" t="str">
        <f ca="1">IF($C585="סה""כ",SUM(INDIRECT(ADDRESS(6,COLUMN())&amp;":"&amp;ADDRESS(ROW()-1,COLUMN()))),IFERROR(VLOOKUP($C585,הוצאות!$B:$AA,L$4-1,FALSE),""))</f>
        <v/>
      </c>
      <c r="M585" s="79" t="str">
        <f ca="1">IF($C585="סה""כ",SUM(INDIRECT(ADDRESS(6,COLUMN())&amp;":"&amp;ADDRESS(ROW()-1,COLUMN()))),IFERROR(VLOOKUP($C585,הוצאות!$B:$AA,M$4-1,FALSE),""))</f>
        <v/>
      </c>
      <c r="N585" s="79" t="str">
        <f ca="1">IF($C585="סה""כ",SUM(INDIRECT(ADDRESS(6,COLUMN())&amp;":"&amp;ADDRESS(ROW()-1,COLUMN()))),IFERROR(VLOOKUP($C585,הוצאות!$B:$AA,N$4-1,FALSE),""))</f>
        <v/>
      </c>
      <c r="O585" s="79" t="str">
        <f ca="1">IF($C585="סה""כ",SUM(INDIRECT(ADDRESS(6,COLUMN())&amp;":"&amp;ADDRESS(ROW()-1,COLUMN()))),IFERROR(VLOOKUP($C585,הוצאות!$B:$AA,O$4-1,FALSE),""))</f>
        <v/>
      </c>
    </row>
    <row r="586" spans="1:15" ht="16.5" thickBot="1" x14ac:dyDescent="0.3">
      <c r="A586" s="52">
        <f t="shared" si="10"/>
        <v>0</v>
      </c>
      <c r="C586" s="75" t="str">
        <f>IF(OR(C585="סה""כ",C585=""),"",IF(IFERROR(_xlfn.AGGREGATE(15,6,הוצאות!$B$1:$B$1017*1/--(הוצאות!$A$1:$A$1017=$P$5),ROW()-5),"")&lt;2000000000,IFERROR(_xlfn.AGGREGATE(15,6,הוצאות!$B$1:$B$1017*1/--(הוצאות!$A$1:$A$1017=$P$5),ROW()-5),""),"סה""כ"))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6" s="76" t="str">
        <f>IF(C586="סה""כ","",IFERROR(VLOOKUP($C586,הוצאות!$B:$Z,5,FALSE),""))</f>
        <v/>
      </c>
      <c r="E586" s="77">
        <v>167435</v>
      </c>
      <c r="F586" s="77">
        <v>114565</v>
      </c>
      <c r="G586" s="77">
        <v>145246</v>
      </c>
      <c r="H586" s="78">
        <v>251440</v>
      </c>
      <c r="I586" s="78">
        <v>201029</v>
      </c>
      <c r="J586" s="78">
        <v>265358.28000000003</v>
      </c>
      <c r="K586" s="79" t="str">
        <f ca="1">IF($C586="סה""כ",SUM(INDIRECT(ADDRESS(6,COLUMN())&amp;":"&amp;ADDRESS(ROW()-1,COLUMN()))),IFERROR(VLOOKUP($C586,הוצאות!$B:$AA,K$4-1,FALSE),""))</f>
        <v/>
      </c>
      <c r="L586" s="79" t="str">
        <f ca="1">IF($C586="סה""כ",SUM(INDIRECT(ADDRESS(6,COLUMN())&amp;":"&amp;ADDRESS(ROW()-1,COLUMN()))),IFERROR(VLOOKUP($C586,הוצאות!$B:$AA,L$4-1,FALSE),""))</f>
        <v/>
      </c>
      <c r="M586" s="79" t="str">
        <f ca="1">IF($C586="סה""כ",SUM(INDIRECT(ADDRESS(6,COLUMN())&amp;":"&amp;ADDRESS(ROW()-1,COLUMN()))),IFERROR(VLOOKUP($C586,הוצאות!$B:$AA,M$4-1,FALSE),""))</f>
        <v/>
      </c>
      <c r="N586" s="79" t="str">
        <f ca="1">IF($C586="סה""כ",SUM(INDIRECT(ADDRESS(6,COLUMN())&amp;":"&amp;ADDRESS(ROW()-1,COLUMN()))),IFERROR(VLOOKUP($C586,הוצאות!$B:$AA,N$4-1,FALSE),""))</f>
        <v/>
      </c>
      <c r="O586" s="79" t="str">
        <f ca="1">IF($C586="סה""כ",SUM(INDIRECT(ADDRESS(6,COLUMN())&amp;":"&amp;ADDRESS(ROW()-1,COLUMN()))),IFERROR(VLOOKUP($C586,הוצאות!$B:$AA,O$4-1,FALSE),""))</f>
        <v/>
      </c>
    </row>
    <row r="587" spans="1:15" ht="16.5" thickBot="1" x14ac:dyDescent="0.3">
      <c r="A587" s="52">
        <f t="shared" si="10"/>
        <v>0</v>
      </c>
      <c r="C587" s="75" t="str">
        <f>IF(OR(C586="סה""כ",C586=""),"",IF(IFERROR(_xlfn.AGGREGATE(15,6,הוצאות!$B$1:$B$1017*1/--(הוצאות!$A$1:$A$1017=$P$5),ROW()-5),"")&lt;2000000000,IFERROR(_xlfn.AGGREGATE(15,6,הוצאות!$B$1:$B$1017*1/--(הוצאות!$A$1:$A$1017=$P$5),ROW()-5),""),"סה""כ"))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7" s="76" t="str">
        <f>IF(C587="סה""כ","",IFERROR(VLOOKUP($C587,הוצאות!$B:$Z,5,FALSE),""))</f>
        <v/>
      </c>
      <c r="E587" s="77">
        <v>167435</v>
      </c>
      <c r="F587" s="77">
        <v>114565</v>
      </c>
      <c r="G587" s="77">
        <v>145246</v>
      </c>
      <c r="H587" s="78">
        <v>251440</v>
      </c>
      <c r="I587" s="78">
        <v>201029</v>
      </c>
      <c r="J587" s="78">
        <v>265358.28000000003</v>
      </c>
      <c r="K587" s="79" t="str">
        <f ca="1">IF($C587="סה""כ",SUM(INDIRECT(ADDRESS(6,COLUMN())&amp;":"&amp;ADDRESS(ROW()-1,COLUMN()))),IFERROR(VLOOKUP($C587,הוצאות!$B:$AA,K$4-1,FALSE),""))</f>
        <v/>
      </c>
      <c r="L587" s="79" t="str">
        <f ca="1">IF($C587="סה""כ",SUM(INDIRECT(ADDRESS(6,COLUMN())&amp;":"&amp;ADDRESS(ROW()-1,COLUMN()))),IFERROR(VLOOKUP($C587,הוצאות!$B:$AA,L$4-1,FALSE),""))</f>
        <v/>
      </c>
      <c r="M587" s="79" t="str">
        <f ca="1">IF($C587="סה""כ",SUM(INDIRECT(ADDRESS(6,COLUMN())&amp;":"&amp;ADDRESS(ROW()-1,COLUMN()))),IFERROR(VLOOKUP($C587,הוצאות!$B:$AA,M$4-1,FALSE),""))</f>
        <v/>
      </c>
      <c r="N587" s="79" t="str">
        <f ca="1">IF($C587="סה""כ",SUM(INDIRECT(ADDRESS(6,COLUMN())&amp;":"&amp;ADDRESS(ROW()-1,COLUMN()))),IFERROR(VLOOKUP($C587,הוצאות!$B:$AA,N$4-1,FALSE),""))</f>
        <v/>
      </c>
      <c r="O587" s="79" t="str">
        <f ca="1">IF($C587="סה""כ",SUM(INDIRECT(ADDRESS(6,COLUMN())&amp;":"&amp;ADDRESS(ROW()-1,COLUMN()))),IFERROR(VLOOKUP($C587,הוצאות!$B:$AA,O$4-1,FALSE),""))</f>
        <v/>
      </c>
    </row>
    <row r="588" spans="1:15" ht="16.5" thickBot="1" x14ac:dyDescent="0.3">
      <c r="A588" s="52">
        <f t="shared" si="10"/>
        <v>0</v>
      </c>
      <c r="C588" s="75" t="str">
        <f>IF(OR(C587="סה""כ",C587=""),"",IF(IFERROR(_xlfn.AGGREGATE(15,6,הוצאות!$B$1:$B$1017*1/--(הוצאות!$A$1:$A$1017=$P$5),ROW()-5),"")&lt;2000000000,IFERROR(_xlfn.AGGREGATE(15,6,הוצאות!$B$1:$B$1017*1/--(הוצאות!$A$1:$A$1017=$P$5),ROW()-5),""),"סה""כ"))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8" s="76" t="str">
        <f>IF(C588="סה""כ","",IFERROR(VLOOKUP($C588,הוצאות!$B:$Z,5,FALSE),""))</f>
        <v/>
      </c>
      <c r="E588" s="77">
        <v>167435</v>
      </c>
      <c r="F588" s="77">
        <v>114565</v>
      </c>
      <c r="G588" s="77">
        <v>145246</v>
      </c>
      <c r="H588" s="78">
        <v>251440</v>
      </c>
      <c r="I588" s="78">
        <v>201029</v>
      </c>
      <c r="J588" s="78">
        <v>265358.28000000003</v>
      </c>
      <c r="K588" s="79" t="str">
        <f ca="1">IF($C588="סה""כ",SUM(INDIRECT(ADDRESS(6,COLUMN())&amp;":"&amp;ADDRESS(ROW()-1,COLUMN()))),IFERROR(VLOOKUP($C588,הוצאות!$B:$AA,K$4-1,FALSE),""))</f>
        <v/>
      </c>
      <c r="L588" s="79" t="str">
        <f ca="1">IF($C588="סה""כ",SUM(INDIRECT(ADDRESS(6,COLUMN())&amp;":"&amp;ADDRESS(ROW()-1,COLUMN()))),IFERROR(VLOOKUP($C588,הוצאות!$B:$AA,L$4-1,FALSE),""))</f>
        <v/>
      </c>
      <c r="M588" s="79" t="str">
        <f ca="1">IF($C588="סה""כ",SUM(INDIRECT(ADDRESS(6,COLUMN())&amp;":"&amp;ADDRESS(ROW()-1,COLUMN()))),IFERROR(VLOOKUP($C588,הוצאות!$B:$AA,M$4-1,FALSE),""))</f>
        <v/>
      </c>
      <c r="N588" s="79" t="str">
        <f ca="1">IF($C588="סה""כ",SUM(INDIRECT(ADDRESS(6,COLUMN())&amp;":"&amp;ADDRESS(ROW()-1,COLUMN()))),IFERROR(VLOOKUP($C588,הוצאות!$B:$AA,N$4-1,FALSE),""))</f>
        <v/>
      </c>
      <c r="O588" s="79" t="str">
        <f ca="1">IF($C588="סה""כ",SUM(INDIRECT(ADDRESS(6,COLUMN())&amp;":"&amp;ADDRESS(ROW()-1,COLUMN()))),IFERROR(VLOOKUP($C588,הוצאות!$B:$AA,O$4-1,FALSE),""))</f>
        <v/>
      </c>
    </row>
    <row r="589" spans="1:15" ht="16.5" thickBot="1" x14ac:dyDescent="0.3">
      <c r="A589" s="52">
        <f t="shared" si="10"/>
        <v>0</v>
      </c>
      <c r="C589" s="75" t="str">
        <f>IF(OR(C588="סה""כ",C588=""),"",IF(IFERROR(_xlfn.AGGREGATE(15,6,הוצאות!$B$1:$B$1017*1/--(הוצאות!$A$1:$A$1017=$P$5),ROW()-5),"")&lt;2000000000,IFERROR(_xlfn.AGGREGATE(15,6,הוצאות!$B$1:$B$1017*1/--(הוצאות!$A$1:$A$1017=$P$5),ROW()-5),""),"סה""כ"))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89" s="76" t="str">
        <f>IF(C589="סה""כ","",IFERROR(VLOOKUP($C589,הוצאות!$B:$Z,5,FALSE),""))</f>
        <v/>
      </c>
      <c r="E589" s="77">
        <v>167435</v>
      </c>
      <c r="F589" s="77">
        <v>114565</v>
      </c>
      <c r="G589" s="77">
        <v>145246</v>
      </c>
      <c r="H589" s="78">
        <v>251440</v>
      </c>
      <c r="I589" s="78">
        <v>201029</v>
      </c>
      <c r="J589" s="78">
        <v>265358.28000000003</v>
      </c>
      <c r="K589" s="79" t="str">
        <f ca="1">IF($C589="סה""כ",SUM(INDIRECT(ADDRESS(6,COLUMN())&amp;":"&amp;ADDRESS(ROW()-1,COLUMN()))),IFERROR(VLOOKUP($C589,הוצאות!$B:$AA,K$4-1,FALSE),""))</f>
        <v/>
      </c>
      <c r="L589" s="79" t="str">
        <f ca="1">IF($C589="סה""כ",SUM(INDIRECT(ADDRESS(6,COLUMN())&amp;":"&amp;ADDRESS(ROW()-1,COLUMN()))),IFERROR(VLOOKUP($C589,הוצאות!$B:$AA,L$4-1,FALSE),""))</f>
        <v/>
      </c>
      <c r="M589" s="79" t="str">
        <f ca="1">IF($C589="סה""כ",SUM(INDIRECT(ADDRESS(6,COLUMN())&amp;":"&amp;ADDRESS(ROW()-1,COLUMN()))),IFERROR(VLOOKUP($C589,הוצאות!$B:$AA,M$4-1,FALSE),""))</f>
        <v/>
      </c>
      <c r="N589" s="79" t="str">
        <f ca="1">IF($C589="סה""כ",SUM(INDIRECT(ADDRESS(6,COLUMN())&amp;":"&amp;ADDRESS(ROW()-1,COLUMN()))),IFERROR(VLOOKUP($C589,הוצאות!$B:$AA,N$4-1,FALSE),""))</f>
        <v/>
      </c>
      <c r="O589" s="79" t="str">
        <f ca="1">IF($C589="סה""כ",SUM(INDIRECT(ADDRESS(6,COLUMN())&amp;":"&amp;ADDRESS(ROW()-1,COLUMN()))),IFERROR(VLOOKUP($C589,הוצאות!$B:$AA,O$4-1,FALSE),""))</f>
        <v/>
      </c>
    </row>
    <row r="590" spans="1:15" ht="16.5" thickBot="1" x14ac:dyDescent="0.3">
      <c r="A590" s="52">
        <f t="shared" si="10"/>
        <v>0</v>
      </c>
      <c r="C590" s="75" t="str">
        <f>IF(OR(C589="סה""כ",C589=""),"",IF(IFERROR(_xlfn.AGGREGATE(15,6,הוצאות!$B$1:$B$1017*1/--(הוצאות!$A$1:$A$1017=$P$5),ROW()-5),"")&lt;2000000000,IFERROR(_xlfn.AGGREGATE(15,6,הוצאות!$B$1:$B$1017*1/--(הוצאות!$A$1:$A$1017=$P$5),ROW()-5),""),"סה""כ"))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0" s="76" t="str">
        <f>IF(C590="סה""כ","",IFERROR(VLOOKUP($C590,הוצאות!$B:$Z,5,FALSE),""))</f>
        <v/>
      </c>
      <c r="E590" s="77">
        <v>167435</v>
      </c>
      <c r="F590" s="77">
        <v>114565</v>
      </c>
      <c r="G590" s="77">
        <v>145246</v>
      </c>
      <c r="H590" s="78">
        <v>251440</v>
      </c>
      <c r="I590" s="78">
        <v>201029</v>
      </c>
      <c r="J590" s="78">
        <v>265358.28000000003</v>
      </c>
      <c r="K590" s="79" t="str">
        <f ca="1">IF($C590="סה""כ",SUM(INDIRECT(ADDRESS(6,COLUMN())&amp;":"&amp;ADDRESS(ROW()-1,COLUMN()))),IFERROR(VLOOKUP($C590,הוצאות!$B:$AA,K$4-1,FALSE),""))</f>
        <v/>
      </c>
      <c r="L590" s="79" t="str">
        <f ca="1">IF($C590="סה""כ",SUM(INDIRECT(ADDRESS(6,COLUMN())&amp;":"&amp;ADDRESS(ROW()-1,COLUMN()))),IFERROR(VLOOKUP($C590,הוצאות!$B:$AA,L$4-1,FALSE),""))</f>
        <v/>
      </c>
      <c r="M590" s="79" t="str">
        <f ca="1">IF($C590="סה""כ",SUM(INDIRECT(ADDRESS(6,COLUMN())&amp;":"&amp;ADDRESS(ROW()-1,COLUMN()))),IFERROR(VLOOKUP($C590,הוצאות!$B:$AA,M$4-1,FALSE),""))</f>
        <v/>
      </c>
      <c r="N590" s="79" t="str">
        <f ca="1">IF($C590="סה""כ",SUM(INDIRECT(ADDRESS(6,COLUMN())&amp;":"&amp;ADDRESS(ROW()-1,COLUMN()))),IFERROR(VLOOKUP($C590,הוצאות!$B:$AA,N$4-1,FALSE),""))</f>
        <v/>
      </c>
      <c r="O590" s="79" t="str">
        <f ca="1">IF($C590="סה""כ",SUM(INDIRECT(ADDRESS(6,COLUMN())&amp;":"&amp;ADDRESS(ROW()-1,COLUMN()))),IFERROR(VLOOKUP($C590,הוצאות!$B:$AA,O$4-1,FALSE),""))</f>
        <v/>
      </c>
    </row>
    <row r="591" spans="1:15" ht="16.5" thickBot="1" x14ac:dyDescent="0.3">
      <c r="A591" s="52">
        <f t="shared" si="10"/>
        <v>0</v>
      </c>
      <c r="C591" s="75" t="str">
        <f>IF(OR(C590="סה""כ",C590=""),"",IF(IFERROR(_xlfn.AGGREGATE(15,6,הוצאות!$B$1:$B$1017*1/--(הוצאות!$A$1:$A$1017=$P$5),ROW()-5),"")&lt;2000000000,IFERROR(_xlfn.AGGREGATE(15,6,הוצאות!$B$1:$B$1017*1/--(הוצאות!$A$1:$A$1017=$P$5),ROW()-5),""),"סה""כ"))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1" s="76" t="str">
        <f>IF(C591="סה""כ","",IFERROR(VLOOKUP($C591,הוצאות!$B:$Z,5,FALSE),""))</f>
        <v/>
      </c>
      <c r="E591" s="77">
        <v>167435</v>
      </c>
      <c r="F591" s="77">
        <v>114565</v>
      </c>
      <c r="G591" s="77">
        <v>145246</v>
      </c>
      <c r="H591" s="78">
        <v>251440</v>
      </c>
      <c r="I591" s="78">
        <v>201029</v>
      </c>
      <c r="J591" s="78">
        <v>265358.28000000003</v>
      </c>
      <c r="K591" s="79" t="str">
        <f ca="1">IF($C591="סה""כ",SUM(INDIRECT(ADDRESS(6,COLUMN())&amp;":"&amp;ADDRESS(ROW()-1,COLUMN()))),IFERROR(VLOOKUP($C591,הוצאות!$B:$AA,K$4-1,FALSE),""))</f>
        <v/>
      </c>
      <c r="L591" s="79" t="str">
        <f ca="1">IF($C591="סה""כ",SUM(INDIRECT(ADDRESS(6,COLUMN())&amp;":"&amp;ADDRESS(ROW()-1,COLUMN()))),IFERROR(VLOOKUP($C591,הוצאות!$B:$AA,L$4-1,FALSE),""))</f>
        <v/>
      </c>
      <c r="M591" s="79" t="str">
        <f ca="1">IF($C591="סה""כ",SUM(INDIRECT(ADDRESS(6,COLUMN())&amp;":"&amp;ADDRESS(ROW()-1,COLUMN()))),IFERROR(VLOOKUP($C591,הוצאות!$B:$AA,M$4-1,FALSE),""))</f>
        <v/>
      </c>
      <c r="N591" s="79" t="str">
        <f ca="1">IF($C591="סה""כ",SUM(INDIRECT(ADDRESS(6,COLUMN())&amp;":"&amp;ADDRESS(ROW()-1,COLUMN()))),IFERROR(VLOOKUP($C591,הוצאות!$B:$AA,N$4-1,FALSE),""))</f>
        <v/>
      </c>
      <c r="O591" s="79" t="str">
        <f ca="1">IF($C591="סה""כ",SUM(INDIRECT(ADDRESS(6,COLUMN())&amp;":"&amp;ADDRESS(ROW()-1,COLUMN()))),IFERROR(VLOOKUP($C591,הוצאות!$B:$AA,O$4-1,FALSE),""))</f>
        <v/>
      </c>
    </row>
    <row r="592" spans="1:15" ht="16.5" thickBot="1" x14ac:dyDescent="0.3">
      <c r="A592" s="52">
        <f t="shared" si="10"/>
        <v>0</v>
      </c>
      <c r="C592" s="75" t="str">
        <f>IF(OR(C591="סה""כ",C591=""),"",IF(IFERROR(_xlfn.AGGREGATE(15,6,הוצאות!$B$1:$B$1017*1/--(הוצאות!$A$1:$A$1017=$P$5),ROW()-5),"")&lt;2000000000,IFERROR(_xlfn.AGGREGATE(15,6,הוצאות!$B$1:$B$1017*1/--(הוצאות!$A$1:$A$1017=$P$5),ROW()-5),""),"סה""כ"))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2" s="76" t="str">
        <f>IF(C592="סה""כ","",IFERROR(VLOOKUP($C592,הוצאות!$B:$Z,5,FALSE),""))</f>
        <v/>
      </c>
      <c r="E592" s="77">
        <v>167435</v>
      </c>
      <c r="F592" s="77">
        <v>114565</v>
      </c>
      <c r="G592" s="77">
        <v>145246</v>
      </c>
      <c r="H592" s="78">
        <v>251440</v>
      </c>
      <c r="I592" s="78">
        <v>201029</v>
      </c>
      <c r="J592" s="78">
        <v>265358.28000000003</v>
      </c>
      <c r="K592" s="79" t="str">
        <f ca="1">IF($C592="סה""כ",SUM(INDIRECT(ADDRESS(6,COLUMN())&amp;":"&amp;ADDRESS(ROW()-1,COLUMN()))),IFERROR(VLOOKUP($C592,הוצאות!$B:$AA,K$4-1,FALSE),""))</f>
        <v/>
      </c>
      <c r="L592" s="79" t="str">
        <f ca="1">IF($C592="סה""כ",SUM(INDIRECT(ADDRESS(6,COLUMN())&amp;":"&amp;ADDRESS(ROW()-1,COLUMN()))),IFERROR(VLOOKUP($C592,הוצאות!$B:$AA,L$4-1,FALSE),""))</f>
        <v/>
      </c>
      <c r="M592" s="79" t="str">
        <f ca="1">IF($C592="סה""כ",SUM(INDIRECT(ADDRESS(6,COLUMN())&amp;":"&amp;ADDRESS(ROW()-1,COLUMN()))),IFERROR(VLOOKUP($C592,הוצאות!$B:$AA,M$4-1,FALSE),""))</f>
        <v/>
      </c>
      <c r="N592" s="79" t="str">
        <f ca="1">IF($C592="סה""כ",SUM(INDIRECT(ADDRESS(6,COLUMN())&amp;":"&amp;ADDRESS(ROW()-1,COLUMN()))),IFERROR(VLOOKUP($C592,הוצאות!$B:$AA,N$4-1,FALSE),""))</f>
        <v/>
      </c>
      <c r="O592" s="79" t="str">
        <f ca="1">IF($C592="סה""כ",SUM(INDIRECT(ADDRESS(6,COLUMN())&amp;":"&amp;ADDRESS(ROW()-1,COLUMN()))),IFERROR(VLOOKUP($C592,הוצאות!$B:$AA,O$4-1,FALSE),""))</f>
        <v/>
      </c>
    </row>
    <row r="593" spans="1:15" ht="16.5" thickBot="1" x14ac:dyDescent="0.3">
      <c r="A593" s="52">
        <f t="shared" si="10"/>
        <v>0</v>
      </c>
      <c r="C593" s="75" t="str">
        <f>IF(OR(C592="סה""כ",C592=""),"",IF(IFERROR(_xlfn.AGGREGATE(15,6,הוצאות!$B$1:$B$1017*1/--(הוצאות!$A$1:$A$1017=$P$5),ROW()-5),"")&lt;2000000000,IFERROR(_xlfn.AGGREGATE(15,6,הוצאות!$B$1:$B$1017*1/--(הוצאות!$A$1:$A$1017=$P$5),ROW()-5),""),"סה""כ"))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3" s="76" t="str">
        <f>IF(C593="סה""כ","",IFERROR(VLOOKUP($C593,הוצאות!$B:$Z,5,FALSE),""))</f>
        <v/>
      </c>
      <c r="E593" s="77">
        <v>167435</v>
      </c>
      <c r="F593" s="77">
        <v>114565</v>
      </c>
      <c r="G593" s="77">
        <v>145246</v>
      </c>
      <c r="H593" s="78">
        <v>251440</v>
      </c>
      <c r="I593" s="78">
        <v>201029</v>
      </c>
      <c r="J593" s="78">
        <v>265358.28000000003</v>
      </c>
      <c r="K593" s="79" t="str">
        <f ca="1">IF($C593="סה""כ",SUM(INDIRECT(ADDRESS(6,COLUMN())&amp;":"&amp;ADDRESS(ROW()-1,COLUMN()))),IFERROR(VLOOKUP($C593,הוצאות!$B:$AA,K$4-1,FALSE),""))</f>
        <v/>
      </c>
      <c r="L593" s="79" t="str">
        <f ca="1">IF($C593="סה""כ",SUM(INDIRECT(ADDRESS(6,COLUMN())&amp;":"&amp;ADDRESS(ROW()-1,COLUMN()))),IFERROR(VLOOKUP($C593,הוצאות!$B:$AA,L$4-1,FALSE),""))</f>
        <v/>
      </c>
      <c r="M593" s="79" t="str">
        <f ca="1">IF($C593="סה""כ",SUM(INDIRECT(ADDRESS(6,COLUMN())&amp;":"&amp;ADDRESS(ROW()-1,COLUMN()))),IFERROR(VLOOKUP($C593,הוצאות!$B:$AA,M$4-1,FALSE),""))</f>
        <v/>
      </c>
      <c r="N593" s="79" t="str">
        <f ca="1">IF($C593="סה""כ",SUM(INDIRECT(ADDRESS(6,COLUMN())&amp;":"&amp;ADDRESS(ROW()-1,COLUMN()))),IFERROR(VLOOKUP($C593,הוצאות!$B:$AA,N$4-1,FALSE),""))</f>
        <v/>
      </c>
      <c r="O593" s="79" t="str">
        <f ca="1">IF($C593="סה""כ",SUM(INDIRECT(ADDRESS(6,COLUMN())&amp;":"&amp;ADDRESS(ROW()-1,COLUMN()))),IFERROR(VLOOKUP($C593,הוצאות!$B:$AA,O$4-1,FALSE),""))</f>
        <v/>
      </c>
    </row>
    <row r="594" spans="1:15" ht="16.5" thickBot="1" x14ac:dyDescent="0.3">
      <c r="A594" s="52">
        <f t="shared" si="10"/>
        <v>0</v>
      </c>
      <c r="C594" s="75" t="str">
        <f>IF(OR(C593="סה""כ",C593=""),"",IF(IFERROR(_xlfn.AGGREGATE(15,6,הוצאות!$B$1:$B$1017*1/--(הוצאות!$A$1:$A$1017=$P$5),ROW()-5),"")&lt;2000000000,IFERROR(_xlfn.AGGREGATE(15,6,הוצאות!$B$1:$B$1017*1/--(הוצאות!$A$1:$A$1017=$P$5),ROW()-5),""),"סה""כ"))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4" s="76" t="str">
        <f>IF(C594="סה""כ","",IFERROR(VLOOKUP($C594,הוצאות!$B:$Z,5,FALSE),""))</f>
        <v/>
      </c>
      <c r="E594" s="77">
        <v>167435</v>
      </c>
      <c r="F594" s="77">
        <v>114565</v>
      </c>
      <c r="G594" s="77">
        <v>145246</v>
      </c>
      <c r="H594" s="78">
        <v>251440</v>
      </c>
      <c r="I594" s="78">
        <v>201029</v>
      </c>
      <c r="J594" s="78">
        <v>265358.28000000003</v>
      </c>
      <c r="K594" s="79" t="str">
        <f ca="1">IF($C594="סה""כ",SUM(INDIRECT(ADDRESS(6,COLUMN())&amp;":"&amp;ADDRESS(ROW()-1,COLUMN()))),IFERROR(VLOOKUP($C594,הוצאות!$B:$AA,K$4-1,FALSE),""))</f>
        <v/>
      </c>
      <c r="L594" s="79" t="str">
        <f ca="1">IF($C594="סה""כ",SUM(INDIRECT(ADDRESS(6,COLUMN())&amp;":"&amp;ADDRESS(ROW()-1,COLUMN()))),IFERROR(VLOOKUP($C594,הוצאות!$B:$AA,L$4-1,FALSE),""))</f>
        <v/>
      </c>
      <c r="M594" s="79" t="str">
        <f ca="1">IF($C594="סה""כ",SUM(INDIRECT(ADDRESS(6,COLUMN())&amp;":"&amp;ADDRESS(ROW()-1,COLUMN()))),IFERROR(VLOOKUP($C594,הוצאות!$B:$AA,M$4-1,FALSE),""))</f>
        <v/>
      </c>
      <c r="N594" s="79" t="str">
        <f ca="1">IF($C594="סה""כ",SUM(INDIRECT(ADDRESS(6,COLUMN())&amp;":"&amp;ADDRESS(ROW()-1,COLUMN()))),IFERROR(VLOOKUP($C594,הוצאות!$B:$AA,N$4-1,FALSE),""))</f>
        <v/>
      </c>
      <c r="O594" s="79" t="str">
        <f ca="1">IF($C594="סה""כ",SUM(INDIRECT(ADDRESS(6,COLUMN())&amp;":"&amp;ADDRESS(ROW()-1,COLUMN()))),IFERROR(VLOOKUP($C594,הוצאות!$B:$AA,O$4-1,FALSE),""))</f>
        <v/>
      </c>
    </row>
    <row r="595" spans="1:15" ht="16.5" thickBot="1" x14ac:dyDescent="0.3">
      <c r="A595" s="52">
        <f t="shared" si="10"/>
        <v>0</v>
      </c>
      <c r="C595" s="75" t="str">
        <f>IF(OR(C594="סה""כ",C594=""),"",IF(IFERROR(_xlfn.AGGREGATE(15,6,הוצאות!$B$1:$B$1017*1/--(הוצאות!$A$1:$A$1017=$P$5),ROW()-5),"")&lt;2000000000,IFERROR(_xlfn.AGGREGATE(15,6,הוצאות!$B$1:$B$1017*1/--(הוצאות!$A$1:$A$1017=$P$5),ROW()-5),""),"סה""כ"))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5" s="76" t="str">
        <f>IF(C595="סה""כ","",IFERROR(VLOOKUP($C595,הוצאות!$B:$Z,5,FALSE),""))</f>
        <v/>
      </c>
      <c r="E595" s="77">
        <v>167435</v>
      </c>
      <c r="F595" s="77">
        <v>114565</v>
      </c>
      <c r="G595" s="77">
        <v>145246</v>
      </c>
      <c r="H595" s="78">
        <v>251440</v>
      </c>
      <c r="I595" s="78">
        <v>201029</v>
      </c>
      <c r="J595" s="78">
        <v>265358.28000000003</v>
      </c>
      <c r="K595" s="79" t="str">
        <f ca="1">IF($C595="סה""כ",SUM(INDIRECT(ADDRESS(6,COLUMN())&amp;":"&amp;ADDRESS(ROW()-1,COLUMN()))),IFERROR(VLOOKUP($C595,הוצאות!$B:$AA,K$4-1,FALSE),""))</f>
        <v/>
      </c>
      <c r="L595" s="79" t="str">
        <f ca="1">IF($C595="סה""כ",SUM(INDIRECT(ADDRESS(6,COLUMN())&amp;":"&amp;ADDRESS(ROW()-1,COLUMN()))),IFERROR(VLOOKUP($C595,הוצאות!$B:$AA,L$4-1,FALSE),""))</f>
        <v/>
      </c>
      <c r="M595" s="79" t="str">
        <f ca="1">IF($C595="סה""כ",SUM(INDIRECT(ADDRESS(6,COLUMN())&amp;":"&amp;ADDRESS(ROW()-1,COLUMN()))),IFERROR(VLOOKUP($C595,הוצאות!$B:$AA,M$4-1,FALSE),""))</f>
        <v/>
      </c>
      <c r="N595" s="79" t="str">
        <f ca="1">IF($C595="סה""כ",SUM(INDIRECT(ADDRESS(6,COLUMN())&amp;":"&amp;ADDRESS(ROW()-1,COLUMN()))),IFERROR(VLOOKUP($C595,הוצאות!$B:$AA,N$4-1,FALSE),""))</f>
        <v/>
      </c>
      <c r="O595" s="79" t="str">
        <f ca="1">IF($C595="סה""כ",SUM(INDIRECT(ADDRESS(6,COLUMN())&amp;":"&amp;ADDRESS(ROW()-1,COLUMN()))),IFERROR(VLOOKUP($C595,הוצאות!$B:$AA,O$4-1,FALSE),""))</f>
        <v/>
      </c>
    </row>
    <row r="596" spans="1:15" ht="16.5" thickBot="1" x14ac:dyDescent="0.3">
      <c r="A596" s="52">
        <f t="shared" si="10"/>
        <v>0</v>
      </c>
      <c r="C596" s="75" t="str">
        <f>IF(OR(C595="סה""כ",C595=""),"",IF(IFERROR(_xlfn.AGGREGATE(15,6,הוצאות!$B$1:$B$1017*1/--(הוצאות!$A$1:$A$1017=$P$5),ROW()-5),"")&lt;2000000000,IFERROR(_xlfn.AGGREGATE(15,6,הוצאות!$B$1:$B$1017*1/--(הוצאות!$A$1:$A$1017=$P$5),ROW()-5),""),"סה""כ"))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6" s="76" t="str">
        <f>IF(C596="סה""כ","",IFERROR(VLOOKUP($C596,הוצאות!$B:$Z,5,FALSE),""))</f>
        <v/>
      </c>
      <c r="E596" s="77">
        <v>167435</v>
      </c>
      <c r="F596" s="77">
        <v>114565</v>
      </c>
      <c r="G596" s="77">
        <v>145246</v>
      </c>
      <c r="H596" s="78">
        <v>251440</v>
      </c>
      <c r="I596" s="78">
        <v>201029</v>
      </c>
      <c r="J596" s="78">
        <v>265358.28000000003</v>
      </c>
      <c r="K596" s="79" t="str">
        <f ca="1">IF($C596="סה""כ",SUM(INDIRECT(ADDRESS(6,COLUMN())&amp;":"&amp;ADDRESS(ROW()-1,COLUMN()))),IFERROR(VLOOKUP($C596,הוצאות!$B:$AA,K$4-1,FALSE),""))</f>
        <v/>
      </c>
      <c r="L596" s="79" t="str">
        <f ca="1">IF($C596="סה""כ",SUM(INDIRECT(ADDRESS(6,COLUMN())&amp;":"&amp;ADDRESS(ROW()-1,COLUMN()))),IFERROR(VLOOKUP($C596,הוצאות!$B:$AA,L$4-1,FALSE),""))</f>
        <v/>
      </c>
      <c r="M596" s="79" t="str">
        <f ca="1">IF($C596="סה""כ",SUM(INDIRECT(ADDRESS(6,COLUMN())&amp;":"&amp;ADDRESS(ROW()-1,COLUMN()))),IFERROR(VLOOKUP($C596,הוצאות!$B:$AA,M$4-1,FALSE),""))</f>
        <v/>
      </c>
      <c r="N596" s="79" t="str">
        <f ca="1">IF($C596="סה""כ",SUM(INDIRECT(ADDRESS(6,COLUMN())&amp;":"&amp;ADDRESS(ROW()-1,COLUMN()))),IFERROR(VLOOKUP($C596,הוצאות!$B:$AA,N$4-1,FALSE),""))</f>
        <v/>
      </c>
      <c r="O596" s="79" t="str">
        <f ca="1">IF($C596="סה""כ",SUM(INDIRECT(ADDRESS(6,COLUMN())&amp;":"&amp;ADDRESS(ROW()-1,COLUMN()))),IFERROR(VLOOKUP($C596,הוצאות!$B:$AA,O$4-1,FALSE),""))</f>
        <v/>
      </c>
    </row>
    <row r="597" spans="1:15" ht="16.5" thickBot="1" x14ac:dyDescent="0.3">
      <c r="A597" s="52">
        <f t="shared" si="10"/>
        <v>0</v>
      </c>
      <c r="C597" s="75" t="str">
        <f>IF(OR(C596="סה""כ",C596=""),"",IF(IFERROR(_xlfn.AGGREGATE(15,6,הוצאות!$B$1:$B$1017*1/--(הוצאות!$A$1:$A$1017=$P$5),ROW()-5),"")&lt;2000000000,IFERROR(_xlfn.AGGREGATE(15,6,הוצאות!$B$1:$B$1017*1/--(הוצאות!$A$1:$A$1017=$P$5),ROW()-5),""),"סה""כ"))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7" s="76" t="str">
        <f>IF(C597="סה""כ","",IFERROR(VLOOKUP($C597,הוצאות!$B:$Z,5,FALSE),""))</f>
        <v/>
      </c>
      <c r="E597" s="77">
        <v>167435</v>
      </c>
      <c r="F597" s="77">
        <v>114565</v>
      </c>
      <c r="G597" s="77">
        <v>145246</v>
      </c>
      <c r="H597" s="78">
        <v>251440</v>
      </c>
      <c r="I597" s="78">
        <v>201029</v>
      </c>
      <c r="J597" s="78">
        <v>265358.28000000003</v>
      </c>
      <c r="K597" s="79" t="str">
        <f ca="1">IF($C597="סה""כ",SUM(INDIRECT(ADDRESS(6,COLUMN())&amp;":"&amp;ADDRESS(ROW()-1,COLUMN()))),IFERROR(VLOOKUP($C597,הוצאות!$B:$AA,K$4-1,FALSE),""))</f>
        <v/>
      </c>
      <c r="L597" s="79" t="str">
        <f ca="1">IF($C597="סה""כ",SUM(INDIRECT(ADDRESS(6,COLUMN())&amp;":"&amp;ADDRESS(ROW()-1,COLUMN()))),IFERROR(VLOOKUP($C597,הוצאות!$B:$AA,L$4-1,FALSE),""))</f>
        <v/>
      </c>
      <c r="M597" s="79" t="str">
        <f ca="1">IF($C597="סה""כ",SUM(INDIRECT(ADDRESS(6,COLUMN())&amp;":"&amp;ADDRESS(ROW()-1,COLUMN()))),IFERROR(VLOOKUP($C597,הוצאות!$B:$AA,M$4-1,FALSE),""))</f>
        <v/>
      </c>
      <c r="N597" s="79" t="str">
        <f ca="1">IF($C597="סה""כ",SUM(INDIRECT(ADDRESS(6,COLUMN())&amp;":"&amp;ADDRESS(ROW()-1,COLUMN()))),IFERROR(VLOOKUP($C597,הוצאות!$B:$AA,N$4-1,FALSE),""))</f>
        <v/>
      </c>
      <c r="O597" s="79" t="str">
        <f ca="1">IF($C597="סה""כ",SUM(INDIRECT(ADDRESS(6,COLUMN())&amp;":"&amp;ADDRESS(ROW()-1,COLUMN()))),IFERROR(VLOOKUP($C597,הוצאות!$B:$AA,O$4-1,FALSE),""))</f>
        <v/>
      </c>
    </row>
    <row r="598" spans="1:15" ht="16.5" thickBot="1" x14ac:dyDescent="0.3">
      <c r="A598" s="52">
        <f t="shared" si="10"/>
        <v>0</v>
      </c>
      <c r="C598" s="75" t="str">
        <f>IF(OR(C597="סה""כ",C597=""),"",IF(IFERROR(_xlfn.AGGREGATE(15,6,הוצאות!$B$1:$B$1017*1/--(הוצאות!$A$1:$A$1017=$P$5),ROW()-5),"")&lt;2000000000,IFERROR(_xlfn.AGGREGATE(15,6,הוצאות!$B$1:$B$1017*1/--(הוצאות!$A$1:$A$1017=$P$5),ROW()-5),""),"סה""כ"))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8" s="76" t="str">
        <f>IF(C598="סה""כ","",IFERROR(VLOOKUP($C598,הוצאות!$B:$Z,5,FALSE),""))</f>
        <v/>
      </c>
      <c r="E598" s="77">
        <v>167435</v>
      </c>
      <c r="F598" s="77">
        <v>114565</v>
      </c>
      <c r="G598" s="77">
        <v>145246</v>
      </c>
      <c r="H598" s="78">
        <v>251440</v>
      </c>
      <c r="I598" s="78">
        <v>201029</v>
      </c>
      <c r="J598" s="78">
        <v>265358.28000000003</v>
      </c>
      <c r="K598" s="79" t="str">
        <f ca="1">IF($C598="סה""כ",SUM(INDIRECT(ADDRESS(6,COLUMN())&amp;":"&amp;ADDRESS(ROW()-1,COLUMN()))),IFERROR(VLOOKUP($C598,הוצאות!$B:$AA,K$4-1,FALSE),""))</f>
        <v/>
      </c>
      <c r="L598" s="79" t="str">
        <f ca="1">IF($C598="סה""כ",SUM(INDIRECT(ADDRESS(6,COLUMN())&amp;":"&amp;ADDRESS(ROW()-1,COLUMN()))),IFERROR(VLOOKUP($C598,הוצאות!$B:$AA,L$4-1,FALSE),""))</f>
        <v/>
      </c>
      <c r="M598" s="79" t="str">
        <f ca="1">IF($C598="סה""כ",SUM(INDIRECT(ADDRESS(6,COLUMN())&amp;":"&amp;ADDRESS(ROW()-1,COLUMN()))),IFERROR(VLOOKUP($C598,הוצאות!$B:$AA,M$4-1,FALSE),""))</f>
        <v/>
      </c>
      <c r="N598" s="79" t="str">
        <f ca="1">IF($C598="סה""כ",SUM(INDIRECT(ADDRESS(6,COLUMN())&amp;":"&amp;ADDRESS(ROW()-1,COLUMN()))),IFERROR(VLOOKUP($C598,הוצאות!$B:$AA,N$4-1,FALSE),""))</f>
        <v/>
      </c>
      <c r="O598" s="79" t="str">
        <f ca="1">IF($C598="סה""כ",SUM(INDIRECT(ADDRESS(6,COLUMN())&amp;":"&amp;ADDRESS(ROW()-1,COLUMN()))),IFERROR(VLOOKUP($C598,הוצאות!$B:$AA,O$4-1,FALSE),""))</f>
        <v/>
      </c>
    </row>
    <row r="599" spans="1:15" ht="16.5" thickBot="1" x14ac:dyDescent="0.3">
      <c r="A599" s="52">
        <f t="shared" si="10"/>
        <v>0</v>
      </c>
      <c r="C599" s="75" t="str">
        <f>IF(OR(C598="סה""כ",C598=""),"",IF(IFERROR(_xlfn.AGGREGATE(15,6,הוצאות!$B$1:$B$1017*1/--(הוצאות!$A$1:$A$1017=$P$5),ROW()-5),"")&lt;2000000000,IFERROR(_xlfn.AGGREGATE(15,6,הוצאות!$B$1:$B$1017*1/--(הוצאות!$A$1:$A$1017=$P$5),ROW()-5),""),"סה""כ"))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599" s="76" t="str">
        <f>IF(C599="סה""כ","",IFERROR(VLOOKUP($C599,הוצאות!$B:$Z,5,FALSE),""))</f>
        <v/>
      </c>
      <c r="E599" s="77">
        <v>167435</v>
      </c>
      <c r="F599" s="77">
        <v>114565</v>
      </c>
      <c r="G599" s="77">
        <v>145246</v>
      </c>
      <c r="H599" s="78">
        <v>251440</v>
      </c>
      <c r="I599" s="78">
        <v>201029</v>
      </c>
      <c r="J599" s="78">
        <v>265358.28000000003</v>
      </c>
      <c r="K599" s="79" t="str">
        <f ca="1">IF($C599="סה""כ",SUM(INDIRECT(ADDRESS(6,COLUMN())&amp;":"&amp;ADDRESS(ROW()-1,COLUMN()))),IFERROR(VLOOKUP($C599,הוצאות!$B:$AA,K$4-1,FALSE),""))</f>
        <v/>
      </c>
      <c r="L599" s="79" t="str">
        <f ca="1">IF($C599="סה""כ",SUM(INDIRECT(ADDRESS(6,COLUMN())&amp;":"&amp;ADDRESS(ROW()-1,COLUMN()))),IFERROR(VLOOKUP($C599,הוצאות!$B:$AA,L$4-1,FALSE),""))</f>
        <v/>
      </c>
      <c r="M599" s="79" t="str">
        <f ca="1">IF($C599="סה""כ",SUM(INDIRECT(ADDRESS(6,COLUMN())&amp;":"&amp;ADDRESS(ROW()-1,COLUMN()))),IFERROR(VLOOKUP($C599,הוצאות!$B:$AA,M$4-1,FALSE),""))</f>
        <v/>
      </c>
      <c r="N599" s="79" t="str">
        <f ca="1">IF($C599="סה""כ",SUM(INDIRECT(ADDRESS(6,COLUMN())&amp;":"&amp;ADDRESS(ROW()-1,COLUMN()))),IFERROR(VLOOKUP($C599,הוצאות!$B:$AA,N$4-1,FALSE),""))</f>
        <v/>
      </c>
      <c r="O599" s="79" t="str">
        <f ca="1">IF($C599="סה""כ",SUM(INDIRECT(ADDRESS(6,COLUMN())&amp;":"&amp;ADDRESS(ROW()-1,COLUMN()))),IFERROR(VLOOKUP($C599,הוצאות!$B:$AA,O$4-1,FALSE),""))</f>
        <v/>
      </c>
    </row>
    <row r="600" spans="1:15" ht="16.5" thickBot="1" x14ac:dyDescent="0.3">
      <c r="A600" s="52">
        <f t="shared" si="10"/>
        <v>0</v>
      </c>
      <c r="C600" s="75" t="str">
        <f>IF(OR(C599="סה""כ",C599=""),"",IF(IFERROR(_xlfn.AGGREGATE(15,6,הוצאות!$B$1:$B$1017*1/--(הוצאות!$A$1:$A$1017=$P$5),ROW()-5),"")&lt;2000000000,IFERROR(_xlfn.AGGREGATE(15,6,הוצאות!$B$1:$B$1017*1/--(הוצאות!$A$1:$A$1017=$P$5),ROW()-5),""),"סה""כ"))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0" s="76" t="str">
        <f>IF(C600="סה""כ","",IFERROR(VLOOKUP($C600,הוצאות!$B:$Z,5,FALSE),""))</f>
        <v/>
      </c>
      <c r="E600" s="77">
        <v>167435</v>
      </c>
      <c r="F600" s="77">
        <v>114565</v>
      </c>
      <c r="G600" s="77">
        <v>145246</v>
      </c>
      <c r="H600" s="78">
        <v>251440</v>
      </c>
      <c r="I600" s="78">
        <v>201029</v>
      </c>
      <c r="J600" s="78">
        <v>265358.28000000003</v>
      </c>
      <c r="K600" s="79" t="str">
        <f ca="1">IF($C600="סה""כ",SUM(INDIRECT(ADDRESS(6,COLUMN())&amp;":"&amp;ADDRESS(ROW()-1,COLUMN()))),IFERROR(VLOOKUP($C600,הוצאות!$B:$AA,K$4-1,FALSE),""))</f>
        <v/>
      </c>
      <c r="L600" s="79" t="str">
        <f ca="1">IF($C600="סה""כ",SUM(INDIRECT(ADDRESS(6,COLUMN())&amp;":"&amp;ADDRESS(ROW()-1,COLUMN()))),IFERROR(VLOOKUP($C600,הוצאות!$B:$AA,L$4-1,FALSE),""))</f>
        <v/>
      </c>
      <c r="M600" s="79" t="str">
        <f ca="1">IF($C600="סה""כ",SUM(INDIRECT(ADDRESS(6,COLUMN())&amp;":"&amp;ADDRESS(ROW()-1,COLUMN()))),IFERROR(VLOOKUP($C600,הוצאות!$B:$AA,M$4-1,FALSE),""))</f>
        <v/>
      </c>
      <c r="N600" s="79" t="str">
        <f ca="1">IF($C600="סה""כ",SUM(INDIRECT(ADDRESS(6,COLUMN())&amp;":"&amp;ADDRESS(ROW()-1,COLUMN()))),IFERROR(VLOOKUP($C600,הוצאות!$B:$AA,N$4-1,FALSE),""))</f>
        <v/>
      </c>
      <c r="O600" s="79" t="str">
        <f ca="1">IF($C600="סה""כ",SUM(INDIRECT(ADDRESS(6,COLUMN())&amp;":"&amp;ADDRESS(ROW()-1,COLUMN()))),IFERROR(VLOOKUP($C600,הוצאות!$B:$AA,O$4-1,FALSE),""))</f>
        <v/>
      </c>
    </row>
    <row r="601" spans="1:15" ht="16.5" thickBot="1" x14ac:dyDescent="0.3">
      <c r="A601" s="52">
        <f t="shared" si="10"/>
        <v>0</v>
      </c>
      <c r="C601" s="75" t="str">
        <f>IF(OR(C600="סה""כ",C600=""),"",IF(IFERROR(_xlfn.AGGREGATE(15,6,הוצאות!$B$1:$B$1017*1/--(הוצאות!$A$1:$A$1017=$P$5),ROW()-5),"")&lt;2000000000,IFERROR(_xlfn.AGGREGATE(15,6,הוצאות!$B$1:$B$1017*1/--(הוצאות!$A$1:$A$1017=$P$5),ROW()-5),""),"סה""כ"))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1" s="76" t="str">
        <f>IF(C601="סה""כ","",IFERROR(VLOOKUP($C601,הוצאות!$B:$Z,5,FALSE),""))</f>
        <v/>
      </c>
      <c r="E601" s="77">
        <v>167435</v>
      </c>
      <c r="F601" s="77">
        <v>114565</v>
      </c>
      <c r="G601" s="77">
        <v>145246</v>
      </c>
      <c r="H601" s="78">
        <v>251440</v>
      </c>
      <c r="I601" s="78">
        <v>201029</v>
      </c>
      <c r="J601" s="78">
        <v>265358.28000000003</v>
      </c>
      <c r="K601" s="79" t="str">
        <f ca="1">IF($C601="סה""כ",SUM(INDIRECT(ADDRESS(6,COLUMN())&amp;":"&amp;ADDRESS(ROW()-1,COLUMN()))),IFERROR(VLOOKUP($C601,הוצאות!$B:$AA,K$4-1,FALSE),""))</f>
        <v/>
      </c>
      <c r="L601" s="79" t="str">
        <f ca="1">IF($C601="סה""כ",SUM(INDIRECT(ADDRESS(6,COLUMN())&amp;":"&amp;ADDRESS(ROW()-1,COLUMN()))),IFERROR(VLOOKUP($C601,הוצאות!$B:$AA,L$4-1,FALSE),""))</f>
        <v/>
      </c>
      <c r="M601" s="79" t="str">
        <f ca="1">IF($C601="סה""כ",SUM(INDIRECT(ADDRESS(6,COLUMN())&amp;":"&amp;ADDRESS(ROW()-1,COLUMN()))),IFERROR(VLOOKUP($C601,הוצאות!$B:$AA,M$4-1,FALSE),""))</f>
        <v/>
      </c>
      <c r="N601" s="79" t="str">
        <f ca="1">IF($C601="סה""כ",SUM(INDIRECT(ADDRESS(6,COLUMN())&amp;":"&amp;ADDRESS(ROW()-1,COLUMN()))),IFERROR(VLOOKUP($C601,הוצאות!$B:$AA,N$4-1,FALSE),""))</f>
        <v/>
      </c>
      <c r="O601" s="79" t="str">
        <f ca="1">IF($C601="סה""כ",SUM(INDIRECT(ADDRESS(6,COLUMN())&amp;":"&amp;ADDRESS(ROW()-1,COLUMN()))),IFERROR(VLOOKUP($C601,הוצאות!$B:$AA,O$4-1,FALSE),""))</f>
        <v/>
      </c>
    </row>
    <row r="602" spans="1:15" ht="16.5" thickBot="1" x14ac:dyDescent="0.3">
      <c r="A602" s="52">
        <f t="shared" si="10"/>
        <v>0</v>
      </c>
      <c r="C602" s="75" t="str">
        <f>IF(OR(C601="סה""כ",C601=""),"",IF(IFERROR(_xlfn.AGGREGATE(15,6,הוצאות!$B$1:$B$1017*1/--(הוצאות!$A$1:$A$1017=$P$5),ROW()-5),"")&lt;2000000000,IFERROR(_xlfn.AGGREGATE(15,6,הוצאות!$B$1:$B$1017*1/--(הוצאות!$A$1:$A$1017=$P$5),ROW()-5),""),"סה""כ"))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2" s="76" t="str">
        <f>IF(C602="סה""כ","",IFERROR(VLOOKUP($C602,הוצאות!$B:$Z,5,FALSE),""))</f>
        <v/>
      </c>
      <c r="E602" s="77">
        <v>167435</v>
      </c>
      <c r="F602" s="77">
        <v>114565</v>
      </c>
      <c r="G602" s="77">
        <v>145246</v>
      </c>
      <c r="H602" s="78">
        <v>251440</v>
      </c>
      <c r="I602" s="78">
        <v>201029</v>
      </c>
      <c r="J602" s="78">
        <v>265358.28000000003</v>
      </c>
      <c r="K602" s="79" t="str">
        <f ca="1">IF($C602="סה""כ",SUM(INDIRECT(ADDRESS(6,COLUMN())&amp;":"&amp;ADDRESS(ROW()-1,COLUMN()))),IFERROR(VLOOKUP($C602,הוצאות!$B:$AA,K$4-1,FALSE),""))</f>
        <v/>
      </c>
      <c r="L602" s="79" t="str">
        <f ca="1">IF($C602="סה""כ",SUM(INDIRECT(ADDRESS(6,COLUMN())&amp;":"&amp;ADDRESS(ROW()-1,COLUMN()))),IFERROR(VLOOKUP($C602,הוצאות!$B:$AA,L$4-1,FALSE),""))</f>
        <v/>
      </c>
      <c r="M602" s="79" t="str">
        <f ca="1">IF($C602="סה""כ",SUM(INDIRECT(ADDRESS(6,COLUMN())&amp;":"&amp;ADDRESS(ROW()-1,COLUMN()))),IFERROR(VLOOKUP($C602,הוצאות!$B:$AA,M$4-1,FALSE),""))</f>
        <v/>
      </c>
      <c r="N602" s="79" t="str">
        <f ca="1">IF($C602="סה""כ",SUM(INDIRECT(ADDRESS(6,COLUMN())&amp;":"&amp;ADDRESS(ROW()-1,COLUMN()))),IFERROR(VLOOKUP($C602,הוצאות!$B:$AA,N$4-1,FALSE),""))</f>
        <v/>
      </c>
      <c r="O602" s="79" t="str">
        <f ca="1">IF($C602="סה""כ",SUM(INDIRECT(ADDRESS(6,COLUMN())&amp;":"&amp;ADDRESS(ROW()-1,COLUMN()))),IFERROR(VLOOKUP($C602,הוצאות!$B:$AA,O$4-1,FALSE),""))</f>
        <v/>
      </c>
    </row>
    <row r="603" spans="1:15" ht="16.5" thickBot="1" x14ac:dyDescent="0.3">
      <c r="A603" s="52">
        <f t="shared" si="10"/>
        <v>0</v>
      </c>
      <c r="C603" s="75" t="str">
        <f>IF(OR(C602="סה""כ",C602=""),"",IF(IFERROR(_xlfn.AGGREGATE(15,6,הוצאות!$B$1:$B$1017*1/--(הוצאות!$A$1:$A$1017=$P$5),ROW()-5),"")&lt;2000000000,IFERROR(_xlfn.AGGREGATE(15,6,הוצאות!$B$1:$B$1017*1/--(הוצאות!$A$1:$A$1017=$P$5),ROW()-5),""),"סה""כ"))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3" s="76" t="str">
        <f>IF(C603="סה""כ","",IFERROR(VLOOKUP($C603,הוצאות!$B:$Z,5,FALSE),""))</f>
        <v/>
      </c>
      <c r="E603" s="77">
        <v>167435</v>
      </c>
      <c r="F603" s="77">
        <v>114565</v>
      </c>
      <c r="G603" s="77">
        <v>145246</v>
      </c>
      <c r="H603" s="78">
        <v>251440</v>
      </c>
      <c r="I603" s="78">
        <v>201029</v>
      </c>
      <c r="J603" s="78">
        <v>265358.28000000003</v>
      </c>
      <c r="K603" s="79" t="str">
        <f ca="1">IF($C603="סה""כ",SUM(INDIRECT(ADDRESS(6,COLUMN())&amp;":"&amp;ADDRESS(ROW()-1,COLUMN()))),IFERROR(VLOOKUP($C603,הוצאות!$B:$AA,K$4-1,FALSE),""))</f>
        <v/>
      </c>
      <c r="L603" s="79" t="str">
        <f ca="1">IF($C603="סה""כ",SUM(INDIRECT(ADDRESS(6,COLUMN())&amp;":"&amp;ADDRESS(ROW()-1,COLUMN()))),IFERROR(VLOOKUP($C603,הוצאות!$B:$AA,L$4-1,FALSE),""))</f>
        <v/>
      </c>
      <c r="M603" s="79" t="str">
        <f ca="1">IF($C603="סה""כ",SUM(INDIRECT(ADDRESS(6,COLUMN())&amp;":"&amp;ADDRESS(ROW()-1,COLUMN()))),IFERROR(VLOOKUP($C603,הוצאות!$B:$AA,M$4-1,FALSE),""))</f>
        <v/>
      </c>
      <c r="N603" s="79" t="str">
        <f ca="1">IF($C603="סה""כ",SUM(INDIRECT(ADDRESS(6,COLUMN())&amp;":"&amp;ADDRESS(ROW()-1,COLUMN()))),IFERROR(VLOOKUP($C603,הוצאות!$B:$AA,N$4-1,FALSE),""))</f>
        <v/>
      </c>
      <c r="O603" s="79" t="str">
        <f ca="1">IF($C603="סה""כ",SUM(INDIRECT(ADDRESS(6,COLUMN())&amp;":"&amp;ADDRESS(ROW()-1,COLUMN()))),IFERROR(VLOOKUP($C603,הוצאות!$B:$AA,O$4-1,FALSE),""))</f>
        <v/>
      </c>
    </row>
    <row r="604" spans="1:15" ht="16.5" thickBot="1" x14ac:dyDescent="0.3">
      <c r="A604" s="52">
        <f t="shared" si="10"/>
        <v>0</v>
      </c>
      <c r="C604" s="75" t="str">
        <f>IF(OR(C603="סה""כ",C603=""),"",IF(IFERROR(_xlfn.AGGREGATE(15,6,הוצאות!$B$1:$B$1017*1/--(הוצאות!$A$1:$A$1017=$P$5),ROW()-5),"")&lt;2000000000,IFERROR(_xlfn.AGGREGATE(15,6,הוצאות!$B$1:$B$1017*1/--(הוצאות!$A$1:$A$1017=$P$5),ROW()-5),""),"סה""כ"))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4" s="76" t="str">
        <f>IF(C604="סה""כ","",IFERROR(VLOOKUP($C604,הוצאות!$B:$Z,5,FALSE),""))</f>
        <v/>
      </c>
      <c r="E604" s="77">
        <v>167435</v>
      </c>
      <c r="F604" s="77">
        <v>114565</v>
      </c>
      <c r="G604" s="77">
        <v>145246</v>
      </c>
      <c r="H604" s="78">
        <v>251440</v>
      </c>
      <c r="I604" s="78">
        <v>201029</v>
      </c>
      <c r="J604" s="78">
        <v>265358.28000000003</v>
      </c>
      <c r="K604" s="79" t="str">
        <f ca="1">IF($C604="סה""כ",SUM(INDIRECT(ADDRESS(6,COLUMN())&amp;":"&amp;ADDRESS(ROW()-1,COLUMN()))),IFERROR(VLOOKUP($C604,הוצאות!$B:$AA,K$4-1,FALSE),""))</f>
        <v/>
      </c>
      <c r="L604" s="79" t="str">
        <f ca="1">IF($C604="סה""כ",SUM(INDIRECT(ADDRESS(6,COLUMN())&amp;":"&amp;ADDRESS(ROW()-1,COLUMN()))),IFERROR(VLOOKUP($C604,הוצאות!$B:$AA,L$4-1,FALSE),""))</f>
        <v/>
      </c>
      <c r="M604" s="79" t="str">
        <f ca="1">IF($C604="סה""כ",SUM(INDIRECT(ADDRESS(6,COLUMN())&amp;":"&amp;ADDRESS(ROW()-1,COLUMN()))),IFERROR(VLOOKUP($C604,הוצאות!$B:$AA,M$4-1,FALSE),""))</f>
        <v/>
      </c>
      <c r="N604" s="79" t="str">
        <f ca="1">IF($C604="סה""כ",SUM(INDIRECT(ADDRESS(6,COLUMN())&amp;":"&amp;ADDRESS(ROW()-1,COLUMN()))),IFERROR(VLOOKUP($C604,הוצאות!$B:$AA,N$4-1,FALSE),""))</f>
        <v/>
      </c>
      <c r="O604" s="79" t="str">
        <f ca="1">IF($C604="סה""כ",SUM(INDIRECT(ADDRESS(6,COLUMN())&amp;":"&amp;ADDRESS(ROW()-1,COLUMN()))),IFERROR(VLOOKUP($C604,הוצאות!$B:$AA,O$4-1,FALSE),""))</f>
        <v/>
      </c>
    </row>
    <row r="605" spans="1:15" ht="16.5" thickBot="1" x14ac:dyDescent="0.3">
      <c r="A605" s="52">
        <f t="shared" si="10"/>
        <v>0</v>
      </c>
      <c r="C605" s="75" t="str">
        <f>IF(OR(C604="סה""כ",C604=""),"",IF(IFERROR(_xlfn.AGGREGATE(15,6,הוצאות!$B$1:$B$1017*1/--(הוצאות!$A$1:$A$1017=$P$5),ROW()-5),"")&lt;2000000000,IFERROR(_xlfn.AGGREGATE(15,6,הוצאות!$B$1:$B$1017*1/--(הוצאות!$A$1:$A$1017=$P$5),ROW()-5),""),"סה""כ"))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5" s="76" t="str">
        <f>IF(C605="סה""כ","",IFERROR(VLOOKUP($C605,הוצאות!$B:$Z,5,FALSE),""))</f>
        <v/>
      </c>
      <c r="E605" s="77">
        <v>167435</v>
      </c>
      <c r="F605" s="77">
        <v>114565</v>
      </c>
      <c r="G605" s="77">
        <v>145246</v>
      </c>
      <c r="H605" s="78">
        <v>251440</v>
      </c>
      <c r="I605" s="78">
        <v>201029</v>
      </c>
      <c r="J605" s="78">
        <v>265358.28000000003</v>
      </c>
      <c r="K605" s="79" t="str">
        <f ca="1">IF($C605="סה""כ",SUM(INDIRECT(ADDRESS(6,COLUMN())&amp;":"&amp;ADDRESS(ROW()-1,COLUMN()))),IFERROR(VLOOKUP($C605,הוצאות!$B:$AA,K$4-1,FALSE),""))</f>
        <v/>
      </c>
      <c r="L605" s="79" t="str">
        <f ca="1">IF($C605="סה""כ",SUM(INDIRECT(ADDRESS(6,COLUMN())&amp;":"&amp;ADDRESS(ROW()-1,COLUMN()))),IFERROR(VLOOKUP($C605,הוצאות!$B:$AA,L$4-1,FALSE),""))</f>
        <v/>
      </c>
      <c r="M605" s="79" t="str">
        <f ca="1">IF($C605="סה""כ",SUM(INDIRECT(ADDRESS(6,COLUMN())&amp;":"&amp;ADDRESS(ROW()-1,COLUMN()))),IFERROR(VLOOKUP($C605,הוצאות!$B:$AA,M$4-1,FALSE),""))</f>
        <v/>
      </c>
      <c r="N605" s="79" t="str">
        <f ca="1">IF($C605="סה""כ",SUM(INDIRECT(ADDRESS(6,COLUMN())&amp;":"&amp;ADDRESS(ROW()-1,COLUMN()))),IFERROR(VLOOKUP($C605,הוצאות!$B:$AA,N$4-1,FALSE),""))</f>
        <v/>
      </c>
      <c r="O605" s="79" t="str">
        <f ca="1">IF($C605="סה""כ",SUM(INDIRECT(ADDRESS(6,COLUMN())&amp;":"&amp;ADDRESS(ROW()-1,COLUMN()))),IFERROR(VLOOKUP($C605,הוצאות!$B:$AA,O$4-1,FALSE),""))</f>
        <v/>
      </c>
    </row>
    <row r="606" spans="1:15" ht="16.5" thickBot="1" x14ac:dyDescent="0.3">
      <c r="A606" s="52">
        <f t="shared" si="10"/>
        <v>0</v>
      </c>
      <c r="C606" s="75" t="str">
        <f>IF(OR(C605="סה""כ",C605=""),"",IF(IFERROR(_xlfn.AGGREGATE(15,6,הוצאות!$B$1:$B$1017*1/--(הוצאות!$A$1:$A$1017=$P$5),ROW()-5),"")&lt;2000000000,IFERROR(_xlfn.AGGREGATE(15,6,הוצאות!$B$1:$B$1017*1/--(הוצאות!$A$1:$A$1017=$P$5),ROW()-5),""),"סה""כ"))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6" s="76" t="str">
        <f>IF(C606="סה""כ","",IFERROR(VLOOKUP($C606,הוצאות!$B:$Z,5,FALSE),""))</f>
        <v/>
      </c>
      <c r="E606" s="77">
        <v>167435</v>
      </c>
      <c r="F606" s="77">
        <v>114565</v>
      </c>
      <c r="G606" s="77">
        <v>145246</v>
      </c>
      <c r="H606" s="78">
        <v>251440</v>
      </c>
      <c r="I606" s="78">
        <v>201029</v>
      </c>
      <c r="J606" s="78">
        <v>265358.28000000003</v>
      </c>
      <c r="K606" s="79" t="str">
        <f ca="1">IF($C606="סה""כ",SUM(INDIRECT(ADDRESS(6,COLUMN())&amp;":"&amp;ADDRESS(ROW()-1,COLUMN()))),IFERROR(VLOOKUP($C606,הוצאות!$B:$AA,K$4-1,FALSE),""))</f>
        <v/>
      </c>
      <c r="L606" s="79" t="str">
        <f ca="1">IF($C606="סה""כ",SUM(INDIRECT(ADDRESS(6,COLUMN())&amp;":"&amp;ADDRESS(ROW()-1,COLUMN()))),IFERROR(VLOOKUP($C606,הוצאות!$B:$AA,L$4-1,FALSE),""))</f>
        <v/>
      </c>
      <c r="M606" s="79" t="str">
        <f ca="1">IF($C606="סה""כ",SUM(INDIRECT(ADDRESS(6,COLUMN())&amp;":"&amp;ADDRESS(ROW()-1,COLUMN()))),IFERROR(VLOOKUP($C606,הוצאות!$B:$AA,M$4-1,FALSE),""))</f>
        <v/>
      </c>
      <c r="N606" s="79" t="str">
        <f ca="1">IF($C606="סה""כ",SUM(INDIRECT(ADDRESS(6,COLUMN())&amp;":"&amp;ADDRESS(ROW()-1,COLUMN()))),IFERROR(VLOOKUP($C606,הוצאות!$B:$AA,N$4-1,FALSE),""))</f>
        <v/>
      </c>
      <c r="O606" s="79" t="str">
        <f ca="1">IF($C606="סה""כ",SUM(INDIRECT(ADDRESS(6,COLUMN())&amp;":"&amp;ADDRESS(ROW()-1,COLUMN()))),IFERROR(VLOOKUP($C606,הוצאות!$B:$AA,O$4-1,FALSE),""))</f>
        <v/>
      </c>
    </row>
    <row r="607" spans="1:15" ht="16.5" thickBot="1" x14ac:dyDescent="0.3">
      <c r="A607" s="52">
        <f t="shared" si="10"/>
        <v>0</v>
      </c>
      <c r="C607" s="75" t="str">
        <f>IF(OR(C606="סה""כ",C606=""),"",IF(IFERROR(_xlfn.AGGREGATE(15,6,הוצאות!$B$1:$B$1017*1/--(הוצאות!$A$1:$A$1017=$P$5),ROW()-5),"")&lt;2000000000,IFERROR(_xlfn.AGGREGATE(15,6,הוצאות!$B$1:$B$1017*1/--(הוצאות!$A$1:$A$1017=$P$5),ROW()-5),""),"סה""כ"))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7" s="76" t="str">
        <f>IF(C607="סה""כ","",IFERROR(VLOOKUP($C607,הוצאות!$B:$Z,5,FALSE),""))</f>
        <v/>
      </c>
      <c r="E607" s="77">
        <v>167435</v>
      </c>
      <c r="F607" s="77">
        <v>114565</v>
      </c>
      <c r="G607" s="77">
        <v>145246</v>
      </c>
      <c r="H607" s="78">
        <v>251440</v>
      </c>
      <c r="I607" s="78">
        <v>201029</v>
      </c>
      <c r="J607" s="78">
        <v>265358.28000000003</v>
      </c>
      <c r="K607" s="79" t="str">
        <f ca="1">IF($C607="סה""כ",SUM(INDIRECT(ADDRESS(6,COLUMN())&amp;":"&amp;ADDRESS(ROW()-1,COLUMN()))),IFERROR(VLOOKUP($C607,הוצאות!$B:$AA,K$4-1,FALSE),""))</f>
        <v/>
      </c>
      <c r="L607" s="79" t="str">
        <f ca="1">IF($C607="סה""כ",SUM(INDIRECT(ADDRESS(6,COLUMN())&amp;":"&amp;ADDRESS(ROW()-1,COLUMN()))),IFERROR(VLOOKUP($C607,הוצאות!$B:$AA,L$4-1,FALSE),""))</f>
        <v/>
      </c>
      <c r="M607" s="79" t="str">
        <f ca="1">IF($C607="סה""כ",SUM(INDIRECT(ADDRESS(6,COLUMN())&amp;":"&amp;ADDRESS(ROW()-1,COLUMN()))),IFERROR(VLOOKUP($C607,הוצאות!$B:$AA,M$4-1,FALSE),""))</f>
        <v/>
      </c>
      <c r="N607" s="79" t="str">
        <f ca="1">IF($C607="סה""כ",SUM(INDIRECT(ADDRESS(6,COLUMN())&amp;":"&amp;ADDRESS(ROW()-1,COLUMN()))),IFERROR(VLOOKUP($C607,הוצאות!$B:$AA,N$4-1,FALSE),""))</f>
        <v/>
      </c>
      <c r="O607" s="79" t="str">
        <f ca="1">IF($C607="סה""כ",SUM(INDIRECT(ADDRESS(6,COLUMN())&amp;":"&amp;ADDRESS(ROW()-1,COLUMN()))),IFERROR(VLOOKUP($C607,הוצאות!$B:$AA,O$4-1,FALSE),""))</f>
        <v/>
      </c>
    </row>
    <row r="608" spans="1:15" ht="16.5" thickBot="1" x14ac:dyDescent="0.3">
      <c r="A608" s="52">
        <f t="shared" si="10"/>
        <v>0</v>
      </c>
      <c r="C608" s="75" t="str">
        <f>IF(OR(C607="סה""כ",C607=""),"",IF(IFERROR(_xlfn.AGGREGATE(15,6,הוצאות!$B$1:$B$1017*1/--(הוצאות!$A$1:$A$1017=$P$5),ROW()-5),"")&lt;2000000000,IFERROR(_xlfn.AGGREGATE(15,6,הוצאות!$B$1:$B$1017*1/--(הוצאות!$A$1:$A$1017=$P$5),ROW()-5),""),"סה""כ"))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8" s="76" t="str">
        <f>IF(C608="סה""כ","",IFERROR(VLOOKUP($C608,הוצאות!$B:$Z,5,FALSE),""))</f>
        <v/>
      </c>
      <c r="E608" s="77">
        <v>167435</v>
      </c>
      <c r="F608" s="77">
        <v>114565</v>
      </c>
      <c r="G608" s="77">
        <v>145246</v>
      </c>
      <c r="H608" s="78">
        <v>251440</v>
      </c>
      <c r="I608" s="78">
        <v>201029</v>
      </c>
      <c r="J608" s="78">
        <v>265358.28000000003</v>
      </c>
      <c r="K608" s="79" t="str">
        <f ca="1">IF($C608="סה""כ",SUM(INDIRECT(ADDRESS(6,COLUMN())&amp;":"&amp;ADDRESS(ROW()-1,COLUMN()))),IFERROR(VLOOKUP($C608,הוצאות!$B:$AA,K$4-1,FALSE),""))</f>
        <v/>
      </c>
      <c r="L608" s="79" t="str">
        <f ca="1">IF($C608="סה""כ",SUM(INDIRECT(ADDRESS(6,COLUMN())&amp;":"&amp;ADDRESS(ROW()-1,COLUMN()))),IFERROR(VLOOKUP($C608,הוצאות!$B:$AA,L$4-1,FALSE),""))</f>
        <v/>
      </c>
      <c r="M608" s="79" t="str">
        <f ca="1">IF($C608="סה""כ",SUM(INDIRECT(ADDRESS(6,COLUMN())&amp;":"&amp;ADDRESS(ROW()-1,COLUMN()))),IFERROR(VLOOKUP($C608,הוצאות!$B:$AA,M$4-1,FALSE),""))</f>
        <v/>
      </c>
      <c r="N608" s="79" t="str">
        <f ca="1">IF($C608="סה""כ",SUM(INDIRECT(ADDRESS(6,COLUMN())&amp;":"&amp;ADDRESS(ROW()-1,COLUMN()))),IFERROR(VLOOKUP($C608,הוצאות!$B:$AA,N$4-1,FALSE),""))</f>
        <v/>
      </c>
      <c r="O608" s="79" t="str">
        <f ca="1">IF($C608="סה""כ",SUM(INDIRECT(ADDRESS(6,COLUMN())&amp;":"&amp;ADDRESS(ROW()-1,COLUMN()))),IFERROR(VLOOKUP($C608,הוצאות!$B:$AA,O$4-1,FALSE),""))</f>
        <v/>
      </c>
    </row>
    <row r="609" spans="1:15" ht="16.5" thickBot="1" x14ac:dyDescent="0.3">
      <c r="A609" s="52">
        <f t="shared" si="10"/>
        <v>0</v>
      </c>
      <c r="C609" s="75" t="str">
        <f>IF(OR(C608="סה""כ",C608=""),"",IF(IFERROR(_xlfn.AGGREGATE(15,6,הוצאות!$B$1:$B$1017*1/--(הוצאות!$A$1:$A$1017=$P$5),ROW()-5),"")&lt;2000000000,IFERROR(_xlfn.AGGREGATE(15,6,הוצאות!$B$1:$B$1017*1/--(הוצאות!$A$1:$A$1017=$P$5),ROW()-5),""),"סה""כ"))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09" s="76" t="str">
        <f>IF(C609="סה""כ","",IFERROR(VLOOKUP($C609,הוצאות!$B:$Z,5,FALSE),""))</f>
        <v/>
      </c>
      <c r="E609" s="77">
        <v>167435</v>
      </c>
      <c r="F609" s="77">
        <v>114565</v>
      </c>
      <c r="G609" s="77">
        <v>145246</v>
      </c>
      <c r="H609" s="78">
        <v>251440</v>
      </c>
      <c r="I609" s="78">
        <v>201029</v>
      </c>
      <c r="J609" s="78">
        <v>265358.28000000003</v>
      </c>
      <c r="K609" s="79" t="str">
        <f ca="1">IF($C609="סה""כ",SUM(INDIRECT(ADDRESS(6,COLUMN())&amp;":"&amp;ADDRESS(ROW()-1,COLUMN()))),IFERROR(VLOOKUP($C609,הוצאות!$B:$AA,K$4-1,FALSE),""))</f>
        <v/>
      </c>
      <c r="L609" s="79" t="str">
        <f ca="1">IF($C609="סה""כ",SUM(INDIRECT(ADDRESS(6,COLUMN())&amp;":"&amp;ADDRESS(ROW()-1,COLUMN()))),IFERROR(VLOOKUP($C609,הוצאות!$B:$AA,L$4-1,FALSE),""))</f>
        <v/>
      </c>
      <c r="M609" s="79" t="str">
        <f ca="1">IF($C609="סה""כ",SUM(INDIRECT(ADDRESS(6,COLUMN())&amp;":"&amp;ADDRESS(ROW()-1,COLUMN()))),IFERROR(VLOOKUP($C609,הוצאות!$B:$AA,M$4-1,FALSE),""))</f>
        <v/>
      </c>
      <c r="N609" s="79" t="str">
        <f ca="1">IF($C609="סה""כ",SUM(INDIRECT(ADDRESS(6,COLUMN())&amp;":"&amp;ADDRESS(ROW()-1,COLUMN()))),IFERROR(VLOOKUP($C609,הוצאות!$B:$AA,N$4-1,FALSE),""))</f>
        <v/>
      </c>
      <c r="O609" s="79" t="str">
        <f ca="1">IF($C609="סה""כ",SUM(INDIRECT(ADDRESS(6,COLUMN())&amp;":"&amp;ADDRESS(ROW()-1,COLUMN()))),IFERROR(VLOOKUP($C609,הוצאות!$B:$AA,O$4-1,FALSE),""))</f>
        <v/>
      </c>
    </row>
    <row r="610" spans="1:15" ht="16.5" thickBot="1" x14ac:dyDescent="0.3">
      <c r="A610" s="52">
        <f t="shared" si="10"/>
        <v>0</v>
      </c>
      <c r="C610" s="75" t="str">
        <f>IF(OR(C609="סה""כ",C609=""),"",IF(IFERROR(_xlfn.AGGREGATE(15,6,הוצאות!$B$1:$B$1017*1/--(הוצאות!$A$1:$A$1017=$P$5),ROW()-5),"")&lt;2000000000,IFERROR(_xlfn.AGGREGATE(15,6,הוצאות!$B$1:$B$1017*1/--(הוצאות!$A$1:$A$1017=$P$5),ROW()-5),""),"סה""כ"))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0" s="76" t="str">
        <f>IF(C610="סה""כ","",IFERROR(VLOOKUP($C610,הוצאות!$B:$Z,5,FALSE),""))</f>
        <v/>
      </c>
      <c r="E610" s="77">
        <v>167435</v>
      </c>
      <c r="F610" s="77">
        <v>114565</v>
      </c>
      <c r="G610" s="77">
        <v>145246</v>
      </c>
      <c r="H610" s="78">
        <v>251440</v>
      </c>
      <c r="I610" s="78">
        <v>201029</v>
      </c>
      <c r="J610" s="78">
        <v>265358.28000000003</v>
      </c>
      <c r="K610" s="79" t="str">
        <f ca="1">IF($C610="סה""כ",SUM(INDIRECT(ADDRESS(6,COLUMN())&amp;":"&amp;ADDRESS(ROW()-1,COLUMN()))),IFERROR(VLOOKUP($C610,הוצאות!$B:$AA,K$4-1,FALSE),""))</f>
        <v/>
      </c>
      <c r="L610" s="79" t="str">
        <f ca="1">IF($C610="סה""כ",SUM(INDIRECT(ADDRESS(6,COLUMN())&amp;":"&amp;ADDRESS(ROW()-1,COLUMN()))),IFERROR(VLOOKUP($C610,הוצאות!$B:$AA,L$4-1,FALSE),""))</f>
        <v/>
      </c>
      <c r="M610" s="79" t="str">
        <f ca="1">IF($C610="סה""כ",SUM(INDIRECT(ADDRESS(6,COLUMN())&amp;":"&amp;ADDRESS(ROW()-1,COLUMN()))),IFERROR(VLOOKUP($C610,הוצאות!$B:$AA,M$4-1,FALSE),""))</f>
        <v/>
      </c>
      <c r="N610" s="79" t="str">
        <f ca="1">IF($C610="סה""כ",SUM(INDIRECT(ADDRESS(6,COLUMN())&amp;":"&amp;ADDRESS(ROW()-1,COLUMN()))),IFERROR(VLOOKUP($C610,הוצאות!$B:$AA,N$4-1,FALSE),""))</f>
        <v/>
      </c>
      <c r="O610" s="79" t="str">
        <f ca="1">IF($C610="סה""כ",SUM(INDIRECT(ADDRESS(6,COLUMN())&amp;":"&amp;ADDRESS(ROW()-1,COLUMN()))),IFERROR(VLOOKUP($C610,הוצאות!$B:$AA,O$4-1,FALSE),""))</f>
        <v/>
      </c>
    </row>
    <row r="611" spans="1:15" ht="16.5" thickBot="1" x14ac:dyDescent="0.3">
      <c r="A611" s="52">
        <f t="shared" si="10"/>
        <v>0</v>
      </c>
      <c r="C611" s="75" t="str">
        <f>IF(OR(C610="סה""כ",C610=""),"",IF(IFERROR(_xlfn.AGGREGATE(15,6,הוצאות!$B$1:$B$1017*1/--(הוצאות!$A$1:$A$1017=$P$5),ROW()-5),"")&lt;2000000000,IFERROR(_xlfn.AGGREGATE(15,6,הוצאות!$B$1:$B$1017*1/--(הוצאות!$A$1:$A$1017=$P$5),ROW()-5),""),"סה""כ"))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1" s="76" t="str">
        <f>IF(C611="סה""כ","",IFERROR(VLOOKUP($C611,הוצאות!$B:$Z,5,FALSE),""))</f>
        <v/>
      </c>
      <c r="E611" s="77">
        <v>167435</v>
      </c>
      <c r="F611" s="77">
        <v>114565</v>
      </c>
      <c r="G611" s="77">
        <v>145246</v>
      </c>
      <c r="H611" s="78">
        <v>251440</v>
      </c>
      <c r="I611" s="78">
        <v>201029</v>
      </c>
      <c r="J611" s="78">
        <v>265358.28000000003</v>
      </c>
      <c r="K611" s="79" t="str">
        <f ca="1">IF($C611="סה""כ",SUM(INDIRECT(ADDRESS(6,COLUMN())&amp;":"&amp;ADDRESS(ROW()-1,COLUMN()))),IFERROR(VLOOKUP($C611,הוצאות!$B:$AA,K$4-1,FALSE),""))</f>
        <v/>
      </c>
      <c r="L611" s="79" t="str">
        <f ca="1">IF($C611="סה""כ",SUM(INDIRECT(ADDRESS(6,COLUMN())&amp;":"&amp;ADDRESS(ROW()-1,COLUMN()))),IFERROR(VLOOKUP($C611,הוצאות!$B:$AA,L$4-1,FALSE),""))</f>
        <v/>
      </c>
      <c r="M611" s="79" t="str">
        <f ca="1">IF($C611="סה""כ",SUM(INDIRECT(ADDRESS(6,COLUMN())&amp;":"&amp;ADDRESS(ROW()-1,COLUMN()))),IFERROR(VLOOKUP($C611,הוצאות!$B:$AA,M$4-1,FALSE),""))</f>
        <v/>
      </c>
      <c r="N611" s="79" t="str">
        <f ca="1">IF($C611="סה""כ",SUM(INDIRECT(ADDRESS(6,COLUMN())&amp;":"&amp;ADDRESS(ROW()-1,COLUMN()))),IFERROR(VLOOKUP($C611,הוצאות!$B:$AA,N$4-1,FALSE),""))</f>
        <v/>
      </c>
      <c r="O611" s="79" t="str">
        <f ca="1">IF($C611="סה""כ",SUM(INDIRECT(ADDRESS(6,COLUMN())&amp;":"&amp;ADDRESS(ROW()-1,COLUMN()))),IFERROR(VLOOKUP($C611,הוצאות!$B:$AA,O$4-1,FALSE),""))</f>
        <v/>
      </c>
    </row>
    <row r="612" spans="1:15" ht="16.5" thickBot="1" x14ac:dyDescent="0.3">
      <c r="A612" s="52">
        <f t="shared" si="10"/>
        <v>0</v>
      </c>
      <c r="C612" s="75" t="str">
        <f>IF(OR(C611="סה""כ",C611=""),"",IF(IFERROR(_xlfn.AGGREGATE(15,6,הוצאות!$B$1:$B$1017*1/--(הוצאות!$A$1:$A$1017=$P$5),ROW()-5),"")&lt;2000000000,IFERROR(_xlfn.AGGREGATE(15,6,הוצאות!$B$1:$B$1017*1/--(הוצאות!$A$1:$A$1017=$P$5),ROW()-5),""),"סה""כ"))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2" s="76" t="str">
        <f>IF(C612="סה""כ","",IFERROR(VLOOKUP($C612,הוצאות!$B:$Z,5,FALSE),""))</f>
        <v/>
      </c>
      <c r="E612" s="77">
        <v>167435</v>
      </c>
      <c r="F612" s="77">
        <v>114565</v>
      </c>
      <c r="G612" s="77">
        <v>145246</v>
      </c>
      <c r="H612" s="78">
        <v>251440</v>
      </c>
      <c r="I612" s="78">
        <v>201029</v>
      </c>
      <c r="J612" s="78">
        <v>265358.28000000003</v>
      </c>
      <c r="K612" s="79" t="str">
        <f ca="1">IF($C612="סה""כ",SUM(INDIRECT(ADDRESS(6,COLUMN())&amp;":"&amp;ADDRESS(ROW()-1,COLUMN()))),IFERROR(VLOOKUP($C612,הוצאות!$B:$AA,K$4-1,FALSE),""))</f>
        <v/>
      </c>
      <c r="L612" s="79" t="str">
        <f ca="1">IF($C612="סה""כ",SUM(INDIRECT(ADDRESS(6,COLUMN())&amp;":"&amp;ADDRESS(ROW()-1,COLUMN()))),IFERROR(VLOOKUP($C612,הוצאות!$B:$AA,L$4-1,FALSE),""))</f>
        <v/>
      </c>
      <c r="M612" s="79" t="str">
        <f ca="1">IF($C612="סה""כ",SUM(INDIRECT(ADDRESS(6,COLUMN())&amp;":"&amp;ADDRESS(ROW()-1,COLUMN()))),IFERROR(VLOOKUP($C612,הוצאות!$B:$AA,M$4-1,FALSE),""))</f>
        <v/>
      </c>
      <c r="N612" s="79" t="str">
        <f ca="1">IF($C612="סה""כ",SUM(INDIRECT(ADDRESS(6,COLUMN())&amp;":"&amp;ADDRESS(ROW()-1,COLUMN()))),IFERROR(VLOOKUP($C612,הוצאות!$B:$AA,N$4-1,FALSE),""))</f>
        <v/>
      </c>
      <c r="O612" s="79" t="str">
        <f ca="1">IF($C612="סה""כ",SUM(INDIRECT(ADDRESS(6,COLUMN())&amp;":"&amp;ADDRESS(ROW()-1,COLUMN()))),IFERROR(VLOOKUP($C612,הוצאות!$B:$AA,O$4-1,FALSE),""))</f>
        <v/>
      </c>
    </row>
    <row r="613" spans="1:15" ht="16.5" thickBot="1" x14ac:dyDescent="0.3">
      <c r="A613" s="52">
        <f t="shared" si="10"/>
        <v>0</v>
      </c>
      <c r="C613" s="75" t="str">
        <f>IF(OR(C612="סה""כ",C612=""),"",IF(IFERROR(_xlfn.AGGREGATE(15,6,הוצאות!$B$1:$B$1017*1/--(הוצאות!$A$1:$A$1017=$P$5),ROW()-5),"")&lt;2000000000,IFERROR(_xlfn.AGGREGATE(15,6,הוצאות!$B$1:$B$1017*1/--(הוצאות!$A$1:$A$1017=$P$5),ROW()-5),""),"סה""כ"))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3" s="76" t="str">
        <f>IF(C613="סה""כ","",IFERROR(VLOOKUP($C613,הוצאות!$B:$Z,5,FALSE),""))</f>
        <v/>
      </c>
      <c r="E613" s="77">
        <v>167435</v>
      </c>
      <c r="F613" s="77">
        <v>114565</v>
      </c>
      <c r="G613" s="77">
        <v>145246</v>
      </c>
      <c r="H613" s="78">
        <v>251440</v>
      </c>
      <c r="I613" s="78">
        <v>201029</v>
      </c>
      <c r="J613" s="78">
        <v>265358.28000000003</v>
      </c>
      <c r="K613" s="79" t="str">
        <f ca="1">IF($C613="סה""כ",SUM(INDIRECT(ADDRESS(6,COLUMN())&amp;":"&amp;ADDRESS(ROW()-1,COLUMN()))),IFERROR(VLOOKUP($C613,הוצאות!$B:$AA,K$4-1,FALSE),""))</f>
        <v/>
      </c>
      <c r="L613" s="79" t="str">
        <f ca="1">IF($C613="סה""כ",SUM(INDIRECT(ADDRESS(6,COLUMN())&amp;":"&amp;ADDRESS(ROW()-1,COLUMN()))),IFERROR(VLOOKUP($C613,הוצאות!$B:$AA,L$4-1,FALSE),""))</f>
        <v/>
      </c>
      <c r="M613" s="79" t="str">
        <f ca="1">IF($C613="סה""כ",SUM(INDIRECT(ADDRESS(6,COLUMN())&amp;":"&amp;ADDRESS(ROW()-1,COLUMN()))),IFERROR(VLOOKUP($C613,הוצאות!$B:$AA,M$4-1,FALSE),""))</f>
        <v/>
      </c>
      <c r="N613" s="79" t="str">
        <f ca="1">IF($C613="סה""כ",SUM(INDIRECT(ADDRESS(6,COLUMN())&amp;":"&amp;ADDRESS(ROW()-1,COLUMN()))),IFERROR(VLOOKUP($C613,הוצאות!$B:$AA,N$4-1,FALSE),""))</f>
        <v/>
      </c>
      <c r="O613" s="79" t="str">
        <f ca="1">IF($C613="סה""כ",SUM(INDIRECT(ADDRESS(6,COLUMN())&amp;":"&amp;ADDRESS(ROW()-1,COLUMN()))),IFERROR(VLOOKUP($C613,הוצאות!$B:$AA,O$4-1,FALSE),""))</f>
        <v/>
      </c>
    </row>
    <row r="614" spans="1:15" ht="16.5" thickBot="1" x14ac:dyDescent="0.3">
      <c r="A614" s="52">
        <f t="shared" si="10"/>
        <v>0</v>
      </c>
      <c r="C614" s="75" t="str">
        <f>IF(OR(C613="סה""כ",C613=""),"",IF(IFERROR(_xlfn.AGGREGATE(15,6,הוצאות!$B$1:$B$1017*1/--(הוצאות!$A$1:$A$1017=$P$5),ROW()-5),"")&lt;2000000000,IFERROR(_xlfn.AGGREGATE(15,6,הוצאות!$B$1:$B$1017*1/--(הוצאות!$A$1:$A$1017=$P$5),ROW()-5),""),"סה""כ"))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4" s="76" t="str">
        <f>IF(C614="סה""כ","",IFERROR(VLOOKUP($C614,הוצאות!$B:$Z,5,FALSE),""))</f>
        <v/>
      </c>
      <c r="E614" s="77">
        <v>167435</v>
      </c>
      <c r="F614" s="77">
        <v>114565</v>
      </c>
      <c r="G614" s="77">
        <v>145246</v>
      </c>
      <c r="H614" s="78">
        <v>251440</v>
      </c>
      <c r="I614" s="78">
        <v>201029</v>
      </c>
      <c r="J614" s="78">
        <v>265358.28000000003</v>
      </c>
      <c r="K614" s="79" t="str">
        <f ca="1">IF($C614="סה""כ",SUM(INDIRECT(ADDRESS(6,COLUMN())&amp;":"&amp;ADDRESS(ROW()-1,COLUMN()))),IFERROR(VLOOKUP($C614,הוצאות!$B:$AA,K$4-1,FALSE),""))</f>
        <v/>
      </c>
      <c r="L614" s="79" t="str">
        <f ca="1">IF($C614="סה""כ",SUM(INDIRECT(ADDRESS(6,COLUMN())&amp;":"&amp;ADDRESS(ROW()-1,COLUMN()))),IFERROR(VLOOKUP($C614,הוצאות!$B:$AA,L$4-1,FALSE),""))</f>
        <v/>
      </c>
      <c r="M614" s="79" t="str">
        <f ca="1">IF($C614="סה""כ",SUM(INDIRECT(ADDRESS(6,COLUMN())&amp;":"&amp;ADDRESS(ROW()-1,COLUMN()))),IFERROR(VLOOKUP($C614,הוצאות!$B:$AA,M$4-1,FALSE),""))</f>
        <v/>
      </c>
      <c r="N614" s="79" t="str">
        <f ca="1">IF($C614="סה""כ",SUM(INDIRECT(ADDRESS(6,COLUMN())&amp;":"&amp;ADDRESS(ROW()-1,COLUMN()))),IFERROR(VLOOKUP($C614,הוצאות!$B:$AA,N$4-1,FALSE),""))</f>
        <v/>
      </c>
      <c r="O614" s="79" t="str">
        <f ca="1">IF($C614="סה""כ",SUM(INDIRECT(ADDRESS(6,COLUMN())&amp;":"&amp;ADDRESS(ROW()-1,COLUMN()))),IFERROR(VLOOKUP($C614,הוצאות!$B:$AA,O$4-1,FALSE),""))</f>
        <v/>
      </c>
    </row>
    <row r="615" spans="1:15" ht="16.5" thickBot="1" x14ac:dyDescent="0.3">
      <c r="A615" s="52">
        <f t="shared" si="10"/>
        <v>0</v>
      </c>
      <c r="C615" s="75" t="str">
        <f>IF(OR(C614="סה""כ",C614=""),"",IF(IFERROR(_xlfn.AGGREGATE(15,6,הוצאות!$B$1:$B$1017*1/--(הוצאות!$A$1:$A$1017=$P$5),ROW()-5),"")&lt;2000000000,IFERROR(_xlfn.AGGREGATE(15,6,הוצאות!$B$1:$B$1017*1/--(הוצאות!$A$1:$A$1017=$P$5),ROW()-5),""),"סה""כ"))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5" s="76" t="str">
        <f>IF(C615="סה""כ","",IFERROR(VLOOKUP($C615,הוצאות!$B:$Z,5,FALSE),""))</f>
        <v/>
      </c>
      <c r="E615" s="77">
        <v>167435</v>
      </c>
      <c r="F615" s="77">
        <v>114565</v>
      </c>
      <c r="G615" s="77">
        <v>145246</v>
      </c>
      <c r="H615" s="78">
        <v>251440</v>
      </c>
      <c r="I615" s="78">
        <v>201029</v>
      </c>
      <c r="J615" s="78">
        <v>265358.28000000003</v>
      </c>
      <c r="K615" s="79" t="str">
        <f ca="1">IF($C615="סה""כ",SUM(INDIRECT(ADDRESS(6,COLUMN())&amp;":"&amp;ADDRESS(ROW()-1,COLUMN()))),IFERROR(VLOOKUP($C615,הוצאות!$B:$AA,K$4-1,FALSE),""))</f>
        <v/>
      </c>
      <c r="L615" s="79" t="str">
        <f ca="1">IF($C615="סה""כ",SUM(INDIRECT(ADDRESS(6,COLUMN())&amp;":"&amp;ADDRESS(ROW()-1,COLUMN()))),IFERROR(VLOOKUP($C615,הוצאות!$B:$AA,L$4-1,FALSE),""))</f>
        <v/>
      </c>
      <c r="M615" s="79" t="str">
        <f ca="1">IF($C615="סה""כ",SUM(INDIRECT(ADDRESS(6,COLUMN())&amp;":"&amp;ADDRESS(ROW()-1,COLUMN()))),IFERROR(VLOOKUP($C615,הוצאות!$B:$AA,M$4-1,FALSE),""))</f>
        <v/>
      </c>
      <c r="N615" s="79" t="str">
        <f ca="1">IF($C615="סה""כ",SUM(INDIRECT(ADDRESS(6,COLUMN())&amp;":"&amp;ADDRESS(ROW()-1,COLUMN()))),IFERROR(VLOOKUP($C615,הוצאות!$B:$AA,N$4-1,FALSE),""))</f>
        <v/>
      </c>
      <c r="O615" s="79" t="str">
        <f ca="1">IF($C615="סה""כ",SUM(INDIRECT(ADDRESS(6,COLUMN())&amp;":"&amp;ADDRESS(ROW()-1,COLUMN()))),IFERROR(VLOOKUP($C615,הוצאות!$B:$AA,O$4-1,FALSE),""))</f>
        <v/>
      </c>
    </row>
    <row r="616" spans="1:15" ht="16.5" thickBot="1" x14ac:dyDescent="0.3">
      <c r="A616" s="52">
        <f t="shared" si="10"/>
        <v>0</v>
      </c>
      <c r="C616" s="75" t="str">
        <f>IF(OR(C615="סה""כ",C615=""),"",IF(IFERROR(_xlfn.AGGREGATE(15,6,הוצאות!$B$1:$B$1017*1/--(הוצאות!$A$1:$A$1017=$P$5),ROW()-5),"")&lt;2000000000,IFERROR(_xlfn.AGGREGATE(15,6,הוצאות!$B$1:$B$1017*1/--(הוצאות!$A$1:$A$1017=$P$5),ROW()-5),""),"סה""כ"))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6" s="76" t="str">
        <f>IF(C616="סה""כ","",IFERROR(VLOOKUP($C616,הוצאות!$B:$Z,5,FALSE),""))</f>
        <v/>
      </c>
      <c r="E616" s="77">
        <v>167435</v>
      </c>
      <c r="F616" s="77">
        <v>114565</v>
      </c>
      <c r="G616" s="77">
        <v>145246</v>
      </c>
      <c r="H616" s="78">
        <v>251440</v>
      </c>
      <c r="I616" s="78">
        <v>201029</v>
      </c>
      <c r="J616" s="78">
        <v>265358.28000000003</v>
      </c>
      <c r="K616" s="79" t="str">
        <f ca="1">IF($C616="סה""כ",SUM(INDIRECT(ADDRESS(6,COLUMN())&amp;":"&amp;ADDRESS(ROW()-1,COLUMN()))),IFERROR(VLOOKUP($C616,הוצאות!$B:$AA,K$4-1,FALSE),""))</f>
        <v/>
      </c>
      <c r="L616" s="79" t="str">
        <f ca="1">IF($C616="סה""כ",SUM(INDIRECT(ADDRESS(6,COLUMN())&amp;":"&amp;ADDRESS(ROW()-1,COLUMN()))),IFERROR(VLOOKUP($C616,הוצאות!$B:$AA,L$4-1,FALSE),""))</f>
        <v/>
      </c>
      <c r="M616" s="79" t="str">
        <f ca="1">IF($C616="סה""כ",SUM(INDIRECT(ADDRESS(6,COLUMN())&amp;":"&amp;ADDRESS(ROW()-1,COLUMN()))),IFERROR(VLOOKUP($C616,הוצאות!$B:$AA,M$4-1,FALSE),""))</f>
        <v/>
      </c>
      <c r="N616" s="79" t="str">
        <f ca="1">IF($C616="סה""כ",SUM(INDIRECT(ADDRESS(6,COLUMN())&amp;":"&amp;ADDRESS(ROW()-1,COLUMN()))),IFERROR(VLOOKUP($C616,הוצאות!$B:$AA,N$4-1,FALSE),""))</f>
        <v/>
      </c>
      <c r="O616" s="79" t="str">
        <f ca="1">IF($C616="סה""כ",SUM(INDIRECT(ADDRESS(6,COLUMN())&amp;":"&amp;ADDRESS(ROW()-1,COLUMN()))),IFERROR(VLOOKUP($C616,הוצאות!$B:$AA,O$4-1,FALSE),""))</f>
        <v/>
      </c>
    </row>
    <row r="617" spans="1:15" ht="16.5" thickBot="1" x14ac:dyDescent="0.3">
      <c r="A617" s="52">
        <f t="shared" si="10"/>
        <v>0</v>
      </c>
      <c r="C617" s="75" t="str">
        <f>IF(OR(C616="סה""כ",C616=""),"",IF(IFERROR(_xlfn.AGGREGATE(15,6,הוצאות!$B$1:$B$1017*1/--(הוצאות!$A$1:$A$1017=$P$5),ROW()-5),"")&lt;2000000000,IFERROR(_xlfn.AGGREGATE(15,6,הוצאות!$B$1:$B$1017*1/--(הוצאות!$A$1:$A$1017=$P$5),ROW()-5),""),"סה""כ"))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7" s="76" t="str">
        <f>IF(C617="סה""כ","",IFERROR(VLOOKUP($C617,הוצאות!$B:$Z,5,FALSE),""))</f>
        <v/>
      </c>
      <c r="E617" s="77">
        <v>167435</v>
      </c>
      <c r="F617" s="77">
        <v>114565</v>
      </c>
      <c r="G617" s="77">
        <v>145246</v>
      </c>
      <c r="H617" s="78">
        <v>251440</v>
      </c>
      <c r="I617" s="78">
        <v>201029</v>
      </c>
      <c r="J617" s="78">
        <v>265358.28000000003</v>
      </c>
      <c r="K617" s="79" t="str">
        <f ca="1">IF($C617="סה""כ",SUM(INDIRECT(ADDRESS(6,COLUMN())&amp;":"&amp;ADDRESS(ROW()-1,COLUMN()))),IFERROR(VLOOKUP($C617,הוצאות!$B:$AA,K$4-1,FALSE),""))</f>
        <v/>
      </c>
      <c r="L617" s="79" t="str">
        <f ca="1">IF($C617="סה""כ",SUM(INDIRECT(ADDRESS(6,COLUMN())&amp;":"&amp;ADDRESS(ROW()-1,COLUMN()))),IFERROR(VLOOKUP($C617,הוצאות!$B:$AA,L$4-1,FALSE),""))</f>
        <v/>
      </c>
      <c r="M617" s="79" t="str">
        <f ca="1">IF($C617="סה""כ",SUM(INDIRECT(ADDRESS(6,COLUMN())&amp;":"&amp;ADDRESS(ROW()-1,COLUMN()))),IFERROR(VLOOKUP($C617,הוצאות!$B:$AA,M$4-1,FALSE),""))</f>
        <v/>
      </c>
      <c r="N617" s="79" t="str">
        <f ca="1">IF($C617="סה""כ",SUM(INDIRECT(ADDRESS(6,COLUMN())&amp;":"&amp;ADDRESS(ROW()-1,COLUMN()))),IFERROR(VLOOKUP($C617,הוצאות!$B:$AA,N$4-1,FALSE),""))</f>
        <v/>
      </c>
      <c r="O617" s="79" t="str">
        <f ca="1">IF($C617="סה""כ",SUM(INDIRECT(ADDRESS(6,COLUMN())&amp;":"&amp;ADDRESS(ROW()-1,COLUMN()))),IFERROR(VLOOKUP($C617,הוצאות!$B:$AA,O$4-1,FALSE),""))</f>
        <v/>
      </c>
    </row>
    <row r="618" spans="1:15" ht="16.5" thickBot="1" x14ac:dyDescent="0.3">
      <c r="A618" s="52">
        <f t="shared" si="10"/>
        <v>0</v>
      </c>
      <c r="C618" s="75" t="str">
        <f>IF(OR(C617="סה""כ",C617=""),"",IF(IFERROR(_xlfn.AGGREGATE(15,6,הוצאות!$B$1:$B$1017*1/--(הוצאות!$A$1:$A$1017=$P$5),ROW()-5),"")&lt;2000000000,IFERROR(_xlfn.AGGREGATE(15,6,הוצאות!$B$1:$B$1017*1/--(הוצאות!$A$1:$A$1017=$P$5),ROW()-5),""),"סה""כ"))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8" s="76" t="str">
        <f>IF(C618="סה""כ","",IFERROR(VLOOKUP($C618,הוצאות!$B:$Z,5,FALSE),""))</f>
        <v/>
      </c>
      <c r="E618" s="77">
        <v>167435</v>
      </c>
      <c r="F618" s="77">
        <v>114565</v>
      </c>
      <c r="G618" s="77">
        <v>145246</v>
      </c>
      <c r="H618" s="78">
        <v>251440</v>
      </c>
      <c r="I618" s="78">
        <v>201029</v>
      </c>
      <c r="J618" s="78">
        <v>265358.28000000003</v>
      </c>
      <c r="K618" s="79" t="str">
        <f ca="1">IF($C618="סה""כ",SUM(INDIRECT(ADDRESS(6,COLUMN())&amp;":"&amp;ADDRESS(ROW()-1,COLUMN()))),IFERROR(VLOOKUP($C618,הוצאות!$B:$AA,K$4-1,FALSE),""))</f>
        <v/>
      </c>
      <c r="L618" s="79" t="str">
        <f ca="1">IF($C618="סה""כ",SUM(INDIRECT(ADDRESS(6,COLUMN())&amp;":"&amp;ADDRESS(ROW()-1,COLUMN()))),IFERROR(VLOOKUP($C618,הוצאות!$B:$AA,L$4-1,FALSE),""))</f>
        <v/>
      </c>
      <c r="M618" s="79" t="str">
        <f ca="1">IF($C618="סה""כ",SUM(INDIRECT(ADDRESS(6,COLUMN())&amp;":"&amp;ADDRESS(ROW()-1,COLUMN()))),IFERROR(VLOOKUP($C618,הוצאות!$B:$AA,M$4-1,FALSE),""))</f>
        <v/>
      </c>
      <c r="N618" s="79" t="str">
        <f ca="1">IF($C618="סה""כ",SUM(INDIRECT(ADDRESS(6,COLUMN())&amp;":"&amp;ADDRESS(ROW()-1,COLUMN()))),IFERROR(VLOOKUP($C618,הוצאות!$B:$AA,N$4-1,FALSE),""))</f>
        <v/>
      </c>
      <c r="O618" s="79" t="str">
        <f ca="1">IF($C618="סה""כ",SUM(INDIRECT(ADDRESS(6,COLUMN())&amp;":"&amp;ADDRESS(ROW()-1,COLUMN()))),IFERROR(VLOOKUP($C618,הוצאות!$B:$AA,O$4-1,FALSE),""))</f>
        <v/>
      </c>
    </row>
    <row r="619" spans="1:15" ht="16.5" thickBot="1" x14ac:dyDescent="0.3">
      <c r="A619" s="52">
        <f t="shared" si="10"/>
        <v>0</v>
      </c>
      <c r="C619" s="75" t="str">
        <f>IF(OR(C618="סה""כ",C618=""),"",IF(IFERROR(_xlfn.AGGREGATE(15,6,הוצאות!$B$1:$B$1017*1/--(הוצאות!$A$1:$A$1017=$P$5),ROW()-5),"")&lt;2000000000,IFERROR(_xlfn.AGGREGATE(15,6,הוצאות!$B$1:$B$1017*1/--(הוצאות!$A$1:$A$1017=$P$5),ROW()-5),""),"סה""כ"))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19" s="76" t="str">
        <f>IF(C619="סה""כ","",IFERROR(VLOOKUP($C619,הוצאות!$B:$Z,5,FALSE),""))</f>
        <v/>
      </c>
      <c r="E619" s="77">
        <v>167435</v>
      </c>
      <c r="F619" s="77">
        <v>114565</v>
      </c>
      <c r="G619" s="77">
        <v>145246</v>
      </c>
      <c r="H619" s="78">
        <v>251440</v>
      </c>
      <c r="I619" s="78">
        <v>201029</v>
      </c>
      <c r="J619" s="78">
        <v>265358.28000000003</v>
      </c>
      <c r="K619" s="79" t="str">
        <f ca="1">IF($C619="סה""כ",SUM(INDIRECT(ADDRESS(6,COLUMN())&amp;":"&amp;ADDRESS(ROW()-1,COLUMN()))),IFERROR(VLOOKUP($C619,הוצאות!$B:$AA,K$4-1,FALSE),""))</f>
        <v/>
      </c>
      <c r="L619" s="79" t="str">
        <f ca="1">IF($C619="סה""כ",SUM(INDIRECT(ADDRESS(6,COLUMN())&amp;":"&amp;ADDRESS(ROW()-1,COLUMN()))),IFERROR(VLOOKUP($C619,הוצאות!$B:$AA,L$4-1,FALSE),""))</f>
        <v/>
      </c>
      <c r="M619" s="79" t="str">
        <f ca="1">IF($C619="סה""כ",SUM(INDIRECT(ADDRESS(6,COLUMN())&amp;":"&amp;ADDRESS(ROW()-1,COLUMN()))),IFERROR(VLOOKUP($C619,הוצאות!$B:$AA,M$4-1,FALSE),""))</f>
        <v/>
      </c>
      <c r="N619" s="79" t="str">
        <f ca="1">IF($C619="סה""כ",SUM(INDIRECT(ADDRESS(6,COLUMN())&amp;":"&amp;ADDRESS(ROW()-1,COLUMN()))),IFERROR(VLOOKUP($C619,הוצאות!$B:$AA,N$4-1,FALSE),""))</f>
        <v/>
      </c>
      <c r="O619" s="79" t="str">
        <f ca="1">IF($C619="סה""כ",SUM(INDIRECT(ADDRESS(6,COLUMN())&amp;":"&amp;ADDRESS(ROW()-1,COLUMN()))),IFERROR(VLOOKUP($C619,הוצאות!$B:$AA,O$4-1,FALSE),""))</f>
        <v/>
      </c>
    </row>
    <row r="620" spans="1:15" ht="16.5" thickBot="1" x14ac:dyDescent="0.3">
      <c r="A620" s="52">
        <f t="shared" si="10"/>
        <v>0</v>
      </c>
      <c r="C620" s="75" t="str">
        <f>IF(OR(C619="סה""כ",C619=""),"",IF(IFERROR(_xlfn.AGGREGATE(15,6,הוצאות!$B$1:$B$1017*1/--(הוצאות!$A$1:$A$1017=$P$5),ROW()-5),"")&lt;2000000000,IFERROR(_xlfn.AGGREGATE(15,6,הוצאות!$B$1:$B$1017*1/--(הוצאות!$A$1:$A$1017=$P$5),ROW()-5),""),"סה""כ"))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0" s="76" t="str">
        <f>IF(C620="סה""כ","",IFERROR(VLOOKUP($C620,הוצאות!$B:$Z,5,FALSE),""))</f>
        <v/>
      </c>
      <c r="E620" s="77">
        <v>167435</v>
      </c>
      <c r="F620" s="77">
        <v>114565</v>
      </c>
      <c r="G620" s="77">
        <v>145246</v>
      </c>
      <c r="H620" s="78">
        <v>251440</v>
      </c>
      <c r="I620" s="78">
        <v>201029</v>
      </c>
      <c r="J620" s="78">
        <v>265358.28000000003</v>
      </c>
      <c r="K620" s="79" t="str">
        <f ca="1">IF($C620="סה""כ",SUM(INDIRECT(ADDRESS(6,COLUMN())&amp;":"&amp;ADDRESS(ROW()-1,COLUMN()))),IFERROR(VLOOKUP($C620,הוצאות!$B:$AA,K$4-1,FALSE),""))</f>
        <v/>
      </c>
      <c r="L620" s="79" t="str">
        <f ca="1">IF($C620="סה""כ",SUM(INDIRECT(ADDRESS(6,COLUMN())&amp;":"&amp;ADDRESS(ROW()-1,COLUMN()))),IFERROR(VLOOKUP($C620,הוצאות!$B:$AA,L$4-1,FALSE),""))</f>
        <v/>
      </c>
      <c r="M620" s="79" t="str">
        <f ca="1">IF($C620="סה""כ",SUM(INDIRECT(ADDRESS(6,COLUMN())&amp;":"&amp;ADDRESS(ROW()-1,COLUMN()))),IFERROR(VLOOKUP($C620,הוצאות!$B:$AA,M$4-1,FALSE),""))</f>
        <v/>
      </c>
      <c r="N620" s="79" t="str">
        <f ca="1">IF($C620="סה""כ",SUM(INDIRECT(ADDRESS(6,COLUMN())&amp;":"&amp;ADDRESS(ROW()-1,COLUMN()))),IFERROR(VLOOKUP($C620,הוצאות!$B:$AA,N$4-1,FALSE),""))</f>
        <v/>
      </c>
      <c r="O620" s="79" t="str">
        <f ca="1">IF($C620="סה""כ",SUM(INDIRECT(ADDRESS(6,COLUMN())&amp;":"&amp;ADDRESS(ROW()-1,COLUMN()))),IFERROR(VLOOKUP($C620,הוצאות!$B:$AA,O$4-1,FALSE),""))</f>
        <v/>
      </c>
    </row>
    <row r="621" spans="1:15" ht="16.5" thickBot="1" x14ac:dyDescent="0.3">
      <c r="A621" s="52">
        <f t="shared" si="10"/>
        <v>0</v>
      </c>
      <c r="C621" s="75" t="str">
        <f>IF(OR(C620="סה""כ",C620=""),"",IF(IFERROR(_xlfn.AGGREGATE(15,6,הוצאות!$B$1:$B$1017*1/--(הוצאות!$A$1:$A$1017=$P$5),ROW()-5),"")&lt;2000000000,IFERROR(_xlfn.AGGREGATE(15,6,הוצאות!$B$1:$B$1017*1/--(הוצאות!$A$1:$A$1017=$P$5),ROW()-5),""),"סה""כ"))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1" s="76" t="str">
        <f>IF(C621="סה""כ","",IFERROR(VLOOKUP($C621,הוצאות!$B:$Z,5,FALSE),""))</f>
        <v/>
      </c>
      <c r="E621" s="77">
        <v>167435</v>
      </c>
      <c r="F621" s="77">
        <v>114565</v>
      </c>
      <c r="G621" s="77">
        <v>145246</v>
      </c>
      <c r="H621" s="78">
        <v>251440</v>
      </c>
      <c r="I621" s="78">
        <v>201029</v>
      </c>
      <c r="J621" s="78">
        <v>265358.28000000003</v>
      </c>
      <c r="K621" s="79" t="str">
        <f ca="1">IF($C621="סה""כ",SUM(INDIRECT(ADDRESS(6,COLUMN())&amp;":"&amp;ADDRESS(ROW()-1,COLUMN()))),IFERROR(VLOOKUP($C621,הוצאות!$B:$AA,K$4-1,FALSE),""))</f>
        <v/>
      </c>
      <c r="L621" s="79" t="str">
        <f ca="1">IF($C621="סה""כ",SUM(INDIRECT(ADDRESS(6,COLUMN())&amp;":"&amp;ADDRESS(ROW()-1,COLUMN()))),IFERROR(VLOOKUP($C621,הוצאות!$B:$AA,L$4-1,FALSE),""))</f>
        <v/>
      </c>
      <c r="M621" s="79" t="str">
        <f ca="1">IF($C621="סה""כ",SUM(INDIRECT(ADDRESS(6,COLUMN())&amp;":"&amp;ADDRESS(ROW()-1,COLUMN()))),IFERROR(VLOOKUP($C621,הוצאות!$B:$AA,M$4-1,FALSE),""))</f>
        <v/>
      </c>
      <c r="N621" s="79" t="str">
        <f ca="1">IF($C621="סה""כ",SUM(INDIRECT(ADDRESS(6,COLUMN())&amp;":"&amp;ADDRESS(ROW()-1,COLUMN()))),IFERROR(VLOOKUP($C621,הוצאות!$B:$AA,N$4-1,FALSE),""))</f>
        <v/>
      </c>
      <c r="O621" s="79" t="str">
        <f ca="1">IF($C621="סה""כ",SUM(INDIRECT(ADDRESS(6,COLUMN())&amp;":"&amp;ADDRESS(ROW()-1,COLUMN()))),IFERROR(VLOOKUP($C621,הוצאות!$B:$AA,O$4-1,FALSE),""))</f>
        <v/>
      </c>
    </row>
    <row r="622" spans="1:15" ht="16.5" thickBot="1" x14ac:dyDescent="0.3">
      <c r="A622" s="52">
        <f t="shared" si="10"/>
        <v>0</v>
      </c>
      <c r="C622" s="75" t="str">
        <f>IF(OR(C621="סה""כ",C621=""),"",IF(IFERROR(_xlfn.AGGREGATE(15,6,הוצאות!$B$1:$B$1017*1/--(הוצאות!$A$1:$A$1017=$P$5),ROW()-5),"")&lt;2000000000,IFERROR(_xlfn.AGGREGATE(15,6,הוצאות!$B$1:$B$1017*1/--(הוצאות!$A$1:$A$1017=$P$5),ROW()-5),""),"סה""כ"))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2" s="76" t="str">
        <f>IF(C622="סה""כ","",IFERROR(VLOOKUP($C622,הוצאות!$B:$Z,5,FALSE),""))</f>
        <v/>
      </c>
      <c r="E622" s="77">
        <v>167435</v>
      </c>
      <c r="F622" s="77">
        <v>114565</v>
      </c>
      <c r="G622" s="77">
        <v>145246</v>
      </c>
      <c r="H622" s="78">
        <v>251440</v>
      </c>
      <c r="I622" s="78">
        <v>201029</v>
      </c>
      <c r="J622" s="78">
        <v>265358.28000000003</v>
      </c>
      <c r="K622" s="79" t="str">
        <f ca="1">IF($C622="סה""כ",SUM(INDIRECT(ADDRESS(6,COLUMN())&amp;":"&amp;ADDRESS(ROW()-1,COLUMN()))),IFERROR(VLOOKUP($C622,הוצאות!$B:$AA,K$4-1,FALSE),""))</f>
        <v/>
      </c>
      <c r="L622" s="79" t="str">
        <f ca="1">IF($C622="סה""כ",SUM(INDIRECT(ADDRESS(6,COLUMN())&amp;":"&amp;ADDRESS(ROW()-1,COLUMN()))),IFERROR(VLOOKUP($C622,הוצאות!$B:$AA,L$4-1,FALSE),""))</f>
        <v/>
      </c>
      <c r="M622" s="79" t="str">
        <f ca="1">IF($C622="סה""כ",SUM(INDIRECT(ADDRESS(6,COLUMN())&amp;":"&amp;ADDRESS(ROW()-1,COLUMN()))),IFERROR(VLOOKUP($C622,הוצאות!$B:$AA,M$4-1,FALSE),""))</f>
        <v/>
      </c>
      <c r="N622" s="79" t="str">
        <f ca="1">IF($C622="סה""כ",SUM(INDIRECT(ADDRESS(6,COLUMN())&amp;":"&amp;ADDRESS(ROW()-1,COLUMN()))),IFERROR(VLOOKUP($C622,הוצאות!$B:$AA,N$4-1,FALSE),""))</f>
        <v/>
      </c>
      <c r="O622" s="79" t="str">
        <f ca="1">IF($C622="סה""כ",SUM(INDIRECT(ADDRESS(6,COLUMN())&amp;":"&amp;ADDRESS(ROW()-1,COLUMN()))),IFERROR(VLOOKUP($C622,הוצאות!$B:$AA,O$4-1,FALSE),""))</f>
        <v/>
      </c>
    </row>
    <row r="623" spans="1:15" ht="16.5" thickBot="1" x14ac:dyDescent="0.3">
      <c r="A623" s="52">
        <f t="shared" si="10"/>
        <v>0</v>
      </c>
      <c r="C623" s="75" t="str">
        <f>IF(OR(C622="סה""כ",C622=""),"",IF(IFERROR(_xlfn.AGGREGATE(15,6,הוצאות!$B$1:$B$1017*1/--(הוצאות!$A$1:$A$1017=$P$5),ROW()-5),"")&lt;2000000000,IFERROR(_xlfn.AGGREGATE(15,6,הוצאות!$B$1:$B$1017*1/--(הוצאות!$A$1:$A$1017=$P$5),ROW()-5),""),"סה""כ"))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3" s="76" t="str">
        <f>IF(C623="סה""כ","",IFERROR(VLOOKUP($C623,הוצאות!$B:$Z,5,FALSE),""))</f>
        <v/>
      </c>
      <c r="E623" s="77">
        <v>167435</v>
      </c>
      <c r="F623" s="77">
        <v>114565</v>
      </c>
      <c r="G623" s="77">
        <v>145246</v>
      </c>
      <c r="H623" s="78">
        <v>251440</v>
      </c>
      <c r="I623" s="78">
        <v>201029</v>
      </c>
      <c r="J623" s="78">
        <v>265358.28000000003</v>
      </c>
      <c r="K623" s="79" t="str">
        <f ca="1">IF($C623="סה""כ",SUM(INDIRECT(ADDRESS(6,COLUMN())&amp;":"&amp;ADDRESS(ROW()-1,COLUMN()))),IFERROR(VLOOKUP($C623,הוצאות!$B:$AA,K$4-1,FALSE),""))</f>
        <v/>
      </c>
      <c r="L623" s="79" t="str">
        <f ca="1">IF($C623="סה""כ",SUM(INDIRECT(ADDRESS(6,COLUMN())&amp;":"&amp;ADDRESS(ROW()-1,COLUMN()))),IFERROR(VLOOKUP($C623,הוצאות!$B:$AA,L$4-1,FALSE),""))</f>
        <v/>
      </c>
      <c r="M623" s="79" t="str">
        <f ca="1">IF($C623="סה""כ",SUM(INDIRECT(ADDRESS(6,COLUMN())&amp;":"&amp;ADDRESS(ROW()-1,COLUMN()))),IFERROR(VLOOKUP($C623,הוצאות!$B:$AA,M$4-1,FALSE),""))</f>
        <v/>
      </c>
      <c r="N623" s="79" t="str">
        <f ca="1">IF($C623="סה""כ",SUM(INDIRECT(ADDRESS(6,COLUMN())&amp;":"&amp;ADDRESS(ROW()-1,COLUMN()))),IFERROR(VLOOKUP($C623,הוצאות!$B:$AA,N$4-1,FALSE),""))</f>
        <v/>
      </c>
      <c r="O623" s="79" t="str">
        <f ca="1">IF($C623="סה""כ",SUM(INDIRECT(ADDRESS(6,COLUMN())&amp;":"&amp;ADDRESS(ROW()-1,COLUMN()))),IFERROR(VLOOKUP($C623,הוצאות!$B:$AA,O$4-1,FALSE),""))</f>
        <v/>
      </c>
    </row>
    <row r="624" spans="1:15" ht="16.5" thickBot="1" x14ac:dyDescent="0.3">
      <c r="A624" s="52">
        <f t="shared" si="10"/>
        <v>0</v>
      </c>
      <c r="C624" s="75" t="str">
        <f>IF(OR(C623="סה""כ",C623=""),"",IF(IFERROR(_xlfn.AGGREGATE(15,6,הוצאות!$B$1:$B$1017*1/--(הוצאות!$A$1:$A$1017=$P$5),ROW()-5),"")&lt;2000000000,IFERROR(_xlfn.AGGREGATE(15,6,הוצאות!$B$1:$B$1017*1/--(הוצאות!$A$1:$A$1017=$P$5),ROW()-5),""),"סה""כ"))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4" s="76" t="str">
        <f>IF(C624="סה""כ","",IFERROR(VLOOKUP($C624,הוצאות!$B:$Z,5,FALSE),""))</f>
        <v/>
      </c>
      <c r="E624" s="77">
        <v>167435</v>
      </c>
      <c r="F624" s="77">
        <v>114565</v>
      </c>
      <c r="G624" s="77">
        <v>145246</v>
      </c>
      <c r="H624" s="78">
        <v>251440</v>
      </c>
      <c r="I624" s="78">
        <v>201029</v>
      </c>
      <c r="J624" s="78">
        <v>265358.28000000003</v>
      </c>
      <c r="K624" s="79" t="str">
        <f ca="1">IF($C624="סה""כ",SUM(INDIRECT(ADDRESS(6,COLUMN())&amp;":"&amp;ADDRESS(ROW()-1,COLUMN()))),IFERROR(VLOOKUP($C624,הוצאות!$B:$AA,K$4-1,FALSE),""))</f>
        <v/>
      </c>
      <c r="L624" s="79" t="str">
        <f ca="1">IF($C624="סה""כ",SUM(INDIRECT(ADDRESS(6,COLUMN())&amp;":"&amp;ADDRESS(ROW()-1,COLUMN()))),IFERROR(VLOOKUP($C624,הוצאות!$B:$AA,L$4-1,FALSE),""))</f>
        <v/>
      </c>
      <c r="M624" s="79" t="str">
        <f ca="1">IF($C624="סה""כ",SUM(INDIRECT(ADDRESS(6,COLUMN())&amp;":"&amp;ADDRESS(ROW()-1,COLUMN()))),IFERROR(VLOOKUP($C624,הוצאות!$B:$AA,M$4-1,FALSE),""))</f>
        <v/>
      </c>
      <c r="N624" s="79" t="str">
        <f ca="1">IF($C624="סה""כ",SUM(INDIRECT(ADDRESS(6,COLUMN())&amp;":"&amp;ADDRESS(ROW()-1,COLUMN()))),IFERROR(VLOOKUP($C624,הוצאות!$B:$AA,N$4-1,FALSE),""))</f>
        <v/>
      </c>
      <c r="O624" s="79" t="str">
        <f ca="1">IF($C624="סה""כ",SUM(INDIRECT(ADDRESS(6,COLUMN())&amp;":"&amp;ADDRESS(ROW()-1,COLUMN()))),IFERROR(VLOOKUP($C624,הוצאות!$B:$AA,O$4-1,FALSE),""))</f>
        <v/>
      </c>
    </row>
    <row r="625" spans="1:15" ht="16.5" thickBot="1" x14ac:dyDescent="0.3">
      <c r="A625" s="52">
        <f t="shared" si="10"/>
        <v>0</v>
      </c>
      <c r="C625" s="75" t="str">
        <f>IF(OR(C624="סה""כ",C624=""),"",IF(IFERROR(_xlfn.AGGREGATE(15,6,הוצאות!$B$1:$B$1017*1/--(הוצאות!$A$1:$A$1017=$P$5),ROW()-5),"")&lt;2000000000,IFERROR(_xlfn.AGGREGATE(15,6,הוצאות!$B$1:$B$1017*1/--(הוצאות!$A$1:$A$1017=$P$5),ROW()-5),""),"סה""כ"))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5" s="76" t="str">
        <f>IF(C625="סה""כ","",IFERROR(VLOOKUP($C625,הוצאות!$B:$Z,5,FALSE),""))</f>
        <v/>
      </c>
      <c r="E625" s="77">
        <v>167435</v>
      </c>
      <c r="F625" s="77">
        <v>114565</v>
      </c>
      <c r="G625" s="77">
        <v>145246</v>
      </c>
      <c r="H625" s="78">
        <v>251440</v>
      </c>
      <c r="I625" s="78">
        <v>201029</v>
      </c>
      <c r="J625" s="78">
        <v>265358.28000000003</v>
      </c>
      <c r="K625" s="79" t="str">
        <f ca="1">IF($C625="סה""כ",SUM(INDIRECT(ADDRESS(6,COLUMN())&amp;":"&amp;ADDRESS(ROW()-1,COLUMN()))),IFERROR(VLOOKUP($C625,הוצאות!$B:$AA,K$4-1,FALSE),""))</f>
        <v/>
      </c>
      <c r="L625" s="79" t="str">
        <f ca="1">IF($C625="סה""כ",SUM(INDIRECT(ADDRESS(6,COLUMN())&amp;":"&amp;ADDRESS(ROW()-1,COLUMN()))),IFERROR(VLOOKUP($C625,הוצאות!$B:$AA,L$4-1,FALSE),""))</f>
        <v/>
      </c>
      <c r="M625" s="79" t="str">
        <f ca="1">IF($C625="סה""כ",SUM(INDIRECT(ADDRESS(6,COLUMN())&amp;":"&amp;ADDRESS(ROW()-1,COLUMN()))),IFERROR(VLOOKUP($C625,הוצאות!$B:$AA,M$4-1,FALSE),""))</f>
        <v/>
      </c>
      <c r="N625" s="79" t="str">
        <f ca="1">IF($C625="סה""כ",SUM(INDIRECT(ADDRESS(6,COLUMN())&amp;":"&amp;ADDRESS(ROW()-1,COLUMN()))),IFERROR(VLOOKUP($C625,הוצאות!$B:$AA,N$4-1,FALSE),""))</f>
        <v/>
      </c>
      <c r="O625" s="79" t="str">
        <f ca="1">IF($C625="סה""כ",SUM(INDIRECT(ADDRESS(6,COLUMN())&amp;":"&amp;ADDRESS(ROW()-1,COLUMN()))),IFERROR(VLOOKUP($C625,הוצאות!$B:$AA,O$4-1,FALSE),""))</f>
        <v/>
      </c>
    </row>
    <row r="626" spans="1:15" ht="16.5" thickBot="1" x14ac:dyDescent="0.3">
      <c r="A626" s="52">
        <f t="shared" si="10"/>
        <v>0</v>
      </c>
      <c r="C626" s="75" t="str">
        <f>IF(OR(C625="סה""כ",C625=""),"",IF(IFERROR(_xlfn.AGGREGATE(15,6,הוצאות!$B$1:$B$1017*1/--(הוצאות!$A$1:$A$1017=$P$5),ROW()-5),"")&lt;2000000000,IFERROR(_xlfn.AGGREGATE(15,6,הוצאות!$B$1:$B$1017*1/--(הוצאות!$A$1:$A$1017=$P$5),ROW()-5),""),"סה""כ"))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6" s="76" t="str">
        <f>IF(C626="סה""כ","",IFERROR(VLOOKUP($C626,הוצאות!$B:$Z,5,FALSE),""))</f>
        <v/>
      </c>
      <c r="E626" s="77">
        <v>167435</v>
      </c>
      <c r="F626" s="77">
        <v>114565</v>
      </c>
      <c r="G626" s="77">
        <v>145246</v>
      </c>
      <c r="H626" s="78">
        <v>251440</v>
      </c>
      <c r="I626" s="78">
        <v>201029</v>
      </c>
      <c r="J626" s="78">
        <v>265358.28000000003</v>
      </c>
      <c r="K626" s="79" t="str">
        <f ca="1">IF($C626="סה""כ",SUM(INDIRECT(ADDRESS(6,COLUMN())&amp;":"&amp;ADDRESS(ROW()-1,COLUMN()))),IFERROR(VLOOKUP($C626,הוצאות!$B:$AA,K$4-1,FALSE),""))</f>
        <v/>
      </c>
      <c r="L626" s="79" t="str">
        <f ca="1">IF($C626="סה""כ",SUM(INDIRECT(ADDRESS(6,COLUMN())&amp;":"&amp;ADDRESS(ROW()-1,COLUMN()))),IFERROR(VLOOKUP($C626,הוצאות!$B:$AA,L$4-1,FALSE),""))</f>
        <v/>
      </c>
      <c r="M626" s="79" t="str">
        <f ca="1">IF($C626="סה""כ",SUM(INDIRECT(ADDRESS(6,COLUMN())&amp;":"&amp;ADDRESS(ROW()-1,COLUMN()))),IFERROR(VLOOKUP($C626,הוצאות!$B:$AA,M$4-1,FALSE),""))</f>
        <v/>
      </c>
      <c r="N626" s="79" t="str">
        <f ca="1">IF($C626="סה""כ",SUM(INDIRECT(ADDRESS(6,COLUMN())&amp;":"&amp;ADDRESS(ROW()-1,COLUMN()))),IFERROR(VLOOKUP($C626,הוצאות!$B:$AA,N$4-1,FALSE),""))</f>
        <v/>
      </c>
      <c r="O626" s="79" t="str">
        <f ca="1">IF($C626="סה""כ",SUM(INDIRECT(ADDRESS(6,COLUMN())&amp;":"&amp;ADDRESS(ROW()-1,COLUMN()))),IFERROR(VLOOKUP($C626,הוצאות!$B:$AA,O$4-1,FALSE),""))</f>
        <v/>
      </c>
    </row>
    <row r="627" spans="1:15" ht="16.5" thickBot="1" x14ac:dyDescent="0.3">
      <c r="A627" s="52">
        <f t="shared" si="10"/>
        <v>0</v>
      </c>
      <c r="C627" s="75" t="str">
        <f>IF(OR(C626="סה""כ",C626=""),"",IF(IFERROR(_xlfn.AGGREGATE(15,6,הוצאות!$B$1:$B$1017*1/--(הוצאות!$A$1:$A$1017=$P$5),ROW()-5),"")&lt;2000000000,IFERROR(_xlfn.AGGREGATE(15,6,הוצאות!$B$1:$B$1017*1/--(הוצאות!$A$1:$A$1017=$P$5),ROW()-5),""),"סה""כ"))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7" s="76" t="str">
        <f>IF(C627="סה""כ","",IFERROR(VLOOKUP($C627,הוצאות!$B:$Z,5,FALSE),""))</f>
        <v/>
      </c>
      <c r="E627" s="77">
        <v>167435</v>
      </c>
      <c r="F627" s="77">
        <v>114565</v>
      </c>
      <c r="G627" s="77">
        <v>145246</v>
      </c>
      <c r="H627" s="78">
        <v>251440</v>
      </c>
      <c r="I627" s="78">
        <v>201029</v>
      </c>
      <c r="J627" s="78">
        <v>265358.28000000003</v>
      </c>
      <c r="K627" s="79" t="str">
        <f ca="1">IF($C627="סה""כ",SUM(INDIRECT(ADDRESS(6,COLUMN())&amp;":"&amp;ADDRESS(ROW()-1,COLUMN()))),IFERROR(VLOOKUP($C627,הוצאות!$B:$AA,K$4-1,FALSE),""))</f>
        <v/>
      </c>
      <c r="L627" s="79" t="str">
        <f ca="1">IF($C627="סה""כ",SUM(INDIRECT(ADDRESS(6,COLUMN())&amp;":"&amp;ADDRESS(ROW()-1,COLUMN()))),IFERROR(VLOOKUP($C627,הוצאות!$B:$AA,L$4-1,FALSE),""))</f>
        <v/>
      </c>
      <c r="M627" s="79" t="str">
        <f ca="1">IF($C627="סה""כ",SUM(INDIRECT(ADDRESS(6,COLUMN())&amp;":"&amp;ADDRESS(ROW()-1,COLUMN()))),IFERROR(VLOOKUP($C627,הוצאות!$B:$AA,M$4-1,FALSE),""))</f>
        <v/>
      </c>
      <c r="N627" s="79" t="str">
        <f ca="1">IF($C627="סה""כ",SUM(INDIRECT(ADDRESS(6,COLUMN())&amp;":"&amp;ADDRESS(ROW()-1,COLUMN()))),IFERROR(VLOOKUP($C627,הוצאות!$B:$AA,N$4-1,FALSE),""))</f>
        <v/>
      </c>
      <c r="O627" s="79" t="str">
        <f ca="1">IF($C627="סה""כ",SUM(INDIRECT(ADDRESS(6,COLUMN())&amp;":"&amp;ADDRESS(ROW()-1,COLUMN()))),IFERROR(VLOOKUP($C627,הוצאות!$B:$AA,O$4-1,FALSE),""))</f>
        <v/>
      </c>
    </row>
    <row r="628" spans="1:15" ht="16.5" thickBot="1" x14ac:dyDescent="0.3">
      <c r="A628" s="52">
        <f t="shared" si="10"/>
        <v>0</v>
      </c>
      <c r="C628" s="75" t="str">
        <f>IF(OR(C627="סה""כ",C627=""),"",IF(IFERROR(_xlfn.AGGREGATE(15,6,הוצאות!$B$1:$B$1017*1/--(הוצאות!$A$1:$A$1017=$P$5),ROW()-5),"")&lt;2000000000,IFERROR(_xlfn.AGGREGATE(15,6,הוצאות!$B$1:$B$1017*1/--(הוצאות!$A$1:$A$1017=$P$5),ROW()-5),""),"סה""כ"))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8" s="76" t="str">
        <f>IF(C628="סה""כ","",IFERROR(VLOOKUP($C628,הוצאות!$B:$Z,5,FALSE),""))</f>
        <v/>
      </c>
      <c r="E628" s="77">
        <v>167435</v>
      </c>
      <c r="F628" s="77">
        <v>114565</v>
      </c>
      <c r="G628" s="77">
        <v>145246</v>
      </c>
      <c r="H628" s="78">
        <v>251440</v>
      </c>
      <c r="I628" s="78">
        <v>201029</v>
      </c>
      <c r="J628" s="78">
        <v>265358.28000000003</v>
      </c>
      <c r="K628" s="79" t="str">
        <f ca="1">IF($C628="סה""כ",SUM(INDIRECT(ADDRESS(6,COLUMN())&amp;":"&amp;ADDRESS(ROW()-1,COLUMN()))),IFERROR(VLOOKUP($C628,הוצאות!$B:$AA,K$4-1,FALSE),""))</f>
        <v/>
      </c>
      <c r="L628" s="79" t="str">
        <f ca="1">IF($C628="סה""כ",SUM(INDIRECT(ADDRESS(6,COLUMN())&amp;":"&amp;ADDRESS(ROW()-1,COLUMN()))),IFERROR(VLOOKUP($C628,הוצאות!$B:$AA,L$4-1,FALSE),""))</f>
        <v/>
      </c>
      <c r="M628" s="79" t="str">
        <f ca="1">IF($C628="סה""כ",SUM(INDIRECT(ADDRESS(6,COLUMN())&amp;":"&amp;ADDRESS(ROW()-1,COLUMN()))),IFERROR(VLOOKUP($C628,הוצאות!$B:$AA,M$4-1,FALSE),""))</f>
        <v/>
      </c>
      <c r="N628" s="79" t="str">
        <f ca="1">IF($C628="סה""כ",SUM(INDIRECT(ADDRESS(6,COLUMN())&amp;":"&amp;ADDRESS(ROW()-1,COLUMN()))),IFERROR(VLOOKUP($C628,הוצאות!$B:$AA,N$4-1,FALSE),""))</f>
        <v/>
      </c>
      <c r="O628" s="79" t="str">
        <f ca="1">IF($C628="סה""כ",SUM(INDIRECT(ADDRESS(6,COLUMN())&amp;":"&amp;ADDRESS(ROW()-1,COLUMN()))),IFERROR(VLOOKUP($C628,הוצאות!$B:$AA,O$4-1,FALSE),""))</f>
        <v/>
      </c>
    </row>
    <row r="629" spans="1:15" ht="16.5" thickBot="1" x14ac:dyDescent="0.3">
      <c r="A629" s="52">
        <f t="shared" si="10"/>
        <v>0</v>
      </c>
      <c r="C629" s="75" t="str">
        <f>IF(OR(C628="סה""כ",C628=""),"",IF(IFERROR(_xlfn.AGGREGATE(15,6,הוצאות!$B$1:$B$1017*1/--(הוצאות!$A$1:$A$1017=$P$5),ROW()-5),"")&lt;2000000000,IFERROR(_xlfn.AGGREGATE(15,6,הוצאות!$B$1:$B$1017*1/--(הוצאות!$A$1:$A$1017=$P$5),ROW()-5),""),"סה""כ"))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29" s="76" t="str">
        <f>IF(C629="סה""כ","",IFERROR(VLOOKUP($C629,הוצאות!$B:$Z,5,FALSE),""))</f>
        <v/>
      </c>
      <c r="E629" s="77">
        <v>167435</v>
      </c>
      <c r="F629" s="77">
        <v>114565</v>
      </c>
      <c r="G629" s="77">
        <v>145246</v>
      </c>
      <c r="H629" s="78">
        <v>251440</v>
      </c>
      <c r="I629" s="78">
        <v>201029</v>
      </c>
      <c r="J629" s="78">
        <v>265358.28000000003</v>
      </c>
      <c r="K629" s="79" t="str">
        <f ca="1">IF($C629="סה""כ",SUM(INDIRECT(ADDRESS(6,COLUMN())&amp;":"&amp;ADDRESS(ROW()-1,COLUMN()))),IFERROR(VLOOKUP($C629,הוצאות!$B:$AA,K$4-1,FALSE),""))</f>
        <v/>
      </c>
      <c r="L629" s="79" t="str">
        <f ca="1">IF($C629="סה""כ",SUM(INDIRECT(ADDRESS(6,COLUMN())&amp;":"&amp;ADDRESS(ROW()-1,COLUMN()))),IFERROR(VLOOKUP($C629,הוצאות!$B:$AA,L$4-1,FALSE),""))</f>
        <v/>
      </c>
      <c r="M629" s="79" t="str">
        <f ca="1">IF($C629="סה""כ",SUM(INDIRECT(ADDRESS(6,COLUMN())&amp;":"&amp;ADDRESS(ROW()-1,COLUMN()))),IFERROR(VLOOKUP($C629,הוצאות!$B:$AA,M$4-1,FALSE),""))</f>
        <v/>
      </c>
      <c r="N629" s="79" t="str">
        <f ca="1">IF($C629="סה""כ",SUM(INDIRECT(ADDRESS(6,COLUMN())&amp;":"&amp;ADDRESS(ROW()-1,COLUMN()))),IFERROR(VLOOKUP($C629,הוצאות!$B:$AA,N$4-1,FALSE),""))</f>
        <v/>
      </c>
      <c r="O629" s="79" t="str">
        <f ca="1">IF($C629="סה""כ",SUM(INDIRECT(ADDRESS(6,COLUMN())&amp;":"&amp;ADDRESS(ROW()-1,COLUMN()))),IFERROR(VLOOKUP($C629,הוצאות!$B:$AA,O$4-1,FALSE),""))</f>
        <v/>
      </c>
    </row>
    <row r="630" spans="1:15" ht="16.5" thickBot="1" x14ac:dyDescent="0.3">
      <c r="A630" s="52">
        <f t="shared" si="10"/>
        <v>0</v>
      </c>
      <c r="C630" s="75" t="str">
        <f>IF(OR(C629="סה""כ",C629=""),"",IF(IFERROR(_xlfn.AGGREGATE(15,6,הוצאות!$B$1:$B$1017*1/--(הוצאות!$A$1:$A$1017=$P$5),ROW()-5),"")&lt;2000000000,IFERROR(_xlfn.AGGREGATE(15,6,הוצאות!$B$1:$B$1017*1/--(הוצאות!$A$1:$A$1017=$P$5),ROW()-5),""),"סה""כ"))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0" s="76" t="str">
        <f>IF(C630="סה""כ","",IFERROR(VLOOKUP($C630,הוצאות!$B:$Z,5,FALSE),""))</f>
        <v/>
      </c>
      <c r="E630" s="77">
        <v>167435</v>
      </c>
      <c r="F630" s="77">
        <v>114565</v>
      </c>
      <c r="G630" s="77">
        <v>145246</v>
      </c>
      <c r="H630" s="78">
        <v>251440</v>
      </c>
      <c r="I630" s="78">
        <v>201029</v>
      </c>
      <c r="J630" s="78">
        <v>265358.28000000003</v>
      </c>
      <c r="K630" s="79" t="str">
        <f ca="1">IF($C630="סה""כ",SUM(INDIRECT(ADDRESS(6,COLUMN())&amp;":"&amp;ADDRESS(ROW()-1,COLUMN()))),IFERROR(VLOOKUP($C630,הוצאות!$B:$AA,K$4-1,FALSE),""))</f>
        <v/>
      </c>
      <c r="L630" s="79" t="str">
        <f ca="1">IF($C630="סה""כ",SUM(INDIRECT(ADDRESS(6,COLUMN())&amp;":"&amp;ADDRESS(ROW()-1,COLUMN()))),IFERROR(VLOOKUP($C630,הוצאות!$B:$AA,L$4-1,FALSE),""))</f>
        <v/>
      </c>
      <c r="M630" s="79" t="str">
        <f ca="1">IF($C630="סה""כ",SUM(INDIRECT(ADDRESS(6,COLUMN())&amp;":"&amp;ADDRESS(ROW()-1,COLUMN()))),IFERROR(VLOOKUP($C630,הוצאות!$B:$AA,M$4-1,FALSE),""))</f>
        <v/>
      </c>
      <c r="N630" s="79" t="str">
        <f ca="1">IF($C630="סה""כ",SUM(INDIRECT(ADDRESS(6,COLUMN())&amp;":"&amp;ADDRESS(ROW()-1,COLUMN()))),IFERROR(VLOOKUP($C630,הוצאות!$B:$AA,N$4-1,FALSE),""))</f>
        <v/>
      </c>
      <c r="O630" s="79" t="str">
        <f ca="1">IF($C630="סה""כ",SUM(INDIRECT(ADDRESS(6,COLUMN())&amp;":"&amp;ADDRESS(ROW()-1,COLUMN()))),IFERROR(VLOOKUP($C630,הוצאות!$B:$AA,O$4-1,FALSE),""))</f>
        <v/>
      </c>
    </row>
    <row r="631" spans="1:15" ht="16.5" thickBot="1" x14ac:dyDescent="0.3">
      <c r="A631" s="52">
        <f t="shared" si="10"/>
        <v>0</v>
      </c>
      <c r="C631" s="75" t="str">
        <f>IF(OR(C630="סה""כ",C630=""),"",IF(IFERROR(_xlfn.AGGREGATE(15,6,הוצאות!$B$1:$B$1017*1/--(הוצאות!$A$1:$A$1017=$P$5),ROW()-5),"")&lt;2000000000,IFERROR(_xlfn.AGGREGATE(15,6,הוצאות!$B$1:$B$1017*1/--(הוצאות!$A$1:$A$1017=$P$5),ROW()-5),""),"סה""כ"))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1" s="76" t="str">
        <f>IF(C631="סה""כ","",IFERROR(VLOOKUP($C631,הוצאות!$B:$Z,5,FALSE),""))</f>
        <v/>
      </c>
      <c r="E631" s="77">
        <v>167435</v>
      </c>
      <c r="F631" s="77">
        <v>114565</v>
      </c>
      <c r="G631" s="77">
        <v>145246</v>
      </c>
      <c r="H631" s="78">
        <v>251440</v>
      </c>
      <c r="I631" s="78">
        <v>201029</v>
      </c>
      <c r="J631" s="78">
        <v>265358.28000000003</v>
      </c>
      <c r="K631" s="79" t="str">
        <f ca="1">IF($C631="סה""כ",SUM(INDIRECT(ADDRESS(6,COLUMN())&amp;":"&amp;ADDRESS(ROW()-1,COLUMN()))),IFERROR(VLOOKUP($C631,הוצאות!$B:$AA,K$4-1,FALSE),""))</f>
        <v/>
      </c>
      <c r="L631" s="79" t="str">
        <f ca="1">IF($C631="סה""כ",SUM(INDIRECT(ADDRESS(6,COLUMN())&amp;":"&amp;ADDRESS(ROW()-1,COLUMN()))),IFERROR(VLOOKUP($C631,הוצאות!$B:$AA,L$4-1,FALSE),""))</f>
        <v/>
      </c>
      <c r="M631" s="79" t="str">
        <f ca="1">IF($C631="סה""כ",SUM(INDIRECT(ADDRESS(6,COLUMN())&amp;":"&amp;ADDRESS(ROW()-1,COLUMN()))),IFERROR(VLOOKUP($C631,הוצאות!$B:$AA,M$4-1,FALSE),""))</f>
        <v/>
      </c>
      <c r="N631" s="79" t="str">
        <f ca="1">IF($C631="סה""כ",SUM(INDIRECT(ADDRESS(6,COLUMN())&amp;":"&amp;ADDRESS(ROW()-1,COLUMN()))),IFERROR(VLOOKUP($C631,הוצאות!$B:$AA,N$4-1,FALSE),""))</f>
        <v/>
      </c>
      <c r="O631" s="79" t="str">
        <f ca="1">IF($C631="סה""כ",SUM(INDIRECT(ADDRESS(6,COLUMN())&amp;":"&amp;ADDRESS(ROW()-1,COLUMN()))),IFERROR(VLOOKUP($C631,הוצאות!$B:$AA,O$4-1,FALSE),""))</f>
        <v/>
      </c>
    </row>
    <row r="632" spans="1:15" ht="16.5" thickBot="1" x14ac:dyDescent="0.3">
      <c r="A632" s="52">
        <f t="shared" si="10"/>
        <v>0</v>
      </c>
      <c r="C632" s="75" t="str">
        <f>IF(OR(C631="סה""כ",C631=""),"",IF(IFERROR(_xlfn.AGGREGATE(15,6,הוצאות!$B$1:$B$1017*1/--(הוצאות!$A$1:$A$1017=$P$5),ROW()-5),"")&lt;2000000000,IFERROR(_xlfn.AGGREGATE(15,6,הוצאות!$B$1:$B$1017*1/--(הוצאות!$A$1:$A$1017=$P$5),ROW()-5),""),"סה""כ"))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2" s="76" t="str">
        <f>IF(C632="סה""כ","",IFERROR(VLOOKUP($C632,הוצאות!$B:$Z,5,FALSE),""))</f>
        <v/>
      </c>
      <c r="E632" s="77">
        <v>167435</v>
      </c>
      <c r="F632" s="77">
        <v>114565</v>
      </c>
      <c r="G632" s="77">
        <v>145246</v>
      </c>
      <c r="H632" s="78">
        <v>251440</v>
      </c>
      <c r="I632" s="78">
        <v>201029</v>
      </c>
      <c r="J632" s="78">
        <v>265358.28000000003</v>
      </c>
      <c r="K632" s="79" t="str">
        <f ca="1">IF($C632="סה""כ",SUM(INDIRECT(ADDRESS(6,COLUMN())&amp;":"&amp;ADDRESS(ROW()-1,COLUMN()))),IFERROR(VLOOKUP($C632,הוצאות!$B:$AA,K$4-1,FALSE),""))</f>
        <v/>
      </c>
      <c r="L632" s="79" t="str">
        <f ca="1">IF($C632="סה""כ",SUM(INDIRECT(ADDRESS(6,COLUMN())&amp;":"&amp;ADDRESS(ROW()-1,COLUMN()))),IFERROR(VLOOKUP($C632,הוצאות!$B:$AA,L$4-1,FALSE),""))</f>
        <v/>
      </c>
      <c r="M632" s="79" t="str">
        <f ca="1">IF($C632="סה""כ",SUM(INDIRECT(ADDRESS(6,COLUMN())&amp;":"&amp;ADDRESS(ROW()-1,COLUMN()))),IFERROR(VLOOKUP($C632,הוצאות!$B:$AA,M$4-1,FALSE),""))</f>
        <v/>
      </c>
      <c r="N632" s="79" t="str">
        <f ca="1">IF($C632="סה""כ",SUM(INDIRECT(ADDRESS(6,COLUMN())&amp;":"&amp;ADDRESS(ROW()-1,COLUMN()))),IFERROR(VLOOKUP($C632,הוצאות!$B:$AA,N$4-1,FALSE),""))</f>
        <v/>
      </c>
      <c r="O632" s="79" t="str">
        <f ca="1">IF($C632="סה""כ",SUM(INDIRECT(ADDRESS(6,COLUMN())&amp;":"&amp;ADDRESS(ROW()-1,COLUMN()))),IFERROR(VLOOKUP($C632,הוצאות!$B:$AA,O$4-1,FALSE),""))</f>
        <v/>
      </c>
    </row>
    <row r="633" spans="1:15" ht="16.5" thickBot="1" x14ac:dyDescent="0.3">
      <c r="A633" s="52">
        <f t="shared" si="10"/>
        <v>0</v>
      </c>
      <c r="C633" s="75" t="str">
        <f>IF(OR(C632="סה""כ",C632=""),"",IF(IFERROR(_xlfn.AGGREGATE(15,6,הוצאות!$B$1:$B$1017*1/--(הוצאות!$A$1:$A$1017=$P$5),ROW()-5),"")&lt;2000000000,IFERROR(_xlfn.AGGREGATE(15,6,הוצאות!$B$1:$B$1017*1/--(הוצאות!$A$1:$A$1017=$P$5),ROW()-5),""),"סה""כ"))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3" s="76" t="str">
        <f>IF(C633="סה""כ","",IFERROR(VLOOKUP($C633,הוצאות!$B:$Z,5,FALSE),""))</f>
        <v/>
      </c>
      <c r="E633" s="77">
        <v>167435</v>
      </c>
      <c r="F633" s="77">
        <v>114565</v>
      </c>
      <c r="G633" s="77">
        <v>145246</v>
      </c>
      <c r="H633" s="78">
        <v>251440</v>
      </c>
      <c r="I633" s="78">
        <v>201029</v>
      </c>
      <c r="J633" s="78">
        <v>265358.28000000003</v>
      </c>
      <c r="K633" s="79" t="str">
        <f ca="1">IF($C633="סה""כ",SUM(INDIRECT(ADDRESS(6,COLUMN())&amp;":"&amp;ADDRESS(ROW()-1,COLUMN()))),IFERROR(VLOOKUP($C633,הוצאות!$B:$AA,K$4-1,FALSE),""))</f>
        <v/>
      </c>
      <c r="L633" s="79" t="str">
        <f ca="1">IF($C633="סה""כ",SUM(INDIRECT(ADDRESS(6,COLUMN())&amp;":"&amp;ADDRESS(ROW()-1,COLUMN()))),IFERROR(VLOOKUP($C633,הוצאות!$B:$AA,L$4-1,FALSE),""))</f>
        <v/>
      </c>
      <c r="M633" s="79" t="str">
        <f ca="1">IF($C633="סה""כ",SUM(INDIRECT(ADDRESS(6,COLUMN())&amp;":"&amp;ADDRESS(ROW()-1,COLUMN()))),IFERROR(VLOOKUP($C633,הוצאות!$B:$AA,M$4-1,FALSE),""))</f>
        <v/>
      </c>
      <c r="N633" s="79" t="str">
        <f ca="1">IF($C633="סה""כ",SUM(INDIRECT(ADDRESS(6,COLUMN())&amp;":"&amp;ADDRESS(ROW()-1,COLUMN()))),IFERROR(VLOOKUP($C633,הוצאות!$B:$AA,N$4-1,FALSE),""))</f>
        <v/>
      </c>
      <c r="O633" s="79" t="str">
        <f ca="1">IF($C633="סה""כ",SUM(INDIRECT(ADDRESS(6,COLUMN())&amp;":"&amp;ADDRESS(ROW()-1,COLUMN()))),IFERROR(VLOOKUP($C633,הוצאות!$B:$AA,O$4-1,FALSE),""))</f>
        <v/>
      </c>
    </row>
    <row r="634" spans="1:15" ht="16.5" thickBot="1" x14ac:dyDescent="0.3">
      <c r="A634" s="52">
        <f t="shared" si="10"/>
        <v>0</v>
      </c>
      <c r="C634" s="75" t="str">
        <f>IF(OR(C633="סה""כ",C633=""),"",IF(IFERROR(_xlfn.AGGREGATE(15,6,הוצאות!$B$1:$B$1017*1/--(הוצאות!$A$1:$A$1017=$P$5),ROW()-5),"")&lt;2000000000,IFERROR(_xlfn.AGGREGATE(15,6,הוצאות!$B$1:$B$1017*1/--(הוצאות!$A$1:$A$1017=$P$5),ROW()-5),""),"סה""כ"))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4" s="76" t="str">
        <f>IF(C634="סה""כ","",IFERROR(VLOOKUP($C634,הוצאות!$B:$Z,5,FALSE),""))</f>
        <v/>
      </c>
      <c r="E634" s="77">
        <v>167435</v>
      </c>
      <c r="F634" s="77">
        <v>114565</v>
      </c>
      <c r="G634" s="77">
        <v>145246</v>
      </c>
      <c r="H634" s="78">
        <v>251440</v>
      </c>
      <c r="I634" s="78">
        <v>201029</v>
      </c>
      <c r="J634" s="78">
        <v>265358.28000000003</v>
      </c>
      <c r="K634" s="79" t="str">
        <f ca="1">IF($C634="סה""כ",SUM(INDIRECT(ADDRESS(6,COLUMN())&amp;":"&amp;ADDRESS(ROW()-1,COLUMN()))),IFERROR(VLOOKUP($C634,הוצאות!$B:$AA,K$4-1,FALSE),""))</f>
        <v/>
      </c>
      <c r="L634" s="79" t="str">
        <f ca="1">IF($C634="סה""כ",SUM(INDIRECT(ADDRESS(6,COLUMN())&amp;":"&amp;ADDRESS(ROW()-1,COLUMN()))),IFERROR(VLOOKUP($C634,הוצאות!$B:$AA,L$4-1,FALSE),""))</f>
        <v/>
      </c>
      <c r="M634" s="79" t="str">
        <f ca="1">IF($C634="סה""כ",SUM(INDIRECT(ADDRESS(6,COLUMN())&amp;":"&amp;ADDRESS(ROW()-1,COLUMN()))),IFERROR(VLOOKUP($C634,הוצאות!$B:$AA,M$4-1,FALSE),""))</f>
        <v/>
      </c>
      <c r="N634" s="79" t="str">
        <f ca="1">IF($C634="סה""כ",SUM(INDIRECT(ADDRESS(6,COLUMN())&amp;":"&amp;ADDRESS(ROW()-1,COLUMN()))),IFERROR(VLOOKUP($C634,הוצאות!$B:$AA,N$4-1,FALSE),""))</f>
        <v/>
      </c>
      <c r="O634" s="79" t="str">
        <f ca="1">IF($C634="סה""כ",SUM(INDIRECT(ADDRESS(6,COLUMN())&amp;":"&amp;ADDRESS(ROW()-1,COLUMN()))),IFERROR(VLOOKUP($C634,הוצאות!$B:$AA,O$4-1,FALSE),""))</f>
        <v/>
      </c>
    </row>
    <row r="635" spans="1:15" ht="16.5" thickBot="1" x14ac:dyDescent="0.3">
      <c r="A635" s="52">
        <f t="shared" si="10"/>
        <v>0</v>
      </c>
      <c r="C635" s="75" t="str">
        <f>IF(OR(C634="סה""כ",C634=""),"",IF(IFERROR(_xlfn.AGGREGATE(15,6,הוצאות!$B$1:$B$1017*1/--(הוצאות!$A$1:$A$1017=$P$5),ROW()-5),"")&lt;2000000000,IFERROR(_xlfn.AGGREGATE(15,6,הוצאות!$B$1:$B$1017*1/--(הוצאות!$A$1:$A$1017=$P$5),ROW()-5),""),"סה""כ"))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5" s="76" t="str">
        <f>IF(C635="סה""כ","",IFERROR(VLOOKUP($C635,הוצאות!$B:$Z,5,FALSE),""))</f>
        <v/>
      </c>
      <c r="E635" s="77">
        <v>167435</v>
      </c>
      <c r="F635" s="77">
        <v>114565</v>
      </c>
      <c r="G635" s="77">
        <v>145246</v>
      </c>
      <c r="H635" s="78">
        <v>251440</v>
      </c>
      <c r="I635" s="78">
        <v>201029</v>
      </c>
      <c r="J635" s="78">
        <v>265358.28000000003</v>
      </c>
      <c r="K635" s="79" t="str">
        <f ca="1">IF($C635="סה""כ",SUM(INDIRECT(ADDRESS(6,COLUMN())&amp;":"&amp;ADDRESS(ROW()-1,COLUMN()))),IFERROR(VLOOKUP($C635,הוצאות!$B:$AA,K$4-1,FALSE),""))</f>
        <v/>
      </c>
      <c r="L635" s="79" t="str">
        <f ca="1">IF($C635="סה""כ",SUM(INDIRECT(ADDRESS(6,COLUMN())&amp;":"&amp;ADDRESS(ROW()-1,COLUMN()))),IFERROR(VLOOKUP($C635,הוצאות!$B:$AA,L$4-1,FALSE),""))</f>
        <v/>
      </c>
      <c r="M635" s="79" t="str">
        <f ca="1">IF($C635="סה""כ",SUM(INDIRECT(ADDRESS(6,COLUMN())&amp;":"&amp;ADDRESS(ROW()-1,COLUMN()))),IFERROR(VLOOKUP($C635,הוצאות!$B:$AA,M$4-1,FALSE),""))</f>
        <v/>
      </c>
      <c r="N635" s="79" t="str">
        <f ca="1">IF($C635="סה""כ",SUM(INDIRECT(ADDRESS(6,COLUMN())&amp;":"&amp;ADDRESS(ROW()-1,COLUMN()))),IFERROR(VLOOKUP($C635,הוצאות!$B:$AA,N$4-1,FALSE),""))</f>
        <v/>
      </c>
      <c r="O635" s="79" t="str">
        <f ca="1">IF($C635="סה""כ",SUM(INDIRECT(ADDRESS(6,COLUMN())&amp;":"&amp;ADDRESS(ROW()-1,COLUMN()))),IFERROR(VLOOKUP($C635,הוצאות!$B:$AA,O$4-1,FALSE),""))</f>
        <v/>
      </c>
    </row>
    <row r="636" spans="1:15" ht="16.5" thickBot="1" x14ac:dyDescent="0.3">
      <c r="A636" s="52">
        <f t="shared" si="10"/>
        <v>0</v>
      </c>
      <c r="C636" s="75" t="str">
        <f>IF(OR(C635="סה""כ",C635=""),"",IF(IFERROR(_xlfn.AGGREGATE(15,6,הוצאות!$B$1:$B$1017*1/--(הוצאות!$A$1:$A$1017=$P$5),ROW()-5),"")&lt;2000000000,IFERROR(_xlfn.AGGREGATE(15,6,הוצאות!$B$1:$B$1017*1/--(הוצאות!$A$1:$A$1017=$P$5),ROW()-5),""),"סה""כ"))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6" s="76" t="str">
        <f>IF(C636="סה""כ","",IFERROR(VLOOKUP($C636,הוצאות!$B:$Z,5,FALSE),""))</f>
        <v/>
      </c>
      <c r="E636" s="77">
        <v>167435</v>
      </c>
      <c r="F636" s="77">
        <v>114565</v>
      </c>
      <c r="G636" s="77">
        <v>145246</v>
      </c>
      <c r="H636" s="78">
        <v>251440</v>
      </c>
      <c r="I636" s="78">
        <v>201029</v>
      </c>
      <c r="J636" s="78">
        <v>265358.28000000003</v>
      </c>
      <c r="K636" s="79" t="str">
        <f ca="1">IF($C636="סה""כ",SUM(INDIRECT(ADDRESS(6,COLUMN())&amp;":"&amp;ADDRESS(ROW()-1,COLUMN()))),IFERROR(VLOOKUP($C636,הוצאות!$B:$AA,K$4-1,FALSE),""))</f>
        <v/>
      </c>
      <c r="L636" s="79" t="str">
        <f ca="1">IF($C636="סה""כ",SUM(INDIRECT(ADDRESS(6,COLUMN())&amp;":"&amp;ADDRESS(ROW()-1,COLUMN()))),IFERROR(VLOOKUP($C636,הוצאות!$B:$AA,L$4-1,FALSE),""))</f>
        <v/>
      </c>
      <c r="M636" s="79" t="str">
        <f ca="1">IF($C636="סה""כ",SUM(INDIRECT(ADDRESS(6,COLUMN())&amp;":"&amp;ADDRESS(ROW()-1,COLUMN()))),IFERROR(VLOOKUP($C636,הוצאות!$B:$AA,M$4-1,FALSE),""))</f>
        <v/>
      </c>
      <c r="N636" s="79" t="str">
        <f ca="1">IF($C636="סה""כ",SUM(INDIRECT(ADDRESS(6,COLUMN())&amp;":"&amp;ADDRESS(ROW()-1,COLUMN()))),IFERROR(VLOOKUP($C636,הוצאות!$B:$AA,N$4-1,FALSE),""))</f>
        <v/>
      </c>
      <c r="O636" s="79" t="str">
        <f ca="1">IF($C636="סה""כ",SUM(INDIRECT(ADDRESS(6,COLUMN())&amp;":"&amp;ADDRESS(ROW()-1,COLUMN()))),IFERROR(VLOOKUP($C636,הוצאות!$B:$AA,O$4-1,FALSE),""))</f>
        <v/>
      </c>
    </row>
    <row r="637" spans="1:15" ht="16.5" thickBot="1" x14ac:dyDescent="0.3">
      <c r="A637" s="52">
        <f t="shared" si="10"/>
        <v>0</v>
      </c>
      <c r="C637" s="75" t="str">
        <f>IF(OR(C636="סה""כ",C636=""),"",IF(IFERROR(_xlfn.AGGREGATE(15,6,הוצאות!$B$1:$B$1017*1/--(הוצאות!$A$1:$A$1017=$P$5),ROW()-5),"")&lt;2000000000,IFERROR(_xlfn.AGGREGATE(15,6,הוצאות!$B$1:$B$1017*1/--(הוצאות!$A$1:$A$1017=$P$5),ROW()-5),""),"סה""כ"))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7" s="76" t="str">
        <f>IF(C637="סה""כ","",IFERROR(VLOOKUP($C637,הוצאות!$B:$Z,5,FALSE),""))</f>
        <v/>
      </c>
      <c r="E637" s="77">
        <v>167435</v>
      </c>
      <c r="F637" s="77">
        <v>114565</v>
      </c>
      <c r="G637" s="77">
        <v>145246</v>
      </c>
      <c r="H637" s="78">
        <v>251440</v>
      </c>
      <c r="I637" s="78">
        <v>201029</v>
      </c>
      <c r="J637" s="78">
        <v>265358.28000000003</v>
      </c>
      <c r="K637" s="79" t="str">
        <f ca="1">IF($C637="סה""כ",SUM(INDIRECT(ADDRESS(6,COLUMN())&amp;":"&amp;ADDRESS(ROW()-1,COLUMN()))),IFERROR(VLOOKUP($C637,הוצאות!$B:$AA,K$4-1,FALSE),""))</f>
        <v/>
      </c>
      <c r="L637" s="79" t="str">
        <f ca="1">IF($C637="סה""כ",SUM(INDIRECT(ADDRESS(6,COLUMN())&amp;":"&amp;ADDRESS(ROW()-1,COLUMN()))),IFERROR(VLOOKUP($C637,הוצאות!$B:$AA,L$4-1,FALSE),""))</f>
        <v/>
      </c>
      <c r="M637" s="79" t="str">
        <f ca="1">IF($C637="סה""כ",SUM(INDIRECT(ADDRESS(6,COLUMN())&amp;":"&amp;ADDRESS(ROW()-1,COLUMN()))),IFERROR(VLOOKUP($C637,הוצאות!$B:$AA,M$4-1,FALSE),""))</f>
        <v/>
      </c>
      <c r="N637" s="79" t="str">
        <f ca="1">IF($C637="סה""כ",SUM(INDIRECT(ADDRESS(6,COLUMN())&amp;":"&amp;ADDRESS(ROW()-1,COLUMN()))),IFERROR(VLOOKUP($C637,הוצאות!$B:$AA,N$4-1,FALSE),""))</f>
        <v/>
      </c>
      <c r="O637" s="79" t="str">
        <f ca="1">IF($C637="סה""כ",SUM(INDIRECT(ADDRESS(6,COLUMN())&amp;":"&amp;ADDRESS(ROW()-1,COLUMN()))),IFERROR(VLOOKUP($C637,הוצאות!$B:$AA,O$4-1,FALSE),""))</f>
        <v/>
      </c>
    </row>
    <row r="638" spans="1:15" ht="16.5" thickBot="1" x14ac:dyDescent="0.3">
      <c r="A638" s="52">
        <f t="shared" si="10"/>
        <v>0</v>
      </c>
      <c r="C638" s="75" t="str">
        <f>IF(OR(C637="סה""כ",C637=""),"",IF(IFERROR(_xlfn.AGGREGATE(15,6,הוצאות!$B$1:$B$1017*1/--(הוצאות!$A$1:$A$1017=$P$5),ROW()-5),"")&lt;2000000000,IFERROR(_xlfn.AGGREGATE(15,6,הוצאות!$B$1:$B$1017*1/--(הוצאות!$A$1:$A$1017=$P$5),ROW()-5),""),"סה""כ"))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8" s="76" t="str">
        <f>IF(C638="סה""כ","",IFERROR(VLOOKUP($C638,הוצאות!$B:$Z,5,FALSE),""))</f>
        <v/>
      </c>
      <c r="E638" s="77">
        <v>167435</v>
      </c>
      <c r="F638" s="77">
        <v>114565</v>
      </c>
      <c r="G638" s="77">
        <v>145246</v>
      </c>
      <c r="H638" s="78">
        <v>251440</v>
      </c>
      <c r="I638" s="78">
        <v>201029</v>
      </c>
      <c r="J638" s="78">
        <v>265358.28000000003</v>
      </c>
      <c r="K638" s="79" t="str">
        <f ca="1">IF($C638="סה""כ",SUM(INDIRECT(ADDRESS(6,COLUMN())&amp;":"&amp;ADDRESS(ROW()-1,COLUMN()))),IFERROR(VLOOKUP($C638,הוצאות!$B:$AA,K$4-1,FALSE),""))</f>
        <v/>
      </c>
      <c r="L638" s="79" t="str">
        <f ca="1">IF($C638="סה""כ",SUM(INDIRECT(ADDRESS(6,COLUMN())&amp;":"&amp;ADDRESS(ROW()-1,COLUMN()))),IFERROR(VLOOKUP($C638,הוצאות!$B:$AA,L$4-1,FALSE),""))</f>
        <v/>
      </c>
      <c r="M638" s="79" t="str">
        <f ca="1">IF($C638="סה""כ",SUM(INDIRECT(ADDRESS(6,COLUMN())&amp;":"&amp;ADDRESS(ROW()-1,COLUMN()))),IFERROR(VLOOKUP($C638,הוצאות!$B:$AA,M$4-1,FALSE),""))</f>
        <v/>
      </c>
      <c r="N638" s="79" t="str">
        <f ca="1">IF($C638="סה""כ",SUM(INDIRECT(ADDRESS(6,COLUMN())&amp;":"&amp;ADDRESS(ROW()-1,COLUMN()))),IFERROR(VLOOKUP($C638,הוצאות!$B:$AA,N$4-1,FALSE),""))</f>
        <v/>
      </c>
      <c r="O638" s="79" t="str">
        <f ca="1">IF($C638="סה""כ",SUM(INDIRECT(ADDRESS(6,COLUMN())&amp;":"&amp;ADDRESS(ROW()-1,COLUMN()))),IFERROR(VLOOKUP($C638,הוצאות!$B:$AA,O$4-1,FALSE),""))</f>
        <v/>
      </c>
    </row>
    <row r="639" spans="1:15" ht="16.5" thickBot="1" x14ac:dyDescent="0.3">
      <c r="A639" s="52">
        <f t="shared" si="10"/>
        <v>0</v>
      </c>
      <c r="C639" s="75" t="str">
        <f>IF(OR(C638="סה""כ",C638=""),"",IF(IFERROR(_xlfn.AGGREGATE(15,6,הוצאות!$B$1:$B$1017*1/--(הוצאות!$A$1:$A$1017=$P$5),ROW()-5),"")&lt;2000000000,IFERROR(_xlfn.AGGREGATE(15,6,הוצאות!$B$1:$B$1017*1/--(הוצאות!$A$1:$A$1017=$P$5),ROW()-5),""),"סה""כ"))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39" s="76" t="str">
        <f>IF(C639="סה""כ","",IFERROR(VLOOKUP($C639,הוצאות!$B:$Z,5,FALSE),""))</f>
        <v/>
      </c>
      <c r="E639" s="77">
        <v>167435</v>
      </c>
      <c r="F639" s="77">
        <v>114565</v>
      </c>
      <c r="G639" s="77">
        <v>145246</v>
      </c>
      <c r="H639" s="78">
        <v>251440</v>
      </c>
      <c r="I639" s="78">
        <v>201029</v>
      </c>
      <c r="J639" s="78">
        <v>265358.28000000003</v>
      </c>
      <c r="K639" s="79" t="str">
        <f ca="1">IF($C639="סה""כ",SUM(INDIRECT(ADDRESS(6,COLUMN())&amp;":"&amp;ADDRESS(ROW()-1,COLUMN()))),IFERROR(VLOOKUP($C639,הוצאות!$B:$AA,K$4-1,FALSE),""))</f>
        <v/>
      </c>
      <c r="L639" s="79" t="str">
        <f ca="1">IF($C639="סה""כ",SUM(INDIRECT(ADDRESS(6,COLUMN())&amp;":"&amp;ADDRESS(ROW()-1,COLUMN()))),IFERROR(VLOOKUP($C639,הוצאות!$B:$AA,L$4-1,FALSE),""))</f>
        <v/>
      </c>
      <c r="M639" s="79" t="str">
        <f ca="1">IF($C639="סה""כ",SUM(INDIRECT(ADDRESS(6,COLUMN())&amp;":"&amp;ADDRESS(ROW()-1,COLUMN()))),IFERROR(VLOOKUP($C639,הוצאות!$B:$AA,M$4-1,FALSE),""))</f>
        <v/>
      </c>
      <c r="N639" s="79" t="str">
        <f ca="1">IF($C639="סה""כ",SUM(INDIRECT(ADDRESS(6,COLUMN())&amp;":"&amp;ADDRESS(ROW()-1,COLUMN()))),IFERROR(VLOOKUP($C639,הוצאות!$B:$AA,N$4-1,FALSE),""))</f>
        <v/>
      </c>
      <c r="O639" s="79" t="str">
        <f ca="1">IF($C639="סה""כ",SUM(INDIRECT(ADDRESS(6,COLUMN())&amp;":"&amp;ADDRESS(ROW()-1,COLUMN()))),IFERROR(VLOOKUP($C639,הוצאות!$B:$AA,O$4-1,FALSE),""))</f>
        <v/>
      </c>
    </row>
    <row r="640" spans="1:15" ht="16.5" thickBot="1" x14ac:dyDescent="0.3">
      <c r="A640" s="52">
        <f t="shared" si="10"/>
        <v>0</v>
      </c>
      <c r="C640" s="75" t="str">
        <f>IF(OR(C639="סה""כ",C639=""),"",IF(IFERROR(_xlfn.AGGREGATE(15,6,הוצאות!$B$1:$B$1017*1/--(הוצאות!$A$1:$A$1017=$P$5),ROW()-5),"")&lt;2000000000,IFERROR(_xlfn.AGGREGATE(15,6,הוצאות!$B$1:$B$1017*1/--(הוצאות!$A$1:$A$1017=$P$5),ROW()-5),""),"סה""כ"))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40" s="76" t="str">
        <f>IF(C640="סה""כ","",IFERROR(VLOOKUP($C640,הוצאות!$B:$Z,5,FALSE),""))</f>
        <v/>
      </c>
      <c r="E640" s="77">
        <v>167435</v>
      </c>
      <c r="F640" s="77">
        <v>114565</v>
      </c>
      <c r="G640" s="77">
        <v>145246</v>
      </c>
      <c r="H640" s="78">
        <v>251440</v>
      </c>
      <c r="I640" s="78">
        <v>201029</v>
      </c>
      <c r="J640" s="78">
        <v>265358.28000000003</v>
      </c>
      <c r="K640" s="79" t="str">
        <f ca="1">IF($C640="סה""כ",SUM(INDIRECT(ADDRESS(6,COLUMN())&amp;":"&amp;ADDRESS(ROW()-1,COLUMN()))),IFERROR(VLOOKUP($C640,הוצאות!$B:$AA,K$4-1,FALSE),""))</f>
        <v/>
      </c>
      <c r="L640" s="79" t="str">
        <f ca="1">IF($C640="סה""כ",SUM(INDIRECT(ADDRESS(6,COLUMN())&amp;":"&amp;ADDRESS(ROW()-1,COLUMN()))),IFERROR(VLOOKUP($C640,הוצאות!$B:$AA,L$4-1,FALSE),""))</f>
        <v/>
      </c>
      <c r="M640" s="79" t="str">
        <f ca="1">IF($C640="סה""כ",SUM(INDIRECT(ADDRESS(6,COLUMN())&amp;":"&amp;ADDRESS(ROW()-1,COLUMN()))),IFERROR(VLOOKUP($C640,הוצאות!$B:$AA,M$4-1,FALSE),""))</f>
        <v/>
      </c>
      <c r="N640" s="79" t="str">
        <f ca="1">IF($C640="סה""כ",SUM(INDIRECT(ADDRESS(6,COLUMN())&amp;":"&amp;ADDRESS(ROW()-1,COLUMN()))),IFERROR(VLOOKUP($C640,הוצאות!$B:$AA,N$4-1,FALSE),""))</f>
        <v/>
      </c>
      <c r="O640" s="79" t="str">
        <f ca="1">IF($C640="סה""כ",SUM(INDIRECT(ADDRESS(6,COLUMN())&amp;":"&amp;ADDRESS(ROW()-1,COLUMN()))),IFERROR(VLOOKUP($C640,הוצאות!$B:$AA,O$4-1,FALSE),""))</f>
        <v/>
      </c>
    </row>
    <row r="641" spans="1:15" ht="16.5" thickBot="1" x14ac:dyDescent="0.3">
      <c r="A641" s="52">
        <f t="shared" si="10"/>
        <v>0</v>
      </c>
      <c r="C641" s="75" t="str">
        <f>IF(OR(C640="סה""כ",C640=""),"",IF(IFERROR(_xlfn.AGGREGATE(15,6,הוצאות!$B$1:$B$1017*1/--(הוצאות!$A$1:$A$1017=$P$5),ROW()-5),"")&lt;2000000000,IFERROR(_xlfn.AGGREGATE(15,6,הוצאות!$B$1:$B$1017*1/--(הוצאות!$A$1:$A$1017=$P$5),ROW()-5),""),"סה""כ"))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41" s="76" t="str">
        <f>IF(C641="סה""כ","",IFERROR(VLOOKUP($C641,הוצאות!$B:$Z,5,FALSE),""))</f>
        <v/>
      </c>
      <c r="E641" s="77">
        <v>167435</v>
      </c>
      <c r="F641" s="77">
        <v>114565</v>
      </c>
      <c r="G641" s="77">
        <v>145246</v>
      </c>
      <c r="H641" s="78">
        <v>251440</v>
      </c>
      <c r="I641" s="78">
        <v>201029</v>
      </c>
      <c r="J641" s="78">
        <v>265358.28000000003</v>
      </c>
      <c r="K641" s="79" t="str">
        <f ca="1">IF($C641="סה""כ",SUM(INDIRECT(ADDRESS(6,COLUMN())&amp;":"&amp;ADDRESS(ROW()-1,COLUMN()))),IFERROR(VLOOKUP($C641,הוצאות!$B:$AA,K$4-1,FALSE),""))</f>
        <v/>
      </c>
      <c r="L641" s="79" t="str">
        <f ca="1">IF($C641="סה""כ",SUM(INDIRECT(ADDRESS(6,COLUMN())&amp;":"&amp;ADDRESS(ROW()-1,COLUMN()))),IFERROR(VLOOKUP($C641,הוצאות!$B:$AA,L$4-1,FALSE),""))</f>
        <v/>
      </c>
      <c r="M641" s="79" t="str">
        <f ca="1">IF($C641="סה""כ",SUM(INDIRECT(ADDRESS(6,COLUMN())&amp;":"&amp;ADDRESS(ROW()-1,COLUMN()))),IFERROR(VLOOKUP($C641,הוצאות!$B:$AA,M$4-1,FALSE),""))</f>
        <v/>
      </c>
      <c r="N641" s="79" t="str">
        <f ca="1">IF($C641="סה""כ",SUM(INDIRECT(ADDRESS(6,COLUMN())&amp;":"&amp;ADDRESS(ROW()-1,COLUMN()))),IFERROR(VLOOKUP($C641,הוצאות!$B:$AA,N$4-1,FALSE),""))</f>
        <v/>
      </c>
      <c r="O641" s="79" t="str">
        <f ca="1">IF($C641="סה""כ",SUM(INDIRECT(ADDRESS(6,COLUMN())&amp;":"&amp;ADDRESS(ROW()-1,COLUMN()))),IFERROR(VLOOKUP($C641,הוצאות!$B:$AA,O$4-1,FALSE),""))</f>
        <v/>
      </c>
    </row>
    <row r="642" spans="1:15" ht="16.5" thickBot="1" x14ac:dyDescent="0.3">
      <c r="A642" s="52">
        <f t="shared" si="10"/>
        <v>0</v>
      </c>
      <c r="C642" s="75" t="str">
        <f>IF(OR(C641="סה""כ",C641=""),"",IF(IFERROR(_xlfn.AGGREGATE(15,6,הוצאות!$B$1:$B$1017*1/--(הוצאות!$A$1:$A$1017=$P$5),ROW()-5),"")&lt;2000000000,IFERROR(_xlfn.AGGREGATE(15,6,הוצאות!$B$1:$B$1017*1/--(הוצאות!$A$1:$A$1017=$P$5),ROW()-5),""),"סה""כ"))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42" s="76" t="str">
        <f>IF(C642="סה""כ","",IFERROR(VLOOKUP($C642,הוצאות!$B:$Z,5,FALSE),""))</f>
        <v/>
      </c>
      <c r="E642" s="77">
        <v>167435</v>
      </c>
      <c r="F642" s="77">
        <v>114565</v>
      </c>
      <c r="G642" s="77">
        <v>145246</v>
      </c>
      <c r="H642" s="78">
        <v>251440</v>
      </c>
      <c r="I642" s="78">
        <v>201029</v>
      </c>
      <c r="J642" s="78">
        <v>265358.28000000003</v>
      </c>
      <c r="K642" s="79" t="str">
        <f ca="1">IF($C642="סה""כ",SUM(INDIRECT(ADDRESS(6,COLUMN())&amp;":"&amp;ADDRESS(ROW()-1,COLUMN()))),IFERROR(VLOOKUP($C642,הוצאות!$B:$AA,K$4-1,FALSE),""))</f>
        <v/>
      </c>
      <c r="L642" s="79" t="str">
        <f ca="1">IF($C642="סה""כ",SUM(INDIRECT(ADDRESS(6,COLUMN())&amp;":"&amp;ADDRESS(ROW()-1,COLUMN()))),IFERROR(VLOOKUP($C642,הוצאות!$B:$AA,L$4-1,FALSE),""))</f>
        <v/>
      </c>
      <c r="M642" s="79" t="str">
        <f ca="1">IF($C642="סה""כ",SUM(INDIRECT(ADDRESS(6,COLUMN())&amp;":"&amp;ADDRESS(ROW()-1,COLUMN()))),IFERROR(VLOOKUP($C642,הוצאות!$B:$AA,M$4-1,FALSE),""))</f>
        <v/>
      </c>
      <c r="N642" s="79" t="str">
        <f ca="1">IF($C642="סה""כ",SUM(INDIRECT(ADDRESS(6,COLUMN())&amp;":"&amp;ADDRESS(ROW()-1,COLUMN()))),IFERROR(VLOOKUP($C642,הוצאות!$B:$AA,N$4-1,FALSE),""))</f>
        <v/>
      </c>
      <c r="O642" s="79" t="str">
        <f ca="1">IF($C642="סה""כ",SUM(INDIRECT(ADDRESS(6,COLUMN())&amp;":"&amp;ADDRESS(ROW()-1,COLUMN()))),IFERROR(VLOOKUP($C642,הוצאות!$B:$AA,O$4-1,FALSE),""))</f>
        <v/>
      </c>
    </row>
    <row r="643" spans="1:15" x14ac:dyDescent="0.25">
      <c r="A643" s="52">
        <f t="shared" si="10"/>
        <v>0</v>
      </c>
      <c r="C643" s="75" t="str">
        <f>IF(OR(C642="סה""כ",C642=""),"",IF(IFERROR(_xlfn.AGGREGATE(15,6,הוצאות!$B$1:$B$1017*1/--(הוצאות!$A$1:$A$1017=$P$5),ROW()-5),"")&lt;2000000000,IFERROR(_xlfn.AGGREGATE(15,6,הוצאות!$B$1:$B$1017*1/--(הוצאות!$A$1:$A$1017=$P$5),ROW()-5),""),"סה""כ"))</f>
        <v/>
      </c>
      <c r="D643" s="76" t="str">
        <f>IF(C643="סה""כ","",IFERROR(VLOOKUP($C643,הוצאות!$B:$Z,5,FALSE),""))</f>
        <v/>
      </c>
      <c r="E643" s="77">
        <v>167435</v>
      </c>
      <c r="F643" s="77">
        <v>114565</v>
      </c>
      <c r="G643" s="77">
        <v>145246</v>
      </c>
      <c r="H643" s="78">
        <v>251440</v>
      </c>
      <c r="I643" s="78">
        <v>201029</v>
      </c>
      <c r="J643" s="78">
        <v>265358.28000000003</v>
      </c>
      <c r="K643" s="79" t="str">
        <f ca="1">IF($C643="סה""כ",SUM(INDIRECT(ADDRESS(6,COLUMN())&amp;":"&amp;ADDRESS(ROW()-1,COLUMN()))),IFERROR(VLOOKUP($C643,הוצאות!$B:$AA,K$4-1,FALSE),""))</f>
        <v/>
      </c>
      <c r="L643" s="79" t="str">
        <f ca="1">IF($C643="סה""כ",SUM(INDIRECT(ADDRESS(6,COLUMN())&amp;":"&amp;ADDRESS(ROW()-1,COLUMN()))),IFERROR(VLOOKUP($C643,הוצאות!$B:$AA,L$4-1,FALSE),""))</f>
        <v/>
      </c>
      <c r="M643" s="79" t="str">
        <f ca="1">IF($C643="סה""כ",SUM(INDIRECT(ADDRESS(6,COLUMN())&amp;":"&amp;ADDRESS(ROW()-1,COLUMN()))),IFERROR(VLOOKUP($C643,הוצאות!$B:$AA,M$4-1,FALSE),""))</f>
        <v/>
      </c>
      <c r="N643" s="79" t="str">
        <f ca="1">IF($C643="סה""כ",SUM(INDIRECT(ADDRESS(6,COLUMN())&amp;":"&amp;ADDRESS(ROW()-1,COLUMN()))),IFERROR(VLOOKUP($C643,הוצאות!$B:$AA,N$4-1,FALSE),""))</f>
        <v/>
      </c>
      <c r="O643" s="79" t="str">
        <f ca="1">IF($C643="סה""כ",SUM(INDIRECT(ADDRESS(6,COLUMN())&amp;":"&amp;ADDRESS(ROW()-1,COLUMN()))),IFERROR(VLOOKUP($C643,הוצאות!$B:$AA,O$4-1,FALSE),""))</f>
        <v/>
      </c>
    </row>
  </sheetData>
  <sheetProtection password="C75A" sheet="1" objects="1" scenarios="1"/>
  <conditionalFormatting sqref="K5:O5">
    <cfRule type="expression" dxfId="6" priority="2">
      <formula>AND($C5&lt;"400",$C5&gt;"0")</formula>
    </cfRule>
  </conditionalFormatting>
  <conditionalFormatting sqref="Q5">
    <cfRule type="expression" dxfId="5" priority="1">
      <formula>$Q$5=$AG$5</formula>
    </cfRule>
  </conditionalFormatting>
  <conditionalFormatting sqref="C6:O643">
    <cfRule type="expression" dxfId="4" priority="5">
      <formula>$C6=$Q$1</formula>
    </cfRule>
  </conditionalFormatting>
  <dataValidations count="1">
    <dataValidation type="list" allowBlank="1" showInputMessage="1" showErrorMessage="1" sqref="P5">
      <formula1>$AG$9:$AG$22</formula1>
    </dataValidation>
  </dataValidations>
  <pageMargins left="0.74803149606299213" right="0.74803149606299213" top="0.98425196850393704" bottom="0.98425196850393704" header="0.51181102362204722" footer="0.51181102362204722"/>
  <pageSetup paperSize="9" scale="59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L643"/>
  <sheetViews>
    <sheetView showGridLines="0" rightToLeft="1" zoomScale="70" zoomScaleNormal="70" workbookViewId="0">
      <selection activeCell="K27" sqref="K27"/>
    </sheetView>
  </sheetViews>
  <sheetFormatPr defaultRowHeight="15.75" x14ac:dyDescent="0.25"/>
  <cols>
    <col min="1" max="1" width="7.25" style="52" customWidth="1"/>
    <col min="2" max="3" width="12" style="53" bestFit="1" customWidth="1"/>
    <col min="4" max="4" width="41.25" style="54" bestFit="1" customWidth="1"/>
    <col min="5" max="5" width="13.375" style="53" hidden="1" customWidth="1"/>
    <col min="6" max="6" width="11.125" style="53" hidden="1" customWidth="1"/>
    <col min="7" max="7" width="15" style="53" hidden="1" customWidth="1"/>
    <col min="8" max="10" width="11.375" style="53" hidden="1" customWidth="1"/>
    <col min="11" max="11" width="16.375" style="53" customWidth="1"/>
    <col min="12" max="12" width="18.375" style="53" customWidth="1"/>
    <col min="13" max="15" width="16.375" style="53" customWidth="1"/>
    <col min="16" max="16" width="5.5" style="56" customWidth="1"/>
    <col min="17" max="17" width="37.75" style="56" bestFit="1" customWidth="1"/>
    <col min="18" max="31" width="10.875" style="56" customWidth="1"/>
    <col min="32" max="32" width="10.125" style="53" bestFit="1" customWidth="1"/>
    <col min="33" max="34" width="9" style="53"/>
    <col min="35" max="35" width="14.25" style="53" bestFit="1" customWidth="1"/>
    <col min="36" max="38" width="9" style="53"/>
    <col min="39" max="16384" width="9" style="56"/>
  </cols>
  <sheetData>
    <row r="1" spans="1:38" x14ac:dyDescent="0.25">
      <c r="P1" s="52">
        <f>SUM($A:$A)+1</f>
        <v>227</v>
      </c>
      <c r="Q1" s="55" t="s">
        <v>1295</v>
      </c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</row>
    <row r="2" spans="1:38" x14ac:dyDescent="0.25">
      <c r="P2" s="56">
        <f ca="1">IF(SUM(INDIRECT(ADDRESS(6,COLUMN()-1)&amp;":"&amp;ADDRESS(100,COLUMN()-1)))&gt;1,1,0)</f>
        <v>0</v>
      </c>
    </row>
    <row r="3" spans="1:38" ht="24" thickBot="1" x14ac:dyDescent="0.4">
      <c r="B3" s="57"/>
      <c r="C3" s="58" t="str">
        <f>"ריכוז "&amp;IFERROR(VLOOKUP(P5,'[2]ריכוז תקציב'!A:B,2,0),"")</f>
        <v xml:space="preserve">ריכוז </v>
      </c>
      <c r="D3" s="59"/>
      <c r="E3" s="57"/>
      <c r="F3" s="57"/>
      <c r="G3" s="60" t="s">
        <v>1230</v>
      </c>
      <c r="H3" s="57"/>
      <c r="I3" s="57"/>
      <c r="J3" s="57"/>
      <c r="K3" s="57"/>
      <c r="L3" s="57"/>
      <c r="M3" s="57"/>
      <c r="N3" s="57"/>
      <c r="O3" s="57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8" ht="16.5" thickBot="1" x14ac:dyDescent="0.3">
      <c r="B4" s="62"/>
      <c r="C4" s="62"/>
      <c r="D4" s="63"/>
      <c r="E4" s="62"/>
      <c r="F4" s="62"/>
      <c r="G4" s="62"/>
      <c r="H4" s="62"/>
      <c r="I4" s="62"/>
      <c r="J4" s="62"/>
      <c r="K4" s="88">
        <v>13</v>
      </c>
      <c r="L4" s="88">
        <v>14</v>
      </c>
      <c r="M4" s="88">
        <v>15</v>
      </c>
      <c r="N4" s="88">
        <v>16</v>
      </c>
      <c r="O4" s="88">
        <v>17</v>
      </c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</row>
    <row r="5" spans="1:38" s="61" customFormat="1" ht="38.25" thickBot="1" x14ac:dyDescent="0.45">
      <c r="A5" s="52"/>
      <c r="B5" s="53"/>
      <c r="C5" s="65" t="s">
        <v>1324</v>
      </c>
      <c r="D5" s="66" t="s">
        <v>1325</v>
      </c>
      <c r="E5" s="67" t="s">
        <v>1326</v>
      </c>
      <c r="F5" s="68" t="s">
        <v>1327</v>
      </c>
      <c r="G5" s="69" t="s">
        <v>1328</v>
      </c>
      <c r="H5" s="68" t="s">
        <v>1329</v>
      </c>
      <c r="I5" s="68" t="s">
        <v>1330</v>
      </c>
      <c r="J5" s="68" t="s">
        <v>1331</v>
      </c>
      <c r="K5" s="70" t="str">
        <f>INDEX(הוצאות!$A:$AB,4,K$4)</f>
        <v>תקציב 2016</v>
      </c>
      <c r="L5" s="70" t="str">
        <f>INDEX(הוצאות!$A:$AB,4,L$4)</f>
        <v>תקציב שנתי (לפי המערכת 2016)</v>
      </c>
      <c r="M5" s="70" t="str">
        <f>INDEX(הוצאות!$A:$AB,4,M$4)</f>
        <v>ביצוע צפוי 2016</v>
      </c>
      <c r="N5" s="70" t="str">
        <f>INDEX(הוצאות!$A:$AB,4,N$4)</f>
        <v>תקציב 2017</v>
      </c>
      <c r="O5" s="70" t="str">
        <f>INDEX(הוצאות!$A:$AB,4,O$4)</f>
        <v>שינוי</v>
      </c>
      <c r="P5" s="89">
        <v>81</v>
      </c>
      <c r="Q5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53"/>
      <c r="AG5" s="53" t="s">
        <v>1332</v>
      </c>
      <c r="AH5" s="53"/>
      <c r="AI5" s="74"/>
      <c r="AJ5" s="53"/>
      <c r="AK5" s="53"/>
      <c r="AL5" s="53"/>
    </row>
    <row r="6" spans="1:38" ht="16.5" thickBot="1" x14ac:dyDescent="0.3">
      <c r="A6" s="52">
        <f>IF(C6&lt;2000000000,1,0)</f>
        <v>1</v>
      </c>
      <c r="C6" s="75">
        <f>IF(OR(C5="סה""כ",C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1811000110</v>
      </c>
      <c r="D6" s="76" t="str">
        <f>IF(C6="סה""כ","",IFERROR(VLOOKUP($C6,הוצאות!$B:$Z,5,FALSE),""))</f>
        <v>שכר מינהל החינוך</v>
      </c>
      <c r="E6" s="77">
        <v>167435</v>
      </c>
      <c r="F6" s="77">
        <v>114565</v>
      </c>
      <c r="G6" s="77">
        <v>145246</v>
      </c>
      <c r="H6" s="78">
        <v>251440</v>
      </c>
      <c r="I6" s="78">
        <v>201029</v>
      </c>
      <c r="J6" s="78">
        <v>265358.28000000003</v>
      </c>
      <c r="K6" s="79">
        <f ca="1">IF($C6="סה""כ",SUM(INDIRECT(ADDRESS(6,COLUMN())&amp;":"&amp;ADDRESS(ROW()-1,COLUMN()))),IFERROR(VLOOKUP($C6,הוצאות!$B:$AA,K$4-1,FALSE),""))</f>
        <v>2326000</v>
      </c>
      <c r="L6" s="79">
        <f ca="1">IF($C6="סה""כ",SUM(INDIRECT(ADDRESS(6,COLUMN())&amp;":"&amp;ADDRESS(ROW()-1,COLUMN()))),IFERROR(VLOOKUP($C6,הוצאות!$B:$AA,L$4-1,FALSE),""))</f>
        <v>2326000</v>
      </c>
      <c r="M6" s="79">
        <f ca="1">IF($C6="סה""כ",SUM(INDIRECT(ADDRESS(6,COLUMN())&amp;":"&amp;ADDRESS(ROW()-1,COLUMN()))),IFERROR(VLOOKUP($C6,הוצאות!$B:$AA,M$4-1,FALSE),""))</f>
        <v>2380000</v>
      </c>
      <c r="N6" s="79">
        <f ca="1">IF($C6="סה""כ",SUM(INDIRECT(ADDRESS(6,COLUMN())&amp;":"&amp;ADDRESS(ROW()-1,COLUMN()))),IFERROR(VLOOKUP($C6,הוצאות!$B:$AA,N$4-1,FALSE),""))</f>
        <v>2394000</v>
      </c>
      <c r="O6" s="79">
        <f ca="1">IF($C6="סה""כ",SUM(INDIRECT(ADDRESS(6,COLUMN())&amp;":"&amp;ADDRESS(ROW()-1,COLUMN()))),IFERROR(VLOOKUP($C6,הוצאות!$B:$AA,O$4-1,FALSE),""))</f>
        <v>0</v>
      </c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1"/>
      <c r="AI6" s="74"/>
    </row>
    <row r="7" spans="1:38" ht="16.5" thickBot="1" x14ac:dyDescent="0.3">
      <c r="A7" s="52">
        <f t="shared" ref="A7:A70" si="0">IF(C7&lt;2000000000,1,0)</f>
        <v>1</v>
      </c>
      <c r="C7" s="75">
        <f>IF(OR(C6="סה""כ",C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1811000410</v>
      </c>
      <c r="D7" s="76" t="str">
        <f>IF(C7="סה""כ","",IFERROR(VLOOKUP($C7,הוצאות!$B:$Z,5,FALSE),""))</f>
        <v>שכ"ד מחלקת חינוך</v>
      </c>
      <c r="E7" s="77">
        <v>167435</v>
      </c>
      <c r="F7" s="77">
        <v>114565</v>
      </c>
      <c r="G7" s="77">
        <v>145246</v>
      </c>
      <c r="H7" s="78">
        <v>251440</v>
      </c>
      <c r="I7" s="78">
        <v>201029</v>
      </c>
      <c r="J7" s="78">
        <v>265358.28000000003</v>
      </c>
      <c r="K7" s="79">
        <f ca="1">IF($C7="סה""כ",SUM(INDIRECT(ADDRESS(6,COLUMN())&amp;":"&amp;ADDRESS(ROW()-1,COLUMN()))),IFERROR(VLOOKUP($C7,הוצאות!$B:$AA,K$4-1,FALSE),""))</f>
        <v>34000</v>
      </c>
      <c r="L7" s="79">
        <f ca="1">IF($C7="סה""כ",SUM(INDIRECT(ADDRESS(6,COLUMN())&amp;":"&amp;ADDRESS(ROW()-1,COLUMN()))),IFERROR(VLOOKUP($C7,הוצאות!$B:$AA,L$4-1,FALSE),""))</f>
        <v>34000</v>
      </c>
      <c r="M7" s="79">
        <f ca="1">IF($C7="סה""כ",SUM(INDIRECT(ADDRESS(6,COLUMN())&amp;":"&amp;ADDRESS(ROW()-1,COLUMN()))),IFERROR(VLOOKUP($C7,הוצאות!$B:$AA,M$4-1,FALSE),""))</f>
        <v>34000</v>
      </c>
      <c r="N7" s="79">
        <f ca="1">IF($C7="סה""כ",SUM(INDIRECT(ADDRESS(6,COLUMN())&amp;":"&amp;ADDRESS(ROW()-1,COLUMN()))),IFERROR(VLOOKUP($C7,הוצאות!$B:$AA,N$4-1,FALSE),""))</f>
        <v>34000</v>
      </c>
      <c r="O7" s="79">
        <f ca="1">IF($C7="סה""כ",SUM(INDIRECT(ADDRESS(6,COLUMN())&amp;":"&amp;ADDRESS(ROW()-1,COLUMN()))),IFERROR(VLOOKUP($C7,הוצאות!$B:$AA,O$4-1,FALSE),""))</f>
        <v>0</v>
      </c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1"/>
      <c r="AI7" s="74"/>
    </row>
    <row r="8" spans="1:38" ht="16.5" thickBot="1" x14ac:dyDescent="0.3">
      <c r="A8" s="52">
        <f t="shared" si="0"/>
        <v>1</v>
      </c>
      <c r="C8" s="75">
        <f>IF(OR(C7="סה""כ",C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1811000511</v>
      </c>
      <c r="D8" s="76" t="str">
        <f>IF(C8="סה""כ","",IFERROR(VLOOKUP($C8,הוצאות!$B:$Z,5,FALSE),""))</f>
        <v>כיבוד ואירוח</v>
      </c>
      <c r="E8" s="77">
        <v>167435</v>
      </c>
      <c r="F8" s="77">
        <v>114565</v>
      </c>
      <c r="G8" s="77">
        <v>145246</v>
      </c>
      <c r="H8" s="78">
        <v>251440</v>
      </c>
      <c r="I8" s="78">
        <v>201029</v>
      </c>
      <c r="J8" s="78">
        <v>265358.28000000003</v>
      </c>
      <c r="K8" s="79">
        <f ca="1">IF($C8="סה""כ",SUM(INDIRECT(ADDRESS(6,COLUMN())&amp;":"&amp;ADDRESS(ROW()-1,COLUMN()))),IFERROR(VLOOKUP($C8,הוצאות!$B:$AA,K$4-1,FALSE),""))</f>
        <v>5000</v>
      </c>
      <c r="L8" s="79">
        <f ca="1">IF($C8="סה""כ",SUM(INDIRECT(ADDRESS(6,COLUMN())&amp;":"&amp;ADDRESS(ROW()-1,COLUMN()))),IFERROR(VLOOKUP($C8,הוצאות!$B:$AA,L$4-1,FALSE),""))</f>
        <v>5000</v>
      </c>
      <c r="M8" s="79">
        <f ca="1">IF($C8="סה""כ",SUM(INDIRECT(ADDRESS(6,COLUMN())&amp;":"&amp;ADDRESS(ROW()-1,COLUMN()))),IFERROR(VLOOKUP($C8,הוצאות!$B:$AA,M$4-1,FALSE),""))</f>
        <v>6000</v>
      </c>
      <c r="N8" s="79">
        <f ca="1">IF($C8="סה""כ",SUM(INDIRECT(ADDRESS(6,COLUMN())&amp;":"&amp;ADDRESS(ROW()-1,COLUMN()))),IFERROR(VLOOKUP($C8,הוצאות!$B:$AA,N$4-1,FALSE),""))</f>
        <v>6000</v>
      </c>
      <c r="O8" s="79">
        <f ca="1">IF($C8="סה""כ",SUM(INDIRECT(ADDRESS(6,COLUMN())&amp;":"&amp;ADDRESS(ROW()-1,COLUMN()))),IFERROR(VLOOKUP($C8,הוצאות!$B:$AA,O$4-1,FALSE),""))</f>
        <v>0</v>
      </c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1"/>
      <c r="AI8" s="74"/>
    </row>
    <row r="9" spans="1:38" ht="16.5" thickBot="1" x14ac:dyDescent="0.3">
      <c r="A9" s="52">
        <f t="shared" si="0"/>
        <v>1</v>
      </c>
      <c r="C9" s="75">
        <f>IF(OR(C8="סה""כ",C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1811000521</v>
      </c>
      <c r="D9" s="76" t="str">
        <f>IF(C9="סה""כ","",IFERROR(VLOOKUP($C9,הוצאות!$B:$Z,5,FALSE),""))</f>
        <v>השתלמיות וימי עיון</v>
      </c>
      <c r="E9" s="77">
        <v>167435</v>
      </c>
      <c r="F9" s="77">
        <v>114565</v>
      </c>
      <c r="G9" s="77">
        <v>145246</v>
      </c>
      <c r="H9" s="78">
        <v>251440</v>
      </c>
      <c r="I9" s="78">
        <v>201029</v>
      </c>
      <c r="J9" s="78">
        <v>265358.28000000003</v>
      </c>
      <c r="K9" s="79">
        <f ca="1">IF($C9="סה""כ",SUM(INDIRECT(ADDRESS(6,COLUMN())&amp;":"&amp;ADDRESS(ROW()-1,COLUMN()))),IFERROR(VLOOKUP($C9,הוצאות!$B:$AA,K$4-1,FALSE),""))</f>
        <v>8000</v>
      </c>
      <c r="L9" s="79">
        <f ca="1">IF($C9="סה""כ",SUM(INDIRECT(ADDRESS(6,COLUMN())&amp;":"&amp;ADDRESS(ROW()-1,COLUMN()))),IFERROR(VLOOKUP($C9,הוצאות!$B:$AA,L$4-1,FALSE),""))</f>
        <v>8000</v>
      </c>
      <c r="M9" s="79">
        <f ca="1">IF($C9="סה""כ",SUM(INDIRECT(ADDRESS(6,COLUMN())&amp;":"&amp;ADDRESS(ROW()-1,COLUMN()))),IFERROR(VLOOKUP($C9,הוצאות!$B:$AA,M$4-1,FALSE),""))</f>
        <v>9500</v>
      </c>
      <c r="N9" s="79">
        <f ca="1">IF($C9="סה""כ",SUM(INDIRECT(ADDRESS(6,COLUMN())&amp;":"&amp;ADDRESS(ROW()-1,COLUMN()))),IFERROR(VLOOKUP($C9,הוצאות!$B:$AA,N$4-1,FALSE),""))</f>
        <v>9500</v>
      </c>
      <c r="O9" s="79">
        <f ca="1">IF($C9="סה""כ",SUM(INDIRECT(ADDRESS(6,COLUMN())&amp;":"&amp;ADDRESS(ROW()-1,COLUMN()))),IFERROR(VLOOKUP($C9,הוצאות!$B:$AA,O$4-1,FALSE),""))</f>
        <v>0</v>
      </c>
      <c r="P9" s="80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1"/>
      <c r="AG9" s="52">
        <v>16</v>
      </c>
      <c r="AH9" s="52" t="s">
        <v>1231</v>
      </c>
      <c r="AI9" s="83"/>
      <c r="AJ9" s="84" t="str">
        <f>CONCATENATE(AG9," - ",AH9)</f>
        <v>16 - שכר כללי</v>
      </c>
    </row>
    <row r="10" spans="1:38" ht="16.5" thickBot="1" x14ac:dyDescent="0.3">
      <c r="A10" s="52">
        <f t="shared" si="0"/>
        <v>1</v>
      </c>
      <c r="C10" s="75">
        <f>IF(OR(C9="סה""כ",C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1811000540</v>
      </c>
      <c r="D10" s="76" t="str">
        <f>IF(C10="סה""כ","",IFERROR(VLOOKUP($C10,הוצאות!$B:$Z,5,FALSE),""))</f>
        <v>הוצ" תקשורת מח"חינוך</v>
      </c>
      <c r="E10" s="77">
        <v>167435</v>
      </c>
      <c r="F10" s="77">
        <v>114565</v>
      </c>
      <c r="G10" s="77">
        <v>145246</v>
      </c>
      <c r="H10" s="78">
        <v>251440</v>
      </c>
      <c r="I10" s="78">
        <v>201029</v>
      </c>
      <c r="J10" s="78">
        <v>265358.28000000003</v>
      </c>
      <c r="K10" s="79">
        <f ca="1">IF($C10="סה""כ",SUM(INDIRECT(ADDRESS(6,COLUMN())&amp;":"&amp;ADDRESS(ROW()-1,COLUMN()))),IFERROR(VLOOKUP($C10,הוצאות!$B:$AA,K$4-1,FALSE),""))</f>
        <v>40000</v>
      </c>
      <c r="L10" s="79">
        <f ca="1">IF($C10="סה""כ",SUM(INDIRECT(ADDRESS(6,COLUMN())&amp;":"&amp;ADDRESS(ROW()-1,COLUMN()))),IFERROR(VLOOKUP($C10,הוצאות!$B:$AA,L$4-1,FALSE),""))</f>
        <v>40000</v>
      </c>
      <c r="M10" s="79">
        <f ca="1">IF($C10="סה""כ",SUM(INDIRECT(ADDRESS(6,COLUMN())&amp;":"&amp;ADDRESS(ROW()-1,COLUMN()))),IFERROR(VLOOKUP($C10,הוצאות!$B:$AA,M$4-1,FALSE),""))</f>
        <v>27000</v>
      </c>
      <c r="N10" s="79">
        <f ca="1">IF($C10="סה""כ",SUM(INDIRECT(ADDRESS(6,COLUMN())&amp;":"&amp;ADDRESS(ROW()-1,COLUMN()))),IFERROR(VLOOKUP($C10,הוצאות!$B:$AA,N$4-1,FALSE),""))</f>
        <v>27000</v>
      </c>
      <c r="O10" s="79">
        <f ca="1">IF($C10="סה""כ",SUM(INDIRECT(ADDRESS(6,COLUMN())&amp;":"&amp;ADDRESS(ROW()-1,COLUMN()))),IFERROR(VLOOKUP($C10,הוצאות!$B:$AA,O$4-1,FALSE),""))</f>
        <v>0</v>
      </c>
      <c r="P10" s="80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1"/>
      <c r="AG10" s="52">
        <v>15</v>
      </c>
      <c r="AH10" s="52" t="s">
        <v>1232</v>
      </c>
      <c r="AI10" s="83"/>
      <c r="AJ10" s="84" t="str">
        <f t="shared" ref="AJ10:AJ22" si="1">CONCATENATE(AG10," - ",AH10)</f>
        <v>15 - פעולות כלליות</v>
      </c>
    </row>
    <row r="11" spans="1:38" ht="16.5" thickBot="1" x14ac:dyDescent="0.3">
      <c r="A11" s="52">
        <f t="shared" si="0"/>
        <v>1</v>
      </c>
      <c r="C11" s="75">
        <f>IF(OR(C10="סה""כ",C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1811000560</v>
      </c>
      <c r="D11" s="76" t="str">
        <f>IF(C11="סה""כ","",IFERROR(VLOOKUP($C11,הוצאות!$B:$Z,5,FALSE),""))</f>
        <v>דברי משרד מח"חינוך</v>
      </c>
      <c r="E11" s="77">
        <v>167435</v>
      </c>
      <c r="F11" s="77">
        <v>114565</v>
      </c>
      <c r="G11" s="77">
        <v>145246</v>
      </c>
      <c r="H11" s="78">
        <v>251440</v>
      </c>
      <c r="I11" s="78">
        <v>201029</v>
      </c>
      <c r="J11" s="78">
        <v>265358.28000000003</v>
      </c>
      <c r="K11" s="79">
        <f ca="1">IF($C11="סה""כ",SUM(INDIRECT(ADDRESS(6,COLUMN())&amp;":"&amp;ADDRESS(ROW()-1,COLUMN()))),IFERROR(VLOOKUP($C11,הוצאות!$B:$AA,K$4-1,FALSE),""))</f>
        <v>2000</v>
      </c>
      <c r="L11" s="79">
        <f ca="1">IF($C11="סה""כ",SUM(INDIRECT(ADDRESS(6,COLUMN())&amp;":"&amp;ADDRESS(ROW()-1,COLUMN()))),IFERROR(VLOOKUP($C11,הוצאות!$B:$AA,L$4-1,FALSE),""))</f>
        <v>2000</v>
      </c>
      <c r="M11" s="79">
        <f ca="1">IF($C11="סה""כ",SUM(INDIRECT(ADDRESS(6,COLUMN())&amp;":"&amp;ADDRESS(ROW()-1,COLUMN()))),IFERROR(VLOOKUP($C11,הוצאות!$B:$AA,M$4-1,FALSE),""))</f>
        <v>9000</v>
      </c>
      <c r="N11" s="79">
        <f ca="1">IF($C11="סה""כ",SUM(INDIRECT(ADDRESS(6,COLUMN())&amp;":"&amp;ADDRESS(ROW()-1,COLUMN()))),IFERROR(VLOOKUP($C11,הוצאות!$B:$AA,N$4-1,FALSE),""))</f>
        <v>9000</v>
      </c>
      <c r="O11" s="79">
        <f ca="1">IF($C11="סה""כ",SUM(INDIRECT(ADDRESS(6,COLUMN())&amp;":"&amp;ADDRESS(ROW()-1,COLUMN()))),IFERROR(VLOOKUP($C11,הוצאות!$B:$AA,O$4-1,FALSE),""))</f>
        <v>0</v>
      </c>
      <c r="P11" s="80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1"/>
      <c r="AG11" s="52">
        <v>27</v>
      </c>
      <c r="AH11" s="52" t="s">
        <v>1211</v>
      </c>
      <c r="AI11" s="83"/>
      <c r="AJ11" s="84" t="str">
        <f t="shared" si="1"/>
        <v>27 - מפעל המים</v>
      </c>
    </row>
    <row r="12" spans="1:38" ht="16.5" thickBot="1" x14ac:dyDescent="0.3">
      <c r="A12" s="52">
        <f t="shared" si="0"/>
        <v>1</v>
      </c>
      <c r="C12" s="75">
        <f>IF(OR(C11="סה""כ",C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1811000780</v>
      </c>
      <c r="D12" s="76" t="str">
        <f>IF(C12="סה""כ","",IFERROR(VLOOKUP($C12,הוצאות!$B:$Z,5,FALSE),""))</f>
        <v>הוצאות שונות</v>
      </c>
      <c r="E12" s="77">
        <v>167435</v>
      </c>
      <c r="F12" s="77">
        <v>114565</v>
      </c>
      <c r="G12" s="77">
        <v>145246</v>
      </c>
      <c r="H12" s="78">
        <v>251440</v>
      </c>
      <c r="I12" s="78">
        <v>201029</v>
      </c>
      <c r="J12" s="78">
        <v>265358.28000000003</v>
      </c>
      <c r="K12" s="79">
        <f ca="1">IF($C12="סה""כ",SUM(INDIRECT(ADDRESS(6,COLUMN())&amp;":"&amp;ADDRESS(ROW()-1,COLUMN()))),IFERROR(VLOOKUP($C12,הוצאות!$B:$AA,K$4-1,FALSE),""))</f>
        <v>60000</v>
      </c>
      <c r="L12" s="79">
        <f ca="1">IF($C12="סה""כ",SUM(INDIRECT(ADDRESS(6,COLUMN())&amp;":"&amp;ADDRESS(ROW()-1,COLUMN()))),IFERROR(VLOOKUP($C12,הוצאות!$B:$AA,L$4-1,FALSE),""))</f>
        <v>60000</v>
      </c>
      <c r="M12" s="79">
        <f ca="1">IF($C12="סה""כ",SUM(INDIRECT(ADDRESS(6,COLUMN())&amp;":"&amp;ADDRESS(ROW()-1,COLUMN()))),IFERROR(VLOOKUP($C12,הוצאות!$B:$AA,M$4-1,FALSE),""))</f>
        <v>74000</v>
      </c>
      <c r="N12" s="79">
        <f ca="1">IF($C12="סה""כ",SUM(INDIRECT(ADDRESS(6,COLUMN())&amp;":"&amp;ADDRESS(ROW()-1,COLUMN()))),IFERROR(VLOOKUP($C12,הוצאות!$B:$AA,N$4-1,FALSE),""))</f>
        <v>74000</v>
      </c>
      <c r="O12" s="79">
        <f ca="1">IF($C12="סה""כ",SUM(INDIRECT(ADDRESS(6,COLUMN())&amp;":"&amp;ADDRESS(ROW()-1,COLUMN()))),IFERROR(VLOOKUP($C12,הוצאות!$B:$AA,O$4-1,FALSE),""))</f>
        <v>0</v>
      </c>
      <c r="P12" s="80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1"/>
      <c r="AG12" s="52">
        <v>20</v>
      </c>
      <c r="AH12" s="52" t="s">
        <v>1234</v>
      </c>
      <c r="AI12" s="83"/>
      <c r="AJ12" s="84" t="str">
        <f t="shared" si="1"/>
        <v xml:space="preserve">20 - שכר חינוך </v>
      </c>
    </row>
    <row r="13" spans="1:38" ht="16.5" thickBot="1" x14ac:dyDescent="0.3">
      <c r="A13" s="52">
        <f t="shared" si="0"/>
        <v>1</v>
      </c>
      <c r="C13" s="75">
        <f>IF(OR(C12="סה""כ",C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1812200110</v>
      </c>
      <c r="D13" s="76" t="str">
        <f>IF(C13="סה""כ","",IFERROR(VLOOKUP($C13,הוצאות!$B:$Z,5,FALSE),""))</f>
        <v>שכר גני חובה</v>
      </c>
      <c r="E13" s="77">
        <v>167435</v>
      </c>
      <c r="F13" s="77">
        <v>114565</v>
      </c>
      <c r="G13" s="77">
        <v>145246</v>
      </c>
      <c r="H13" s="78">
        <v>251440</v>
      </c>
      <c r="I13" s="78">
        <v>201029</v>
      </c>
      <c r="J13" s="78">
        <v>265358.28000000003</v>
      </c>
      <c r="K13" s="79">
        <f ca="1">IF($C13="סה""כ",SUM(INDIRECT(ADDRESS(6,COLUMN())&amp;":"&amp;ADDRESS(ROW()-1,COLUMN()))),IFERROR(VLOOKUP($C13,הוצאות!$B:$AA,K$4-1,FALSE),""))</f>
        <v>32000</v>
      </c>
      <c r="L13" s="79">
        <f ca="1">IF($C13="סה""כ",SUM(INDIRECT(ADDRESS(6,COLUMN())&amp;":"&amp;ADDRESS(ROW()-1,COLUMN()))),IFERROR(VLOOKUP($C13,הוצאות!$B:$AA,L$4-1,FALSE),""))</f>
        <v>32000</v>
      </c>
      <c r="M13" s="79">
        <f ca="1">IF($C13="סה""כ",SUM(INDIRECT(ADDRESS(6,COLUMN())&amp;":"&amp;ADDRESS(ROW()-1,COLUMN()))),IFERROR(VLOOKUP($C13,הוצאות!$B:$AA,M$4-1,FALSE),""))</f>
        <v>98000</v>
      </c>
      <c r="N13" s="79">
        <f ca="1">IF($C13="סה""כ",SUM(INDIRECT(ADDRESS(6,COLUMN())&amp;":"&amp;ADDRESS(ROW()-1,COLUMN()))),IFERROR(VLOOKUP($C13,הוצאות!$B:$AA,N$4-1,FALSE),""))</f>
        <v>326000</v>
      </c>
      <c r="O13" s="79">
        <f ca="1">IF($C13="סה""כ",SUM(INDIRECT(ADDRESS(6,COLUMN())&amp;":"&amp;ADDRESS(ROW()-1,COLUMN()))),IFERROR(VLOOKUP($C13,הוצאות!$B:$AA,O$4-1,FALSE),""))</f>
        <v>0</v>
      </c>
      <c r="P13" s="80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1"/>
      <c r="AG13" s="52">
        <v>19</v>
      </c>
      <c r="AH13" s="52" t="s">
        <v>1235</v>
      </c>
      <c r="AI13" s="83"/>
      <c r="AJ13" s="84" t="str">
        <f t="shared" si="1"/>
        <v xml:space="preserve">19 - פעולות חינוך </v>
      </c>
    </row>
    <row r="14" spans="1:38" ht="14.25" customHeight="1" thickBot="1" x14ac:dyDescent="0.3">
      <c r="A14" s="52">
        <f t="shared" si="0"/>
        <v>1</v>
      </c>
      <c r="C14" s="75">
        <f>IF(OR(C13="סה""כ",C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1812200432</v>
      </c>
      <c r="D14" s="76" t="str">
        <f>IF(C14="סה""כ","",IFERROR(VLOOKUP($C14,הוצאות!$B:$Z,5,FALSE),""))</f>
        <v>גני חובה חשמל ומים</v>
      </c>
      <c r="E14" s="77">
        <v>167435</v>
      </c>
      <c r="F14" s="77">
        <v>114565</v>
      </c>
      <c r="G14" s="77">
        <v>145246</v>
      </c>
      <c r="H14" s="78">
        <v>251440</v>
      </c>
      <c r="I14" s="78">
        <v>201029</v>
      </c>
      <c r="J14" s="78">
        <v>265358.28000000003</v>
      </c>
      <c r="K14" s="79">
        <f ca="1">IF($C14="סה""כ",SUM(INDIRECT(ADDRESS(6,COLUMN())&amp;":"&amp;ADDRESS(ROW()-1,COLUMN()))),IFERROR(VLOOKUP($C14,הוצאות!$B:$AA,K$4-1,FALSE),""))</f>
        <v>44000</v>
      </c>
      <c r="L14" s="79">
        <f ca="1">IF($C14="סה""כ",SUM(INDIRECT(ADDRESS(6,COLUMN())&amp;":"&amp;ADDRESS(ROW()-1,COLUMN()))),IFERROR(VLOOKUP($C14,הוצאות!$B:$AA,L$4-1,FALSE),""))</f>
        <v>44000</v>
      </c>
      <c r="M14" s="79">
        <f ca="1">IF($C14="סה""כ",SUM(INDIRECT(ADDRESS(6,COLUMN())&amp;":"&amp;ADDRESS(ROW()-1,COLUMN()))),IFERROR(VLOOKUP($C14,הוצאות!$B:$AA,M$4-1,FALSE),""))</f>
        <v>35000</v>
      </c>
      <c r="N14" s="79">
        <f ca="1">IF($C14="סה""כ",SUM(INDIRECT(ADDRESS(6,COLUMN())&amp;":"&amp;ADDRESS(ROW()-1,COLUMN()))),IFERROR(VLOOKUP($C14,הוצאות!$B:$AA,N$4-1,FALSE),""))</f>
        <v>35000</v>
      </c>
      <c r="O14" s="79">
        <f ca="1">IF($C14="סה""כ",SUM(INDIRECT(ADDRESS(6,COLUMN())&amp;":"&amp;ADDRESS(ROW()-1,COLUMN()))),IFERROR(VLOOKUP($C14,הוצאות!$B:$AA,O$4-1,FALSE),""))</f>
        <v>0</v>
      </c>
      <c r="P14" s="80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1"/>
      <c r="AG14" s="52">
        <v>21</v>
      </c>
      <c r="AH14" s="52" t="s">
        <v>1237</v>
      </c>
      <c r="AI14" s="83"/>
      <c r="AJ14" s="84" t="str">
        <f t="shared" si="1"/>
        <v>21 - שכר רווחה</v>
      </c>
    </row>
    <row r="15" spans="1:38" ht="16.5" thickBot="1" x14ac:dyDescent="0.3">
      <c r="A15" s="52">
        <f t="shared" si="0"/>
        <v>1</v>
      </c>
      <c r="C15" s="75">
        <f>IF(OR(C14="סה""כ",C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1812200433</v>
      </c>
      <c r="D15" s="76" t="str">
        <f>IF(C15="סה""כ","",IFERROR(VLOOKUP($C15,הוצאות!$B:$Z,5,FALSE),""))</f>
        <v>חומרי נקיון</v>
      </c>
      <c r="E15" s="77">
        <v>167435</v>
      </c>
      <c r="F15" s="77">
        <v>114565</v>
      </c>
      <c r="G15" s="77">
        <v>145246</v>
      </c>
      <c r="H15" s="78">
        <v>251440</v>
      </c>
      <c r="I15" s="78">
        <v>201029</v>
      </c>
      <c r="J15" s="78">
        <v>265358.28000000003</v>
      </c>
      <c r="K15" s="79">
        <f ca="1">IF($C15="סה""כ",SUM(INDIRECT(ADDRESS(6,COLUMN())&amp;":"&amp;ADDRESS(ROW()-1,COLUMN()))),IFERROR(VLOOKUP($C15,הוצאות!$B:$AA,K$4-1,FALSE),""))</f>
        <v>32000</v>
      </c>
      <c r="L15" s="79">
        <f ca="1">IF($C15="סה""כ",SUM(INDIRECT(ADDRESS(6,COLUMN())&amp;":"&amp;ADDRESS(ROW()-1,COLUMN()))),IFERROR(VLOOKUP($C15,הוצאות!$B:$AA,L$4-1,FALSE),""))</f>
        <v>32000</v>
      </c>
      <c r="M15" s="79">
        <f ca="1">IF($C15="סה""כ",SUM(INDIRECT(ADDRESS(6,COLUMN())&amp;":"&amp;ADDRESS(ROW()-1,COLUMN()))),IFERROR(VLOOKUP($C15,הוצאות!$B:$AA,M$4-1,FALSE),""))</f>
        <v>36000</v>
      </c>
      <c r="N15" s="79">
        <f ca="1">IF($C15="סה""כ",SUM(INDIRECT(ADDRESS(6,COLUMN())&amp;":"&amp;ADDRESS(ROW()-1,COLUMN()))),IFERROR(VLOOKUP($C15,הוצאות!$B:$AA,N$4-1,FALSE),""))</f>
        <v>36000</v>
      </c>
      <c r="O15" s="79">
        <f ca="1">IF($C15="סה""כ",SUM(INDIRECT(ADDRESS(6,COLUMN())&amp;":"&amp;ADDRESS(ROW()-1,COLUMN()))),IFERROR(VLOOKUP($C15,הוצאות!$B:$AA,O$4-1,FALSE),""))</f>
        <v>0</v>
      </c>
      <c r="P15" s="80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1"/>
      <c r="AG15" s="52">
        <v>22</v>
      </c>
      <c r="AH15" s="52" t="s">
        <v>1238</v>
      </c>
      <c r="AI15" s="83"/>
      <c r="AJ15" s="84" t="str">
        <f t="shared" si="1"/>
        <v>22 - פעולות רווחה</v>
      </c>
    </row>
    <row r="16" spans="1:38" ht="16.5" thickBot="1" x14ac:dyDescent="0.3">
      <c r="A16" s="52">
        <f t="shared" si="0"/>
        <v>1</v>
      </c>
      <c r="C16" s="75">
        <f>IF(OR(C15="סה""כ",C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1812200540</v>
      </c>
      <c r="D16" s="76" t="str">
        <f>IF(C16="סה""כ","",IFERROR(VLOOKUP($C16,הוצאות!$B:$Z,5,FALSE),""))</f>
        <v>גני חובה תקשורת</v>
      </c>
      <c r="E16" s="77">
        <v>167435</v>
      </c>
      <c r="F16" s="77">
        <v>114565</v>
      </c>
      <c r="G16" s="77">
        <v>145246</v>
      </c>
      <c r="H16" s="78">
        <v>251440</v>
      </c>
      <c r="I16" s="78">
        <v>201029</v>
      </c>
      <c r="J16" s="78">
        <v>265358.28000000003</v>
      </c>
      <c r="K16" s="79">
        <f ca="1">IF($C16="סה""כ",SUM(INDIRECT(ADDRESS(6,COLUMN())&amp;":"&amp;ADDRESS(ROW()-1,COLUMN()))),IFERROR(VLOOKUP($C16,הוצאות!$B:$AA,K$4-1,FALSE),""))</f>
        <v>0</v>
      </c>
      <c r="L16" s="79">
        <f ca="1">IF($C16="סה""כ",SUM(INDIRECT(ADDRESS(6,COLUMN())&amp;":"&amp;ADDRESS(ROW()-1,COLUMN()))),IFERROR(VLOOKUP($C16,הוצאות!$B:$AA,L$4-1,FALSE),""))</f>
        <v>0</v>
      </c>
      <c r="M16" s="79">
        <f ca="1">IF($C16="סה""כ",SUM(INDIRECT(ADDRESS(6,COLUMN())&amp;":"&amp;ADDRESS(ROW()-1,COLUMN()))),IFERROR(VLOOKUP($C16,הוצאות!$B:$AA,M$4-1,FALSE),""))</f>
        <v>8000</v>
      </c>
      <c r="N16" s="79">
        <f ca="1">IF($C16="סה""כ",SUM(INDIRECT(ADDRESS(6,COLUMN())&amp;":"&amp;ADDRESS(ROW()-1,COLUMN()))),IFERROR(VLOOKUP($C16,הוצאות!$B:$AA,N$4-1,FALSE),""))</f>
        <v>8000</v>
      </c>
      <c r="O16" s="79">
        <f ca="1">IF($C16="סה""כ",SUM(INDIRECT(ADDRESS(6,COLUMN())&amp;":"&amp;ADDRESS(ROW()-1,COLUMN()))),IFERROR(VLOOKUP($C16,הוצאות!$B:$AA,O$4-1,FALSE),""))</f>
        <v>0</v>
      </c>
      <c r="P16" s="80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1"/>
      <c r="AG16" s="52">
        <v>23</v>
      </c>
      <c r="AH16" s="52" t="s">
        <v>1240</v>
      </c>
      <c r="AI16" s="83"/>
      <c r="AJ16" s="84" t="str">
        <f t="shared" si="1"/>
        <v>23 - פרעון מילוות מים וביוב</v>
      </c>
    </row>
    <row r="17" spans="1:36" ht="16.5" thickBot="1" x14ac:dyDescent="0.3">
      <c r="A17" s="52">
        <f t="shared" si="0"/>
        <v>1</v>
      </c>
      <c r="C17" s="75">
        <f>IF(OR(C16="סה""כ",C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1812200560</v>
      </c>
      <c r="D17" s="76" t="str">
        <f>IF(C17="סה""כ","",IFERROR(VLOOKUP($C17,הוצאות!$B:$Z,5,FALSE),""))</f>
        <v>הוצאות משרדיות</v>
      </c>
      <c r="E17" s="77">
        <v>167435</v>
      </c>
      <c r="F17" s="77">
        <v>114565</v>
      </c>
      <c r="G17" s="77">
        <v>145246</v>
      </c>
      <c r="H17" s="78">
        <v>251440</v>
      </c>
      <c r="I17" s="78">
        <v>201029</v>
      </c>
      <c r="J17" s="78">
        <v>265358.28000000003</v>
      </c>
      <c r="K17" s="79">
        <f ca="1">IF($C17="סה""כ",SUM(INDIRECT(ADDRESS(6,COLUMN())&amp;":"&amp;ADDRESS(ROW()-1,COLUMN()))),IFERROR(VLOOKUP($C17,הוצאות!$B:$AA,K$4-1,FALSE),""))</f>
        <v>6000</v>
      </c>
      <c r="L17" s="79">
        <f ca="1">IF($C17="סה""כ",SUM(INDIRECT(ADDRESS(6,COLUMN())&amp;":"&amp;ADDRESS(ROW()-1,COLUMN()))),IFERROR(VLOOKUP($C17,הוצאות!$B:$AA,L$4-1,FALSE),""))</f>
        <v>6000</v>
      </c>
      <c r="M17" s="79">
        <f ca="1">IF($C17="סה""כ",SUM(INDIRECT(ADDRESS(6,COLUMN())&amp;":"&amp;ADDRESS(ROW()-1,COLUMN()))),IFERROR(VLOOKUP($C17,הוצאות!$B:$AA,M$4-1,FALSE),""))</f>
        <v>22000</v>
      </c>
      <c r="N17" s="79">
        <f ca="1">IF($C17="סה""כ",SUM(INDIRECT(ADDRESS(6,COLUMN())&amp;":"&amp;ADDRESS(ROW()-1,COLUMN()))),IFERROR(VLOOKUP($C17,הוצאות!$B:$AA,N$4-1,FALSE),""))</f>
        <v>8000</v>
      </c>
      <c r="O17" s="79">
        <f ca="1">IF($C17="סה""כ",SUM(INDIRECT(ADDRESS(6,COLUMN())&amp;":"&amp;ADDRESS(ROW()-1,COLUMN()))),IFERROR(VLOOKUP($C17,הוצאות!$B:$AA,O$4-1,FALSE),""))</f>
        <v>0</v>
      </c>
      <c r="P17" s="80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1"/>
      <c r="AG17" s="52">
        <v>18</v>
      </c>
      <c r="AH17" s="52" t="s">
        <v>1241</v>
      </c>
      <c r="AI17" s="83"/>
      <c r="AJ17" s="84" t="str">
        <f t="shared" si="1"/>
        <v>18 - פרעון מילוות אחר</v>
      </c>
    </row>
    <row r="18" spans="1:36" ht="16.5" thickBot="1" x14ac:dyDescent="0.3">
      <c r="A18" s="52">
        <f t="shared" si="0"/>
        <v>1</v>
      </c>
      <c r="C18" s="75">
        <f>IF(OR(C17="סה""כ",C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1812200720</v>
      </c>
      <c r="D18" s="76" t="str">
        <f>IF(C18="סה""כ","",IFERROR(VLOOKUP($C18,הוצאות!$B:$Z,5,FALSE),""))</f>
        <v>חמרים לגנים</v>
      </c>
      <c r="E18" s="77">
        <v>167435</v>
      </c>
      <c r="F18" s="77">
        <v>114565</v>
      </c>
      <c r="G18" s="77">
        <v>145246</v>
      </c>
      <c r="H18" s="78">
        <v>251440</v>
      </c>
      <c r="I18" s="78">
        <v>201029</v>
      </c>
      <c r="J18" s="78">
        <v>265358.28000000003</v>
      </c>
      <c r="K18" s="79">
        <f ca="1">IF($C18="סה""כ",SUM(INDIRECT(ADDRESS(6,COLUMN())&amp;":"&amp;ADDRESS(ROW()-1,COLUMN()))),IFERROR(VLOOKUP($C18,הוצאות!$B:$AA,K$4-1,FALSE),""))</f>
        <v>14000</v>
      </c>
      <c r="L18" s="79">
        <f ca="1">IF($C18="סה""כ",SUM(INDIRECT(ADDRESS(6,COLUMN())&amp;":"&amp;ADDRESS(ROW()-1,COLUMN()))),IFERROR(VLOOKUP($C18,הוצאות!$B:$AA,L$4-1,FALSE),""))</f>
        <v>14000</v>
      </c>
      <c r="M18" s="79">
        <f ca="1">IF($C18="סה""כ",SUM(INDIRECT(ADDRESS(6,COLUMN())&amp;":"&amp;ADDRESS(ROW()-1,COLUMN()))),IFERROR(VLOOKUP($C18,הוצאות!$B:$AA,M$4-1,FALSE),""))</f>
        <v>28000</v>
      </c>
      <c r="N18" s="79">
        <f ca="1">IF($C18="סה""כ",SUM(INDIRECT(ADDRESS(6,COLUMN())&amp;":"&amp;ADDRESS(ROW()-1,COLUMN()))),IFERROR(VLOOKUP($C18,הוצאות!$B:$AA,N$4-1,FALSE),""))</f>
        <v>28000</v>
      </c>
      <c r="O18" s="79">
        <f ca="1">IF($C18="סה""כ",SUM(INDIRECT(ADDRESS(6,COLUMN())&amp;":"&amp;ADDRESS(ROW()-1,COLUMN()))),IFERROR(VLOOKUP($C18,הוצאות!$B:$AA,O$4-1,FALSE),""))</f>
        <v>0</v>
      </c>
      <c r="P18" s="80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1"/>
      <c r="AG18" s="52">
        <v>17</v>
      </c>
      <c r="AH18" s="52" t="s">
        <v>1243</v>
      </c>
      <c r="AI18" s="83"/>
      <c r="AJ18" s="84" t="str">
        <f t="shared" si="1"/>
        <v>17 - הוצאות מימון</v>
      </c>
    </row>
    <row r="19" spans="1:36" ht="16.5" thickBot="1" x14ac:dyDescent="0.3">
      <c r="A19" s="52">
        <f t="shared" si="0"/>
        <v>1</v>
      </c>
      <c r="C19" s="75">
        <f>IF(OR(C18="סה""כ",C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1812200740</v>
      </c>
      <c r="D19" s="76" t="str">
        <f>IF(C19="סה""כ","",IFERROR(VLOOKUP($C19,הוצאות!$B:$Z,5,FALSE),""))</f>
        <v>ציוד משרד</v>
      </c>
      <c r="E19" s="77">
        <v>167435</v>
      </c>
      <c r="F19" s="77">
        <v>114565</v>
      </c>
      <c r="G19" s="77">
        <v>145246</v>
      </c>
      <c r="H19" s="78">
        <v>251440</v>
      </c>
      <c r="I19" s="78">
        <v>201029</v>
      </c>
      <c r="J19" s="78">
        <v>265358.28000000003</v>
      </c>
      <c r="K19" s="79">
        <f ca="1">IF($C19="סה""כ",SUM(INDIRECT(ADDRESS(6,COLUMN())&amp;":"&amp;ADDRESS(ROW()-1,COLUMN()))),IFERROR(VLOOKUP($C19,הוצאות!$B:$AA,K$4-1,FALSE),""))</f>
        <v>14000</v>
      </c>
      <c r="L19" s="79">
        <f ca="1">IF($C19="סה""כ",SUM(INDIRECT(ADDRESS(6,COLUMN())&amp;":"&amp;ADDRESS(ROW()-1,COLUMN()))),IFERROR(VLOOKUP($C19,הוצאות!$B:$AA,L$4-1,FALSE),""))</f>
        <v>7000</v>
      </c>
      <c r="M19" s="79">
        <f ca="1">IF($C19="סה""כ",SUM(INDIRECT(ADDRESS(6,COLUMN())&amp;":"&amp;ADDRESS(ROW()-1,COLUMN()))),IFERROR(VLOOKUP($C19,הוצאות!$B:$AA,M$4-1,FALSE),""))</f>
        <v>21000</v>
      </c>
      <c r="N19" s="79">
        <f ca="1">IF($C19="סה""כ",SUM(INDIRECT(ADDRESS(6,COLUMN())&amp;":"&amp;ADDRESS(ROW()-1,COLUMN()))),IFERROR(VLOOKUP($C19,הוצאות!$B:$AA,N$4-1,FALSE),""))</f>
        <v>21000</v>
      </c>
      <c r="O19" s="79">
        <f ca="1">IF($C19="סה""כ",SUM(INDIRECT(ADDRESS(6,COLUMN())&amp;":"&amp;ADDRESS(ROW()-1,COLUMN()))),IFERROR(VLOOKUP($C19,הוצאות!$B:$AA,O$4-1,FALSE),""))</f>
        <v>0</v>
      </c>
      <c r="P19" s="80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1"/>
      <c r="AG19" s="52">
        <v>24</v>
      </c>
      <c r="AH19" s="52" t="s">
        <v>1244</v>
      </c>
      <c r="AI19" s="83"/>
      <c r="AJ19" s="84" t="str">
        <f t="shared" si="1"/>
        <v>24 - הוצאה  שנים קודמות</v>
      </c>
    </row>
    <row r="20" spans="1:36" ht="16.5" thickBot="1" x14ac:dyDescent="0.3">
      <c r="A20" s="52">
        <f t="shared" si="0"/>
        <v>1</v>
      </c>
      <c r="C20" s="75">
        <f>IF(OR(C19="סה""כ",C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1812200780</v>
      </c>
      <c r="D20" s="76" t="str">
        <f>IF(C20="סה""כ","",IFERROR(VLOOKUP($C20,הוצאות!$B:$Z,5,FALSE),""))</f>
        <v>הוצ"שונות לגנים</v>
      </c>
      <c r="E20" s="77">
        <v>167435</v>
      </c>
      <c r="F20" s="77">
        <v>114565</v>
      </c>
      <c r="G20" s="77">
        <v>145246</v>
      </c>
      <c r="H20" s="78">
        <v>251440</v>
      </c>
      <c r="I20" s="78">
        <v>201029</v>
      </c>
      <c r="J20" s="78">
        <v>265358.28000000003</v>
      </c>
      <c r="K20" s="79">
        <f ca="1">IF($C20="סה""כ",SUM(INDIRECT(ADDRESS(6,COLUMN())&amp;":"&amp;ADDRESS(ROW()-1,COLUMN()))),IFERROR(VLOOKUP($C20,הוצאות!$B:$AA,K$4-1,FALSE),""))</f>
        <v>80000</v>
      </c>
      <c r="L20" s="79">
        <f ca="1">IF($C20="סה""כ",SUM(INDIRECT(ADDRESS(6,COLUMN())&amp;":"&amp;ADDRESS(ROW()-1,COLUMN()))),IFERROR(VLOOKUP($C20,הוצאות!$B:$AA,L$4-1,FALSE),""))</f>
        <v>80000</v>
      </c>
      <c r="M20" s="79">
        <f ca="1">IF($C20="סה""כ",SUM(INDIRECT(ADDRESS(6,COLUMN())&amp;":"&amp;ADDRESS(ROW()-1,COLUMN()))),IFERROR(VLOOKUP($C20,הוצאות!$B:$AA,M$4-1,FALSE),""))</f>
        <v>160000</v>
      </c>
      <c r="N20" s="79">
        <f ca="1">IF($C20="סה""כ",SUM(INDIRECT(ADDRESS(6,COLUMN())&amp;":"&amp;ADDRESS(ROW()-1,COLUMN()))),IFERROR(VLOOKUP($C20,הוצאות!$B:$AA,N$4-1,FALSE),""))</f>
        <v>160000</v>
      </c>
      <c r="O20" s="79">
        <f ca="1">IF($C20="סה""כ",SUM(INDIRECT(ADDRESS(6,COLUMN())&amp;":"&amp;ADDRESS(ROW()-1,COLUMN()))),IFERROR(VLOOKUP($C20,הוצאות!$B:$AA,O$4-1,FALSE),""))</f>
        <v>0</v>
      </c>
      <c r="P20" s="80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1"/>
      <c r="AG20" s="52">
        <v>25</v>
      </c>
      <c r="AH20" s="52" t="s">
        <v>1225</v>
      </c>
      <c r="AI20" s="83"/>
      <c r="AJ20" s="84" t="str">
        <f t="shared" si="1"/>
        <v>25 - הנחות ארנונה</v>
      </c>
    </row>
    <row r="21" spans="1:36" ht="16.5" thickBot="1" x14ac:dyDescent="0.3">
      <c r="A21" s="52">
        <f t="shared" si="0"/>
        <v>1</v>
      </c>
      <c r="C21" s="75">
        <f>IF(OR(C20="סה""כ",C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1812200820</v>
      </c>
      <c r="D21" s="76" t="str">
        <f>IF(C21="סה""כ","",IFERROR(VLOOKUP($C21,הוצאות!$B:$Z,5,FALSE),""))</f>
        <v>תמיכות עמותות ואגודות</v>
      </c>
      <c r="E21" s="77">
        <v>167435</v>
      </c>
      <c r="F21" s="77">
        <v>114565</v>
      </c>
      <c r="G21" s="77">
        <v>145246</v>
      </c>
      <c r="H21" s="78">
        <v>251440</v>
      </c>
      <c r="I21" s="78">
        <v>201029</v>
      </c>
      <c r="J21" s="78">
        <v>265358.28000000003</v>
      </c>
      <c r="K21" s="79">
        <f ca="1">IF($C21="סה""כ",SUM(INDIRECT(ADDRESS(6,COLUMN())&amp;":"&amp;ADDRESS(ROW()-1,COLUMN()))),IFERROR(VLOOKUP($C21,הוצאות!$B:$AA,K$4-1,FALSE),""))</f>
        <v>0</v>
      </c>
      <c r="L21" s="79">
        <f ca="1">IF($C21="סה""כ",SUM(INDIRECT(ADDRESS(6,COLUMN())&amp;":"&amp;ADDRESS(ROW()-1,COLUMN()))),IFERROR(VLOOKUP($C21,הוצאות!$B:$AA,L$4-1,FALSE),""))</f>
        <v>0</v>
      </c>
      <c r="M21" s="79">
        <f ca="1">IF($C21="סה""כ",SUM(INDIRECT(ADDRESS(6,COLUMN())&amp;":"&amp;ADDRESS(ROW()-1,COLUMN()))),IFERROR(VLOOKUP($C21,הוצאות!$B:$AA,M$4-1,FALSE),""))</f>
        <v>0</v>
      </c>
      <c r="N21" s="79">
        <f ca="1">IF($C21="סה""כ",SUM(INDIRECT(ADDRESS(6,COLUMN())&amp;":"&amp;ADDRESS(ROW()-1,COLUMN()))),IFERROR(VLOOKUP($C21,הוצאות!$B:$AA,N$4-1,FALSE),""))</f>
        <v>0</v>
      </c>
      <c r="O21" s="79">
        <f ca="1">IF($C21="סה""כ",SUM(INDIRECT(ADDRESS(6,COLUMN())&amp;":"&amp;ADDRESS(ROW()-1,COLUMN()))),IFERROR(VLOOKUP($C21,הוצאות!$B:$AA,O$4-1,FALSE),""))</f>
        <v>0</v>
      </c>
      <c r="P21" s="80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1"/>
      <c r="AG21" s="52">
        <v>26</v>
      </c>
      <c r="AH21" s="52" t="s">
        <v>1246</v>
      </c>
      <c r="AI21" s="83"/>
      <c r="AJ21" s="84" t="str">
        <f t="shared" si="1"/>
        <v>26 - הוצאה לכיסוי גרעון נצבר</v>
      </c>
    </row>
    <row r="22" spans="1:36" ht="16.5" thickBot="1" x14ac:dyDescent="0.3">
      <c r="A22" s="52">
        <f t="shared" si="0"/>
        <v>1</v>
      </c>
      <c r="C22" s="75">
        <f>IF(OR(C21="סה""כ",C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1812201110</v>
      </c>
      <c r="D22" s="76" t="str">
        <f>IF(C22="סה""כ","",IFERROR(VLOOKUP($C22,הוצאות!$B:$Z,5,FALSE),""))</f>
        <v>משכורת גן חובה א</v>
      </c>
      <c r="E22" s="77">
        <v>167435</v>
      </c>
      <c r="F22" s="77">
        <v>114565</v>
      </c>
      <c r="G22" s="77">
        <v>145246</v>
      </c>
      <c r="H22" s="78">
        <v>251440</v>
      </c>
      <c r="I22" s="78">
        <v>201029</v>
      </c>
      <c r="J22" s="78">
        <v>265358.28000000003</v>
      </c>
      <c r="K22" s="79">
        <f ca="1">IF($C22="סה""כ",SUM(INDIRECT(ADDRESS(6,COLUMN())&amp;":"&amp;ADDRESS(ROW()-1,COLUMN()))),IFERROR(VLOOKUP($C22,הוצאות!$B:$AA,K$4-1,FALSE),""))</f>
        <v>331000</v>
      </c>
      <c r="L22" s="79">
        <f ca="1">IF($C22="סה""כ",SUM(INDIRECT(ADDRESS(6,COLUMN())&amp;":"&amp;ADDRESS(ROW()-1,COLUMN()))),IFERROR(VLOOKUP($C22,הוצאות!$B:$AA,L$4-1,FALSE),""))</f>
        <v>331000</v>
      </c>
      <c r="M22" s="79">
        <f ca="1">IF($C22="סה""כ",SUM(INDIRECT(ADDRESS(6,COLUMN())&amp;":"&amp;ADDRESS(ROW()-1,COLUMN()))),IFERROR(VLOOKUP($C22,הוצאות!$B:$AA,M$4-1,FALSE),""))</f>
        <v>342000</v>
      </c>
      <c r="N22" s="79">
        <f ca="1">IF($C22="סה""כ",SUM(INDIRECT(ADDRESS(6,COLUMN())&amp;":"&amp;ADDRESS(ROW()-1,COLUMN()))),IFERROR(VLOOKUP($C22,הוצאות!$B:$AA,N$4-1,FALSE),""))</f>
        <v>350000</v>
      </c>
      <c r="O22" s="79">
        <f ca="1">IF($C22="סה""כ",SUM(INDIRECT(ADDRESS(6,COLUMN())&amp;":"&amp;ADDRESS(ROW()-1,COLUMN()))),IFERROR(VLOOKUP($C22,הוצאות!$B:$AA,O$4-1,FALSE),""))</f>
        <v>0</v>
      </c>
      <c r="P22" s="80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1"/>
      <c r="AG22" s="52">
        <v>28</v>
      </c>
      <c r="AH22" s="52" t="s">
        <v>1248</v>
      </c>
      <c r="AI22" s="83"/>
      <c r="AJ22" s="84" t="str">
        <f t="shared" si="1"/>
        <v>28 - הוצאה מותנת / מענק מותנה</v>
      </c>
    </row>
    <row r="23" spans="1:36" ht="16.5" thickBot="1" x14ac:dyDescent="0.3">
      <c r="A23" s="52">
        <f t="shared" si="0"/>
        <v>1</v>
      </c>
      <c r="C23" s="75">
        <f>IF(OR(C22="סה""כ",C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1812202110</v>
      </c>
      <c r="D23" s="76" t="str">
        <f>IF(C23="סה""כ","",IFERROR(VLOOKUP($C23,הוצאות!$B:$Z,5,FALSE),""))</f>
        <v>משכורת גן חובה ב</v>
      </c>
      <c r="E23" s="77">
        <v>167435</v>
      </c>
      <c r="F23" s="77">
        <v>114565</v>
      </c>
      <c r="G23" s="77">
        <v>145246</v>
      </c>
      <c r="H23" s="78">
        <v>251440</v>
      </c>
      <c r="I23" s="78">
        <v>201029</v>
      </c>
      <c r="J23" s="78">
        <v>265358.28000000003</v>
      </c>
      <c r="K23" s="79">
        <f ca="1">IF($C23="סה""כ",SUM(INDIRECT(ADDRESS(6,COLUMN())&amp;":"&amp;ADDRESS(ROW()-1,COLUMN()))),IFERROR(VLOOKUP($C23,הוצאות!$B:$AA,K$4-1,FALSE),""))</f>
        <v>483000</v>
      </c>
      <c r="L23" s="79">
        <f ca="1">IF($C23="סה""כ",SUM(INDIRECT(ADDRESS(6,COLUMN())&amp;":"&amp;ADDRESS(ROW()-1,COLUMN()))),IFERROR(VLOOKUP($C23,הוצאות!$B:$AA,L$4-1,FALSE),""))</f>
        <v>483000</v>
      </c>
      <c r="M23" s="79">
        <f ca="1">IF($C23="סה""כ",SUM(INDIRECT(ADDRESS(6,COLUMN())&amp;":"&amp;ADDRESS(ROW()-1,COLUMN()))),IFERROR(VLOOKUP($C23,הוצאות!$B:$AA,M$4-1,FALSE),""))</f>
        <v>445000</v>
      </c>
      <c r="N23" s="79">
        <f ca="1">IF($C23="סה""כ",SUM(INDIRECT(ADDRESS(6,COLUMN())&amp;":"&amp;ADDRESS(ROW()-1,COLUMN()))),IFERROR(VLOOKUP($C23,הוצאות!$B:$AA,N$4-1,FALSE),""))</f>
        <v>465000</v>
      </c>
      <c r="O23" s="79">
        <f ca="1">IF($C23="סה""כ",SUM(INDIRECT(ADDRESS(6,COLUMN())&amp;":"&amp;ADDRESS(ROW()-1,COLUMN()))),IFERROR(VLOOKUP($C23,הוצאות!$B:$AA,O$4-1,FALSE),""))</f>
        <v>0</v>
      </c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1"/>
      <c r="AI23" s="74"/>
    </row>
    <row r="24" spans="1:36" ht="16.5" thickBot="1" x14ac:dyDescent="0.3">
      <c r="A24" s="52">
        <f t="shared" si="0"/>
        <v>1</v>
      </c>
      <c r="C24" s="75">
        <f>IF(OR(C23="סה""כ",C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1812203110</v>
      </c>
      <c r="D24" s="76" t="str">
        <f>IF(C24="סה""כ","",IFERROR(VLOOKUP($C24,הוצאות!$B:$Z,5,FALSE),""))</f>
        <v>משכורת גן חובה ג</v>
      </c>
      <c r="E24" s="77">
        <v>167435</v>
      </c>
      <c r="F24" s="77">
        <v>114565</v>
      </c>
      <c r="G24" s="77">
        <v>145246</v>
      </c>
      <c r="H24" s="78">
        <v>251440</v>
      </c>
      <c r="I24" s="78">
        <v>201029</v>
      </c>
      <c r="J24" s="78">
        <v>265358.28000000003</v>
      </c>
      <c r="K24" s="79">
        <f ca="1">IF($C24="סה""כ",SUM(INDIRECT(ADDRESS(6,COLUMN())&amp;":"&amp;ADDRESS(ROW()-1,COLUMN()))),IFERROR(VLOOKUP($C24,הוצאות!$B:$AA,K$4-1,FALSE),""))</f>
        <v>358000</v>
      </c>
      <c r="L24" s="79">
        <f ca="1">IF($C24="סה""כ",SUM(INDIRECT(ADDRESS(6,COLUMN())&amp;":"&amp;ADDRESS(ROW()-1,COLUMN()))),IFERROR(VLOOKUP($C24,הוצאות!$B:$AA,L$4-1,FALSE),""))</f>
        <v>358000</v>
      </c>
      <c r="M24" s="79">
        <f ca="1">IF($C24="סה""כ",SUM(INDIRECT(ADDRESS(6,COLUMN())&amp;":"&amp;ADDRESS(ROW()-1,COLUMN()))),IFERROR(VLOOKUP($C24,הוצאות!$B:$AA,M$4-1,FALSE),""))</f>
        <v>395000</v>
      </c>
      <c r="N24" s="79">
        <f ca="1">IF($C24="סה""כ",SUM(INDIRECT(ADDRESS(6,COLUMN())&amp;":"&amp;ADDRESS(ROW()-1,COLUMN()))),IFERROR(VLOOKUP($C24,הוצאות!$B:$AA,N$4-1,FALSE),""))</f>
        <v>397000</v>
      </c>
      <c r="O24" s="79">
        <f ca="1">IF($C24="סה""כ",SUM(INDIRECT(ADDRESS(6,COLUMN())&amp;":"&amp;ADDRESS(ROW()-1,COLUMN()))),IFERROR(VLOOKUP($C24,הוצאות!$B:$AA,O$4-1,FALSE),""))</f>
        <v>0</v>
      </c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1"/>
      <c r="AI24" s="74"/>
    </row>
    <row r="25" spans="1:36" ht="16.5" thickBot="1" x14ac:dyDescent="0.3">
      <c r="A25" s="52">
        <f t="shared" si="0"/>
        <v>1</v>
      </c>
      <c r="C25" s="75">
        <f>IF(OR(C24="סה""כ",C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1812204110</v>
      </c>
      <c r="D25" s="76" t="str">
        <f>IF(C25="סה""כ","",IFERROR(VLOOKUP($C25,הוצאות!$B:$Z,5,FALSE),""))</f>
        <v>משכורת גן חובה ד</v>
      </c>
      <c r="E25" s="77">
        <v>167435</v>
      </c>
      <c r="F25" s="77">
        <v>114565</v>
      </c>
      <c r="G25" s="77">
        <v>145246</v>
      </c>
      <c r="H25" s="78">
        <v>251440</v>
      </c>
      <c r="I25" s="78">
        <v>201029</v>
      </c>
      <c r="J25" s="78">
        <v>265358.28000000003</v>
      </c>
      <c r="K25" s="79">
        <f ca="1">IF($C25="סה""כ",SUM(INDIRECT(ADDRESS(6,COLUMN())&amp;":"&amp;ADDRESS(ROW()-1,COLUMN()))),IFERROR(VLOOKUP($C25,הוצאות!$B:$AA,K$4-1,FALSE),""))</f>
        <v>223000</v>
      </c>
      <c r="L25" s="79">
        <f ca="1">IF($C25="סה""כ",SUM(INDIRECT(ADDRESS(6,COLUMN())&amp;":"&amp;ADDRESS(ROW()-1,COLUMN()))),IFERROR(VLOOKUP($C25,הוצאות!$B:$AA,L$4-1,FALSE),""))</f>
        <v>223000</v>
      </c>
      <c r="M25" s="79">
        <f ca="1">IF($C25="סה""כ",SUM(INDIRECT(ADDRESS(6,COLUMN())&amp;":"&amp;ADDRESS(ROW()-1,COLUMN()))),IFERROR(VLOOKUP($C25,הוצאות!$B:$AA,M$4-1,FALSE),""))</f>
        <v>235499.73333333328</v>
      </c>
      <c r="N25" s="79">
        <f ca="1">IF($C25="סה""כ",SUM(INDIRECT(ADDRESS(6,COLUMN())&amp;":"&amp;ADDRESS(ROW()-1,COLUMN()))),IFERROR(VLOOKUP($C25,הוצאות!$B:$AA,N$4-1,FALSE),""))</f>
        <v>238000</v>
      </c>
      <c r="O25" s="79">
        <f ca="1">IF($C25="סה""כ",SUM(INDIRECT(ADDRESS(6,COLUMN())&amp;":"&amp;ADDRESS(ROW()-1,COLUMN()))),IFERROR(VLOOKUP($C25,הוצאות!$B:$AA,O$4-1,FALSE),""))</f>
        <v>0</v>
      </c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1"/>
    </row>
    <row r="26" spans="1:36" ht="16.5" thickBot="1" x14ac:dyDescent="0.3">
      <c r="A26" s="52">
        <f t="shared" si="0"/>
        <v>1</v>
      </c>
      <c r="C26" s="75">
        <f>IF(OR(C25="סה""כ",C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1812205110</v>
      </c>
      <c r="D26" s="76" t="str">
        <f>IF(C26="סה""כ","",IFERROR(VLOOKUP($C26,הוצאות!$B:$Z,5,FALSE),""))</f>
        <v>משכורת גן חובה ה</v>
      </c>
      <c r="E26" s="77">
        <v>167435</v>
      </c>
      <c r="F26" s="77">
        <v>114565</v>
      </c>
      <c r="G26" s="77">
        <v>145246</v>
      </c>
      <c r="H26" s="78">
        <v>251440</v>
      </c>
      <c r="I26" s="78">
        <v>201029</v>
      </c>
      <c r="J26" s="78">
        <v>265358.28000000003</v>
      </c>
      <c r="K26" s="79">
        <f ca="1">IF($C26="סה""כ",SUM(INDIRECT(ADDRESS(6,COLUMN())&amp;":"&amp;ADDRESS(ROW()-1,COLUMN()))),IFERROR(VLOOKUP($C26,הוצאות!$B:$AA,K$4-1,FALSE),""))</f>
        <v>191000</v>
      </c>
      <c r="L26" s="79">
        <f ca="1">IF($C26="סה""כ",SUM(INDIRECT(ADDRESS(6,COLUMN())&amp;":"&amp;ADDRESS(ROW()-1,COLUMN()))),IFERROR(VLOOKUP($C26,הוצאות!$B:$AA,L$4-1,FALSE),""))</f>
        <v>191000</v>
      </c>
      <c r="M26" s="79">
        <f ca="1">IF($C26="סה""כ",SUM(INDIRECT(ADDRESS(6,COLUMN())&amp;":"&amp;ADDRESS(ROW()-1,COLUMN()))),IFERROR(VLOOKUP($C26,הוצאות!$B:$AA,M$4-1,FALSE),""))</f>
        <v>218000</v>
      </c>
      <c r="N26" s="79">
        <f ca="1">IF($C26="סה""כ",SUM(INDIRECT(ADDRESS(6,COLUMN())&amp;":"&amp;ADDRESS(ROW()-1,COLUMN()))),IFERROR(VLOOKUP($C26,הוצאות!$B:$AA,N$4-1,FALSE),""))</f>
        <v>231000</v>
      </c>
      <c r="O26" s="79">
        <f ca="1">IF($C26="סה""כ",SUM(INDIRECT(ADDRESS(6,COLUMN())&amp;":"&amp;ADDRESS(ROW()-1,COLUMN()))),IFERROR(VLOOKUP($C26,הוצאות!$B:$AA,O$4-1,FALSE),""))</f>
        <v>0</v>
      </c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1"/>
    </row>
    <row r="27" spans="1:36" ht="16.5" thickBot="1" x14ac:dyDescent="0.3">
      <c r="A27" s="52">
        <f t="shared" si="0"/>
        <v>1</v>
      </c>
      <c r="C27" s="75">
        <f>IF(OR(C26="סה""כ",C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1812206110</v>
      </c>
      <c r="D27" s="76" t="str">
        <f>IF(C27="סה""כ","",IFERROR(VLOOKUP($C27,הוצאות!$B:$Z,5,FALSE),""))</f>
        <v>משכורת גן חובה ו</v>
      </c>
      <c r="E27" s="77">
        <v>167435</v>
      </c>
      <c r="F27" s="77">
        <v>114565</v>
      </c>
      <c r="G27" s="77">
        <v>145246</v>
      </c>
      <c r="H27" s="78">
        <v>251440</v>
      </c>
      <c r="I27" s="78">
        <v>201029</v>
      </c>
      <c r="J27" s="78">
        <v>265358.28000000003</v>
      </c>
      <c r="K27" s="79">
        <f ca="1">IF($C27="סה""כ",SUM(INDIRECT(ADDRESS(6,COLUMN())&amp;":"&amp;ADDRESS(ROW()-1,COLUMN()))),IFERROR(VLOOKUP($C27,הוצאות!$B:$AA,K$4-1,FALSE),""))</f>
        <v>237000</v>
      </c>
      <c r="L27" s="79">
        <f ca="1">IF($C27="סה""כ",SUM(INDIRECT(ADDRESS(6,COLUMN())&amp;":"&amp;ADDRESS(ROW()-1,COLUMN()))),IFERROR(VLOOKUP($C27,הוצאות!$B:$AA,L$4-1,FALSE),""))</f>
        <v>237000</v>
      </c>
      <c r="M27" s="79">
        <f ca="1">IF($C27="סה""כ",SUM(INDIRECT(ADDRESS(6,COLUMN())&amp;":"&amp;ADDRESS(ROW()-1,COLUMN()))),IFERROR(VLOOKUP($C27,הוצאות!$B:$AA,M$4-1,FALSE),""))</f>
        <v>249000</v>
      </c>
      <c r="N27" s="79">
        <f ca="1">IF($C27="סה""כ",SUM(INDIRECT(ADDRESS(6,COLUMN())&amp;":"&amp;ADDRESS(ROW()-1,COLUMN()))),IFERROR(VLOOKUP($C27,הוצאות!$B:$AA,N$4-1,FALSE),""))</f>
        <v>231000</v>
      </c>
      <c r="O27" s="79">
        <f ca="1">IF($C27="סה""כ",SUM(INDIRECT(ADDRESS(6,COLUMN())&amp;":"&amp;ADDRESS(ROW()-1,COLUMN()))),IFERROR(VLOOKUP($C27,הוצאות!$B:$AA,O$4-1,FALSE),""))</f>
        <v>0</v>
      </c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1"/>
    </row>
    <row r="28" spans="1:36" ht="16.5" thickBot="1" x14ac:dyDescent="0.3">
      <c r="A28" s="52">
        <f t="shared" si="0"/>
        <v>1</v>
      </c>
      <c r="C28" s="75">
        <f>IF(OR(C27="סה""כ",C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1812207110</v>
      </c>
      <c r="D28" s="76" t="str">
        <f>IF(C28="סה""כ","",IFERROR(VLOOKUP($C28,הוצאות!$B:$Z,5,FALSE),""))</f>
        <v>משכורת גן חובה ז</v>
      </c>
      <c r="E28" s="77">
        <v>167435</v>
      </c>
      <c r="F28" s="77">
        <v>114565</v>
      </c>
      <c r="G28" s="77">
        <v>145246</v>
      </c>
      <c r="H28" s="78">
        <v>251440</v>
      </c>
      <c r="I28" s="78">
        <v>201029</v>
      </c>
      <c r="J28" s="78">
        <v>265358.28000000003</v>
      </c>
      <c r="K28" s="79">
        <f ca="1">IF($C28="סה""כ",SUM(INDIRECT(ADDRESS(6,COLUMN())&amp;":"&amp;ADDRESS(ROW()-1,COLUMN()))),IFERROR(VLOOKUP($C28,הוצאות!$B:$AA,K$4-1,FALSE),""))</f>
        <v>195000</v>
      </c>
      <c r="L28" s="79">
        <f ca="1">IF($C28="סה""כ",SUM(INDIRECT(ADDRESS(6,COLUMN())&amp;":"&amp;ADDRESS(ROW()-1,COLUMN()))),IFERROR(VLOOKUP($C28,הוצאות!$B:$AA,L$4-1,FALSE),""))</f>
        <v>195000</v>
      </c>
      <c r="M28" s="79">
        <f ca="1">IF($C28="סה""כ",SUM(INDIRECT(ADDRESS(6,COLUMN())&amp;":"&amp;ADDRESS(ROW()-1,COLUMN()))),IFERROR(VLOOKUP($C28,הוצאות!$B:$AA,M$4-1,FALSE),""))</f>
        <v>205000</v>
      </c>
      <c r="N28" s="79">
        <f ca="1">IF($C28="סה""כ",SUM(INDIRECT(ADDRESS(6,COLUMN())&amp;":"&amp;ADDRESS(ROW()-1,COLUMN()))),IFERROR(VLOOKUP($C28,הוצאות!$B:$AA,N$4-1,FALSE),""))</f>
        <v>207000</v>
      </c>
      <c r="O28" s="79">
        <f ca="1">IF($C28="סה""כ",SUM(INDIRECT(ADDRESS(6,COLUMN())&amp;":"&amp;ADDRESS(ROW()-1,COLUMN()))),IFERROR(VLOOKUP($C28,הוצאות!$B:$AA,O$4-1,FALSE),""))</f>
        <v>0</v>
      </c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1"/>
    </row>
    <row r="29" spans="1:36" ht="16.5" thickBot="1" x14ac:dyDescent="0.3">
      <c r="A29" s="52">
        <f t="shared" si="0"/>
        <v>1</v>
      </c>
      <c r="C29" s="75">
        <f>IF(OR(C28="סה""כ",C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1812208110</v>
      </c>
      <c r="D29" s="76" t="str">
        <f>IF(C29="סה""כ","",IFERROR(VLOOKUP($C29,הוצאות!$B:$Z,5,FALSE),""))</f>
        <v>משכורת גן חובה ח</v>
      </c>
      <c r="E29" s="77">
        <v>167435</v>
      </c>
      <c r="F29" s="77">
        <v>114565</v>
      </c>
      <c r="G29" s="77">
        <v>145246</v>
      </c>
      <c r="H29" s="78">
        <v>251440</v>
      </c>
      <c r="I29" s="78">
        <v>201029</v>
      </c>
      <c r="J29" s="78">
        <v>265358.28000000003</v>
      </c>
      <c r="K29" s="79">
        <f ca="1">IF($C29="סה""כ",SUM(INDIRECT(ADDRESS(6,COLUMN())&amp;":"&amp;ADDRESS(ROW()-1,COLUMN()))),IFERROR(VLOOKUP($C29,הוצאות!$B:$AA,K$4-1,FALSE),""))</f>
        <v>378000</v>
      </c>
      <c r="L29" s="79">
        <f ca="1">IF($C29="סה""כ",SUM(INDIRECT(ADDRESS(6,COLUMN())&amp;":"&amp;ADDRESS(ROW()-1,COLUMN()))),IFERROR(VLOOKUP($C29,הוצאות!$B:$AA,L$4-1,FALSE),""))</f>
        <v>378000</v>
      </c>
      <c r="M29" s="79">
        <f ca="1">IF($C29="סה""כ",SUM(INDIRECT(ADDRESS(6,COLUMN())&amp;":"&amp;ADDRESS(ROW()-1,COLUMN()))),IFERROR(VLOOKUP($C29,הוצאות!$B:$AA,M$4-1,FALSE),""))</f>
        <v>385000</v>
      </c>
      <c r="N29" s="79">
        <f ca="1">IF($C29="סה""כ",SUM(INDIRECT(ADDRESS(6,COLUMN())&amp;":"&amp;ADDRESS(ROW()-1,COLUMN()))),IFERROR(VLOOKUP($C29,הוצאות!$B:$AA,N$4-1,FALSE),""))</f>
        <v>398000</v>
      </c>
      <c r="O29" s="79">
        <f ca="1">IF($C29="סה""כ",SUM(INDIRECT(ADDRESS(6,COLUMN())&amp;":"&amp;ADDRESS(ROW()-1,COLUMN()))),IFERROR(VLOOKUP($C29,הוצאות!$B:$AA,O$4-1,FALSE),""))</f>
        <v>0</v>
      </c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1"/>
    </row>
    <row r="30" spans="1:36" ht="16.5" thickBot="1" x14ac:dyDescent="0.3">
      <c r="A30" s="52">
        <f t="shared" si="0"/>
        <v>1</v>
      </c>
      <c r="C30" s="75">
        <f>IF(OR(C29="סה""כ",C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1812209110</v>
      </c>
      <c r="D30" s="76" t="str">
        <f>IF(C30="סה""כ","",IFERROR(VLOOKUP($C30,הוצאות!$B:$Z,5,FALSE),""))</f>
        <v>משכורת גנים ב"ס 9</v>
      </c>
      <c r="E30" s="77">
        <v>167435</v>
      </c>
      <c r="F30" s="77">
        <v>114565</v>
      </c>
      <c r="G30" s="77">
        <v>145246</v>
      </c>
      <c r="H30" s="78">
        <v>251440</v>
      </c>
      <c r="I30" s="78">
        <v>201029</v>
      </c>
      <c r="J30" s="78">
        <v>265358.28000000003</v>
      </c>
      <c r="K30" s="79">
        <f ca="1">IF($C30="סה""כ",SUM(INDIRECT(ADDRESS(6,COLUMN())&amp;":"&amp;ADDRESS(ROW()-1,COLUMN()))),IFERROR(VLOOKUP($C30,הוצאות!$B:$AA,K$4-1,FALSE),""))</f>
        <v>236000</v>
      </c>
      <c r="L30" s="79">
        <f ca="1">IF($C30="סה""כ",SUM(INDIRECT(ADDRESS(6,COLUMN())&amp;":"&amp;ADDRESS(ROW()-1,COLUMN()))),IFERROR(VLOOKUP($C30,הוצאות!$B:$AA,L$4-1,FALSE),""))</f>
        <v>236000</v>
      </c>
      <c r="M30" s="79">
        <f ca="1">IF($C30="סה""כ",SUM(INDIRECT(ADDRESS(6,COLUMN())&amp;":"&amp;ADDRESS(ROW()-1,COLUMN()))),IFERROR(VLOOKUP($C30,הוצאות!$B:$AA,M$4-1,FALSE),""))</f>
        <v>262000</v>
      </c>
      <c r="N30" s="79">
        <f ca="1">IF($C30="סה""כ",SUM(INDIRECT(ADDRESS(6,COLUMN())&amp;":"&amp;ADDRESS(ROW()-1,COLUMN()))),IFERROR(VLOOKUP($C30,הוצאות!$B:$AA,N$4-1,FALSE),""))</f>
        <v>271000</v>
      </c>
      <c r="O30" s="79">
        <f ca="1">IF($C30="סה""כ",SUM(INDIRECT(ADDRESS(6,COLUMN())&amp;":"&amp;ADDRESS(ROW()-1,COLUMN()))),IFERROR(VLOOKUP($C30,הוצאות!$B:$AA,O$4-1,FALSE),""))</f>
        <v>0</v>
      </c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1"/>
    </row>
    <row r="31" spans="1:36" ht="16.5" thickBot="1" x14ac:dyDescent="0.3">
      <c r="A31" s="52">
        <f t="shared" si="0"/>
        <v>1</v>
      </c>
      <c r="C31" s="75">
        <f>IF(OR(C30="סה""כ",C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1812210110</v>
      </c>
      <c r="D31" s="76" t="str">
        <f>IF(C31="סה""כ","",IFERROR(VLOOKUP($C31,הוצאות!$B:$Z,5,FALSE),""))</f>
        <v>גני ילדים - עוזרות צילה</v>
      </c>
      <c r="E31" s="77">
        <v>167435</v>
      </c>
      <c r="F31" s="77">
        <v>114565</v>
      </c>
      <c r="G31" s="77">
        <v>145246</v>
      </c>
      <c r="H31" s="78">
        <v>251440</v>
      </c>
      <c r="I31" s="78">
        <v>201029</v>
      </c>
      <c r="J31" s="78">
        <v>265358.28000000003</v>
      </c>
      <c r="K31" s="79">
        <f ca="1">IF($C31="סה""כ",SUM(INDIRECT(ADDRESS(6,COLUMN())&amp;":"&amp;ADDRESS(ROW()-1,COLUMN()))),IFERROR(VLOOKUP($C31,הוצאות!$B:$AA,K$4-1,FALSE),""))</f>
        <v>0</v>
      </c>
      <c r="L31" s="79">
        <f ca="1">IF($C31="סה""כ",SUM(INDIRECT(ADDRESS(6,COLUMN())&amp;":"&amp;ADDRESS(ROW()-1,COLUMN()))),IFERROR(VLOOKUP($C31,הוצאות!$B:$AA,L$4-1,FALSE),""))</f>
        <v>0</v>
      </c>
      <c r="M31" s="79">
        <f ca="1">IF($C31="סה""כ",SUM(INDIRECT(ADDRESS(6,COLUMN())&amp;":"&amp;ADDRESS(ROW()-1,COLUMN()))),IFERROR(VLOOKUP($C31,הוצאות!$B:$AA,M$4-1,FALSE),""))</f>
        <v>0</v>
      </c>
      <c r="N31" s="79">
        <f ca="1">IF($C31="סה""כ",SUM(INDIRECT(ADDRESS(6,COLUMN())&amp;":"&amp;ADDRESS(ROW()-1,COLUMN()))),IFERROR(VLOOKUP($C31,הוצאות!$B:$AA,N$4-1,FALSE),""))</f>
        <v>0</v>
      </c>
      <c r="O31" s="79">
        <f ca="1">IF($C31="סה""כ",SUM(INDIRECT(ADDRESS(6,COLUMN())&amp;":"&amp;ADDRESS(ROW()-1,COLUMN()))),IFERROR(VLOOKUP($C31,הוצאות!$B:$AA,O$4-1,FALSE),""))</f>
        <v>0</v>
      </c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1"/>
    </row>
    <row r="32" spans="1:36" ht="16.5" thickBot="1" x14ac:dyDescent="0.3">
      <c r="A32" s="52">
        <f t="shared" si="0"/>
        <v>1</v>
      </c>
      <c r="C32" s="75">
        <f>IF(OR(C31="סה""כ",C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1812300110</v>
      </c>
      <c r="D32" s="76" t="str">
        <f>IF(C32="סה""כ","",IFERROR(VLOOKUP($C32,הוצאות!$B:$Z,5,FALSE),""))</f>
        <v>משכ, גן טרום חובה</v>
      </c>
      <c r="E32" s="77">
        <v>167435</v>
      </c>
      <c r="F32" s="77">
        <v>114565</v>
      </c>
      <c r="G32" s="77">
        <v>145246</v>
      </c>
      <c r="H32" s="78">
        <v>251440</v>
      </c>
      <c r="I32" s="78">
        <v>201029</v>
      </c>
      <c r="J32" s="78">
        <v>265358.28000000003</v>
      </c>
      <c r="K32" s="79">
        <f ca="1">IF($C32="סה""כ",SUM(INDIRECT(ADDRESS(6,COLUMN())&amp;":"&amp;ADDRESS(ROW()-1,COLUMN()))),IFERROR(VLOOKUP($C32,הוצאות!$B:$AA,K$4-1,FALSE),""))</f>
        <v>3800000</v>
      </c>
      <c r="L32" s="79">
        <f ca="1">IF($C32="סה""כ",SUM(INDIRECT(ADDRESS(6,COLUMN())&amp;":"&amp;ADDRESS(ROW()-1,COLUMN()))),IFERROR(VLOOKUP($C32,הוצאות!$B:$AA,L$4-1,FALSE),""))</f>
        <v>3800000</v>
      </c>
      <c r="M32" s="79">
        <f ca="1">IF($C32="סה""כ",SUM(INDIRECT(ADDRESS(6,COLUMN())&amp;":"&amp;ADDRESS(ROW()-1,COLUMN()))),IFERROR(VLOOKUP($C32,הוצאות!$B:$AA,M$4-1,FALSE),""))</f>
        <v>3490000</v>
      </c>
      <c r="N32" s="79">
        <f ca="1">IF($C32="סה""כ",SUM(INDIRECT(ADDRESS(6,COLUMN())&amp;":"&amp;ADDRESS(ROW()-1,COLUMN()))),IFERROR(VLOOKUP($C32,הוצאות!$B:$AA,N$4-1,FALSE),""))</f>
        <v>3249000</v>
      </c>
      <c r="O32" s="79">
        <f ca="1">IF($C32="סה""כ",SUM(INDIRECT(ADDRESS(6,COLUMN())&amp;":"&amp;ADDRESS(ROW()-1,COLUMN()))),IFERROR(VLOOKUP($C32,הוצאות!$B:$AA,O$4-1,FALSE),""))</f>
        <v>0</v>
      </c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1"/>
    </row>
    <row r="33" spans="1:32" ht="16.5" thickBot="1" x14ac:dyDescent="0.3">
      <c r="A33" s="52">
        <f t="shared" si="0"/>
        <v>1</v>
      </c>
      <c r="C33" s="75">
        <f>IF(OR(C32="סה""כ",C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1812300111</v>
      </c>
      <c r="D33" s="76" t="str">
        <f>IF(C33="סה""כ","",IFERROR(VLOOKUP($C33,הוצאות!$B:$Z,5,FALSE),""))</f>
        <v>גני ילדים עוזרות צילה</v>
      </c>
      <c r="E33" s="77">
        <v>167435</v>
      </c>
      <c r="F33" s="77">
        <v>114565</v>
      </c>
      <c r="G33" s="77">
        <v>145246</v>
      </c>
      <c r="H33" s="78">
        <v>251440</v>
      </c>
      <c r="I33" s="78">
        <v>201029</v>
      </c>
      <c r="J33" s="78">
        <v>265358.28000000003</v>
      </c>
      <c r="K33" s="79">
        <f ca="1">IF($C33="סה""כ",SUM(INDIRECT(ADDRESS(6,COLUMN())&amp;":"&amp;ADDRESS(ROW()-1,COLUMN()))),IFERROR(VLOOKUP($C33,הוצאות!$B:$AA,K$4-1,FALSE),""))</f>
        <v>0</v>
      </c>
      <c r="L33" s="79">
        <f ca="1">IF($C33="סה""כ",SUM(INDIRECT(ADDRESS(6,COLUMN())&amp;":"&amp;ADDRESS(ROW()-1,COLUMN()))),IFERROR(VLOOKUP($C33,הוצאות!$B:$AA,L$4-1,FALSE),""))</f>
        <v>0</v>
      </c>
      <c r="M33" s="79">
        <f ca="1">IF($C33="סה""כ",SUM(INDIRECT(ADDRESS(6,COLUMN())&amp;":"&amp;ADDRESS(ROW()-1,COLUMN()))),IFERROR(VLOOKUP($C33,הוצאות!$B:$AA,M$4-1,FALSE),""))</f>
        <v>0</v>
      </c>
      <c r="N33" s="79">
        <f ca="1">IF($C33="סה""כ",SUM(INDIRECT(ADDRESS(6,COLUMN())&amp;":"&amp;ADDRESS(ROW()-1,COLUMN()))),IFERROR(VLOOKUP($C33,הוצאות!$B:$AA,N$4-1,FALSE),""))</f>
        <v>0</v>
      </c>
      <c r="O33" s="79">
        <f ca="1">IF($C33="סה""כ",SUM(INDIRECT(ADDRESS(6,COLUMN())&amp;":"&amp;ADDRESS(ROW()-1,COLUMN()))),IFERROR(VLOOKUP($C33,הוצאות!$B:$AA,O$4-1,FALSE),""))</f>
        <v>0</v>
      </c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1"/>
    </row>
    <row r="34" spans="1:32" ht="16.5" thickBot="1" x14ac:dyDescent="0.3">
      <c r="A34" s="52">
        <f t="shared" si="0"/>
        <v>1</v>
      </c>
      <c r="C34" s="75">
        <f>IF(OR(C33="סה""כ",C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1812300410</v>
      </c>
      <c r="D34" s="76" t="str">
        <f>IF(C34="סה""כ","",IFERROR(VLOOKUP($C34,הוצאות!$B:$Z,5,FALSE),""))</f>
        <v>שכ"ד גן ט"חובה</v>
      </c>
      <c r="E34" s="77">
        <v>167435</v>
      </c>
      <c r="F34" s="77">
        <v>114565</v>
      </c>
      <c r="G34" s="77">
        <v>145246</v>
      </c>
      <c r="H34" s="78">
        <v>251440</v>
      </c>
      <c r="I34" s="78">
        <v>201029</v>
      </c>
      <c r="J34" s="78">
        <v>265358.28000000003</v>
      </c>
      <c r="K34" s="79">
        <f ca="1">IF($C34="סה""כ",SUM(INDIRECT(ADDRESS(6,COLUMN())&amp;":"&amp;ADDRESS(ROW()-1,COLUMN()))),IFERROR(VLOOKUP($C34,הוצאות!$B:$AA,K$4-1,FALSE),""))</f>
        <v>233000</v>
      </c>
      <c r="L34" s="79">
        <f ca="1">IF($C34="סה""כ",SUM(INDIRECT(ADDRESS(6,COLUMN())&amp;":"&amp;ADDRESS(ROW()-1,COLUMN()))),IFERROR(VLOOKUP($C34,הוצאות!$B:$AA,L$4-1,FALSE),""))</f>
        <v>233000</v>
      </c>
      <c r="M34" s="79">
        <f ca="1">IF($C34="סה""כ",SUM(INDIRECT(ADDRESS(6,COLUMN())&amp;":"&amp;ADDRESS(ROW()-1,COLUMN()))),IFERROR(VLOOKUP($C34,הוצאות!$B:$AA,M$4-1,FALSE),""))</f>
        <v>233000</v>
      </c>
      <c r="N34" s="79">
        <f ca="1">IF($C34="סה""כ",SUM(INDIRECT(ADDRESS(6,COLUMN())&amp;":"&amp;ADDRESS(ROW()-1,COLUMN()))),IFERROR(VLOOKUP($C34,הוצאות!$B:$AA,N$4-1,FALSE),""))</f>
        <v>233000</v>
      </c>
      <c r="O34" s="79">
        <f ca="1">IF($C34="סה""כ",SUM(INDIRECT(ADDRESS(6,COLUMN())&amp;":"&amp;ADDRESS(ROW()-1,COLUMN()))),IFERROR(VLOOKUP($C34,הוצאות!$B:$AA,O$4-1,FALSE),""))</f>
        <v>0</v>
      </c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1"/>
    </row>
    <row r="35" spans="1:32" ht="16.5" thickBot="1" x14ac:dyDescent="0.3">
      <c r="A35" s="52">
        <f t="shared" si="0"/>
        <v>1</v>
      </c>
      <c r="B35" s="85"/>
      <c r="C35" s="75">
        <f>IF(OR(C34="סה""כ",C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1812300431</v>
      </c>
      <c r="D35" s="76" t="str">
        <f>IF(C35="סה""כ","",IFERROR(VLOOKUP($C35,הוצאות!$B:$Z,5,FALSE),""))</f>
        <v>הוצאות חשמל גני ט"חובה</v>
      </c>
      <c r="E35" s="77">
        <v>167435</v>
      </c>
      <c r="F35" s="77">
        <v>114565</v>
      </c>
      <c r="G35" s="77">
        <v>145246</v>
      </c>
      <c r="H35" s="78">
        <v>251440</v>
      </c>
      <c r="I35" s="78">
        <v>201029</v>
      </c>
      <c r="J35" s="78">
        <v>265358.28000000003</v>
      </c>
      <c r="K35" s="79">
        <f ca="1">IF($C35="סה""כ",SUM(INDIRECT(ADDRESS(6,COLUMN())&amp;":"&amp;ADDRESS(ROW()-1,COLUMN()))),IFERROR(VLOOKUP($C35,הוצאות!$B:$AA,K$4-1,FALSE),""))</f>
        <v>76000</v>
      </c>
      <c r="L35" s="79">
        <f ca="1">IF($C35="סה""כ",SUM(INDIRECT(ADDRESS(6,COLUMN())&amp;":"&amp;ADDRESS(ROW()-1,COLUMN()))),IFERROR(VLOOKUP($C35,הוצאות!$B:$AA,L$4-1,FALSE),""))</f>
        <v>76000</v>
      </c>
      <c r="M35" s="79">
        <f ca="1">IF($C35="סה""כ",SUM(INDIRECT(ADDRESS(6,COLUMN())&amp;":"&amp;ADDRESS(ROW()-1,COLUMN()))),IFERROR(VLOOKUP($C35,הוצאות!$B:$AA,M$4-1,FALSE),""))</f>
        <v>70000</v>
      </c>
      <c r="N35" s="79">
        <f ca="1">IF($C35="סה""כ",SUM(INDIRECT(ADDRESS(6,COLUMN())&amp;":"&amp;ADDRESS(ROW()-1,COLUMN()))),IFERROR(VLOOKUP($C35,הוצאות!$B:$AA,N$4-1,FALSE),""))</f>
        <v>70000</v>
      </c>
      <c r="O35" s="79">
        <f ca="1">IF($C35="סה""כ",SUM(INDIRECT(ADDRESS(6,COLUMN())&amp;":"&amp;ADDRESS(ROW()-1,COLUMN()))),IFERROR(VLOOKUP($C35,הוצאות!$B:$AA,O$4-1,FALSE),""))</f>
        <v>0</v>
      </c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1"/>
    </row>
    <row r="36" spans="1:32" ht="16.5" thickBot="1" x14ac:dyDescent="0.3">
      <c r="A36" s="52">
        <f t="shared" si="0"/>
        <v>1</v>
      </c>
      <c r="B36" s="85"/>
      <c r="C36" s="75">
        <f>IF(OR(C35="סה""כ",C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1812300432</v>
      </c>
      <c r="D36" s="76" t="str">
        <f>IF(C36="סה""כ","",IFERROR(VLOOKUP($C36,הוצאות!$B:$Z,5,FALSE),""))</f>
        <v>הוצ" מים גני ט"חובה</v>
      </c>
      <c r="E36" s="77">
        <v>167435</v>
      </c>
      <c r="F36" s="77">
        <v>114565</v>
      </c>
      <c r="G36" s="77">
        <v>145246</v>
      </c>
      <c r="H36" s="78">
        <v>251440</v>
      </c>
      <c r="I36" s="78">
        <v>201029</v>
      </c>
      <c r="J36" s="78">
        <v>265358.28000000003</v>
      </c>
      <c r="K36" s="79">
        <f ca="1">IF($C36="סה""כ",SUM(INDIRECT(ADDRESS(6,COLUMN())&amp;":"&amp;ADDRESS(ROW()-1,COLUMN()))),IFERROR(VLOOKUP($C36,הוצאות!$B:$AA,K$4-1,FALSE),""))</f>
        <v>29000</v>
      </c>
      <c r="L36" s="79">
        <f ca="1">IF($C36="סה""כ",SUM(INDIRECT(ADDRESS(6,COLUMN())&amp;":"&amp;ADDRESS(ROW()-1,COLUMN()))),IFERROR(VLOOKUP($C36,הוצאות!$B:$AA,L$4-1,FALSE),""))</f>
        <v>29000</v>
      </c>
      <c r="M36" s="79">
        <f ca="1">IF($C36="סה""כ",SUM(INDIRECT(ADDRESS(6,COLUMN())&amp;":"&amp;ADDRESS(ROW()-1,COLUMN()))),IFERROR(VLOOKUP($C36,הוצאות!$B:$AA,M$4-1,FALSE),""))</f>
        <v>50000</v>
      </c>
      <c r="N36" s="79">
        <f ca="1">IF($C36="סה""כ",SUM(INDIRECT(ADDRESS(6,COLUMN())&amp;":"&amp;ADDRESS(ROW()-1,COLUMN()))),IFERROR(VLOOKUP($C36,הוצאות!$B:$AA,N$4-1,FALSE),""))</f>
        <v>50000</v>
      </c>
      <c r="O36" s="79">
        <f ca="1">IF($C36="סה""כ",SUM(INDIRECT(ADDRESS(6,COLUMN())&amp;":"&amp;ADDRESS(ROW()-1,COLUMN()))),IFERROR(VLOOKUP($C36,הוצאות!$B:$AA,O$4-1,FALSE),""))</f>
        <v>0</v>
      </c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1"/>
    </row>
    <row r="37" spans="1:32" ht="16.5" thickBot="1" x14ac:dyDescent="0.3">
      <c r="A37" s="52">
        <f t="shared" si="0"/>
        <v>1</v>
      </c>
      <c r="B37" s="85"/>
      <c r="C37" s="75">
        <f>IF(OR(C36="סה""כ",C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1812300433</v>
      </c>
      <c r="D37" s="76" t="str">
        <f>IF(C37="סה""כ","",IFERROR(VLOOKUP($C37,הוצאות!$B:$Z,5,FALSE),""))</f>
        <v>חומרי נקיון לגנים</v>
      </c>
      <c r="E37" s="77">
        <v>167435</v>
      </c>
      <c r="F37" s="77">
        <v>114565</v>
      </c>
      <c r="G37" s="77">
        <v>145246</v>
      </c>
      <c r="H37" s="78">
        <v>251440</v>
      </c>
      <c r="I37" s="78">
        <v>201029</v>
      </c>
      <c r="J37" s="78">
        <v>265358.28000000003</v>
      </c>
      <c r="K37" s="79">
        <f ca="1">IF($C37="סה""כ",SUM(INDIRECT(ADDRESS(6,COLUMN())&amp;":"&amp;ADDRESS(ROW()-1,COLUMN()))),IFERROR(VLOOKUP($C37,הוצאות!$B:$AA,K$4-1,FALSE),""))</f>
        <v>0</v>
      </c>
      <c r="L37" s="79">
        <f ca="1">IF($C37="סה""כ",SUM(INDIRECT(ADDRESS(6,COLUMN())&amp;":"&amp;ADDRESS(ROW()-1,COLUMN()))),IFERROR(VLOOKUP($C37,הוצאות!$B:$AA,L$4-1,FALSE),""))</f>
        <v>0</v>
      </c>
      <c r="M37" s="79">
        <f ca="1">IF($C37="סה""כ",SUM(INDIRECT(ADDRESS(6,COLUMN())&amp;":"&amp;ADDRESS(ROW()-1,COLUMN()))),IFERROR(VLOOKUP($C37,הוצאות!$B:$AA,M$4-1,FALSE),""))</f>
        <v>0</v>
      </c>
      <c r="N37" s="79">
        <f ca="1">IF($C37="סה""כ",SUM(INDIRECT(ADDRESS(6,COLUMN())&amp;":"&amp;ADDRESS(ROW()-1,COLUMN()))),IFERROR(VLOOKUP($C37,הוצאות!$B:$AA,N$4-1,FALSE),""))</f>
        <v>0</v>
      </c>
      <c r="O37" s="79">
        <f ca="1">IF($C37="סה""כ",SUM(INDIRECT(ADDRESS(6,COLUMN())&amp;":"&amp;ADDRESS(ROW()-1,COLUMN()))),IFERROR(VLOOKUP($C37,הוצאות!$B:$AA,O$4-1,FALSE),""))</f>
        <v>0</v>
      </c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1"/>
    </row>
    <row r="38" spans="1:32" ht="16.5" thickBot="1" x14ac:dyDescent="0.3">
      <c r="A38" s="52">
        <f t="shared" si="0"/>
        <v>1</v>
      </c>
      <c r="B38" s="85"/>
      <c r="C38" s="75">
        <f>IF(OR(C37="סה""כ",C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1812300540</v>
      </c>
      <c r="D38" s="76" t="str">
        <f>IF(C38="סה""כ","",IFERROR(VLOOKUP($C38,הוצאות!$B:$Z,5,FALSE),""))</f>
        <v>הוצ"טלפון לגן טרום חובה</v>
      </c>
      <c r="E38" s="77">
        <v>167435</v>
      </c>
      <c r="F38" s="77">
        <v>114565</v>
      </c>
      <c r="G38" s="77">
        <v>145246</v>
      </c>
      <c r="H38" s="78">
        <v>251440</v>
      </c>
      <c r="I38" s="78">
        <v>201029</v>
      </c>
      <c r="J38" s="78">
        <v>265358.28000000003</v>
      </c>
      <c r="K38" s="79">
        <f ca="1">IF($C38="סה""כ",SUM(INDIRECT(ADDRESS(6,COLUMN())&amp;":"&amp;ADDRESS(ROW()-1,COLUMN()))),IFERROR(VLOOKUP($C38,הוצאות!$B:$AA,K$4-1,FALSE),""))</f>
        <v>21000</v>
      </c>
      <c r="L38" s="79">
        <f ca="1">IF($C38="סה""כ",SUM(INDIRECT(ADDRESS(6,COLUMN())&amp;":"&amp;ADDRESS(ROW()-1,COLUMN()))),IFERROR(VLOOKUP($C38,הוצאות!$B:$AA,L$4-1,FALSE),""))</f>
        <v>21000</v>
      </c>
      <c r="M38" s="79">
        <f ca="1">IF($C38="סה""כ",SUM(INDIRECT(ADDRESS(6,COLUMN())&amp;":"&amp;ADDRESS(ROW()-1,COLUMN()))),IFERROR(VLOOKUP($C38,הוצאות!$B:$AA,M$4-1,FALSE),""))</f>
        <v>17000</v>
      </c>
      <c r="N38" s="79">
        <f ca="1">IF($C38="סה""כ",SUM(INDIRECT(ADDRESS(6,COLUMN())&amp;":"&amp;ADDRESS(ROW()-1,COLUMN()))),IFERROR(VLOOKUP($C38,הוצאות!$B:$AA,N$4-1,FALSE),""))</f>
        <v>17000</v>
      </c>
      <c r="O38" s="79">
        <f ca="1">IF($C38="סה""כ",SUM(INDIRECT(ADDRESS(6,COLUMN())&amp;":"&amp;ADDRESS(ROW()-1,COLUMN()))),IFERROR(VLOOKUP($C38,הוצאות!$B:$AA,O$4-1,FALSE),""))</f>
        <v>0</v>
      </c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1"/>
    </row>
    <row r="39" spans="1:32" ht="16.5" thickBot="1" x14ac:dyDescent="0.3">
      <c r="A39" s="52">
        <f t="shared" si="0"/>
        <v>1</v>
      </c>
      <c r="B39" s="85"/>
      <c r="C39" s="75">
        <f>IF(OR(C38="סה""כ",C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1812300560</v>
      </c>
      <c r="D39" s="76" t="str">
        <f>IF(C39="סה""כ","",IFERROR(VLOOKUP($C39,הוצאות!$B:$Z,5,FALSE),""))</f>
        <v>דברי כתיבה לגני ט"חובה</v>
      </c>
      <c r="E39" s="77">
        <v>167435</v>
      </c>
      <c r="F39" s="77">
        <v>114565</v>
      </c>
      <c r="G39" s="77">
        <v>145246</v>
      </c>
      <c r="H39" s="78">
        <v>251440</v>
      </c>
      <c r="I39" s="78">
        <v>201029</v>
      </c>
      <c r="J39" s="78">
        <v>265358.28000000003</v>
      </c>
      <c r="K39" s="79">
        <f ca="1">IF($C39="סה""כ",SUM(INDIRECT(ADDRESS(6,COLUMN())&amp;":"&amp;ADDRESS(ROW()-1,COLUMN()))),IFERROR(VLOOKUP($C39,הוצאות!$B:$AA,K$4-1,FALSE),""))</f>
        <v>48000</v>
      </c>
      <c r="L39" s="79">
        <f ca="1">IF($C39="סה""כ",SUM(INDIRECT(ADDRESS(6,COLUMN())&amp;":"&amp;ADDRESS(ROW()-1,COLUMN()))),IFERROR(VLOOKUP($C39,הוצאות!$B:$AA,L$4-1,FALSE),""))</f>
        <v>48000</v>
      </c>
      <c r="M39" s="79">
        <f ca="1">IF($C39="סה""כ",SUM(INDIRECT(ADDRESS(6,COLUMN())&amp;":"&amp;ADDRESS(ROW()-1,COLUMN()))),IFERROR(VLOOKUP($C39,הוצאות!$B:$AA,M$4-1,FALSE),""))</f>
        <v>87000</v>
      </c>
      <c r="N39" s="79">
        <f ca="1">IF($C39="סה""כ",SUM(INDIRECT(ADDRESS(6,COLUMN())&amp;":"&amp;ADDRESS(ROW()-1,COLUMN()))),IFERROR(VLOOKUP($C39,הוצאות!$B:$AA,N$4-1,FALSE),""))</f>
        <v>87000</v>
      </c>
      <c r="O39" s="79">
        <f ca="1">IF($C39="סה""כ",SUM(INDIRECT(ADDRESS(6,COLUMN())&amp;":"&amp;ADDRESS(ROW()-1,COLUMN()))),IFERROR(VLOOKUP($C39,הוצאות!$B:$AA,O$4-1,FALSE),""))</f>
        <v>0</v>
      </c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1"/>
    </row>
    <row r="40" spans="1:32" ht="16.5" thickBot="1" x14ac:dyDescent="0.3">
      <c r="A40" s="52">
        <f t="shared" si="0"/>
        <v>1</v>
      </c>
      <c r="B40" s="85"/>
      <c r="C40" s="75">
        <f>IF(OR(C39="סה""כ",C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1812300720</v>
      </c>
      <c r="D40" s="76" t="str">
        <f>IF(C40="סה""כ","",IFERROR(VLOOKUP($C40,הוצאות!$B:$Z,5,FALSE),""))</f>
        <v>חומרים לגנים ט"חובה</v>
      </c>
      <c r="E40" s="77">
        <v>167435</v>
      </c>
      <c r="F40" s="77">
        <v>114565</v>
      </c>
      <c r="G40" s="77">
        <v>145246</v>
      </c>
      <c r="H40" s="78">
        <v>251440</v>
      </c>
      <c r="I40" s="78">
        <v>201029</v>
      </c>
      <c r="J40" s="78">
        <v>265358.28000000003</v>
      </c>
      <c r="K40" s="79">
        <f ca="1">IF($C40="סה""כ",SUM(INDIRECT(ADDRESS(6,COLUMN())&amp;":"&amp;ADDRESS(ROW()-1,COLUMN()))),IFERROR(VLOOKUP($C40,הוצאות!$B:$AA,K$4-1,FALSE),""))</f>
        <v>9000</v>
      </c>
      <c r="L40" s="79">
        <f ca="1">IF($C40="סה""כ",SUM(INDIRECT(ADDRESS(6,COLUMN())&amp;":"&amp;ADDRESS(ROW()-1,COLUMN()))),IFERROR(VLOOKUP($C40,הוצאות!$B:$AA,L$4-1,FALSE),""))</f>
        <v>9000</v>
      </c>
      <c r="M40" s="79">
        <f ca="1">IF($C40="סה""כ",SUM(INDIRECT(ADDRESS(6,COLUMN())&amp;":"&amp;ADDRESS(ROW()-1,COLUMN()))),IFERROR(VLOOKUP($C40,הוצאות!$B:$AA,M$4-1,FALSE),""))</f>
        <v>21000</v>
      </c>
      <c r="N40" s="79">
        <f ca="1">IF($C40="סה""כ",SUM(INDIRECT(ADDRESS(6,COLUMN())&amp;":"&amp;ADDRESS(ROW()-1,COLUMN()))),IFERROR(VLOOKUP($C40,הוצאות!$B:$AA,N$4-1,FALSE),""))</f>
        <v>21000</v>
      </c>
      <c r="O40" s="79">
        <f ca="1">IF($C40="סה""כ",SUM(INDIRECT(ADDRESS(6,COLUMN())&amp;":"&amp;ADDRESS(ROW()-1,COLUMN()))),IFERROR(VLOOKUP($C40,הוצאות!$B:$AA,O$4-1,FALSE),""))</f>
        <v>0</v>
      </c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1"/>
    </row>
    <row r="41" spans="1:32" ht="16.5" thickBot="1" x14ac:dyDescent="0.3">
      <c r="A41" s="52">
        <f t="shared" si="0"/>
        <v>1</v>
      </c>
      <c r="B41" s="85"/>
      <c r="C41" s="75">
        <f>IF(OR(C40="סה""כ",C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1812300740</v>
      </c>
      <c r="D41" s="76" t="str">
        <f>IF(C41="סה""כ","",IFERROR(VLOOKUP($C41,הוצאות!$B:$Z,5,FALSE),""))</f>
        <v>ציוד וריהוט לגני ט"חובה</v>
      </c>
      <c r="E41" s="77">
        <v>167435</v>
      </c>
      <c r="F41" s="77">
        <v>114565</v>
      </c>
      <c r="G41" s="77">
        <v>145246</v>
      </c>
      <c r="H41" s="78">
        <v>251440</v>
      </c>
      <c r="I41" s="78">
        <v>201029</v>
      </c>
      <c r="J41" s="78">
        <v>265358.28000000003</v>
      </c>
      <c r="K41" s="79">
        <f ca="1">IF($C41="סה""כ",SUM(INDIRECT(ADDRESS(6,COLUMN())&amp;":"&amp;ADDRESS(ROW()-1,COLUMN()))),IFERROR(VLOOKUP($C41,הוצאות!$B:$AA,K$4-1,FALSE),""))</f>
        <v>22000</v>
      </c>
      <c r="L41" s="79">
        <f ca="1">IF($C41="סה""כ",SUM(INDIRECT(ADDRESS(6,COLUMN())&amp;":"&amp;ADDRESS(ROW()-1,COLUMN()))),IFERROR(VLOOKUP($C41,הוצאות!$B:$AA,L$4-1,FALSE),""))</f>
        <v>22000</v>
      </c>
      <c r="M41" s="79">
        <f ca="1">IF($C41="סה""כ",SUM(INDIRECT(ADDRESS(6,COLUMN())&amp;":"&amp;ADDRESS(ROW()-1,COLUMN()))),IFERROR(VLOOKUP($C41,הוצאות!$B:$AA,M$4-1,FALSE),""))</f>
        <v>29000</v>
      </c>
      <c r="N41" s="79">
        <f ca="1">IF($C41="סה""כ",SUM(INDIRECT(ADDRESS(6,COLUMN())&amp;":"&amp;ADDRESS(ROW()-1,COLUMN()))),IFERROR(VLOOKUP($C41,הוצאות!$B:$AA,N$4-1,FALSE),""))</f>
        <v>29000</v>
      </c>
      <c r="O41" s="79">
        <f ca="1">IF($C41="סה""כ",SUM(INDIRECT(ADDRESS(6,COLUMN())&amp;":"&amp;ADDRESS(ROW()-1,COLUMN()))),IFERROR(VLOOKUP($C41,הוצאות!$B:$AA,O$4-1,FALSE),""))</f>
        <v>0</v>
      </c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1"/>
    </row>
    <row r="42" spans="1:32" ht="16.5" thickBot="1" x14ac:dyDescent="0.3">
      <c r="A42" s="52">
        <f t="shared" si="0"/>
        <v>1</v>
      </c>
      <c r="B42" s="85"/>
      <c r="C42" s="75">
        <f>IF(OR(C41="סה""כ",C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1812300750</v>
      </c>
      <c r="D42" s="76" t="str">
        <f>IF(C42="סה""כ","",IFERROR(VLOOKUP($C42,הוצאות!$B:$Z,5,FALSE),""))</f>
        <v>עבודות קבלניות בגנים</v>
      </c>
      <c r="E42" s="77">
        <v>167435</v>
      </c>
      <c r="F42" s="77">
        <v>114565</v>
      </c>
      <c r="G42" s="77">
        <v>145246</v>
      </c>
      <c r="H42" s="78">
        <v>251440</v>
      </c>
      <c r="I42" s="78">
        <v>201029</v>
      </c>
      <c r="J42" s="78">
        <v>265358.28000000003</v>
      </c>
      <c r="K42" s="79">
        <f ca="1">IF($C42="סה""כ",SUM(INDIRECT(ADDRESS(6,COLUMN())&amp;":"&amp;ADDRESS(ROW()-1,COLUMN()))),IFERROR(VLOOKUP($C42,הוצאות!$B:$AA,K$4-1,FALSE),""))</f>
        <v>3260000</v>
      </c>
      <c r="L42" s="79">
        <f ca="1">IF($C42="סה""כ",SUM(INDIRECT(ADDRESS(6,COLUMN())&amp;":"&amp;ADDRESS(ROW()-1,COLUMN()))),IFERROR(VLOOKUP($C42,הוצאות!$B:$AA,L$4-1,FALSE),""))</f>
        <v>3260000</v>
      </c>
      <c r="M42" s="79">
        <f ca="1">IF($C42="סה""כ",SUM(INDIRECT(ADDRESS(6,COLUMN())&amp;":"&amp;ADDRESS(ROW()-1,COLUMN()))),IFERROR(VLOOKUP($C42,הוצאות!$B:$AA,M$4-1,FALSE),""))</f>
        <v>3300000</v>
      </c>
      <c r="N42" s="79">
        <f ca="1">IF($C42="סה""כ",SUM(INDIRECT(ADDRESS(6,COLUMN())&amp;":"&amp;ADDRESS(ROW()-1,COLUMN()))),IFERROR(VLOOKUP($C42,הוצאות!$B:$AA,N$4-1,FALSE),""))</f>
        <v>3300000</v>
      </c>
      <c r="O42" s="79">
        <f ca="1">IF($C42="סה""כ",SUM(INDIRECT(ADDRESS(6,COLUMN())&amp;":"&amp;ADDRESS(ROW()-1,COLUMN()))),IFERROR(VLOOKUP($C42,הוצאות!$B:$AA,O$4-1,FALSE),""))</f>
        <v>0</v>
      </c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1"/>
    </row>
    <row r="43" spans="1:32" ht="16.5" thickBot="1" x14ac:dyDescent="0.3">
      <c r="A43" s="52">
        <f t="shared" si="0"/>
        <v>1</v>
      </c>
      <c r="B43" s="85"/>
      <c r="C43" s="75">
        <f>IF(OR(C42="סה""כ",C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1812300780</v>
      </c>
      <c r="D43" s="76" t="str">
        <f>IF(C43="סה""כ","",IFERROR(VLOOKUP($C43,הוצאות!$B:$Z,5,FALSE),""))</f>
        <v>הוצאות שונות לגן ט"חובה</v>
      </c>
      <c r="E43" s="77">
        <v>167435</v>
      </c>
      <c r="F43" s="77">
        <v>114565</v>
      </c>
      <c r="G43" s="77">
        <v>145246</v>
      </c>
      <c r="H43" s="78">
        <v>251440</v>
      </c>
      <c r="I43" s="78">
        <v>201029</v>
      </c>
      <c r="J43" s="78">
        <v>265358.28000000003</v>
      </c>
      <c r="K43" s="79">
        <f ca="1">IF($C43="סה""כ",SUM(INDIRECT(ADDRESS(6,COLUMN())&amp;":"&amp;ADDRESS(ROW()-1,COLUMN()))),IFERROR(VLOOKUP($C43,הוצאות!$B:$AA,K$4-1,FALSE),""))</f>
        <v>90000</v>
      </c>
      <c r="L43" s="79">
        <f ca="1">IF($C43="סה""כ",SUM(INDIRECT(ADDRESS(6,COLUMN())&amp;":"&amp;ADDRESS(ROW()-1,COLUMN()))),IFERROR(VLOOKUP($C43,הוצאות!$B:$AA,L$4-1,FALSE),""))</f>
        <v>90000</v>
      </c>
      <c r="M43" s="79">
        <f ca="1">IF($C43="סה""כ",SUM(INDIRECT(ADDRESS(6,COLUMN())&amp;":"&amp;ADDRESS(ROW()-1,COLUMN()))),IFERROR(VLOOKUP($C43,הוצאות!$B:$AA,M$4-1,FALSE),""))</f>
        <v>200000</v>
      </c>
      <c r="N43" s="79">
        <f ca="1">IF($C43="סה""כ",SUM(INDIRECT(ADDRESS(6,COLUMN())&amp;":"&amp;ADDRESS(ROW()-1,COLUMN()))),IFERROR(VLOOKUP($C43,הוצאות!$B:$AA,N$4-1,FALSE),""))</f>
        <v>100000</v>
      </c>
      <c r="O43" s="79">
        <f ca="1">IF($C43="סה""כ",SUM(INDIRECT(ADDRESS(6,COLUMN())&amp;":"&amp;ADDRESS(ROW()-1,COLUMN()))),IFERROR(VLOOKUP($C43,הוצאות!$B:$AA,O$4-1,FALSE),""))</f>
        <v>0</v>
      </c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1"/>
    </row>
    <row r="44" spans="1:32" ht="16.5" thickBot="1" x14ac:dyDescent="0.3">
      <c r="A44" s="52">
        <f t="shared" si="0"/>
        <v>1</v>
      </c>
      <c r="B44" s="85"/>
      <c r="C44" s="75">
        <f>IF(OR(C43="סה""כ",C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1812301110</v>
      </c>
      <c r="D44" s="76" t="str">
        <f>IF(C44="סה""כ","",IFERROR(VLOOKUP($C44,הוצאות!$B:$Z,5,FALSE),""))</f>
        <v>שכר עוזרות צילה גנ"י</v>
      </c>
      <c r="E44" s="77">
        <v>167435</v>
      </c>
      <c r="F44" s="77">
        <v>114565</v>
      </c>
      <c r="G44" s="77">
        <v>145246</v>
      </c>
      <c r="H44" s="78">
        <v>251440</v>
      </c>
      <c r="I44" s="78">
        <v>201029</v>
      </c>
      <c r="J44" s="78">
        <v>265358.28000000003</v>
      </c>
      <c r="K44" s="79">
        <f ca="1">IF($C44="סה""כ",SUM(INDIRECT(ADDRESS(6,COLUMN())&amp;":"&amp;ADDRESS(ROW()-1,COLUMN()))),IFERROR(VLOOKUP($C44,הוצאות!$B:$AA,K$4-1,FALSE),""))</f>
        <v>97000</v>
      </c>
      <c r="L44" s="79">
        <f ca="1">IF($C44="סה""כ",SUM(INDIRECT(ADDRESS(6,COLUMN())&amp;":"&amp;ADDRESS(ROW()-1,COLUMN()))),IFERROR(VLOOKUP($C44,הוצאות!$B:$AA,L$4-1,FALSE),""))</f>
        <v>1697000</v>
      </c>
      <c r="M44" s="79">
        <f ca="1">IF($C44="סה""כ",SUM(INDIRECT(ADDRESS(6,COLUMN())&amp;":"&amp;ADDRESS(ROW()-1,COLUMN()))),IFERROR(VLOOKUP($C44,הוצאות!$B:$AA,M$4-1,FALSE),""))</f>
        <v>1613000</v>
      </c>
      <c r="N44" s="79">
        <f ca="1">IF($C44="סה""כ",SUM(INDIRECT(ADDRESS(6,COLUMN())&amp;":"&amp;ADDRESS(ROW()-1,COLUMN()))),IFERROR(VLOOKUP($C44,הוצאות!$B:$AA,N$4-1,FALSE),""))</f>
        <v>2214000</v>
      </c>
      <c r="O44" s="79">
        <f ca="1">IF($C44="סה""כ",SUM(INDIRECT(ADDRESS(6,COLUMN())&amp;":"&amp;ADDRESS(ROW()-1,COLUMN()))),IFERROR(VLOOKUP($C44,הוצאות!$B:$AA,O$4-1,FALSE),""))</f>
        <v>0</v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1"/>
    </row>
    <row r="45" spans="1:32" ht="16.5" thickBot="1" x14ac:dyDescent="0.3">
      <c r="A45" s="52">
        <f t="shared" si="0"/>
        <v>1</v>
      </c>
      <c r="B45" s="85"/>
      <c r="C45" s="75">
        <f>IF(OR(C44="סה""כ",C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1812301111</v>
      </c>
      <c r="D45" s="76" t="str">
        <f>IF(C45="סה""כ","",IFERROR(VLOOKUP($C45,הוצאות!$B:$Z,5,FALSE),""))</f>
        <v>סייעת שניה</v>
      </c>
      <c r="E45" s="77">
        <v>167435</v>
      </c>
      <c r="F45" s="77">
        <v>114565</v>
      </c>
      <c r="G45" s="77">
        <v>145246</v>
      </c>
      <c r="H45" s="78">
        <v>251440</v>
      </c>
      <c r="I45" s="78">
        <v>201029</v>
      </c>
      <c r="J45" s="78">
        <v>265358.28000000003</v>
      </c>
      <c r="K45" s="79">
        <f ca="1">IF($C45="סה""כ",SUM(INDIRECT(ADDRESS(6,COLUMN())&amp;":"&amp;ADDRESS(ROW()-1,COLUMN()))),IFERROR(VLOOKUP($C45,הוצאות!$B:$AA,K$4-1,FALSE),""))</f>
        <v>1600000</v>
      </c>
      <c r="L45" s="79">
        <f ca="1">IF($C45="סה""כ",SUM(INDIRECT(ADDRESS(6,COLUMN())&amp;":"&amp;ADDRESS(ROW()-1,COLUMN()))),IFERROR(VLOOKUP($C45,הוצאות!$B:$AA,L$4-1,FALSE),""))</f>
        <v>0</v>
      </c>
      <c r="M45" s="79">
        <f ca="1">IF($C45="סה""כ",SUM(INDIRECT(ADDRESS(6,COLUMN())&amp;":"&amp;ADDRESS(ROW()-1,COLUMN()))),IFERROR(VLOOKUP($C45,הוצאות!$B:$AA,M$4-1,FALSE),""))</f>
        <v>0</v>
      </c>
      <c r="N45" s="79">
        <f ca="1">IF($C45="סה""כ",SUM(INDIRECT(ADDRESS(6,COLUMN())&amp;":"&amp;ADDRESS(ROW()-1,COLUMN()))),IFERROR(VLOOKUP($C45,הוצאות!$B:$AA,N$4-1,FALSE),""))</f>
        <v>0</v>
      </c>
      <c r="O45" s="79">
        <f ca="1">IF($C45="סה""כ",SUM(INDIRECT(ADDRESS(6,COLUMN())&amp;":"&amp;ADDRESS(ROW()-1,COLUMN()))),IFERROR(VLOOKUP($C45,הוצאות!$B:$AA,O$4-1,FALSE),""))</f>
        <v>0</v>
      </c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1"/>
    </row>
    <row r="46" spans="1:32" ht="16.5" thickBot="1" x14ac:dyDescent="0.3">
      <c r="A46" s="52">
        <f t="shared" si="0"/>
        <v>1</v>
      </c>
      <c r="B46" s="85"/>
      <c r="C46" s="75">
        <f>IF(OR(C45="סה""כ",C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1812301780</v>
      </c>
      <c r="D46" s="76" t="str">
        <f>IF(C46="סה""כ","",IFERROR(VLOOKUP($C46,הוצאות!$B:$Z,5,FALSE),""))</f>
        <v>מרכז העשרה גנים הוצאות</v>
      </c>
      <c r="E46" s="77">
        <v>167435</v>
      </c>
      <c r="F46" s="77">
        <v>114565</v>
      </c>
      <c r="G46" s="77">
        <v>145246</v>
      </c>
      <c r="H46" s="78">
        <v>251440</v>
      </c>
      <c r="I46" s="78">
        <v>201029</v>
      </c>
      <c r="J46" s="78">
        <v>265358.28000000003</v>
      </c>
      <c r="K46" s="79">
        <f ca="1">IF($C46="סה""כ",SUM(INDIRECT(ADDRESS(6,COLUMN())&amp;":"&amp;ADDRESS(ROW()-1,COLUMN()))),IFERROR(VLOOKUP($C46,הוצאות!$B:$AA,K$4-1,FALSE),""))</f>
        <v>0</v>
      </c>
      <c r="L46" s="79">
        <f ca="1">IF($C46="סה""כ",SUM(INDIRECT(ADDRESS(6,COLUMN())&amp;":"&amp;ADDRESS(ROW()-1,COLUMN()))),IFERROR(VLOOKUP($C46,הוצאות!$B:$AA,L$4-1,FALSE),""))</f>
        <v>0</v>
      </c>
      <c r="M46" s="79">
        <f ca="1">IF($C46="סה""כ",SUM(INDIRECT(ADDRESS(6,COLUMN())&amp;":"&amp;ADDRESS(ROW()-1,COLUMN()))),IFERROR(VLOOKUP($C46,הוצאות!$B:$AA,M$4-1,FALSE),""))</f>
        <v>10000</v>
      </c>
      <c r="N46" s="79">
        <f ca="1">IF($C46="סה""כ",SUM(INDIRECT(ADDRESS(6,COLUMN())&amp;":"&amp;ADDRESS(ROW()-1,COLUMN()))),IFERROR(VLOOKUP($C46,הוצאות!$B:$AA,N$4-1,FALSE),""))</f>
        <v>10000</v>
      </c>
      <c r="O46" s="79">
        <f ca="1">IF($C46="סה""כ",SUM(INDIRECT(ADDRESS(6,COLUMN())&amp;":"&amp;ADDRESS(ROW()-1,COLUMN()))),IFERROR(VLOOKUP($C46,הוצאות!$B:$AA,O$4-1,FALSE),""))</f>
        <v>0</v>
      </c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1"/>
    </row>
    <row r="47" spans="1:32" ht="16.5" thickBot="1" x14ac:dyDescent="0.3">
      <c r="A47" s="52">
        <f t="shared" si="0"/>
        <v>1</v>
      </c>
      <c r="B47" s="85"/>
      <c r="C47" s="75">
        <f>IF(OR(C46="סה""כ",C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1812500110</v>
      </c>
      <c r="D47" s="76" t="str">
        <f>IF(C47="סה""כ","",IFERROR(VLOOKUP($C47,הוצאות!$B:$Z,5,FALSE),""))</f>
        <v>שכר מעונות יום מפתן</v>
      </c>
      <c r="E47" s="77">
        <v>167435</v>
      </c>
      <c r="F47" s="77">
        <v>114565</v>
      </c>
      <c r="G47" s="77">
        <v>145246</v>
      </c>
      <c r="H47" s="78">
        <v>251440</v>
      </c>
      <c r="I47" s="78">
        <v>201029</v>
      </c>
      <c r="J47" s="78">
        <v>265358.28000000003</v>
      </c>
      <c r="K47" s="79">
        <f ca="1">IF($C47="סה""כ",SUM(INDIRECT(ADDRESS(6,COLUMN())&amp;":"&amp;ADDRESS(ROW()-1,COLUMN()))),IFERROR(VLOOKUP($C47,הוצאות!$B:$AA,K$4-1,FALSE),""))</f>
        <v>982000</v>
      </c>
      <c r="L47" s="79">
        <f ca="1">IF($C47="סה""כ",SUM(INDIRECT(ADDRESS(6,COLUMN())&amp;":"&amp;ADDRESS(ROW()-1,COLUMN()))),IFERROR(VLOOKUP($C47,הוצאות!$B:$AA,L$4-1,FALSE),""))</f>
        <v>982000</v>
      </c>
      <c r="M47" s="79">
        <f ca="1">IF($C47="סה""כ",SUM(INDIRECT(ADDRESS(6,COLUMN())&amp;":"&amp;ADDRESS(ROW()-1,COLUMN()))),IFERROR(VLOOKUP($C47,הוצאות!$B:$AA,M$4-1,FALSE),""))</f>
        <v>1130000</v>
      </c>
      <c r="N47" s="79">
        <f ca="1">IF($C47="סה""כ",SUM(INDIRECT(ADDRESS(6,COLUMN())&amp;":"&amp;ADDRESS(ROW()-1,COLUMN()))),IFERROR(VLOOKUP($C47,הוצאות!$B:$AA,N$4-1,FALSE),""))</f>
        <v>1317000</v>
      </c>
      <c r="O47" s="79">
        <f ca="1">IF($C47="סה""כ",SUM(INDIRECT(ADDRESS(6,COLUMN())&amp;":"&amp;ADDRESS(ROW()-1,COLUMN()))),IFERROR(VLOOKUP($C47,הוצאות!$B:$AA,O$4-1,FALSE),""))</f>
        <v>0</v>
      </c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1"/>
    </row>
    <row r="48" spans="1:32" ht="16.5" thickBot="1" x14ac:dyDescent="0.3">
      <c r="A48" s="52">
        <f t="shared" si="0"/>
        <v>1</v>
      </c>
      <c r="B48" s="85"/>
      <c r="C48" s="75">
        <f>IF(OR(C47="סה""כ",C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1812500431</v>
      </c>
      <c r="D48" s="76" t="str">
        <f>IF(C48="סה""כ","",IFERROR(VLOOKUP($C48,הוצאות!$B:$Z,5,FALSE),""))</f>
        <v>חשמל מעון יום</v>
      </c>
      <c r="E48" s="77">
        <v>167435</v>
      </c>
      <c r="F48" s="77">
        <v>114565</v>
      </c>
      <c r="G48" s="77">
        <v>145246</v>
      </c>
      <c r="H48" s="78">
        <v>251440</v>
      </c>
      <c r="I48" s="78">
        <v>201029</v>
      </c>
      <c r="J48" s="78">
        <v>265358.28000000003</v>
      </c>
      <c r="K48" s="79">
        <f ca="1">IF($C48="סה""כ",SUM(INDIRECT(ADDRESS(6,COLUMN())&amp;":"&amp;ADDRESS(ROW()-1,COLUMN()))),IFERROR(VLOOKUP($C48,הוצאות!$B:$AA,K$4-1,FALSE),""))</f>
        <v>23000</v>
      </c>
      <c r="L48" s="79">
        <f ca="1">IF($C48="סה""כ",SUM(INDIRECT(ADDRESS(6,COLUMN())&amp;":"&amp;ADDRESS(ROW()-1,COLUMN()))),IFERROR(VLOOKUP($C48,הוצאות!$B:$AA,L$4-1,FALSE),""))</f>
        <v>23000</v>
      </c>
      <c r="M48" s="79">
        <f ca="1">IF($C48="סה""כ",SUM(INDIRECT(ADDRESS(6,COLUMN())&amp;":"&amp;ADDRESS(ROW()-1,COLUMN()))),IFERROR(VLOOKUP($C48,הוצאות!$B:$AA,M$4-1,FALSE),""))</f>
        <v>21000</v>
      </c>
      <c r="N48" s="79">
        <f ca="1">IF($C48="סה""כ",SUM(INDIRECT(ADDRESS(6,COLUMN())&amp;":"&amp;ADDRESS(ROW()-1,COLUMN()))),IFERROR(VLOOKUP($C48,הוצאות!$B:$AA,N$4-1,FALSE),""))</f>
        <v>21000</v>
      </c>
      <c r="O48" s="79">
        <f ca="1">IF($C48="סה""כ",SUM(INDIRECT(ADDRESS(6,COLUMN())&amp;":"&amp;ADDRESS(ROW()-1,COLUMN()))),IFERROR(VLOOKUP($C48,הוצאות!$B:$AA,O$4-1,FALSE),""))</f>
        <v>0</v>
      </c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1"/>
    </row>
    <row r="49" spans="1:32" ht="16.5" thickBot="1" x14ac:dyDescent="0.3">
      <c r="A49" s="52">
        <f t="shared" si="0"/>
        <v>1</v>
      </c>
      <c r="B49" s="85"/>
      <c r="C49" s="75">
        <f>IF(OR(C48="סה""כ",C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1812500432</v>
      </c>
      <c r="D49" s="76" t="str">
        <f>IF(C49="סה""כ","",IFERROR(VLOOKUP($C49,הוצאות!$B:$Z,5,FALSE),""))</f>
        <v>צריכת מים מעון אלנור</v>
      </c>
      <c r="E49" s="77">
        <v>167435</v>
      </c>
      <c r="F49" s="77">
        <v>114565</v>
      </c>
      <c r="G49" s="77">
        <v>145246</v>
      </c>
      <c r="H49" s="78">
        <v>251440</v>
      </c>
      <c r="I49" s="78">
        <v>201029</v>
      </c>
      <c r="J49" s="78">
        <v>265358.28000000003</v>
      </c>
      <c r="K49" s="79">
        <f ca="1">IF($C49="סה""כ",SUM(INDIRECT(ADDRESS(6,COLUMN())&amp;":"&amp;ADDRESS(ROW()-1,COLUMN()))),IFERROR(VLOOKUP($C49,הוצאות!$B:$AA,K$4-1,FALSE),""))</f>
        <v>1500</v>
      </c>
      <c r="L49" s="79">
        <f ca="1">IF($C49="סה""כ",SUM(INDIRECT(ADDRESS(6,COLUMN())&amp;":"&amp;ADDRESS(ROW()-1,COLUMN()))),IFERROR(VLOOKUP($C49,הוצאות!$B:$AA,L$4-1,FALSE),""))</f>
        <v>1500</v>
      </c>
      <c r="M49" s="79">
        <f ca="1">IF($C49="סה""כ",SUM(INDIRECT(ADDRESS(6,COLUMN())&amp;":"&amp;ADDRESS(ROW()-1,COLUMN()))),IFERROR(VLOOKUP($C49,הוצאות!$B:$AA,M$4-1,FALSE),""))</f>
        <v>25000</v>
      </c>
      <c r="N49" s="79">
        <f ca="1">IF($C49="סה""כ",SUM(INDIRECT(ADDRESS(6,COLUMN())&amp;":"&amp;ADDRESS(ROW()-1,COLUMN()))),IFERROR(VLOOKUP($C49,הוצאות!$B:$AA,N$4-1,FALSE),""))</f>
        <v>25000</v>
      </c>
      <c r="O49" s="79">
        <f ca="1">IF($C49="סה""כ",SUM(INDIRECT(ADDRESS(6,COLUMN())&amp;":"&amp;ADDRESS(ROW()-1,COLUMN()))),IFERROR(VLOOKUP($C49,הוצאות!$B:$AA,O$4-1,FALSE),""))</f>
        <v>0</v>
      </c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1"/>
    </row>
    <row r="50" spans="1:32" ht="16.5" thickBot="1" x14ac:dyDescent="0.3">
      <c r="A50" s="52">
        <f t="shared" si="0"/>
        <v>1</v>
      </c>
      <c r="B50" s="85"/>
      <c r="C50" s="75">
        <f>IF(OR(C49="סה""כ",C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1812500540</v>
      </c>
      <c r="D50" s="76" t="str">
        <f>IF(C50="סה""כ","",IFERROR(VLOOKUP($C50,הוצאות!$B:$Z,5,FALSE),""))</f>
        <v>הוצ"תקשורת מעון יום</v>
      </c>
      <c r="E50" s="77">
        <v>167435</v>
      </c>
      <c r="F50" s="77">
        <v>114565</v>
      </c>
      <c r="G50" s="77">
        <v>145246</v>
      </c>
      <c r="H50" s="78">
        <v>251440</v>
      </c>
      <c r="I50" s="78">
        <v>201029</v>
      </c>
      <c r="J50" s="78">
        <v>265358.28000000003</v>
      </c>
      <c r="K50" s="79">
        <f ca="1">IF($C50="סה""כ",SUM(INDIRECT(ADDRESS(6,COLUMN())&amp;":"&amp;ADDRESS(ROW()-1,COLUMN()))),IFERROR(VLOOKUP($C50,הוצאות!$B:$AA,K$4-1,FALSE),""))</f>
        <v>6000</v>
      </c>
      <c r="L50" s="79">
        <f ca="1">IF($C50="סה""כ",SUM(INDIRECT(ADDRESS(6,COLUMN())&amp;":"&amp;ADDRESS(ROW()-1,COLUMN()))),IFERROR(VLOOKUP($C50,הוצאות!$B:$AA,L$4-1,FALSE),""))</f>
        <v>6000</v>
      </c>
      <c r="M50" s="79">
        <f ca="1">IF($C50="סה""כ",SUM(INDIRECT(ADDRESS(6,COLUMN())&amp;":"&amp;ADDRESS(ROW()-1,COLUMN()))),IFERROR(VLOOKUP($C50,הוצאות!$B:$AA,M$4-1,FALSE),""))</f>
        <v>6000</v>
      </c>
      <c r="N50" s="79">
        <f ca="1">IF($C50="סה""כ",SUM(INDIRECT(ADDRESS(6,COLUMN())&amp;":"&amp;ADDRESS(ROW()-1,COLUMN()))),IFERROR(VLOOKUP($C50,הוצאות!$B:$AA,N$4-1,FALSE),""))</f>
        <v>6000</v>
      </c>
      <c r="O50" s="79">
        <f ca="1">IF($C50="סה""כ",SUM(INDIRECT(ADDRESS(6,COLUMN())&amp;":"&amp;ADDRESS(ROW()-1,COLUMN()))),IFERROR(VLOOKUP($C50,הוצאות!$B:$AA,O$4-1,FALSE),""))</f>
        <v>0</v>
      </c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1"/>
    </row>
    <row r="51" spans="1:32" ht="16.5" thickBot="1" x14ac:dyDescent="0.3">
      <c r="A51" s="52">
        <f t="shared" si="0"/>
        <v>1</v>
      </c>
      <c r="B51" s="85"/>
      <c r="C51" s="75">
        <f>IF(OR(C50="סה""כ",C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1812500560</v>
      </c>
      <c r="D51" s="76" t="str">
        <f>IF(C51="סה""כ","",IFERROR(VLOOKUP($C51,הוצאות!$B:$Z,5,FALSE),""))</f>
        <v>הוצאות משרדיות למעון</v>
      </c>
      <c r="E51" s="77">
        <v>167435</v>
      </c>
      <c r="F51" s="77">
        <v>114565</v>
      </c>
      <c r="G51" s="77">
        <v>145246</v>
      </c>
      <c r="H51" s="78">
        <v>251440</v>
      </c>
      <c r="I51" s="78">
        <v>201029</v>
      </c>
      <c r="J51" s="78">
        <v>265358.28000000003</v>
      </c>
      <c r="K51" s="79">
        <f ca="1">IF($C51="סה""כ",SUM(INDIRECT(ADDRESS(6,COLUMN())&amp;":"&amp;ADDRESS(ROW()-1,COLUMN()))),IFERROR(VLOOKUP($C51,הוצאות!$B:$AA,K$4-1,FALSE),""))</f>
        <v>2000</v>
      </c>
      <c r="L51" s="79">
        <f ca="1">IF($C51="סה""כ",SUM(INDIRECT(ADDRESS(6,COLUMN())&amp;":"&amp;ADDRESS(ROW()-1,COLUMN()))),IFERROR(VLOOKUP($C51,הוצאות!$B:$AA,L$4-1,FALSE),""))</f>
        <v>2000</v>
      </c>
      <c r="M51" s="79">
        <f ca="1">IF($C51="סה""כ",SUM(INDIRECT(ADDRESS(6,COLUMN())&amp;":"&amp;ADDRESS(ROW()-1,COLUMN()))),IFERROR(VLOOKUP($C51,הוצאות!$B:$AA,M$4-1,FALSE),""))</f>
        <v>2000</v>
      </c>
      <c r="N51" s="79">
        <f ca="1">IF($C51="סה""כ",SUM(INDIRECT(ADDRESS(6,COLUMN())&amp;":"&amp;ADDRESS(ROW()-1,COLUMN()))),IFERROR(VLOOKUP($C51,הוצאות!$B:$AA,N$4-1,FALSE),""))</f>
        <v>2000</v>
      </c>
      <c r="O51" s="79">
        <f ca="1">IF($C51="סה""כ",SUM(INDIRECT(ADDRESS(6,COLUMN())&amp;":"&amp;ADDRESS(ROW()-1,COLUMN()))),IFERROR(VLOOKUP($C51,הוצאות!$B:$AA,O$4-1,FALSE),""))</f>
        <v>0</v>
      </c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1"/>
    </row>
    <row r="52" spans="1:32" ht="16.5" thickBot="1" x14ac:dyDescent="0.3">
      <c r="A52" s="52">
        <f t="shared" si="0"/>
        <v>1</v>
      </c>
      <c r="B52" s="85"/>
      <c r="C52" s="75">
        <f>IF(OR(C51="סה""כ",C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1812500720</v>
      </c>
      <c r="D52" s="76" t="str">
        <f>IF(C52="סה""כ","",IFERROR(VLOOKUP($C52,הוצאות!$B:$Z,5,FALSE),""))</f>
        <v>חומרים</v>
      </c>
      <c r="E52" s="77">
        <v>167435</v>
      </c>
      <c r="F52" s="77">
        <v>114565</v>
      </c>
      <c r="G52" s="77">
        <v>145246</v>
      </c>
      <c r="H52" s="78">
        <v>251440</v>
      </c>
      <c r="I52" s="78">
        <v>201029</v>
      </c>
      <c r="J52" s="78">
        <v>265358.28000000003</v>
      </c>
      <c r="K52" s="79">
        <f ca="1">IF($C52="סה""כ",SUM(INDIRECT(ADDRESS(6,COLUMN())&amp;":"&amp;ADDRESS(ROW()-1,COLUMN()))),IFERROR(VLOOKUP($C52,הוצאות!$B:$AA,K$4-1,FALSE),""))</f>
        <v>71000</v>
      </c>
      <c r="L52" s="79">
        <f ca="1">IF($C52="סה""כ",SUM(INDIRECT(ADDRESS(6,COLUMN())&amp;":"&amp;ADDRESS(ROW()-1,COLUMN()))),IFERROR(VLOOKUP($C52,הוצאות!$B:$AA,L$4-1,FALSE),""))</f>
        <v>30000</v>
      </c>
      <c r="M52" s="79">
        <f ca="1">IF($C52="סה""כ",SUM(INDIRECT(ADDRESS(6,COLUMN())&amp;":"&amp;ADDRESS(ROW()-1,COLUMN()))),IFERROR(VLOOKUP($C52,הוצאות!$B:$AA,M$4-1,FALSE),""))</f>
        <v>55000</v>
      </c>
      <c r="N52" s="79">
        <f ca="1">IF($C52="סה""כ",SUM(INDIRECT(ADDRESS(6,COLUMN())&amp;":"&amp;ADDRESS(ROW()-1,COLUMN()))),IFERROR(VLOOKUP($C52,הוצאות!$B:$AA,N$4-1,FALSE),""))</f>
        <v>55000</v>
      </c>
      <c r="O52" s="79">
        <f ca="1">IF($C52="סה""כ",SUM(INDIRECT(ADDRESS(6,COLUMN())&amp;":"&amp;ADDRESS(ROW()-1,COLUMN()))),IFERROR(VLOOKUP($C52,הוצאות!$B:$AA,O$4-1,FALSE),""))</f>
        <v>0</v>
      </c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1"/>
    </row>
    <row r="53" spans="1:32" ht="16.5" thickBot="1" x14ac:dyDescent="0.3">
      <c r="A53" s="52">
        <f t="shared" si="0"/>
        <v>1</v>
      </c>
      <c r="B53" s="85"/>
      <c r="C53" s="75">
        <f>IF(OR(C52="סה""כ",C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1812500780</v>
      </c>
      <c r="D53" s="76" t="str">
        <f>IF(C53="סה""כ","",IFERROR(VLOOKUP($C53,הוצאות!$B:$Z,5,FALSE),""))</f>
        <v>הוצ"שונות למעון יום</v>
      </c>
      <c r="E53" s="77">
        <v>167435</v>
      </c>
      <c r="F53" s="77">
        <v>114565</v>
      </c>
      <c r="G53" s="77">
        <v>145246</v>
      </c>
      <c r="H53" s="78">
        <v>251440</v>
      </c>
      <c r="I53" s="78">
        <v>201029</v>
      </c>
      <c r="J53" s="78">
        <v>265358.28000000003</v>
      </c>
      <c r="K53" s="79">
        <f ca="1">IF($C53="סה""כ",SUM(INDIRECT(ADDRESS(6,COLUMN())&amp;":"&amp;ADDRESS(ROW()-1,COLUMN()))),IFERROR(VLOOKUP($C53,הוצאות!$B:$AA,K$4-1,FALSE),""))</f>
        <v>32000</v>
      </c>
      <c r="L53" s="79">
        <f ca="1">IF($C53="סה""כ",SUM(INDIRECT(ADDRESS(6,COLUMN())&amp;":"&amp;ADDRESS(ROW()-1,COLUMN()))),IFERROR(VLOOKUP($C53,הוצאות!$B:$AA,L$4-1,FALSE),""))</f>
        <v>17000</v>
      </c>
      <c r="M53" s="79">
        <f ca="1">IF($C53="סה""כ",SUM(INDIRECT(ADDRESS(6,COLUMN())&amp;":"&amp;ADDRESS(ROW()-1,COLUMN()))),IFERROR(VLOOKUP($C53,הוצאות!$B:$AA,M$4-1,FALSE),""))</f>
        <v>77000</v>
      </c>
      <c r="N53" s="79">
        <f ca="1">IF($C53="סה""כ",SUM(INDIRECT(ADDRESS(6,COLUMN())&amp;":"&amp;ADDRESS(ROW()-1,COLUMN()))),IFERROR(VLOOKUP($C53,הוצאות!$B:$AA,N$4-1,FALSE),""))</f>
        <v>77000</v>
      </c>
      <c r="O53" s="79">
        <f ca="1">IF($C53="סה""כ",SUM(INDIRECT(ADDRESS(6,COLUMN())&amp;":"&amp;ADDRESS(ROW()-1,COLUMN()))),IFERROR(VLOOKUP($C53,הוצאות!$B:$AA,O$4-1,FALSE),""))</f>
        <v>0</v>
      </c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1"/>
    </row>
    <row r="54" spans="1:32" ht="16.5" thickBot="1" x14ac:dyDescent="0.3">
      <c r="A54" s="52">
        <f t="shared" si="0"/>
        <v>1</v>
      </c>
      <c r="B54" s="85"/>
      <c r="C54" s="75">
        <f>IF(OR(C53="סה""כ",C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1812500850</v>
      </c>
      <c r="D54" s="76" t="str">
        <f>IF(C54="סה""כ","",IFERROR(VLOOKUP($C54,הוצאות!$B:$Z,5,FALSE),""))</f>
        <v>הקצבה ניהול עצמי</v>
      </c>
      <c r="E54" s="77">
        <v>167435</v>
      </c>
      <c r="F54" s="77">
        <v>114565</v>
      </c>
      <c r="G54" s="77">
        <v>145246</v>
      </c>
      <c r="H54" s="78">
        <v>251440</v>
      </c>
      <c r="I54" s="78">
        <v>201029</v>
      </c>
      <c r="J54" s="78">
        <v>265358.28000000003</v>
      </c>
      <c r="K54" s="79">
        <f ca="1">IF($C54="סה""כ",SUM(INDIRECT(ADDRESS(6,COLUMN())&amp;":"&amp;ADDRESS(ROW()-1,COLUMN()))),IFERROR(VLOOKUP($C54,הוצאות!$B:$AA,K$4-1,FALSE),""))</f>
        <v>0</v>
      </c>
      <c r="L54" s="79">
        <f ca="1">IF($C54="סה""כ",SUM(INDIRECT(ADDRESS(6,COLUMN())&amp;":"&amp;ADDRESS(ROW()-1,COLUMN()))),IFERROR(VLOOKUP($C54,הוצאות!$B:$AA,L$4-1,FALSE),""))</f>
        <v>56000</v>
      </c>
      <c r="M54" s="79">
        <f ca="1">IF($C54="סה""כ",SUM(INDIRECT(ADDRESS(6,COLUMN())&amp;":"&amp;ADDRESS(ROW()-1,COLUMN()))),IFERROR(VLOOKUP($C54,הוצאות!$B:$AA,M$4-1,FALSE),""))</f>
        <v>90000</v>
      </c>
      <c r="N54" s="79">
        <f ca="1">IF($C54="סה""כ",SUM(INDIRECT(ADDRESS(6,COLUMN())&amp;":"&amp;ADDRESS(ROW()-1,COLUMN()))),IFERROR(VLOOKUP($C54,הוצאות!$B:$AA,N$4-1,FALSE),""))</f>
        <v>90000</v>
      </c>
      <c r="O54" s="79">
        <f ca="1">IF($C54="סה""כ",SUM(INDIRECT(ADDRESS(6,COLUMN())&amp;":"&amp;ADDRESS(ROW()-1,COLUMN()))),IFERROR(VLOOKUP($C54,הוצאות!$B:$AA,O$4-1,FALSE),""))</f>
        <v>0</v>
      </c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1"/>
    </row>
    <row r="55" spans="1:32" ht="16.5" thickBot="1" x14ac:dyDescent="0.3">
      <c r="A55" s="52">
        <f t="shared" si="0"/>
        <v>1</v>
      </c>
      <c r="B55" s="85"/>
      <c r="C55" s="75">
        <f>IF(OR(C54="סה""כ",C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1812700110</v>
      </c>
      <c r="D55" s="76" t="str">
        <f>IF(C55="סה""כ","",IFERROR(VLOOKUP($C55,הוצאות!$B:$Z,5,FALSE),""))</f>
        <v>גנים חינוך מיוחד / שכר</v>
      </c>
      <c r="E55" s="77">
        <v>167435</v>
      </c>
      <c r="F55" s="77">
        <v>114565</v>
      </c>
      <c r="G55" s="77">
        <v>145246</v>
      </c>
      <c r="H55" s="78">
        <v>251440</v>
      </c>
      <c r="I55" s="78">
        <v>201029</v>
      </c>
      <c r="J55" s="78">
        <v>265358.28000000003</v>
      </c>
      <c r="K55" s="79">
        <f ca="1">IF($C55="סה""כ",SUM(INDIRECT(ADDRESS(6,COLUMN())&amp;":"&amp;ADDRESS(ROW()-1,COLUMN()))),IFERROR(VLOOKUP($C55,הוצאות!$B:$AA,K$4-1,FALSE),""))</f>
        <v>0</v>
      </c>
      <c r="L55" s="79">
        <f ca="1">IF($C55="סה""כ",SUM(INDIRECT(ADDRESS(6,COLUMN())&amp;":"&amp;ADDRESS(ROW()-1,COLUMN()))),IFERROR(VLOOKUP($C55,הוצאות!$B:$AA,L$4-1,FALSE),""))</f>
        <v>0</v>
      </c>
      <c r="M55" s="79">
        <f ca="1">IF($C55="סה""כ",SUM(INDIRECT(ADDRESS(6,COLUMN())&amp;":"&amp;ADDRESS(ROW()-1,COLUMN()))),IFERROR(VLOOKUP($C55,הוצאות!$B:$AA,M$4-1,FALSE),""))</f>
        <v>0</v>
      </c>
      <c r="N55" s="79">
        <f ca="1">IF($C55="סה""כ",SUM(INDIRECT(ADDRESS(6,COLUMN())&amp;":"&amp;ADDRESS(ROW()-1,COLUMN()))),IFERROR(VLOOKUP($C55,הוצאות!$B:$AA,N$4-1,FALSE),""))</f>
        <v>0</v>
      </c>
      <c r="O55" s="79">
        <f ca="1">IF($C55="סה""כ",SUM(INDIRECT(ADDRESS(6,COLUMN())&amp;":"&amp;ADDRESS(ROW()-1,COLUMN()))),IFERROR(VLOOKUP($C55,הוצאות!$B:$AA,O$4-1,FALSE),""))</f>
        <v>0</v>
      </c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1"/>
    </row>
    <row r="56" spans="1:32" ht="16.5" thickBot="1" x14ac:dyDescent="0.3">
      <c r="A56" s="52">
        <f t="shared" si="0"/>
        <v>1</v>
      </c>
      <c r="B56" s="85"/>
      <c r="C56" s="75">
        <f>IF(OR(C55="סה""כ",C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1812700410</v>
      </c>
      <c r="D56" s="76" t="str">
        <f>IF(C56="סה""כ","",IFERROR(VLOOKUP($C56,הוצאות!$B:$Z,5,FALSE),""))</f>
        <v>גנים חינוך מיוחד / שכ"ד</v>
      </c>
      <c r="E56" s="77">
        <v>167435</v>
      </c>
      <c r="F56" s="77">
        <v>114565</v>
      </c>
      <c r="G56" s="77">
        <v>145246</v>
      </c>
      <c r="H56" s="78">
        <v>251440</v>
      </c>
      <c r="I56" s="78">
        <v>201029</v>
      </c>
      <c r="J56" s="78">
        <v>265358.28000000003</v>
      </c>
      <c r="K56" s="79">
        <f ca="1">IF($C56="סה""כ",SUM(INDIRECT(ADDRESS(6,COLUMN())&amp;":"&amp;ADDRESS(ROW()-1,COLUMN()))),IFERROR(VLOOKUP($C56,הוצאות!$B:$AA,K$4-1,FALSE),""))</f>
        <v>0</v>
      </c>
      <c r="L56" s="79">
        <f ca="1">IF($C56="סה""כ",SUM(INDIRECT(ADDRESS(6,COLUMN())&amp;":"&amp;ADDRESS(ROW()-1,COLUMN()))),IFERROR(VLOOKUP($C56,הוצאות!$B:$AA,L$4-1,FALSE),""))</f>
        <v>0</v>
      </c>
      <c r="M56" s="79">
        <f ca="1">IF($C56="סה""כ",SUM(INDIRECT(ADDRESS(6,COLUMN())&amp;":"&amp;ADDRESS(ROW()-1,COLUMN()))),IFERROR(VLOOKUP($C56,הוצאות!$B:$AA,M$4-1,FALSE),""))</f>
        <v>0</v>
      </c>
      <c r="N56" s="79">
        <f ca="1">IF($C56="סה""כ",SUM(INDIRECT(ADDRESS(6,COLUMN())&amp;":"&amp;ADDRESS(ROW()-1,COLUMN()))),IFERROR(VLOOKUP($C56,הוצאות!$B:$AA,N$4-1,FALSE),""))</f>
        <v>0</v>
      </c>
      <c r="O56" s="79">
        <f ca="1">IF($C56="סה""כ",SUM(INDIRECT(ADDRESS(6,COLUMN())&amp;":"&amp;ADDRESS(ROW()-1,COLUMN()))),IFERROR(VLOOKUP($C56,הוצאות!$B:$AA,O$4-1,FALSE),""))</f>
        <v>0</v>
      </c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1"/>
    </row>
    <row r="57" spans="1:32" ht="16.5" thickBot="1" x14ac:dyDescent="0.3">
      <c r="A57" s="52">
        <f t="shared" si="0"/>
        <v>1</v>
      </c>
      <c r="B57" s="85"/>
      <c r="C57" s="75">
        <f>IF(OR(C56="סה""כ",C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1812700431</v>
      </c>
      <c r="D57" s="76" t="str">
        <f>IF(C57="סה""כ","",IFERROR(VLOOKUP($C57,הוצאות!$B:$Z,5,FALSE),""))</f>
        <v>גנים חינוך מיוחד / חשמל</v>
      </c>
      <c r="E57" s="77">
        <v>167435</v>
      </c>
      <c r="F57" s="77">
        <v>114565</v>
      </c>
      <c r="G57" s="77">
        <v>145246</v>
      </c>
      <c r="H57" s="78">
        <v>251440</v>
      </c>
      <c r="I57" s="78">
        <v>201029</v>
      </c>
      <c r="J57" s="78">
        <v>265358.28000000003</v>
      </c>
      <c r="K57" s="79">
        <f ca="1">IF($C57="סה""כ",SUM(INDIRECT(ADDRESS(6,COLUMN())&amp;":"&amp;ADDRESS(ROW()-1,COLUMN()))),IFERROR(VLOOKUP($C57,הוצאות!$B:$AA,K$4-1,FALSE),""))</f>
        <v>0</v>
      </c>
      <c r="L57" s="79">
        <f ca="1">IF($C57="סה""כ",SUM(INDIRECT(ADDRESS(6,COLUMN())&amp;":"&amp;ADDRESS(ROW()-1,COLUMN()))),IFERROR(VLOOKUP($C57,הוצאות!$B:$AA,L$4-1,FALSE),""))</f>
        <v>0</v>
      </c>
      <c r="M57" s="79">
        <f ca="1">IF($C57="סה""כ",SUM(INDIRECT(ADDRESS(6,COLUMN())&amp;":"&amp;ADDRESS(ROW()-1,COLUMN()))),IFERROR(VLOOKUP($C57,הוצאות!$B:$AA,M$4-1,FALSE),""))</f>
        <v>0</v>
      </c>
      <c r="N57" s="79">
        <f ca="1">IF($C57="סה""כ",SUM(INDIRECT(ADDRESS(6,COLUMN())&amp;":"&amp;ADDRESS(ROW()-1,COLUMN()))),IFERROR(VLOOKUP($C57,הוצאות!$B:$AA,N$4-1,FALSE),""))</f>
        <v>0</v>
      </c>
      <c r="O57" s="79">
        <f ca="1">IF($C57="סה""כ",SUM(INDIRECT(ADDRESS(6,COLUMN())&amp;":"&amp;ADDRESS(ROW()-1,COLUMN()))),IFERROR(VLOOKUP($C57,הוצאות!$B:$AA,O$4-1,FALSE),""))</f>
        <v>0</v>
      </c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1"/>
    </row>
    <row r="58" spans="1:32" ht="16.5" thickBot="1" x14ac:dyDescent="0.3">
      <c r="A58" s="52">
        <f t="shared" si="0"/>
        <v>1</v>
      </c>
      <c r="B58" s="85"/>
      <c r="C58" s="75">
        <f>IF(OR(C57="סה""כ",C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1812700432</v>
      </c>
      <c r="D58" s="76" t="str">
        <f>IF(C58="סה""כ","",IFERROR(VLOOKUP($C58,הוצאות!$B:$Z,5,FALSE),""))</f>
        <v>גנים חינוך מיוחד / מים</v>
      </c>
      <c r="E58" s="77">
        <v>167435</v>
      </c>
      <c r="F58" s="77">
        <v>114565</v>
      </c>
      <c r="G58" s="77">
        <v>145246</v>
      </c>
      <c r="H58" s="78">
        <v>251440</v>
      </c>
      <c r="I58" s="78">
        <v>201029</v>
      </c>
      <c r="J58" s="78">
        <v>265358.28000000003</v>
      </c>
      <c r="K58" s="79">
        <f ca="1">IF($C58="סה""כ",SUM(INDIRECT(ADDRESS(6,COLUMN())&amp;":"&amp;ADDRESS(ROW()-1,COLUMN()))),IFERROR(VLOOKUP($C58,הוצאות!$B:$AA,K$4-1,FALSE),""))</f>
        <v>0</v>
      </c>
      <c r="L58" s="79">
        <f ca="1">IF($C58="סה""כ",SUM(INDIRECT(ADDRESS(6,COLUMN())&amp;":"&amp;ADDRESS(ROW()-1,COLUMN()))),IFERROR(VLOOKUP($C58,הוצאות!$B:$AA,L$4-1,FALSE),""))</f>
        <v>0</v>
      </c>
      <c r="M58" s="79">
        <f ca="1">IF($C58="סה""כ",SUM(INDIRECT(ADDRESS(6,COLUMN())&amp;":"&amp;ADDRESS(ROW()-1,COLUMN()))),IFERROR(VLOOKUP($C58,הוצאות!$B:$AA,M$4-1,FALSE),""))</f>
        <v>0</v>
      </c>
      <c r="N58" s="79">
        <f ca="1">IF($C58="סה""כ",SUM(INDIRECT(ADDRESS(6,COLUMN())&amp;":"&amp;ADDRESS(ROW()-1,COLUMN()))),IFERROR(VLOOKUP($C58,הוצאות!$B:$AA,N$4-1,FALSE),""))</f>
        <v>0</v>
      </c>
      <c r="O58" s="79">
        <f ca="1">IF($C58="סה""כ",SUM(INDIRECT(ADDRESS(6,COLUMN())&amp;":"&amp;ADDRESS(ROW()-1,COLUMN()))),IFERROR(VLOOKUP($C58,הוצאות!$B:$AA,O$4-1,FALSE),""))</f>
        <v>0</v>
      </c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1"/>
    </row>
    <row r="59" spans="1:32" ht="16.5" thickBot="1" x14ac:dyDescent="0.3">
      <c r="A59" s="52">
        <f t="shared" si="0"/>
        <v>1</v>
      </c>
      <c r="B59" s="85"/>
      <c r="C59" s="75">
        <f>IF(OR(C58="סה""כ",C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1812700840</v>
      </c>
      <c r="D59" s="76" t="str">
        <f>IF(C59="סה""כ","",IFERROR(VLOOKUP($C59,הוצאות!$B:$Z,5,FALSE),""))</f>
        <v>גנים חינוך מיוחד / חומרים</v>
      </c>
      <c r="E59" s="77">
        <v>167435</v>
      </c>
      <c r="F59" s="77">
        <v>114565</v>
      </c>
      <c r="G59" s="77">
        <v>145246</v>
      </c>
      <c r="H59" s="78">
        <v>251440</v>
      </c>
      <c r="I59" s="78">
        <v>201029</v>
      </c>
      <c r="J59" s="78">
        <v>265358.28000000003</v>
      </c>
      <c r="K59" s="79">
        <f ca="1">IF($C59="סה""כ",SUM(INDIRECT(ADDRESS(6,COLUMN())&amp;":"&amp;ADDRESS(ROW()-1,COLUMN()))),IFERROR(VLOOKUP($C59,הוצאות!$B:$AA,K$4-1,FALSE),""))</f>
        <v>30000</v>
      </c>
      <c r="L59" s="79">
        <f ca="1">IF($C59="סה""כ",SUM(INDIRECT(ADDRESS(6,COLUMN())&amp;":"&amp;ADDRESS(ROW()-1,COLUMN()))),IFERROR(VLOOKUP($C59,הוצאות!$B:$AA,L$4-1,FALSE),""))</f>
        <v>30000</v>
      </c>
      <c r="M59" s="79">
        <f ca="1">IF($C59="סה""כ",SUM(INDIRECT(ADDRESS(6,COLUMN())&amp;":"&amp;ADDRESS(ROW()-1,COLUMN()))),IFERROR(VLOOKUP($C59,הוצאות!$B:$AA,M$4-1,FALSE),""))</f>
        <v>0</v>
      </c>
      <c r="N59" s="79">
        <f ca="1">IF($C59="סה""כ",SUM(INDIRECT(ADDRESS(6,COLUMN())&amp;":"&amp;ADDRESS(ROW()-1,COLUMN()))),IFERROR(VLOOKUP($C59,הוצאות!$B:$AA,N$4-1,FALSE),""))</f>
        <v>0</v>
      </c>
      <c r="O59" s="79">
        <f ca="1">IF($C59="סה""כ",SUM(INDIRECT(ADDRESS(6,COLUMN())&amp;":"&amp;ADDRESS(ROW()-1,COLUMN()))),IFERROR(VLOOKUP($C59,הוצאות!$B:$AA,O$4-1,FALSE),""))</f>
        <v>0</v>
      </c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1"/>
    </row>
    <row r="60" spans="1:32" ht="16.5" thickBot="1" x14ac:dyDescent="0.3">
      <c r="A60" s="52">
        <f t="shared" si="0"/>
        <v>1</v>
      </c>
      <c r="B60" s="85"/>
      <c r="C60" s="75">
        <f>IF(OR(C59="סה""כ",C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1812700950</v>
      </c>
      <c r="D60" s="76" t="str">
        <f>IF(C60="סה""כ","",IFERROR(VLOOKUP($C60,הוצאות!$B:$Z,5,FALSE),""))</f>
        <v>גנים חינוך מיוחד / ציוד ראשוני</v>
      </c>
      <c r="E60" s="77">
        <v>167435</v>
      </c>
      <c r="F60" s="77">
        <v>114565</v>
      </c>
      <c r="G60" s="77">
        <v>145246</v>
      </c>
      <c r="H60" s="78">
        <v>251440</v>
      </c>
      <c r="I60" s="78">
        <v>201029</v>
      </c>
      <c r="J60" s="78">
        <v>265358.28000000003</v>
      </c>
      <c r="K60" s="79">
        <f ca="1">IF($C60="סה""כ",SUM(INDIRECT(ADDRESS(6,COLUMN())&amp;":"&amp;ADDRESS(ROW()-1,COLUMN()))),IFERROR(VLOOKUP($C60,הוצאות!$B:$AA,K$4-1,FALSE),""))</f>
        <v>13000</v>
      </c>
      <c r="L60" s="79">
        <f ca="1">IF($C60="סה""כ",SUM(INDIRECT(ADDRESS(6,COLUMN())&amp;":"&amp;ADDRESS(ROW()-1,COLUMN()))),IFERROR(VLOOKUP($C60,הוצאות!$B:$AA,L$4-1,FALSE),""))</f>
        <v>13000</v>
      </c>
      <c r="M60" s="79">
        <f ca="1">IF($C60="סה""כ",SUM(INDIRECT(ADDRESS(6,COLUMN())&amp;":"&amp;ADDRESS(ROW()-1,COLUMN()))),IFERROR(VLOOKUP($C60,הוצאות!$B:$AA,M$4-1,FALSE),""))</f>
        <v>0</v>
      </c>
      <c r="N60" s="79">
        <f ca="1">IF($C60="סה""כ",SUM(INDIRECT(ADDRESS(6,COLUMN())&amp;":"&amp;ADDRESS(ROW()-1,COLUMN()))),IFERROR(VLOOKUP($C60,הוצאות!$B:$AA,N$4-1,FALSE),""))</f>
        <v>0</v>
      </c>
      <c r="O60" s="79">
        <f ca="1">IF($C60="סה""כ",SUM(INDIRECT(ADDRESS(6,COLUMN())&amp;":"&amp;ADDRESS(ROW()-1,COLUMN()))),IFERROR(VLOOKUP($C60,הוצאות!$B:$AA,O$4-1,FALSE),""))</f>
        <v>0</v>
      </c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1"/>
    </row>
    <row r="61" spans="1:32" ht="16.5" thickBot="1" x14ac:dyDescent="0.3">
      <c r="A61" s="52">
        <f t="shared" si="0"/>
        <v>1</v>
      </c>
      <c r="C61" s="75">
        <f>IF(OR(C60="סה""כ",C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1813200110</v>
      </c>
      <c r="D61" s="76" t="str">
        <f>IF(C61="סה""כ","",IFERROR(VLOOKUP($C61,הוצאות!$B:$Z,5,FALSE),""))</f>
        <v>שכר בתי ספר יסודיים</v>
      </c>
      <c r="E61" s="77">
        <v>167435</v>
      </c>
      <c r="F61" s="77">
        <v>114565</v>
      </c>
      <c r="G61" s="77">
        <v>145246</v>
      </c>
      <c r="H61" s="78">
        <v>251440</v>
      </c>
      <c r="I61" s="78">
        <v>201029</v>
      </c>
      <c r="J61" s="78">
        <v>265358.28000000003</v>
      </c>
      <c r="K61" s="79">
        <f ca="1">IF($C61="סה""כ",SUM(INDIRECT(ADDRESS(6,COLUMN())&amp;":"&amp;ADDRESS(ROW()-1,COLUMN()))),IFERROR(VLOOKUP($C61,הוצאות!$B:$AA,K$4-1,FALSE),""))</f>
        <v>125000</v>
      </c>
      <c r="L61" s="79">
        <f ca="1">IF($C61="סה""כ",SUM(INDIRECT(ADDRESS(6,COLUMN())&amp;":"&amp;ADDRESS(ROW()-1,COLUMN()))),IFERROR(VLOOKUP($C61,הוצאות!$B:$AA,L$4-1,FALSE),""))</f>
        <v>125000</v>
      </c>
      <c r="M61" s="79">
        <f ca="1">IF($C61="סה""כ",SUM(INDIRECT(ADDRESS(6,COLUMN())&amp;":"&amp;ADDRESS(ROW()-1,COLUMN()))),IFERROR(VLOOKUP($C61,הוצאות!$B:$AA,M$4-1,FALSE),""))</f>
        <v>0</v>
      </c>
      <c r="N61" s="79">
        <f ca="1">IF($C61="סה""כ",SUM(INDIRECT(ADDRESS(6,COLUMN())&amp;":"&amp;ADDRESS(ROW()-1,COLUMN()))),IFERROR(VLOOKUP($C61,הוצאות!$B:$AA,N$4-1,FALSE),""))</f>
        <v>0</v>
      </c>
      <c r="O61" s="79">
        <f ca="1">IF($C61="סה""כ",SUM(INDIRECT(ADDRESS(6,COLUMN())&amp;":"&amp;ADDRESS(ROW()-1,COLUMN()))),IFERROR(VLOOKUP($C61,הוצאות!$B:$AA,O$4-1,FALSE),""))</f>
        <v>0</v>
      </c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1"/>
    </row>
    <row r="62" spans="1:32" ht="16.5" thickBot="1" x14ac:dyDescent="0.3">
      <c r="A62" s="52">
        <f t="shared" si="0"/>
        <v>1</v>
      </c>
      <c r="C62" s="75">
        <f>IF(OR(C61="סה""כ",C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1813200111</v>
      </c>
      <c r="D62" s="76" t="str">
        <f>IF(C62="סה""כ","",IFERROR(VLOOKUP($C62,הוצאות!$B:$Z,5,FALSE),""))</f>
        <v>סטז'רים</v>
      </c>
      <c r="E62" s="77">
        <v>167435</v>
      </c>
      <c r="F62" s="77">
        <v>114565</v>
      </c>
      <c r="G62" s="77">
        <v>145246</v>
      </c>
      <c r="H62" s="78">
        <v>251440</v>
      </c>
      <c r="I62" s="78">
        <v>201029</v>
      </c>
      <c r="J62" s="78">
        <v>265358.28000000003</v>
      </c>
      <c r="K62" s="79">
        <f ca="1">IF($C62="סה""כ",SUM(INDIRECT(ADDRESS(6,COLUMN())&amp;":"&amp;ADDRESS(ROW()-1,COLUMN()))),IFERROR(VLOOKUP($C62,הוצאות!$B:$AA,K$4-1,FALSE),""))</f>
        <v>0</v>
      </c>
      <c r="L62" s="79">
        <f ca="1">IF($C62="סה""כ",SUM(INDIRECT(ADDRESS(6,COLUMN())&amp;":"&amp;ADDRESS(ROW()-1,COLUMN()))),IFERROR(VLOOKUP($C62,הוצאות!$B:$AA,L$4-1,FALSE),""))</f>
        <v>0</v>
      </c>
      <c r="M62" s="79">
        <f ca="1">IF($C62="סה""כ",SUM(INDIRECT(ADDRESS(6,COLUMN())&amp;":"&amp;ADDRESS(ROW()-1,COLUMN()))),IFERROR(VLOOKUP($C62,הוצאות!$B:$AA,M$4-1,FALSE),""))</f>
        <v>0</v>
      </c>
      <c r="N62" s="79">
        <f ca="1">IF($C62="סה""כ",SUM(INDIRECT(ADDRESS(6,COLUMN())&amp;":"&amp;ADDRESS(ROW()-1,COLUMN()))),IFERROR(VLOOKUP($C62,הוצאות!$B:$AA,N$4-1,FALSE),""))</f>
        <v>0</v>
      </c>
      <c r="O62" s="79">
        <f ca="1">IF($C62="סה""כ",SUM(INDIRECT(ADDRESS(6,COLUMN())&amp;":"&amp;ADDRESS(ROW()-1,COLUMN()))),IFERROR(VLOOKUP($C62,הוצאות!$B:$AA,O$4-1,FALSE),""))</f>
        <v>0</v>
      </c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1"/>
    </row>
    <row r="63" spans="1:32" ht="16.5" thickBot="1" x14ac:dyDescent="0.3">
      <c r="A63" s="52">
        <f t="shared" si="0"/>
        <v>1</v>
      </c>
      <c r="C63" s="75">
        <f>IF(OR(C62="סה""כ",C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1813200410</v>
      </c>
      <c r="D63" s="76" t="str">
        <f>IF(C63="סה""כ","",IFERROR(VLOOKUP($C63,הוצאות!$B:$Z,5,FALSE),""))</f>
        <v>שכ"ד חרים לב"ס</v>
      </c>
      <c r="E63" s="77">
        <v>167435</v>
      </c>
      <c r="F63" s="77">
        <v>114565</v>
      </c>
      <c r="G63" s="77">
        <v>145246</v>
      </c>
      <c r="H63" s="78">
        <v>251440</v>
      </c>
      <c r="I63" s="78">
        <v>201029</v>
      </c>
      <c r="J63" s="78">
        <v>265358.28000000003</v>
      </c>
      <c r="K63" s="79">
        <f ca="1">IF($C63="סה""כ",SUM(INDIRECT(ADDRESS(6,COLUMN())&amp;":"&amp;ADDRESS(ROW()-1,COLUMN()))),IFERROR(VLOOKUP($C63,הוצאות!$B:$AA,K$4-1,FALSE),""))</f>
        <v>0</v>
      </c>
      <c r="L63" s="79">
        <f ca="1">IF($C63="סה""כ",SUM(INDIRECT(ADDRESS(6,COLUMN())&amp;":"&amp;ADDRESS(ROW()-1,COLUMN()))),IFERROR(VLOOKUP($C63,הוצאות!$B:$AA,L$4-1,FALSE),""))</f>
        <v>0</v>
      </c>
      <c r="M63" s="79">
        <f ca="1">IF($C63="סה""כ",SUM(INDIRECT(ADDRESS(6,COLUMN())&amp;":"&amp;ADDRESS(ROW()-1,COLUMN()))),IFERROR(VLOOKUP($C63,הוצאות!$B:$AA,M$4-1,FALSE),""))</f>
        <v>0</v>
      </c>
      <c r="N63" s="79">
        <f ca="1">IF($C63="סה""כ",SUM(INDIRECT(ADDRESS(6,COLUMN())&amp;":"&amp;ADDRESS(ROW()-1,COLUMN()))),IFERROR(VLOOKUP($C63,הוצאות!$B:$AA,N$4-1,FALSE),""))</f>
        <v>0</v>
      </c>
      <c r="O63" s="79">
        <f ca="1">IF($C63="סה""כ",SUM(INDIRECT(ADDRESS(6,COLUMN())&amp;":"&amp;ADDRESS(ROW()-1,COLUMN()))),IFERROR(VLOOKUP($C63,הוצאות!$B:$AA,O$4-1,FALSE),""))</f>
        <v>0</v>
      </c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1"/>
    </row>
    <row r="64" spans="1:32" ht="16.5" thickBot="1" x14ac:dyDescent="0.3">
      <c r="A64" s="52">
        <f t="shared" si="0"/>
        <v>1</v>
      </c>
      <c r="C64" s="75">
        <f>IF(OR(C63="סה""כ",C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1813200431</v>
      </c>
      <c r="D64" s="76" t="str">
        <f>IF(C64="סה""כ","",IFERROR(VLOOKUP($C64,הוצאות!$B:$Z,5,FALSE),""))</f>
        <v>הוצאות חשמל</v>
      </c>
      <c r="E64" s="77">
        <v>167435</v>
      </c>
      <c r="F64" s="77">
        <v>114565</v>
      </c>
      <c r="G64" s="77">
        <v>145246</v>
      </c>
      <c r="H64" s="78">
        <v>251440</v>
      </c>
      <c r="I64" s="78">
        <v>201029</v>
      </c>
      <c r="J64" s="78">
        <v>265358.28000000003</v>
      </c>
      <c r="K64" s="79">
        <f ca="1">IF($C64="סה""כ",SUM(INDIRECT(ADDRESS(6,COLUMN())&amp;":"&amp;ADDRESS(ROW()-1,COLUMN()))),IFERROR(VLOOKUP($C64,הוצאות!$B:$AA,K$4-1,FALSE),""))</f>
        <v>0</v>
      </c>
      <c r="L64" s="79">
        <f ca="1">IF($C64="סה""כ",SUM(INDIRECT(ADDRESS(6,COLUMN())&amp;":"&amp;ADDRESS(ROW()-1,COLUMN()))),IFERROR(VLOOKUP($C64,הוצאות!$B:$AA,L$4-1,FALSE),""))</f>
        <v>0</v>
      </c>
      <c r="M64" s="79">
        <f ca="1">IF($C64="סה""כ",SUM(INDIRECT(ADDRESS(6,COLUMN())&amp;":"&amp;ADDRESS(ROW()-1,COLUMN()))),IFERROR(VLOOKUP($C64,הוצאות!$B:$AA,M$4-1,FALSE),""))</f>
        <v>0</v>
      </c>
      <c r="N64" s="79">
        <f ca="1">IF($C64="סה""כ",SUM(INDIRECT(ADDRESS(6,COLUMN())&amp;":"&amp;ADDRESS(ROW()-1,COLUMN()))),IFERROR(VLOOKUP($C64,הוצאות!$B:$AA,N$4-1,FALSE),""))</f>
        <v>0</v>
      </c>
      <c r="O64" s="79">
        <f ca="1">IF($C64="סה""כ",SUM(INDIRECT(ADDRESS(6,COLUMN())&amp;":"&amp;ADDRESS(ROW()-1,COLUMN()))),IFERROR(VLOOKUP($C64,הוצאות!$B:$AA,O$4-1,FALSE),""))</f>
        <v>0</v>
      </c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1"/>
    </row>
    <row r="65" spans="1:32" ht="16.5" thickBot="1" x14ac:dyDescent="0.3">
      <c r="A65" s="52">
        <f t="shared" si="0"/>
        <v>1</v>
      </c>
      <c r="C65" s="75">
        <f>IF(OR(C64="סה""כ",C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1813200440</v>
      </c>
      <c r="D65" s="76" t="str">
        <f>IF(C65="סה""כ","",IFERROR(VLOOKUP($C65,הוצאות!$B:$Z,5,FALSE),""))</f>
        <v>ביטוח</v>
      </c>
      <c r="E65" s="77">
        <v>167435</v>
      </c>
      <c r="F65" s="77">
        <v>114565</v>
      </c>
      <c r="G65" s="77">
        <v>145246</v>
      </c>
      <c r="H65" s="78">
        <v>251440</v>
      </c>
      <c r="I65" s="78">
        <v>201029</v>
      </c>
      <c r="J65" s="78">
        <v>265358.28000000003</v>
      </c>
      <c r="K65" s="79">
        <f ca="1">IF($C65="סה""כ",SUM(INDIRECT(ADDRESS(6,COLUMN())&amp;":"&amp;ADDRESS(ROW()-1,COLUMN()))),IFERROR(VLOOKUP($C65,הוצאות!$B:$AA,K$4-1,FALSE),""))</f>
        <v>187000</v>
      </c>
      <c r="L65" s="79">
        <f ca="1">IF($C65="סה""כ",SUM(INDIRECT(ADDRESS(6,COLUMN())&amp;":"&amp;ADDRESS(ROW()-1,COLUMN()))),IFERROR(VLOOKUP($C65,הוצאות!$B:$AA,L$4-1,FALSE),""))</f>
        <v>187000</v>
      </c>
      <c r="M65" s="79">
        <f ca="1">IF($C65="סה""כ",SUM(INDIRECT(ADDRESS(6,COLUMN())&amp;":"&amp;ADDRESS(ROW()-1,COLUMN()))),IFERROR(VLOOKUP($C65,הוצאות!$B:$AA,M$4-1,FALSE),""))</f>
        <v>227000</v>
      </c>
      <c r="N65" s="79">
        <f ca="1">IF($C65="סה""כ",SUM(INDIRECT(ADDRESS(6,COLUMN())&amp;":"&amp;ADDRESS(ROW()-1,COLUMN()))),IFERROR(VLOOKUP($C65,הוצאות!$B:$AA,N$4-1,FALSE),""))</f>
        <v>227000</v>
      </c>
      <c r="O65" s="79">
        <f ca="1">IF($C65="סה""כ",SUM(INDIRECT(ADDRESS(6,COLUMN())&amp;":"&amp;ADDRESS(ROW()-1,COLUMN()))),IFERROR(VLOOKUP($C65,הוצאות!$B:$AA,O$4-1,FALSE),""))</f>
        <v>0</v>
      </c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1"/>
    </row>
    <row r="66" spans="1:32" ht="16.5" thickBot="1" x14ac:dyDescent="0.3">
      <c r="A66" s="52">
        <f t="shared" si="0"/>
        <v>1</v>
      </c>
      <c r="C66" s="75">
        <f>IF(OR(C65="סה""כ",C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1813200540</v>
      </c>
      <c r="D66" s="76" t="str">
        <f>IF(C66="סה""כ","",IFERROR(VLOOKUP($C66,הוצאות!$B:$Z,5,FALSE),""))</f>
        <v>תיקשורת</v>
      </c>
      <c r="E66" s="77">
        <v>167435</v>
      </c>
      <c r="F66" s="77">
        <v>114565</v>
      </c>
      <c r="G66" s="77">
        <v>145246</v>
      </c>
      <c r="H66" s="78">
        <v>251440</v>
      </c>
      <c r="I66" s="78">
        <v>201029</v>
      </c>
      <c r="J66" s="78">
        <v>265358.28000000003</v>
      </c>
      <c r="K66" s="79">
        <f ca="1">IF($C66="סה""כ",SUM(INDIRECT(ADDRESS(6,COLUMN())&amp;":"&amp;ADDRESS(ROW()-1,COLUMN()))),IFERROR(VLOOKUP($C66,הוצאות!$B:$AA,K$4-1,FALSE),""))</f>
        <v>0</v>
      </c>
      <c r="L66" s="79">
        <f ca="1">IF($C66="סה""כ",SUM(INDIRECT(ADDRESS(6,COLUMN())&amp;":"&amp;ADDRESS(ROW()-1,COLUMN()))),IFERROR(VLOOKUP($C66,הוצאות!$B:$AA,L$4-1,FALSE),""))</f>
        <v>0</v>
      </c>
      <c r="M66" s="79">
        <f ca="1">IF($C66="סה""כ",SUM(INDIRECT(ADDRESS(6,COLUMN())&amp;":"&amp;ADDRESS(ROW()-1,COLUMN()))),IFERROR(VLOOKUP($C66,הוצאות!$B:$AA,M$4-1,FALSE),""))</f>
        <v>0</v>
      </c>
      <c r="N66" s="79">
        <f ca="1">IF($C66="סה""כ",SUM(INDIRECT(ADDRESS(6,COLUMN())&amp;":"&amp;ADDRESS(ROW()-1,COLUMN()))),IFERROR(VLOOKUP($C66,הוצאות!$B:$AA,N$4-1,FALSE),""))</f>
        <v>0</v>
      </c>
      <c r="O66" s="79">
        <f ca="1">IF($C66="סה""כ",SUM(INDIRECT(ADDRESS(6,COLUMN())&amp;":"&amp;ADDRESS(ROW()-1,COLUMN()))),IFERROR(VLOOKUP($C66,הוצאות!$B:$AA,O$4-1,FALSE),""))</f>
        <v>0</v>
      </c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1"/>
    </row>
    <row r="67" spans="1:32" ht="16.5" thickBot="1" x14ac:dyDescent="0.3">
      <c r="A67" s="52">
        <f t="shared" si="0"/>
        <v>1</v>
      </c>
      <c r="C67" s="75">
        <f>IF(OR(C66="סה""כ",C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1813200750</v>
      </c>
      <c r="D67" s="76" t="str">
        <f>IF(C67="סה""כ","",IFERROR(VLOOKUP($C67,הוצאות!$B:$Z,5,FALSE),""))</f>
        <v>עבודות קבלניות</v>
      </c>
      <c r="E67" s="77">
        <v>167435</v>
      </c>
      <c r="F67" s="77">
        <v>114565</v>
      </c>
      <c r="G67" s="77">
        <v>145246</v>
      </c>
      <c r="H67" s="78">
        <v>251440</v>
      </c>
      <c r="I67" s="78">
        <v>201029</v>
      </c>
      <c r="J67" s="78">
        <v>265358.28000000003</v>
      </c>
      <c r="K67" s="79">
        <f ca="1">IF($C67="סה""כ",SUM(INDIRECT(ADDRESS(6,COLUMN())&amp;":"&amp;ADDRESS(ROW()-1,COLUMN()))),IFERROR(VLOOKUP($C67,הוצאות!$B:$AA,K$4-1,FALSE),""))</f>
        <v>0</v>
      </c>
      <c r="L67" s="79">
        <f ca="1">IF($C67="סה""כ",SUM(INDIRECT(ADDRESS(6,COLUMN())&amp;":"&amp;ADDRESS(ROW()-1,COLUMN()))),IFERROR(VLOOKUP($C67,הוצאות!$B:$AA,L$4-1,FALSE),""))</f>
        <v>0</v>
      </c>
      <c r="M67" s="79">
        <f ca="1">IF($C67="סה""כ",SUM(INDIRECT(ADDRESS(6,COLUMN())&amp;":"&amp;ADDRESS(ROW()-1,COLUMN()))),IFERROR(VLOOKUP($C67,הוצאות!$B:$AA,M$4-1,FALSE),""))</f>
        <v>0</v>
      </c>
      <c r="N67" s="79">
        <f ca="1">IF($C67="סה""כ",SUM(INDIRECT(ADDRESS(6,COLUMN())&amp;":"&amp;ADDRESS(ROW()-1,COLUMN()))),IFERROR(VLOOKUP($C67,הוצאות!$B:$AA,N$4-1,FALSE),""))</f>
        <v>0</v>
      </c>
      <c r="O67" s="79">
        <f ca="1">IF($C67="סה""כ",SUM(INDIRECT(ADDRESS(6,COLUMN())&amp;":"&amp;ADDRESS(ROW()-1,COLUMN()))),IFERROR(VLOOKUP($C67,הוצאות!$B:$AA,O$4-1,FALSE),""))</f>
        <v>0</v>
      </c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1"/>
    </row>
    <row r="68" spans="1:32" ht="16.5" thickBot="1" x14ac:dyDescent="0.3">
      <c r="A68" s="52">
        <f t="shared" si="0"/>
        <v>1</v>
      </c>
      <c r="C68" s="75">
        <f>IF(OR(C67="סה""כ",C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1813200780</v>
      </c>
      <c r="D68" s="76" t="str">
        <f>IF(C68="סה""כ","",IFERROR(VLOOKUP($C68,הוצאות!$B:$Z,5,FALSE),""))</f>
        <v>הוצאות שונות</v>
      </c>
      <c r="E68" s="77">
        <v>167435</v>
      </c>
      <c r="F68" s="77">
        <v>114565</v>
      </c>
      <c r="G68" s="77">
        <v>145246</v>
      </c>
      <c r="H68" s="78">
        <v>251440</v>
      </c>
      <c r="I68" s="78">
        <v>201029</v>
      </c>
      <c r="J68" s="78">
        <v>265358.28000000003</v>
      </c>
      <c r="K68" s="79">
        <f ca="1">IF($C68="סה""כ",SUM(INDIRECT(ADDRESS(6,COLUMN())&amp;":"&amp;ADDRESS(ROW()-1,COLUMN()))),IFERROR(VLOOKUP($C68,הוצאות!$B:$AA,K$4-1,FALSE),""))</f>
        <v>25000</v>
      </c>
      <c r="L68" s="79">
        <f ca="1">IF($C68="סה""כ",SUM(INDIRECT(ADDRESS(6,COLUMN())&amp;":"&amp;ADDRESS(ROW()-1,COLUMN()))),IFERROR(VLOOKUP($C68,הוצאות!$B:$AA,L$4-1,FALSE),""))</f>
        <v>25000</v>
      </c>
      <c r="M68" s="79">
        <f ca="1">IF($C68="סה""כ",SUM(INDIRECT(ADDRESS(6,COLUMN())&amp;":"&amp;ADDRESS(ROW()-1,COLUMN()))),IFERROR(VLOOKUP($C68,הוצאות!$B:$AA,M$4-1,FALSE),""))</f>
        <v>125000</v>
      </c>
      <c r="N68" s="79">
        <f ca="1">IF($C68="סה""כ",SUM(INDIRECT(ADDRESS(6,COLUMN())&amp;":"&amp;ADDRESS(ROW()-1,COLUMN()))),IFERROR(VLOOKUP($C68,הוצאות!$B:$AA,N$4-1,FALSE),""))</f>
        <v>125000</v>
      </c>
      <c r="O68" s="79">
        <f ca="1">IF($C68="סה""כ",SUM(INDIRECT(ADDRESS(6,COLUMN())&amp;":"&amp;ADDRESS(ROW()-1,COLUMN()))),IFERROR(VLOOKUP($C68,הוצאות!$B:$AA,O$4-1,FALSE),""))</f>
        <v>0</v>
      </c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1"/>
    </row>
    <row r="69" spans="1:32" ht="16.5" thickBot="1" x14ac:dyDescent="0.3">
      <c r="A69" s="52">
        <f t="shared" si="0"/>
        <v>1</v>
      </c>
      <c r="C69" s="75">
        <f>IF(OR(C68="סה""כ",C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1813200841</v>
      </c>
      <c r="D69" s="76" t="str">
        <f>IF(C69="סה""כ","",IFERROR(VLOOKUP($C69,הוצאות!$B:$Z,5,FALSE),""))</f>
        <v>אגרת תלמידי חוץ</v>
      </c>
      <c r="E69" s="77">
        <v>167435</v>
      </c>
      <c r="F69" s="77">
        <v>114565</v>
      </c>
      <c r="G69" s="77">
        <v>145246</v>
      </c>
      <c r="H69" s="78">
        <v>251440</v>
      </c>
      <c r="I69" s="78">
        <v>201029</v>
      </c>
      <c r="J69" s="78">
        <v>265358.28000000003</v>
      </c>
      <c r="K69" s="79">
        <f ca="1">IF($C69="סה""כ",SUM(INDIRECT(ADDRESS(6,COLUMN())&amp;":"&amp;ADDRESS(ROW()-1,COLUMN()))),IFERROR(VLOOKUP($C69,הוצאות!$B:$AA,K$4-1,FALSE),""))</f>
        <v>266000</v>
      </c>
      <c r="L69" s="79">
        <f ca="1">IF($C69="סה""כ",SUM(INDIRECT(ADDRESS(6,COLUMN())&amp;":"&amp;ADDRESS(ROW()-1,COLUMN()))),IFERROR(VLOOKUP($C69,הוצאות!$B:$AA,L$4-1,FALSE),""))</f>
        <v>266000</v>
      </c>
      <c r="M69" s="79">
        <f ca="1">IF($C69="סה""כ",SUM(INDIRECT(ADDRESS(6,COLUMN())&amp;":"&amp;ADDRESS(ROW()-1,COLUMN()))),IFERROR(VLOOKUP($C69,הוצאות!$B:$AA,M$4-1,FALSE),""))</f>
        <v>550000</v>
      </c>
      <c r="N69" s="79">
        <f ca="1">IF($C69="סה""כ",SUM(INDIRECT(ADDRESS(6,COLUMN())&amp;":"&amp;ADDRESS(ROW()-1,COLUMN()))),IFERROR(VLOOKUP($C69,הוצאות!$B:$AA,N$4-1,FALSE),""))</f>
        <v>550000</v>
      </c>
      <c r="O69" s="79">
        <f ca="1">IF($C69="סה""כ",SUM(INDIRECT(ADDRESS(6,COLUMN())&amp;":"&amp;ADDRESS(ROW()-1,COLUMN()))),IFERROR(VLOOKUP($C69,הוצאות!$B:$AA,O$4-1,FALSE),""))</f>
        <v>0</v>
      </c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1"/>
    </row>
    <row r="70" spans="1:32" ht="16.5" thickBot="1" x14ac:dyDescent="0.3">
      <c r="A70" s="52">
        <f t="shared" si="0"/>
        <v>1</v>
      </c>
      <c r="C70" s="75">
        <f>IF(OR(C69="סה""כ",C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1813201110</v>
      </c>
      <c r="D70" s="76" t="str">
        <f>IF(C70="סה""כ","",IFERROR(VLOOKUP($C70,הוצאות!$B:$Z,5,FALSE),""))</f>
        <v>משכורת ב"ס יסודי א</v>
      </c>
      <c r="E70" s="77">
        <v>167435</v>
      </c>
      <c r="F70" s="77">
        <v>114565</v>
      </c>
      <c r="G70" s="77">
        <v>145246</v>
      </c>
      <c r="H70" s="78">
        <v>251440</v>
      </c>
      <c r="I70" s="78">
        <v>201029</v>
      </c>
      <c r="J70" s="78">
        <v>265358.28000000003</v>
      </c>
      <c r="K70" s="79">
        <f ca="1">IF($C70="סה""כ",SUM(INDIRECT(ADDRESS(6,COLUMN())&amp;":"&amp;ADDRESS(ROW()-1,COLUMN()))),IFERROR(VLOOKUP($C70,הוצאות!$B:$AA,K$4-1,FALSE),""))</f>
        <v>417000</v>
      </c>
      <c r="L70" s="79">
        <f ca="1">IF($C70="סה""כ",SUM(INDIRECT(ADDRESS(6,COLUMN())&amp;":"&amp;ADDRESS(ROW()-1,COLUMN()))),IFERROR(VLOOKUP($C70,הוצאות!$B:$AA,L$4-1,FALSE),""))</f>
        <v>417000</v>
      </c>
      <c r="M70" s="79">
        <f ca="1">IF($C70="סה""כ",SUM(INDIRECT(ADDRESS(6,COLUMN())&amp;":"&amp;ADDRESS(ROW()-1,COLUMN()))),IFERROR(VLOOKUP($C70,הוצאות!$B:$AA,M$4-1,FALSE),""))</f>
        <v>616000</v>
      </c>
      <c r="N70" s="79">
        <f ca="1">IF($C70="סה""כ",SUM(INDIRECT(ADDRESS(6,COLUMN())&amp;":"&amp;ADDRESS(ROW()-1,COLUMN()))),IFERROR(VLOOKUP($C70,הוצאות!$B:$AA,N$4-1,FALSE),""))</f>
        <v>726000</v>
      </c>
      <c r="O70" s="79">
        <f ca="1">IF($C70="סה""כ",SUM(INDIRECT(ADDRESS(6,COLUMN())&amp;":"&amp;ADDRESS(ROW()-1,COLUMN()))),IFERROR(VLOOKUP($C70,הוצאות!$B:$AA,O$4-1,FALSE),""))</f>
        <v>0</v>
      </c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1"/>
    </row>
    <row r="71" spans="1:32" ht="16.5" thickBot="1" x14ac:dyDescent="0.3">
      <c r="A71" s="52">
        <f t="shared" ref="A71:A134" si="2">IF(C71&lt;2000000000,1,0)</f>
        <v>1</v>
      </c>
      <c r="C71" s="75">
        <f>IF(OR(C70="סה""כ",C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1813201750</v>
      </c>
      <c r="D71" s="76" t="str">
        <f>IF(C71="סה""כ","",IFERROR(VLOOKUP($C71,הוצאות!$B:$Z,5,FALSE),""))</f>
        <v>שיפוץ קיץ ב"ס א</v>
      </c>
      <c r="E71" s="77">
        <v>167435</v>
      </c>
      <c r="F71" s="77">
        <v>114565</v>
      </c>
      <c r="G71" s="77">
        <v>145246</v>
      </c>
      <c r="H71" s="78">
        <v>251440</v>
      </c>
      <c r="I71" s="78">
        <v>201029</v>
      </c>
      <c r="J71" s="78">
        <v>265358.28000000003</v>
      </c>
      <c r="K71" s="79">
        <f ca="1">IF($C71="סה""כ",SUM(INDIRECT(ADDRESS(6,COLUMN())&amp;":"&amp;ADDRESS(ROW()-1,COLUMN()))),IFERROR(VLOOKUP($C71,הוצאות!$B:$AA,K$4-1,FALSE),""))</f>
        <v>26000</v>
      </c>
      <c r="L71" s="79">
        <f ca="1">IF($C71="סה""כ",SUM(INDIRECT(ADDRESS(6,COLUMN())&amp;":"&amp;ADDRESS(ROW()-1,COLUMN()))),IFERROR(VLOOKUP($C71,הוצאות!$B:$AA,L$4-1,FALSE),""))</f>
        <v>26000</v>
      </c>
      <c r="M71" s="79">
        <f ca="1">IF($C71="סה""כ",SUM(INDIRECT(ADDRESS(6,COLUMN())&amp;":"&amp;ADDRESS(ROW()-1,COLUMN()))),IFERROR(VLOOKUP($C71,הוצאות!$B:$AA,M$4-1,FALSE),""))</f>
        <v>26000</v>
      </c>
      <c r="N71" s="79">
        <f ca="1">IF($C71="סה""כ",SUM(INDIRECT(ADDRESS(6,COLUMN())&amp;":"&amp;ADDRESS(ROW()-1,COLUMN()))),IFERROR(VLOOKUP($C71,הוצאות!$B:$AA,N$4-1,FALSE),""))</f>
        <v>26000</v>
      </c>
      <c r="O71" s="79">
        <f ca="1">IF($C71="סה""כ",SUM(INDIRECT(ADDRESS(6,COLUMN())&amp;":"&amp;ADDRESS(ROW()-1,COLUMN()))),IFERROR(VLOOKUP($C71,הוצאות!$B:$AA,O$4-1,FALSE),""))</f>
        <v>0</v>
      </c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1"/>
    </row>
    <row r="72" spans="1:32" ht="16.5" thickBot="1" x14ac:dyDescent="0.3">
      <c r="A72" s="52">
        <f t="shared" si="2"/>
        <v>1</v>
      </c>
      <c r="C72" s="75">
        <f>IF(OR(C71="סה""כ",C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1813201850</v>
      </c>
      <c r="D72" s="76" t="str">
        <f>IF(C72="סה""כ","",IFERROR(VLOOKUP($C72,הוצאות!$B:$Z,5,FALSE),""))</f>
        <v>ניהול עצמי ב"ס א</v>
      </c>
      <c r="E72" s="77">
        <v>167435</v>
      </c>
      <c r="F72" s="77">
        <v>114565</v>
      </c>
      <c r="G72" s="77">
        <v>145246</v>
      </c>
      <c r="H72" s="78">
        <v>251440</v>
      </c>
      <c r="I72" s="78">
        <v>201029</v>
      </c>
      <c r="J72" s="78">
        <v>265358.28000000003</v>
      </c>
      <c r="K72" s="79">
        <f ca="1">IF($C72="סה""כ",SUM(INDIRECT(ADDRESS(6,COLUMN())&amp;":"&amp;ADDRESS(ROW()-1,COLUMN()))),IFERROR(VLOOKUP($C72,הוצאות!$B:$AA,K$4-1,FALSE),""))</f>
        <v>332000</v>
      </c>
      <c r="L72" s="79">
        <f ca="1">IF($C72="סה""כ",SUM(INDIRECT(ADDRESS(6,COLUMN())&amp;":"&amp;ADDRESS(ROW()-1,COLUMN()))),IFERROR(VLOOKUP($C72,הוצאות!$B:$AA,L$4-1,FALSE),""))</f>
        <v>332000</v>
      </c>
      <c r="M72" s="79">
        <f ca="1">IF($C72="סה""כ",SUM(INDIRECT(ADDRESS(6,COLUMN())&amp;":"&amp;ADDRESS(ROW()-1,COLUMN()))),IFERROR(VLOOKUP($C72,הוצאות!$B:$AA,M$4-1,FALSE),""))</f>
        <v>332000</v>
      </c>
      <c r="N72" s="79">
        <f ca="1">IF($C72="סה""כ",SUM(INDIRECT(ADDRESS(6,COLUMN())&amp;":"&amp;ADDRESS(ROW()-1,COLUMN()))),IFERROR(VLOOKUP($C72,הוצאות!$B:$AA,N$4-1,FALSE),""))</f>
        <v>332000</v>
      </c>
      <c r="O72" s="79">
        <f ca="1">IF($C72="סה""כ",SUM(INDIRECT(ADDRESS(6,COLUMN())&amp;":"&amp;ADDRESS(ROW()-1,COLUMN()))),IFERROR(VLOOKUP($C72,הוצאות!$B:$AA,O$4-1,FALSE),""))</f>
        <v>0</v>
      </c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1"/>
    </row>
    <row r="73" spans="1:32" ht="16.5" thickBot="1" x14ac:dyDescent="0.3">
      <c r="A73" s="52">
        <f t="shared" si="2"/>
        <v>1</v>
      </c>
      <c r="C73" s="75">
        <f>IF(OR(C72="סה""כ",C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1813202110</v>
      </c>
      <c r="D73" s="76" t="str">
        <f>IF(C73="סה""כ","",IFERROR(VLOOKUP($C73,הוצאות!$B:$Z,5,FALSE),""))</f>
        <v>משכורת ב"ס יסודי ב</v>
      </c>
      <c r="E73" s="77">
        <v>167435</v>
      </c>
      <c r="F73" s="77">
        <v>114565</v>
      </c>
      <c r="G73" s="77">
        <v>145246</v>
      </c>
      <c r="H73" s="78">
        <v>251440</v>
      </c>
      <c r="I73" s="78">
        <v>201029</v>
      </c>
      <c r="J73" s="78">
        <v>265358.28000000003</v>
      </c>
      <c r="K73" s="79">
        <f ca="1">IF($C73="סה""כ",SUM(INDIRECT(ADDRESS(6,COLUMN())&amp;":"&amp;ADDRESS(ROW()-1,COLUMN()))),IFERROR(VLOOKUP($C73,הוצאות!$B:$AA,K$4-1,FALSE),""))</f>
        <v>651000</v>
      </c>
      <c r="L73" s="79">
        <f ca="1">IF($C73="סה""כ",SUM(INDIRECT(ADDRESS(6,COLUMN())&amp;":"&amp;ADDRESS(ROW()-1,COLUMN()))),IFERROR(VLOOKUP($C73,הוצאות!$B:$AA,L$4-1,FALSE),""))</f>
        <v>651000</v>
      </c>
      <c r="M73" s="79">
        <f ca="1">IF($C73="סה""כ",SUM(INDIRECT(ADDRESS(6,COLUMN())&amp;":"&amp;ADDRESS(ROW()-1,COLUMN()))),IFERROR(VLOOKUP($C73,הוצאות!$B:$AA,M$4-1,FALSE),""))</f>
        <v>691000</v>
      </c>
      <c r="N73" s="79">
        <f ca="1">IF($C73="סה""כ",SUM(INDIRECT(ADDRESS(6,COLUMN())&amp;":"&amp;ADDRESS(ROW()-1,COLUMN()))),IFERROR(VLOOKUP($C73,הוצאות!$B:$AA,N$4-1,FALSE),""))</f>
        <v>691000</v>
      </c>
      <c r="O73" s="79">
        <f ca="1">IF($C73="סה""כ",SUM(INDIRECT(ADDRESS(6,COLUMN())&amp;":"&amp;ADDRESS(ROW()-1,COLUMN()))),IFERROR(VLOOKUP($C73,הוצאות!$B:$AA,O$4-1,FALSE),""))</f>
        <v>0</v>
      </c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1"/>
    </row>
    <row r="74" spans="1:32" ht="16.5" thickBot="1" x14ac:dyDescent="0.3">
      <c r="A74" s="52">
        <f t="shared" si="2"/>
        <v>1</v>
      </c>
      <c r="C74" s="75">
        <f>IF(OR(C73="סה""כ",C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1813202750</v>
      </c>
      <c r="D74" s="76" t="str">
        <f>IF(C74="סה""כ","",IFERROR(VLOOKUP($C74,הוצאות!$B:$Z,5,FALSE),""))</f>
        <v>שיפוצי קיץ ב"ס ב</v>
      </c>
      <c r="E74" s="77">
        <v>167435</v>
      </c>
      <c r="F74" s="77">
        <v>114565</v>
      </c>
      <c r="G74" s="77">
        <v>145246</v>
      </c>
      <c r="H74" s="78">
        <v>251440</v>
      </c>
      <c r="I74" s="78">
        <v>201029</v>
      </c>
      <c r="J74" s="78">
        <v>265358.28000000003</v>
      </c>
      <c r="K74" s="79">
        <f ca="1">IF($C74="סה""כ",SUM(INDIRECT(ADDRESS(6,COLUMN())&amp;":"&amp;ADDRESS(ROW()-1,COLUMN()))),IFERROR(VLOOKUP($C74,הוצאות!$B:$AA,K$4-1,FALSE),""))</f>
        <v>30000</v>
      </c>
      <c r="L74" s="79">
        <f ca="1">IF($C74="סה""כ",SUM(INDIRECT(ADDRESS(6,COLUMN())&amp;":"&amp;ADDRESS(ROW()-1,COLUMN()))),IFERROR(VLOOKUP($C74,הוצאות!$B:$AA,L$4-1,FALSE),""))</f>
        <v>30000</v>
      </c>
      <c r="M74" s="79">
        <f ca="1">IF($C74="סה""כ",SUM(INDIRECT(ADDRESS(6,COLUMN())&amp;":"&amp;ADDRESS(ROW()-1,COLUMN()))),IFERROR(VLOOKUP($C74,הוצאות!$B:$AA,M$4-1,FALSE),""))</f>
        <v>40000</v>
      </c>
      <c r="N74" s="79">
        <f ca="1">IF($C74="סה""כ",SUM(INDIRECT(ADDRESS(6,COLUMN())&amp;":"&amp;ADDRESS(ROW()-1,COLUMN()))),IFERROR(VLOOKUP($C74,הוצאות!$B:$AA,N$4-1,FALSE),""))</f>
        <v>40000</v>
      </c>
      <c r="O74" s="79">
        <f ca="1">IF($C74="סה""כ",SUM(INDIRECT(ADDRESS(6,COLUMN())&amp;":"&amp;ADDRESS(ROW()-1,COLUMN()))),IFERROR(VLOOKUP($C74,הוצאות!$B:$AA,O$4-1,FALSE),""))</f>
        <v>0</v>
      </c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1"/>
    </row>
    <row r="75" spans="1:32" ht="16.5" thickBot="1" x14ac:dyDescent="0.3">
      <c r="A75" s="52">
        <f t="shared" si="2"/>
        <v>1</v>
      </c>
      <c r="C75" s="75">
        <f>IF(OR(C74="סה""כ",C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1813202850</v>
      </c>
      <c r="D75" s="76" t="str">
        <f>IF(C75="סה""כ","",IFERROR(VLOOKUP($C75,הוצאות!$B:$Z,5,FALSE),""))</f>
        <v>ניהול עצמי ב"ס ב</v>
      </c>
      <c r="E75" s="77">
        <v>167435</v>
      </c>
      <c r="F75" s="77">
        <v>114565</v>
      </c>
      <c r="G75" s="77">
        <v>145246</v>
      </c>
      <c r="H75" s="78">
        <v>251440</v>
      </c>
      <c r="I75" s="78">
        <v>201029</v>
      </c>
      <c r="J75" s="78">
        <v>265358.28000000003</v>
      </c>
      <c r="K75" s="79">
        <f ca="1">IF($C75="סה""כ",SUM(INDIRECT(ADDRESS(6,COLUMN())&amp;":"&amp;ADDRESS(ROW()-1,COLUMN()))),IFERROR(VLOOKUP($C75,הוצאות!$B:$AA,K$4-1,FALSE),""))</f>
        <v>298000</v>
      </c>
      <c r="L75" s="79">
        <f ca="1">IF($C75="סה""כ",SUM(INDIRECT(ADDRESS(6,COLUMN())&amp;":"&amp;ADDRESS(ROW()-1,COLUMN()))),IFERROR(VLOOKUP($C75,הוצאות!$B:$AA,L$4-1,FALSE),""))</f>
        <v>298000</v>
      </c>
      <c r="M75" s="79">
        <f ca="1">IF($C75="סה""כ",SUM(INDIRECT(ADDRESS(6,COLUMN())&amp;":"&amp;ADDRESS(ROW()-1,COLUMN()))),IFERROR(VLOOKUP($C75,הוצאות!$B:$AA,M$4-1,FALSE),""))</f>
        <v>298000</v>
      </c>
      <c r="N75" s="79">
        <f ca="1">IF($C75="סה""כ",SUM(INDIRECT(ADDRESS(6,COLUMN())&amp;":"&amp;ADDRESS(ROW()-1,COLUMN()))),IFERROR(VLOOKUP($C75,הוצאות!$B:$AA,N$4-1,FALSE),""))</f>
        <v>298000</v>
      </c>
      <c r="O75" s="79">
        <f ca="1">IF($C75="סה""כ",SUM(INDIRECT(ADDRESS(6,COLUMN())&amp;":"&amp;ADDRESS(ROW()-1,COLUMN()))),IFERROR(VLOOKUP($C75,הוצאות!$B:$AA,O$4-1,FALSE),""))</f>
        <v>0</v>
      </c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1"/>
    </row>
    <row r="76" spans="1:32" ht="16.5" thickBot="1" x14ac:dyDescent="0.3">
      <c r="A76" s="52">
        <f t="shared" si="2"/>
        <v>1</v>
      </c>
      <c r="C76" s="75">
        <f>IF(OR(C75="סה""כ",C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1813203110</v>
      </c>
      <c r="D76" s="76" t="str">
        <f>IF(C76="סה""כ","",IFERROR(VLOOKUP($C76,הוצאות!$B:$Z,5,FALSE),""))</f>
        <v>משכורת ב"ס יסודי ג</v>
      </c>
      <c r="E76" s="77">
        <v>167435</v>
      </c>
      <c r="F76" s="77">
        <v>114565</v>
      </c>
      <c r="G76" s="77">
        <v>145246</v>
      </c>
      <c r="H76" s="78">
        <v>251440</v>
      </c>
      <c r="I76" s="78">
        <v>201029</v>
      </c>
      <c r="J76" s="78">
        <v>265358.28000000003</v>
      </c>
      <c r="K76" s="79">
        <f ca="1">IF($C76="סה""כ",SUM(INDIRECT(ADDRESS(6,COLUMN())&amp;":"&amp;ADDRESS(ROW()-1,COLUMN()))),IFERROR(VLOOKUP($C76,הוצאות!$B:$AA,K$4-1,FALSE),""))</f>
        <v>630000</v>
      </c>
      <c r="L76" s="79">
        <f ca="1">IF($C76="סה""כ",SUM(INDIRECT(ADDRESS(6,COLUMN())&amp;":"&amp;ADDRESS(ROW()-1,COLUMN()))),IFERROR(VLOOKUP($C76,הוצאות!$B:$AA,L$4-1,FALSE),""))</f>
        <v>630000</v>
      </c>
      <c r="M76" s="79">
        <f ca="1">IF($C76="סה""כ",SUM(INDIRECT(ADDRESS(6,COLUMN())&amp;":"&amp;ADDRESS(ROW()-1,COLUMN()))),IFERROR(VLOOKUP($C76,הוצאות!$B:$AA,M$4-1,FALSE),""))</f>
        <v>705000</v>
      </c>
      <c r="N76" s="79">
        <f ca="1">IF($C76="סה""כ",SUM(INDIRECT(ADDRESS(6,COLUMN())&amp;":"&amp;ADDRESS(ROW()-1,COLUMN()))),IFERROR(VLOOKUP($C76,הוצאות!$B:$AA,N$4-1,FALSE),""))</f>
        <v>669000</v>
      </c>
      <c r="O76" s="79">
        <f ca="1">IF($C76="סה""כ",SUM(INDIRECT(ADDRESS(6,COLUMN())&amp;":"&amp;ADDRESS(ROW()-1,COLUMN()))),IFERROR(VLOOKUP($C76,הוצאות!$B:$AA,O$4-1,FALSE),""))</f>
        <v>0</v>
      </c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1"/>
    </row>
    <row r="77" spans="1:32" ht="16.5" thickBot="1" x14ac:dyDescent="0.3">
      <c r="A77" s="52">
        <f t="shared" si="2"/>
        <v>1</v>
      </c>
      <c r="C77" s="75">
        <f>IF(OR(C76="סה""כ",C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1813203750</v>
      </c>
      <c r="D77" s="76" t="str">
        <f>IF(C77="סה""כ","",IFERROR(VLOOKUP($C77,הוצאות!$B:$Z,5,FALSE),""))</f>
        <v>שיפוצי קיץ ב"ס ג</v>
      </c>
      <c r="E77" s="77">
        <v>167435</v>
      </c>
      <c r="F77" s="77">
        <v>114565</v>
      </c>
      <c r="G77" s="77">
        <v>145246</v>
      </c>
      <c r="H77" s="78">
        <v>251440</v>
      </c>
      <c r="I77" s="78">
        <v>201029</v>
      </c>
      <c r="J77" s="78">
        <v>265358.28000000003</v>
      </c>
      <c r="K77" s="79">
        <f ca="1">IF($C77="סה""כ",SUM(INDIRECT(ADDRESS(6,COLUMN())&amp;":"&amp;ADDRESS(ROW()-1,COLUMN()))),IFERROR(VLOOKUP($C77,הוצאות!$B:$AA,K$4-1,FALSE),""))</f>
        <v>33000</v>
      </c>
      <c r="L77" s="79">
        <f ca="1">IF($C77="סה""כ",SUM(INDIRECT(ADDRESS(6,COLUMN())&amp;":"&amp;ADDRESS(ROW()-1,COLUMN()))),IFERROR(VLOOKUP($C77,הוצאות!$B:$AA,L$4-1,FALSE),""))</f>
        <v>33000</v>
      </c>
      <c r="M77" s="79">
        <f ca="1">IF($C77="סה""כ",SUM(INDIRECT(ADDRESS(6,COLUMN())&amp;":"&amp;ADDRESS(ROW()-1,COLUMN()))),IFERROR(VLOOKUP($C77,הוצאות!$B:$AA,M$4-1,FALSE),""))</f>
        <v>33000</v>
      </c>
      <c r="N77" s="79">
        <f ca="1">IF($C77="סה""כ",SUM(INDIRECT(ADDRESS(6,COLUMN())&amp;":"&amp;ADDRESS(ROW()-1,COLUMN()))),IFERROR(VLOOKUP($C77,הוצאות!$B:$AA,N$4-1,FALSE),""))</f>
        <v>33000</v>
      </c>
      <c r="O77" s="79">
        <f ca="1">IF($C77="סה""כ",SUM(INDIRECT(ADDRESS(6,COLUMN())&amp;":"&amp;ADDRESS(ROW()-1,COLUMN()))),IFERROR(VLOOKUP($C77,הוצאות!$B:$AA,O$4-1,FALSE),""))</f>
        <v>0</v>
      </c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1"/>
    </row>
    <row r="78" spans="1:32" ht="16.5" thickBot="1" x14ac:dyDescent="0.3">
      <c r="A78" s="52">
        <f t="shared" si="2"/>
        <v>1</v>
      </c>
      <c r="C78" s="75">
        <f>IF(OR(C77="סה""כ",C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1813203850</v>
      </c>
      <c r="D78" s="76" t="str">
        <f>IF(C78="סה""כ","",IFERROR(VLOOKUP($C78,הוצאות!$B:$Z,5,FALSE),""))</f>
        <v>ניהול עצמי ב"ס ג</v>
      </c>
      <c r="E78" s="77">
        <v>167435</v>
      </c>
      <c r="F78" s="77">
        <v>114565</v>
      </c>
      <c r="G78" s="77">
        <v>145246</v>
      </c>
      <c r="H78" s="78">
        <v>251440</v>
      </c>
      <c r="I78" s="78">
        <v>201029</v>
      </c>
      <c r="J78" s="78">
        <v>265358.28000000003</v>
      </c>
      <c r="K78" s="79">
        <f ca="1">IF($C78="סה""כ",SUM(INDIRECT(ADDRESS(6,COLUMN())&amp;":"&amp;ADDRESS(ROW()-1,COLUMN()))),IFERROR(VLOOKUP($C78,הוצאות!$B:$AA,K$4-1,FALSE),""))</f>
        <v>406000</v>
      </c>
      <c r="L78" s="79">
        <f ca="1">IF($C78="סה""כ",SUM(INDIRECT(ADDRESS(6,COLUMN())&amp;":"&amp;ADDRESS(ROW()-1,COLUMN()))),IFERROR(VLOOKUP($C78,הוצאות!$B:$AA,L$4-1,FALSE),""))</f>
        <v>406000</v>
      </c>
      <c r="M78" s="79">
        <f ca="1">IF($C78="סה""כ",SUM(INDIRECT(ADDRESS(6,COLUMN())&amp;":"&amp;ADDRESS(ROW()-1,COLUMN()))),IFERROR(VLOOKUP($C78,הוצאות!$B:$AA,M$4-1,FALSE),""))</f>
        <v>406000</v>
      </c>
      <c r="N78" s="79">
        <f ca="1">IF($C78="סה""כ",SUM(INDIRECT(ADDRESS(6,COLUMN())&amp;":"&amp;ADDRESS(ROW()-1,COLUMN()))),IFERROR(VLOOKUP($C78,הוצאות!$B:$AA,N$4-1,FALSE),""))</f>
        <v>406000</v>
      </c>
      <c r="O78" s="79">
        <f ca="1">IF($C78="סה""כ",SUM(INDIRECT(ADDRESS(6,COLUMN())&amp;":"&amp;ADDRESS(ROW()-1,COLUMN()))),IFERROR(VLOOKUP($C78,הוצאות!$B:$AA,O$4-1,FALSE),""))</f>
        <v>0</v>
      </c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1"/>
    </row>
    <row r="79" spans="1:32" ht="16.5" thickBot="1" x14ac:dyDescent="0.3">
      <c r="A79" s="52">
        <f t="shared" si="2"/>
        <v>1</v>
      </c>
      <c r="C79" s="75">
        <f>IF(OR(C78="סה""כ",C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1813204110</v>
      </c>
      <c r="D79" s="76" t="str">
        <f>IF(C79="סה""כ","",IFERROR(VLOOKUP($C79,הוצאות!$B:$Z,5,FALSE),""))</f>
        <v>משכורת ב"ס יסודי ד</v>
      </c>
      <c r="E79" s="77">
        <v>167435</v>
      </c>
      <c r="F79" s="77">
        <v>114565</v>
      </c>
      <c r="G79" s="77">
        <v>145246</v>
      </c>
      <c r="H79" s="78">
        <v>251440</v>
      </c>
      <c r="I79" s="78">
        <v>201029</v>
      </c>
      <c r="J79" s="78">
        <v>265358.28000000003</v>
      </c>
      <c r="K79" s="79">
        <f ca="1">IF($C79="סה""כ",SUM(INDIRECT(ADDRESS(6,COLUMN())&amp;":"&amp;ADDRESS(ROW()-1,COLUMN()))),IFERROR(VLOOKUP($C79,הוצאות!$B:$AA,K$4-1,FALSE),""))</f>
        <v>474000</v>
      </c>
      <c r="L79" s="79">
        <f ca="1">IF($C79="סה""כ",SUM(INDIRECT(ADDRESS(6,COLUMN())&amp;":"&amp;ADDRESS(ROW()-1,COLUMN()))),IFERROR(VLOOKUP($C79,הוצאות!$B:$AA,L$4-1,FALSE),""))</f>
        <v>474000</v>
      </c>
      <c r="M79" s="79">
        <f ca="1">IF($C79="סה""כ",SUM(INDIRECT(ADDRESS(6,COLUMN())&amp;":"&amp;ADDRESS(ROW()-1,COLUMN()))),IFERROR(VLOOKUP($C79,הוצאות!$B:$AA,M$4-1,FALSE),""))</f>
        <v>510000</v>
      </c>
      <c r="N79" s="79">
        <f ca="1">IF($C79="סה""כ",SUM(INDIRECT(ADDRESS(6,COLUMN())&amp;":"&amp;ADDRESS(ROW()-1,COLUMN()))),IFERROR(VLOOKUP($C79,הוצאות!$B:$AA,N$4-1,FALSE),""))</f>
        <v>463000</v>
      </c>
      <c r="O79" s="79">
        <f ca="1">IF($C79="סה""כ",SUM(INDIRECT(ADDRESS(6,COLUMN())&amp;":"&amp;ADDRESS(ROW()-1,COLUMN()))),IFERROR(VLOOKUP($C79,הוצאות!$B:$AA,O$4-1,FALSE),""))</f>
        <v>0</v>
      </c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1"/>
    </row>
    <row r="80" spans="1:32" ht="16.5" thickBot="1" x14ac:dyDescent="0.3">
      <c r="A80" s="52">
        <f t="shared" si="2"/>
        <v>1</v>
      </c>
      <c r="C80" s="75">
        <f>IF(OR(C79="סה""כ",C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1813204750</v>
      </c>
      <c r="D80" s="76" t="str">
        <f>IF(C80="סה""כ","",IFERROR(VLOOKUP($C80,הוצאות!$B:$Z,5,FALSE),""))</f>
        <v>שיפוצי קיץ ב"ס ד</v>
      </c>
      <c r="E80" s="77">
        <v>167435</v>
      </c>
      <c r="F80" s="77">
        <v>114565</v>
      </c>
      <c r="G80" s="77">
        <v>145246</v>
      </c>
      <c r="H80" s="78">
        <v>251440</v>
      </c>
      <c r="I80" s="78">
        <v>201029</v>
      </c>
      <c r="J80" s="78">
        <v>265358.28000000003</v>
      </c>
      <c r="K80" s="79">
        <f ca="1">IF($C80="סה""כ",SUM(INDIRECT(ADDRESS(6,COLUMN())&amp;":"&amp;ADDRESS(ROW()-1,COLUMN()))),IFERROR(VLOOKUP($C80,הוצאות!$B:$AA,K$4-1,FALSE),""))</f>
        <v>22000</v>
      </c>
      <c r="L80" s="79">
        <f ca="1">IF($C80="סה""כ",SUM(INDIRECT(ADDRESS(6,COLUMN())&amp;":"&amp;ADDRESS(ROW()-1,COLUMN()))),IFERROR(VLOOKUP($C80,הוצאות!$B:$AA,L$4-1,FALSE),""))</f>
        <v>22000</v>
      </c>
      <c r="M80" s="79">
        <f ca="1">IF($C80="סה""כ",SUM(INDIRECT(ADDRESS(6,COLUMN())&amp;":"&amp;ADDRESS(ROW()-1,COLUMN()))),IFERROR(VLOOKUP($C80,הוצאות!$B:$AA,M$4-1,FALSE),""))</f>
        <v>22000</v>
      </c>
      <c r="N80" s="79">
        <f ca="1">IF($C80="סה""כ",SUM(INDIRECT(ADDRESS(6,COLUMN())&amp;":"&amp;ADDRESS(ROW()-1,COLUMN()))),IFERROR(VLOOKUP($C80,הוצאות!$B:$AA,N$4-1,FALSE),""))</f>
        <v>22000</v>
      </c>
      <c r="O80" s="79">
        <f ca="1">IF($C80="סה""כ",SUM(INDIRECT(ADDRESS(6,COLUMN())&amp;":"&amp;ADDRESS(ROW()-1,COLUMN()))),IFERROR(VLOOKUP($C80,הוצאות!$B:$AA,O$4-1,FALSE),""))</f>
        <v>0</v>
      </c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1"/>
    </row>
    <row r="81" spans="1:32" ht="16.5" thickBot="1" x14ac:dyDescent="0.3">
      <c r="A81" s="52">
        <f t="shared" si="2"/>
        <v>1</v>
      </c>
      <c r="C81" s="75">
        <f>IF(OR(C80="סה""כ",C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1813204850</v>
      </c>
      <c r="D81" s="76" t="str">
        <f>IF(C81="סה""כ","",IFERROR(VLOOKUP($C81,הוצאות!$B:$Z,5,FALSE),""))</f>
        <v>ניהול עצמי ב"ס ד</v>
      </c>
      <c r="E81" s="77">
        <v>167435</v>
      </c>
      <c r="F81" s="77">
        <v>114565</v>
      </c>
      <c r="G81" s="77">
        <v>145246</v>
      </c>
      <c r="H81" s="78">
        <v>251440</v>
      </c>
      <c r="I81" s="78">
        <v>201029</v>
      </c>
      <c r="J81" s="78">
        <v>265358.28000000003</v>
      </c>
      <c r="K81" s="79">
        <f ca="1">IF($C81="סה""כ",SUM(INDIRECT(ADDRESS(6,COLUMN())&amp;":"&amp;ADDRESS(ROW()-1,COLUMN()))),IFERROR(VLOOKUP($C81,הוצאות!$B:$AA,K$4-1,FALSE),""))</f>
        <v>265000</v>
      </c>
      <c r="L81" s="79">
        <f ca="1">IF($C81="סה""כ",SUM(INDIRECT(ADDRESS(6,COLUMN())&amp;":"&amp;ADDRESS(ROW()-1,COLUMN()))),IFERROR(VLOOKUP($C81,הוצאות!$B:$AA,L$4-1,FALSE),""))</f>
        <v>265000</v>
      </c>
      <c r="M81" s="79">
        <f ca="1">IF($C81="סה""כ",SUM(INDIRECT(ADDRESS(6,COLUMN())&amp;":"&amp;ADDRESS(ROW()-1,COLUMN()))),IFERROR(VLOOKUP($C81,הוצאות!$B:$AA,M$4-1,FALSE),""))</f>
        <v>265000</v>
      </c>
      <c r="N81" s="79">
        <f ca="1">IF($C81="סה""כ",SUM(INDIRECT(ADDRESS(6,COLUMN())&amp;":"&amp;ADDRESS(ROW()-1,COLUMN()))),IFERROR(VLOOKUP($C81,הוצאות!$B:$AA,N$4-1,FALSE),""))</f>
        <v>265000</v>
      </c>
      <c r="O81" s="79">
        <f ca="1">IF($C81="סה""כ",SUM(INDIRECT(ADDRESS(6,COLUMN())&amp;":"&amp;ADDRESS(ROW()-1,COLUMN()))),IFERROR(VLOOKUP($C81,הוצאות!$B:$AA,O$4-1,FALSE),""))</f>
        <v>0</v>
      </c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1"/>
    </row>
    <row r="82" spans="1:32" ht="16.5" thickBot="1" x14ac:dyDescent="0.3">
      <c r="A82" s="52">
        <f t="shared" si="2"/>
        <v>1</v>
      </c>
      <c r="C82" s="75">
        <f>IF(OR(C81="סה""כ",C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1813205110</v>
      </c>
      <c r="D82" s="76" t="str">
        <f>IF(C82="סה""כ","",IFERROR(VLOOKUP($C82,הוצאות!$B:$Z,5,FALSE),""))</f>
        <v>משכורת ב"ס יסודי ה</v>
      </c>
      <c r="E82" s="77">
        <v>167435</v>
      </c>
      <c r="F82" s="77">
        <v>114565</v>
      </c>
      <c r="G82" s="77">
        <v>145246</v>
      </c>
      <c r="H82" s="78">
        <v>251440</v>
      </c>
      <c r="I82" s="78">
        <v>201029</v>
      </c>
      <c r="J82" s="78">
        <v>265358.28000000003</v>
      </c>
      <c r="K82" s="79">
        <f ca="1">IF($C82="סה""כ",SUM(INDIRECT(ADDRESS(6,COLUMN())&amp;":"&amp;ADDRESS(ROW()-1,COLUMN()))),IFERROR(VLOOKUP($C82,הוצאות!$B:$AA,K$4-1,FALSE),""))</f>
        <v>636000</v>
      </c>
      <c r="L82" s="79">
        <f ca="1">IF($C82="סה""כ",SUM(INDIRECT(ADDRESS(6,COLUMN())&amp;":"&amp;ADDRESS(ROW()-1,COLUMN()))),IFERROR(VLOOKUP($C82,הוצאות!$B:$AA,L$4-1,FALSE),""))</f>
        <v>636000</v>
      </c>
      <c r="M82" s="79">
        <f ca="1">IF($C82="סה""כ",SUM(INDIRECT(ADDRESS(6,COLUMN())&amp;":"&amp;ADDRESS(ROW()-1,COLUMN()))),IFERROR(VLOOKUP($C82,הוצאות!$B:$AA,M$4-1,FALSE),""))</f>
        <v>675000</v>
      </c>
      <c r="N82" s="79">
        <f ca="1">IF($C82="סה""כ",SUM(INDIRECT(ADDRESS(6,COLUMN())&amp;":"&amp;ADDRESS(ROW()-1,COLUMN()))),IFERROR(VLOOKUP($C82,הוצאות!$B:$AA,N$4-1,FALSE),""))</f>
        <v>687000</v>
      </c>
      <c r="O82" s="79">
        <f ca="1">IF($C82="סה""כ",SUM(INDIRECT(ADDRESS(6,COLUMN())&amp;":"&amp;ADDRESS(ROW()-1,COLUMN()))),IFERROR(VLOOKUP($C82,הוצאות!$B:$AA,O$4-1,FALSE),""))</f>
        <v>0</v>
      </c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1"/>
    </row>
    <row r="83" spans="1:32" ht="16.5" thickBot="1" x14ac:dyDescent="0.3">
      <c r="A83" s="52">
        <f t="shared" si="2"/>
        <v>1</v>
      </c>
      <c r="C83" s="75">
        <f>IF(OR(C82="סה""כ",C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1813205750</v>
      </c>
      <c r="D83" s="76" t="str">
        <f>IF(C83="סה""כ","",IFERROR(VLOOKUP($C83,הוצאות!$B:$Z,5,FALSE),""))</f>
        <v>שיפוצי קיץ ב"ס ה</v>
      </c>
      <c r="E83" s="77">
        <v>167435</v>
      </c>
      <c r="F83" s="77">
        <v>114565</v>
      </c>
      <c r="G83" s="77">
        <v>145246</v>
      </c>
      <c r="H83" s="78">
        <v>251440</v>
      </c>
      <c r="I83" s="78">
        <v>201029</v>
      </c>
      <c r="J83" s="78">
        <v>265358.28000000003</v>
      </c>
      <c r="K83" s="79">
        <f ca="1">IF($C83="סה""כ",SUM(INDIRECT(ADDRESS(6,COLUMN())&amp;":"&amp;ADDRESS(ROW()-1,COLUMN()))),IFERROR(VLOOKUP($C83,הוצאות!$B:$AA,K$4-1,FALSE),""))</f>
        <v>22000</v>
      </c>
      <c r="L83" s="79">
        <f ca="1">IF($C83="סה""כ",SUM(INDIRECT(ADDRESS(6,COLUMN())&amp;":"&amp;ADDRESS(ROW()-1,COLUMN()))),IFERROR(VLOOKUP($C83,הוצאות!$B:$AA,L$4-1,FALSE),""))</f>
        <v>22000</v>
      </c>
      <c r="M83" s="79">
        <f ca="1">IF($C83="סה""כ",SUM(INDIRECT(ADDRESS(6,COLUMN())&amp;":"&amp;ADDRESS(ROW()-1,COLUMN()))),IFERROR(VLOOKUP($C83,הוצאות!$B:$AA,M$4-1,FALSE),""))</f>
        <v>22000</v>
      </c>
      <c r="N83" s="79">
        <f ca="1">IF($C83="סה""כ",SUM(INDIRECT(ADDRESS(6,COLUMN())&amp;":"&amp;ADDRESS(ROW()-1,COLUMN()))),IFERROR(VLOOKUP($C83,הוצאות!$B:$AA,N$4-1,FALSE),""))</f>
        <v>22000</v>
      </c>
      <c r="O83" s="79">
        <f ca="1">IF($C83="סה""כ",SUM(INDIRECT(ADDRESS(6,COLUMN())&amp;":"&amp;ADDRESS(ROW()-1,COLUMN()))),IFERROR(VLOOKUP($C83,הוצאות!$B:$AA,O$4-1,FALSE),""))</f>
        <v>0</v>
      </c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1"/>
    </row>
    <row r="84" spans="1:32" ht="16.5" thickBot="1" x14ac:dyDescent="0.3">
      <c r="A84" s="52">
        <f t="shared" si="2"/>
        <v>1</v>
      </c>
      <c r="C84" s="75">
        <f>IF(OR(C83="סה""כ",C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1813205850</v>
      </c>
      <c r="D84" s="76" t="str">
        <f>IF(C84="סה""כ","",IFERROR(VLOOKUP($C84,הוצאות!$B:$Z,5,FALSE),""))</f>
        <v>ניהול עצמי ב"ס ה</v>
      </c>
      <c r="E84" s="77">
        <v>167435</v>
      </c>
      <c r="F84" s="77">
        <v>114565</v>
      </c>
      <c r="G84" s="77">
        <v>145246</v>
      </c>
      <c r="H84" s="78">
        <v>251440</v>
      </c>
      <c r="I84" s="78">
        <v>201029</v>
      </c>
      <c r="J84" s="78">
        <v>265358.28000000003</v>
      </c>
      <c r="K84" s="79">
        <f ca="1">IF($C84="סה""כ",SUM(INDIRECT(ADDRESS(6,COLUMN())&amp;":"&amp;ADDRESS(ROW()-1,COLUMN()))),IFERROR(VLOOKUP($C84,הוצאות!$B:$AA,K$4-1,FALSE),""))</f>
        <v>275000</v>
      </c>
      <c r="L84" s="79">
        <f ca="1">IF($C84="סה""כ",SUM(INDIRECT(ADDRESS(6,COLUMN())&amp;":"&amp;ADDRESS(ROW()-1,COLUMN()))),IFERROR(VLOOKUP($C84,הוצאות!$B:$AA,L$4-1,FALSE),""))</f>
        <v>275000</v>
      </c>
      <c r="M84" s="79">
        <f ca="1">IF($C84="סה""כ",SUM(INDIRECT(ADDRESS(6,COLUMN())&amp;":"&amp;ADDRESS(ROW()-1,COLUMN()))),IFERROR(VLOOKUP($C84,הוצאות!$B:$AA,M$4-1,FALSE),""))</f>
        <v>275000</v>
      </c>
      <c r="N84" s="79">
        <f ca="1">IF($C84="סה""כ",SUM(INDIRECT(ADDRESS(6,COLUMN())&amp;":"&amp;ADDRESS(ROW()-1,COLUMN()))),IFERROR(VLOOKUP($C84,הוצאות!$B:$AA,N$4-1,FALSE),""))</f>
        <v>275000</v>
      </c>
      <c r="O84" s="79">
        <f ca="1">IF($C84="סה""כ",SUM(INDIRECT(ADDRESS(6,COLUMN())&amp;":"&amp;ADDRESS(ROW()-1,COLUMN()))),IFERROR(VLOOKUP($C84,הוצאות!$B:$AA,O$4-1,FALSE),""))</f>
        <v>0</v>
      </c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1"/>
    </row>
    <row r="85" spans="1:32" ht="16.5" thickBot="1" x14ac:dyDescent="0.3">
      <c r="A85" s="52">
        <f t="shared" si="2"/>
        <v>1</v>
      </c>
      <c r="C85" s="75">
        <f>IF(OR(C84="סה""כ",C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1813206110</v>
      </c>
      <c r="D85" s="76" t="str">
        <f>IF(C85="סה""כ","",IFERROR(VLOOKUP($C85,הוצאות!$B:$Z,5,FALSE),""))</f>
        <v>משכורת ב"ס יסודי ו</v>
      </c>
      <c r="E85" s="77">
        <v>167435</v>
      </c>
      <c r="F85" s="77">
        <v>114565</v>
      </c>
      <c r="G85" s="77">
        <v>145246</v>
      </c>
      <c r="H85" s="78">
        <v>251440</v>
      </c>
      <c r="I85" s="78">
        <v>201029</v>
      </c>
      <c r="J85" s="78">
        <v>265358.28000000003</v>
      </c>
      <c r="K85" s="79">
        <f ca="1">IF($C85="סה""כ",SUM(INDIRECT(ADDRESS(6,COLUMN())&amp;":"&amp;ADDRESS(ROW()-1,COLUMN()))),IFERROR(VLOOKUP($C85,הוצאות!$B:$AA,K$4-1,FALSE),""))</f>
        <v>443000</v>
      </c>
      <c r="L85" s="79">
        <f ca="1">IF($C85="סה""כ",SUM(INDIRECT(ADDRESS(6,COLUMN())&amp;":"&amp;ADDRESS(ROW()-1,COLUMN()))),IFERROR(VLOOKUP($C85,הוצאות!$B:$AA,L$4-1,FALSE),""))</f>
        <v>443000</v>
      </c>
      <c r="M85" s="79">
        <f ca="1">IF($C85="סה""כ",SUM(INDIRECT(ADDRESS(6,COLUMN())&amp;":"&amp;ADDRESS(ROW()-1,COLUMN()))),IFERROR(VLOOKUP($C85,הוצאות!$B:$AA,M$4-1,FALSE),""))</f>
        <v>445000</v>
      </c>
      <c r="N85" s="79">
        <f ca="1">IF($C85="סה""כ",SUM(INDIRECT(ADDRESS(6,COLUMN())&amp;":"&amp;ADDRESS(ROW()-1,COLUMN()))),IFERROR(VLOOKUP($C85,הוצאות!$B:$AA,N$4-1,FALSE),""))</f>
        <v>389000</v>
      </c>
      <c r="O85" s="79">
        <f ca="1">IF($C85="סה""כ",SUM(INDIRECT(ADDRESS(6,COLUMN())&amp;":"&amp;ADDRESS(ROW()-1,COLUMN()))),IFERROR(VLOOKUP($C85,הוצאות!$B:$AA,O$4-1,FALSE),""))</f>
        <v>0</v>
      </c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1"/>
    </row>
    <row r="86" spans="1:32" ht="16.5" thickBot="1" x14ac:dyDescent="0.3">
      <c r="A86" s="52">
        <f t="shared" si="2"/>
        <v>1</v>
      </c>
      <c r="C86" s="75">
        <f>IF(OR(C85="סה""כ",C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1813206750</v>
      </c>
      <c r="D86" s="76" t="str">
        <f>IF(C86="סה""כ","",IFERROR(VLOOKUP($C86,הוצאות!$B:$Z,5,FALSE),""))</f>
        <v>שיפוצי קיץ ב"ס ו</v>
      </c>
      <c r="E86" s="77">
        <v>167435</v>
      </c>
      <c r="F86" s="77">
        <v>114565</v>
      </c>
      <c r="G86" s="77">
        <v>145246</v>
      </c>
      <c r="H86" s="78">
        <v>251440</v>
      </c>
      <c r="I86" s="78">
        <v>201029</v>
      </c>
      <c r="J86" s="78">
        <v>265358.28000000003</v>
      </c>
      <c r="K86" s="79">
        <f ca="1">IF($C86="סה""כ",SUM(INDIRECT(ADDRESS(6,COLUMN())&amp;":"&amp;ADDRESS(ROW()-1,COLUMN()))),IFERROR(VLOOKUP($C86,הוצאות!$B:$AA,K$4-1,FALSE),""))</f>
        <v>17000</v>
      </c>
      <c r="L86" s="79">
        <f ca="1">IF($C86="סה""כ",SUM(INDIRECT(ADDRESS(6,COLUMN())&amp;":"&amp;ADDRESS(ROW()-1,COLUMN()))),IFERROR(VLOOKUP($C86,הוצאות!$B:$AA,L$4-1,FALSE),""))</f>
        <v>17000</v>
      </c>
      <c r="M86" s="79">
        <f ca="1">IF($C86="סה""כ",SUM(INDIRECT(ADDRESS(6,COLUMN())&amp;":"&amp;ADDRESS(ROW()-1,COLUMN()))),IFERROR(VLOOKUP($C86,הוצאות!$B:$AA,M$4-1,FALSE),""))</f>
        <v>31000</v>
      </c>
      <c r="N86" s="79">
        <f ca="1">IF($C86="סה""כ",SUM(INDIRECT(ADDRESS(6,COLUMN())&amp;":"&amp;ADDRESS(ROW()-1,COLUMN()))),IFERROR(VLOOKUP($C86,הוצאות!$B:$AA,N$4-1,FALSE),""))</f>
        <v>31000</v>
      </c>
      <c r="O86" s="79">
        <f ca="1">IF($C86="סה""כ",SUM(INDIRECT(ADDRESS(6,COLUMN())&amp;":"&amp;ADDRESS(ROW()-1,COLUMN()))),IFERROR(VLOOKUP($C86,הוצאות!$B:$AA,O$4-1,FALSE),""))</f>
        <v>0</v>
      </c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1"/>
    </row>
    <row r="87" spans="1:32" ht="16.5" thickBot="1" x14ac:dyDescent="0.3">
      <c r="A87" s="52">
        <f t="shared" si="2"/>
        <v>1</v>
      </c>
      <c r="C87" s="75">
        <f>IF(OR(C86="סה""כ",C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1813206850</v>
      </c>
      <c r="D87" s="76" t="str">
        <f>IF(C87="סה""כ","",IFERROR(VLOOKUP($C87,הוצאות!$B:$Z,5,FALSE),""))</f>
        <v>ניהול עצמי ב"ס ו</v>
      </c>
      <c r="E87" s="77">
        <v>167435</v>
      </c>
      <c r="F87" s="77">
        <v>114565</v>
      </c>
      <c r="G87" s="77">
        <v>145246</v>
      </c>
      <c r="H87" s="78">
        <v>251440</v>
      </c>
      <c r="I87" s="78">
        <v>201029</v>
      </c>
      <c r="J87" s="78">
        <v>265358.28000000003</v>
      </c>
      <c r="K87" s="79">
        <f ca="1">IF($C87="סה""כ",SUM(INDIRECT(ADDRESS(6,COLUMN())&amp;":"&amp;ADDRESS(ROW()-1,COLUMN()))),IFERROR(VLOOKUP($C87,הוצאות!$B:$AA,K$4-1,FALSE),""))</f>
        <v>206000</v>
      </c>
      <c r="L87" s="79">
        <f ca="1">IF($C87="סה""כ",SUM(INDIRECT(ADDRESS(6,COLUMN())&amp;":"&amp;ADDRESS(ROW()-1,COLUMN()))),IFERROR(VLOOKUP($C87,הוצאות!$B:$AA,L$4-1,FALSE),""))</f>
        <v>206000</v>
      </c>
      <c r="M87" s="79">
        <f ca="1">IF($C87="סה""כ",SUM(INDIRECT(ADDRESS(6,COLUMN())&amp;":"&amp;ADDRESS(ROW()-1,COLUMN()))),IFERROR(VLOOKUP($C87,הוצאות!$B:$AA,M$4-1,FALSE),""))</f>
        <v>206000</v>
      </c>
      <c r="N87" s="79">
        <f ca="1">IF($C87="סה""כ",SUM(INDIRECT(ADDRESS(6,COLUMN())&amp;":"&amp;ADDRESS(ROW()-1,COLUMN()))),IFERROR(VLOOKUP($C87,הוצאות!$B:$AA,N$4-1,FALSE),""))</f>
        <v>206000</v>
      </c>
      <c r="O87" s="79">
        <f ca="1">IF($C87="סה""כ",SUM(INDIRECT(ADDRESS(6,COLUMN())&amp;":"&amp;ADDRESS(ROW()-1,COLUMN()))),IFERROR(VLOOKUP($C87,הוצאות!$B:$AA,O$4-1,FALSE),""))</f>
        <v>0</v>
      </c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1"/>
    </row>
    <row r="88" spans="1:32" ht="16.5" thickBot="1" x14ac:dyDescent="0.3">
      <c r="A88" s="52">
        <f t="shared" si="2"/>
        <v>1</v>
      </c>
      <c r="C88" s="75">
        <f>IF(OR(C87="סה""כ",C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1813207110</v>
      </c>
      <c r="D88" s="76" t="str">
        <f>IF(C88="סה""כ","",IFERROR(VLOOKUP($C88,הוצאות!$B:$Z,5,FALSE),""))</f>
        <v>משכורת ב"ס יסודי ז</v>
      </c>
      <c r="E88" s="77">
        <v>167435</v>
      </c>
      <c r="F88" s="77">
        <v>114565</v>
      </c>
      <c r="G88" s="77">
        <v>145246</v>
      </c>
      <c r="H88" s="78">
        <v>251440</v>
      </c>
      <c r="I88" s="78">
        <v>201029</v>
      </c>
      <c r="J88" s="78">
        <v>265358.28000000003</v>
      </c>
      <c r="K88" s="79">
        <f ca="1">IF($C88="סה""כ",SUM(INDIRECT(ADDRESS(6,COLUMN())&amp;":"&amp;ADDRESS(ROW()-1,COLUMN()))),IFERROR(VLOOKUP($C88,הוצאות!$B:$AA,K$4-1,FALSE),""))</f>
        <v>435000</v>
      </c>
      <c r="L88" s="79">
        <f ca="1">IF($C88="סה""כ",SUM(INDIRECT(ADDRESS(6,COLUMN())&amp;":"&amp;ADDRESS(ROW()-1,COLUMN()))),IFERROR(VLOOKUP($C88,הוצאות!$B:$AA,L$4-1,FALSE),""))</f>
        <v>435000</v>
      </c>
      <c r="M88" s="79">
        <f ca="1">IF($C88="סה""כ",SUM(INDIRECT(ADDRESS(6,COLUMN())&amp;":"&amp;ADDRESS(ROW()-1,COLUMN()))),IFERROR(VLOOKUP($C88,הוצאות!$B:$AA,M$4-1,FALSE),""))</f>
        <v>461000</v>
      </c>
      <c r="N88" s="79">
        <f ca="1">IF($C88="סה""כ",SUM(INDIRECT(ADDRESS(6,COLUMN())&amp;":"&amp;ADDRESS(ROW()-1,COLUMN()))),IFERROR(VLOOKUP($C88,הוצאות!$B:$AA,N$4-1,FALSE),""))</f>
        <v>422000</v>
      </c>
      <c r="O88" s="79">
        <f ca="1">IF($C88="סה""כ",SUM(INDIRECT(ADDRESS(6,COLUMN())&amp;":"&amp;ADDRESS(ROW()-1,COLUMN()))),IFERROR(VLOOKUP($C88,הוצאות!$B:$AA,O$4-1,FALSE),""))</f>
        <v>0</v>
      </c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1"/>
    </row>
    <row r="89" spans="1:32" ht="16.5" thickBot="1" x14ac:dyDescent="0.3">
      <c r="A89" s="52">
        <f t="shared" si="2"/>
        <v>1</v>
      </c>
      <c r="C89" s="75">
        <f>IF(OR(C88="סה""כ",C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1813207750</v>
      </c>
      <c r="D89" s="76" t="str">
        <f>IF(C89="סה""כ","",IFERROR(VLOOKUP($C89,הוצאות!$B:$Z,5,FALSE),""))</f>
        <v>שיפוצי קיץ ב"ס ז</v>
      </c>
      <c r="E89" s="77">
        <v>167435</v>
      </c>
      <c r="F89" s="77">
        <v>114565</v>
      </c>
      <c r="G89" s="77">
        <v>145246</v>
      </c>
      <c r="H89" s="78">
        <v>251440</v>
      </c>
      <c r="I89" s="78">
        <v>201029</v>
      </c>
      <c r="J89" s="78">
        <v>265358.28000000003</v>
      </c>
      <c r="K89" s="79">
        <f ca="1">IF($C89="סה""כ",SUM(INDIRECT(ADDRESS(6,COLUMN())&amp;":"&amp;ADDRESS(ROW()-1,COLUMN()))),IFERROR(VLOOKUP($C89,הוצאות!$B:$AA,K$4-1,FALSE),""))</f>
        <v>22000</v>
      </c>
      <c r="L89" s="79">
        <f ca="1">IF($C89="סה""כ",SUM(INDIRECT(ADDRESS(6,COLUMN())&amp;":"&amp;ADDRESS(ROW()-1,COLUMN()))),IFERROR(VLOOKUP($C89,הוצאות!$B:$AA,L$4-1,FALSE),""))</f>
        <v>22000</v>
      </c>
      <c r="M89" s="79">
        <f ca="1">IF($C89="סה""כ",SUM(INDIRECT(ADDRESS(6,COLUMN())&amp;":"&amp;ADDRESS(ROW()-1,COLUMN()))),IFERROR(VLOOKUP($C89,הוצאות!$B:$AA,M$4-1,FALSE),""))</f>
        <v>22000</v>
      </c>
      <c r="N89" s="79">
        <f ca="1">IF($C89="סה""כ",SUM(INDIRECT(ADDRESS(6,COLUMN())&amp;":"&amp;ADDRESS(ROW()-1,COLUMN()))),IFERROR(VLOOKUP($C89,הוצאות!$B:$AA,N$4-1,FALSE),""))</f>
        <v>22000</v>
      </c>
      <c r="O89" s="79">
        <f ca="1">IF($C89="סה""כ",SUM(INDIRECT(ADDRESS(6,COLUMN())&amp;":"&amp;ADDRESS(ROW()-1,COLUMN()))),IFERROR(VLOOKUP($C89,הוצאות!$B:$AA,O$4-1,FALSE),""))</f>
        <v>0</v>
      </c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1"/>
    </row>
    <row r="90" spans="1:32" ht="16.5" thickBot="1" x14ac:dyDescent="0.3">
      <c r="A90" s="52">
        <f t="shared" si="2"/>
        <v>1</v>
      </c>
      <c r="C90" s="75">
        <f>IF(OR(C89="סה""כ",C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1813207850</v>
      </c>
      <c r="D90" s="76" t="str">
        <f>IF(C90="סה""כ","",IFERROR(VLOOKUP($C90,הוצאות!$B:$Z,5,FALSE),""))</f>
        <v>ניהול עצמי ב"ס ז</v>
      </c>
      <c r="E90" s="77">
        <v>167435</v>
      </c>
      <c r="F90" s="77">
        <v>114565</v>
      </c>
      <c r="G90" s="77">
        <v>145246</v>
      </c>
      <c r="H90" s="78">
        <v>251440</v>
      </c>
      <c r="I90" s="78">
        <v>201029</v>
      </c>
      <c r="J90" s="78">
        <v>265358.28000000003</v>
      </c>
      <c r="K90" s="79">
        <f ca="1">IF($C90="סה""כ",SUM(INDIRECT(ADDRESS(6,COLUMN())&amp;":"&amp;ADDRESS(ROW()-1,COLUMN()))),IFERROR(VLOOKUP($C90,הוצאות!$B:$AA,K$4-1,FALSE),""))</f>
        <v>277000</v>
      </c>
      <c r="L90" s="79">
        <f ca="1">IF($C90="סה""כ",SUM(INDIRECT(ADDRESS(6,COLUMN())&amp;":"&amp;ADDRESS(ROW()-1,COLUMN()))),IFERROR(VLOOKUP($C90,הוצאות!$B:$AA,L$4-1,FALSE),""))</f>
        <v>277000</v>
      </c>
      <c r="M90" s="79">
        <f ca="1">IF($C90="סה""כ",SUM(INDIRECT(ADDRESS(6,COLUMN())&amp;":"&amp;ADDRESS(ROW()-1,COLUMN()))),IFERROR(VLOOKUP($C90,הוצאות!$B:$AA,M$4-1,FALSE),""))</f>
        <v>277000</v>
      </c>
      <c r="N90" s="79">
        <f ca="1">IF($C90="סה""כ",SUM(INDIRECT(ADDRESS(6,COLUMN())&amp;":"&amp;ADDRESS(ROW()-1,COLUMN()))),IFERROR(VLOOKUP($C90,הוצאות!$B:$AA,N$4-1,FALSE),""))</f>
        <v>277000</v>
      </c>
      <c r="O90" s="79">
        <f ca="1">IF($C90="סה""כ",SUM(INDIRECT(ADDRESS(6,COLUMN())&amp;":"&amp;ADDRESS(ROW()-1,COLUMN()))),IFERROR(VLOOKUP($C90,הוצאות!$B:$AA,O$4-1,FALSE),""))</f>
        <v>0</v>
      </c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1"/>
    </row>
    <row r="91" spans="1:32" ht="16.5" thickBot="1" x14ac:dyDescent="0.3">
      <c r="A91" s="52">
        <f t="shared" si="2"/>
        <v>1</v>
      </c>
      <c r="C91" s="75">
        <f>IF(OR(C90="סה""כ",C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1813208110</v>
      </c>
      <c r="D91" s="76" t="str">
        <f>IF(C91="סה""כ","",IFERROR(VLOOKUP($C91,הוצאות!$B:$Z,5,FALSE),""))</f>
        <v>משכורת ב"ס יסודי ח</v>
      </c>
      <c r="E91" s="77">
        <v>167435</v>
      </c>
      <c r="F91" s="77">
        <v>114565</v>
      </c>
      <c r="G91" s="77">
        <v>145246</v>
      </c>
      <c r="H91" s="78">
        <v>251440</v>
      </c>
      <c r="I91" s="78">
        <v>201029</v>
      </c>
      <c r="J91" s="78">
        <v>265358.28000000003</v>
      </c>
      <c r="K91" s="79">
        <f ca="1">IF($C91="סה""כ",SUM(INDIRECT(ADDRESS(6,COLUMN())&amp;":"&amp;ADDRESS(ROW()-1,COLUMN()))),IFERROR(VLOOKUP($C91,הוצאות!$B:$AA,K$4-1,FALSE),""))</f>
        <v>601000</v>
      </c>
      <c r="L91" s="79">
        <f ca="1">IF($C91="סה""כ",SUM(INDIRECT(ADDRESS(6,COLUMN())&amp;":"&amp;ADDRESS(ROW()-1,COLUMN()))),IFERROR(VLOOKUP($C91,הוצאות!$B:$AA,L$4-1,FALSE),""))</f>
        <v>601000</v>
      </c>
      <c r="M91" s="79">
        <f ca="1">IF($C91="סה""כ",SUM(INDIRECT(ADDRESS(6,COLUMN())&amp;":"&amp;ADDRESS(ROW()-1,COLUMN()))),IFERROR(VLOOKUP($C91,הוצאות!$B:$AA,M$4-1,FALSE),""))</f>
        <v>617000</v>
      </c>
      <c r="N91" s="79">
        <f ca="1">IF($C91="סה""כ",SUM(INDIRECT(ADDRESS(6,COLUMN())&amp;":"&amp;ADDRESS(ROW()-1,COLUMN()))),IFERROR(VLOOKUP($C91,הוצאות!$B:$AA,N$4-1,FALSE),""))</f>
        <v>619000</v>
      </c>
      <c r="O91" s="79">
        <f ca="1">IF($C91="סה""כ",SUM(INDIRECT(ADDRESS(6,COLUMN())&amp;":"&amp;ADDRESS(ROW()-1,COLUMN()))),IFERROR(VLOOKUP($C91,הוצאות!$B:$AA,O$4-1,FALSE),""))</f>
        <v>0</v>
      </c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1"/>
    </row>
    <row r="92" spans="1:32" ht="16.5" thickBot="1" x14ac:dyDescent="0.3">
      <c r="A92" s="52">
        <f t="shared" si="2"/>
        <v>1</v>
      </c>
      <c r="C92" s="75">
        <f>IF(OR(C91="סה""כ",C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1813208750</v>
      </c>
      <c r="D92" s="76" t="str">
        <f>IF(C92="סה""כ","",IFERROR(VLOOKUP($C92,הוצאות!$B:$Z,5,FALSE),""))</f>
        <v>שיפוצי קיץ ב"ס ח</v>
      </c>
      <c r="E92" s="77">
        <v>167435</v>
      </c>
      <c r="F92" s="77">
        <v>114565</v>
      </c>
      <c r="G92" s="77">
        <v>145246</v>
      </c>
      <c r="H92" s="78">
        <v>251440</v>
      </c>
      <c r="I92" s="78">
        <v>201029</v>
      </c>
      <c r="J92" s="78">
        <v>265358.28000000003</v>
      </c>
      <c r="K92" s="79">
        <f ca="1">IF($C92="סה""כ",SUM(INDIRECT(ADDRESS(6,COLUMN())&amp;":"&amp;ADDRESS(ROW()-1,COLUMN()))),IFERROR(VLOOKUP($C92,הוצאות!$B:$AA,K$4-1,FALSE),""))</f>
        <v>33000</v>
      </c>
      <c r="L92" s="79">
        <f ca="1">IF($C92="סה""כ",SUM(INDIRECT(ADDRESS(6,COLUMN())&amp;":"&amp;ADDRESS(ROW()-1,COLUMN()))),IFERROR(VLOOKUP($C92,הוצאות!$B:$AA,L$4-1,FALSE),""))</f>
        <v>33000</v>
      </c>
      <c r="M92" s="79">
        <f ca="1">IF($C92="סה""כ",SUM(INDIRECT(ADDRESS(6,COLUMN())&amp;":"&amp;ADDRESS(ROW()-1,COLUMN()))),IFERROR(VLOOKUP($C92,הוצאות!$B:$AA,M$4-1,FALSE),""))</f>
        <v>33000</v>
      </c>
      <c r="N92" s="79">
        <f ca="1">IF($C92="סה""כ",SUM(INDIRECT(ADDRESS(6,COLUMN())&amp;":"&amp;ADDRESS(ROW()-1,COLUMN()))),IFERROR(VLOOKUP($C92,הוצאות!$B:$AA,N$4-1,FALSE),""))</f>
        <v>33000</v>
      </c>
      <c r="O92" s="79">
        <f ca="1">IF($C92="סה""כ",SUM(INDIRECT(ADDRESS(6,COLUMN())&amp;":"&amp;ADDRESS(ROW()-1,COLUMN()))),IFERROR(VLOOKUP($C92,הוצאות!$B:$AA,O$4-1,FALSE),""))</f>
        <v>0</v>
      </c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1"/>
    </row>
    <row r="93" spans="1:32" ht="16.5" thickBot="1" x14ac:dyDescent="0.3">
      <c r="A93" s="52">
        <f t="shared" si="2"/>
        <v>1</v>
      </c>
      <c r="C93" s="75">
        <f>IF(OR(C92="סה""כ",C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1813208850</v>
      </c>
      <c r="D93" s="76" t="str">
        <f>IF(C93="סה""כ","",IFERROR(VLOOKUP($C93,הוצאות!$B:$Z,5,FALSE),""))</f>
        <v>ניהול עצמי ב"ס ח</v>
      </c>
      <c r="E93" s="77">
        <v>167435</v>
      </c>
      <c r="F93" s="77">
        <v>114565</v>
      </c>
      <c r="G93" s="77">
        <v>145246</v>
      </c>
      <c r="H93" s="78">
        <v>251440</v>
      </c>
      <c r="I93" s="78">
        <v>201029</v>
      </c>
      <c r="J93" s="78">
        <v>265358.28000000003</v>
      </c>
      <c r="K93" s="79">
        <f ca="1">IF($C93="סה""כ",SUM(INDIRECT(ADDRESS(6,COLUMN())&amp;":"&amp;ADDRESS(ROW()-1,COLUMN()))),IFERROR(VLOOKUP($C93,הוצאות!$B:$AA,K$4-1,FALSE),""))</f>
        <v>412000</v>
      </c>
      <c r="L93" s="79">
        <f ca="1">IF($C93="סה""כ",SUM(INDIRECT(ADDRESS(6,COLUMN())&amp;":"&amp;ADDRESS(ROW()-1,COLUMN()))),IFERROR(VLOOKUP($C93,הוצאות!$B:$AA,L$4-1,FALSE),""))</f>
        <v>412000</v>
      </c>
      <c r="M93" s="79">
        <f ca="1">IF($C93="סה""כ",SUM(INDIRECT(ADDRESS(6,COLUMN())&amp;":"&amp;ADDRESS(ROW()-1,COLUMN()))),IFERROR(VLOOKUP($C93,הוצאות!$B:$AA,M$4-1,FALSE),""))</f>
        <v>412000</v>
      </c>
      <c r="N93" s="79">
        <f ca="1">IF($C93="סה""כ",SUM(INDIRECT(ADDRESS(6,COLUMN())&amp;":"&amp;ADDRESS(ROW()-1,COLUMN()))),IFERROR(VLOOKUP($C93,הוצאות!$B:$AA,N$4-1,FALSE),""))</f>
        <v>412000</v>
      </c>
      <c r="O93" s="79">
        <f ca="1">IF($C93="סה""כ",SUM(INDIRECT(ADDRESS(6,COLUMN())&amp;":"&amp;ADDRESS(ROW()-1,COLUMN()))),IFERROR(VLOOKUP($C93,הוצאות!$B:$AA,O$4-1,FALSE),""))</f>
        <v>0</v>
      </c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1"/>
    </row>
    <row r="94" spans="1:32" ht="16.5" thickBot="1" x14ac:dyDescent="0.3">
      <c r="A94" s="52">
        <f t="shared" si="2"/>
        <v>1</v>
      </c>
      <c r="C94" s="75">
        <f>IF(OR(C93="סה""כ",C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1813209110</v>
      </c>
      <c r="D94" s="76" t="str">
        <f>IF(C94="סה""כ","",IFERROR(VLOOKUP($C94,הוצאות!$B:$Z,5,FALSE),""))</f>
        <v>משכורת עובדים ב"ס תשיעי</v>
      </c>
      <c r="E94" s="77">
        <v>167435</v>
      </c>
      <c r="F94" s="77">
        <v>114565</v>
      </c>
      <c r="G94" s="77">
        <v>145246</v>
      </c>
      <c r="H94" s="78">
        <v>251440</v>
      </c>
      <c r="I94" s="78">
        <v>201029</v>
      </c>
      <c r="J94" s="78">
        <v>265358.28000000003</v>
      </c>
      <c r="K94" s="79">
        <f ca="1">IF($C94="סה""כ",SUM(INDIRECT(ADDRESS(6,COLUMN())&amp;":"&amp;ADDRESS(ROW()-1,COLUMN()))),IFERROR(VLOOKUP($C94,הוצאות!$B:$AA,K$4-1,FALSE),""))</f>
        <v>419000</v>
      </c>
      <c r="L94" s="79">
        <f ca="1">IF($C94="סה""כ",SUM(INDIRECT(ADDRESS(6,COLUMN())&amp;":"&amp;ADDRESS(ROW()-1,COLUMN()))),IFERROR(VLOOKUP($C94,הוצאות!$B:$AA,L$4-1,FALSE),""))</f>
        <v>419000</v>
      </c>
      <c r="M94" s="79">
        <f ca="1">IF($C94="סה""כ",SUM(INDIRECT(ADDRESS(6,COLUMN())&amp;":"&amp;ADDRESS(ROW()-1,COLUMN()))),IFERROR(VLOOKUP($C94,הוצאות!$B:$AA,M$4-1,FALSE),""))</f>
        <v>448000</v>
      </c>
      <c r="N94" s="79">
        <f ca="1">IF($C94="סה""כ",SUM(INDIRECT(ADDRESS(6,COLUMN())&amp;":"&amp;ADDRESS(ROW()-1,COLUMN()))),IFERROR(VLOOKUP($C94,הוצאות!$B:$AA,N$4-1,FALSE),""))</f>
        <v>452000</v>
      </c>
      <c r="O94" s="79">
        <f ca="1">IF($C94="סה""כ",SUM(INDIRECT(ADDRESS(6,COLUMN())&amp;":"&amp;ADDRESS(ROW()-1,COLUMN()))),IFERROR(VLOOKUP($C94,הוצאות!$B:$AA,O$4-1,FALSE),""))</f>
        <v>0</v>
      </c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1"/>
    </row>
    <row r="95" spans="1:32" ht="16.5" thickBot="1" x14ac:dyDescent="0.3">
      <c r="A95" s="52">
        <f t="shared" si="2"/>
        <v>1</v>
      </c>
      <c r="C95" s="75">
        <f>IF(OR(C94="סה""כ",C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1813209750</v>
      </c>
      <c r="D95" s="76" t="str">
        <f>IF(C95="סה""כ","",IFERROR(VLOOKUP($C95,הוצאות!$B:$Z,5,FALSE),""))</f>
        <v>שיפוצי קיץ ב"ס ט</v>
      </c>
      <c r="E95" s="77">
        <v>167435</v>
      </c>
      <c r="F95" s="77">
        <v>114565</v>
      </c>
      <c r="G95" s="77">
        <v>145246</v>
      </c>
      <c r="H95" s="78">
        <v>251440</v>
      </c>
      <c r="I95" s="78">
        <v>201029</v>
      </c>
      <c r="J95" s="78">
        <v>265358.28000000003</v>
      </c>
      <c r="K95" s="79">
        <f ca="1">IF($C95="סה""כ",SUM(INDIRECT(ADDRESS(6,COLUMN())&amp;":"&amp;ADDRESS(ROW()-1,COLUMN()))),IFERROR(VLOOKUP($C95,הוצאות!$B:$AA,K$4-1,FALSE),""))</f>
        <v>25000</v>
      </c>
      <c r="L95" s="79">
        <f ca="1">IF($C95="סה""כ",SUM(INDIRECT(ADDRESS(6,COLUMN())&amp;":"&amp;ADDRESS(ROW()-1,COLUMN()))),IFERROR(VLOOKUP($C95,הוצאות!$B:$AA,L$4-1,FALSE),""))</f>
        <v>25000</v>
      </c>
      <c r="M95" s="79">
        <f ca="1">IF($C95="סה""כ",SUM(INDIRECT(ADDRESS(6,COLUMN())&amp;":"&amp;ADDRESS(ROW()-1,COLUMN()))),IFERROR(VLOOKUP($C95,הוצאות!$B:$AA,M$4-1,FALSE),""))</f>
        <v>25000</v>
      </c>
      <c r="N95" s="79">
        <f ca="1">IF($C95="סה""כ",SUM(INDIRECT(ADDRESS(6,COLUMN())&amp;":"&amp;ADDRESS(ROW()-1,COLUMN()))),IFERROR(VLOOKUP($C95,הוצאות!$B:$AA,N$4-1,FALSE),""))</f>
        <v>25000</v>
      </c>
      <c r="O95" s="79">
        <f ca="1">IF($C95="סה""כ",SUM(INDIRECT(ADDRESS(6,COLUMN())&amp;":"&amp;ADDRESS(ROW()-1,COLUMN()))),IFERROR(VLOOKUP($C95,הוצאות!$B:$AA,O$4-1,FALSE),""))</f>
        <v>0</v>
      </c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1"/>
    </row>
    <row r="96" spans="1:32" ht="16.5" thickBot="1" x14ac:dyDescent="0.3">
      <c r="A96" s="52">
        <f t="shared" si="2"/>
        <v>1</v>
      </c>
      <c r="C96" s="75">
        <f>IF(OR(C95="סה""כ",C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1813209850</v>
      </c>
      <c r="D96" s="76" t="str">
        <f>IF(C96="סה""כ","",IFERROR(VLOOKUP($C96,הוצאות!$B:$Z,5,FALSE),""))</f>
        <v>ניהול עצמי ב"ס ט</v>
      </c>
      <c r="E96" s="77">
        <v>167435</v>
      </c>
      <c r="F96" s="77">
        <v>114565</v>
      </c>
      <c r="G96" s="77">
        <v>145246</v>
      </c>
      <c r="H96" s="78">
        <v>251440</v>
      </c>
      <c r="I96" s="78">
        <v>201029</v>
      </c>
      <c r="J96" s="78">
        <v>265358.28000000003</v>
      </c>
      <c r="K96" s="79">
        <f ca="1">IF($C96="סה""כ",SUM(INDIRECT(ADDRESS(6,COLUMN())&amp;":"&amp;ADDRESS(ROW()-1,COLUMN()))),IFERROR(VLOOKUP($C96,הוצאות!$B:$AA,K$4-1,FALSE),""))</f>
        <v>315000</v>
      </c>
      <c r="L96" s="79">
        <f ca="1">IF($C96="סה""כ",SUM(INDIRECT(ADDRESS(6,COLUMN())&amp;":"&amp;ADDRESS(ROW()-1,COLUMN()))),IFERROR(VLOOKUP($C96,הוצאות!$B:$AA,L$4-1,FALSE),""))</f>
        <v>315000</v>
      </c>
      <c r="M96" s="79">
        <f ca="1">IF($C96="סה""כ",SUM(INDIRECT(ADDRESS(6,COLUMN())&amp;":"&amp;ADDRESS(ROW()-1,COLUMN()))),IFERROR(VLOOKUP($C96,הוצאות!$B:$AA,M$4-1,FALSE),""))</f>
        <v>315000</v>
      </c>
      <c r="N96" s="79">
        <f ca="1">IF($C96="סה""כ",SUM(INDIRECT(ADDRESS(6,COLUMN())&amp;":"&amp;ADDRESS(ROW()-1,COLUMN()))),IFERROR(VLOOKUP($C96,הוצאות!$B:$AA,N$4-1,FALSE),""))</f>
        <v>315000</v>
      </c>
      <c r="O96" s="79">
        <f ca="1">IF($C96="סה""כ",SUM(INDIRECT(ADDRESS(6,COLUMN())&amp;":"&amp;ADDRESS(ROW()-1,COLUMN()))),IFERROR(VLOOKUP($C96,הוצאות!$B:$AA,O$4-1,FALSE),""))</f>
        <v>0</v>
      </c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1"/>
    </row>
    <row r="97" spans="1:32" ht="16.5" thickBot="1" x14ac:dyDescent="0.3">
      <c r="A97" s="52">
        <f t="shared" si="2"/>
        <v>1</v>
      </c>
      <c r="C97" s="75">
        <f>IF(OR(C96="סה""כ",C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1813210110</v>
      </c>
      <c r="D97" s="76" t="str">
        <f>IF(C97="סה""כ","",IFERROR(VLOOKUP($C97,הוצאות!$B:$Z,5,FALSE),""))</f>
        <v>שכר סטג'רים</v>
      </c>
      <c r="E97" s="77">
        <v>167435</v>
      </c>
      <c r="F97" s="77">
        <v>114565</v>
      </c>
      <c r="G97" s="77">
        <v>145246</v>
      </c>
      <c r="H97" s="78">
        <v>251440</v>
      </c>
      <c r="I97" s="78">
        <v>201029</v>
      </c>
      <c r="J97" s="78">
        <v>265358.28000000003</v>
      </c>
      <c r="K97" s="79">
        <f ca="1">IF($C97="סה""כ",SUM(INDIRECT(ADDRESS(6,COLUMN())&amp;":"&amp;ADDRESS(ROW()-1,COLUMN()))),IFERROR(VLOOKUP($C97,הוצאות!$B:$AA,K$4-1,FALSE),""))</f>
        <v>200000</v>
      </c>
      <c r="L97" s="79">
        <f ca="1">IF($C97="סה""כ",SUM(INDIRECT(ADDRESS(6,COLUMN())&amp;":"&amp;ADDRESS(ROW()-1,COLUMN()))),IFERROR(VLOOKUP($C97,הוצאות!$B:$AA,L$4-1,FALSE),""))</f>
        <v>200000</v>
      </c>
      <c r="M97" s="79">
        <f ca="1">IF($C97="סה""כ",SUM(INDIRECT(ADDRESS(6,COLUMN())&amp;":"&amp;ADDRESS(ROW()-1,COLUMN()))),IFERROR(VLOOKUP($C97,הוצאות!$B:$AA,M$4-1,FALSE),""))</f>
        <v>200000</v>
      </c>
      <c r="N97" s="79">
        <f ca="1">IF($C97="סה""כ",SUM(INDIRECT(ADDRESS(6,COLUMN())&amp;":"&amp;ADDRESS(ROW()-1,COLUMN()))),IFERROR(VLOOKUP($C97,הוצאות!$B:$AA,N$4-1,FALSE),""))</f>
        <v>200000</v>
      </c>
      <c r="O97" s="79">
        <f ca="1">IF($C97="סה""כ",SUM(INDIRECT(ADDRESS(6,COLUMN())&amp;":"&amp;ADDRESS(ROW()-1,COLUMN()))),IFERROR(VLOOKUP($C97,הוצאות!$B:$AA,O$4-1,FALSE),""))</f>
        <v>0</v>
      </c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1"/>
    </row>
    <row r="98" spans="1:32" ht="16.5" thickBot="1" x14ac:dyDescent="0.3">
      <c r="A98" s="52">
        <f t="shared" si="2"/>
        <v>1</v>
      </c>
      <c r="C98" s="75">
        <f>IF(OR(C97="סה""כ",C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1813299750</v>
      </c>
      <c r="D98" s="76" t="str">
        <f>IF(C98="סה""כ","",IFERROR(VLOOKUP($C98,הוצאות!$B:$Z,5,FALSE),""))</f>
        <v>ב"ס יסודיים הוצאות לא צפויות</v>
      </c>
      <c r="E98" s="77">
        <v>167435</v>
      </c>
      <c r="F98" s="77">
        <v>114565</v>
      </c>
      <c r="G98" s="77">
        <v>145246</v>
      </c>
      <c r="H98" s="78">
        <v>251440</v>
      </c>
      <c r="I98" s="78">
        <v>201029</v>
      </c>
      <c r="J98" s="78">
        <v>265358.28000000003</v>
      </c>
      <c r="K98" s="79">
        <f ca="1">IF($C98="סה""כ",SUM(INDIRECT(ADDRESS(6,COLUMN())&amp;":"&amp;ADDRESS(ROW()-1,COLUMN()))),IFERROR(VLOOKUP($C98,הוצאות!$B:$AA,K$4-1,FALSE),""))</f>
        <v>0</v>
      </c>
      <c r="L98" s="79">
        <f ca="1">IF($C98="סה""כ",SUM(INDIRECT(ADDRESS(6,COLUMN())&amp;":"&amp;ADDRESS(ROW()-1,COLUMN()))),IFERROR(VLOOKUP($C98,הוצאות!$B:$AA,L$4-1,FALSE),""))</f>
        <v>0</v>
      </c>
      <c r="M98" s="79">
        <f ca="1">IF($C98="סה""כ",SUM(INDIRECT(ADDRESS(6,COLUMN())&amp;":"&amp;ADDRESS(ROW()-1,COLUMN()))),IFERROR(VLOOKUP($C98,הוצאות!$B:$AA,M$4-1,FALSE),""))</f>
        <v>0</v>
      </c>
      <c r="N98" s="79">
        <f ca="1">IF($C98="סה""כ",SUM(INDIRECT(ADDRESS(6,COLUMN())&amp;":"&amp;ADDRESS(ROW()-1,COLUMN()))),IFERROR(VLOOKUP($C98,הוצאות!$B:$AA,N$4-1,FALSE),""))</f>
        <v>0</v>
      </c>
      <c r="O98" s="79">
        <f ca="1">IF($C98="סה""כ",SUM(INDIRECT(ADDRESS(6,COLUMN())&amp;":"&amp;ADDRESS(ROW()-1,COLUMN()))),IFERROR(VLOOKUP($C98,הוצאות!$B:$AA,O$4-1,FALSE),""))</f>
        <v>0</v>
      </c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1"/>
    </row>
    <row r="99" spans="1:32" ht="16.5" thickBot="1" x14ac:dyDescent="0.3">
      <c r="A99" s="52">
        <f t="shared" si="2"/>
        <v>1</v>
      </c>
      <c r="C99" s="75">
        <f>IF(OR(C98="סה""כ",C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1813300110</v>
      </c>
      <c r="D99" s="76" t="str">
        <f>IF(C99="סה""כ","",IFERROR(VLOOKUP($C99,הוצאות!$B:$Z,5,FALSE),""))</f>
        <v>שכר סיעות חינוך מיוחד</v>
      </c>
      <c r="E99" s="77">
        <v>167435</v>
      </c>
      <c r="F99" s="77">
        <v>114565</v>
      </c>
      <c r="G99" s="77">
        <v>145246</v>
      </c>
      <c r="H99" s="78">
        <v>251440</v>
      </c>
      <c r="I99" s="78">
        <v>201029</v>
      </c>
      <c r="J99" s="78">
        <v>265358.28000000003</v>
      </c>
      <c r="K99" s="79">
        <f ca="1">IF($C99="סה""כ",SUM(INDIRECT(ADDRESS(6,COLUMN())&amp;":"&amp;ADDRESS(ROW()-1,COLUMN()))),IFERROR(VLOOKUP($C99,הוצאות!$B:$AA,K$4-1,FALSE),""))</f>
        <v>4582000</v>
      </c>
      <c r="L99" s="79">
        <f ca="1">IF($C99="סה""כ",SUM(INDIRECT(ADDRESS(6,COLUMN())&amp;":"&amp;ADDRESS(ROW()-1,COLUMN()))),IFERROR(VLOOKUP($C99,הוצאות!$B:$AA,L$4-1,FALSE),""))</f>
        <v>4582000</v>
      </c>
      <c r="M99" s="79">
        <f ca="1">IF($C99="סה""כ",SUM(INDIRECT(ADDRESS(6,COLUMN())&amp;":"&amp;ADDRESS(ROW()-1,COLUMN()))),IFERROR(VLOOKUP($C99,הוצאות!$B:$AA,M$4-1,FALSE),""))</f>
        <v>4470000</v>
      </c>
      <c r="N99" s="79">
        <f ca="1">IF($C99="סה""כ",SUM(INDIRECT(ADDRESS(6,COLUMN())&amp;":"&amp;ADDRESS(ROW()-1,COLUMN()))),IFERROR(VLOOKUP($C99,הוצאות!$B:$AA,N$4-1,FALSE),""))</f>
        <v>4380000</v>
      </c>
      <c r="O99" s="79">
        <f ca="1">IF($C99="סה""כ",SUM(INDIRECT(ADDRESS(6,COLUMN())&amp;":"&amp;ADDRESS(ROW()-1,COLUMN()))),IFERROR(VLOOKUP($C99,הוצאות!$B:$AA,O$4-1,FALSE),""))</f>
        <v>0</v>
      </c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1"/>
    </row>
    <row r="100" spans="1:32" ht="16.5" thickBot="1" x14ac:dyDescent="0.3">
      <c r="A100" s="52">
        <f t="shared" si="2"/>
        <v>1</v>
      </c>
      <c r="C100" s="75">
        <f>IF(OR(C99="סה""כ",C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1813300720</v>
      </c>
      <c r="D100" s="76" t="str">
        <f>IF(C100="סה""כ","",IFERROR(VLOOKUP($C100,הוצאות!$B:$Z,5,FALSE),""))</f>
        <v>חשבון מהסבה</v>
      </c>
      <c r="E100" s="77">
        <v>167435</v>
      </c>
      <c r="F100" s="77">
        <v>114565</v>
      </c>
      <c r="G100" s="77">
        <v>145246</v>
      </c>
      <c r="H100" s="78">
        <v>251440</v>
      </c>
      <c r="I100" s="78">
        <v>201029</v>
      </c>
      <c r="J100" s="78">
        <v>265358.28000000003</v>
      </c>
      <c r="K100" s="79">
        <f ca="1">IF($C100="סה""כ",SUM(INDIRECT(ADDRESS(6,COLUMN())&amp;":"&amp;ADDRESS(ROW()-1,COLUMN()))),IFERROR(VLOOKUP($C100,הוצאות!$B:$AA,K$4-1,FALSE),""))</f>
        <v>0</v>
      </c>
      <c r="L100" s="79">
        <f ca="1">IF($C100="סה""כ",SUM(INDIRECT(ADDRESS(6,COLUMN())&amp;":"&amp;ADDRESS(ROW()-1,COLUMN()))),IFERROR(VLOOKUP($C100,הוצאות!$B:$AA,L$4-1,FALSE),""))</f>
        <v>0</v>
      </c>
      <c r="M100" s="79">
        <f ca="1">IF($C100="סה""כ",SUM(INDIRECT(ADDRESS(6,COLUMN())&amp;":"&amp;ADDRESS(ROW()-1,COLUMN()))),IFERROR(VLOOKUP($C100,הוצאות!$B:$AA,M$4-1,FALSE),""))</f>
        <v>0</v>
      </c>
      <c r="N100" s="79">
        <f ca="1">IF($C100="סה""כ",SUM(INDIRECT(ADDRESS(6,COLUMN())&amp;":"&amp;ADDRESS(ROW()-1,COLUMN()))),IFERROR(VLOOKUP($C100,הוצאות!$B:$AA,N$4-1,FALSE),""))</f>
        <v>0</v>
      </c>
      <c r="O100" s="79">
        <f ca="1">IF($C100="סה""כ",SUM(INDIRECT(ADDRESS(6,COLUMN())&amp;":"&amp;ADDRESS(ROW()-1,COLUMN()))),IFERROR(VLOOKUP($C100,הוצאות!$B:$AA,O$4-1,FALSE),""))</f>
        <v>0</v>
      </c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1"/>
    </row>
    <row r="101" spans="1:32" ht="16.5" thickBot="1" x14ac:dyDescent="0.3">
      <c r="A101" s="52">
        <f t="shared" si="2"/>
        <v>1</v>
      </c>
      <c r="C101" s="75">
        <f>IF(OR(C100="סה""כ",C100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1813300780</v>
      </c>
      <c r="D101" s="76" t="str">
        <f>IF(C101="סה""כ","",IFERROR(VLOOKUP($C101,הוצאות!$B:$Z,5,FALSE),""))</f>
        <v>הוצאות שונות חינוך מיוחד</v>
      </c>
      <c r="E101" s="77">
        <v>167435</v>
      </c>
      <c r="F101" s="77">
        <v>114565</v>
      </c>
      <c r="G101" s="77">
        <v>145246</v>
      </c>
      <c r="H101" s="78">
        <v>251440</v>
      </c>
      <c r="I101" s="78">
        <v>201029</v>
      </c>
      <c r="J101" s="78">
        <v>265358.28000000003</v>
      </c>
      <c r="K101" s="79">
        <f ca="1">IF($C101="סה""כ",SUM(INDIRECT(ADDRESS(6,COLUMN())&amp;":"&amp;ADDRESS(ROW()-1,COLUMN()))),IFERROR(VLOOKUP($C101,הוצאות!$B:$AA,K$4-1,FALSE),""))</f>
        <v>70000</v>
      </c>
      <c r="L101" s="79">
        <f ca="1">IF($C101="סה""כ",SUM(INDIRECT(ADDRESS(6,COLUMN())&amp;":"&amp;ADDRESS(ROW()-1,COLUMN()))),IFERROR(VLOOKUP($C101,הוצאות!$B:$AA,L$4-1,FALSE),""))</f>
        <v>70000</v>
      </c>
      <c r="M101" s="79">
        <f ca="1">IF($C101="סה""כ",SUM(INDIRECT(ADDRESS(6,COLUMN())&amp;":"&amp;ADDRESS(ROW()-1,COLUMN()))),IFERROR(VLOOKUP($C101,הוצאות!$B:$AA,M$4-1,FALSE),""))</f>
        <v>130000</v>
      </c>
      <c r="N101" s="79">
        <f ca="1">IF($C101="סה""כ",SUM(INDIRECT(ADDRESS(6,COLUMN())&amp;":"&amp;ADDRESS(ROW()-1,COLUMN()))),IFERROR(VLOOKUP($C101,הוצאות!$B:$AA,N$4-1,FALSE),""))</f>
        <v>130000</v>
      </c>
      <c r="O101" s="79">
        <f ca="1">IF($C101="סה""כ",SUM(INDIRECT(ADDRESS(6,COLUMN())&amp;":"&amp;ADDRESS(ROW()-1,COLUMN()))),IFERROR(VLOOKUP($C101,הוצאות!$B:$AA,O$4-1,FALSE),""))</f>
        <v>0</v>
      </c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1"/>
    </row>
    <row r="102" spans="1:32" ht="16.5" thickBot="1" x14ac:dyDescent="0.3">
      <c r="A102" s="52">
        <f t="shared" si="2"/>
        <v>1</v>
      </c>
      <c r="C102" s="75">
        <f>IF(OR(C101="סה""כ",C101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1813300850</v>
      </c>
      <c r="D102" s="76" t="str">
        <f>IF(C102="סה""כ","",IFERROR(VLOOKUP($C102,הוצאות!$B:$Z,5,FALSE),""))</f>
        <v>הקצבה ניהול עצמי ב"ס אלשורוק'</v>
      </c>
      <c r="E102" s="77">
        <v>167435</v>
      </c>
      <c r="F102" s="77">
        <v>114565</v>
      </c>
      <c r="G102" s="77">
        <v>145246</v>
      </c>
      <c r="H102" s="78">
        <v>251440</v>
      </c>
      <c r="I102" s="78">
        <v>201029</v>
      </c>
      <c r="J102" s="78">
        <v>265358.28000000003</v>
      </c>
      <c r="K102" s="79">
        <f ca="1">IF($C102="סה""כ",SUM(INDIRECT(ADDRESS(6,COLUMN())&amp;":"&amp;ADDRESS(ROW()-1,COLUMN()))),IFERROR(VLOOKUP($C102,הוצאות!$B:$AA,K$4-1,FALSE),""))</f>
        <v>0</v>
      </c>
      <c r="L102" s="79">
        <f ca="1">IF($C102="סה""כ",SUM(INDIRECT(ADDRESS(6,COLUMN())&amp;":"&amp;ADDRESS(ROW()-1,COLUMN()))),IFERROR(VLOOKUP($C102,הוצאות!$B:$AA,L$4-1,FALSE),""))</f>
        <v>0</v>
      </c>
      <c r="M102" s="79">
        <f ca="1">IF($C102="סה""כ",SUM(INDIRECT(ADDRESS(6,COLUMN())&amp;":"&amp;ADDRESS(ROW()-1,COLUMN()))),IFERROR(VLOOKUP($C102,הוצאות!$B:$AA,M$4-1,FALSE),""))</f>
        <v>67000</v>
      </c>
      <c r="N102" s="79">
        <f ca="1">IF($C102="סה""כ",SUM(INDIRECT(ADDRESS(6,COLUMN())&amp;":"&amp;ADDRESS(ROW()-1,COLUMN()))),IFERROR(VLOOKUP($C102,הוצאות!$B:$AA,N$4-1,FALSE),""))</f>
        <v>67000</v>
      </c>
      <c r="O102" s="79">
        <f ca="1">IF($C102="סה""כ",SUM(INDIRECT(ADDRESS(6,COLUMN())&amp;":"&amp;ADDRESS(ROW()-1,COLUMN()))),IFERROR(VLOOKUP($C102,הוצאות!$B:$AA,O$4-1,FALSE),""))</f>
        <v>0</v>
      </c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1"/>
    </row>
    <row r="103" spans="1:32" ht="16.5" thickBot="1" x14ac:dyDescent="0.3">
      <c r="A103" s="52">
        <f t="shared" si="2"/>
        <v>1</v>
      </c>
      <c r="C103" s="75">
        <f>IF(OR(C102="סה""כ",C102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1813312110</v>
      </c>
      <c r="D103" s="76" t="str">
        <f>IF(C103="סה""כ","",IFERROR(VLOOKUP($C103,הוצאות!$B:$Z,5,FALSE),""))</f>
        <v>שכר ב"ס חינוך מיוחד</v>
      </c>
      <c r="E103" s="77">
        <v>167435</v>
      </c>
      <c r="F103" s="77">
        <v>114565</v>
      </c>
      <c r="G103" s="77">
        <v>145246</v>
      </c>
      <c r="H103" s="78">
        <v>251440</v>
      </c>
      <c r="I103" s="78">
        <v>201029</v>
      </c>
      <c r="J103" s="78">
        <v>265358.28000000003</v>
      </c>
      <c r="K103" s="79">
        <f ca="1">IF($C103="סה""כ",SUM(INDIRECT(ADDRESS(6,COLUMN())&amp;":"&amp;ADDRESS(ROW()-1,COLUMN()))),IFERROR(VLOOKUP($C103,הוצאות!$B:$AA,K$4-1,FALSE),""))</f>
        <v>714000</v>
      </c>
      <c r="L103" s="79">
        <f ca="1">IF($C103="סה""כ",SUM(INDIRECT(ADDRESS(6,COLUMN())&amp;":"&amp;ADDRESS(ROW()-1,COLUMN()))),IFERROR(VLOOKUP($C103,הוצאות!$B:$AA,L$4-1,FALSE),""))</f>
        <v>714000</v>
      </c>
      <c r="M103" s="79">
        <f ca="1">IF($C103="סה""כ",SUM(INDIRECT(ADDRESS(6,COLUMN())&amp;":"&amp;ADDRESS(ROW()-1,COLUMN()))),IFERROR(VLOOKUP($C103,הוצאות!$B:$AA,M$4-1,FALSE),""))</f>
        <v>797000</v>
      </c>
      <c r="N103" s="79">
        <f ca="1">IF($C103="סה""כ",SUM(INDIRECT(ADDRESS(6,COLUMN())&amp;":"&amp;ADDRESS(ROW()-1,COLUMN()))),IFERROR(VLOOKUP($C103,הוצאות!$B:$AA,N$4-1,FALSE),""))</f>
        <v>964000</v>
      </c>
      <c r="O103" s="79">
        <f ca="1">IF($C103="סה""כ",SUM(INDIRECT(ADDRESS(6,COLUMN())&amp;":"&amp;ADDRESS(ROW()-1,COLUMN()))),IFERROR(VLOOKUP($C103,הוצאות!$B:$AA,O$4-1,FALSE),""))</f>
        <v>0</v>
      </c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1"/>
    </row>
    <row r="104" spans="1:32" ht="16.5" thickBot="1" x14ac:dyDescent="0.3">
      <c r="A104" s="52">
        <f t="shared" si="2"/>
        <v>1</v>
      </c>
      <c r="C104" s="75">
        <f>IF(OR(C103="סה""כ",C103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1813400110</v>
      </c>
      <c r="D104" s="76" t="str">
        <f>IF(C104="סה""כ","",IFERROR(VLOOKUP($C104,הוצאות!$B:$Z,5,FALSE),""))</f>
        <v>משכורת מרכז תקשורת</v>
      </c>
      <c r="E104" s="77">
        <v>167435</v>
      </c>
      <c r="F104" s="77">
        <v>114565</v>
      </c>
      <c r="G104" s="77">
        <v>145246</v>
      </c>
      <c r="H104" s="78">
        <v>251440</v>
      </c>
      <c r="I104" s="78">
        <v>201029</v>
      </c>
      <c r="J104" s="78">
        <v>265358.28000000003</v>
      </c>
      <c r="K104" s="79">
        <f ca="1">IF($C104="סה""כ",SUM(INDIRECT(ADDRESS(6,COLUMN())&amp;":"&amp;ADDRESS(ROW()-1,COLUMN()))),IFERROR(VLOOKUP($C104,הוצאות!$B:$AA,K$4-1,FALSE),""))</f>
        <v>23000</v>
      </c>
      <c r="L104" s="79">
        <f ca="1">IF($C104="סה""כ",SUM(INDIRECT(ADDRESS(6,COLUMN())&amp;":"&amp;ADDRESS(ROW()-1,COLUMN()))),IFERROR(VLOOKUP($C104,הוצאות!$B:$AA,L$4-1,FALSE),""))</f>
        <v>23000</v>
      </c>
      <c r="M104" s="79">
        <f ca="1">IF($C104="סה""כ",SUM(INDIRECT(ADDRESS(6,COLUMN())&amp;":"&amp;ADDRESS(ROW()-1,COLUMN()))),IFERROR(VLOOKUP($C104,הוצאות!$B:$AA,M$4-1,FALSE),""))</f>
        <v>23000</v>
      </c>
      <c r="N104" s="79">
        <f ca="1">IF($C104="סה""כ",SUM(INDIRECT(ADDRESS(6,COLUMN())&amp;":"&amp;ADDRESS(ROW()-1,COLUMN()))),IFERROR(VLOOKUP($C104,הוצאות!$B:$AA,N$4-1,FALSE),""))</f>
        <v>24000</v>
      </c>
      <c r="O104" s="79">
        <f ca="1">IF($C104="סה""כ",SUM(INDIRECT(ADDRESS(6,COLUMN())&amp;":"&amp;ADDRESS(ROW()-1,COLUMN()))),IFERROR(VLOOKUP($C104,הוצאות!$B:$AA,O$4-1,FALSE),""))</f>
        <v>0</v>
      </c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1"/>
    </row>
    <row r="105" spans="1:32" ht="16.5" thickBot="1" x14ac:dyDescent="0.3">
      <c r="A105" s="52">
        <f t="shared" si="2"/>
        <v>1</v>
      </c>
      <c r="C105" s="75">
        <f>IF(OR(C104="סה""כ",C104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1813400780</v>
      </c>
      <c r="D105" s="76" t="str">
        <f>IF(C105="סה""כ","",IFERROR(VLOOKUP($C105,הוצאות!$B:$Z,5,FALSE),""))</f>
        <v>הוצאות מרכז מחוננים</v>
      </c>
      <c r="E105" s="77">
        <v>167435</v>
      </c>
      <c r="F105" s="77">
        <v>114565</v>
      </c>
      <c r="G105" s="77">
        <v>145246</v>
      </c>
      <c r="H105" s="78">
        <v>251440</v>
      </c>
      <c r="I105" s="78">
        <v>201029</v>
      </c>
      <c r="J105" s="78">
        <v>265358.28000000003</v>
      </c>
      <c r="K105" s="79">
        <f ca="1">IF($C105="סה""כ",SUM(INDIRECT(ADDRESS(6,COLUMN())&amp;":"&amp;ADDRESS(ROW()-1,COLUMN()))),IFERROR(VLOOKUP($C105,הוצאות!$B:$AA,K$4-1,FALSE),""))</f>
        <v>0</v>
      </c>
      <c r="L105" s="79">
        <f ca="1">IF($C105="סה""כ",SUM(INDIRECT(ADDRESS(6,COLUMN())&amp;":"&amp;ADDRESS(ROW()-1,COLUMN()))),IFERROR(VLOOKUP($C105,הוצאות!$B:$AA,L$4-1,FALSE),""))</f>
        <v>0</v>
      </c>
      <c r="M105" s="79">
        <f ca="1">IF($C105="סה""כ",SUM(INDIRECT(ADDRESS(6,COLUMN())&amp;":"&amp;ADDRESS(ROW()-1,COLUMN()))),IFERROR(VLOOKUP($C105,הוצאות!$B:$AA,M$4-1,FALSE),""))</f>
        <v>0</v>
      </c>
      <c r="N105" s="79">
        <f ca="1">IF($C105="סה""כ",SUM(INDIRECT(ADDRESS(6,COLUMN())&amp;":"&amp;ADDRESS(ROW()-1,COLUMN()))),IFERROR(VLOOKUP($C105,הוצאות!$B:$AA,N$4-1,FALSE),""))</f>
        <v>0</v>
      </c>
      <c r="O105" s="79">
        <f ca="1">IF($C105="סה""כ",SUM(INDIRECT(ADDRESS(6,COLUMN())&amp;":"&amp;ADDRESS(ROW()-1,COLUMN()))),IFERROR(VLOOKUP($C105,הוצאות!$B:$AA,O$4-1,FALSE),""))</f>
        <v>0</v>
      </c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1"/>
    </row>
    <row r="106" spans="1:32" ht="16.5" thickBot="1" x14ac:dyDescent="0.3">
      <c r="A106" s="52">
        <f t="shared" si="2"/>
        <v>1</v>
      </c>
      <c r="C106" s="75">
        <f>IF(OR(C105="סה""כ",C105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1813600110</v>
      </c>
      <c r="D106" s="76" t="str">
        <f>IF(C106="סה""כ","",IFERROR(VLOOKUP($C106,הוצאות!$B:$Z,5,FALSE),""))</f>
        <v>שכר חינוך משלים</v>
      </c>
      <c r="E106" s="77">
        <v>167435</v>
      </c>
      <c r="F106" s="77">
        <v>114565</v>
      </c>
      <c r="G106" s="77">
        <v>145246</v>
      </c>
      <c r="H106" s="78">
        <v>251440</v>
      </c>
      <c r="I106" s="78">
        <v>201029</v>
      </c>
      <c r="J106" s="78">
        <v>265358.28000000003</v>
      </c>
      <c r="K106" s="79">
        <f ca="1">IF($C106="סה""כ",SUM(INDIRECT(ADDRESS(6,COLUMN())&amp;":"&amp;ADDRESS(ROW()-1,COLUMN()))),IFERROR(VLOOKUP($C106,הוצאות!$B:$AA,K$4-1,FALSE),""))</f>
        <v>1450000</v>
      </c>
      <c r="L106" s="79">
        <f ca="1">IF($C106="סה""כ",SUM(INDIRECT(ADDRESS(6,COLUMN())&amp;":"&amp;ADDRESS(ROW()-1,COLUMN()))),IFERROR(VLOOKUP($C106,הוצאות!$B:$AA,L$4-1,FALSE),""))</f>
        <v>1450000</v>
      </c>
      <c r="M106" s="79">
        <f ca="1">IF($C106="סה""כ",SUM(INDIRECT(ADDRESS(6,COLUMN())&amp;":"&amp;ADDRESS(ROW()-1,COLUMN()))),IFERROR(VLOOKUP($C106,הוצאות!$B:$AA,M$4-1,FALSE),""))</f>
        <v>1450000</v>
      </c>
      <c r="N106" s="79">
        <f ca="1">IF($C106="סה""כ",SUM(INDIRECT(ADDRESS(6,COLUMN())&amp;":"&amp;ADDRESS(ROW()-1,COLUMN()))),IFERROR(VLOOKUP($C106,הוצאות!$B:$AA,N$4-1,FALSE),""))</f>
        <v>1450000</v>
      </c>
      <c r="O106" s="79">
        <f ca="1">IF($C106="סה""כ",SUM(INDIRECT(ADDRESS(6,COLUMN())&amp;":"&amp;ADDRESS(ROW()-1,COLUMN()))),IFERROR(VLOOKUP($C106,הוצאות!$B:$AA,O$4-1,FALSE),""))</f>
        <v>0</v>
      </c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1"/>
    </row>
    <row r="107" spans="1:32" ht="16.5" thickBot="1" x14ac:dyDescent="0.3">
      <c r="A107" s="52">
        <f t="shared" si="2"/>
        <v>1</v>
      </c>
      <c r="C107" s="75">
        <f>IF(OR(C106="סה""כ",C106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1813601780</v>
      </c>
      <c r="D107" s="76" t="str">
        <f>IF(C107="סה""כ","",IFERROR(VLOOKUP($C107,הוצאות!$B:$Z,5,FALSE),""))</f>
        <v>חינוך משלים/מנ"ע/אומץ/תלם</v>
      </c>
      <c r="E107" s="77">
        <v>167435</v>
      </c>
      <c r="F107" s="77">
        <v>114565</v>
      </c>
      <c r="G107" s="77">
        <v>145246</v>
      </c>
      <c r="H107" s="78">
        <v>251440</v>
      </c>
      <c r="I107" s="78">
        <v>201029</v>
      </c>
      <c r="J107" s="78">
        <v>265358.28000000003</v>
      </c>
      <c r="K107" s="79">
        <f ca="1">IF($C107="סה""כ",SUM(INDIRECT(ADDRESS(6,COLUMN())&amp;":"&amp;ADDRESS(ROW()-1,COLUMN()))),IFERROR(VLOOKUP($C107,הוצאות!$B:$AA,K$4-1,FALSE),""))</f>
        <v>2000</v>
      </c>
      <c r="L107" s="79">
        <f ca="1">IF($C107="סה""כ",SUM(INDIRECT(ADDRESS(6,COLUMN())&amp;":"&amp;ADDRESS(ROW()-1,COLUMN()))),IFERROR(VLOOKUP($C107,הוצאות!$B:$AA,L$4-1,FALSE),""))</f>
        <v>2000</v>
      </c>
      <c r="M107" s="79">
        <f ca="1">IF($C107="סה""כ",SUM(INDIRECT(ADDRESS(6,COLUMN())&amp;":"&amp;ADDRESS(ROW()-1,COLUMN()))),IFERROR(VLOOKUP($C107,הוצאות!$B:$AA,M$4-1,FALSE),""))</f>
        <v>0</v>
      </c>
      <c r="N107" s="79">
        <f ca="1">IF($C107="סה""כ",SUM(INDIRECT(ADDRESS(6,COLUMN())&amp;":"&amp;ADDRESS(ROW()-1,COLUMN()))),IFERROR(VLOOKUP($C107,הוצאות!$B:$AA,N$4-1,FALSE),""))</f>
        <v>0</v>
      </c>
      <c r="O107" s="79">
        <f ca="1">IF($C107="סה""כ",SUM(INDIRECT(ADDRESS(6,COLUMN())&amp;":"&amp;ADDRESS(ROW()-1,COLUMN()))),IFERROR(VLOOKUP($C107,הוצאות!$B:$AA,O$4-1,FALSE),""))</f>
        <v>0</v>
      </c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1"/>
    </row>
    <row r="108" spans="1:32" ht="16.5" thickBot="1" x14ac:dyDescent="0.3">
      <c r="A108" s="52">
        <f t="shared" si="2"/>
        <v>1</v>
      </c>
      <c r="C108" s="75">
        <f>IF(OR(C107="סה""כ",C107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1813605110</v>
      </c>
      <c r="D108" s="76" t="str">
        <f>IF(C108="סה""כ","",IFERROR(VLOOKUP($C108,הוצאות!$B:$Z,5,FALSE),""))</f>
        <v>מרכז ניותן - שכר</v>
      </c>
      <c r="E108" s="77">
        <v>167435</v>
      </c>
      <c r="F108" s="77">
        <v>114565</v>
      </c>
      <c r="G108" s="77">
        <v>145246</v>
      </c>
      <c r="H108" s="78">
        <v>251440</v>
      </c>
      <c r="I108" s="78">
        <v>201029</v>
      </c>
      <c r="J108" s="78">
        <v>265358.28000000003</v>
      </c>
      <c r="K108" s="79">
        <f ca="1">IF($C108="סה""כ",SUM(INDIRECT(ADDRESS(6,COLUMN())&amp;":"&amp;ADDRESS(ROW()-1,COLUMN()))),IFERROR(VLOOKUP($C108,הוצאות!$B:$AA,K$4-1,FALSE),""))</f>
        <v>105000</v>
      </c>
      <c r="L108" s="79">
        <f ca="1">IF($C108="סה""כ",SUM(INDIRECT(ADDRESS(6,COLUMN())&amp;":"&amp;ADDRESS(ROW()-1,COLUMN()))),IFERROR(VLOOKUP($C108,הוצאות!$B:$AA,L$4-1,FALSE),""))</f>
        <v>105000</v>
      </c>
      <c r="M108" s="79">
        <f ca="1">IF($C108="סה""כ",SUM(INDIRECT(ADDRESS(6,COLUMN())&amp;":"&amp;ADDRESS(ROW()-1,COLUMN()))),IFERROR(VLOOKUP($C108,הוצאות!$B:$AA,M$4-1,FALSE),""))</f>
        <v>105000</v>
      </c>
      <c r="N108" s="79">
        <f ca="1">IF($C108="סה""כ",SUM(INDIRECT(ADDRESS(6,COLUMN())&amp;":"&amp;ADDRESS(ROW()-1,COLUMN()))),IFERROR(VLOOKUP($C108,הוצאות!$B:$AA,N$4-1,FALSE),""))</f>
        <v>105000</v>
      </c>
      <c r="O108" s="79">
        <f ca="1">IF($C108="סה""כ",SUM(INDIRECT(ADDRESS(6,COLUMN())&amp;":"&amp;ADDRESS(ROW()-1,COLUMN()))),IFERROR(VLOOKUP($C108,הוצאות!$B:$AA,O$4-1,FALSE),""))</f>
        <v>0</v>
      </c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1"/>
    </row>
    <row r="109" spans="1:32" ht="16.5" thickBot="1" x14ac:dyDescent="0.3">
      <c r="A109" s="52">
        <f t="shared" si="2"/>
        <v>1</v>
      </c>
      <c r="C109" s="75">
        <f>IF(OR(C108="סה""כ",C108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1813605840</v>
      </c>
      <c r="D109" s="76" t="str">
        <f>IF(C109="סה""כ","",IFERROR(VLOOKUP($C109,הוצאות!$B:$Z,5,FALSE),""))</f>
        <v>מרכז ניותן - שונות</v>
      </c>
      <c r="E109" s="77">
        <v>167435</v>
      </c>
      <c r="F109" s="77">
        <v>114565</v>
      </c>
      <c r="G109" s="77">
        <v>145246</v>
      </c>
      <c r="H109" s="78">
        <v>251440</v>
      </c>
      <c r="I109" s="78">
        <v>201029</v>
      </c>
      <c r="J109" s="78">
        <v>265358.28000000003</v>
      </c>
      <c r="K109" s="79">
        <f ca="1">IF($C109="סה""כ",SUM(INDIRECT(ADDRESS(6,COLUMN())&amp;":"&amp;ADDRESS(ROW()-1,COLUMN()))),IFERROR(VLOOKUP($C109,הוצאות!$B:$AA,K$4-1,FALSE),""))</f>
        <v>0</v>
      </c>
      <c r="L109" s="79">
        <f ca="1">IF($C109="סה""כ",SUM(INDIRECT(ADDRESS(6,COLUMN())&amp;":"&amp;ADDRESS(ROW()-1,COLUMN()))),IFERROR(VLOOKUP($C109,הוצאות!$B:$AA,L$4-1,FALSE),""))</f>
        <v>0</v>
      </c>
      <c r="M109" s="79">
        <f ca="1">IF($C109="סה""כ",SUM(INDIRECT(ADDRESS(6,COLUMN())&amp;":"&amp;ADDRESS(ROW()-1,COLUMN()))),IFERROR(VLOOKUP($C109,הוצאות!$B:$AA,M$4-1,FALSE),""))</f>
        <v>2000</v>
      </c>
      <c r="N109" s="79">
        <f ca="1">IF($C109="סה""כ",SUM(INDIRECT(ADDRESS(6,COLUMN())&amp;":"&amp;ADDRESS(ROW()-1,COLUMN()))),IFERROR(VLOOKUP($C109,הוצאות!$B:$AA,N$4-1,FALSE),""))</f>
        <v>2000</v>
      </c>
      <c r="O109" s="79">
        <f ca="1">IF($C109="סה""כ",SUM(INDIRECT(ADDRESS(6,COLUMN())&amp;":"&amp;ADDRESS(ROW()-1,COLUMN()))),IFERROR(VLOOKUP($C109,הוצאות!$B:$AA,O$4-1,FALSE),""))</f>
        <v>0</v>
      </c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1"/>
    </row>
    <row r="110" spans="1:32" ht="16.5" thickBot="1" x14ac:dyDescent="0.3">
      <c r="A110" s="52">
        <f t="shared" si="2"/>
        <v>1</v>
      </c>
      <c r="C110" s="75">
        <f>IF(OR(C109="סה""כ",C109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1813700110</v>
      </c>
      <c r="D110" s="76" t="str">
        <f>IF(C110="סה""כ","",IFERROR(VLOOKUP($C110,הוצאות!$B:$Z,5,FALSE),""))</f>
        <v>שכר עובדי חווה חקלאית</v>
      </c>
      <c r="E110" s="77">
        <v>167435</v>
      </c>
      <c r="F110" s="77">
        <v>114565</v>
      </c>
      <c r="G110" s="77">
        <v>145246</v>
      </c>
      <c r="H110" s="78">
        <v>251440</v>
      </c>
      <c r="I110" s="78">
        <v>201029</v>
      </c>
      <c r="J110" s="78">
        <v>265358.28000000003</v>
      </c>
      <c r="K110" s="79">
        <f ca="1">IF($C110="סה""כ",SUM(INDIRECT(ADDRESS(6,COLUMN())&amp;":"&amp;ADDRESS(ROW()-1,COLUMN()))),IFERROR(VLOOKUP($C110,הוצאות!$B:$AA,K$4-1,FALSE),""))</f>
        <v>339000</v>
      </c>
      <c r="L110" s="79">
        <f ca="1">IF($C110="סה""כ",SUM(INDIRECT(ADDRESS(6,COLUMN())&amp;":"&amp;ADDRESS(ROW()-1,COLUMN()))),IFERROR(VLOOKUP($C110,הוצאות!$B:$AA,L$4-1,FALSE),""))</f>
        <v>339000</v>
      </c>
      <c r="M110" s="79">
        <f ca="1">IF($C110="סה""כ",SUM(INDIRECT(ADDRESS(6,COLUMN())&amp;":"&amp;ADDRESS(ROW()-1,COLUMN()))),IFERROR(VLOOKUP($C110,הוצאות!$B:$AA,M$4-1,FALSE),""))</f>
        <v>350000</v>
      </c>
      <c r="N110" s="79">
        <f ca="1">IF($C110="סה""כ",SUM(INDIRECT(ADDRESS(6,COLUMN())&amp;":"&amp;ADDRESS(ROW()-1,COLUMN()))),IFERROR(VLOOKUP($C110,הוצאות!$B:$AA,N$4-1,FALSE),""))</f>
        <v>354000</v>
      </c>
      <c r="O110" s="79">
        <f ca="1">IF($C110="סה""כ",SUM(INDIRECT(ADDRESS(6,COLUMN())&amp;":"&amp;ADDRESS(ROW()-1,COLUMN()))),IFERROR(VLOOKUP($C110,הוצאות!$B:$AA,O$4-1,FALSE),""))</f>
        <v>0</v>
      </c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1"/>
    </row>
    <row r="111" spans="1:32" ht="16.5" thickBot="1" x14ac:dyDescent="0.3">
      <c r="A111" s="52">
        <f t="shared" si="2"/>
        <v>1</v>
      </c>
      <c r="C111" s="75">
        <f>IF(OR(C110="סה""כ",C110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1813700410</v>
      </c>
      <c r="D111" s="76" t="str">
        <f>IF(C111="סה""כ","",IFERROR(VLOOKUP($C111,הוצאות!$B:$Z,5,FALSE),""))</f>
        <v>חכירת אדמה לחווה חקלאית</v>
      </c>
      <c r="E111" s="77">
        <v>167435</v>
      </c>
      <c r="F111" s="77">
        <v>114565</v>
      </c>
      <c r="G111" s="77">
        <v>145246</v>
      </c>
      <c r="H111" s="78">
        <v>251440</v>
      </c>
      <c r="I111" s="78">
        <v>201029</v>
      </c>
      <c r="J111" s="78">
        <v>265358.28000000003</v>
      </c>
      <c r="K111" s="79">
        <f ca="1">IF($C111="סה""כ",SUM(INDIRECT(ADDRESS(6,COLUMN())&amp;":"&amp;ADDRESS(ROW()-1,COLUMN()))),IFERROR(VLOOKUP($C111,הוצאות!$B:$AA,K$4-1,FALSE),""))</f>
        <v>20000</v>
      </c>
      <c r="L111" s="79">
        <f ca="1">IF($C111="סה""כ",SUM(INDIRECT(ADDRESS(6,COLUMN())&amp;":"&amp;ADDRESS(ROW()-1,COLUMN()))),IFERROR(VLOOKUP($C111,הוצאות!$B:$AA,L$4-1,FALSE),""))</f>
        <v>20000</v>
      </c>
      <c r="M111" s="79">
        <f ca="1">IF($C111="סה""כ",SUM(INDIRECT(ADDRESS(6,COLUMN())&amp;":"&amp;ADDRESS(ROW()-1,COLUMN()))),IFERROR(VLOOKUP($C111,הוצאות!$B:$AA,M$4-1,FALSE),""))</f>
        <v>20000</v>
      </c>
      <c r="N111" s="79">
        <f ca="1">IF($C111="סה""כ",SUM(INDIRECT(ADDRESS(6,COLUMN())&amp;":"&amp;ADDRESS(ROW()-1,COLUMN()))),IFERROR(VLOOKUP($C111,הוצאות!$B:$AA,N$4-1,FALSE),""))</f>
        <v>20000</v>
      </c>
      <c r="O111" s="79">
        <f ca="1">IF($C111="סה""כ",SUM(INDIRECT(ADDRESS(6,COLUMN())&amp;":"&amp;ADDRESS(ROW()-1,COLUMN()))),IFERROR(VLOOKUP($C111,הוצאות!$B:$AA,O$4-1,FALSE),""))</f>
        <v>0</v>
      </c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1"/>
    </row>
    <row r="112" spans="1:32" ht="16.5" thickBot="1" x14ac:dyDescent="0.3">
      <c r="A112" s="52">
        <f t="shared" si="2"/>
        <v>1</v>
      </c>
      <c r="C112" s="75">
        <f>IF(OR(C111="סה""כ",C111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1813700431</v>
      </c>
      <c r="D112" s="76" t="str">
        <f>IF(C112="סה""כ","",IFERROR(VLOOKUP($C112,הוצאות!$B:$Z,5,FALSE),""))</f>
        <v>הוצאות חשמל לחווה</v>
      </c>
      <c r="E112" s="77">
        <v>167435</v>
      </c>
      <c r="F112" s="77">
        <v>114565</v>
      </c>
      <c r="G112" s="77">
        <v>145246</v>
      </c>
      <c r="H112" s="78">
        <v>251440</v>
      </c>
      <c r="I112" s="78">
        <v>201029</v>
      </c>
      <c r="J112" s="78">
        <v>265358.28000000003</v>
      </c>
      <c r="K112" s="79">
        <f ca="1">IF($C112="סה""כ",SUM(INDIRECT(ADDRESS(6,COLUMN())&amp;":"&amp;ADDRESS(ROW()-1,COLUMN()))),IFERROR(VLOOKUP($C112,הוצאות!$B:$AA,K$4-1,FALSE),""))</f>
        <v>0</v>
      </c>
      <c r="L112" s="79">
        <f ca="1">IF($C112="סה""כ",SUM(INDIRECT(ADDRESS(6,COLUMN())&amp;":"&amp;ADDRESS(ROW()-1,COLUMN()))),IFERROR(VLOOKUP($C112,הוצאות!$B:$AA,L$4-1,FALSE),""))</f>
        <v>0</v>
      </c>
      <c r="M112" s="79">
        <f ca="1">IF($C112="סה""כ",SUM(INDIRECT(ADDRESS(6,COLUMN())&amp;":"&amp;ADDRESS(ROW()-1,COLUMN()))),IFERROR(VLOOKUP($C112,הוצאות!$B:$AA,M$4-1,FALSE),""))</f>
        <v>0</v>
      </c>
      <c r="N112" s="79">
        <f ca="1">IF($C112="סה""כ",SUM(INDIRECT(ADDRESS(6,COLUMN())&amp;":"&amp;ADDRESS(ROW()-1,COLUMN()))),IFERROR(VLOOKUP($C112,הוצאות!$B:$AA,N$4-1,FALSE),""))</f>
        <v>0</v>
      </c>
      <c r="O112" s="79">
        <f ca="1">IF($C112="סה""כ",SUM(INDIRECT(ADDRESS(6,COLUMN())&amp;":"&amp;ADDRESS(ROW()-1,COLUMN()))),IFERROR(VLOOKUP($C112,הוצאות!$B:$AA,O$4-1,FALSE),""))</f>
        <v>0</v>
      </c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1"/>
    </row>
    <row r="113" spans="1:32" ht="16.5" thickBot="1" x14ac:dyDescent="0.3">
      <c r="A113" s="52">
        <f t="shared" si="2"/>
        <v>1</v>
      </c>
      <c r="C113" s="75">
        <f>IF(OR(C112="סה""כ",C112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1813700432</v>
      </c>
      <c r="D113" s="76" t="str">
        <f>IF(C113="סה""כ","",IFERROR(VLOOKUP($C113,הוצאות!$B:$Z,5,FALSE),""))</f>
        <v>מים לחווה חקלאית</v>
      </c>
      <c r="E113" s="77">
        <v>167435</v>
      </c>
      <c r="F113" s="77">
        <v>114565</v>
      </c>
      <c r="G113" s="77">
        <v>145246</v>
      </c>
      <c r="H113" s="78">
        <v>251440</v>
      </c>
      <c r="I113" s="78">
        <v>201029</v>
      </c>
      <c r="J113" s="78">
        <v>265358.28000000003</v>
      </c>
      <c r="K113" s="79">
        <f ca="1">IF($C113="סה""כ",SUM(INDIRECT(ADDRESS(6,COLUMN())&amp;":"&amp;ADDRESS(ROW()-1,COLUMN()))),IFERROR(VLOOKUP($C113,הוצאות!$B:$AA,K$4-1,FALSE),""))</f>
        <v>12000</v>
      </c>
      <c r="L113" s="79">
        <f ca="1">IF($C113="סה""כ",SUM(INDIRECT(ADDRESS(6,COLUMN())&amp;":"&amp;ADDRESS(ROW()-1,COLUMN()))),IFERROR(VLOOKUP($C113,הוצאות!$B:$AA,L$4-1,FALSE),""))</f>
        <v>12000</v>
      </c>
      <c r="M113" s="79">
        <f ca="1">IF($C113="סה""כ",SUM(INDIRECT(ADDRESS(6,COLUMN())&amp;":"&amp;ADDRESS(ROW()-1,COLUMN()))),IFERROR(VLOOKUP($C113,הוצאות!$B:$AA,M$4-1,FALSE),""))</f>
        <v>12000</v>
      </c>
      <c r="N113" s="79">
        <f ca="1">IF($C113="סה""כ",SUM(INDIRECT(ADDRESS(6,COLUMN())&amp;":"&amp;ADDRESS(ROW()-1,COLUMN()))),IFERROR(VLOOKUP($C113,הוצאות!$B:$AA,N$4-1,FALSE),""))</f>
        <v>12000</v>
      </c>
      <c r="O113" s="79">
        <f ca="1">IF($C113="סה""כ",SUM(INDIRECT(ADDRESS(6,COLUMN())&amp;":"&amp;ADDRESS(ROW()-1,COLUMN()))),IFERROR(VLOOKUP($C113,הוצאות!$B:$AA,O$4-1,FALSE),""))</f>
        <v>0</v>
      </c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1"/>
    </row>
    <row r="114" spans="1:32" ht="16.5" thickBot="1" x14ac:dyDescent="0.3">
      <c r="A114" s="52">
        <f t="shared" si="2"/>
        <v>1</v>
      </c>
      <c r="C114" s="75">
        <f>IF(OR(C113="סה""כ",C113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1813700540</v>
      </c>
      <c r="D114" s="76" t="str">
        <f>IF(C114="סה""כ","",IFERROR(VLOOKUP($C114,הוצאות!$B:$Z,5,FALSE),""))</f>
        <v>תקשורת לחווה חקלאית</v>
      </c>
      <c r="E114" s="77">
        <v>167435</v>
      </c>
      <c r="F114" s="77">
        <v>114565</v>
      </c>
      <c r="G114" s="77">
        <v>145246</v>
      </c>
      <c r="H114" s="78">
        <v>251440</v>
      </c>
      <c r="I114" s="78">
        <v>201029</v>
      </c>
      <c r="J114" s="78">
        <v>265358.28000000003</v>
      </c>
      <c r="K114" s="79">
        <f ca="1">IF($C114="סה""כ",SUM(INDIRECT(ADDRESS(6,COLUMN())&amp;":"&amp;ADDRESS(ROW()-1,COLUMN()))),IFERROR(VLOOKUP($C114,הוצאות!$B:$AA,K$4-1,FALSE),""))</f>
        <v>4000</v>
      </c>
      <c r="L114" s="79">
        <f ca="1">IF($C114="סה""כ",SUM(INDIRECT(ADDRESS(6,COLUMN())&amp;":"&amp;ADDRESS(ROW()-1,COLUMN()))),IFERROR(VLOOKUP($C114,הוצאות!$B:$AA,L$4-1,FALSE),""))</f>
        <v>4000</v>
      </c>
      <c r="M114" s="79">
        <f ca="1">IF($C114="סה""כ",SUM(INDIRECT(ADDRESS(6,COLUMN())&amp;":"&amp;ADDRESS(ROW()-1,COLUMN()))),IFERROR(VLOOKUP($C114,הוצאות!$B:$AA,M$4-1,FALSE),""))</f>
        <v>3000</v>
      </c>
      <c r="N114" s="79">
        <f ca="1">IF($C114="סה""כ",SUM(INDIRECT(ADDRESS(6,COLUMN())&amp;":"&amp;ADDRESS(ROW()-1,COLUMN()))),IFERROR(VLOOKUP($C114,הוצאות!$B:$AA,N$4-1,FALSE),""))</f>
        <v>3000</v>
      </c>
      <c r="O114" s="79">
        <f ca="1">IF($C114="סה""כ",SUM(INDIRECT(ADDRESS(6,COLUMN())&amp;":"&amp;ADDRESS(ROW()-1,COLUMN()))),IFERROR(VLOOKUP($C114,הוצאות!$B:$AA,O$4-1,FALSE),""))</f>
        <v>0</v>
      </c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1"/>
    </row>
    <row r="115" spans="1:32" ht="16.5" thickBot="1" x14ac:dyDescent="0.3">
      <c r="A115" s="52">
        <f t="shared" si="2"/>
        <v>1</v>
      </c>
      <c r="C115" s="75">
        <f>IF(OR(C114="סה""כ",C114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1813700720</v>
      </c>
      <c r="D115" s="76" t="str">
        <f>IF(C115="סה""כ","",IFERROR(VLOOKUP($C115,הוצאות!$B:$Z,5,FALSE),""))</f>
        <v>חומרים לחווה</v>
      </c>
      <c r="E115" s="77">
        <v>167435</v>
      </c>
      <c r="F115" s="77">
        <v>114565</v>
      </c>
      <c r="G115" s="77">
        <v>145246</v>
      </c>
      <c r="H115" s="78">
        <v>251440</v>
      </c>
      <c r="I115" s="78">
        <v>201029</v>
      </c>
      <c r="J115" s="78">
        <v>265358.28000000003</v>
      </c>
      <c r="K115" s="79">
        <f ca="1">IF($C115="סה""כ",SUM(INDIRECT(ADDRESS(6,COLUMN())&amp;":"&amp;ADDRESS(ROW()-1,COLUMN()))),IFERROR(VLOOKUP($C115,הוצאות!$B:$AA,K$4-1,FALSE),""))</f>
        <v>7000</v>
      </c>
      <c r="L115" s="79">
        <f ca="1">IF($C115="סה""כ",SUM(INDIRECT(ADDRESS(6,COLUMN())&amp;":"&amp;ADDRESS(ROW()-1,COLUMN()))),IFERROR(VLOOKUP($C115,הוצאות!$B:$AA,L$4-1,FALSE),""))</f>
        <v>7000</v>
      </c>
      <c r="M115" s="79">
        <f ca="1">IF($C115="סה""כ",SUM(INDIRECT(ADDRESS(6,COLUMN())&amp;":"&amp;ADDRESS(ROW()-1,COLUMN()))),IFERROR(VLOOKUP($C115,הוצאות!$B:$AA,M$4-1,FALSE),""))</f>
        <v>43000</v>
      </c>
      <c r="N115" s="79">
        <f ca="1">IF($C115="סה""כ",SUM(INDIRECT(ADDRESS(6,COLUMN())&amp;":"&amp;ADDRESS(ROW()-1,COLUMN()))),IFERROR(VLOOKUP($C115,הוצאות!$B:$AA,N$4-1,FALSE),""))</f>
        <v>43000</v>
      </c>
      <c r="O115" s="79">
        <f ca="1">IF($C115="סה""כ",SUM(INDIRECT(ADDRESS(6,COLUMN())&amp;":"&amp;ADDRESS(ROW()-1,COLUMN()))),IFERROR(VLOOKUP($C115,הוצאות!$B:$AA,O$4-1,FALSE),""))</f>
        <v>0</v>
      </c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1"/>
    </row>
    <row r="116" spans="1:32" ht="16.5" thickBot="1" x14ac:dyDescent="0.3">
      <c r="A116" s="52">
        <f t="shared" si="2"/>
        <v>1</v>
      </c>
      <c r="C116" s="75">
        <f>IF(OR(C115="סה""כ",C115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1813700750</v>
      </c>
      <c r="D116" s="76" t="str">
        <f>IF(C116="סה""כ","",IFERROR(VLOOKUP($C116,הוצאות!$B:$Z,5,FALSE),""))</f>
        <v>עבודת קבלניות לחווה</v>
      </c>
      <c r="E116" s="77">
        <v>167435</v>
      </c>
      <c r="F116" s="77">
        <v>114565</v>
      </c>
      <c r="G116" s="77">
        <v>145246</v>
      </c>
      <c r="H116" s="78">
        <v>251440</v>
      </c>
      <c r="I116" s="78">
        <v>201029</v>
      </c>
      <c r="J116" s="78">
        <v>265358.28000000003</v>
      </c>
      <c r="K116" s="79">
        <f ca="1">IF($C116="סה""כ",SUM(INDIRECT(ADDRESS(6,COLUMN())&amp;":"&amp;ADDRESS(ROW()-1,COLUMN()))),IFERROR(VLOOKUP($C116,הוצאות!$B:$AA,K$4-1,FALSE),""))</f>
        <v>26000</v>
      </c>
      <c r="L116" s="79">
        <f ca="1">IF($C116="סה""כ",SUM(INDIRECT(ADDRESS(6,COLUMN())&amp;":"&amp;ADDRESS(ROW()-1,COLUMN()))),IFERROR(VLOOKUP($C116,הוצאות!$B:$AA,L$4-1,FALSE),""))</f>
        <v>26000</v>
      </c>
      <c r="M116" s="79">
        <f ca="1">IF($C116="סה""כ",SUM(INDIRECT(ADDRESS(6,COLUMN())&amp;":"&amp;ADDRESS(ROW()-1,COLUMN()))),IFERROR(VLOOKUP($C116,הוצאות!$B:$AA,M$4-1,FALSE),""))</f>
        <v>0</v>
      </c>
      <c r="N116" s="79">
        <f ca="1">IF($C116="סה""כ",SUM(INDIRECT(ADDRESS(6,COLUMN())&amp;":"&amp;ADDRESS(ROW()-1,COLUMN()))),IFERROR(VLOOKUP($C116,הוצאות!$B:$AA,N$4-1,FALSE),""))</f>
        <v>0</v>
      </c>
      <c r="O116" s="79">
        <f ca="1">IF($C116="סה""כ",SUM(INDIRECT(ADDRESS(6,COLUMN())&amp;":"&amp;ADDRESS(ROW()-1,COLUMN()))),IFERROR(VLOOKUP($C116,הוצאות!$B:$AA,O$4-1,FALSE),""))</f>
        <v>0</v>
      </c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1"/>
    </row>
    <row r="117" spans="1:32" ht="16.5" thickBot="1" x14ac:dyDescent="0.3">
      <c r="A117" s="52">
        <f t="shared" si="2"/>
        <v>1</v>
      </c>
      <c r="C117" s="75">
        <f>IF(OR(C116="סה""כ",C116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1813700780</v>
      </c>
      <c r="D117" s="76" t="str">
        <f>IF(C117="סה""כ","",IFERROR(VLOOKUP($C117,הוצאות!$B:$Z,5,FALSE),""))</f>
        <v>הוצ"שונות לחווה</v>
      </c>
      <c r="E117" s="77">
        <v>167435</v>
      </c>
      <c r="F117" s="77">
        <v>114565</v>
      </c>
      <c r="G117" s="77">
        <v>145246</v>
      </c>
      <c r="H117" s="78">
        <v>251440</v>
      </c>
      <c r="I117" s="78">
        <v>201029</v>
      </c>
      <c r="J117" s="78">
        <v>265358.28000000003</v>
      </c>
      <c r="K117" s="79">
        <f ca="1">IF($C117="סה""כ",SUM(INDIRECT(ADDRESS(6,COLUMN())&amp;":"&amp;ADDRESS(ROW()-1,COLUMN()))),IFERROR(VLOOKUP($C117,הוצאות!$B:$AA,K$4-1,FALSE),""))</f>
        <v>10000</v>
      </c>
      <c r="L117" s="79">
        <f ca="1">IF($C117="סה""כ",SUM(INDIRECT(ADDRESS(6,COLUMN())&amp;":"&amp;ADDRESS(ROW()-1,COLUMN()))),IFERROR(VLOOKUP($C117,הוצאות!$B:$AA,L$4-1,FALSE),""))</f>
        <v>10000</v>
      </c>
      <c r="M117" s="79">
        <f ca="1">IF($C117="סה""כ",SUM(INDIRECT(ADDRESS(6,COLUMN())&amp;":"&amp;ADDRESS(ROW()-1,COLUMN()))),IFERROR(VLOOKUP($C117,הוצאות!$B:$AA,M$4-1,FALSE),""))</f>
        <v>14000</v>
      </c>
      <c r="N117" s="79">
        <f ca="1">IF($C117="סה""כ",SUM(INDIRECT(ADDRESS(6,COLUMN())&amp;":"&amp;ADDRESS(ROW()-1,COLUMN()))),IFERROR(VLOOKUP($C117,הוצאות!$B:$AA,N$4-1,FALSE),""))</f>
        <v>14000</v>
      </c>
      <c r="O117" s="79">
        <f ca="1">IF($C117="סה""כ",SUM(INDIRECT(ADDRESS(6,COLUMN())&amp;":"&amp;ADDRESS(ROW()-1,COLUMN()))),IFERROR(VLOOKUP($C117,הוצאות!$B:$AA,O$4-1,FALSE),""))</f>
        <v>0</v>
      </c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1"/>
    </row>
    <row r="118" spans="1:32" ht="16.5" thickBot="1" x14ac:dyDescent="0.3">
      <c r="A118" s="52">
        <f t="shared" si="2"/>
        <v>1</v>
      </c>
      <c r="C118" s="75">
        <f>IF(OR(C117="סה""כ",C117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1813800780</v>
      </c>
      <c r="D118" s="76" t="str">
        <f>IF(C118="סה""כ","",IFERROR(VLOOKUP($C118,הוצאות!$B:$Z,5,FALSE),""))</f>
        <v>הוצאות לקיטנות</v>
      </c>
      <c r="E118" s="77">
        <v>167435</v>
      </c>
      <c r="F118" s="77">
        <v>114565</v>
      </c>
      <c r="G118" s="77">
        <v>145246</v>
      </c>
      <c r="H118" s="78">
        <v>251440</v>
      </c>
      <c r="I118" s="78">
        <v>201029</v>
      </c>
      <c r="J118" s="78">
        <v>265358.28000000003</v>
      </c>
      <c r="K118" s="79">
        <f ca="1">IF($C118="סה""כ",SUM(INDIRECT(ADDRESS(6,COLUMN())&amp;":"&amp;ADDRESS(ROW()-1,COLUMN()))),IFERROR(VLOOKUP($C118,הוצאות!$B:$AA,K$4-1,FALSE),""))</f>
        <v>850000</v>
      </c>
      <c r="L118" s="79">
        <f ca="1">IF($C118="סה""כ",SUM(INDIRECT(ADDRESS(6,COLUMN())&amp;":"&amp;ADDRESS(ROW()-1,COLUMN()))),IFERROR(VLOOKUP($C118,הוצאות!$B:$AA,L$4-1,FALSE),""))</f>
        <v>850000</v>
      </c>
      <c r="M118" s="79">
        <f ca="1">IF($C118="סה""כ",SUM(INDIRECT(ADDRESS(6,COLUMN())&amp;":"&amp;ADDRESS(ROW()-1,COLUMN()))),IFERROR(VLOOKUP($C118,הוצאות!$B:$AA,M$4-1,FALSE),""))</f>
        <v>850000</v>
      </c>
      <c r="N118" s="79">
        <f ca="1">IF($C118="סה""כ",SUM(INDIRECT(ADDRESS(6,COLUMN())&amp;":"&amp;ADDRESS(ROW()-1,COLUMN()))),IFERROR(VLOOKUP($C118,הוצאות!$B:$AA,N$4-1,FALSE),""))</f>
        <v>850000</v>
      </c>
      <c r="O118" s="79">
        <f ca="1">IF($C118="סה""כ",SUM(INDIRECT(ADDRESS(6,COLUMN())&amp;":"&amp;ADDRESS(ROW()-1,COLUMN()))),IFERROR(VLOOKUP($C118,הוצאות!$B:$AA,O$4-1,FALSE),""))</f>
        <v>0</v>
      </c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1"/>
    </row>
    <row r="119" spans="1:32" ht="16.5" thickBot="1" x14ac:dyDescent="0.3">
      <c r="A119" s="52">
        <f t="shared" si="2"/>
        <v>1</v>
      </c>
      <c r="C119" s="75">
        <f>IF(OR(C118="סה""כ",C118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1814000110</v>
      </c>
      <c r="D119" s="76" t="str">
        <f>IF(C119="סה""כ","",IFERROR(VLOOKUP($C119,הוצאות!$B:$Z,5,FALSE),""))</f>
        <v>שכר חטיבת ביניים</v>
      </c>
      <c r="E119" s="77">
        <v>167435</v>
      </c>
      <c r="F119" s="77">
        <v>114565</v>
      </c>
      <c r="G119" s="77">
        <v>145246</v>
      </c>
      <c r="H119" s="78">
        <v>251440</v>
      </c>
      <c r="I119" s="78">
        <v>201029</v>
      </c>
      <c r="J119" s="78">
        <v>265358.28000000003</v>
      </c>
      <c r="K119" s="79">
        <f ca="1">IF($C119="סה""כ",SUM(INDIRECT(ADDRESS(6,COLUMN())&amp;":"&amp;ADDRESS(ROW()-1,COLUMN()))),IFERROR(VLOOKUP($C119,הוצאות!$B:$AA,K$4-1,FALSE),""))</f>
        <v>0</v>
      </c>
      <c r="L119" s="79">
        <f ca="1">IF($C119="סה""כ",SUM(INDIRECT(ADDRESS(6,COLUMN())&amp;":"&amp;ADDRESS(ROW()-1,COLUMN()))),IFERROR(VLOOKUP($C119,הוצאות!$B:$AA,L$4-1,FALSE),""))</f>
        <v>0</v>
      </c>
      <c r="M119" s="79">
        <f ca="1">IF($C119="סה""כ",SUM(INDIRECT(ADDRESS(6,COLUMN())&amp;":"&amp;ADDRESS(ROW()-1,COLUMN()))),IFERROR(VLOOKUP($C119,הוצאות!$B:$AA,M$4-1,FALSE),""))</f>
        <v>0</v>
      </c>
      <c r="N119" s="79">
        <f ca="1">IF($C119="סה""כ",SUM(INDIRECT(ADDRESS(6,COLUMN())&amp;":"&amp;ADDRESS(ROW()-1,COLUMN()))),IFERROR(VLOOKUP($C119,הוצאות!$B:$AA,N$4-1,FALSE),""))</f>
        <v>0</v>
      </c>
      <c r="O119" s="79">
        <f ca="1">IF($C119="סה""כ",SUM(INDIRECT(ADDRESS(6,COLUMN())&amp;":"&amp;ADDRESS(ROW()-1,COLUMN()))),IFERROR(VLOOKUP($C119,הוצאות!$B:$AA,O$4-1,FALSE),""))</f>
        <v>0</v>
      </c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1"/>
    </row>
    <row r="120" spans="1:32" ht="16.5" thickBot="1" x14ac:dyDescent="0.3">
      <c r="A120" s="52">
        <f t="shared" si="2"/>
        <v>1</v>
      </c>
      <c r="C120" s="75">
        <f>IF(OR(C119="סה""כ",C119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1814000421</v>
      </c>
      <c r="D120" s="76" t="str">
        <f>IF(C120="סה""כ","",IFERROR(VLOOKUP($C120,הוצאות!$B:$Z,5,FALSE),""))</f>
        <v>אחזקת מיבנים</v>
      </c>
      <c r="E120" s="77">
        <v>167435</v>
      </c>
      <c r="F120" s="77">
        <v>114565</v>
      </c>
      <c r="G120" s="77">
        <v>145246</v>
      </c>
      <c r="H120" s="78">
        <v>251440</v>
      </c>
      <c r="I120" s="78">
        <v>201029</v>
      </c>
      <c r="J120" s="78">
        <v>265358.28000000003</v>
      </c>
      <c r="K120" s="79">
        <f ca="1">IF($C120="סה""כ",SUM(INDIRECT(ADDRESS(6,COLUMN())&amp;":"&amp;ADDRESS(ROW()-1,COLUMN()))),IFERROR(VLOOKUP($C120,הוצאות!$B:$AA,K$4-1,FALSE),""))</f>
        <v>238000</v>
      </c>
      <c r="L120" s="79">
        <f ca="1">IF($C120="סה""כ",SUM(INDIRECT(ADDRESS(6,COLUMN())&amp;":"&amp;ADDRESS(ROW()-1,COLUMN()))),IFERROR(VLOOKUP($C120,הוצאות!$B:$AA,L$4-1,FALSE),""))</f>
        <v>238000</v>
      </c>
      <c r="M120" s="79">
        <f ca="1">IF($C120="סה""כ",SUM(INDIRECT(ADDRESS(6,COLUMN())&amp;":"&amp;ADDRESS(ROW()-1,COLUMN()))),IFERROR(VLOOKUP($C120,הוצאות!$B:$AA,M$4-1,FALSE),""))</f>
        <v>238000</v>
      </c>
      <c r="N120" s="79">
        <f ca="1">IF($C120="סה""כ",SUM(INDIRECT(ADDRESS(6,COLUMN())&amp;":"&amp;ADDRESS(ROW()-1,COLUMN()))),IFERROR(VLOOKUP($C120,הוצאות!$B:$AA,N$4-1,FALSE),""))</f>
        <v>238000</v>
      </c>
      <c r="O120" s="79">
        <f ca="1">IF($C120="סה""כ",SUM(INDIRECT(ADDRESS(6,COLUMN())&amp;":"&amp;ADDRESS(ROW()-1,COLUMN()))),IFERROR(VLOOKUP($C120,הוצאות!$B:$AA,O$4-1,FALSE),""))</f>
        <v>0</v>
      </c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1"/>
    </row>
    <row r="121" spans="1:32" ht="16.5" thickBot="1" x14ac:dyDescent="0.3">
      <c r="A121" s="52">
        <f t="shared" si="2"/>
        <v>1</v>
      </c>
      <c r="C121" s="75">
        <f>IF(OR(C120="סה""כ",C120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1814000431</v>
      </c>
      <c r="D121" s="76" t="str">
        <f>IF(C121="סה""כ","",IFERROR(VLOOKUP($C121,הוצאות!$B:$Z,5,FALSE),""))</f>
        <v>הוצאות חשמל</v>
      </c>
      <c r="E121" s="77">
        <v>167435</v>
      </c>
      <c r="F121" s="77">
        <v>114565</v>
      </c>
      <c r="G121" s="77">
        <v>145246</v>
      </c>
      <c r="H121" s="78">
        <v>251440</v>
      </c>
      <c r="I121" s="78">
        <v>201029</v>
      </c>
      <c r="J121" s="78">
        <v>265358.28000000003</v>
      </c>
      <c r="K121" s="79">
        <f ca="1">IF($C121="סה""כ",SUM(INDIRECT(ADDRESS(6,COLUMN())&amp;":"&amp;ADDRESS(ROW()-1,COLUMN()))),IFERROR(VLOOKUP($C121,הוצאות!$B:$AA,K$4-1,FALSE),""))</f>
        <v>150000</v>
      </c>
      <c r="L121" s="79">
        <f ca="1">IF($C121="סה""כ",SUM(INDIRECT(ADDRESS(6,COLUMN())&amp;":"&amp;ADDRESS(ROW()-1,COLUMN()))),IFERROR(VLOOKUP($C121,הוצאות!$B:$AA,L$4-1,FALSE),""))</f>
        <v>150000</v>
      </c>
      <c r="M121" s="79">
        <f ca="1">IF($C121="סה""כ",SUM(INDIRECT(ADDRESS(6,COLUMN())&amp;":"&amp;ADDRESS(ROW()-1,COLUMN()))),IFERROR(VLOOKUP($C121,הוצאות!$B:$AA,M$4-1,FALSE),""))</f>
        <v>150000</v>
      </c>
      <c r="N121" s="79">
        <f ca="1">IF($C121="סה""כ",SUM(INDIRECT(ADDRESS(6,COLUMN())&amp;":"&amp;ADDRESS(ROW()-1,COLUMN()))),IFERROR(VLOOKUP($C121,הוצאות!$B:$AA,N$4-1,FALSE),""))</f>
        <v>150000</v>
      </c>
      <c r="O121" s="79">
        <f ca="1">IF($C121="סה""כ",SUM(INDIRECT(ADDRESS(6,COLUMN())&amp;":"&amp;ADDRESS(ROW()-1,COLUMN()))),IFERROR(VLOOKUP($C121,הוצאות!$B:$AA,O$4-1,FALSE),""))</f>
        <v>0</v>
      </c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1"/>
    </row>
    <row r="122" spans="1:32" ht="16.5" thickBot="1" x14ac:dyDescent="0.3">
      <c r="A122" s="52">
        <f t="shared" si="2"/>
        <v>1</v>
      </c>
      <c r="C122" s="75">
        <f>IF(OR(C121="סה""כ",C121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1814000432</v>
      </c>
      <c r="D122" s="76" t="str">
        <f>IF(C122="סה""כ","",IFERROR(VLOOKUP($C122,הוצאות!$B:$Z,5,FALSE),""))</f>
        <v>צריכת מיים</v>
      </c>
      <c r="E122" s="77">
        <v>167435</v>
      </c>
      <c r="F122" s="77">
        <v>114565</v>
      </c>
      <c r="G122" s="77">
        <v>145246</v>
      </c>
      <c r="H122" s="78">
        <v>251440</v>
      </c>
      <c r="I122" s="78">
        <v>201029</v>
      </c>
      <c r="J122" s="78">
        <v>265358.28000000003</v>
      </c>
      <c r="K122" s="79">
        <f ca="1">IF($C122="סה""כ",SUM(INDIRECT(ADDRESS(6,COLUMN())&amp;":"&amp;ADDRESS(ROW()-1,COLUMN()))),IFERROR(VLOOKUP($C122,הוצאות!$B:$AA,K$4-1,FALSE),""))</f>
        <v>0</v>
      </c>
      <c r="L122" s="79">
        <f ca="1">IF($C122="סה""כ",SUM(INDIRECT(ADDRESS(6,COLUMN())&amp;":"&amp;ADDRESS(ROW()-1,COLUMN()))),IFERROR(VLOOKUP($C122,הוצאות!$B:$AA,L$4-1,FALSE),""))</f>
        <v>0</v>
      </c>
      <c r="M122" s="79">
        <f ca="1">IF($C122="סה""כ",SUM(INDIRECT(ADDRESS(6,COLUMN())&amp;":"&amp;ADDRESS(ROW()-1,COLUMN()))),IFERROR(VLOOKUP($C122,הוצאות!$B:$AA,M$4-1,FALSE),""))</f>
        <v>65000</v>
      </c>
      <c r="N122" s="79">
        <f ca="1">IF($C122="סה""כ",SUM(INDIRECT(ADDRESS(6,COLUMN())&amp;":"&amp;ADDRESS(ROW()-1,COLUMN()))),IFERROR(VLOOKUP($C122,הוצאות!$B:$AA,N$4-1,FALSE),""))</f>
        <v>65000</v>
      </c>
      <c r="O122" s="79">
        <f ca="1">IF($C122="סה""כ",SUM(INDIRECT(ADDRESS(6,COLUMN())&amp;":"&amp;ADDRESS(ROW()-1,COLUMN()))),IFERROR(VLOOKUP($C122,הוצאות!$B:$AA,O$4-1,FALSE),""))</f>
        <v>0</v>
      </c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1"/>
    </row>
    <row r="123" spans="1:32" ht="16.5" thickBot="1" x14ac:dyDescent="0.3">
      <c r="A123" s="52">
        <f t="shared" si="2"/>
        <v>1</v>
      </c>
      <c r="C123" s="75">
        <f>IF(OR(C122="סה""כ",C122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1814000433</v>
      </c>
      <c r="D123" s="76" t="str">
        <f>IF(C123="סה""כ","",IFERROR(VLOOKUP($C123,הוצאות!$B:$Z,5,FALSE),""))</f>
        <v>דברי נקיון חט"ב</v>
      </c>
      <c r="E123" s="77">
        <v>167435</v>
      </c>
      <c r="F123" s="77">
        <v>114565</v>
      </c>
      <c r="G123" s="77">
        <v>145246</v>
      </c>
      <c r="H123" s="78">
        <v>251440</v>
      </c>
      <c r="I123" s="78">
        <v>201029</v>
      </c>
      <c r="J123" s="78">
        <v>265358.28000000003</v>
      </c>
      <c r="K123" s="79">
        <f ca="1">IF($C123="סה""כ",SUM(INDIRECT(ADDRESS(6,COLUMN())&amp;":"&amp;ADDRESS(ROW()-1,COLUMN()))),IFERROR(VLOOKUP($C123,הוצאות!$B:$AA,K$4-1,FALSE),""))</f>
        <v>0</v>
      </c>
      <c r="L123" s="79">
        <f ca="1">IF($C123="סה""כ",SUM(INDIRECT(ADDRESS(6,COLUMN())&amp;":"&amp;ADDRESS(ROW()-1,COLUMN()))),IFERROR(VLOOKUP($C123,הוצאות!$B:$AA,L$4-1,FALSE),""))</f>
        <v>0</v>
      </c>
      <c r="M123" s="79">
        <f ca="1">IF($C123="סה""כ",SUM(INDIRECT(ADDRESS(6,COLUMN())&amp;":"&amp;ADDRESS(ROW()-1,COLUMN()))),IFERROR(VLOOKUP($C123,הוצאות!$B:$AA,M$4-1,FALSE),""))</f>
        <v>0</v>
      </c>
      <c r="N123" s="79">
        <f ca="1">IF($C123="סה""כ",SUM(INDIRECT(ADDRESS(6,COLUMN())&amp;":"&amp;ADDRESS(ROW()-1,COLUMN()))),IFERROR(VLOOKUP($C123,הוצאות!$B:$AA,N$4-1,FALSE),""))</f>
        <v>0</v>
      </c>
      <c r="O123" s="79">
        <f ca="1">IF($C123="סה""כ",SUM(INDIRECT(ADDRESS(6,COLUMN())&amp;":"&amp;ADDRESS(ROW()-1,COLUMN()))),IFERROR(VLOOKUP($C123,הוצאות!$B:$AA,O$4-1,FALSE),""))</f>
        <v>0</v>
      </c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1"/>
    </row>
    <row r="124" spans="1:32" ht="16.5" thickBot="1" x14ac:dyDescent="0.3">
      <c r="A124" s="52">
        <f t="shared" si="2"/>
        <v>1</v>
      </c>
      <c r="C124" s="75">
        <f>IF(OR(C123="סה""כ",C123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1814000440</v>
      </c>
      <c r="D124" s="76" t="str">
        <f>IF(C124="סה""כ","",IFERROR(VLOOKUP($C124,הוצאות!$B:$Z,5,FALSE),""))</f>
        <v>ביטוח ציוד</v>
      </c>
      <c r="E124" s="77">
        <v>167435</v>
      </c>
      <c r="F124" s="77">
        <v>114565</v>
      </c>
      <c r="G124" s="77">
        <v>145246</v>
      </c>
      <c r="H124" s="78">
        <v>251440</v>
      </c>
      <c r="I124" s="78">
        <v>201029</v>
      </c>
      <c r="J124" s="78">
        <v>265358.28000000003</v>
      </c>
      <c r="K124" s="79">
        <f ca="1">IF($C124="סה""כ",SUM(INDIRECT(ADDRESS(6,COLUMN())&amp;":"&amp;ADDRESS(ROW()-1,COLUMN()))),IFERROR(VLOOKUP($C124,הוצאות!$B:$AA,K$4-1,FALSE),""))</f>
        <v>70000</v>
      </c>
      <c r="L124" s="79">
        <f ca="1">IF($C124="סה""כ",SUM(INDIRECT(ADDRESS(6,COLUMN())&amp;":"&amp;ADDRESS(ROW()-1,COLUMN()))),IFERROR(VLOOKUP($C124,הוצאות!$B:$AA,L$4-1,FALSE),""))</f>
        <v>70000</v>
      </c>
      <c r="M124" s="79">
        <f ca="1">IF($C124="סה""כ",SUM(INDIRECT(ADDRESS(6,COLUMN())&amp;":"&amp;ADDRESS(ROW()-1,COLUMN()))),IFERROR(VLOOKUP($C124,הוצאות!$B:$AA,M$4-1,FALSE),""))</f>
        <v>81000</v>
      </c>
      <c r="N124" s="79">
        <f ca="1">IF($C124="סה""כ",SUM(INDIRECT(ADDRESS(6,COLUMN())&amp;":"&amp;ADDRESS(ROW()-1,COLUMN()))),IFERROR(VLOOKUP($C124,הוצאות!$B:$AA,N$4-1,FALSE),""))</f>
        <v>81000</v>
      </c>
      <c r="O124" s="79">
        <f ca="1">IF($C124="סה""כ",SUM(INDIRECT(ADDRESS(6,COLUMN())&amp;":"&amp;ADDRESS(ROW()-1,COLUMN()))),IFERROR(VLOOKUP($C124,הוצאות!$B:$AA,O$4-1,FALSE),""))</f>
        <v>0</v>
      </c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1"/>
    </row>
    <row r="125" spans="1:32" ht="16.5" thickBot="1" x14ac:dyDescent="0.3">
      <c r="A125" s="52">
        <f t="shared" si="2"/>
        <v>1</v>
      </c>
      <c r="C125" s="75">
        <f>IF(OR(C124="סה""כ",C124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1814000450</v>
      </c>
      <c r="D125" s="76" t="str">
        <f>IF(C125="סה""כ","",IFERROR(VLOOKUP($C125,הוצאות!$B:$Z,5,FALSE),""))</f>
        <v>ריהוט ואחזקתו</v>
      </c>
      <c r="E125" s="77">
        <v>167435</v>
      </c>
      <c r="F125" s="77">
        <v>114565</v>
      </c>
      <c r="G125" s="77">
        <v>145246</v>
      </c>
      <c r="H125" s="78">
        <v>251440</v>
      </c>
      <c r="I125" s="78">
        <v>201029</v>
      </c>
      <c r="J125" s="78">
        <v>265358.28000000003</v>
      </c>
      <c r="K125" s="79">
        <f ca="1">IF($C125="סה""כ",SUM(INDIRECT(ADDRESS(6,COLUMN())&amp;":"&amp;ADDRESS(ROW()-1,COLUMN()))),IFERROR(VLOOKUP($C125,הוצאות!$B:$AA,K$4-1,FALSE),""))</f>
        <v>0</v>
      </c>
      <c r="L125" s="79">
        <f ca="1">IF($C125="סה""כ",SUM(INDIRECT(ADDRESS(6,COLUMN())&amp;":"&amp;ADDRESS(ROW()-1,COLUMN()))),IFERROR(VLOOKUP($C125,הוצאות!$B:$AA,L$4-1,FALSE),""))</f>
        <v>0</v>
      </c>
      <c r="M125" s="79">
        <f ca="1">IF($C125="סה""כ",SUM(INDIRECT(ADDRESS(6,COLUMN())&amp;":"&amp;ADDRESS(ROW()-1,COLUMN()))),IFERROR(VLOOKUP($C125,הוצאות!$B:$AA,M$4-1,FALSE),""))</f>
        <v>0</v>
      </c>
      <c r="N125" s="79">
        <f ca="1">IF($C125="סה""כ",SUM(INDIRECT(ADDRESS(6,COLUMN())&amp;":"&amp;ADDRESS(ROW()-1,COLUMN()))),IFERROR(VLOOKUP($C125,הוצאות!$B:$AA,N$4-1,FALSE),""))</f>
        <v>0</v>
      </c>
      <c r="O125" s="79">
        <f ca="1">IF($C125="סה""כ",SUM(INDIRECT(ADDRESS(6,COLUMN())&amp;":"&amp;ADDRESS(ROW()-1,COLUMN()))),IFERROR(VLOOKUP($C125,הוצאות!$B:$AA,O$4-1,FALSE),""))</f>
        <v>0</v>
      </c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1"/>
    </row>
    <row r="126" spans="1:32" ht="16.5" thickBot="1" x14ac:dyDescent="0.3">
      <c r="A126" s="52">
        <f t="shared" si="2"/>
        <v>1</v>
      </c>
      <c r="C126" s="75">
        <f>IF(OR(C125="סה""כ",C125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1814000522</v>
      </c>
      <c r="D126" s="76" t="str">
        <f>IF(C126="סה""כ","",IFERROR(VLOOKUP($C126,הוצאות!$B:$Z,5,FALSE),""))</f>
        <v>ספרים ועיתונים</v>
      </c>
      <c r="E126" s="77">
        <v>167435</v>
      </c>
      <c r="F126" s="77">
        <v>114565</v>
      </c>
      <c r="G126" s="77">
        <v>145246</v>
      </c>
      <c r="H126" s="78">
        <v>251440</v>
      </c>
      <c r="I126" s="78">
        <v>201029</v>
      </c>
      <c r="J126" s="78">
        <v>265358.28000000003</v>
      </c>
      <c r="K126" s="79">
        <f ca="1">IF($C126="סה""כ",SUM(INDIRECT(ADDRESS(6,COLUMN())&amp;":"&amp;ADDRESS(ROW()-1,COLUMN()))),IFERROR(VLOOKUP($C126,הוצאות!$B:$AA,K$4-1,FALSE),""))</f>
        <v>0</v>
      </c>
      <c r="L126" s="79">
        <f ca="1">IF($C126="סה""כ",SUM(INDIRECT(ADDRESS(6,COLUMN())&amp;":"&amp;ADDRESS(ROW()-1,COLUMN()))),IFERROR(VLOOKUP($C126,הוצאות!$B:$AA,L$4-1,FALSE),""))</f>
        <v>2000</v>
      </c>
      <c r="M126" s="79">
        <f ca="1">IF($C126="סה""כ",SUM(INDIRECT(ADDRESS(6,COLUMN())&amp;":"&amp;ADDRESS(ROW()-1,COLUMN()))),IFERROR(VLOOKUP($C126,הוצאות!$B:$AA,M$4-1,FALSE),""))</f>
        <v>2000</v>
      </c>
      <c r="N126" s="79">
        <f ca="1">IF($C126="סה""כ",SUM(INDIRECT(ADDRESS(6,COLUMN())&amp;":"&amp;ADDRESS(ROW()-1,COLUMN()))),IFERROR(VLOOKUP($C126,הוצאות!$B:$AA,N$4-1,FALSE),""))</f>
        <v>2000</v>
      </c>
      <c r="O126" s="79">
        <f ca="1">IF($C126="סה""כ",SUM(INDIRECT(ADDRESS(6,COLUMN())&amp;":"&amp;ADDRESS(ROW()-1,COLUMN()))),IFERROR(VLOOKUP($C126,הוצאות!$B:$AA,O$4-1,FALSE),""))</f>
        <v>0</v>
      </c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1"/>
    </row>
    <row r="127" spans="1:32" ht="16.5" thickBot="1" x14ac:dyDescent="0.3">
      <c r="A127" s="52">
        <f t="shared" si="2"/>
        <v>1</v>
      </c>
      <c r="C127" s="75">
        <f>IF(OR(C126="סה""כ",C126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1814000540</v>
      </c>
      <c r="D127" s="76" t="str">
        <f>IF(C127="סה""כ","",IFERROR(VLOOKUP($C127,הוצאות!$B:$Z,5,FALSE),""))</f>
        <v>הוצאות תיקשורת</v>
      </c>
      <c r="E127" s="77">
        <v>167435</v>
      </c>
      <c r="F127" s="77">
        <v>114565</v>
      </c>
      <c r="G127" s="77">
        <v>145246</v>
      </c>
      <c r="H127" s="78">
        <v>251440</v>
      </c>
      <c r="I127" s="78">
        <v>201029</v>
      </c>
      <c r="J127" s="78">
        <v>265358.28000000003</v>
      </c>
      <c r="K127" s="79">
        <f ca="1">IF($C127="סה""כ",SUM(INDIRECT(ADDRESS(6,COLUMN())&amp;":"&amp;ADDRESS(ROW()-1,COLUMN()))),IFERROR(VLOOKUP($C127,הוצאות!$B:$AA,K$4-1,FALSE),""))</f>
        <v>4000</v>
      </c>
      <c r="L127" s="79">
        <f ca="1">IF($C127="סה""כ",SUM(INDIRECT(ADDRESS(6,COLUMN())&amp;":"&amp;ADDRESS(ROW()-1,COLUMN()))),IFERROR(VLOOKUP($C127,הוצאות!$B:$AA,L$4-1,FALSE),""))</f>
        <v>2000</v>
      </c>
      <c r="M127" s="79">
        <f ca="1">IF($C127="סה""כ",SUM(INDIRECT(ADDRESS(6,COLUMN())&amp;":"&amp;ADDRESS(ROW()-1,COLUMN()))),IFERROR(VLOOKUP($C127,הוצאות!$B:$AA,M$4-1,FALSE),""))</f>
        <v>3000</v>
      </c>
      <c r="N127" s="79">
        <f ca="1">IF($C127="סה""כ",SUM(INDIRECT(ADDRESS(6,COLUMN())&amp;":"&amp;ADDRESS(ROW()-1,COLUMN()))),IFERROR(VLOOKUP($C127,הוצאות!$B:$AA,N$4-1,FALSE),""))</f>
        <v>3000</v>
      </c>
      <c r="O127" s="79">
        <f ca="1">IF($C127="סה""כ",SUM(INDIRECT(ADDRESS(6,COLUMN())&amp;":"&amp;ADDRESS(ROW()-1,COLUMN()))),IFERROR(VLOOKUP($C127,הוצאות!$B:$AA,O$4-1,FALSE),""))</f>
        <v>0</v>
      </c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1"/>
    </row>
    <row r="128" spans="1:32" ht="16.5" thickBot="1" x14ac:dyDescent="0.3">
      <c r="A128" s="52">
        <f t="shared" si="2"/>
        <v>1</v>
      </c>
      <c r="C128" s="75">
        <f>IF(OR(C127="סה""כ",C127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1814000560</v>
      </c>
      <c r="D128" s="76" t="str">
        <f>IF(C128="סה""כ","",IFERROR(VLOOKUP($C128,הוצאות!$B:$Z,5,FALSE),""))</f>
        <v>הוצאות מישרדיות</v>
      </c>
      <c r="E128" s="77">
        <v>167435</v>
      </c>
      <c r="F128" s="77">
        <v>114565</v>
      </c>
      <c r="G128" s="77">
        <v>145246</v>
      </c>
      <c r="H128" s="78">
        <v>251440</v>
      </c>
      <c r="I128" s="78">
        <v>201029</v>
      </c>
      <c r="J128" s="78">
        <v>265358.28000000003</v>
      </c>
      <c r="K128" s="79">
        <f ca="1">IF($C128="סה""כ",SUM(INDIRECT(ADDRESS(6,COLUMN())&amp;":"&amp;ADDRESS(ROW()-1,COLUMN()))),IFERROR(VLOOKUP($C128,הוצאות!$B:$AA,K$4-1,FALSE),""))</f>
        <v>0</v>
      </c>
      <c r="L128" s="79">
        <f ca="1">IF($C128="סה""כ",SUM(INDIRECT(ADDRESS(6,COLUMN())&amp;":"&amp;ADDRESS(ROW()-1,COLUMN()))),IFERROR(VLOOKUP($C128,הוצאות!$B:$AA,L$4-1,FALSE),""))</f>
        <v>20000</v>
      </c>
      <c r="M128" s="79">
        <f ca="1">IF($C128="סה""כ",SUM(INDIRECT(ADDRESS(6,COLUMN())&amp;":"&amp;ADDRESS(ROW()-1,COLUMN()))),IFERROR(VLOOKUP($C128,הוצאות!$B:$AA,M$4-1,FALSE),""))</f>
        <v>23000</v>
      </c>
      <c r="N128" s="79">
        <f ca="1">IF($C128="סה""כ",SUM(INDIRECT(ADDRESS(6,COLUMN())&amp;":"&amp;ADDRESS(ROW()-1,COLUMN()))),IFERROR(VLOOKUP($C128,הוצאות!$B:$AA,N$4-1,FALSE),""))</f>
        <v>23000</v>
      </c>
      <c r="O128" s="79">
        <f ca="1">IF($C128="סה""כ",SUM(INDIRECT(ADDRESS(6,COLUMN())&amp;":"&amp;ADDRESS(ROW()-1,COLUMN()))),IFERROR(VLOOKUP($C128,הוצאות!$B:$AA,O$4-1,FALSE),""))</f>
        <v>0</v>
      </c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1"/>
    </row>
    <row r="129" spans="1:33" ht="16.5" thickBot="1" x14ac:dyDescent="0.3">
      <c r="A129" s="52">
        <f t="shared" si="2"/>
        <v>1</v>
      </c>
      <c r="C129" s="75">
        <f>IF(OR(C128="סה""כ",C128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1814000720</v>
      </c>
      <c r="D129" s="76" t="str">
        <f>IF(C129="סה""כ","",IFERROR(VLOOKUP($C129,הוצאות!$B:$Z,5,FALSE),""))</f>
        <v>חומרים</v>
      </c>
      <c r="E129" s="77">
        <v>167435</v>
      </c>
      <c r="F129" s="77">
        <v>114565</v>
      </c>
      <c r="G129" s="77">
        <v>145246</v>
      </c>
      <c r="H129" s="78">
        <v>251440</v>
      </c>
      <c r="I129" s="78">
        <v>201029</v>
      </c>
      <c r="J129" s="78">
        <v>265358.28000000003</v>
      </c>
      <c r="K129" s="79">
        <f ca="1">IF($C129="סה""כ",SUM(INDIRECT(ADDRESS(6,COLUMN())&amp;":"&amp;ADDRESS(ROW()-1,COLUMN()))),IFERROR(VLOOKUP($C129,הוצאות!$B:$AA,K$4-1,FALSE),""))</f>
        <v>0</v>
      </c>
      <c r="L129" s="79">
        <f ca="1">IF($C129="סה""כ",SUM(INDIRECT(ADDRESS(6,COLUMN())&amp;":"&amp;ADDRESS(ROW()-1,COLUMN()))),IFERROR(VLOOKUP($C129,הוצאות!$B:$AA,L$4-1,FALSE),""))</f>
        <v>0</v>
      </c>
      <c r="M129" s="79">
        <f ca="1">IF($C129="סה""כ",SUM(INDIRECT(ADDRESS(6,COLUMN())&amp;":"&amp;ADDRESS(ROW()-1,COLUMN()))),IFERROR(VLOOKUP($C129,הוצאות!$B:$AA,M$4-1,FALSE),""))</f>
        <v>0</v>
      </c>
      <c r="N129" s="79">
        <f ca="1">IF($C129="סה""כ",SUM(INDIRECT(ADDRESS(6,COLUMN())&amp;":"&amp;ADDRESS(ROW()-1,COLUMN()))),IFERROR(VLOOKUP($C129,הוצאות!$B:$AA,N$4-1,FALSE),""))</f>
        <v>0</v>
      </c>
      <c r="O129" s="79">
        <f ca="1">IF($C129="סה""כ",SUM(INDIRECT(ADDRESS(6,COLUMN())&amp;":"&amp;ADDRESS(ROW()-1,COLUMN()))),IFERROR(VLOOKUP($C129,הוצאות!$B:$AA,O$4-1,FALSE),""))</f>
        <v>0</v>
      </c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/>
    </row>
    <row r="130" spans="1:33" ht="16.5" thickBot="1" x14ac:dyDescent="0.3">
      <c r="A130" s="52">
        <f t="shared" si="2"/>
        <v>1</v>
      </c>
      <c r="C130" s="75">
        <f>IF(OR(C129="סה""כ",C129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1814000740</v>
      </c>
      <c r="D130" s="76" t="str">
        <f>IF(C130="סה""כ","",IFERROR(VLOOKUP($C130,הוצאות!$B:$Z,5,FALSE),""))</f>
        <v>ציוד וכלים</v>
      </c>
      <c r="E130" s="77">
        <v>167435</v>
      </c>
      <c r="F130" s="77">
        <v>114565</v>
      </c>
      <c r="G130" s="77">
        <v>145246</v>
      </c>
      <c r="H130" s="78">
        <v>251440</v>
      </c>
      <c r="I130" s="78">
        <v>201029</v>
      </c>
      <c r="J130" s="78">
        <v>265358.28000000003</v>
      </c>
      <c r="K130" s="79">
        <f ca="1">IF($C130="סה""כ",SUM(INDIRECT(ADDRESS(6,COLUMN())&amp;":"&amp;ADDRESS(ROW()-1,COLUMN()))),IFERROR(VLOOKUP($C130,הוצאות!$B:$AA,K$4-1,FALSE),""))</f>
        <v>0</v>
      </c>
      <c r="L130" s="79">
        <f ca="1">IF($C130="סה""כ",SUM(INDIRECT(ADDRESS(6,COLUMN())&amp;":"&amp;ADDRESS(ROW()-1,COLUMN()))),IFERROR(VLOOKUP($C130,הוצאות!$B:$AA,L$4-1,FALSE),""))</f>
        <v>0</v>
      </c>
      <c r="M130" s="79">
        <f ca="1">IF($C130="סה""כ",SUM(INDIRECT(ADDRESS(6,COLUMN())&amp;":"&amp;ADDRESS(ROW()-1,COLUMN()))),IFERROR(VLOOKUP($C130,הוצאות!$B:$AA,M$4-1,FALSE),""))</f>
        <v>0</v>
      </c>
      <c r="N130" s="79">
        <f ca="1">IF($C130="סה""כ",SUM(INDIRECT(ADDRESS(6,COLUMN())&amp;":"&amp;ADDRESS(ROW()-1,COLUMN()))),IFERROR(VLOOKUP($C130,הוצאות!$B:$AA,N$4-1,FALSE),""))</f>
        <v>0</v>
      </c>
      <c r="O130" s="79">
        <f ca="1">IF($C130="סה""כ",SUM(INDIRECT(ADDRESS(6,COLUMN())&amp;":"&amp;ADDRESS(ROW()-1,COLUMN()))),IFERROR(VLOOKUP($C130,הוצאות!$B:$AA,O$4-1,FALSE),""))</f>
        <v>0</v>
      </c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1"/>
    </row>
    <row r="131" spans="1:33" ht="16.5" thickBot="1" x14ac:dyDescent="0.3">
      <c r="A131" s="52">
        <f t="shared" si="2"/>
        <v>1</v>
      </c>
      <c r="C131" s="75">
        <f>IF(OR(C130="סה""כ",C130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1814000750</v>
      </c>
      <c r="D131" s="76" t="str">
        <f>IF(C131="סה""כ","",IFERROR(VLOOKUP($C131,הוצאות!$B:$Z,5,FALSE),""))</f>
        <v>עבודות קבלניות</v>
      </c>
      <c r="E131" s="77">
        <v>167435</v>
      </c>
      <c r="F131" s="77">
        <v>114565</v>
      </c>
      <c r="G131" s="77">
        <v>145246</v>
      </c>
      <c r="H131" s="78">
        <v>251440</v>
      </c>
      <c r="I131" s="78">
        <v>201029</v>
      </c>
      <c r="J131" s="78">
        <v>265358.28000000003</v>
      </c>
      <c r="K131" s="79">
        <f ca="1">IF($C131="סה""כ",SUM(INDIRECT(ADDRESS(6,COLUMN())&amp;":"&amp;ADDRESS(ROW()-1,COLUMN()))),IFERROR(VLOOKUP($C131,הוצאות!$B:$AA,K$4-1,FALSE),""))</f>
        <v>51000</v>
      </c>
      <c r="L131" s="79">
        <f ca="1">IF($C131="סה""כ",SUM(INDIRECT(ADDRESS(6,COLUMN())&amp;":"&amp;ADDRESS(ROW()-1,COLUMN()))),IFERROR(VLOOKUP($C131,הוצאות!$B:$AA,L$4-1,FALSE),""))</f>
        <v>31000</v>
      </c>
      <c r="M131" s="79">
        <f ca="1">IF($C131="סה""כ",SUM(INDIRECT(ADDRESS(6,COLUMN())&amp;":"&amp;ADDRESS(ROW()-1,COLUMN()))),IFERROR(VLOOKUP($C131,הוצאות!$B:$AA,M$4-1,FALSE),""))</f>
        <v>33000</v>
      </c>
      <c r="N131" s="79">
        <f ca="1">IF($C131="סה""כ",SUM(INDIRECT(ADDRESS(6,COLUMN())&amp;":"&amp;ADDRESS(ROW()-1,COLUMN()))),IFERROR(VLOOKUP($C131,הוצאות!$B:$AA,N$4-1,FALSE),""))</f>
        <v>33000</v>
      </c>
      <c r="O131" s="79">
        <f ca="1">IF($C131="סה""כ",SUM(INDIRECT(ADDRESS(6,COLUMN())&amp;":"&amp;ADDRESS(ROW()-1,COLUMN()))),IFERROR(VLOOKUP($C131,הוצאות!$B:$AA,O$4-1,FALSE),""))</f>
        <v>0</v>
      </c>
    </row>
    <row r="132" spans="1:33" ht="16.5" thickBot="1" x14ac:dyDescent="0.3">
      <c r="A132" s="52">
        <f t="shared" si="2"/>
        <v>1</v>
      </c>
      <c r="C132" s="75">
        <f>IF(OR(C131="סה""כ",C131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1814000780</v>
      </c>
      <c r="D132" s="76" t="str">
        <f>IF(C132="סה""כ","",IFERROR(VLOOKUP($C132,הוצאות!$B:$Z,5,FALSE),""))</f>
        <v>הוצאות שונות</v>
      </c>
      <c r="E132" s="77">
        <v>167435</v>
      </c>
      <c r="F132" s="77">
        <v>114565</v>
      </c>
      <c r="G132" s="77">
        <v>145246</v>
      </c>
      <c r="H132" s="78">
        <v>251440</v>
      </c>
      <c r="I132" s="78">
        <v>201029</v>
      </c>
      <c r="J132" s="78">
        <v>265358.28000000003</v>
      </c>
      <c r="K132" s="79">
        <f ca="1">IF($C132="סה""כ",SUM(INDIRECT(ADDRESS(6,COLUMN())&amp;":"&amp;ADDRESS(ROW()-1,COLUMN()))),IFERROR(VLOOKUP($C132,הוצאות!$B:$AA,K$4-1,FALSE),""))</f>
        <v>0</v>
      </c>
      <c r="L132" s="79">
        <f ca="1">IF($C132="סה""כ",SUM(INDIRECT(ADDRESS(6,COLUMN())&amp;":"&amp;ADDRESS(ROW()-1,COLUMN()))),IFERROR(VLOOKUP($C132,הוצאות!$B:$AA,L$4-1,FALSE),""))</f>
        <v>0</v>
      </c>
      <c r="M132" s="79">
        <f ca="1">IF($C132="סה""כ",SUM(INDIRECT(ADDRESS(6,COLUMN())&amp;":"&amp;ADDRESS(ROW()-1,COLUMN()))),IFERROR(VLOOKUP($C132,הוצאות!$B:$AA,M$4-1,FALSE),""))</f>
        <v>0</v>
      </c>
      <c r="N132" s="79">
        <f ca="1">IF($C132="סה""כ",SUM(INDIRECT(ADDRESS(6,COLUMN())&amp;":"&amp;ADDRESS(ROW()-1,COLUMN()))),IFERROR(VLOOKUP($C132,הוצאות!$B:$AA,N$4-1,FALSE),""))</f>
        <v>0</v>
      </c>
      <c r="O132" s="79">
        <f ca="1">IF($C132="סה""כ",SUM(INDIRECT(ADDRESS(6,COLUMN())&amp;":"&amp;ADDRESS(ROW()-1,COLUMN()))),IFERROR(VLOOKUP($C132,הוצאות!$B:$AA,O$4-1,FALSE),""))</f>
        <v>0</v>
      </c>
    </row>
    <row r="133" spans="1:33" ht="16.5" thickBot="1" x14ac:dyDescent="0.3">
      <c r="A133" s="52">
        <f t="shared" si="2"/>
        <v>1</v>
      </c>
      <c r="C133" s="75">
        <f>IF(OR(C132="סה""כ",C132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1814000820</v>
      </c>
      <c r="D133" s="76" t="str">
        <f>IF(C133="סה""כ","",IFERROR(VLOOKUP($C133,הוצאות!$B:$Z,5,FALSE),""))</f>
        <v>השתתפות בתקציב חט"ב</v>
      </c>
      <c r="E133" s="77">
        <v>167435</v>
      </c>
      <c r="F133" s="77">
        <v>114565</v>
      </c>
      <c r="G133" s="77">
        <v>145246</v>
      </c>
      <c r="H133" s="78">
        <v>251440</v>
      </c>
      <c r="I133" s="78">
        <v>201029</v>
      </c>
      <c r="J133" s="78">
        <v>265358.28000000003</v>
      </c>
      <c r="K133" s="79">
        <f ca="1">IF($C133="סה""כ",SUM(INDIRECT(ADDRESS(6,COLUMN())&amp;":"&amp;ADDRESS(ROW()-1,COLUMN()))),IFERROR(VLOOKUP($C133,הוצאות!$B:$AA,K$4-1,FALSE),""))</f>
        <v>0</v>
      </c>
      <c r="L133" s="79">
        <f ca="1">IF($C133="סה""כ",SUM(INDIRECT(ADDRESS(6,COLUMN())&amp;":"&amp;ADDRESS(ROW()-1,COLUMN()))),IFERROR(VLOOKUP($C133,הוצאות!$B:$AA,L$4-1,FALSE),""))</f>
        <v>0</v>
      </c>
      <c r="M133" s="79">
        <f ca="1">IF($C133="סה""כ",SUM(INDIRECT(ADDRESS(6,COLUMN())&amp;":"&amp;ADDRESS(ROW()-1,COLUMN()))),IFERROR(VLOOKUP($C133,הוצאות!$B:$AA,M$4-1,FALSE),""))</f>
        <v>0</v>
      </c>
      <c r="N133" s="79">
        <f ca="1">IF($C133="סה""כ",SUM(INDIRECT(ADDRESS(6,COLUMN())&amp;":"&amp;ADDRESS(ROW()-1,COLUMN()))),IFERROR(VLOOKUP($C133,הוצאות!$B:$AA,N$4-1,FALSE),""))</f>
        <v>0</v>
      </c>
      <c r="O133" s="79">
        <f ca="1">IF($C133="סה""כ",SUM(INDIRECT(ADDRESS(6,COLUMN())&amp;":"&amp;ADDRESS(ROW()-1,COLUMN()))),IFERROR(VLOOKUP($C133,הוצאות!$B:$AA,O$4-1,FALSE),""))</f>
        <v>0</v>
      </c>
    </row>
    <row r="134" spans="1:33" ht="16.5" thickBot="1" x14ac:dyDescent="0.3">
      <c r="A134" s="52">
        <f t="shared" si="2"/>
        <v>1</v>
      </c>
      <c r="C134" s="75">
        <f>IF(OR(C133="סה""כ",C133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1814001110</v>
      </c>
      <c r="D134" s="76" t="str">
        <f>IF(C134="סה""כ","",IFERROR(VLOOKUP($C134,הוצאות!$B:$Z,5,FALSE),""))</f>
        <v>משכורת חט"ב פאראבי</v>
      </c>
      <c r="E134" s="77">
        <v>167435</v>
      </c>
      <c r="F134" s="77">
        <v>114565</v>
      </c>
      <c r="G134" s="77">
        <v>145246</v>
      </c>
      <c r="H134" s="78">
        <v>251440</v>
      </c>
      <c r="I134" s="78">
        <v>201029</v>
      </c>
      <c r="J134" s="78">
        <v>265358.28000000003</v>
      </c>
      <c r="K134" s="79">
        <f ca="1">IF($C134="סה""כ",SUM(INDIRECT(ADDRESS(6,COLUMN())&amp;":"&amp;ADDRESS(ROW()-1,COLUMN()))),IFERROR(VLOOKUP($C134,הוצאות!$B:$AA,K$4-1,FALSE),""))</f>
        <v>1223000</v>
      </c>
      <c r="L134" s="79">
        <f ca="1">IF($C134="סה""כ",SUM(INDIRECT(ADDRESS(6,COLUMN())&amp;":"&amp;ADDRESS(ROW()-1,COLUMN()))),IFERROR(VLOOKUP($C134,הוצאות!$B:$AA,L$4-1,FALSE),""))</f>
        <v>1223000</v>
      </c>
      <c r="M134" s="79">
        <f ca="1">IF($C134="סה""כ",SUM(INDIRECT(ADDRESS(6,COLUMN())&amp;":"&amp;ADDRESS(ROW()-1,COLUMN()))),IFERROR(VLOOKUP($C134,הוצאות!$B:$AA,M$4-1,FALSE),""))</f>
        <v>1280000</v>
      </c>
      <c r="N134" s="79">
        <f ca="1">IF($C134="סה""כ",SUM(INDIRECT(ADDRESS(6,COLUMN())&amp;":"&amp;ADDRESS(ROW()-1,COLUMN()))),IFERROR(VLOOKUP($C134,הוצאות!$B:$AA,N$4-1,FALSE),""))</f>
        <v>1272000</v>
      </c>
      <c r="O134" s="79">
        <f ca="1">IF($C134="סה""כ",SUM(INDIRECT(ADDRESS(6,COLUMN())&amp;":"&amp;ADDRESS(ROW()-1,COLUMN()))),IFERROR(VLOOKUP($C134,הוצאות!$B:$AA,O$4-1,FALSE),""))</f>
        <v>0</v>
      </c>
      <c r="AG134" s="86"/>
    </row>
    <row r="135" spans="1:33" ht="16.5" thickBot="1" x14ac:dyDescent="0.3">
      <c r="A135" s="52">
        <f t="shared" ref="A135:A198" si="3">IF(C135&lt;2000000000,1,0)</f>
        <v>1</v>
      </c>
      <c r="C135" s="75">
        <f>IF(OR(C134="סה""כ",C134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1814001850</v>
      </c>
      <c r="D135" s="76" t="str">
        <f>IF(C135="סה""כ","",IFERROR(VLOOKUP($C135,הוצאות!$B:$Z,5,FALSE),""))</f>
        <v>ניהול עצמי אלביאן</v>
      </c>
      <c r="E135" s="77">
        <v>167435</v>
      </c>
      <c r="F135" s="77">
        <v>114565</v>
      </c>
      <c r="G135" s="77">
        <v>145246</v>
      </c>
      <c r="H135" s="78">
        <v>251440</v>
      </c>
      <c r="I135" s="78">
        <v>201029</v>
      </c>
      <c r="J135" s="78">
        <v>265358.28000000003</v>
      </c>
      <c r="K135" s="79">
        <f ca="1">IF($C135="סה""כ",SUM(INDIRECT(ADDRESS(6,COLUMN())&amp;":"&amp;ADDRESS(ROW()-1,COLUMN()))),IFERROR(VLOOKUP($C135,הוצאות!$B:$AA,K$4-1,FALSE),""))</f>
        <v>459000</v>
      </c>
      <c r="L135" s="79">
        <f ca="1">IF($C135="סה""כ",SUM(INDIRECT(ADDRESS(6,COLUMN())&amp;":"&amp;ADDRESS(ROW()-1,COLUMN()))),IFERROR(VLOOKUP($C135,הוצאות!$B:$AA,L$4-1,FALSE),""))</f>
        <v>459000</v>
      </c>
      <c r="M135" s="79">
        <f ca="1">IF($C135="סה""כ",SUM(INDIRECT(ADDRESS(6,COLUMN())&amp;":"&amp;ADDRESS(ROW()-1,COLUMN()))),IFERROR(VLOOKUP($C135,הוצאות!$B:$AA,M$4-1,FALSE),""))</f>
        <v>461000</v>
      </c>
      <c r="N135" s="79">
        <f ca="1">IF($C135="סה""כ",SUM(INDIRECT(ADDRESS(6,COLUMN())&amp;":"&amp;ADDRESS(ROW()-1,COLUMN()))),IFERROR(VLOOKUP($C135,הוצאות!$B:$AA,N$4-1,FALSE),""))</f>
        <v>461000</v>
      </c>
      <c r="O135" s="79">
        <f ca="1">IF($C135="סה""כ",SUM(INDIRECT(ADDRESS(6,COLUMN())&amp;":"&amp;ADDRESS(ROW()-1,COLUMN()))),IFERROR(VLOOKUP($C135,הוצאות!$B:$AA,O$4-1,FALSE),""))</f>
        <v>0</v>
      </c>
    </row>
    <row r="136" spans="1:33" ht="16.5" thickBot="1" x14ac:dyDescent="0.3">
      <c r="A136" s="52">
        <f t="shared" si="3"/>
        <v>1</v>
      </c>
      <c r="C136" s="75">
        <f>IF(OR(C135="סה""כ",C135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1814002110</v>
      </c>
      <c r="D136" s="76" t="str">
        <f>IF(C136="סה""כ","",IFERROR(VLOOKUP($C136,הוצאות!$B:$Z,5,FALSE),""))</f>
        <v>משכורת חט"ב אבן חלדון</v>
      </c>
      <c r="E136" s="77">
        <v>167435</v>
      </c>
      <c r="F136" s="77">
        <v>114565</v>
      </c>
      <c r="G136" s="77">
        <v>145246</v>
      </c>
      <c r="H136" s="78">
        <v>251440</v>
      </c>
      <c r="I136" s="78">
        <v>201029</v>
      </c>
      <c r="J136" s="78">
        <v>265358.28000000003</v>
      </c>
      <c r="K136" s="79">
        <f ca="1">IF($C136="סה""כ",SUM(INDIRECT(ADDRESS(6,COLUMN())&amp;":"&amp;ADDRESS(ROW()-1,COLUMN()))),IFERROR(VLOOKUP($C136,הוצאות!$B:$AA,K$4-1,FALSE),""))</f>
        <v>1219000</v>
      </c>
      <c r="L136" s="79">
        <f ca="1">IF($C136="סה""כ",SUM(INDIRECT(ADDRESS(6,COLUMN())&amp;":"&amp;ADDRESS(ROW()-1,COLUMN()))),IFERROR(VLOOKUP($C136,הוצאות!$B:$AA,L$4-1,FALSE),""))</f>
        <v>1219000</v>
      </c>
      <c r="M136" s="79">
        <f ca="1">IF($C136="סה""כ",SUM(INDIRECT(ADDRESS(6,COLUMN())&amp;":"&amp;ADDRESS(ROW()-1,COLUMN()))),IFERROR(VLOOKUP($C136,הוצאות!$B:$AA,M$4-1,FALSE),""))</f>
        <v>1310000</v>
      </c>
      <c r="N136" s="79">
        <f ca="1">IF($C136="סה""כ",SUM(INDIRECT(ADDRESS(6,COLUMN())&amp;":"&amp;ADDRESS(ROW()-1,COLUMN()))),IFERROR(VLOOKUP($C136,הוצאות!$B:$AA,N$4-1,FALSE),""))</f>
        <v>1323000</v>
      </c>
      <c r="O136" s="79">
        <f ca="1">IF($C136="סה""כ",SUM(INDIRECT(ADDRESS(6,COLUMN())&amp;":"&amp;ADDRESS(ROW()-1,COLUMN()))),IFERROR(VLOOKUP($C136,הוצאות!$B:$AA,O$4-1,FALSE),""))</f>
        <v>0</v>
      </c>
    </row>
    <row r="137" spans="1:33" ht="16.5" thickBot="1" x14ac:dyDescent="0.3">
      <c r="A137" s="52">
        <f t="shared" si="3"/>
        <v>1</v>
      </c>
      <c r="C137" s="75">
        <f>IF(OR(C136="סה""כ",C136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1814002850</v>
      </c>
      <c r="D137" s="76" t="str">
        <f>IF(C137="סה""כ","",IFERROR(VLOOKUP($C137,הוצאות!$B:$Z,5,FALSE),""))</f>
        <v>ניהול עצמי אלפראבי</v>
      </c>
      <c r="E137" s="77">
        <v>167435</v>
      </c>
      <c r="F137" s="77">
        <v>114565</v>
      </c>
      <c r="G137" s="77">
        <v>145246</v>
      </c>
      <c r="H137" s="78">
        <v>251440</v>
      </c>
      <c r="I137" s="78">
        <v>201029</v>
      </c>
      <c r="J137" s="78">
        <v>265358.28000000003</v>
      </c>
      <c r="K137" s="79">
        <f ca="1">IF($C137="סה""כ",SUM(INDIRECT(ADDRESS(6,COLUMN())&amp;":"&amp;ADDRESS(ROW()-1,COLUMN()))),IFERROR(VLOOKUP($C137,הוצאות!$B:$AA,K$4-1,FALSE),""))</f>
        <v>241000</v>
      </c>
      <c r="L137" s="79">
        <f ca="1">IF($C137="סה""כ",SUM(INDIRECT(ADDRESS(6,COLUMN())&amp;":"&amp;ADDRESS(ROW()-1,COLUMN()))),IFERROR(VLOOKUP($C137,הוצאות!$B:$AA,L$4-1,FALSE),""))</f>
        <v>241000</v>
      </c>
      <c r="M137" s="79">
        <f ca="1">IF($C137="סה""כ",SUM(INDIRECT(ADDRESS(6,COLUMN())&amp;":"&amp;ADDRESS(ROW()-1,COLUMN()))),IFERROR(VLOOKUP($C137,הוצאות!$B:$AA,M$4-1,FALSE),""))</f>
        <v>241000</v>
      </c>
      <c r="N137" s="79">
        <f ca="1">IF($C137="סה""כ",SUM(INDIRECT(ADDRESS(6,COLUMN())&amp;":"&amp;ADDRESS(ROW()-1,COLUMN()))),IFERROR(VLOOKUP($C137,הוצאות!$B:$AA,N$4-1,FALSE),""))</f>
        <v>241000</v>
      </c>
      <c r="O137" s="79">
        <f ca="1">IF($C137="סה""כ",SUM(INDIRECT(ADDRESS(6,COLUMN())&amp;":"&amp;ADDRESS(ROW()-1,COLUMN()))),IFERROR(VLOOKUP($C137,הוצאות!$B:$AA,O$4-1,FALSE),""))</f>
        <v>0</v>
      </c>
    </row>
    <row r="138" spans="1:33" ht="16.5" thickBot="1" x14ac:dyDescent="0.3">
      <c r="A138" s="52">
        <f t="shared" si="3"/>
        <v>1</v>
      </c>
      <c r="C138" s="75">
        <f>IF(OR(C137="סה""כ",C137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1814003110</v>
      </c>
      <c r="D138" s="76" t="str">
        <f>IF(C138="סה""כ","",IFERROR(VLOOKUP($C138,הוצאות!$B:$Z,5,FALSE),""))</f>
        <v>משכורת אשכול פיס</v>
      </c>
      <c r="E138" s="77">
        <v>167435</v>
      </c>
      <c r="F138" s="77">
        <v>114565</v>
      </c>
      <c r="G138" s="77">
        <v>145246</v>
      </c>
      <c r="H138" s="78">
        <v>251440</v>
      </c>
      <c r="I138" s="78">
        <v>201029</v>
      </c>
      <c r="J138" s="78">
        <v>265358.28000000003</v>
      </c>
      <c r="K138" s="79">
        <f ca="1">IF($C138="סה""כ",SUM(INDIRECT(ADDRESS(6,COLUMN())&amp;":"&amp;ADDRESS(ROW()-1,COLUMN()))),IFERROR(VLOOKUP($C138,הוצאות!$B:$AA,K$4-1,FALSE),""))</f>
        <v>633000</v>
      </c>
      <c r="L138" s="79">
        <f ca="1">IF($C138="סה""כ",SUM(INDIRECT(ADDRESS(6,COLUMN())&amp;":"&amp;ADDRESS(ROW()-1,COLUMN()))),IFERROR(VLOOKUP($C138,הוצאות!$B:$AA,L$4-1,FALSE),""))</f>
        <v>633000</v>
      </c>
      <c r="M138" s="79">
        <f ca="1">IF($C138="סה""כ",SUM(INDIRECT(ADDRESS(6,COLUMN())&amp;":"&amp;ADDRESS(ROW()-1,COLUMN()))),IFERROR(VLOOKUP($C138,הוצאות!$B:$AA,M$4-1,FALSE),""))</f>
        <v>650000</v>
      </c>
      <c r="N138" s="79">
        <f ca="1">IF($C138="סה""כ",SUM(INDIRECT(ADDRESS(6,COLUMN())&amp;":"&amp;ADDRESS(ROW()-1,COLUMN()))),IFERROR(VLOOKUP($C138,הוצאות!$B:$AA,N$4-1,FALSE),""))</f>
        <v>652000</v>
      </c>
      <c r="O138" s="79">
        <f ca="1">IF($C138="סה""כ",SUM(INDIRECT(ADDRESS(6,COLUMN())&amp;":"&amp;ADDRESS(ROW()-1,COLUMN()))),IFERROR(VLOOKUP($C138,הוצאות!$B:$AA,O$4-1,FALSE),""))</f>
        <v>0</v>
      </c>
    </row>
    <row r="139" spans="1:33" ht="16.5" thickBot="1" x14ac:dyDescent="0.3">
      <c r="A139" s="52">
        <f t="shared" si="3"/>
        <v>1</v>
      </c>
      <c r="C139" s="75">
        <f>IF(OR(C138="סה""כ",C138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1814003820</v>
      </c>
      <c r="D139" s="76" t="str">
        <f>IF(C139="סה""כ","",IFERROR(VLOOKUP($C139,הוצאות!$B:$Z,5,FALSE),""))</f>
        <v>הקצבה לב"ס</v>
      </c>
      <c r="E139" s="77">
        <v>167435</v>
      </c>
      <c r="F139" s="77">
        <v>114565</v>
      </c>
      <c r="G139" s="77">
        <v>145246</v>
      </c>
      <c r="H139" s="78">
        <v>251440</v>
      </c>
      <c r="I139" s="78">
        <v>201029</v>
      </c>
      <c r="J139" s="78">
        <v>265358.28000000003</v>
      </c>
      <c r="K139" s="79">
        <f ca="1">IF($C139="סה""כ",SUM(INDIRECT(ADDRESS(6,COLUMN())&amp;":"&amp;ADDRESS(ROW()-1,COLUMN()))),IFERROR(VLOOKUP($C139,הוצאות!$B:$AA,K$4-1,FALSE),""))</f>
        <v>0</v>
      </c>
      <c r="L139" s="79">
        <f ca="1">IF($C139="סה""כ",SUM(INDIRECT(ADDRESS(6,COLUMN())&amp;":"&amp;ADDRESS(ROW()-1,COLUMN()))),IFERROR(VLOOKUP($C139,הוצאות!$B:$AA,L$4-1,FALSE),""))</f>
        <v>0</v>
      </c>
      <c r="M139" s="79">
        <f ca="1">IF($C139="סה""כ",SUM(INDIRECT(ADDRESS(6,COLUMN())&amp;":"&amp;ADDRESS(ROW()-1,COLUMN()))),IFERROR(VLOOKUP($C139,הוצאות!$B:$AA,M$4-1,FALSE),""))</f>
        <v>0</v>
      </c>
      <c r="N139" s="79">
        <f ca="1">IF($C139="סה""כ",SUM(INDIRECT(ADDRESS(6,COLUMN())&amp;":"&amp;ADDRESS(ROW()-1,COLUMN()))),IFERROR(VLOOKUP($C139,הוצאות!$B:$AA,N$4-1,FALSE),""))</f>
        <v>0</v>
      </c>
      <c r="O139" s="79">
        <f ca="1">IF($C139="סה""כ",SUM(INDIRECT(ADDRESS(6,COLUMN())&amp;":"&amp;ADDRESS(ROW()-1,COLUMN()))),IFERROR(VLOOKUP($C139,הוצאות!$B:$AA,O$4-1,FALSE),""))</f>
        <v>0</v>
      </c>
    </row>
    <row r="140" spans="1:33" ht="16.5" thickBot="1" x14ac:dyDescent="0.3">
      <c r="A140" s="52">
        <f t="shared" si="3"/>
        <v>1</v>
      </c>
      <c r="C140" s="75">
        <f>IF(OR(C139="סה""כ",C139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1814003850</v>
      </c>
      <c r="D140" s="76" t="str">
        <f>IF(C140="סה""כ","",IFERROR(VLOOKUP($C140,הוצאות!$B:$Z,5,FALSE),""))</f>
        <v>ניהול עצמי אבן חלדון</v>
      </c>
      <c r="E140" s="77">
        <v>167435</v>
      </c>
      <c r="F140" s="77">
        <v>114565</v>
      </c>
      <c r="G140" s="77">
        <v>145246</v>
      </c>
      <c r="H140" s="78">
        <v>251440</v>
      </c>
      <c r="I140" s="78">
        <v>201029</v>
      </c>
      <c r="J140" s="78">
        <v>265358.28000000003</v>
      </c>
      <c r="K140" s="79">
        <f ca="1">IF($C140="סה""כ",SUM(INDIRECT(ADDRESS(6,COLUMN())&amp;":"&amp;ADDRESS(ROW()-1,COLUMN()))),IFERROR(VLOOKUP($C140,הוצאות!$B:$AA,K$4-1,FALSE),""))</f>
        <v>166500</v>
      </c>
      <c r="L140" s="79">
        <f ca="1">IF($C140="סה""כ",SUM(INDIRECT(ADDRESS(6,COLUMN())&amp;":"&amp;ADDRESS(ROW()-1,COLUMN()))),IFERROR(VLOOKUP($C140,הוצאות!$B:$AA,L$4-1,FALSE),""))</f>
        <v>166500</v>
      </c>
      <c r="M140" s="79">
        <f ca="1">IF($C140="סה""כ",SUM(INDIRECT(ADDRESS(6,COLUMN())&amp;":"&amp;ADDRESS(ROW()-1,COLUMN()))),IFERROR(VLOOKUP($C140,הוצאות!$B:$AA,M$4-1,FALSE),""))</f>
        <v>50000</v>
      </c>
      <c r="N140" s="79">
        <f ca="1">IF($C140="סה""כ",SUM(INDIRECT(ADDRESS(6,COLUMN())&amp;":"&amp;ADDRESS(ROW()-1,COLUMN()))),IFERROR(VLOOKUP($C140,הוצאות!$B:$AA,N$4-1,FALSE),""))</f>
        <v>50000</v>
      </c>
      <c r="O140" s="79">
        <f ca="1">IF($C140="סה""כ",SUM(INDIRECT(ADDRESS(6,COLUMN())&amp;":"&amp;ADDRESS(ROW()-1,COLUMN()))),IFERROR(VLOOKUP($C140,הוצאות!$B:$AA,O$4-1,FALSE),""))</f>
        <v>0</v>
      </c>
    </row>
    <row r="141" spans="1:33" ht="16.5" thickBot="1" x14ac:dyDescent="0.3">
      <c r="A141" s="52">
        <f t="shared" si="3"/>
        <v>1</v>
      </c>
      <c r="C141" s="75">
        <f>IF(OR(C140="סה""כ",C140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1814004110</v>
      </c>
      <c r="D141" s="76" t="str">
        <f>IF(C141="סה""כ","",IFERROR(VLOOKUP($C141,הוצאות!$B:$Z,5,FALSE),""))</f>
        <v>משכורת חט"ב אלמותנבי</v>
      </c>
      <c r="E141" s="77">
        <v>167435</v>
      </c>
      <c r="F141" s="77">
        <v>114565</v>
      </c>
      <c r="G141" s="77">
        <v>145246</v>
      </c>
      <c r="H141" s="78">
        <v>251440</v>
      </c>
      <c r="I141" s="78">
        <v>201029</v>
      </c>
      <c r="J141" s="78">
        <v>265358.28000000003</v>
      </c>
      <c r="K141" s="79">
        <f ca="1">IF($C141="סה""כ",SUM(INDIRECT(ADDRESS(6,COLUMN())&amp;":"&amp;ADDRESS(ROW()-1,COLUMN()))),IFERROR(VLOOKUP($C141,הוצאות!$B:$AA,K$4-1,FALSE),""))</f>
        <v>473000</v>
      </c>
      <c r="L141" s="79">
        <f ca="1">IF($C141="סה""כ",SUM(INDIRECT(ADDRESS(6,COLUMN())&amp;":"&amp;ADDRESS(ROW()-1,COLUMN()))),IFERROR(VLOOKUP($C141,הוצאות!$B:$AA,L$4-1,FALSE),""))</f>
        <v>473000</v>
      </c>
      <c r="M141" s="79">
        <f ca="1">IF($C141="סה""כ",SUM(INDIRECT(ADDRESS(6,COLUMN())&amp;":"&amp;ADDRESS(ROW()-1,COLUMN()))),IFERROR(VLOOKUP($C141,הוצאות!$B:$AA,M$4-1,FALSE),""))</f>
        <v>545000</v>
      </c>
      <c r="N141" s="79">
        <f ca="1">IF($C141="סה""כ",SUM(INDIRECT(ADDRESS(6,COLUMN())&amp;":"&amp;ADDRESS(ROW()-1,COLUMN()))),IFERROR(VLOOKUP($C141,הוצאות!$B:$AA,N$4-1,FALSE),""))</f>
        <v>550000</v>
      </c>
      <c r="O141" s="79">
        <f ca="1">IF($C141="סה""כ",SUM(INDIRECT(ADDRESS(6,COLUMN())&amp;":"&amp;ADDRESS(ROW()-1,COLUMN()))),IFERROR(VLOOKUP($C141,הוצאות!$B:$AA,O$4-1,FALSE),""))</f>
        <v>0</v>
      </c>
    </row>
    <row r="142" spans="1:33" ht="16.5" thickBot="1" x14ac:dyDescent="0.3">
      <c r="A142" s="52">
        <f t="shared" si="3"/>
        <v>1</v>
      </c>
      <c r="C142" s="75">
        <f>IF(OR(C141="סה""כ",C141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1814004850</v>
      </c>
      <c r="D142" s="76" t="str">
        <f>IF(C142="סה""כ","",IFERROR(VLOOKUP($C142,הוצאות!$B:$Z,5,FALSE),""))</f>
        <v>ניהול עצמי אלמותנבי</v>
      </c>
      <c r="E142" s="77">
        <v>167435</v>
      </c>
      <c r="F142" s="77">
        <v>114565</v>
      </c>
      <c r="G142" s="77">
        <v>145246</v>
      </c>
      <c r="H142" s="78">
        <v>251440</v>
      </c>
      <c r="I142" s="78">
        <v>201029</v>
      </c>
      <c r="J142" s="78">
        <v>265358.28000000003</v>
      </c>
      <c r="K142" s="79">
        <f ca="1">IF($C142="סה""כ",SUM(INDIRECT(ADDRESS(6,COLUMN())&amp;":"&amp;ADDRESS(ROW()-1,COLUMN()))),IFERROR(VLOOKUP($C142,הוצאות!$B:$AA,K$4-1,FALSE),""))</f>
        <v>75000</v>
      </c>
      <c r="L142" s="79">
        <f ca="1">IF($C142="סה""כ",SUM(INDIRECT(ADDRESS(6,COLUMN())&amp;":"&amp;ADDRESS(ROW()-1,COLUMN()))),IFERROR(VLOOKUP($C142,הוצאות!$B:$AA,L$4-1,FALSE),""))</f>
        <v>75000</v>
      </c>
      <c r="M142" s="79">
        <f ca="1">IF($C142="סה""כ",SUM(INDIRECT(ADDRESS(6,COLUMN())&amp;":"&amp;ADDRESS(ROW()-1,COLUMN()))),IFERROR(VLOOKUP($C142,הוצאות!$B:$AA,M$4-1,FALSE),""))</f>
        <v>78000</v>
      </c>
      <c r="N142" s="79">
        <f ca="1">IF($C142="סה""כ",SUM(INDIRECT(ADDRESS(6,COLUMN())&amp;":"&amp;ADDRESS(ROW()-1,COLUMN()))),IFERROR(VLOOKUP($C142,הוצאות!$B:$AA,N$4-1,FALSE),""))</f>
        <v>78000</v>
      </c>
      <c r="O142" s="79">
        <f ca="1">IF($C142="סה""כ",SUM(INDIRECT(ADDRESS(6,COLUMN())&amp;":"&amp;ADDRESS(ROW()-1,COLUMN()))),IFERROR(VLOOKUP($C142,הוצאות!$B:$AA,O$4-1,FALSE),""))</f>
        <v>0</v>
      </c>
    </row>
    <row r="143" spans="1:33" ht="16.5" thickBot="1" x14ac:dyDescent="0.3">
      <c r="A143" s="52">
        <f t="shared" si="3"/>
        <v>1</v>
      </c>
      <c r="C143" s="75">
        <f>IF(OR(C142="סה""כ",C142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1814100750</v>
      </c>
      <c r="D143" s="76" t="str">
        <f>IF(C143="סה""כ","",IFERROR(VLOOKUP($C143,הוצאות!$B:$Z,5,FALSE),""))</f>
        <v>תל"מ</v>
      </c>
      <c r="E143" s="77">
        <v>167435</v>
      </c>
      <c r="F143" s="77">
        <v>114565</v>
      </c>
      <c r="G143" s="77">
        <v>145246</v>
      </c>
      <c r="H143" s="78">
        <v>251440</v>
      </c>
      <c r="I143" s="78">
        <v>201029</v>
      </c>
      <c r="J143" s="78">
        <v>265358.28000000003</v>
      </c>
      <c r="K143" s="79">
        <f ca="1">IF($C143="סה""כ",SUM(INDIRECT(ADDRESS(6,COLUMN())&amp;":"&amp;ADDRESS(ROW()-1,COLUMN()))),IFERROR(VLOOKUP($C143,הוצאות!$B:$AA,K$4-1,FALSE),""))</f>
        <v>100000</v>
      </c>
      <c r="L143" s="79">
        <f ca="1">IF($C143="סה""כ",SUM(INDIRECT(ADDRESS(6,COLUMN())&amp;":"&amp;ADDRESS(ROW()-1,COLUMN()))),IFERROR(VLOOKUP($C143,הוצאות!$B:$AA,L$4-1,FALSE),""))</f>
        <v>100000</v>
      </c>
      <c r="M143" s="79">
        <f ca="1">IF($C143="סה""כ",SUM(INDIRECT(ADDRESS(6,COLUMN())&amp;":"&amp;ADDRESS(ROW()-1,COLUMN()))),IFERROR(VLOOKUP($C143,הוצאות!$B:$AA,M$4-1,FALSE),""))</f>
        <v>32000</v>
      </c>
      <c r="N143" s="79">
        <f ca="1">IF($C143="סה""כ",SUM(INDIRECT(ADDRESS(6,COLUMN())&amp;":"&amp;ADDRESS(ROW()-1,COLUMN()))),IFERROR(VLOOKUP($C143,הוצאות!$B:$AA,N$4-1,FALSE),""))</f>
        <v>32000</v>
      </c>
      <c r="O143" s="79">
        <f ca="1">IF($C143="סה""כ",SUM(INDIRECT(ADDRESS(6,COLUMN())&amp;":"&amp;ADDRESS(ROW()-1,COLUMN()))),IFERROR(VLOOKUP($C143,הוצאות!$B:$AA,O$4-1,FALSE),""))</f>
        <v>0</v>
      </c>
    </row>
    <row r="144" spans="1:33" ht="16.5" thickBot="1" x14ac:dyDescent="0.3">
      <c r="A144" s="52">
        <f t="shared" si="3"/>
        <v>1</v>
      </c>
      <c r="C144" s="75">
        <f>IF(OR(C143="סה""כ",C143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1815200780</v>
      </c>
      <c r="D144" s="76" t="str">
        <f>IF(C144="סה""כ","",IFERROR(VLOOKUP($C144,הוצאות!$B:$Z,5,FALSE),""))</f>
        <v>חשבון מהסבה</v>
      </c>
      <c r="E144" s="77">
        <v>167435</v>
      </c>
      <c r="F144" s="77">
        <v>114565</v>
      </c>
      <c r="G144" s="77">
        <v>145246</v>
      </c>
      <c r="H144" s="78">
        <v>251440</v>
      </c>
      <c r="I144" s="78">
        <v>201029</v>
      </c>
      <c r="J144" s="78">
        <v>265358.28000000003</v>
      </c>
      <c r="K144" s="79">
        <f ca="1">IF($C144="סה""כ",SUM(INDIRECT(ADDRESS(6,COLUMN())&amp;":"&amp;ADDRESS(ROW()-1,COLUMN()))),IFERROR(VLOOKUP($C144,הוצאות!$B:$AA,K$4-1,FALSE),""))</f>
        <v>0</v>
      </c>
      <c r="L144" s="79">
        <f ca="1">IF($C144="סה""כ",SUM(INDIRECT(ADDRESS(6,COLUMN())&amp;":"&amp;ADDRESS(ROW()-1,COLUMN()))),IFERROR(VLOOKUP($C144,הוצאות!$B:$AA,L$4-1,FALSE),""))</f>
        <v>0</v>
      </c>
      <c r="M144" s="79">
        <f ca="1">IF($C144="סה""כ",SUM(INDIRECT(ADDRESS(6,COLUMN())&amp;":"&amp;ADDRESS(ROW()-1,COLUMN()))),IFERROR(VLOOKUP($C144,הוצאות!$B:$AA,M$4-1,FALSE),""))</f>
        <v>0</v>
      </c>
      <c r="N144" s="79">
        <f ca="1">IF($C144="סה""כ",SUM(INDIRECT(ADDRESS(6,COLUMN())&amp;":"&amp;ADDRESS(ROW()-1,COLUMN()))),IFERROR(VLOOKUP($C144,הוצאות!$B:$AA,N$4-1,FALSE),""))</f>
        <v>0</v>
      </c>
      <c r="O144" s="79">
        <f ca="1">IF($C144="סה""כ",SUM(INDIRECT(ADDRESS(6,COLUMN())&amp;":"&amp;ADDRESS(ROW()-1,COLUMN()))),IFERROR(VLOOKUP($C144,הוצאות!$B:$AA,O$4-1,FALSE),""))</f>
        <v>0</v>
      </c>
    </row>
    <row r="145" spans="1:15" ht="16.5" thickBot="1" x14ac:dyDescent="0.3">
      <c r="A145" s="52">
        <f t="shared" si="3"/>
        <v>1</v>
      </c>
      <c r="C145" s="75">
        <f>IF(OR(C144="סה""כ",C144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1815700110</v>
      </c>
      <c r="D145" s="76" t="str">
        <f>IF(C145="סה""כ","",IFERROR(VLOOKUP($C145,הוצאות!$B:$Z,5,FALSE),""))</f>
        <v>שכר ביס תיכון מקיף</v>
      </c>
      <c r="E145" s="77">
        <v>167435</v>
      </c>
      <c r="F145" s="77">
        <v>114565</v>
      </c>
      <c r="G145" s="77">
        <v>145246</v>
      </c>
      <c r="H145" s="78">
        <v>251440</v>
      </c>
      <c r="I145" s="78">
        <v>201029</v>
      </c>
      <c r="J145" s="78">
        <v>265358.28000000003</v>
      </c>
      <c r="K145" s="79">
        <f ca="1">IF($C145="סה""כ",SUM(INDIRECT(ADDRESS(6,COLUMN())&amp;":"&amp;ADDRESS(ROW()-1,COLUMN()))),IFERROR(VLOOKUP($C145,הוצאות!$B:$AA,K$4-1,FALSE),""))</f>
        <v>13418000</v>
      </c>
      <c r="L145" s="79">
        <f ca="1">IF($C145="סה""כ",SUM(INDIRECT(ADDRESS(6,COLUMN())&amp;":"&amp;ADDRESS(ROW()-1,COLUMN()))),IFERROR(VLOOKUP($C145,הוצאות!$B:$AA,L$4-1,FALSE),""))</f>
        <v>13418000</v>
      </c>
      <c r="M145" s="79">
        <f ca="1">IF($C145="סה""כ",SUM(INDIRECT(ADDRESS(6,COLUMN())&amp;":"&amp;ADDRESS(ROW()-1,COLUMN()))),IFERROR(VLOOKUP($C145,הוצאות!$B:$AA,M$4-1,FALSE),""))</f>
        <v>13684000</v>
      </c>
      <c r="N145" s="79">
        <f ca="1">IF($C145="סה""כ",SUM(INDIRECT(ADDRESS(6,COLUMN())&amp;":"&amp;ADDRESS(ROW()-1,COLUMN()))),IFERROR(VLOOKUP($C145,הוצאות!$B:$AA,N$4-1,FALSE),""))</f>
        <v>14195000</v>
      </c>
      <c r="O145" s="79">
        <f ca="1">IF($C145="סה""כ",SUM(INDIRECT(ADDRESS(6,COLUMN())&amp;":"&amp;ADDRESS(ROW()-1,COLUMN()))),IFERROR(VLOOKUP($C145,הוצאות!$B:$AA,O$4-1,FALSE),""))</f>
        <v>0</v>
      </c>
    </row>
    <row r="146" spans="1:15" ht="16.5" thickBot="1" x14ac:dyDescent="0.3">
      <c r="A146" s="52">
        <f t="shared" si="3"/>
        <v>1</v>
      </c>
      <c r="C146" s="75">
        <f>IF(OR(C145="סה""כ",C145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1815700421</v>
      </c>
      <c r="D146" s="76" t="str">
        <f>IF(C146="סה""כ","",IFERROR(VLOOKUP($C146,הוצאות!$B:$Z,5,FALSE),""))</f>
        <v>אחזקת מיבנים</v>
      </c>
      <c r="E146" s="77">
        <v>167435</v>
      </c>
      <c r="F146" s="77">
        <v>114565</v>
      </c>
      <c r="G146" s="77">
        <v>145246</v>
      </c>
      <c r="H146" s="78">
        <v>251440</v>
      </c>
      <c r="I146" s="78">
        <v>201029</v>
      </c>
      <c r="J146" s="78">
        <v>265358.28000000003</v>
      </c>
      <c r="K146" s="79">
        <f ca="1">IF($C146="סה""כ",SUM(INDIRECT(ADDRESS(6,COLUMN())&amp;":"&amp;ADDRESS(ROW()-1,COLUMN()))),IFERROR(VLOOKUP($C146,הוצאות!$B:$AA,K$4-1,FALSE),""))</f>
        <v>39000</v>
      </c>
      <c r="L146" s="79">
        <f ca="1">IF($C146="סה""כ",SUM(INDIRECT(ADDRESS(6,COLUMN())&amp;":"&amp;ADDRESS(ROW()-1,COLUMN()))),IFERROR(VLOOKUP($C146,הוצאות!$B:$AA,L$4-1,FALSE),""))</f>
        <v>39000</v>
      </c>
      <c r="M146" s="79">
        <f ca="1">IF($C146="סה""כ",SUM(INDIRECT(ADDRESS(6,COLUMN())&amp;":"&amp;ADDRESS(ROW()-1,COLUMN()))),IFERROR(VLOOKUP($C146,הוצאות!$B:$AA,M$4-1,FALSE),""))</f>
        <v>45000</v>
      </c>
      <c r="N146" s="79">
        <f ca="1">IF($C146="סה""כ",SUM(INDIRECT(ADDRESS(6,COLUMN())&amp;":"&amp;ADDRESS(ROW()-1,COLUMN()))),IFERROR(VLOOKUP($C146,הוצאות!$B:$AA,N$4-1,FALSE),""))</f>
        <v>0</v>
      </c>
      <c r="O146" s="79">
        <f ca="1">IF($C146="סה""כ",SUM(INDIRECT(ADDRESS(6,COLUMN())&amp;":"&amp;ADDRESS(ROW()-1,COLUMN()))),IFERROR(VLOOKUP($C146,הוצאות!$B:$AA,O$4-1,FALSE),""))</f>
        <v>0</v>
      </c>
    </row>
    <row r="147" spans="1:15" ht="16.5" thickBot="1" x14ac:dyDescent="0.3">
      <c r="A147" s="52">
        <f t="shared" si="3"/>
        <v>1</v>
      </c>
      <c r="C147" s="75">
        <f>IF(OR(C146="סה""כ",C146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1815700431</v>
      </c>
      <c r="D147" s="76" t="str">
        <f>IF(C147="סה""כ","",IFERROR(VLOOKUP($C147,הוצאות!$B:$Z,5,FALSE),""))</f>
        <v>הוצאות חשמל</v>
      </c>
      <c r="E147" s="77">
        <v>167435</v>
      </c>
      <c r="F147" s="77">
        <v>114565</v>
      </c>
      <c r="G147" s="77">
        <v>145246</v>
      </c>
      <c r="H147" s="78">
        <v>251440</v>
      </c>
      <c r="I147" s="78">
        <v>201029</v>
      </c>
      <c r="J147" s="78">
        <v>265358.28000000003</v>
      </c>
      <c r="K147" s="79">
        <f ca="1">IF($C147="סה""כ",SUM(INDIRECT(ADDRESS(6,COLUMN())&amp;":"&amp;ADDRESS(ROW()-1,COLUMN()))),IFERROR(VLOOKUP($C147,הוצאות!$B:$AA,K$4-1,FALSE),""))</f>
        <v>166000</v>
      </c>
      <c r="L147" s="79">
        <f ca="1">IF($C147="סה""כ",SUM(INDIRECT(ADDRESS(6,COLUMN())&amp;":"&amp;ADDRESS(ROW()-1,COLUMN()))),IFERROR(VLOOKUP($C147,הוצאות!$B:$AA,L$4-1,FALSE),""))</f>
        <v>166000</v>
      </c>
      <c r="M147" s="79">
        <f ca="1">IF($C147="סה""כ",SUM(INDIRECT(ADDRESS(6,COLUMN())&amp;":"&amp;ADDRESS(ROW()-1,COLUMN()))),IFERROR(VLOOKUP($C147,הוצאות!$B:$AA,M$4-1,FALSE),""))</f>
        <v>160000</v>
      </c>
      <c r="N147" s="79">
        <f ca="1">IF($C147="סה""כ",SUM(INDIRECT(ADDRESS(6,COLUMN())&amp;":"&amp;ADDRESS(ROW()-1,COLUMN()))),IFERROR(VLOOKUP($C147,הוצאות!$B:$AA,N$4-1,FALSE),""))</f>
        <v>0</v>
      </c>
      <c r="O147" s="79">
        <f ca="1">IF($C147="סה""כ",SUM(INDIRECT(ADDRESS(6,COLUMN())&amp;":"&amp;ADDRESS(ROW()-1,COLUMN()))),IFERROR(VLOOKUP($C147,הוצאות!$B:$AA,O$4-1,FALSE),""))</f>
        <v>0</v>
      </c>
    </row>
    <row r="148" spans="1:15" ht="16.5" thickBot="1" x14ac:dyDescent="0.3">
      <c r="A148" s="52">
        <f t="shared" si="3"/>
        <v>1</v>
      </c>
      <c r="C148" s="75">
        <f>IF(OR(C147="סה""כ",C147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1815700432</v>
      </c>
      <c r="D148" s="76" t="str">
        <f>IF(C148="סה""כ","",IFERROR(VLOOKUP($C148,הוצאות!$B:$Z,5,FALSE),""))</f>
        <v>צריכת מים</v>
      </c>
      <c r="E148" s="77">
        <v>167435</v>
      </c>
      <c r="F148" s="77">
        <v>114565</v>
      </c>
      <c r="G148" s="77">
        <v>145246</v>
      </c>
      <c r="H148" s="78">
        <v>251440</v>
      </c>
      <c r="I148" s="78">
        <v>201029</v>
      </c>
      <c r="J148" s="78">
        <v>265358.28000000003</v>
      </c>
      <c r="K148" s="79">
        <f ca="1">IF($C148="סה""כ",SUM(INDIRECT(ADDRESS(6,COLUMN())&amp;":"&amp;ADDRESS(ROW()-1,COLUMN()))),IFERROR(VLOOKUP($C148,הוצאות!$B:$AA,K$4-1,FALSE),""))</f>
        <v>11000</v>
      </c>
      <c r="L148" s="79">
        <f ca="1">IF($C148="סה""כ",SUM(INDIRECT(ADDRESS(6,COLUMN())&amp;":"&amp;ADDRESS(ROW()-1,COLUMN()))),IFERROR(VLOOKUP($C148,הוצאות!$B:$AA,L$4-1,FALSE),""))</f>
        <v>11000</v>
      </c>
      <c r="M148" s="79">
        <f ca="1">IF($C148="סה""כ",SUM(INDIRECT(ADDRESS(6,COLUMN())&amp;":"&amp;ADDRESS(ROW()-1,COLUMN()))),IFERROR(VLOOKUP($C148,הוצאות!$B:$AA,M$4-1,FALSE),""))</f>
        <v>70000</v>
      </c>
      <c r="N148" s="79">
        <f ca="1">IF($C148="סה""כ",SUM(INDIRECT(ADDRESS(6,COLUMN())&amp;":"&amp;ADDRESS(ROW()-1,COLUMN()))),IFERROR(VLOOKUP($C148,הוצאות!$B:$AA,N$4-1,FALSE),""))</f>
        <v>0</v>
      </c>
      <c r="O148" s="79">
        <f ca="1">IF($C148="סה""כ",SUM(INDIRECT(ADDRESS(6,COLUMN())&amp;":"&amp;ADDRESS(ROW()-1,COLUMN()))),IFERROR(VLOOKUP($C148,הוצאות!$B:$AA,O$4-1,FALSE),""))</f>
        <v>0</v>
      </c>
    </row>
    <row r="149" spans="1:15" ht="16.5" thickBot="1" x14ac:dyDescent="0.3">
      <c r="A149" s="52">
        <f t="shared" si="3"/>
        <v>1</v>
      </c>
      <c r="C149" s="75">
        <f>IF(OR(C148="סה""כ",C148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1815700433</v>
      </c>
      <c r="D149" s="76" t="str">
        <f>IF(C149="סה""כ","",IFERROR(VLOOKUP($C149,הוצאות!$B:$Z,5,FALSE),""))</f>
        <v>חומרי נקיון</v>
      </c>
      <c r="E149" s="77">
        <v>167435</v>
      </c>
      <c r="F149" s="77">
        <v>114565</v>
      </c>
      <c r="G149" s="77">
        <v>145246</v>
      </c>
      <c r="H149" s="78">
        <v>251440</v>
      </c>
      <c r="I149" s="78">
        <v>201029</v>
      </c>
      <c r="J149" s="78">
        <v>265358.28000000003</v>
      </c>
      <c r="K149" s="79">
        <f ca="1">IF($C149="סה""כ",SUM(INDIRECT(ADDRESS(6,COLUMN())&amp;":"&amp;ADDRESS(ROW()-1,COLUMN()))),IFERROR(VLOOKUP($C149,הוצאות!$B:$AA,K$4-1,FALSE),""))</f>
        <v>0</v>
      </c>
      <c r="L149" s="79">
        <f ca="1">IF($C149="סה""כ",SUM(INDIRECT(ADDRESS(6,COLUMN())&amp;":"&amp;ADDRESS(ROW()-1,COLUMN()))),IFERROR(VLOOKUP($C149,הוצאות!$B:$AA,L$4-1,FALSE),""))</f>
        <v>0</v>
      </c>
      <c r="M149" s="79">
        <f ca="1">IF($C149="סה""כ",SUM(INDIRECT(ADDRESS(6,COLUMN())&amp;":"&amp;ADDRESS(ROW()-1,COLUMN()))),IFERROR(VLOOKUP($C149,הוצאות!$B:$AA,M$4-1,FALSE),""))</f>
        <v>0</v>
      </c>
      <c r="N149" s="79">
        <f ca="1">IF($C149="סה""כ",SUM(INDIRECT(ADDRESS(6,COLUMN())&amp;":"&amp;ADDRESS(ROW()-1,COLUMN()))),IFERROR(VLOOKUP($C149,הוצאות!$B:$AA,N$4-1,FALSE),""))</f>
        <v>0</v>
      </c>
      <c r="O149" s="79">
        <f ca="1">IF($C149="סה""כ",SUM(INDIRECT(ADDRESS(6,COLUMN())&amp;":"&amp;ADDRESS(ROW()-1,COLUMN()))),IFERROR(VLOOKUP($C149,הוצאות!$B:$AA,O$4-1,FALSE),""))</f>
        <v>0</v>
      </c>
    </row>
    <row r="150" spans="1:15" ht="16.5" thickBot="1" x14ac:dyDescent="0.3">
      <c r="A150" s="52">
        <f t="shared" si="3"/>
        <v>1</v>
      </c>
      <c r="C150" s="75">
        <f>IF(OR(C149="סה""כ",C149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1815700440</v>
      </c>
      <c r="D150" s="76" t="str">
        <f>IF(C150="סה""כ","",IFERROR(VLOOKUP($C150,הוצאות!$B:$Z,5,FALSE),""))</f>
        <v>ביטוח</v>
      </c>
      <c r="E150" s="77">
        <v>167435</v>
      </c>
      <c r="F150" s="77">
        <v>114565</v>
      </c>
      <c r="G150" s="77">
        <v>145246</v>
      </c>
      <c r="H150" s="78">
        <v>251440</v>
      </c>
      <c r="I150" s="78">
        <v>201029</v>
      </c>
      <c r="J150" s="78">
        <v>265358.28000000003</v>
      </c>
      <c r="K150" s="79">
        <f ca="1">IF($C150="סה""כ",SUM(INDIRECT(ADDRESS(6,COLUMN())&amp;":"&amp;ADDRESS(ROW()-1,COLUMN()))),IFERROR(VLOOKUP($C150,הוצאות!$B:$AA,K$4-1,FALSE),""))</f>
        <v>62000</v>
      </c>
      <c r="L150" s="79">
        <f ca="1">IF($C150="סה""כ",SUM(INDIRECT(ADDRESS(6,COLUMN())&amp;":"&amp;ADDRESS(ROW()-1,COLUMN()))),IFERROR(VLOOKUP($C150,הוצאות!$B:$AA,L$4-1,FALSE),""))</f>
        <v>62000</v>
      </c>
      <c r="M150" s="79">
        <f ca="1">IF($C150="סה""כ",SUM(INDIRECT(ADDRESS(6,COLUMN())&amp;":"&amp;ADDRESS(ROW()-1,COLUMN()))),IFERROR(VLOOKUP($C150,הוצאות!$B:$AA,M$4-1,FALSE),""))</f>
        <v>106000</v>
      </c>
      <c r="N150" s="79">
        <f ca="1">IF($C150="סה""כ",SUM(INDIRECT(ADDRESS(6,COLUMN())&amp;":"&amp;ADDRESS(ROW()-1,COLUMN()))),IFERROR(VLOOKUP($C150,הוצאות!$B:$AA,N$4-1,FALSE),""))</f>
        <v>0</v>
      </c>
      <c r="O150" s="79">
        <f ca="1">IF($C150="סה""כ",SUM(INDIRECT(ADDRESS(6,COLUMN())&amp;":"&amp;ADDRESS(ROW()-1,COLUMN()))),IFERROR(VLOOKUP($C150,הוצאות!$B:$AA,O$4-1,FALSE),""))</f>
        <v>0</v>
      </c>
    </row>
    <row r="151" spans="1:15" ht="16.5" thickBot="1" x14ac:dyDescent="0.3">
      <c r="A151" s="52">
        <f t="shared" si="3"/>
        <v>1</v>
      </c>
      <c r="C151" s="75">
        <f>IF(OR(C150="סה""כ",C150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1815700450</v>
      </c>
      <c r="D151" s="76" t="str">
        <f>IF(C151="סה""כ","",IFERROR(VLOOKUP($C151,הוצאות!$B:$Z,5,FALSE),""))</f>
        <v>ריהוט לבתי"ס תיכון</v>
      </c>
      <c r="E151" s="77">
        <v>167435</v>
      </c>
      <c r="F151" s="77">
        <v>114565</v>
      </c>
      <c r="G151" s="77">
        <v>145246</v>
      </c>
      <c r="H151" s="78">
        <v>251440</v>
      </c>
      <c r="I151" s="78">
        <v>201029</v>
      </c>
      <c r="J151" s="78">
        <v>265358.28000000003</v>
      </c>
      <c r="K151" s="79">
        <f ca="1">IF($C151="סה""כ",SUM(INDIRECT(ADDRESS(6,COLUMN())&amp;":"&amp;ADDRESS(ROW()-1,COLUMN()))),IFERROR(VLOOKUP($C151,הוצאות!$B:$AA,K$4-1,FALSE),""))</f>
        <v>0</v>
      </c>
      <c r="L151" s="79">
        <f ca="1">IF($C151="סה""כ",SUM(INDIRECT(ADDRESS(6,COLUMN())&amp;":"&amp;ADDRESS(ROW()-1,COLUMN()))),IFERROR(VLOOKUP($C151,הוצאות!$B:$AA,L$4-1,FALSE),""))</f>
        <v>0</v>
      </c>
      <c r="M151" s="79">
        <f ca="1">IF($C151="סה""כ",SUM(INDIRECT(ADDRESS(6,COLUMN())&amp;":"&amp;ADDRESS(ROW()-1,COLUMN()))),IFERROR(VLOOKUP($C151,הוצאות!$B:$AA,M$4-1,FALSE),""))</f>
        <v>0</v>
      </c>
      <c r="N151" s="79">
        <f ca="1">IF($C151="סה""כ",SUM(INDIRECT(ADDRESS(6,COLUMN())&amp;":"&amp;ADDRESS(ROW()-1,COLUMN()))),IFERROR(VLOOKUP($C151,הוצאות!$B:$AA,N$4-1,FALSE),""))</f>
        <v>0</v>
      </c>
      <c r="O151" s="79">
        <f ca="1">IF($C151="סה""כ",SUM(INDIRECT(ADDRESS(6,COLUMN())&amp;":"&amp;ADDRESS(ROW()-1,COLUMN()))),IFERROR(VLOOKUP($C151,הוצאות!$B:$AA,O$4-1,FALSE),""))</f>
        <v>0</v>
      </c>
    </row>
    <row r="152" spans="1:15" ht="16.5" thickBot="1" x14ac:dyDescent="0.3">
      <c r="A152" s="52">
        <f t="shared" si="3"/>
        <v>1</v>
      </c>
      <c r="C152" s="75">
        <f>IF(OR(C151="סה""כ",C151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1815700521</v>
      </c>
      <c r="D152" s="76" t="str">
        <f>IF(C152="סה""כ","",IFERROR(VLOOKUP($C152,הוצאות!$B:$Z,5,FALSE),""))</f>
        <v>השתלמויות וימי עיון</v>
      </c>
      <c r="E152" s="77">
        <v>167435</v>
      </c>
      <c r="F152" s="77">
        <v>114565</v>
      </c>
      <c r="G152" s="77">
        <v>145246</v>
      </c>
      <c r="H152" s="78">
        <v>251440</v>
      </c>
      <c r="I152" s="78">
        <v>201029</v>
      </c>
      <c r="J152" s="78">
        <v>265358.28000000003</v>
      </c>
      <c r="K152" s="79">
        <f ca="1">IF($C152="סה""כ",SUM(INDIRECT(ADDRESS(6,COLUMN())&amp;":"&amp;ADDRESS(ROW()-1,COLUMN()))),IFERROR(VLOOKUP($C152,הוצאות!$B:$AA,K$4-1,FALSE),""))</f>
        <v>0</v>
      </c>
      <c r="L152" s="79">
        <f ca="1">IF($C152="סה""כ",SUM(INDIRECT(ADDRESS(6,COLUMN())&amp;":"&amp;ADDRESS(ROW()-1,COLUMN()))),IFERROR(VLOOKUP($C152,הוצאות!$B:$AA,L$4-1,FALSE),""))</f>
        <v>0</v>
      </c>
      <c r="M152" s="79">
        <f ca="1">IF($C152="סה""כ",SUM(INDIRECT(ADDRESS(6,COLUMN())&amp;":"&amp;ADDRESS(ROW()-1,COLUMN()))),IFERROR(VLOOKUP($C152,הוצאות!$B:$AA,M$4-1,FALSE),""))</f>
        <v>0</v>
      </c>
      <c r="N152" s="79">
        <f ca="1">IF($C152="סה""כ",SUM(INDIRECT(ADDRESS(6,COLUMN())&amp;":"&amp;ADDRESS(ROW()-1,COLUMN()))),IFERROR(VLOOKUP($C152,הוצאות!$B:$AA,N$4-1,FALSE),""))</f>
        <v>0</v>
      </c>
      <c r="O152" s="79">
        <f ca="1">IF($C152="סה""כ",SUM(INDIRECT(ADDRESS(6,COLUMN())&amp;":"&amp;ADDRESS(ROW()-1,COLUMN()))),IFERROR(VLOOKUP($C152,הוצאות!$B:$AA,O$4-1,FALSE),""))</f>
        <v>0</v>
      </c>
    </row>
    <row r="153" spans="1:15" ht="16.5" thickBot="1" x14ac:dyDescent="0.3">
      <c r="A153" s="52">
        <f t="shared" si="3"/>
        <v>1</v>
      </c>
      <c r="C153" s="75">
        <f>IF(OR(C152="סה""כ",C152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1815700522</v>
      </c>
      <c r="D153" s="76" t="str">
        <f>IF(C153="סה""כ","",IFERROR(VLOOKUP($C153,הוצאות!$B:$Z,5,FALSE),""))</f>
        <v>ספרים ועיתונים לתיכון</v>
      </c>
      <c r="E153" s="77">
        <v>167435</v>
      </c>
      <c r="F153" s="77">
        <v>114565</v>
      </c>
      <c r="G153" s="77">
        <v>145246</v>
      </c>
      <c r="H153" s="78">
        <v>251440</v>
      </c>
      <c r="I153" s="78">
        <v>201029</v>
      </c>
      <c r="J153" s="78">
        <v>265358.28000000003</v>
      </c>
      <c r="K153" s="79">
        <f ca="1">IF($C153="סה""כ",SUM(INDIRECT(ADDRESS(6,COLUMN())&amp;":"&amp;ADDRESS(ROW()-1,COLUMN()))),IFERROR(VLOOKUP($C153,הוצאות!$B:$AA,K$4-1,FALSE),""))</f>
        <v>0</v>
      </c>
      <c r="L153" s="79">
        <f ca="1">IF($C153="סה""כ",SUM(INDIRECT(ADDRESS(6,COLUMN())&amp;":"&amp;ADDRESS(ROW()-1,COLUMN()))),IFERROR(VLOOKUP($C153,הוצאות!$B:$AA,L$4-1,FALSE),""))</f>
        <v>2000</v>
      </c>
      <c r="M153" s="79">
        <f ca="1">IF($C153="סה""כ",SUM(INDIRECT(ADDRESS(6,COLUMN())&amp;":"&amp;ADDRESS(ROW()-1,COLUMN()))),IFERROR(VLOOKUP($C153,הוצאות!$B:$AA,M$4-1,FALSE),""))</f>
        <v>2400</v>
      </c>
      <c r="N153" s="79">
        <f ca="1">IF($C153="סה""כ",SUM(INDIRECT(ADDRESS(6,COLUMN())&amp;":"&amp;ADDRESS(ROW()-1,COLUMN()))),IFERROR(VLOOKUP($C153,הוצאות!$B:$AA,N$4-1,FALSE),""))</f>
        <v>0</v>
      </c>
      <c r="O153" s="79">
        <f ca="1">IF($C153="סה""כ",SUM(INDIRECT(ADDRESS(6,COLUMN())&amp;":"&amp;ADDRESS(ROW()-1,COLUMN()))),IFERROR(VLOOKUP($C153,הוצאות!$B:$AA,O$4-1,FALSE),""))</f>
        <v>0</v>
      </c>
    </row>
    <row r="154" spans="1:15" ht="16.5" thickBot="1" x14ac:dyDescent="0.3">
      <c r="A154" s="52">
        <f t="shared" si="3"/>
        <v>1</v>
      </c>
      <c r="C154" s="75">
        <f>IF(OR(C153="סה""כ",C153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1815700540</v>
      </c>
      <c r="D154" s="76" t="str">
        <f>IF(C154="סה""כ","",IFERROR(VLOOKUP($C154,הוצאות!$B:$Z,5,FALSE),""))</f>
        <v>הוצאות תיקשורת</v>
      </c>
      <c r="E154" s="77">
        <v>167435</v>
      </c>
      <c r="F154" s="77">
        <v>114565</v>
      </c>
      <c r="G154" s="77">
        <v>145246</v>
      </c>
      <c r="H154" s="78">
        <v>251440</v>
      </c>
      <c r="I154" s="78">
        <v>201029</v>
      </c>
      <c r="J154" s="78">
        <v>265358.28000000003</v>
      </c>
      <c r="K154" s="79">
        <f ca="1">IF($C154="סה""כ",SUM(INDIRECT(ADDRESS(6,COLUMN())&amp;":"&amp;ADDRESS(ROW()-1,COLUMN()))),IFERROR(VLOOKUP($C154,הוצאות!$B:$AA,K$4-1,FALSE),""))</f>
        <v>7000</v>
      </c>
      <c r="L154" s="79">
        <f ca="1">IF($C154="סה""כ",SUM(INDIRECT(ADDRESS(6,COLUMN())&amp;":"&amp;ADDRESS(ROW()-1,COLUMN()))),IFERROR(VLOOKUP($C154,הוצאות!$B:$AA,L$4-1,FALSE),""))</f>
        <v>7000</v>
      </c>
      <c r="M154" s="79">
        <f ca="1">IF($C154="סה""כ",SUM(INDIRECT(ADDRESS(6,COLUMN())&amp;":"&amp;ADDRESS(ROW()-1,COLUMN()))),IFERROR(VLOOKUP($C154,הוצאות!$B:$AA,M$4-1,FALSE),""))</f>
        <v>6000</v>
      </c>
      <c r="N154" s="79">
        <f ca="1">IF($C154="סה""כ",SUM(INDIRECT(ADDRESS(6,COLUMN())&amp;":"&amp;ADDRESS(ROW()-1,COLUMN()))),IFERROR(VLOOKUP($C154,הוצאות!$B:$AA,N$4-1,FALSE),""))</f>
        <v>0</v>
      </c>
      <c r="O154" s="79">
        <f ca="1">IF($C154="סה""כ",SUM(INDIRECT(ADDRESS(6,COLUMN())&amp;":"&amp;ADDRESS(ROW()-1,COLUMN()))),IFERROR(VLOOKUP($C154,הוצאות!$B:$AA,O$4-1,FALSE),""))</f>
        <v>0</v>
      </c>
    </row>
    <row r="155" spans="1:15" ht="16.5" thickBot="1" x14ac:dyDescent="0.3">
      <c r="A155" s="52">
        <f t="shared" si="3"/>
        <v>1</v>
      </c>
      <c r="C155" s="75">
        <f>IF(OR(C154="סה""כ",C154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1815700560</v>
      </c>
      <c r="D155" s="76" t="str">
        <f>IF(C155="סה""כ","",IFERROR(VLOOKUP($C155,הוצאות!$B:$Z,5,FALSE),""))</f>
        <v>הוצ"משרדיות</v>
      </c>
      <c r="E155" s="77">
        <v>167435</v>
      </c>
      <c r="F155" s="77">
        <v>114565</v>
      </c>
      <c r="G155" s="77">
        <v>145246</v>
      </c>
      <c r="H155" s="78">
        <v>251440</v>
      </c>
      <c r="I155" s="78">
        <v>201029</v>
      </c>
      <c r="J155" s="78">
        <v>265358.28000000003</v>
      </c>
      <c r="K155" s="79">
        <f ca="1">IF($C155="סה""כ",SUM(INDIRECT(ADDRESS(6,COLUMN())&amp;":"&amp;ADDRESS(ROW()-1,COLUMN()))),IFERROR(VLOOKUP($C155,הוצאות!$B:$AA,K$4-1,FALSE),""))</f>
        <v>41000</v>
      </c>
      <c r="L155" s="79">
        <f ca="1">IF($C155="סה""כ",SUM(INDIRECT(ADDRESS(6,COLUMN())&amp;":"&amp;ADDRESS(ROW()-1,COLUMN()))),IFERROR(VLOOKUP($C155,הוצאות!$B:$AA,L$4-1,FALSE),""))</f>
        <v>41000</v>
      </c>
      <c r="M155" s="79">
        <f ca="1">IF($C155="סה""כ",SUM(INDIRECT(ADDRESS(6,COLUMN())&amp;":"&amp;ADDRESS(ROW()-1,COLUMN()))),IFERROR(VLOOKUP($C155,הוצאות!$B:$AA,M$4-1,FALSE),""))</f>
        <v>25000</v>
      </c>
      <c r="N155" s="79">
        <f ca="1">IF($C155="סה""כ",SUM(INDIRECT(ADDRESS(6,COLUMN())&amp;":"&amp;ADDRESS(ROW()-1,COLUMN()))),IFERROR(VLOOKUP($C155,הוצאות!$B:$AA,N$4-1,FALSE),""))</f>
        <v>0</v>
      </c>
      <c r="O155" s="79">
        <f ca="1">IF($C155="סה""כ",SUM(INDIRECT(ADDRESS(6,COLUMN())&amp;":"&amp;ADDRESS(ROW()-1,COLUMN()))),IFERROR(VLOOKUP($C155,הוצאות!$B:$AA,O$4-1,FALSE),""))</f>
        <v>0</v>
      </c>
    </row>
    <row r="156" spans="1:15" ht="16.5" thickBot="1" x14ac:dyDescent="0.3">
      <c r="A156" s="52">
        <f t="shared" si="3"/>
        <v>1</v>
      </c>
      <c r="C156" s="75">
        <f>IF(OR(C155="סה""כ",C155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1815700720</v>
      </c>
      <c r="D156" s="76" t="str">
        <f>IF(C156="סה""כ","",IFERROR(VLOOKUP($C156,הוצאות!$B:$Z,5,FALSE),""))</f>
        <v>חומרים</v>
      </c>
      <c r="E156" s="77">
        <v>167435</v>
      </c>
      <c r="F156" s="77">
        <v>114565</v>
      </c>
      <c r="G156" s="77">
        <v>145246</v>
      </c>
      <c r="H156" s="78">
        <v>251440</v>
      </c>
      <c r="I156" s="78">
        <v>201029</v>
      </c>
      <c r="J156" s="78">
        <v>265358.28000000003</v>
      </c>
      <c r="K156" s="79">
        <f ca="1">IF($C156="סה""כ",SUM(INDIRECT(ADDRESS(6,COLUMN())&amp;":"&amp;ADDRESS(ROW()-1,COLUMN()))),IFERROR(VLOOKUP($C156,הוצאות!$B:$AA,K$4-1,FALSE),""))</f>
        <v>17000</v>
      </c>
      <c r="L156" s="79">
        <f ca="1">IF($C156="סה""כ",SUM(INDIRECT(ADDRESS(6,COLUMN())&amp;":"&amp;ADDRESS(ROW()-1,COLUMN()))),IFERROR(VLOOKUP($C156,הוצאות!$B:$AA,L$4-1,FALSE),""))</f>
        <v>17000</v>
      </c>
      <c r="M156" s="79">
        <f ca="1">IF($C156="סה""כ",SUM(INDIRECT(ADDRESS(6,COLUMN())&amp;":"&amp;ADDRESS(ROW()-1,COLUMN()))),IFERROR(VLOOKUP($C156,הוצאות!$B:$AA,M$4-1,FALSE),""))</f>
        <v>17000</v>
      </c>
      <c r="N156" s="79">
        <f ca="1">IF($C156="סה""כ",SUM(INDIRECT(ADDRESS(6,COLUMN())&amp;":"&amp;ADDRESS(ROW()-1,COLUMN()))),IFERROR(VLOOKUP($C156,הוצאות!$B:$AA,N$4-1,FALSE),""))</f>
        <v>0</v>
      </c>
      <c r="O156" s="79">
        <f ca="1">IF($C156="סה""כ",SUM(INDIRECT(ADDRESS(6,COLUMN())&amp;":"&amp;ADDRESS(ROW()-1,COLUMN()))),IFERROR(VLOOKUP($C156,הוצאות!$B:$AA,O$4-1,FALSE),""))</f>
        <v>0</v>
      </c>
    </row>
    <row r="157" spans="1:15" ht="16.5" thickBot="1" x14ac:dyDescent="0.3">
      <c r="A157" s="52">
        <f t="shared" si="3"/>
        <v>1</v>
      </c>
      <c r="C157" s="75">
        <f>IF(OR(C156="סה""כ",C156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1815700750</v>
      </c>
      <c r="D157" s="76" t="str">
        <f>IF(C157="סה""כ","",IFERROR(VLOOKUP($C157,הוצאות!$B:$Z,5,FALSE),""))</f>
        <v>עבודות קבלניות</v>
      </c>
      <c r="E157" s="77">
        <v>167435</v>
      </c>
      <c r="F157" s="77">
        <v>114565</v>
      </c>
      <c r="G157" s="77">
        <v>145246</v>
      </c>
      <c r="H157" s="78">
        <v>251440</v>
      </c>
      <c r="I157" s="78">
        <v>201029</v>
      </c>
      <c r="J157" s="78">
        <v>265358.28000000003</v>
      </c>
      <c r="K157" s="79">
        <f ca="1">IF($C157="סה""כ",SUM(INDIRECT(ADDRESS(6,COLUMN())&amp;":"&amp;ADDRESS(ROW()-1,COLUMN()))),IFERROR(VLOOKUP($C157,הוצאות!$B:$AA,K$4-1,FALSE),""))</f>
        <v>196000</v>
      </c>
      <c r="L157" s="79">
        <f ca="1">IF($C157="סה""כ",SUM(INDIRECT(ADDRESS(6,COLUMN())&amp;":"&amp;ADDRESS(ROW()-1,COLUMN()))),IFERROR(VLOOKUP($C157,הוצאות!$B:$AA,L$4-1,FALSE),""))</f>
        <v>196000</v>
      </c>
      <c r="M157" s="79">
        <f ca="1">IF($C157="סה""כ",SUM(INDIRECT(ADDRESS(6,COLUMN())&amp;":"&amp;ADDRESS(ROW()-1,COLUMN()))),IFERROR(VLOOKUP($C157,הוצאות!$B:$AA,M$4-1,FALSE),""))</f>
        <v>120000</v>
      </c>
      <c r="N157" s="79">
        <f ca="1">IF($C157="סה""כ",SUM(INDIRECT(ADDRESS(6,COLUMN())&amp;":"&amp;ADDRESS(ROW()-1,COLUMN()))),IFERROR(VLOOKUP($C157,הוצאות!$B:$AA,N$4-1,FALSE),""))</f>
        <v>0</v>
      </c>
      <c r="O157" s="79">
        <f ca="1">IF($C157="סה""כ",SUM(INDIRECT(ADDRESS(6,COLUMN())&amp;":"&amp;ADDRESS(ROW()-1,COLUMN()))),IFERROR(VLOOKUP($C157,הוצאות!$B:$AA,O$4-1,FALSE),""))</f>
        <v>0</v>
      </c>
    </row>
    <row r="158" spans="1:15" ht="16.5" thickBot="1" x14ac:dyDescent="0.3">
      <c r="A158" s="52">
        <f t="shared" si="3"/>
        <v>1</v>
      </c>
      <c r="C158" s="75">
        <f>IF(OR(C157="סה""כ",C157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1815700751</v>
      </c>
      <c r="D158" s="76" t="str">
        <f>IF(C158="סה""כ","",IFERROR(VLOOKUP($C158,הוצאות!$B:$Z,5,FALSE),""))</f>
        <v>רובוטיקה</v>
      </c>
      <c r="E158" s="77">
        <v>167435</v>
      </c>
      <c r="F158" s="77">
        <v>114565</v>
      </c>
      <c r="G158" s="77">
        <v>145246</v>
      </c>
      <c r="H158" s="78">
        <v>251440</v>
      </c>
      <c r="I158" s="78">
        <v>201029</v>
      </c>
      <c r="J158" s="78">
        <v>265358.28000000003</v>
      </c>
      <c r="K158" s="79">
        <f ca="1">IF($C158="סה""כ",SUM(INDIRECT(ADDRESS(6,COLUMN())&amp;":"&amp;ADDRESS(ROW()-1,COLUMN()))),IFERROR(VLOOKUP($C158,הוצאות!$B:$AA,K$4-1,FALSE),""))</f>
        <v>62000</v>
      </c>
      <c r="L158" s="79">
        <f ca="1">IF($C158="סה""כ",SUM(INDIRECT(ADDRESS(6,COLUMN())&amp;":"&amp;ADDRESS(ROW()-1,COLUMN()))),IFERROR(VLOOKUP($C158,הוצאות!$B:$AA,L$4-1,FALSE),""))</f>
        <v>62000</v>
      </c>
      <c r="M158" s="79">
        <f ca="1">IF($C158="סה""כ",SUM(INDIRECT(ADDRESS(6,COLUMN())&amp;":"&amp;ADDRESS(ROW()-1,COLUMN()))),IFERROR(VLOOKUP($C158,הוצאות!$B:$AA,M$4-1,FALSE),""))</f>
        <v>0</v>
      </c>
      <c r="N158" s="79">
        <f ca="1">IF($C158="סה""כ",SUM(INDIRECT(ADDRESS(6,COLUMN())&amp;":"&amp;ADDRESS(ROW()-1,COLUMN()))),IFERROR(VLOOKUP($C158,הוצאות!$B:$AA,N$4-1,FALSE),""))</f>
        <v>0</v>
      </c>
      <c r="O158" s="79">
        <f ca="1">IF($C158="סה""כ",SUM(INDIRECT(ADDRESS(6,COLUMN())&amp;":"&amp;ADDRESS(ROW()-1,COLUMN()))),IFERROR(VLOOKUP($C158,הוצאות!$B:$AA,O$4-1,FALSE),""))</f>
        <v>0</v>
      </c>
    </row>
    <row r="159" spans="1:15" ht="16.5" thickBot="1" x14ac:dyDescent="0.3">
      <c r="A159" s="52">
        <f t="shared" si="3"/>
        <v>1</v>
      </c>
      <c r="C159" s="75">
        <f>IF(OR(C158="סה""כ",C158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1815700780</v>
      </c>
      <c r="D159" s="76" t="str">
        <f>IF(C159="סה""כ","",IFERROR(VLOOKUP($C159,הוצאות!$B:$Z,5,FALSE),""))</f>
        <v>הוצאות שונות</v>
      </c>
      <c r="E159" s="77">
        <v>167435</v>
      </c>
      <c r="F159" s="77">
        <v>114565</v>
      </c>
      <c r="G159" s="77">
        <v>145246</v>
      </c>
      <c r="H159" s="78">
        <v>251440</v>
      </c>
      <c r="I159" s="78">
        <v>201029</v>
      </c>
      <c r="J159" s="78">
        <v>265358.28000000003</v>
      </c>
      <c r="K159" s="79">
        <f ca="1">IF($C159="סה""כ",SUM(INDIRECT(ADDRESS(6,COLUMN())&amp;":"&amp;ADDRESS(ROW()-1,COLUMN()))),IFERROR(VLOOKUP($C159,הוצאות!$B:$AA,K$4-1,FALSE),""))</f>
        <v>99000</v>
      </c>
      <c r="L159" s="79">
        <f ca="1">IF($C159="סה""כ",SUM(INDIRECT(ADDRESS(6,COLUMN())&amp;":"&amp;ADDRESS(ROW()-1,COLUMN()))),IFERROR(VLOOKUP($C159,הוצאות!$B:$AA,L$4-1,FALSE),""))</f>
        <v>97000</v>
      </c>
      <c r="M159" s="79">
        <f ca="1">IF($C159="סה""כ",SUM(INDIRECT(ADDRESS(6,COLUMN())&amp;":"&amp;ADDRESS(ROW()-1,COLUMN()))),IFERROR(VLOOKUP($C159,הוצאות!$B:$AA,M$4-1,FALSE),""))</f>
        <v>108000</v>
      </c>
      <c r="N159" s="79">
        <f ca="1">IF($C159="סה""כ",SUM(INDIRECT(ADDRESS(6,COLUMN())&amp;":"&amp;ADDRESS(ROW()-1,COLUMN()))),IFERROR(VLOOKUP($C159,הוצאות!$B:$AA,N$4-1,FALSE),""))</f>
        <v>0</v>
      </c>
      <c r="O159" s="79">
        <f ca="1">IF($C159="סה""כ",SUM(INDIRECT(ADDRESS(6,COLUMN())&amp;":"&amp;ADDRESS(ROW()-1,COLUMN()))),IFERROR(VLOOKUP($C159,הוצאות!$B:$AA,O$4-1,FALSE),""))</f>
        <v>0</v>
      </c>
    </row>
    <row r="160" spans="1:15" ht="16.5" thickBot="1" x14ac:dyDescent="0.3">
      <c r="A160" s="52">
        <f t="shared" si="3"/>
        <v>1</v>
      </c>
      <c r="C160" s="75">
        <f>IF(OR(C159="סה""כ",C159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1815701110</v>
      </c>
      <c r="D160" s="76" t="str">
        <f>IF(C160="סה""כ","",IFERROR(VLOOKUP($C160,הוצאות!$B:$Z,5,FALSE),""))</f>
        <v>משכורת ב"ס תיכון חט"ע</v>
      </c>
      <c r="E160" s="77">
        <v>167435</v>
      </c>
      <c r="F160" s="77">
        <v>114565</v>
      </c>
      <c r="G160" s="77">
        <v>145246</v>
      </c>
      <c r="H160" s="78">
        <v>251440</v>
      </c>
      <c r="I160" s="78">
        <v>201029</v>
      </c>
      <c r="J160" s="78">
        <v>265358.28000000003</v>
      </c>
      <c r="K160" s="79">
        <f ca="1">IF($C160="סה""כ",SUM(INDIRECT(ADDRESS(6,COLUMN())&amp;":"&amp;ADDRESS(ROW()-1,COLUMN()))),IFERROR(VLOOKUP($C160,הוצאות!$B:$AA,K$4-1,FALSE),""))</f>
        <v>13538000</v>
      </c>
      <c r="L160" s="79">
        <f ca="1">IF($C160="סה""כ",SUM(INDIRECT(ADDRESS(6,COLUMN())&amp;":"&amp;ADDRESS(ROW()-1,COLUMN()))),IFERROR(VLOOKUP($C160,הוצאות!$B:$AA,L$4-1,FALSE),""))</f>
        <v>13538000</v>
      </c>
      <c r="M160" s="79">
        <f ca="1">IF($C160="סה""כ",SUM(INDIRECT(ADDRESS(6,COLUMN())&amp;":"&amp;ADDRESS(ROW()-1,COLUMN()))),IFERROR(VLOOKUP($C160,הוצאות!$B:$AA,M$4-1,FALSE),""))</f>
        <v>13345000</v>
      </c>
      <c r="N160" s="79">
        <f ca="1">IF($C160="סה""כ",SUM(INDIRECT(ADDRESS(6,COLUMN())&amp;":"&amp;ADDRESS(ROW()-1,COLUMN()))),IFERROR(VLOOKUP($C160,הוצאות!$B:$AA,N$4-1,FALSE),""))</f>
        <v>14475000</v>
      </c>
      <c r="O160" s="79">
        <f ca="1">IF($C160="סה""כ",SUM(INDIRECT(ADDRESS(6,COLUMN())&amp;":"&amp;ADDRESS(ROW()-1,COLUMN()))),IFERROR(VLOOKUP($C160,הוצאות!$B:$AA,O$4-1,FALSE),""))</f>
        <v>0</v>
      </c>
    </row>
    <row r="161" spans="1:15" ht="16.5" thickBot="1" x14ac:dyDescent="0.3">
      <c r="A161" s="52">
        <f t="shared" si="3"/>
        <v>1</v>
      </c>
      <c r="C161" s="75">
        <f>IF(OR(C160="סה""כ",C160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1815701431</v>
      </c>
      <c r="D161" s="76" t="str">
        <f>IF(C161="סה""כ","",IFERROR(VLOOKUP($C161,הוצאות!$B:$Z,5,FALSE),""))</f>
        <v>הוצאות חשמל</v>
      </c>
      <c r="E161" s="77">
        <v>167435</v>
      </c>
      <c r="F161" s="77">
        <v>114565</v>
      </c>
      <c r="G161" s="77">
        <v>145246</v>
      </c>
      <c r="H161" s="78">
        <v>251440</v>
      </c>
      <c r="I161" s="78">
        <v>201029</v>
      </c>
      <c r="J161" s="78">
        <v>265358.28000000003</v>
      </c>
      <c r="K161" s="79">
        <f ca="1">IF($C161="סה""כ",SUM(INDIRECT(ADDRESS(6,COLUMN())&amp;":"&amp;ADDRESS(ROW()-1,COLUMN()))),IFERROR(VLOOKUP($C161,הוצאות!$B:$AA,K$4-1,FALSE),""))</f>
        <v>84000</v>
      </c>
      <c r="L161" s="79">
        <f ca="1">IF($C161="סה""כ",SUM(INDIRECT(ADDRESS(6,COLUMN())&amp;":"&amp;ADDRESS(ROW()-1,COLUMN()))),IFERROR(VLOOKUP($C161,הוצאות!$B:$AA,L$4-1,FALSE),""))</f>
        <v>84000</v>
      </c>
      <c r="M161" s="79">
        <f ca="1">IF($C161="סה""כ",SUM(INDIRECT(ADDRESS(6,COLUMN())&amp;":"&amp;ADDRESS(ROW()-1,COLUMN()))),IFERROR(VLOOKUP($C161,הוצאות!$B:$AA,M$4-1,FALSE),""))</f>
        <v>106000</v>
      </c>
      <c r="N161" s="79">
        <f ca="1">IF($C161="סה""כ",SUM(INDIRECT(ADDRESS(6,COLUMN())&amp;":"&amp;ADDRESS(ROW()-1,COLUMN()))),IFERROR(VLOOKUP($C161,הוצאות!$B:$AA,N$4-1,FALSE),""))</f>
        <v>0</v>
      </c>
      <c r="O161" s="79">
        <f ca="1">IF($C161="סה""כ",SUM(INDIRECT(ADDRESS(6,COLUMN())&amp;":"&amp;ADDRESS(ROW()-1,COLUMN()))),IFERROR(VLOOKUP($C161,הוצאות!$B:$AA,O$4-1,FALSE),""))</f>
        <v>0</v>
      </c>
    </row>
    <row r="162" spans="1:15" ht="16.5" thickBot="1" x14ac:dyDescent="0.3">
      <c r="A162" s="52">
        <f t="shared" si="3"/>
        <v>1</v>
      </c>
      <c r="C162" s="75">
        <f>IF(OR(C161="סה""כ",C161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1815701432</v>
      </c>
      <c r="D162" s="76" t="str">
        <f>IF(C162="סה""כ","",IFERROR(VLOOKUP($C162,הוצאות!$B:$Z,5,FALSE),""))</f>
        <v>צריכת מים</v>
      </c>
      <c r="E162" s="77">
        <v>167435</v>
      </c>
      <c r="F162" s="77">
        <v>114565</v>
      </c>
      <c r="G162" s="77">
        <v>145246</v>
      </c>
      <c r="H162" s="78">
        <v>251440</v>
      </c>
      <c r="I162" s="78">
        <v>201029</v>
      </c>
      <c r="J162" s="78">
        <v>265358.28000000003</v>
      </c>
      <c r="K162" s="79">
        <f ca="1">IF($C162="סה""כ",SUM(INDIRECT(ADDRESS(6,COLUMN())&amp;":"&amp;ADDRESS(ROW()-1,COLUMN()))),IFERROR(VLOOKUP($C162,הוצאות!$B:$AA,K$4-1,FALSE),""))</f>
        <v>45000</v>
      </c>
      <c r="L162" s="79">
        <f ca="1">IF($C162="סה""כ",SUM(INDIRECT(ADDRESS(6,COLUMN())&amp;":"&amp;ADDRESS(ROW()-1,COLUMN()))),IFERROR(VLOOKUP($C162,הוצאות!$B:$AA,L$4-1,FALSE),""))</f>
        <v>45000</v>
      </c>
      <c r="M162" s="79">
        <f ca="1">IF($C162="סה""כ",SUM(INDIRECT(ADDRESS(6,COLUMN())&amp;":"&amp;ADDRESS(ROW()-1,COLUMN()))),IFERROR(VLOOKUP($C162,הוצאות!$B:$AA,M$4-1,FALSE),""))</f>
        <v>95000</v>
      </c>
      <c r="N162" s="79">
        <f ca="1">IF($C162="סה""כ",SUM(INDIRECT(ADDRESS(6,COLUMN())&amp;":"&amp;ADDRESS(ROW()-1,COLUMN()))),IFERROR(VLOOKUP($C162,הוצאות!$B:$AA,N$4-1,FALSE),""))</f>
        <v>0</v>
      </c>
      <c r="O162" s="79">
        <f ca="1">IF($C162="סה""כ",SUM(INDIRECT(ADDRESS(6,COLUMN())&amp;":"&amp;ADDRESS(ROW()-1,COLUMN()))),IFERROR(VLOOKUP($C162,הוצאות!$B:$AA,O$4-1,FALSE),""))</f>
        <v>0</v>
      </c>
    </row>
    <row r="163" spans="1:15" ht="16.5" thickBot="1" x14ac:dyDescent="0.3">
      <c r="A163" s="52">
        <f t="shared" si="3"/>
        <v>1</v>
      </c>
      <c r="C163" s="75">
        <f>IF(OR(C162="סה""כ",C162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1815701440</v>
      </c>
      <c r="D163" s="76" t="str">
        <f>IF(C163="סה""כ","",IFERROR(VLOOKUP($C163,הוצאות!$B:$Z,5,FALSE),""))</f>
        <v>ביטוח</v>
      </c>
      <c r="E163" s="77">
        <v>167435</v>
      </c>
      <c r="F163" s="77">
        <v>114565</v>
      </c>
      <c r="G163" s="77">
        <v>145246</v>
      </c>
      <c r="H163" s="78">
        <v>251440</v>
      </c>
      <c r="I163" s="78">
        <v>201029</v>
      </c>
      <c r="J163" s="78">
        <v>265358.28000000003</v>
      </c>
      <c r="K163" s="79">
        <f ca="1">IF($C163="סה""כ",SUM(INDIRECT(ADDRESS(6,COLUMN())&amp;":"&amp;ADDRESS(ROW()-1,COLUMN()))),IFERROR(VLOOKUP($C163,הוצאות!$B:$AA,K$4-1,FALSE),""))</f>
        <v>0</v>
      </c>
      <c r="L163" s="79">
        <f ca="1">IF($C163="סה""כ",SUM(INDIRECT(ADDRESS(6,COLUMN())&amp;":"&amp;ADDRESS(ROW()-1,COLUMN()))),IFERROR(VLOOKUP($C163,הוצאות!$B:$AA,L$4-1,FALSE),""))</f>
        <v>0</v>
      </c>
      <c r="M163" s="79">
        <f ca="1">IF($C163="סה""כ",SUM(INDIRECT(ADDRESS(6,COLUMN())&amp;":"&amp;ADDRESS(ROW()-1,COLUMN()))),IFERROR(VLOOKUP($C163,הוצאות!$B:$AA,M$4-1,FALSE),""))</f>
        <v>0</v>
      </c>
      <c r="N163" s="79">
        <f ca="1">IF($C163="סה""כ",SUM(INDIRECT(ADDRESS(6,COLUMN())&amp;":"&amp;ADDRESS(ROW()-1,COLUMN()))),IFERROR(VLOOKUP($C163,הוצאות!$B:$AA,N$4-1,FALSE),""))</f>
        <v>0</v>
      </c>
      <c r="O163" s="79">
        <f ca="1">IF($C163="סה""כ",SUM(INDIRECT(ADDRESS(6,COLUMN())&amp;":"&amp;ADDRESS(ROW()-1,COLUMN()))),IFERROR(VLOOKUP($C163,הוצאות!$B:$AA,O$4-1,FALSE),""))</f>
        <v>0</v>
      </c>
    </row>
    <row r="164" spans="1:15" ht="16.5" thickBot="1" x14ac:dyDescent="0.3">
      <c r="A164" s="52">
        <f t="shared" si="3"/>
        <v>1</v>
      </c>
      <c r="C164" s="75">
        <f>IF(OR(C163="סה""כ",C163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1815701450</v>
      </c>
      <c r="D164" s="76" t="str">
        <f>IF(C164="סה""כ","",IFERROR(VLOOKUP($C164,הוצאות!$B:$Z,5,FALSE),""))</f>
        <v>ריהוט ב"ס על יסודי</v>
      </c>
      <c r="E164" s="77">
        <v>167435</v>
      </c>
      <c r="F164" s="77">
        <v>114565</v>
      </c>
      <c r="G164" s="77">
        <v>145246</v>
      </c>
      <c r="H164" s="78">
        <v>251440</v>
      </c>
      <c r="I164" s="78">
        <v>201029</v>
      </c>
      <c r="J164" s="78">
        <v>265358.28000000003</v>
      </c>
      <c r="K164" s="79">
        <f ca="1">IF($C164="סה""כ",SUM(INDIRECT(ADDRESS(6,COLUMN())&amp;":"&amp;ADDRESS(ROW()-1,COLUMN()))),IFERROR(VLOOKUP($C164,הוצאות!$B:$AA,K$4-1,FALSE),""))</f>
        <v>0</v>
      </c>
      <c r="L164" s="79">
        <f ca="1">IF($C164="סה""כ",SUM(INDIRECT(ADDRESS(6,COLUMN())&amp;":"&amp;ADDRESS(ROW()-1,COLUMN()))),IFERROR(VLOOKUP($C164,הוצאות!$B:$AA,L$4-1,FALSE),""))</f>
        <v>0</v>
      </c>
      <c r="M164" s="79">
        <f ca="1">IF($C164="סה""כ",SUM(INDIRECT(ADDRESS(6,COLUMN())&amp;":"&amp;ADDRESS(ROW()-1,COLUMN()))),IFERROR(VLOOKUP($C164,הוצאות!$B:$AA,M$4-1,FALSE),""))</f>
        <v>0</v>
      </c>
      <c r="N164" s="79">
        <f ca="1">IF($C164="סה""כ",SUM(INDIRECT(ADDRESS(6,COLUMN())&amp;":"&amp;ADDRESS(ROW()-1,COLUMN()))),IFERROR(VLOOKUP($C164,הוצאות!$B:$AA,N$4-1,FALSE),""))</f>
        <v>0</v>
      </c>
      <c r="O164" s="79">
        <f ca="1">IF($C164="סה""כ",SUM(INDIRECT(ADDRESS(6,COLUMN())&amp;":"&amp;ADDRESS(ROW()-1,COLUMN()))),IFERROR(VLOOKUP($C164,הוצאות!$B:$AA,O$4-1,FALSE),""))</f>
        <v>0</v>
      </c>
    </row>
    <row r="165" spans="1:15" ht="16.5" thickBot="1" x14ac:dyDescent="0.3">
      <c r="A165" s="52">
        <f t="shared" si="3"/>
        <v>1</v>
      </c>
      <c r="C165" s="75">
        <f>IF(OR(C164="סה""כ",C164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1815701540</v>
      </c>
      <c r="D165" s="76" t="str">
        <f>IF(C165="סה""כ","",IFERROR(VLOOKUP($C165,הוצאות!$B:$Z,5,FALSE),""))</f>
        <v>הוצאות תקשורת</v>
      </c>
      <c r="E165" s="77">
        <v>167435</v>
      </c>
      <c r="F165" s="77">
        <v>114565</v>
      </c>
      <c r="G165" s="77">
        <v>145246</v>
      </c>
      <c r="H165" s="78">
        <v>251440</v>
      </c>
      <c r="I165" s="78">
        <v>201029</v>
      </c>
      <c r="J165" s="78">
        <v>265358.28000000003</v>
      </c>
      <c r="K165" s="79">
        <f ca="1">IF($C165="סה""כ",SUM(INDIRECT(ADDRESS(6,COLUMN())&amp;":"&amp;ADDRESS(ROW()-1,COLUMN()))),IFERROR(VLOOKUP($C165,הוצאות!$B:$AA,K$4-1,FALSE),""))</f>
        <v>9000</v>
      </c>
      <c r="L165" s="79">
        <f ca="1">IF($C165="סה""כ",SUM(INDIRECT(ADDRESS(6,COLUMN())&amp;":"&amp;ADDRESS(ROW()-1,COLUMN()))),IFERROR(VLOOKUP($C165,הוצאות!$B:$AA,L$4-1,FALSE),""))</f>
        <v>9000</v>
      </c>
      <c r="M165" s="79">
        <f ca="1">IF($C165="סה""כ",SUM(INDIRECT(ADDRESS(6,COLUMN())&amp;":"&amp;ADDRESS(ROW()-1,COLUMN()))),IFERROR(VLOOKUP($C165,הוצאות!$B:$AA,M$4-1,FALSE),""))</f>
        <v>6000</v>
      </c>
      <c r="N165" s="79">
        <f ca="1">IF($C165="סה""כ",SUM(INDIRECT(ADDRESS(6,COLUMN())&amp;":"&amp;ADDRESS(ROW()-1,COLUMN()))),IFERROR(VLOOKUP($C165,הוצאות!$B:$AA,N$4-1,FALSE),""))</f>
        <v>0</v>
      </c>
      <c r="O165" s="79">
        <f ca="1">IF($C165="סה""כ",SUM(INDIRECT(ADDRESS(6,COLUMN())&amp;":"&amp;ADDRESS(ROW()-1,COLUMN()))),IFERROR(VLOOKUP($C165,הוצאות!$B:$AA,O$4-1,FALSE),""))</f>
        <v>0</v>
      </c>
    </row>
    <row r="166" spans="1:15" ht="16.5" thickBot="1" x14ac:dyDescent="0.3">
      <c r="A166" s="52">
        <f t="shared" si="3"/>
        <v>1</v>
      </c>
      <c r="C166" s="75">
        <f>IF(OR(C165="סה""כ",C165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1815701560</v>
      </c>
      <c r="D166" s="76" t="str">
        <f>IF(C166="סה""כ","",IFERROR(VLOOKUP($C166,הוצאות!$B:$Z,5,FALSE),""))</f>
        <v>דברי משרד חט"ע חוורזי</v>
      </c>
      <c r="E166" s="77">
        <v>167435</v>
      </c>
      <c r="F166" s="77">
        <v>114565</v>
      </c>
      <c r="G166" s="77">
        <v>145246</v>
      </c>
      <c r="H166" s="78">
        <v>251440</v>
      </c>
      <c r="I166" s="78">
        <v>201029</v>
      </c>
      <c r="J166" s="78">
        <v>265358.28000000003</v>
      </c>
      <c r="K166" s="79">
        <f ca="1">IF($C166="סה""כ",SUM(INDIRECT(ADDRESS(6,COLUMN())&amp;":"&amp;ADDRESS(ROW()-1,COLUMN()))),IFERROR(VLOOKUP($C166,הוצאות!$B:$AA,K$4-1,FALSE),""))</f>
        <v>36000</v>
      </c>
      <c r="L166" s="79">
        <f ca="1">IF($C166="סה""כ",SUM(INDIRECT(ADDRESS(6,COLUMN())&amp;":"&amp;ADDRESS(ROW()-1,COLUMN()))),IFERROR(VLOOKUP($C166,הוצאות!$B:$AA,L$4-1,FALSE),""))</f>
        <v>36000</v>
      </c>
      <c r="M166" s="79">
        <f ca="1">IF($C166="סה""כ",SUM(INDIRECT(ADDRESS(6,COLUMN())&amp;":"&amp;ADDRESS(ROW()-1,COLUMN()))),IFERROR(VLOOKUP($C166,הוצאות!$B:$AA,M$4-1,FALSE),""))</f>
        <v>12500</v>
      </c>
      <c r="N166" s="79">
        <f ca="1">IF($C166="סה""כ",SUM(INDIRECT(ADDRESS(6,COLUMN())&amp;":"&amp;ADDRESS(ROW()-1,COLUMN()))),IFERROR(VLOOKUP($C166,הוצאות!$B:$AA,N$4-1,FALSE),""))</f>
        <v>0</v>
      </c>
      <c r="O166" s="79">
        <f ca="1">IF($C166="סה""כ",SUM(INDIRECT(ADDRESS(6,COLUMN())&amp;":"&amp;ADDRESS(ROW()-1,COLUMN()))),IFERROR(VLOOKUP($C166,הוצאות!$B:$AA,O$4-1,FALSE),""))</f>
        <v>0</v>
      </c>
    </row>
    <row r="167" spans="1:15" ht="16.5" thickBot="1" x14ac:dyDescent="0.3">
      <c r="A167" s="52">
        <f t="shared" si="3"/>
        <v>1</v>
      </c>
      <c r="C167" s="75">
        <f>IF(OR(C166="סה""כ",C166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1815701720</v>
      </c>
      <c r="D167" s="76" t="str">
        <f>IF(C167="סה""כ","",IFERROR(VLOOKUP($C167,הוצאות!$B:$Z,5,FALSE),""))</f>
        <v>חומרים לב"ס חוארזמי</v>
      </c>
      <c r="E167" s="77">
        <v>167435</v>
      </c>
      <c r="F167" s="77">
        <v>114565</v>
      </c>
      <c r="G167" s="77">
        <v>145246</v>
      </c>
      <c r="H167" s="78">
        <v>251440</v>
      </c>
      <c r="I167" s="78">
        <v>201029</v>
      </c>
      <c r="J167" s="78">
        <v>265358.28000000003</v>
      </c>
      <c r="K167" s="79">
        <f ca="1">IF($C167="סה""כ",SUM(INDIRECT(ADDRESS(6,COLUMN())&amp;":"&amp;ADDRESS(ROW()-1,COLUMN()))),IFERROR(VLOOKUP($C167,הוצאות!$B:$AA,K$4-1,FALSE),""))</f>
        <v>10000</v>
      </c>
      <c r="L167" s="79">
        <f ca="1">IF($C167="סה""כ",SUM(INDIRECT(ADDRESS(6,COLUMN())&amp;":"&amp;ADDRESS(ROW()-1,COLUMN()))),IFERROR(VLOOKUP($C167,הוצאות!$B:$AA,L$4-1,FALSE),""))</f>
        <v>10000</v>
      </c>
      <c r="M167" s="79">
        <f ca="1">IF($C167="סה""כ",SUM(INDIRECT(ADDRESS(6,COLUMN())&amp;":"&amp;ADDRESS(ROW()-1,COLUMN()))),IFERROR(VLOOKUP($C167,הוצאות!$B:$AA,M$4-1,FALSE),""))</f>
        <v>12000</v>
      </c>
      <c r="N167" s="79">
        <f ca="1">IF($C167="סה""כ",SUM(INDIRECT(ADDRESS(6,COLUMN())&amp;":"&amp;ADDRESS(ROW()-1,COLUMN()))),IFERROR(VLOOKUP($C167,הוצאות!$B:$AA,N$4-1,FALSE),""))</f>
        <v>0</v>
      </c>
      <c r="O167" s="79">
        <f ca="1">IF($C167="סה""כ",SUM(INDIRECT(ADDRESS(6,COLUMN())&amp;":"&amp;ADDRESS(ROW()-1,COLUMN()))),IFERROR(VLOOKUP($C167,הוצאות!$B:$AA,O$4-1,FALSE),""))</f>
        <v>0</v>
      </c>
    </row>
    <row r="168" spans="1:15" ht="16.5" thickBot="1" x14ac:dyDescent="0.3">
      <c r="A168" s="52">
        <f t="shared" si="3"/>
        <v>1</v>
      </c>
      <c r="C168" s="75">
        <f>IF(OR(C167="סה""כ",C167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1815701750</v>
      </c>
      <c r="D168" s="76" t="str">
        <f>IF(C168="סה""כ","",IFERROR(VLOOKUP($C168,הוצאות!$B:$Z,5,FALSE),""))</f>
        <v>ב"ס על יסודי / קבלניות</v>
      </c>
      <c r="E168" s="77">
        <v>167435</v>
      </c>
      <c r="F168" s="77">
        <v>114565</v>
      </c>
      <c r="G168" s="77">
        <v>145246</v>
      </c>
      <c r="H168" s="78">
        <v>251440</v>
      </c>
      <c r="I168" s="78">
        <v>201029</v>
      </c>
      <c r="J168" s="78">
        <v>265358.28000000003</v>
      </c>
      <c r="K168" s="79">
        <f ca="1">IF($C168="סה""כ",SUM(INDIRECT(ADDRESS(6,COLUMN())&amp;":"&amp;ADDRESS(ROW()-1,COLUMN()))),IFERROR(VLOOKUP($C168,הוצאות!$B:$AA,K$4-1,FALSE),""))</f>
        <v>0</v>
      </c>
      <c r="L168" s="79">
        <f ca="1">IF($C168="סה""כ",SUM(INDIRECT(ADDRESS(6,COLUMN())&amp;":"&amp;ADDRESS(ROW()-1,COLUMN()))),IFERROR(VLOOKUP($C168,הוצאות!$B:$AA,L$4-1,FALSE),""))</f>
        <v>0</v>
      </c>
      <c r="M168" s="79">
        <f ca="1">IF($C168="סה""כ",SUM(INDIRECT(ADDRESS(6,COLUMN())&amp;":"&amp;ADDRESS(ROW()-1,COLUMN()))),IFERROR(VLOOKUP($C168,הוצאות!$B:$AA,M$4-1,FALSE),""))</f>
        <v>0</v>
      </c>
      <c r="N168" s="79">
        <f ca="1">IF($C168="סה""כ",SUM(INDIRECT(ADDRESS(6,COLUMN())&amp;":"&amp;ADDRESS(ROW()-1,COLUMN()))),IFERROR(VLOOKUP($C168,הוצאות!$B:$AA,N$4-1,FALSE),""))</f>
        <v>0</v>
      </c>
      <c r="O168" s="79">
        <f ca="1">IF($C168="סה""כ",SUM(INDIRECT(ADDRESS(6,COLUMN())&amp;":"&amp;ADDRESS(ROW()-1,COLUMN()))),IFERROR(VLOOKUP($C168,הוצאות!$B:$AA,O$4-1,FALSE),""))</f>
        <v>0</v>
      </c>
    </row>
    <row r="169" spans="1:15" ht="16.5" thickBot="1" x14ac:dyDescent="0.3">
      <c r="A169" s="52">
        <f t="shared" si="3"/>
        <v>1</v>
      </c>
      <c r="C169" s="75">
        <f>IF(OR(C168="סה""כ",C168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1815701780</v>
      </c>
      <c r="D169" s="76" t="str">
        <f>IF(C169="סה""כ","",IFERROR(VLOOKUP($C169,הוצאות!$B:$Z,5,FALSE),""))</f>
        <v>הוצ" שונות חט"ע חוורזמי</v>
      </c>
      <c r="E169" s="77">
        <v>167435</v>
      </c>
      <c r="F169" s="77">
        <v>114565</v>
      </c>
      <c r="G169" s="77">
        <v>145246</v>
      </c>
      <c r="H169" s="78">
        <v>251440</v>
      </c>
      <c r="I169" s="78">
        <v>201029</v>
      </c>
      <c r="J169" s="78">
        <v>265358.28000000003</v>
      </c>
      <c r="K169" s="79">
        <f ca="1">IF($C169="סה""כ",SUM(INDIRECT(ADDRESS(6,COLUMN())&amp;":"&amp;ADDRESS(ROW()-1,COLUMN()))),IFERROR(VLOOKUP($C169,הוצאות!$B:$AA,K$4-1,FALSE),""))</f>
        <v>55000</v>
      </c>
      <c r="L169" s="79">
        <f ca="1">IF($C169="סה""כ",SUM(INDIRECT(ADDRESS(6,COLUMN())&amp;":"&amp;ADDRESS(ROW()-1,COLUMN()))),IFERROR(VLOOKUP($C169,הוצאות!$B:$AA,L$4-1,FALSE),""))</f>
        <v>55000</v>
      </c>
      <c r="M169" s="79">
        <f ca="1">IF($C169="סה""כ",SUM(INDIRECT(ADDRESS(6,COLUMN())&amp;":"&amp;ADDRESS(ROW()-1,COLUMN()))),IFERROR(VLOOKUP($C169,הוצאות!$B:$AA,M$4-1,FALSE),""))</f>
        <v>50000</v>
      </c>
      <c r="N169" s="79">
        <f ca="1">IF($C169="סה""כ",SUM(INDIRECT(ADDRESS(6,COLUMN())&amp;":"&amp;ADDRESS(ROW()-1,COLUMN()))),IFERROR(VLOOKUP($C169,הוצאות!$B:$AA,N$4-1,FALSE),""))</f>
        <v>0</v>
      </c>
      <c r="O169" s="79">
        <f ca="1">IF($C169="סה""כ",SUM(INDIRECT(ADDRESS(6,COLUMN())&amp;":"&amp;ADDRESS(ROW()-1,COLUMN()))),IFERROR(VLOOKUP($C169,הוצאות!$B:$AA,O$4-1,FALSE),""))</f>
        <v>0</v>
      </c>
    </row>
    <row r="170" spans="1:15" ht="16.5" thickBot="1" x14ac:dyDescent="0.3">
      <c r="A170" s="52">
        <f t="shared" si="3"/>
        <v>1</v>
      </c>
      <c r="C170" s="75">
        <f>IF(OR(C169="סה""כ",C169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1815702110</v>
      </c>
      <c r="D170" s="76" t="str">
        <f>IF(C170="סה""כ","",IFERROR(VLOOKUP($C170,הוצאות!$B:$Z,5,FALSE),""))</f>
        <v>בתי"ס על יסודיים/השכר הקובע</v>
      </c>
      <c r="E170" s="77">
        <v>167435</v>
      </c>
      <c r="F170" s="77">
        <v>114565</v>
      </c>
      <c r="G170" s="77">
        <v>145246</v>
      </c>
      <c r="H170" s="78">
        <v>251440</v>
      </c>
      <c r="I170" s="78">
        <v>201029</v>
      </c>
      <c r="J170" s="78">
        <v>265358.28000000003</v>
      </c>
      <c r="K170" s="79">
        <f ca="1">IF($C170="סה""כ",SUM(INDIRECT(ADDRESS(6,COLUMN())&amp;":"&amp;ADDRESS(ROW()-1,COLUMN()))),IFERROR(VLOOKUP($C170,הוצאות!$B:$AA,K$4-1,FALSE),""))</f>
        <v>8359000</v>
      </c>
      <c r="L170" s="79">
        <f ca="1">IF($C170="סה""כ",SUM(INDIRECT(ADDRESS(6,COLUMN())&amp;":"&amp;ADDRESS(ROW()-1,COLUMN()))),IFERROR(VLOOKUP($C170,הוצאות!$B:$AA,L$4-1,FALSE),""))</f>
        <v>8359000</v>
      </c>
      <c r="M170" s="79">
        <f ca="1">IF($C170="סה""כ",SUM(INDIRECT(ADDRESS(6,COLUMN())&amp;":"&amp;ADDRESS(ROW()-1,COLUMN()))),IFERROR(VLOOKUP($C170,הוצאות!$B:$AA,M$4-1,FALSE),""))</f>
        <v>8472999.5466666669</v>
      </c>
      <c r="N170" s="79">
        <f ca="1">IF($C170="סה""כ",SUM(INDIRECT(ADDRESS(6,COLUMN())&amp;":"&amp;ADDRESS(ROW()-1,COLUMN()))),IFERROR(VLOOKUP($C170,הוצאות!$B:$AA,N$4-1,FALSE),""))</f>
        <v>9218000</v>
      </c>
      <c r="O170" s="79">
        <f ca="1">IF($C170="סה""כ",SUM(INDIRECT(ADDRESS(6,COLUMN())&amp;":"&amp;ADDRESS(ROW()-1,COLUMN()))),IFERROR(VLOOKUP($C170,הוצאות!$B:$AA,O$4-1,FALSE),""))</f>
        <v>0</v>
      </c>
    </row>
    <row r="171" spans="1:15" ht="16.5" thickBot="1" x14ac:dyDescent="0.3">
      <c r="A171" s="52">
        <f t="shared" si="3"/>
        <v>1</v>
      </c>
      <c r="C171" s="75">
        <f>IF(OR(C170="סה""כ",C170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1815702431</v>
      </c>
      <c r="D171" s="76" t="str">
        <f>IF(C171="סה""כ","",IFERROR(VLOOKUP($C171,הוצאות!$B:$Z,5,FALSE),""))</f>
        <v>בתי"ס על יסודי/חשמל</v>
      </c>
      <c r="E171" s="77">
        <v>167435</v>
      </c>
      <c r="F171" s="77">
        <v>114565</v>
      </c>
      <c r="G171" s="77">
        <v>145246</v>
      </c>
      <c r="H171" s="78">
        <v>251440</v>
      </c>
      <c r="I171" s="78">
        <v>201029</v>
      </c>
      <c r="J171" s="78">
        <v>265358.28000000003</v>
      </c>
      <c r="K171" s="79">
        <f ca="1">IF($C171="סה""כ",SUM(INDIRECT(ADDRESS(6,COLUMN())&amp;":"&amp;ADDRESS(ROW()-1,COLUMN()))),IFERROR(VLOOKUP($C171,הוצאות!$B:$AA,K$4-1,FALSE),""))</f>
        <v>109000</v>
      </c>
      <c r="L171" s="79">
        <f ca="1">IF($C171="סה""כ",SUM(INDIRECT(ADDRESS(6,COLUMN())&amp;":"&amp;ADDRESS(ROW()-1,COLUMN()))),IFERROR(VLOOKUP($C171,הוצאות!$B:$AA,L$4-1,FALSE),""))</f>
        <v>109000</v>
      </c>
      <c r="M171" s="79">
        <f ca="1">IF($C171="סה""כ",SUM(INDIRECT(ADDRESS(6,COLUMN())&amp;":"&amp;ADDRESS(ROW()-1,COLUMN()))),IFERROR(VLOOKUP($C171,הוצאות!$B:$AA,M$4-1,FALSE),""))</f>
        <v>100000</v>
      </c>
      <c r="N171" s="79">
        <f ca="1">IF($C171="סה""כ",SUM(INDIRECT(ADDRESS(6,COLUMN())&amp;":"&amp;ADDRESS(ROW()-1,COLUMN()))),IFERROR(VLOOKUP($C171,הוצאות!$B:$AA,N$4-1,FALSE),""))</f>
        <v>0</v>
      </c>
      <c r="O171" s="79">
        <f ca="1">IF($C171="סה""כ",SUM(INDIRECT(ADDRESS(6,COLUMN())&amp;":"&amp;ADDRESS(ROW()-1,COLUMN()))),IFERROR(VLOOKUP($C171,הוצאות!$B:$AA,O$4-1,FALSE),""))</f>
        <v>0</v>
      </c>
    </row>
    <row r="172" spans="1:15" ht="16.5" thickBot="1" x14ac:dyDescent="0.3">
      <c r="A172" s="52">
        <f t="shared" si="3"/>
        <v>1</v>
      </c>
      <c r="C172" s="75">
        <f>IF(OR(C171="סה""כ",C171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1815702432</v>
      </c>
      <c r="D172" s="76" t="str">
        <f>IF(C172="סה""כ","",IFERROR(VLOOKUP($C172,הוצאות!$B:$Z,5,FALSE),""))</f>
        <v>בתי"ס על יסודי/מים</v>
      </c>
      <c r="E172" s="77">
        <v>167435</v>
      </c>
      <c r="F172" s="77">
        <v>114565</v>
      </c>
      <c r="G172" s="77">
        <v>145246</v>
      </c>
      <c r="H172" s="78">
        <v>251440</v>
      </c>
      <c r="I172" s="78">
        <v>201029</v>
      </c>
      <c r="J172" s="78">
        <v>265358.28000000003</v>
      </c>
      <c r="K172" s="79">
        <f ca="1">IF($C172="סה""כ",SUM(INDIRECT(ADDRESS(6,COLUMN())&amp;":"&amp;ADDRESS(ROW()-1,COLUMN()))),IFERROR(VLOOKUP($C172,הוצאות!$B:$AA,K$4-1,FALSE),""))</f>
        <v>25000</v>
      </c>
      <c r="L172" s="79">
        <f ca="1">IF($C172="סה""כ",SUM(INDIRECT(ADDRESS(6,COLUMN())&amp;":"&amp;ADDRESS(ROW()-1,COLUMN()))),IFERROR(VLOOKUP($C172,הוצאות!$B:$AA,L$4-1,FALSE),""))</f>
        <v>25000</v>
      </c>
      <c r="M172" s="79">
        <f ca="1">IF($C172="סה""כ",SUM(INDIRECT(ADDRESS(6,COLUMN())&amp;":"&amp;ADDRESS(ROW()-1,COLUMN()))),IFERROR(VLOOKUP($C172,הוצאות!$B:$AA,M$4-1,FALSE),""))</f>
        <v>25000</v>
      </c>
      <c r="N172" s="79">
        <f ca="1">IF($C172="סה""כ",SUM(INDIRECT(ADDRESS(6,COLUMN())&amp;":"&amp;ADDRESS(ROW()-1,COLUMN()))),IFERROR(VLOOKUP($C172,הוצאות!$B:$AA,N$4-1,FALSE),""))</f>
        <v>0</v>
      </c>
      <c r="O172" s="79">
        <f ca="1">IF($C172="סה""כ",SUM(INDIRECT(ADDRESS(6,COLUMN())&amp;":"&amp;ADDRESS(ROW()-1,COLUMN()))),IFERROR(VLOOKUP($C172,הוצאות!$B:$AA,O$4-1,FALSE),""))</f>
        <v>0</v>
      </c>
    </row>
    <row r="173" spans="1:15" ht="16.5" thickBot="1" x14ac:dyDescent="0.3">
      <c r="A173" s="52">
        <f t="shared" si="3"/>
        <v>1</v>
      </c>
      <c r="C173" s="75">
        <f>IF(OR(C172="סה""כ",C172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1815702440</v>
      </c>
      <c r="D173" s="76" t="str">
        <f>IF(C173="סה""כ","",IFERROR(VLOOKUP($C173,הוצאות!$B:$Z,5,FALSE),""))</f>
        <v>ביטוח</v>
      </c>
      <c r="E173" s="77">
        <v>167435</v>
      </c>
      <c r="F173" s="77">
        <v>114565</v>
      </c>
      <c r="G173" s="77">
        <v>145246</v>
      </c>
      <c r="H173" s="78">
        <v>251440</v>
      </c>
      <c r="I173" s="78">
        <v>201029</v>
      </c>
      <c r="J173" s="78">
        <v>265358.28000000003</v>
      </c>
      <c r="K173" s="79">
        <f ca="1">IF($C173="סה""כ",SUM(INDIRECT(ADDRESS(6,COLUMN())&amp;":"&amp;ADDRESS(ROW()-1,COLUMN()))),IFERROR(VLOOKUP($C173,הוצאות!$B:$AA,K$4-1,FALSE),""))</f>
        <v>0</v>
      </c>
      <c r="L173" s="79">
        <f ca="1">IF($C173="סה""כ",SUM(INDIRECT(ADDRESS(6,COLUMN())&amp;":"&amp;ADDRESS(ROW()-1,COLUMN()))),IFERROR(VLOOKUP($C173,הוצאות!$B:$AA,L$4-1,FALSE),""))</f>
        <v>0</v>
      </c>
      <c r="M173" s="79">
        <f ca="1">IF($C173="סה""כ",SUM(INDIRECT(ADDRESS(6,COLUMN())&amp;":"&amp;ADDRESS(ROW()-1,COLUMN()))),IFERROR(VLOOKUP($C173,הוצאות!$B:$AA,M$4-1,FALSE),""))</f>
        <v>0</v>
      </c>
      <c r="N173" s="79">
        <f ca="1">IF($C173="סה""כ",SUM(INDIRECT(ADDRESS(6,COLUMN())&amp;":"&amp;ADDRESS(ROW()-1,COLUMN()))),IFERROR(VLOOKUP($C173,הוצאות!$B:$AA,N$4-1,FALSE),""))</f>
        <v>0</v>
      </c>
      <c r="O173" s="79">
        <f ca="1">IF($C173="סה""כ",SUM(INDIRECT(ADDRESS(6,COLUMN())&amp;":"&amp;ADDRESS(ROW()-1,COLUMN()))),IFERROR(VLOOKUP($C173,הוצאות!$B:$AA,O$4-1,FALSE),""))</f>
        <v>0</v>
      </c>
    </row>
    <row r="174" spans="1:15" ht="16.5" thickBot="1" x14ac:dyDescent="0.3">
      <c r="A174" s="52">
        <f t="shared" si="3"/>
        <v>1</v>
      </c>
      <c r="C174" s="75">
        <f>IF(OR(C173="סה""כ",C173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1815702450</v>
      </c>
      <c r="D174" s="76" t="str">
        <f>IF(C174="סה""כ","",IFERROR(VLOOKUP($C174,הוצאות!$B:$Z,5,FALSE),""))</f>
        <v>ריהוט ב"ס על יסודי</v>
      </c>
      <c r="E174" s="77">
        <v>167435</v>
      </c>
      <c r="F174" s="77">
        <v>114565</v>
      </c>
      <c r="G174" s="77">
        <v>145246</v>
      </c>
      <c r="H174" s="78">
        <v>251440</v>
      </c>
      <c r="I174" s="78">
        <v>201029</v>
      </c>
      <c r="J174" s="78">
        <v>265358.28000000003</v>
      </c>
      <c r="K174" s="79">
        <f ca="1">IF($C174="סה""כ",SUM(INDIRECT(ADDRESS(6,COLUMN())&amp;":"&amp;ADDRESS(ROW()-1,COLUMN()))),IFERROR(VLOOKUP($C174,הוצאות!$B:$AA,K$4-1,FALSE),""))</f>
        <v>0</v>
      </c>
      <c r="L174" s="79">
        <f ca="1">IF($C174="סה""כ",SUM(INDIRECT(ADDRESS(6,COLUMN())&amp;":"&amp;ADDRESS(ROW()-1,COLUMN()))),IFERROR(VLOOKUP($C174,הוצאות!$B:$AA,L$4-1,FALSE),""))</f>
        <v>0</v>
      </c>
      <c r="M174" s="79">
        <f ca="1">IF($C174="סה""כ",SUM(INDIRECT(ADDRESS(6,COLUMN())&amp;":"&amp;ADDRESS(ROW()-1,COLUMN()))),IFERROR(VLOOKUP($C174,הוצאות!$B:$AA,M$4-1,FALSE),""))</f>
        <v>0</v>
      </c>
      <c r="N174" s="79">
        <f ca="1">IF($C174="סה""כ",SUM(INDIRECT(ADDRESS(6,COLUMN())&amp;":"&amp;ADDRESS(ROW()-1,COLUMN()))),IFERROR(VLOOKUP($C174,הוצאות!$B:$AA,N$4-1,FALSE),""))</f>
        <v>0</v>
      </c>
      <c r="O174" s="79">
        <f ca="1">IF($C174="סה""כ",SUM(INDIRECT(ADDRESS(6,COLUMN())&amp;":"&amp;ADDRESS(ROW()-1,COLUMN()))),IFERROR(VLOOKUP($C174,הוצאות!$B:$AA,O$4-1,FALSE),""))</f>
        <v>0</v>
      </c>
    </row>
    <row r="175" spans="1:15" ht="16.5" thickBot="1" x14ac:dyDescent="0.3">
      <c r="A175" s="52">
        <f t="shared" si="3"/>
        <v>1</v>
      </c>
      <c r="C175" s="75">
        <f>IF(OR(C174="סה""כ",C174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1815702540</v>
      </c>
      <c r="D175" s="76" t="str">
        <f>IF(C175="סה""כ","",IFERROR(VLOOKUP($C175,הוצאות!$B:$Z,5,FALSE),""))</f>
        <v>בתי"ס על יסודיים/תקשורת</v>
      </c>
      <c r="E175" s="77">
        <v>167435</v>
      </c>
      <c r="F175" s="77">
        <v>114565</v>
      </c>
      <c r="G175" s="77">
        <v>145246</v>
      </c>
      <c r="H175" s="78">
        <v>251440</v>
      </c>
      <c r="I175" s="78">
        <v>201029</v>
      </c>
      <c r="J175" s="78">
        <v>265358.28000000003</v>
      </c>
      <c r="K175" s="79">
        <f ca="1">IF($C175="סה""כ",SUM(INDIRECT(ADDRESS(6,COLUMN())&amp;":"&amp;ADDRESS(ROW()-1,COLUMN()))),IFERROR(VLOOKUP($C175,הוצאות!$B:$AA,K$4-1,FALSE),""))</f>
        <v>1000</v>
      </c>
      <c r="L175" s="79">
        <f ca="1">IF($C175="סה""כ",SUM(INDIRECT(ADDRESS(6,COLUMN())&amp;":"&amp;ADDRESS(ROW()-1,COLUMN()))),IFERROR(VLOOKUP($C175,הוצאות!$B:$AA,L$4-1,FALSE),""))</f>
        <v>1000</v>
      </c>
      <c r="M175" s="79">
        <f ca="1">IF($C175="סה""כ",SUM(INDIRECT(ADDRESS(6,COLUMN())&amp;":"&amp;ADDRESS(ROW()-1,COLUMN()))),IFERROR(VLOOKUP($C175,הוצאות!$B:$AA,M$4-1,FALSE),""))</f>
        <v>1000</v>
      </c>
      <c r="N175" s="79">
        <f ca="1">IF($C175="סה""כ",SUM(INDIRECT(ADDRESS(6,COLUMN())&amp;":"&amp;ADDRESS(ROW()-1,COLUMN()))),IFERROR(VLOOKUP($C175,הוצאות!$B:$AA,N$4-1,FALSE),""))</f>
        <v>0</v>
      </c>
      <c r="O175" s="79">
        <f ca="1">IF($C175="סה""כ",SUM(INDIRECT(ADDRESS(6,COLUMN())&amp;":"&amp;ADDRESS(ROW()-1,COLUMN()))),IFERROR(VLOOKUP($C175,הוצאות!$B:$AA,O$4-1,FALSE),""))</f>
        <v>0</v>
      </c>
    </row>
    <row r="176" spans="1:15" ht="16.5" thickBot="1" x14ac:dyDescent="0.3">
      <c r="A176" s="52">
        <f t="shared" si="3"/>
        <v>1</v>
      </c>
      <c r="C176" s="75">
        <f>IF(OR(C175="סה""כ",C175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1815702560</v>
      </c>
      <c r="D176" s="76" t="str">
        <f>IF(C176="סה""כ","",IFERROR(VLOOKUP($C176,הוצאות!$B:$Z,5,FALSE),""))</f>
        <v>בתי"ס על יסודיים/משרדיות</v>
      </c>
      <c r="E176" s="77">
        <v>167435</v>
      </c>
      <c r="F176" s="77">
        <v>114565</v>
      </c>
      <c r="G176" s="77">
        <v>145246</v>
      </c>
      <c r="H176" s="78">
        <v>251440</v>
      </c>
      <c r="I176" s="78">
        <v>201029</v>
      </c>
      <c r="J176" s="78">
        <v>265358.28000000003</v>
      </c>
      <c r="K176" s="79">
        <f ca="1">IF($C176="סה""כ",SUM(INDIRECT(ADDRESS(6,COLUMN())&amp;":"&amp;ADDRESS(ROW()-1,COLUMN()))),IFERROR(VLOOKUP($C176,הוצאות!$B:$AA,K$4-1,FALSE),""))</f>
        <v>14000</v>
      </c>
      <c r="L176" s="79">
        <f ca="1">IF($C176="סה""כ",SUM(INDIRECT(ADDRESS(6,COLUMN())&amp;":"&amp;ADDRESS(ROW()-1,COLUMN()))),IFERROR(VLOOKUP($C176,הוצאות!$B:$AA,L$4-1,FALSE),""))</f>
        <v>14000</v>
      </c>
      <c r="M176" s="79">
        <f ca="1">IF($C176="סה""כ",SUM(INDIRECT(ADDRESS(6,COLUMN())&amp;":"&amp;ADDRESS(ROW()-1,COLUMN()))),IFERROR(VLOOKUP($C176,הוצאות!$B:$AA,M$4-1,FALSE),""))</f>
        <v>8000</v>
      </c>
      <c r="N176" s="79">
        <f ca="1">IF($C176="סה""כ",SUM(INDIRECT(ADDRESS(6,COLUMN())&amp;":"&amp;ADDRESS(ROW()-1,COLUMN()))),IFERROR(VLOOKUP($C176,הוצאות!$B:$AA,N$4-1,FALSE),""))</f>
        <v>0</v>
      </c>
      <c r="O176" s="79">
        <f ca="1">IF($C176="סה""כ",SUM(INDIRECT(ADDRESS(6,COLUMN())&amp;":"&amp;ADDRESS(ROW()-1,COLUMN()))),IFERROR(VLOOKUP($C176,הוצאות!$B:$AA,O$4-1,FALSE),""))</f>
        <v>0</v>
      </c>
    </row>
    <row r="177" spans="1:15" ht="16.5" thickBot="1" x14ac:dyDescent="0.3">
      <c r="A177" s="52">
        <f t="shared" si="3"/>
        <v>1</v>
      </c>
      <c r="C177" s="75">
        <f>IF(OR(C176="סה""כ",C176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1815702720</v>
      </c>
      <c r="D177" s="76" t="str">
        <f>IF(C177="סה""כ","",IFERROR(VLOOKUP($C177,הוצאות!$B:$Z,5,FALSE),""))</f>
        <v>בתי"ס על יסודיים/חומרים</v>
      </c>
      <c r="E177" s="77">
        <v>167435</v>
      </c>
      <c r="F177" s="77">
        <v>114565</v>
      </c>
      <c r="G177" s="77">
        <v>145246</v>
      </c>
      <c r="H177" s="78">
        <v>251440</v>
      </c>
      <c r="I177" s="78">
        <v>201029</v>
      </c>
      <c r="J177" s="78">
        <v>265358.28000000003</v>
      </c>
      <c r="K177" s="79">
        <f ca="1">IF($C177="סה""כ",SUM(INDIRECT(ADDRESS(6,COLUMN())&amp;":"&amp;ADDRESS(ROW()-1,COLUMN()))),IFERROR(VLOOKUP($C177,הוצאות!$B:$AA,K$4-1,FALSE),""))</f>
        <v>11000</v>
      </c>
      <c r="L177" s="79">
        <f ca="1">IF($C177="סה""כ",SUM(INDIRECT(ADDRESS(6,COLUMN())&amp;":"&amp;ADDRESS(ROW()-1,COLUMN()))),IFERROR(VLOOKUP($C177,הוצאות!$B:$AA,L$4-1,FALSE),""))</f>
        <v>11000</v>
      </c>
      <c r="M177" s="79">
        <f ca="1">IF($C177="סה""כ",SUM(INDIRECT(ADDRESS(6,COLUMN())&amp;":"&amp;ADDRESS(ROW()-1,COLUMN()))),IFERROR(VLOOKUP($C177,הוצאות!$B:$AA,M$4-1,FALSE),""))</f>
        <v>0</v>
      </c>
      <c r="N177" s="79">
        <f ca="1">IF($C177="סה""כ",SUM(INDIRECT(ADDRESS(6,COLUMN())&amp;":"&amp;ADDRESS(ROW()-1,COLUMN()))),IFERROR(VLOOKUP($C177,הוצאות!$B:$AA,N$4-1,FALSE),""))</f>
        <v>0</v>
      </c>
      <c r="O177" s="79">
        <f ca="1">IF($C177="סה""כ",SUM(INDIRECT(ADDRESS(6,COLUMN())&amp;":"&amp;ADDRESS(ROW()-1,COLUMN()))),IFERROR(VLOOKUP($C177,הוצאות!$B:$AA,O$4-1,FALSE),""))</f>
        <v>0</v>
      </c>
    </row>
    <row r="178" spans="1:15" ht="16.5" thickBot="1" x14ac:dyDescent="0.3">
      <c r="A178" s="52">
        <f t="shared" si="3"/>
        <v>1</v>
      </c>
      <c r="C178" s="75">
        <f>IF(OR(C177="סה""כ",C177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1815702750</v>
      </c>
      <c r="D178" s="76" t="str">
        <f>IF(C178="סה""כ","",IFERROR(VLOOKUP($C178,הוצאות!$B:$Z,5,FALSE),""))</f>
        <v>בתי"ס על יסודיים/קבלניות</v>
      </c>
      <c r="E178" s="77">
        <v>167435</v>
      </c>
      <c r="F178" s="77">
        <v>114565</v>
      </c>
      <c r="G178" s="77">
        <v>145246</v>
      </c>
      <c r="H178" s="78">
        <v>251440</v>
      </c>
      <c r="I178" s="78">
        <v>201029</v>
      </c>
      <c r="J178" s="78">
        <v>265358.28000000003</v>
      </c>
      <c r="K178" s="79">
        <f ca="1">IF($C178="סה""כ",SUM(INDIRECT(ADDRESS(6,COLUMN())&amp;":"&amp;ADDRESS(ROW()-1,COLUMN()))),IFERROR(VLOOKUP($C178,הוצאות!$B:$AA,K$4-1,FALSE),""))</f>
        <v>0</v>
      </c>
      <c r="L178" s="79">
        <f ca="1">IF($C178="סה""כ",SUM(INDIRECT(ADDRESS(6,COLUMN())&amp;":"&amp;ADDRESS(ROW()-1,COLUMN()))),IFERROR(VLOOKUP($C178,הוצאות!$B:$AA,L$4-1,FALSE),""))</f>
        <v>0</v>
      </c>
      <c r="M178" s="79">
        <f ca="1">IF($C178="סה""כ",SUM(INDIRECT(ADDRESS(6,COLUMN())&amp;":"&amp;ADDRESS(ROW()-1,COLUMN()))),IFERROR(VLOOKUP($C178,הוצאות!$B:$AA,M$4-1,FALSE),""))</f>
        <v>11000</v>
      </c>
      <c r="N178" s="79">
        <f ca="1">IF($C178="סה""כ",SUM(INDIRECT(ADDRESS(6,COLUMN())&amp;":"&amp;ADDRESS(ROW()-1,COLUMN()))),IFERROR(VLOOKUP($C178,הוצאות!$B:$AA,N$4-1,FALSE),""))</f>
        <v>0</v>
      </c>
      <c r="O178" s="79">
        <f ca="1">IF($C178="סה""כ",SUM(INDIRECT(ADDRESS(6,COLUMN())&amp;":"&amp;ADDRESS(ROW()-1,COLUMN()))),IFERROR(VLOOKUP($C178,הוצאות!$B:$AA,O$4-1,FALSE),""))</f>
        <v>0</v>
      </c>
    </row>
    <row r="179" spans="1:15" ht="16.5" thickBot="1" x14ac:dyDescent="0.3">
      <c r="A179" s="52">
        <f t="shared" si="3"/>
        <v>1</v>
      </c>
      <c r="C179" s="75">
        <f>IF(OR(C178="סה""כ",C178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1815702780</v>
      </c>
      <c r="D179" s="76" t="str">
        <f>IF(C179="סה""כ","",IFERROR(VLOOKUP($C179,הוצאות!$B:$Z,5,FALSE),""))</f>
        <v>בתי"ס על יסודיים/שונות</v>
      </c>
      <c r="E179" s="77">
        <v>167435</v>
      </c>
      <c r="F179" s="77">
        <v>114565</v>
      </c>
      <c r="G179" s="77">
        <v>145246</v>
      </c>
      <c r="H179" s="78">
        <v>251440</v>
      </c>
      <c r="I179" s="78">
        <v>201029</v>
      </c>
      <c r="J179" s="78">
        <v>265358.28000000003</v>
      </c>
      <c r="K179" s="79">
        <f ca="1">IF($C179="סה""כ",SUM(INDIRECT(ADDRESS(6,COLUMN())&amp;":"&amp;ADDRESS(ROW()-1,COLUMN()))),IFERROR(VLOOKUP($C179,הוצאות!$B:$AA,K$4-1,FALSE),""))</f>
        <v>106000</v>
      </c>
      <c r="L179" s="79">
        <f ca="1">IF($C179="סה""כ",SUM(INDIRECT(ADDRESS(6,COLUMN())&amp;":"&amp;ADDRESS(ROW()-1,COLUMN()))),IFERROR(VLOOKUP($C179,הוצאות!$B:$AA,L$4-1,FALSE),""))</f>
        <v>106000</v>
      </c>
      <c r="M179" s="79">
        <f ca="1">IF($C179="סה""כ",SUM(INDIRECT(ADDRESS(6,COLUMN())&amp;":"&amp;ADDRESS(ROW()-1,COLUMN()))),IFERROR(VLOOKUP($C179,הוצאות!$B:$AA,M$4-1,FALSE),""))</f>
        <v>99000</v>
      </c>
      <c r="N179" s="79">
        <f ca="1">IF($C179="סה""כ",SUM(INDIRECT(ADDRESS(6,COLUMN())&amp;":"&amp;ADDRESS(ROW()-1,COLUMN()))),IFERROR(VLOOKUP($C179,הוצאות!$B:$AA,N$4-1,FALSE),""))</f>
        <v>0</v>
      </c>
      <c r="O179" s="79">
        <f ca="1">IF($C179="סה""כ",SUM(INDIRECT(ADDRESS(6,COLUMN())&amp;":"&amp;ADDRESS(ROW()-1,COLUMN()))),IFERROR(VLOOKUP($C179,הוצאות!$B:$AA,O$4-1,FALSE),""))</f>
        <v>0</v>
      </c>
    </row>
    <row r="180" spans="1:15" ht="16.5" thickBot="1" x14ac:dyDescent="0.3">
      <c r="A180" s="52">
        <f t="shared" si="3"/>
        <v>1</v>
      </c>
      <c r="C180" s="75">
        <f>IF(OR(C179="סה""כ",C179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1815703110</v>
      </c>
      <c r="D180" s="76" t="str">
        <f>IF(C180="סה""כ","",IFERROR(VLOOKUP($C180,הוצאות!$B:$Z,5,FALSE),""))</f>
        <v>ב"ס על יסודי טכנולוגי שכר</v>
      </c>
      <c r="E180" s="77">
        <v>167435</v>
      </c>
      <c r="F180" s="77">
        <v>114565</v>
      </c>
      <c r="G180" s="77">
        <v>145246</v>
      </c>
      <c r="H180" s="78">
        <v>251440</v>
      </c>
      <c r="I180" s="78">
        <v>201029</v>
      </c>
      <c r="J180" s="78">
        <v>265358.28000000003</v>
      </c>
      <c r="K180" s="79">
        <f ca="1">IF($C180="סה""כ",SUM(INDIRECT(ADDRESS(6,COLUMN())&amp;":"&amp;ADDRESS(ROW()-1,COLUMN()))),IFERROR(VLOOKUP($C180,הוצאות!$B:$AA,K$4-1,FALSE),""))</f>
        <v>4552000</v>
      </c>
      <c r="L180" s="79">
        <f ca="1">IF($C180="סה""כ",SUM(INDIRECT(ADDRESS(6,COLUMN())&amp;":"&amp;ADDRESS(ROW()-1,COLUMN()))),IFERROR(VLOOKUP($C180,הוצאות!$B:$AA,L$4-1,FALSE),""))</f>
        <v>4552000</v>
      </c>
      <c r="M180" s="79">
        <f ca="1">IF($C180="סה""כ",SUM(INDIRECT(ADDRESS(6,COLUMN())&amp;":"&amp;ADDRESS(ROW()-1,COLUMN()))),IFERROR(VLOOKUP($C180,הוצאות!$B:$AA,M$4-1,FALSE),""))</f>
        <v>4378000</v>
      </c>
      <c r="N180" s="79">
        <f ca="1">IF($C180="סה""כ",SUM(INDIRECT(ADDRESS(6,COLUMN())&amp;":"&amp;ADDRESS(ROW()-1,COLUMN()))),IFERROR(VLOOKUP($C180,הוצאות!$B:$AA,N$4-1,FALSE),""))</f>
        <v>4878000</v>
      </c>
      <c r="O180" s="79">
        <f ca="1">IF($C180="סה""כ",SUM(INDIRECT(ADDRESS(6,COLUMN())&amp;":"&amp;ADDRESS(ROW()-1,COLUMN()))),IFERROR(VLOOKUP($C180,הוצאות!$B:$AA,O$4-1,FALSE),""))</f>
        <v>0</v>
      </c>
    </row>
    <row r="181" spans="1:15" ht="16.5" thickBot="1" x14ac:dyDescent="0.3">
      <c r="A181" s="52">
        <f t="shared" si="3"/>
        <v>1</v>
      </c>
      <c r="C181" s="75">
        <f>IF(OR(C180="סה""כ",C180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1815703431</v>
      </c>
      <c r="D181" s="76" t="str">
        <f>IF(C181="סה""כ","",IFERROR(VLOOKUP($C181,הוצאות!$B:$Z,5,FALSE),""))</f>
        <v>ב"ס על יסודי חשמל</v>
      </c>
      <c r="E181" s="77">
        <v>167435</v>
      </c>
      <c r="F181" s="77">
        <v>114565</v>
      </c>
      <c r="G181" s="77">
        <v>145246</v>
      </c>
      <c r="H181" s="78">
        <v>251440</v>
      </c>
      <c r="I181" s="78">
        <v>201029</v>
      </c>
      <c r="J181" s="78">
        <v>265358.28000000003</v>
      </c>
      <c r="K181" s="79">
        <f ca="1">IF($C181="סה""כ",SUM(INDIRECT(ADDRESS(6,COLUMN())&amp;":"&amp;ADDRESS(ROW()-1,COLUMN()))),IFERROR(VLOOKUP($C181,הוצאות!$B:$AA,K$4-1,FALSE),""))</f>
        <v>0</v>
      </c>
      <c r="L181" s="79">
        <f ca="1">IF($C181="סה""כ",SUM(INDIRECT(ADDRESS(6,COLUMN())&amp;":"&amp;ADDRESS(ROW()-1,COLUMN()))),IFERROR(VLOOKUP($C181,הוצאות!$B:$AA,L$4-1,FALSE),""))</f>
        <v>6000</v>
      </c>
      <c r="M181" s="79">
        <f ca="1">IF($C181="סה""כ",SUM(INDIRECT(ADDRESS(6,COLUMN())&amp;":"&amp;ADDRESS(ROW()-1,COLUMN()))),IFERROR(VLOOKUP($C181,הוצאות!$B:$AA,M$4-1,FALSE),""))</f>
        <v>15000</v>
      </c>
      <c r="N181" s="79">
        <f ca="1">IF($C181="סה""כ",SUM(INDIRECT(ADDRESS(6,COLUMN())&amp;":"&amp;ADDRESS(ROW()-1,COLUMN()))),IFERROR(VLOOKUP($C181,הוצאות!$B:$AA,N$4-1,FALSE),""))</f>
        <v>15000</v>
      </c>
      <c r="O181" s="79">
        <f ca="1">IF($C181="סה""כ",SUM(INDIRECT(ADDRESS(6,COLUMN())&amp;":"&amp;ADDRESS(ROW()-1,COLUMN()))),IFERROR(VLOOKUP($C181,הוצאות!$B:$AA,O$4-1,FALSE),""))</f>
        <v>0</v>
      </c>
    </row>
    <row r="182" spans="1:15" ht="16.5" thickBot="1" x14ac:dyDescent="0.3">
      <c r="A182" s="52">
        <f t="shared" si="3"/>
        <v>1</v>
      </c>
      <c r="C182" s="75">
        <f>IF(OR(C181="סה""כ",C181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1815703432</v>
      </c>
      <c r="D182" s="76" t="str">
        <f>IF(C182="סה""כ","",IFERROR(VLOOKUP($C182,הוצאות!$B:$Z,5,FALSE),""))</f>
        <v>ב"ס על יסודי מים</v>
      </c>
      <c r="E182" s="77">
        <v>167435</v>
      </c>
      <c r="F182" s="77">
        <v>114565</v>
      </c>
      <c r="G182" s="77">
        <v>145246</v>
      </c>
      <c r="H182" s="78">
        <v>251440</v>
      </c>
      <c r="I182" s="78">
        <v>201029</v>
      </c>
      <c r="J182" s="78">
        <v>265358.28000000003</v>
      </c>
      <c r="K182" s="79">
        <f ca="1">IF($C182="סה""כ",SUM(INDIRECT(ADDRESS(6,COLUMN())&amp;":"&amp;ADDRESS(ROW()-1,COLUMN()))),IFERROR(VLOOKUP($C182,הוצאות!$B:$AA,K$4-1,FALSE),""))</f>
        <v>23000</v>
      </c>
      <c r="L182" s="79">
        <f ca="1">IF($C182="סה""כ",SUM(INDIRECT(ADDRESS(6,COLUMN())&amp;":"&amp;ADDRESS(ROW()-1,COLUMN()))),IFERROR(VLOOKUP($C182,הוצאות!$B:$AA,L$4-1,FALSE),""))</f>
        <v>2000</v>
      </c>
      <c r="M182" s="79">
        <f ca="1">IF($C182="סה""כ",SUM(INDIRECT(ADDRESS(6,COLUMN())&amp;":"&amp;ADDRESS(ROW()-1,COLUMN()))),IFERROR(VLOOKUP($C182,הוצאות!$B:$AA,M$4-1,FALSE),""))</f>
        <v>6000</v>
      </c>
      <c r="N182" s="79">
        <f ca="1">IF($C182="סה""כ",SUM(INDIRECT(ADDRESS(6,COLUMN())&amp;":"&amp;ADDRESS(ROW()-1,COLUMN()))),IFERROR(VLOOKUP($C182,הוצאות!$B:$AA,N$4-1,FALSE),""))</f>
        <v>6000</v>
      </c>
      <c r="O182" s="79">
        <f ca="1">IF($C182="סה""כ",SUM(INDIRECT(ADDRESS(6,COLUMN())&amp;":"&amp;ADDRESS(ROW()-1,COLUMN()))),IFERROR(VLOOKUP($C182,הוצאות!$B:$AA,O$4-1,FALSE),""))</f>
        <v>0</v>
      </c>
    </row>
    <row r="183" spans="1:15" ht="16.5" thickBot="1" x14ac:dyDescent="0.3">
      <c r="A183" s="52">
        <f t="shared" si="3"/>
        <v>1</v>
      </c>
      <c r="C183" s="75">
        <f>IF(OR(C182="סה""כ",C182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1815703450</v>
      </c>
      <c r="D183" s="76" t="str">
        <f>IF(C183="סה""כ","",IFERROR(VLOOKUP($C183,הוצאות!$B:$Z,5,FALSE),""))</f>
        <v>ריהוט ב"ס על יסודי</v>
      </c>
      <c r="E183" s="77">
        <v>167435</v>
      </c>
      <c r="F183" s="77">
        <v>114565</v>
      </c>
      <c r="G183" s="77">
        <v>145246</v>
      </c>
      <c r="H183" s="78">
        <v>251440</v>
      </c>
      <c r="I183" s="78">
        <v>201029</v>
      </c>
      <c r="J183" s="78">
        <v>265358.28000000003</v>
      </c>
      <c r="K183" s="79">
        <f ca="1">IF($C183="סה""כ",SUM(INDIRECT(ADDRESS(6,COLUMN())&amp;":"&amp;ADDRESS(ROW()-1,COLUMN()))),IFERROR(VLOOKUP($C183,הוצאות!$B:$AA,K$4-1,FALSE),""))</f>
        <v>0</v>
      </c>
      <c r="L183" s="79">
        <f ca="1">IF($C183="סה""כ",SUM(INDIRECT(ADDRESS(6,COLUMN())&amp;":"&amp;ADDRESS(ROW()-1,COLUMN()))),IFERROR(VLOOKUP($C183,הוצאות!$B:$AA,L$4-1,FALSE),""))</f>
        <v>0</v>
      </c>
      <c r="M183" s="79">
        <f ca="1">IF($C183="סה""כ",SUM(INDIRECT(ADDRESS(6,COLUMN())&amp;":"&amp;ADDRESS(ROW()-1,COLUMN()))),IFERROR(VLOOKUP($C183,הוצאות!$B:$AA,M$4-1,FALSE),""))</f>
        <v>0</v>
      </c>
      <c r="N183" s="79">
        <f ca="1">IF($C183="סה""כ",SUM(INDIRECT(ADDRESS(6,COLUMN())&amp;":"&amp;ADDRESS(ROW()-1,COLUMN()))),IFERROR(VLOOKUP($C183,הוצאות!$B:$AA,N$4-1,FALSE),""))</f>
        <v>0</v>
      </c>
      <c r="O183" s="79">
        <f ca="1">IF($C183="סה""כ",SUM(INDIRECT(ADDRESS(6,COLUMN())&amp;":"&amp;ADDRESS(ROW()-1,COLUMN()))),IFERROR(VLOOKUP($C183,הוצאות!$B:$AA,O$4-1,FALSE),""))</f>
        <v>0</v>
      </c>
    </row>
    <row r="184" spans="1:15" ht="16.5" thickBot="1" x14ac:dyDescent="0.3">
      <c r="A184" s="52">
        <f t="shared" si="3"/>
        <v>1</v>
      </c>
      <c r="C184" s="75">
        <f>IF(OR(C183="סה""כ",C183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1815703540</v>
      </c>
      <c r="D184" s="76" t="str">
        <f>IF(C184="סה""כ","",IFERROR(VLOOKUP($C184,הוצאות!$B:$Z,5,FALSE),""))</f>
        <v>ב"ס על יסודי תקשורת</v>
      </c>
      <c r="E184" s="77">
        <v>167435</v>
      </c>
      <c r="F184" s="77">
        <v>114565</v>
      </c>
      <c r="G184" s="77">
        <v>145246</v>
      </c>
      <c r="H184" s="78">
        <v>251440</v>
      </c>
      <c r="I184" s="78">
        <v>201029</v>
      </c>
      <c r="J184" s="78">
        <v>265358.28000000003</v>
      </c>
      <c r="K184" s="79">
        <f ca="1">IF($C184="סה""כ",SUM(INDIRECT(ADDRESS(6,COLUMN())&amp;":"&amp;ADDRESS(ROW()-1,COLUMN()))),IFERROR(VLOOKUP($C184,הוצאות!$B:$AA,K$4-1,FALSE),""))</f>
        <v>0</v>
      </c>
      <c r="L184" s="79">
        <f ca="1">IF($C184="סה""כ",SUM(INDIRECT(ADDRESS(6,COLUMN())&amp;":"&amp;ADDRESS(ROW()-1,COLUMN()))),IFERROR(VLOOKUP($C184,הוצאות!$B:$AA,L$4-1,FALSE),""))</f>
        <v>0</v>
      </c>
      <c r="M184" s="79">
        <f ca="1">IF($C184="סה""כ",SUM(INDIRECT(ADDRESS(6,COLUMN())&amp;":"&amp;ADDRESS(ROW()-1,COLUMN()))),IFERROR(VLOOKUP($C184,הוצאות!$B:$AA,M$4-1,FALSE),""))</f>
        <v>1500</v>
      </c>
      <c r="N184" s="79">
        <f ca="1">IF($C184="סה""כ",SUM(INDIRECT(ADDRESS(6,COLUMN())&amp;":"&amp;ADDRESS(ROW()-1,COLUMN()))),IFERROR(VLOOKUP($C184,הוצאות!$B:$AA,N$4-1,FALSE),""))</f>
        <v>1500</v>
      </c>
      <c r="O184" s="79">
        <f ca="1">IF($C184="סה""כ",SUM(INDIRECT(ADDRESS(6,COLUMN())&amp;":"&amp;ADDRESS(ROW()-1,COLUMN()))),IFERROR(VLOOKUP($C184,הוצאות!$B:$AA,O$4-1,FALSE),""))</f>
        <v>0</v>
      </c>
    </row>
    <row r="185" spans="1:15" ht="16.5" thickBot="1" x14ac:dyDescent="0.3">
      <c r="A185" s="52">
        <f t="shared" si="3"/>
        <v>1</v>
      </c>
      <c r="C185" s="75">
        <f>IF(OR(C184="סה""כ",C184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1815703560</v>
      </c>
      <c r="D185" s="76" t="str">
        <f>IF(C185="סה""כ","",IFERROR(VLOOKUP($C185,הוצאות!$B:$Z,5,FALSE),""))</f>
        <v>ב"ס על יסודי משרדיות</v>
      </c>
      <c r="E185" s="77">
        <v>167435</v>
      </c>
      <c r="F185" s="77">
        <v>114565</v>
      </c>
      <c r="G185" s="77">
        <v>145246</v>
      </c>
      <c r="H185" s="78">
        <v>251440</v>
      </c>
      <c r="I185" s="78">
        <v>201029</v>
      </c>
      <c r="J185" s="78">
        <v>265358.28000000003</v>
      </c>
      <c r="K185" s="79">
        <f ca="1">IF($C185="סה""כ",SUM(INDIRECT(ADDRESS(6,COLUMN())&amp;":"&amp;ADDRESS(ROW()-1,COLUMN()))),IFERROR(VLOOKUP($C185,הוצאות!$B:$AA,K$4-1,FALSE),""))</f>
        <v>2000</v>
      </c>
      <c r="L185" s="79">
        <f ca="1">IF($C185="סה""כ",SUM(INDIRECT(ADDRESS(6,COLUMN())&amp;":"&amp;ADDRESS(ROW()-1,COLUMN()))),IFERROR(VLOOKUP($C185,הוצאות!$B:$AA,L$4-1,FALSE),""))</f>
        <v>2000</v>
      </c>
      <c r="M185" s="79">
        <f ca="1">IF($C185="סה""כ",SUM(INDIRECT(ADDRESS(6,COLUMN())&amp;":"&amp;ADDRESS(ROW()-1,COLUMN()))),IFERROR(VLOOKUP($C185,הוצאות!$B:$AA,M$4-1,FALSE),""))</f>
        <v>5000</v>
      </c>
      <c r="N185" s="79">
        <f ca="1">IF($C185="סה""כ",SUM(INDIRECT(ADDRESS(6,COLUMN())&amp;":"&amp;ADDRESS(ROW()-1,COLUMN()))),IFERROR(VLOOKUP($C185,הוצאות!$B:$AA,N$4-1,FALSE),""))</f>
        <v>5000</v>
      </c>
      <c r="O185" s="79">
        <f ca="1">IF($C185="סה""כ",SUM(INDIRECT(ADDRESS(6,COLUMN())&amp;":"&amp;ADDRESS(ROW()-1,COLUMN()))),IFERROR(VLOOKUP($C185,הוצאות!$B:$AA,O$4-1,FALSE),""))</f>
        <v>0</v>
      </c>
    </row>
    <row r="186" spans="1:15" ht="16.5" thickBot="1" x14ac:dyDescent="0.3">
      <c r="A186" s="52">
        <f t="shared" si="3"/>
        <v>1</v>
      </c>
      <c r="C186" s="75">
        <f>IF(OR(C185="סה""כ",C185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1815703720</v>
      </c>
      <c r="D186" s="76" t="str">
        <f>IF(C186="סה""כ","",IFERROR(VLOOKUP($C186,הוצאות!$B:$Z,5,FALSE),""))</f>
        <v>ב"ס על יסודי חומרים</v>
      </c>
      <c r="E186" s="77">
        <v>167435</v>
      </c>
      <c r="F186" s="77">
        <v>114565</v>
      </c>
      <c r="G186" s="77">
        <v>145246</v>
      </c>
      <c r="H186" s="78">
        <v>251440</v>
      </c>
      <c r="I186" s="78">
        <v>201029</v>
      </c>
      <c r="J186" s="78">
        <v>265358.28000000003</v>
      </c>
      <c r="K186" s="79">
        <f ca="1">IF($C186="סה""כ",SUM(INDIRECT(ADDRESS(6,COLUMN())&amp;":"&amp;ADDRESS(ROW()-1,COLUMN()))),IFERROR(VLOOKUP($C186,הוצאות!$B:$AA,K$4-1,FALSE),""))</f>
        <v>23000</v>
      </c>
      <c r="L186" s="79">
        <f ca="1">IF($C186="סה""כ",SUM(INDIRECT(ADDRESS(6,COLUMN())&amp;":"&amp;ADDRESS(ROW()-1,COLUMN()))),IFERROR(VLOOKUP($C186,הוצאות!$B:$AA,L$4-1,FALSE),""))</f>
        <v>0</v>
      </c>
      <c r="M186" s="79">
        <f ca="1">IF($C186="סה""כ",SUM(INDIRECT(ADDRESS(6,COLUMN())&amp;":"&amp;ADDRESS(ROW()-1,COLUMN()))),IFERROR(VLOOKUP($C186,הוצאות!$B:$AA,M$4-1,FALSE),""))</f>
        <v>0</v>
      </c>
      <c r="N186" s="79">
        <f ca="1">IF($C186="סה""כ",SUM(INDIRECT(ADDRESS(6,COLUMN())&amp;":"&amp;ADDRESS(ROW()-1,COLUMN()))),IFERROR(VLOOKUP($C186,הוצאות!$B:$AA,N$4-1,FALSE),""))</f>
        <v>0</v>
      </c>
      <c r="O186" s="79">
        <f ca="1">IF($C186="סה""כ",SUM(INDIRECT(ADDRESS(6,COLUMN())&amp;":"&amp;ADDRESS(ROW()-1,COLUMN()))),IFERROR(VLOOKUP($C186,הוצאות!$B:$AA,O$4-1,FALSE),""))</f>
        <v>0</v>
      </c>
    </row>
    <row r="187" spans="1:15" ht="16.5" thickBot="1" x14ac:dyDescent="0.3">
      <c r="A187" s="52">
        <f t="shared" si="3"/>
        <v>1</v>
      </c>
      <c r="C187" s="75">
        <f>IF(OR(C186="סה""כ",C186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1815703750</v>
      </c>
      <c r="D187" s="76" t="str">
        <f>IF(C187="סה""כ","",IFERROR(VLOOKUP($C187,הוצאות!$B:$Z,5,FALSE),""))</f>
        <v>ב"ס על יסודי קבלניות</v>
      </c>
      <c r="E187" s="77">
        <v>167435</v>
      </c>
      <c r="F187" s="77">
        <v>114565</v>
      </c>
      <c r="G187" s="77">
        <v>145246</v>
      </c>
      <c r="H187" s="78">
        <v>251440</v>
      </c>
      <c r="I187" s="78">
        <v>201029</v>
      </c>
      <c r="J187" s="78">
        <v>265358.28000000003</v>
      </c>
      <c r="K187" s="79">
        <f ca="1">IF($C187="סה""כ",SUM(INDIRECT(ADDRESS(6,COLUMN())&amp;":"&amp;ADDRESS(ROW()-1,COLUMN()))),IFERROR(VLOOKUP($C187,הוצאות!$B:$AA,K$4-1,FALSE),""))</f>
        <v>28000</v>
      </c>
      <c r="L187" s="79">
        <f ca="1">IF($C187="סה""כ",SUM(INDIRECT(ADDRESS(6,COLUMN())&amp;":"&amp;ADDRESS(ROW()-1,COLUMN()))),IFERROR(VLOOKUP($C187,הוצאות!$B:$AA,L$4-1,FALSE),""))</f>
        <v>0</v>
      </c>
      <c r="M187" s="79">
        <f ca="1">IF($C187="סה""כ",SUM(INDIRECT(ADDRESS(6,COLUMN())&amp;":"&amp;ADDRESS(ROW()-1,COLUMN()))),IFERROR(VLOOKUP($C187,הוצאות!$B:$AA,M$4-1,FALSE),""))</f>
        <v>14000</v>
      </c>
      <c r="N187" s="79">
        <f ca="1">IF($C187="סה""כ",SUM(INDIRECT(ADDRESS(6,COLUMN())&amp;":"&amp;ADDRESS(ROW()-1,COLUMN()))),IFERROR(VLOOKUP($C187,הוצאות!$B:$AA,N$4-1,FALSE),""))</f>
        <v>14000</v>
      </c>
      <c r="O187" s="79">
        <f ca="1">IF($C187="סה""כ",SUM(INDIRECT(ADDRESS(6,COLUMN())&amp;":"&amp;ADDRESS(ROW()-1,COLUMN()))),IFERROR(VLOOKUP($C187,הוצאות!$B:$AA,O$4-1,FALSE),""))</f>
        <v>0</v>
      </c>
    </row>
    <row r="188" spans="1:15" ht="16.5" thickBot="1" x14ac:dyDescent="0.3">
      <c r="A188" s="52">
        <f t="shared" si="3"/>
        <v>1</v>
      </c>
      <c r="C188" s="75">
        <f>IF(OR(C187="סה""כ",C187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1815703780</v>
      </c>
      <c r="D188" s="76" t="str">
        <f>IF(C188="סה""כ","",IFERROR(VLOOKUP($C188,הוצאות!$B:$Z,5,FALSE),""))</f>
        <v>ב"ס על יסודי שונות</v>
      </c>
      <c r="E188" s="77">
        <v>167435</v>
      </c>
      <c r="F188" s="77">
        <v>114565</v>
      </c>
      <c r="G188" s="77">
        <v>145246</v>
      </c>
      <c r="H188" s="78">
        <v>251440</v>
      </c>
      <c r="I188" s="78">
        <v>201029</v>
      </c>
      <c r="J188" s="78">
        <v>265358.28000000003</v>
      </c>
      <c r="K188" s="79">
        <f ca="1">IF($C188="סה""כ",SUM(INDIRECT(ADDRESS(6,COLUMN())&amp;":"&amp;ADDRESS(ROW()-1,COLUMN()))),IFERROR(VLOOKUP($C188,הוצאות!$B:$AA,K$4-1,FALSE),""))</f>
        <v>104000</v>
      </c>
      <c r="L188" s="79">
        <f ca="1">IF($C188="סה""כ",SUM(INDIRECT(ADDRESS(6,COLUMN())&amp;":"&amp;ADDRESS(ROW()-1,COLUMN()))),IFERROR(VLOOKUP($C188,הוצאות!$B:$AA,L$4-1,FALSE),""))</f>
        <v>104000</v>
      </c>
      <c r="M188" s="79">
        <f ca="1">IF($C188="סה""כ",SUM(INDIRECT(ADDRESS(6,COLUMN())&amp;":"&amp;ADDRESS(ROW()-1,COLUMN()))),IFERROR(VLOOKUP($C188,הוצאות!$B:$AA,M$4-1,FALSE),""))</f>
        <v>190000</v>
      </c>
      <c r="N188" s="79">
        <f ca="1">IF($C188="סה""כ",SUM(INDIRECT(ADDRESS(6,COLUMN())&amp;":"&amp;ADDRESS(ROW()-1,COLUMN()))),IFERROR(VLOOKUP($C188,הוצאות!$B:$AA,N$4-1,FALSE),""))</f>
        <v>190000</v>
      </c>
      <c r="O188" s="79">
        <f ca="1">IF($C188="סה""כ",SUM(INDIRECT(ADDRESS(6,COLUMN())&amp;":"&amp;ADDRESS(ROW()-1,COLUMN()))),IFERROR(VLOOKUP($C188,הוצאות!$B:$AA,O$4-1,FALSE),""))</f>
        <v>0</v>
      </c>
    </row>
    <row r="189" spans="1:15" ht="16.5" thickBot="1" x14ac:dyDescent="0.3">
      <c r="A189" s="52">
        <f t="shared" si="3"/>
        <v>1</v>
      </c>
      <c r="C189" s="75">
        <f>IF(OR(C188="סה""כ",C188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1815703850</v>
      </c>
      <c r="D189" s="76" t="str">
        <f>IF(C189="סה""כ","",IFERROR(VLOOKUP($C189,הוצאות!$B:$Z,5,FALSE),""))</f>
        <v>הקצבה ניהול עצמי</v>
      </c>
      <c r="E189" s="77">
        <v>167435</v>
      </c>
      <c r="F189" s="77">
        <v>114565</v>
      </c>
      <c r="G189" s="77">
        <v>145246</v>
      </c>
      <c r="H189" s="78">
        <v>251440</v>
      </c>
      <c r="I189" s="78">
        <v>201029</v>
      </c>
      <c r="J189" s="78">
        <v>265358.28000000003</v>
      </c>
      <c r="K189" s="79">
        <f ca="1">IF($C189="סה""כ",SUM(INDIRECT(ADDRESS(6,COLUMN())&amp;":"&amp;ADDRESS(ROW()-1,COLUMN()))),IFERROR(VLOOKUP($C189,הוצאות!$B:$AA,K$4-1,FALSE),""))</f>
        <v>0</v>
      </c>
      <c r="L189" s="79">
        <f ca="1">IF($C189="סה""כ",SUM(INDIRECT(ADDRESS(6,COLUMN())&amp;":"&amp;ADDRESS(ROW()-1,COLUMN()))),IFERROR(VLOOKUP($C189,הוצאות!$B:$AA,L$4-1,FALSE),""))</f>
        <v>66000</v>
      </c>
      <c r="M189" s="79">
        <f ca="1">IF($C189="סה""כ",SUM(INDIRECT(ADDRESS(6,COLUMN())&amp;":"&amp;ADDRESS(ROW()-1,COLUMN()))),IFERROR(VLOOKUP($C189,הוצאות!$B:$AA,M$4-1,FALSE),""))</f>
        <v>84000</v>
      </c>
      <c r="N189" s="79">
        <f ca="1">IF($C189="סה""כ",SUM(INDIRECT(ADDRESS(6,COLUMN())&amp;":"&amp;ADDRESS(ROW()-1,COLUMN()))),IFERROR(VLOOKUP($C189,הוצאות!$B:$AA,N$4-1,FALSE),""))</f>
        <v>84000</v>
      </c>
      <c r="O189" s="79">
        <f ca="1">IF($C189="סה""כ",SUM(INDIRECT(ADDRESS(6,COLUMN())&amp;":"&amp;ADDRESS(ROW()-1,COLUMN()))),IFERROR(VLOOKUP($C189,הוצאות!$B:$AA,O$4-1,FALSE),""))</f>
        <v>0</v>
      </c>
    </row>
    <row r="190" spans="1:15" ht="16.5" thickBot="1" x14ac:dyDescent="0.3">
      <c r="A190" s="52">
        <f t="shared" si="3"/>
        <v>1</v>
      </c>
      <c r="C190" s="75">
        <f>IF(OR(C189="סה""כ",C189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1816800820</v>
      </c>
      <c r="D190" s="76" t="str">
        <f>IF(C190="סה""כ","",IFERROR(VLOOKUP($C190,הוצאות!$B:$Z,5,FALSE),""))</f>
        <v>מילגות לסטודנטים</v>
      </c>
      <c r="E190" s="77">
        <v>167435</v>
      </c>
      <c r="F190" s="77">
        <v>114565</v>
      </c>
      <c r="G190" s="77">
        <v>145246</v>
      </c>
      <c r="H190" s="78">
        <v>251440</v>
      </c>
      <c r="I190" s="78">
        <v>201029</v>
      </c>
      <c r="J190" s="78">
        <v>265358.28000000003</v>
      </c>
      <c r="K190" s="79">
        <f ca="1">IF($C190="סה""כ",SUM(INDIRECT(ADDRESS(6,COLUMN())&amp;":"&amp;ADDRESS(ROW()-1,COLUMN()))),IFERROR(VLOOKUP($C190,הוצאות!$B:$AA,K$4-1,FALSE),""))</f>
        <v>40000</v>
      </c>
      <c r="L190" s="79">
        <f ca="1">IF($C190="סה""כ",SUM(INDIRECT(ADDRESS(6,COLUMN())&amp;":"&amp;ADDRESS(ROW()-1,COLUMN()))),IFERROR(VLOOKUP($C190,הוצאות!$B:$AA,L$4-1,FALSE),""))</f>
        <v>40000</v>
      </c>
      <c r="M190" s="79">
        <f ca="1">IF($C190="סה""כ",SUM(INDIRECT(ADDRESS(6,COLUMN())&amp;":"&amp;ADDRESS(ROW()-1,COLUMN()))),IFERROR(VLOOKUP($C190,הוצאות!$B:$AA,M$4-1,FALSE),""))</f>
        <v>40000</v>
      </c>
      <c r="N190" s="79">
        <f ca="1">IF($C190="סה""כ",SUM(INDIRECT(ADDRESS(6,COLUMN())&amp;":"&amp;ADDRESS(ROW()-1,COLUMN()))),IFERROR(VLOOKUP($C190,הוצאות!$B:$AA,N$4-1,FALSE),""))</f>
        <v>100000</v>
      </c>
      <c r="O190" s="79">
        <f ca="1">IF($C190="סה""כ",SUM(INDIRECT(ADDRESS(6,COLUMN())&amp;":"&amp;ADDRESS(ROW()-1,COLUMN()))),IFERROR(VLOOKUP($C190,הוצאות!$B:$AA,O$4-1,FALSE),""))</f>
        <v>0</v>
      </c>
    </row>
    <row r="191" spans="1:15" ht="16.5" thickBot="1" x14ac:dyDescent="0.3">
      <c r="A191" s="52">
        <f t="shared" si="3"/>
        <v>1</v>
      </c>
      <c r="C191" s="75">
        <f>IF(OR(C190="סה""כ",C190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1816810820</v>
      </c>
      <c r="D191" s="76" t="str">
        <f>IF(C191="סה""כ","",IFERROR(VLOOKUP($C191,הוצאות!$B:$Z,5,FALSE),""))</f>
        <v>מלגות לסטודנטים</v>
      </c>
      <c r="E191" s="77">
        <v>167435</v>
      </c>
      <c r="F191" s="77">
        <v>114565</v>
      </c>
      <c r="G191" s="77">
        <v>145246</v>
      </c>
      <c r="H191" s="78">
        <v>251440</v>
      </c>
      <c r="I191" s="78">
        <v>201029</v>
      </c>
      <c r="J191" s="78">
        <v>265358.28000000003</v>
      </c>
      <c r="K191" s="79">
        <f ca="1">IF($C191="סה""כ",SUM(INDIRECT(ADDRESS(6,COLUMN())&amp;":"&amp;ADDRESS(ROW()-1,COLUMN()))),IFERROR(VLOOKUP($C191,הוצאות!$B:$AA,K$4-1,FALSE),""))</f>
        <v>400000</v>
      </c>
      <c r="L191" s="79">
        <f ca="1">IF($C191="סה""כ",SUM(INDIRECT(ADDRESS(6,COLUMN())&amp;":"&amp;ADDRESS(ROW()-1,COLUMN()))),IFERROR(VLOOKUP($C191,הוצאות!$B:$AA,L$4-1,FALSE),""))</f>
        <v>400000</v>
      </c>
      <c r="M191" s="79">
        <f ca="1">IF($C191="סה""כ",SUM(INDIRECT(ADDRESS(6,COLUMN())&amp;":"&amp;ADDRESS(ROW()-1,COLUMN()))),IFERROR(VLOOKUP($C191,הוצאות!$B:$AA,M$4-1,FALSE),""))</f>
        <v>510000</v>
      </c>
      <c r="N191" s="79">
        <f ca="1">IF($C191="סה""כ",SUM(INDIRECT(ADDRESS(6,COLUMN())&amp;":"&amp;ADDRESS(ROW()-1,COLUMN()))),IFERROR(VLOOKUP($C191,הוצאות!$B:$AA,N$4-1,FALSE),""))</f>
        <v>600000</v>
      </c>
      <c r="O191" s="79">
        <f ca="1">IF($C191="סה""כ",SUM(INDIRECT(ADDRESS(6,COLUMN())&amp;":"&amp;ADDRESS(ROW()-1,COLUMN()))),IFERROR(VLOOKUP($C191,הוצאות!$B:$AA,O$4-1,FALSE),""))</f>
        <v>0</v>
      </c>
    </row>
    <row r="192" spans="1:15" ht="16.5" thickBot="1" x14ac:dyDescent="0.3">
      <c r="A192" s="52">
        <f t="shared" si="3"/>
        <v>1</v>
      </c>
      <c r="C192" s="75">
        <f>IF(OR(C191="סה""כ",C191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1817100750</v>
      </c>
      <c r="D192" s="76" t="str">
        <f>IF(C192="סה""כ","",IFERROR(VLOOKUP($C192,הוצאות!$B:$Z,5,FALSE),""))</f>
        <v>שמירה בטחונית</v>
      </c>
      <c r="E192" s="77">
        <v>167435</v>
      </c>
      <c r="F192" s="77">
        <v>114565</v>
      </c>
      <c r="G192" s="77">
        <v>145246</v>
      </c>
      <c r="H192" s="78">
        <v>251440</v>
      </c>
      <c r="I192" s="78">
        <v>201029</v>
      </c>
      <c r="J192" s="78">
        <v>265358.28000000003</v>
      </c>
      <c r="K192" s="79">
        <f ca="1">IF($C192="סה""כ",SUM(INDIRECT(ADDRESS(6,COLUMN())&amp;":"&amp;ADDRESS(ROW()-1,COLUMN()))),IFERROR(VLOOKUP($C192,הוצאות!$B:$AA,K$4-1,FALSE),""))</f>
        <v>743000</v>
      </c>
      <c r="L192" s="79">
        <f ca="1">IF($C192="סה""כ",SUM(INDIRECT(ADDRESS(6,COLUMN())&amp;":"&amp;ADDRESS(ROW()-1,COLUMN()))),IFERROR(VLOOKUP($C192,הוצאות!$B:$AA,L$4-1,FALSE),""))</f>
        <v>743000</v>
      </c>
      <c r="M192" s="79">
        <f ca="1">IF($C192="סה""כ",SUM(INDIRECT(ADDRESS(6,COLUMN())&amp;":"&amp;ADDRESS(ROW()-1,COLUMN()))),IFERROR(VLOOKUP($C192,הוצאות!$B:$AA,M$4-1,FALSE),""))</f>
        <v>1045000</v>
      </c>
      <c r="N192" s="79">
        <f ca="1">IF($C192="סה""כ",SUM(INDIRECT(ADDRESS(6,COLUMN())&amp;":"&amp;ADDRESS(ROW()-1,COLUMN()))),IFERROR(VLOOKUP($C192,הוצאות!$B:$AA,N$4-1,FALSE),""))</f>
        <v>1045000</v>
      </c>
      <c r="O192" s="79">
        <f ca="1">IF($C192="סה""כ",SUM(INDIRECT(ADDRESS(6,COLUMN())&amp;":"&amp;ADDRESS(ROW()-1,COLUMN()))),IFERROR(VLOOKUP($C192,הוצאות!$B:$AA,O$4-1,FALSE),""))</f>
        <v>0</v>
      </c>
    </row>
    <row r="193" spans="1:15" ht="16.5" thickBot="1" x14ac:dyDescent="0.3">
      <c r="A193" s="52">
        <f t="shared" si="3"/>
        <v>1</v>
      </c>
      <c r="C193" s="75">
        <f>IF(OR(C192="סה""כ",C192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1817200110</v>
      </c>
      <c r="D193" s="76" t="str">
        <f>IF(C193="סה""כ","",IFERROR(VLOOKUP($C193,הוצאות!$B:$Z,5,FALSE),""))</f>
        <v>שכר ח.פדאגוגי</v>
      </c>
      <c r="E193" s="77">
        <v>167435</v>
      </c>
      <c r="F193" s="77">
        <v>114565</v>
      </c>
      <c r="G193" s="77">
        <v>145246</v>
      </c>
      <c r="H193" s="78">
        <v>251440</v>
      </c>
      <c r="I193" s="78">
        <v>201029</v>
      </c>
      <c r="J193" s="78">
        <v>265358.28000000003</v>
      </c>
      <c r="K193" s="79">
        <f ca="1">IF($C193="סה""כ",SUM(INDIRECT(ADDRESS(6,COLUMN())&amp;":"&amp;ADDRESS(ROW()-1,COLUMN()))),IFERROR(VLOOKUP($C193,הוצאות!$B:$AA,K$4-1,FALSE),""))</f>
        <v>176000</v>
      </c>
      <c r="L193" s="79">
        <f ca="1">IF($C193="סה""כ",SUM(INDIRECT(ADDRESS(6,COLUMN())&amp;":"&amp;ADDRESS(ROW()-1,COLUMN()))),IFERROR(VLOOKUP($C193,הוצאות!$B:$AA,L$4-1,FALSE),""))</f>
        <v>176000</v>
      </c>
      <c r="M193" s="79">
        <f ca="1">IF($C193="סה""כ",SUM(INDIRECT(ADDRESS(6,COLUMN())&amp;":"&amp;ADDRESS(ROW()-1,COLUMN()))),IFERROR(VLOOKUP($C193,הוצאות!$B:$AA,M$4-1,FALSE),""))</f>
        <v>185000</v>
      </c>
      <c r="N193" s="79">
        <f ca="1">IF($C193="סה""כ",SUM(INDIRECT(ADDRESS(6,COLUMN())&amp;":"&amp;ADDRESS(ROW()-1,COLUMN()))),IFERROR(VLOOKUP($C193,הוצאות!$B:$AA,N$4-1,FALSE),""))</f>
        <v>189000</v>
      </c>
      <c r="O193" s="79">
        <f ca="1">IF($C193="סה""כ",SUM(INDIRECT(ADDRESS(6,COLUMN())&amp;":"&amp;ADDRESS(ROW()-1,COLUMN()))),IFERROR(VLOOKUP($C193,הוצאות!$B:$AA,O$4-1,FALSE),""))</f>
        <v>0</v>
      </c>
    </row>
    <row r="194" spans="1:15" ht="16.5" thickBot="1" x14ac:dyDescent="0.3">
      <c r="A194" s="52">
        <f t="shared" si="3"/>
        <v>1</v>
      </c>
      <c r="C194" s="75">
        <f>IF(OR(C193="סה""כ",C193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1817200410</v>
      </c>
      <c r="D194" s="76" t="str">
        <f>IF(C194="סה""כ","",IFERROR(VLOOKUP($C194,הוצאות!$B:$Z,5,FALSE),""))</f>
        <v>שכ"ד מרפ"ד</v>
      </c>
      <c r="E194" s="77">
        <v>167435</v>
      </c>
      <c r="F194" s="77">
        <v>114565</v>
      </c>
      <c r="G194" s="77">
        <v>145246</v>
      </c>
      <c r="H194" s="78">
        <v>251440</v>
      </c>
      <c r="I194" s="78">
        <v>201029</v>
      </c>
      <c r="J194" s="78">
        <v>265358.28000000003</v>
      </c>
      <c r="K194" s="79">
        <f ca="1">IF($C194="סה""כ",SUM(INDIRECT(ADDRESS(6,COLUMN())&amp;":"&amp;ADDRESS(ROW()-1,COLUMN()))),IFERROR(VLOOKUP($C194,הוצאות!$B:$AA,K$4-1,FALSE),""))</f>
        <v>75000</v>
      </c>
      <c r="L194" s="79">
        <f ca="1">IF($C194="סה""כ",SUM(INDIRECT(ADDRESS(6,COLUMN())&amp;":"&amp;ADDRESS(ROW()-1,COLUMN()))),IFERROR(VLOOKUP($C194,הוצאות!$B:$AA,L$4-1,FALSE),""))</f>
        <v>75000</v>
      </c>
      <c r="M194" s="79">
        <f ca="1">IF($C194="סה""כ",SUM(INDIRECT(ADDRESS(6,COLUMN())&amp;":"&amp;ADDRESS(ROW()-1,COLUMN()))),IFERROR(VLOOKUP($C194,הוצאות!$B:$AA,M$4-1,FALSE),""))</f>
        <v>75000</v>
      </c>
      <c r="N194" s="79">
        <f ca="1">IF($C194="סה""כ",SUM(INDIRECT(ADDRESS(6,COLUMN())&amp;":"&amp;ADDRESS(ROW()-1,COLUMN()))),IFERROR(VLOOKUP($C194,הוצאות!$B:$AA,N$4-1,FALSE),""))</f>
        <v>75000</v>
      </c>
      <c r="O194" s="79">
        <f ca="1">IF($C194="סה""כ",SUM(INDIRECT(ADDRESS(6,COLUMN())&amp;":"&amp;ADDRESS(ROW()-1,COLUMN()))),IFERROR(VLOOKUP($C194,הוצאות!$B:$AA,O$4-1,FALSE),""))</f>
        <v>0</v>
      </c>
    </row>
    <row r="195" spans="1:15" ht="16.5" thickBot="1" x14ac:dyDescent="0.3">
      <c r="A195" s="52">
        <f t="shared" si="3"/>
        <v>1</v>
      </c>
      <c r="C195" s="75">
        <f>IF(OR(C194="סה""כ",C194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1817200431</v>
      </c>
      <c r="D195" s="76" t="str">
        <f>IF(C195="סה""כ","",IFERROR(VLOOKUP($C195,הוצאות!$B:$Z,5,FALSE),""))</f>
        <v>הוצאות חשמל מרפד</v>
      </c>
      <c r="E195" s="77">
        <v>167435</v>
      </c>
      <c r="F195" s="77">
        <v>114565</v>
      </c>
      <c r="G195" s="77">
        <v>145246</v>
      </c>
      <c r="H195" s="78">
        <v>251440</v>
      </c>
      <c r="I195" s="78">
        <v>201029</v>
      </c>
      <c r="J195" s="78">
        <v>265358.28000000003</v>
      </c>
      <c r="K195" s="79">
        <f ca="1">IF($C195="סה""כ",SUM(INDIRECT(ADDRESS(6,COLUMN())&amp;":"&amp;ADDRESS(ROW()-1,COLUMN()))),IFERROR(VLOOKUP($C195,הוצאות!$B:$AA,K$4-1,FALSE),""))</f>
        <v>15000</v>
      </c>
      <c r="L195" s="79">
        <f ca="1">IF($C195="סה""כ",SUM(INDIRECT(ADDRESS(6,COLUMN())&amp;":"&amp;ADDRESS(ROW()-1,COLUMN()))),IFERROR(VLOOKUP($C195,הוצאות!$B:$AA,L$4-1,FALSE),""))</f>
        <v>15000</v>
      </c>
      <c r="M195" s="79">
        <f ca="1">IF($C195="סה""כ",SUM(INDIRECT(ADDRESS(6,COLUMN())&amp;":"&amp;ADDRESS(ROW()-1,COLUMN()))),IFERROR(VLOOKUP($C195,הוצאות!$B:$AA,M$4-1,FALSE),""))</f>
        <v>15000</v>
      </c>
      <c r="N195" s="79">
        <f ca="1">IF($C195="סה""כ",SUM(INDIRECT(ADDRESS(6,COLUMN())&amp;":"&amp;ADDRESS(ROW()-1,COLUMN()))),IFERROR(VLOOKUP($C195,הוצאות!$B:$AA,N$4-1,FALSE),""))</f>
        <v>15000</v>
      </c>
      <c r="O195" s="79">
        <f ca="1">IF($C195="סה""כ",SUM(INDIRECT(ADDRESS(6,COLUMN())&amp;":"&amp;ADDRESS(ROW()-1,COLUMN()))),IFERROR(VLOOKUP($C195,הוצאות!$B:$AA,O$4-1,FALSE),""))</f>
        <v>0</v>
      </c>
    </row>
    <row r="196" spans="1:15" ht="16.5" thickBot="1" x14ac:dyDescent="0.3">
      <c r="A196" s="52">
        <f t="shared" si="3"/>
        <v>1</v>
      </c>
      <c r="C196" s="75">
        <f>IF(OR(C195="סה""כ",C195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1817200432</v>
      </c>
      <c r="D196" s="76" t="str">
        <f>IF(C196="סה""כ","",IFERROR(VLOOKUP($C196,הוצאות!$B:$Z,5,FALSE),""))</f>
        <v>צריכת מים מרפד</v>
      </c>
      <c r="E196" s="77">
        <v>167435</v>
      </c>
      <c r="F196" s="77">
        <v>114565</v>
      </c>
      <c r="G196" s="77">
        <v>145246</v>
      </c>
      <c r="H196" s="78">
        <v>251440</v>
      </c>
      <c r="I196" s="78">
        <v>201029</v>
      </c>
      <c r="J196" s="78">
        <v>265358.28000000003</v>
      </c>
      <c r="K196" s="79">
        <f ca="1">IF($C196="סה""כ",SUM(INDIRECT(ADDRESS(6,COLUMN())&amp;":"&amp;ADDRESS(ROW()-1,COLUMN()))),IFERROR(VLOOKUP($C196,הוצאות!$B:$AA,K$4-1,FALSE),""))</f>
        <v>0</v>
      </c>
      <c r="L196" s="79">
        <f ca="1">IF($C196="סה""כ",SUM(INDIRECT(ADDRESS(6,COLUMN())&amp;":"&amp;ADDRESS(ROW()-1,COLUMN()))),IFERROR(VLOOKUP($C196,הוצאות!$B:$AA,L$4-1,FALSE),""))</f>
        <v>0</v>
      </c>
      <c r="M196" s="79">
        <f ca="1">IF($C196="סה""כ",SUM(INDIRECT(ADDRESS(6,COLUMN())&amp;":"&amp;ADDRESS(ROW()-1,COLUMN()))),IFERROR(VLOOKUP($C196,הוצאות!$B:$AA,M$4-1,FALSE),""))</f>
        <v>1000</v>
      </c>
      <c r="N196" s="79">
        <f ca="1">IF($C196="סה""כ",SUM(INDIRECT(ADDRESS(6,COLUMN())&amp;":"&amp;ADDRESS(ROW()-1,COLUMN()))),IFERROR(VLOOKUP($C196,הוצאות!$B:$AA,N$4-1,FALSE),""))</f>
        <v>1000</v>
      </c>
      <c r="O196" s="79">
        <f ca="1">IF($C196="סה""כ",SUM(INDIRECT(ADDRESS(6,COLUMN())&amp;":"&amp;ADDRESS(ROW()-1,COLUMN()))),IFERROR(VLOOKUP($C196,הוצאות!$B:$AA,O$4-1,FALSE),""))</f>
        <v>0</v>
      </c>
    </row>
    <row r="197" spans="1:15" ht="16.5" thickBot="1" x14ac:dyDescent="0.3">
      <c r="A197" s="52">
        <f t="shared" si="3"/>
        <v>1</v>
      </c>
      <c r="C197" s="75">
        <f>IF(OR(C196="סה""כ",C196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1817200540</v>
      </c>
      <c r="D197" s="76" t="str">
        <f>IF(C197="סה""כ","",IFERROR(VLOOKUP($C197,הוצאות!$B:$Z,5,FALSE),""))</f>
        <v>הוצ"טלפון למרכז פדגוגי</v>
      </c>
      <c r="E197" s="77">
        <v>167435</v>
      </c>
      <c r="F197" s="77">
        <v>114565</v>
      </c>
      <c r="G197" s="77">
        <v>145246</v>
      </c>
      <c r="H197" s="78">
        <v>251440</v>
      </c>
      <c r="I197" s="78">
        <v>201029</v>
      </c>
      <c r="J197" s="78">
        <v>265358.28000000003</v>
      </c>
      <c r="K197" s="79">
        <f ca="1">IF($C197="סה""כ",SUM(INDIRECT(ADDRESS(6,COLUMN())&amp;":"&amp;ADDRESS(ROW()-1,COLUMN()))),IFERROR(VLOOKUP($C197,הוצאות!$B:$AA,K$4-1,FALSE),""))</f>
        <v>2000</v>
      </c>
      <c r="L197" s="79">
        <f ca="1">IF($C197="סה""כ",SUM(INDIRECT(ADDRESS(6,COLUMN())&amp;":"&amp;ADDRESS(ROW()-1,COLUMN()))),IFERROR(VLOOKUP($C197,הוצאות!$B:$AA,L$4-1,FALSE),""))</f>
        <v>2000</v>
      </c>
      <c r="M197" s="79">
        <f ca="1">IF($C197="סה""כ",SUM(INDIRECT(ADDRESS(6,COLUMN())&amp;":"&amp;ADDRESS(ROW()-1,COLUMN()))),IFERROR(VLOOKUP($C197,הוצאות!$B:$AA,M$4-1,FALSE),""))</f>
        <v>1000</v>
      </c>
      <c r="N197" s="79">
        <f ca="1">IF($C197="סה""כ",SUM(INDIRECT(ADDRESS(6,COLUMN())&amp;":"&amp;ADDRESS(ROW()-1,COLUMN()))),IFERROR(VLOOKUP($C197,הוצאות!$B:$AA,N$4-1,FALSE),""))</f>
        <v>1000</v>
      </c>
      <c r="O197" s="79">
        <f ca="1">IF($C197="סה""כ",SUM(INDIRECT(ADDRESS(6,COLUMN())&amp;":"&amp;ADDRESS(ROW()-1,COLUMN()))),IFERROR(VLOOKUP($C197,הוצאות!$B:$AA,O$4-1,FALSE),""))</f>
        <v>0</v>
      </c>
    </row>
    <row r="198" spans="1:15" ht="16.5" thickBot="1" x14ac:dyDescent="0.3">
      <c r="A198" s="52">
        <f t="shared" si="3"/>
        <v>1</v>
      </c>
      <c r="C198" s="75">
        <f>IF(OR(C197="סה""כ",C197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1817200750</v>
      </c>
      <c r="D198" s="76" t="str">
        <f>IF(C198="סה""כ","",IFERROR(VLOOKUP($C198,הוצאות!$B:$Z,5,FALSE),""))</f>
        <v>מרכז חנוכי פדאגוגי</v>
      </c>
      <c r="E198" s="77">
        <v>167435</v>
      </c>
      <c r="F198" s="77">
        <v>114565</v>
      </c>
      <c r="G198" s="77">
        <v>145246</v>
      </c>
      <c r="H198" s="78">
        <v>251440</v>
      </c>
      <c r="I198" s="78">
        <v>201029</v>
      </c>
      <c r="J198" s="78">
        <v>265358.28000000003</v>
      </c>
      <c r="K198" s="79">
        <f ca="1">IF($C198="סה""כ",SUM(INDIRECT(ADDRESS(6,COLUMN())&amp;":"&amp;ADDRESS(ROW()-1,COLUMN()))),IFERROR(VLOOKUP($C198,הוצאות!$B:$AA,K$4-1,FALSE),""))</f>
        <v>0</v>
      </c>
      <c r="L198" s="79">
        <f ca="1">IF($C198="סה""כ",SUM(INDIRECT(ADDRESS(6,COLUMN())&amp;":"&amp;ADDRESS(ROW()-1,COLUMN()))),IFERROR(VLOOKUP($C198,הוצאות!$B:$AA,L$4-1,FALSE),""))</f>
        <v>0</v>
      </c>
      <c r="M198" s="79">
        <f ca="1">IF($C198="סה""כ",SUM(INDIRECT(ADDRESS(6,COLUMN())&amp;":"&amp;ADDRESS(ROW()-1,COLUMN()))),IFERROR(VLOOKUP($C198,הוצאות!$B:$AA,M$4-1,FALSE),""))</f>
        <v>0</v>
      </c>
      <c r="N198" s="79">
        <f ca="1">IF($C198="סה""כ",SUM(INDIRECT(ADDRESS(6,COLUMN())&amp;":"&amp;ADDRESS(ROW()-1,COLUMN()))),IFERROR(VLOOKUP($C198,הוצאות!$B:$AA,N$4-1,FALSE),""))</f>
        <v>0</v>
      </c>
      <c r="O198" s="79">
        <f ca="1">IF($C198="סה""כ",SUM(INDIRECT(ADDRESS(6,COLUMN())&amp;":"&amp;ADDRESS(ROW()-1,COLUMN()))),IFERROR(VLOOKUP($C198,הוצאות!$B:$AA,O$4-1,FALSE),""))</f>
        <v>0</v>
      </c>
    </row>
    <row r="199" spans="1:15" ht="16.5" thickBot="1" x14ac:dyDescent="0.3">
      <c r="A199" s="52">
        <f t="shared" ref="A199:A262" si="4">IF(C199&lt;2000000000,1,0)</f>
        <v>1</v>
      </c>
      <c r="C199" s="75">
        <f>IF(OR(C198="סה""כ",C198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1817200780</v>
      </c>
      <c r="D199" s="76" t="str">
        <f>IF(C199="סה""כ","",IFERROR(VLOOKUP($C199,הוצאות!$B:$Z,5,FALSE),""))</f>
        <v>הוצאות שונות</v>
      </c>
      <c r="E199" s="77">
        <v>167435</v>
      </c>
      <c r="F199" s="77">
        <v>114565</v>
      </c>
      <c r="G199" s="77">
        <v>145246</v>
      </c>
      <c r="H199" s="78">
        <v>251440</v>
      </c>
      <c r="I199" s="78">
        <v>201029</v>
      </c>
      <c r="J199" s="78">
        <v>265358.28000000003</v>
      </c>
      <c r="K199" s="79">
        <f ca="1">IF($C199="סה""כ",SUM(INDIRECT(ADDRESS(6,COLUMN())&amp;":"&amp;ADDRESS(ROW()-1,COLUMN()))),IFERROR(VLOOKUP($C199,הוצאות!$B:$AA,K$4-1,FALSE),""))</f>
        <v>0</v>
      </c>
      <c r="L199" s="79">
        <f ca="1">IF($C199="סה""כ",SUM(INDIRECT(ADDRESS(6,COLUMN())&amp;":"&amp;ADDRESS(ROW()-1,COLUMN()))),IFERROR(VLOOKUP($C199,הוצאות!$B:$AA,L$4-1,FALSE),""))</f>
        <v>0</v>
      </c>
      <c r="M199" s="79">
        <f ca="1">IF($C199="סה""כ",SUM(INDIRECT(ADDRESS(6,COLUMN())&amp;":"&amp;ADDRESS(ROW()-1,COLUMN()))),IFERROR(VLOOKUP($C199,הוצאות!$B:$AA,M$4-1,FALSE),""))</f>
        <v>10000</v>
      </c>
      <c r="N199" s="79">
        <f ca="1">IF($C199="סה""כ",SUM(INDIRECT(ADDRESS(6,COLUMN())&amp;":"&amp;ADDRESS(ROW()-1,COLUMN()))),IFERROR(VLOOKUP($C199,הוצאות!$B:$AA,N$4-1,FALSE),""))</f>
        <v>10000</v>
      </c>
      <c r="O199" s="79">
        <f ca="1">IF($C199="סה""כ",SUM(INDIRECT(ADDRESS(6,COLUMN())&amp;":"&amp;ADDRESS(ROW()-1,COLUMN()))),IFERROR(VLOOKUP($C199,הוצאות!$B:$AA,O$4-1,FALSE),""))</f>
        <v>0</v>
      </c>
    </row>
    <row r="200" spans="1:15" ht="16.5" thickBot="1" x14ac:dyDescent="0.3">
      <c r="A200" s="52">
        <f t="shared" si="4"/>
        <v>1</v>
      </c>
      <c r="C200" s="75">
        <f>IF(OR(C199="סה""כ",C199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1817300110</v>
      </c>
      <c r="D200" s="76" t="str">
        <f>IF(C200="סה""כ","",IFERROR(VLOOKUP($C200,הוצאות!$B:$Z,5,FALSE),""))</f>
        <v>שכר פסיכולוג חינוכי</v>
      </c>
      <c r="E200" s="77">
        <v>167435</v>
      </c>
      <c r="F200" s="77">
        <v>114565</v>
      </c>
      <c r="G200" s="77">
        <v>145246</v>
      </c>
      <c r="H200" s="78">
        <v>251440</v>
      </c>
      <c r="I200" s="78">
        <v>201029</v>
      </c>
      <c r="J200" s="78">
        <v>265358.28000000003</v>
      </c>
      <c r="K200" s="79">
        <f ca="1">IF($C200="סה""כ",SUM(INDIRECT(ADDRESS(6,COLUMN())&amp;":"&amp;ADDRESS(ROW()-1,COLUMN()))),IFERROR(VLOOKUP($C200,הוצאות!$B:$AA,K$4-1,FALSE),""))</f>
        <v>2016000</v>
      </c>
      <c r="L200" s="79">
        <f ca="1">IF($C200="סה""כ",SUM(INDIRECT(ADDRESS(6,COLUMN())&amp;":"&amp;ADDRESS(ROW()-1,COLUMN()))),IFERROR(VLOOKUP($C200,הוצאות!$B:$AA,L$4-1,FALSE),""))</f>
        <v>2016000</v>
      </c>
      <c r="M200" s="79">
        <f ca="1">IF($C200="סה""כ",SUM(INDIRECT(ADDRESS(6,COLUMN())&amp;":"&amp;ADDRESS(ROW()-1,COLUMN()))),IFERROR(VLOOKUP($C200,הוצאות!$B:$AA,M$4-1,FALSE),""))</f>
        <v>1815000</v>
      </c>
      <c r="N200" s="79">
        <f ca="1">IF($C200="סה""כ",SUM(INDIRECT(ADDRESS(6,COLUMN())&amp;":"&amp;ADDRESS(ROW()-1,COLUMN()))),IFERROR(VLOOKUP($C200,הוצאות!$B:$AA,N$4-1,FALSE),""))</f>
        <v>1695000</v>
      </c>
      <c r="O200" s="79">
        <f ca="1">IF($C200="סה""כ",SUM(INDIRECT(ADDRESS(6,COLUMN())&amp;":"&amp;ADDRESS(ROW()-1,COLUMN()))),IFERROR(VLOOKUP($C200,הוצאות!$B:$AA,O$4-1,FALSE),""))</f>
        <v>0</v>
      </c>
    </row>
    <row r="201" spans="1:15" ht="16.5" thickBot="1" x14ac:dyDescent="0.3">
      <c r="A201" s="52">
        <f t="shared" si="4"/>
        <v>1</v>
      </c>
      <c r="C201" s="75">
        <f>IF(OR(C200="סה""כ",C200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1817300410</v>
      </c>
      <c r="D201" s="76" t="str">
        <f>IF(C201="סה""כ","",IFERROR(VLOOKUP($C201,הוצאות!$B:$Z,5,FALSE),""))</f>
        <v>שכ"ד פסיכולוגים</v>
      </c>
      <c r="E201" s="77">
        <v>167435</v>
      </c>
      <c r="F201" s="77">
        <v>114565</v>
      </c>
      <c r="G201" s="77">
        <v>145246</v>
      </c>
      <c r="H201" s="78">
        <v>251440</v>
      </c>
      <c r="I201" s="78">
        <v>201029</v>
      </c>
      <c r="J201" s="78">
        <v>265358.28000000003</v>
      </c>
      <c r="K201" s="79">
        <f ca="1">IF($C201="סה""כ",SUM(INDIRECT(ADDRESS(6,COLUMN())&amp;":"&amp;ADDRESS(ROW()-1,COLUMN()))),IFERROR(VLOOKUP($C201,הוצאות!$B:$AA,K$4-1,FALSE),""))</f>
        <v>25000</v>
      </c>
      <c r="L201" s="79">
        <f ca="1">IF($C201="סה""כ",SUM(INDIRECT(ADDRESS(6,COLUMN())&amp;":"&amp;ADDRESS(ROW()-1,COLUMN()))),IFERROR(VLOOKUP($C201,הוצאות!$B:$AA,L$4-1,FALSE),""))</f>
        <v>25000</v>
      </c>
      <c r="M201" s="79">
        <f ca="1">IF($C201="סה""כ",SUM(INDIRECT(ADDRESS(6,COLUMN())&amp;":"&amp;ADDRESS(ROW()-1,COLUMN()))),IFERROR(VLOOKUP($C201,הוצאות!$B:$AA,M$4-1,FALSE),""))</f>
        <v>25000</v>
      </c>
      <c r="N201" s="79">
        <f ca="1">IF($C201="סה""כ",SUM(INDIRECT(ADDRESS(6,COLUMN())&amp;":"&amp;ADDRESS(ROW()-1,COLUMN()))),IFERROR(VLOOKUP($C201,הוצאות!$B:$AA,N$4-1,FALSE),""))</f>
        <v>25000</v>
      </c>
      <c r="O201" s="79">
        <f ca="1">IF($C201="סה""כ",SUM(INDIRECT(ADDRESS(6,COLUMN())&amp;":"&amp;ADDRESS(ROW()-1,COLUMN()))),IFERROR(VLOOKUP($C201,הוצאות!$B:$AA,O$4-1,FALSE),""))</f>
        <v>0</v>
      </c>
    </row>
    <row r="202" spans="1:15" ht="16.5" thickBot="1" x14ac:dyDescent="0.3">
      <c r="A202" s="52">
        <f t="shared" si="4"/>
        <v>1</v>
      </c>
      <c r="C202" s="75">
        <f>IF(OR(C201="סה""כ",C201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1817300431</v>
      </c>
      <c r="D202" s="76" t="str">
        <f>IF(C202="סה""כ","",IFERROR(VLOOKUP($C202,הוצאות!$B:$Z,5,FALSE),""))</f>
        <v>חשמל ומים</v>
      </c>
      <c r="E202" s="77">
        <v>167435</v>
      </c>
      <c r="F202" s="77">
        <v>114565</v>
      </c>
      <c r="G202" s="77">
        <v>145246</v>
      </c>
      <c r="H202" s="78">
        <v>251440</v>
      </c>
      <c r="I202" s="78">
        <v>201029</v>
      </c>
      <c r="J202" s="78">
        <v>265358.28000000003</v>
      </c>
      <c r="K202" s="79">
        <f ca="1">IF($C202="סה""כ",SUM(INDIRECT(ADDRESS(6,COLUMN())&amp;":"&amp;ADDRESS(ROW()-1,COLUMN()))),IFERROR(VLOOKUP($C202,הוצאות!$B:$AA,K$4-1,FALSE),""))</f>
        <v>3000</v>
      </c>
      <c r="L202" s="79">
        <f ca="1">IF($C202="סה""כ",SUM(INDIRECT(ADDRESS(6,COLUMN())&amp;":"&amp;ADDRESS(ROW()-1,COLUMN()))),IFERROR(VLOOKUP($C202,הוצאות!$B:$AA,L$4-1,FALSE),""))</f>
        <v>3000</v>
      </c>
      <c r="M202" s="79">
        <f ca="1">IF($C202="סה""כ",SUM(INDIRECT(ADDRESS(6,COLUMN())&amp;":"&amp;ADDRESS(ROW()-1,COLUMN()))),IFERROR(VLOOKUP($C202,הוצאות!$B:$AA,M$4-1,FALSE),""))</f>
        <v>6000</v>
      </c>
      <c r="N202" s="79">
        <f ca="1">IF($C202="סה""כ",SUM(INDIRECT(ADDRESS(6,COLUMN())&amp;":"&amp;ADDRESS(ROW()-1,COLUMN()))),IFERROR(VLOOKUP($C202,הוצאות!$B:$AA,N$4-1,FALSE),""))</f>
        <v>6000</v>
      </c>
      <c r="O202" s="79">
        <f ca="1">IF($C202="סה""כ",SUM(INDIRECT(ADDRESS(6,COLUMN())&amp;":"&amp;ADDRESS(ROW()-1,COLUMN()))),IFERROR(VLOOKUP($C202,הוצאות!$B:$AA,O$4-1,FALSE),""))</f>
        <v>0</v>
      </c>
    </row>
    <row r="203" spans="1:15" ht="16.5" thickBot="1" x14ac:dyDescent="0.3">
      <c r="A203" s="52">
        <f t="shared" si="4"/>
        <v>1</v>
      </c>
      <c r="C203" s="75">
        <f>IF(OR(C202="סה""כ",C202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1817300521</v>
      </c>
      <c r="D203" s="76" t="str">
        <f>IF(C203="סה""כ","",IFERROR(VLOOKUP($C203,הוצאות!$B:$Z,5,FALSE),""))</f>
        <v>שרות פסיכולוגי/השתלמי</v>
      </c>
      <c r="E203" s="77">
        <v>167435</v>
      </c>
      <c r="F203" s="77">
        <v>114565</v>
      </c>
      <c r="G203" s="77">
        <v>145246</v>
      </c>
      <c r="H203" s="78">
        <v>251440</v>
      </c>
      <c r="I203" s="78">
        <v>201029</v>
      </c>
      <c r="J203" s="78">
        <v>265358.28000000003</v>
      </c>
      <c r="K203" s="79">
        <f ca="1">IF($C203="סה""כ",SUM(INDIRECT(ADDRESS(6,COLUMN())&amp;":"&amp;ADDRESS(ROW()-1,COLUMN()))),IFERROR(VLOOKUP($C203,הוצאות!$B:$AA,K$4-1,FALSE),""))</f>
        <v>55000</v>
      </c>
      <c r="L203" s="79">
        <f ca="1">IF($C203="סה""כ",SUM(INDIRECT(ADDRESS(6,COLUMN())&amp;":"&amp;ADDRESS(ROW()-1,COLUMN()))),IFERROR(VLOOKUP($C203,הוצאות!$B:$AA,L$4-1,FALSE),""))</f>
        <v>55000</v>
      </c>
      <c r="M203" s="79">
        <f ca="1">IF($C203="סה""כ",SUM(INDIRECT(ADDRESS(6,COLUMN())&amp;":"&amp;ADDRESS(ROW()-1,COLUMN()))),IFERROR(VLOOKUP($C203,הוצאות!$B:$AA,M$4-1,FALSE),""))</f>
        <v>45000</v>
      </c>
      <c r="N203" s="79">
        <f ca="1">IF($C203="סה""כ",SUM(INDIRECT(ADDRESS(6,COLUMN())&amp;":"&amp;ADDRESS(ROW()-1,COLUMN()))),IFERROR(VLOOKUP($C203,הוצאות!$B:$AA,N$4-1,FALSE),""))</f>
        <v>45000</v>
      </c>
      <c r="O203" s="79">
        <f ca="1">IF($C203="סה""כ",SUM(INDIRECT(ADDRESS(6,COLUMN())&amp;":"&amp;ADDRESS(ROW()-1,COLUMN()))),IFERROR(VLOOKUP($C203,הוצאות!$B:$AA,O$4-1,FALSE),""))</f>
        <v>0</v>
      </c>
    </row>
    <row r="204" spans="1:15" ht="16.5" thickBot="1" x14ac:dyDescent="0.3">
      <c r="A204" s="52">
        <f t="shared" si="4"/>
        <v>1</v>
      </c>
      <c r="C204" s="75">
        <f>IF(OR(C203="סה""כ",C203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1817300540</v>
      </c>
      <c r="D204" s="76" t="str">
        <f>IF(C204="סה""כ","",IFERROR(VLOOKUP($C204,הוצאות!$B:$Z,5,FALSE),""))</f>
        <v>תקשורת למח"פסיכולוגים</v>
      </c>
      <c r="E204" s="77">
        <v>167435</v>
      </c>
      <c r="F204" s="77">
        <v>114565</v>
      </c>
      <c r="G204" s="77">
        <v>145246</v>
      </c>
      <c r="H204" s="78">
        <v>251440</v>
      </c>
      <c r="I204" s="78">
        <v>201029</v>
      </c>
      <c r="J204" s="78">
        <v>265358.28000000003</v>
      </c>
      <c r="K204" s="79">
        <f ca="1">IF($C204="סה""כ",SUM(INDIRECT(ADDRESS(6,COLUMN())&amp;":"&amp;ADDRESS(ROW()-1,COLUMN()))),IFERROR(VLOOKUP($C204,הוצאות!$B:$AA,K$4-1,FALSE),""))</f>
        <v>1000</v>
      </c>
      <c r="L204" s="79">
        <f ca="1">IF($C204="סה""כ",SUM(INDIRECT(ADDRESS(6,COLUMN())&amp;":"&amp;ADDRESS(ROW()-1,COLUMN()))),IFERROR(VLOOKUP($C204,הוצאות!$B:$AA,L$4-1,FALSE),""))</f>
        <v>1000</v>
      </c>
      <c r="M204" s="79">
        <f ca="1">IF($C204="סה""כ",SUM(INDIRECT(ADDRESS(6,COLUMN())&amp;":"&amp;ADDRESS(ROW()-1,COLUMN()))),IFERROR(VLOOKUP($C204,הוצאות!$B:$AA,M$4-1,FALSE),""))</f>
        <v>3000</v>
      </c>
      <c r="N204" s="79">
        <f ca="1">IF($C204="סה""כ",SUM(INDIRECT(ADDRESS(6,COLUMN())&amp;":"&amp;ADDRESS(ROW()-1,COLUMN()))),IFERROR(VLOOKUP($C204,הוצאות!$B:$AA,N$4-1,FALSE),""))</f>
        <v>3000</v>
      </c>
      <c r="O204" s="79">
        <f ca="1">IF($C204="סה""כ",SUM(INDIRECT(ADDRESS(6,COLUMN())&amp;":"&amp;ADDRESS(ROW()-1,COLUMN()))),IFERROR(VLOOKUP($C204,הוצאות!$B:$AA,O$4-1,FALSE),""))</f>
        <v>0</v>
      </c>
    </row>
    <row r="205" spans="1:15" ht="16.5" thickBot="1" x14ac:dyDescent="0.3">
      <c r="A205" s="52">
        <f t="shared" si="4"/>
        <v>1</v>
      </c>
      <c r="C205" s="75">
        <f>IF(OR(C204="סה""כ",C204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1817300740</v>
      </c>
      <c r="D205" s="76" t="str">
        <f>IF(C205="סה""כ","",IFERROR(VLOOKUP($C205,הוצאות!$B:$Z,5,FALSE),""))</f>
        <v>ציוד לשרות פסיכילוגים</v>
      </c>
      <c r="E205" s="77">
        <v>167435</v>
      </c>
      <c r="F205" s="77">
        <v>114565</v>
      </c>
      <c r="G205" s="77">
        <v>145246</v>
      </c>
      <c r="H205" s="78">
        <v>251440</v>
      </c>
      <c r="I205" s="78">
        <v>201029</v>
      </c>
      <c r="J205" s="78">
        <v>265358.28000000003</v>
      </c>
      <c r="K205" s="79">
        <f ca="1">IF($C205="סה""כ",SUM(INDIRECT(ADDRESS(6,COLUMN())&amp;":"&amp;ADDRESS(ROW()-1,COLUMN()))),IFERROR(VLOOKUP($C205,הוצאות!$B:$AA,K$4-1,FALSE),""))</f>
        <v>0</v>
      </c>
      <c r="L205" s="79">
        <f ca="1">IF($C205="סה""כ",SUM(INDIRECT(ADDRESS(6,COLUMN())&amp;":"&amp;ADDRESS(ROW()-1,COLUMN()))),IFERROR(VLOOKUP($C205,הוצאות!$B:$AA,L$4-1,FALSE),""))</f>
        <v>0</v>
      </c>
      <c r="M205" s="79">
        <f ca="1">IF($C205="סה""כ",SUM(INDIRECT(ADDRESS(6,COLUMN())&amp;":"&amp;ADDRESS(ROW()-1,COLUMN()))),IFERROR(VLOOKUP($C205,הוצאות!$B:$AA,M$4-1,FALSE),""))</f>
        <v>0</v>
      </c>
      <c r="N205" s="79">
        <f ca="1">IF($C205="סה""כ",SUM(INDIRECT(ADDRESS(6,COLUMN())&amp;":"&amp;ADDRESS(ROW()-1,COLUMN()))),IFERROR(VLOOKUP($C205,הוצאות!$B:$AA,N$4-1,FALSE),""))</f>
        <v>0</v>
      </c>
      <c r="O205" s="79">
        <f ca="1">IF($C205="סה""כ",SUM(INDIRECT(ADDRESS(6,COLUMN())&amp;":"&amp;ADDRESS(ROW()-1,COLUMN()))),IFERROR(VLOOKUP($C205,הוצאות!$B:$AA,O$4-1,FALSE),""))</f>
        <v>0</v>
      </c>
    </row>
    <row r="206" spans="1:15" ht="16.5" thickBot="1" x14ac:dyDescent="0.3">
      <c r="A206" s="52">
        <f t="shared" si="4"/>
        <v>1</v>
      </c>
      <c r="C206" s="75">
        <f>IF(OR(C205="סה""כ",C205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1817300780</v>
      </c>
      <c r="D206" s="76" t="str">
        <f>IF(C206="סה""כ","",IFERROR(VLOOKUP($C206,הוצאות!$B:$Z,5,FALSE),""))</f>
        <v>הוצאות שונות</v>
      </c>
      <c r="E206" s="77">
        <v>167435</v>
      </c>
      <c r="F206" s="77">
        <v>114565</v>
      </c>
      <c r="G206" s="77">
        <v>145246</v>
      </c>
      <c r="H206" s="78">
        <v>251440</v>
      </c>
      <c r="I206" s="78">
        <v>201029</v>
      </c>
      <c r="J206" s="78">
        <v>265358.28000000003</v>
      </c>
      <c r="K206" s="79">
        <f ca="1">IF($C206="סה""כ",SUM(INDIRECT(ADDRESS(6,COLUMN())&amp;":"&amp;ADDRESS(ROW()-1,COLUMN()))),IFERROR(VLOOKUP($C206,הוצאות!$B:$AA,K$4-1,FALSE),""))</f>
        <v>6000</v>
      </c>
      <c r="L206" s="79">
        <f ca="1">IF($C206="סה""כ",SUM(INDIRECT(ADDRESS(6,COLUMN())&amp;":"&amp;ADDRESS(ROW()-1,COLUMN()))),IFERROR(VLOOKUP($C206,הוצאות!$B:$AA,L$4-1,FALSE),""))</f>
        <v>6000</v>
      </c>
      <c r="M206" s="79">
        <f ca="1">IF($C206="סה""כ",SUM(INDIRECT(ADDRESS(6,COLUMN())&amp;":"&amp;ADDRESS(ROW()-1,COLUMN()))),IFERROR(VLOOKUP($C206,הוצאות!$B:$AA,M$4-1,FALSE),""))</f>
        <v>8500</v>
      </c>
      <c r="N206" s="79">
        <f ca="1">IF($C206="סה""כ",SUM(INDIRECT(ADDRESS(6,COLUMN())&amp;":"&amp;ADDRESS(ROW()-1,COLUMN()))),IFERROR(VLOOKUP($C206,הוצאות!$B:$AA,N$4-1,FALSE),""))</f>
        <v>8500</v>
      </c>
      <c r="O206" s="79">
        <f ca="1">IF($C206="סה""כ",SUM(INDIRECT(ADDRESS(6,COLUMN())&amp;":"&amp;ADDRESS(ROW()-1,COLUMN()))),IFERROR(VLOOKUP($C206,הוצאות!$B:$AA,O$4-1,FALSE),""))</f>
        <v>0</v>
      </c>
    </row>
    <row r="207" spans="1:15" ht="16.5" thickBot="1" x14ac:dyDescent="0.3">
      <c r="A207" s="52">
        <f t="shared" si="4"/>
        <v>1</v>
      </c>
      <c r="C207" s="75">
        <f>IF(OR(C206="סה""כ",C206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1817500440</v>
      </c>
      <c r="D207" s="76" t="str">
        <f>IF(C207="סה""כ","",IFERROR(VLOOKUP($C207,הוצאות!$B:$Z,5,FALSE),""))</f>
        <v>ביטוח תלמידים</v>
      </c>
      <c r="E207" s="77">
        <v>167435</v>
      </c>
      <c r="F207" s="77">
        <v>114565</v>
      </c>
      <c r="G207" s="77">
        <v>145246</v>
      </c>
      <c r="H207" s="78">
        <v>251440</v>
      </c>
      <c r="I207" s="78">
        <v>201029</v>
      </c>
      <c r="J207" s="78">
        <v>265358.28000000003</v>
      </c>
      <c r="K207" s="79">
        <f ca="1">IF($C207="סה""כ",SUM(INDIRECT(ADDRESS(6,COLUMN())&amp;":"&amp;ADDRESS(ROW()-1,COLUMN()))),IFERROR(VLOOKUP($C207,הוצאות!$B:$AA,K$4-1,FALSE),""))</f>
        <v>530000</v>
      </c>
      <c r="L207" s="79">
        <f ca="1">IF($C207="סה""כ",SUM(INDIRECT(ADDRESS(6,COLUMN())&amp;":"&amp;ADDRESS(ROW()-1,COLUMN()))),IFERROR(VLOOKUP($C207,הוצאות!$B:$AA,L$4-1,FALSE),""))</f>
        <v>530000</v>
      </c>
      <c r="M207" s="79">
        <f ca="1">IF($C207="סה""כ",SUM(INDIRECT(ADDRESS(6,COLUMN())&amp;":"&amp;ADDRESS(ROW()-1,COLUMN()))),IFERROR(VLOOKUP($C207,הוצאות!$B:$AA,M$4-1,FALSE),""))</f>
        <v>640000</v>
      </c>
      <c r="N207" s="79">
        <f ca="1">IF($C207="סה""כ",SUM(INDIRECT(ADDRESS(6,COLUMN())&amp;":"&amp;ADDRESS(ROW()-1,COLUMN()))),IFERROR(VLOOKUP($C207,הוצאות!$B:$AA,N$4-1,FALSE),""))</f>
        <v>640000</v>
      </c>
      <c r="O207" s="79">
        <f ca="1">IF($C207="סה""כ",SUM(INDIRECT(ADDRESS(6,COLUMN())&amp;":"&amp;ADDRESS(ROW()-1,COLUMN()))),IFERROR(VLOOKUP($C207,הוצאות!$B:$AA,O$4-1,FALSE),""))</f>
        <v>0</v>
      </c>
    </row>
    <row r="208" spans="1:15" ht="16.5" thickBot="1" x14ac:dyDescent="0.3">
      <c r="A208" s="52">
        <f t="shared" si="4"/>
        <v>1</v>
      </c>
      <c r="C208" s="75">
        <f>IF(OR(C207="סה""כ",C207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1817700110</v>
      </c>
      <c r="D208" s="76" t="str">
        <f>IF(C208="סה""כ","",IFERROR(VLOOKUP($C208,הוצאות!$B:$Z,5,FALSE),""))</f>
        <v>שכר קב"ס</v>
      </c>
      <c r="E208" s="77">
        <v>167435</v>
      </c>
      <c r="F208" s="77">
        <v>114565</v>
      </c>
      <c r="G208" s="77">
        <v>145246</v>
      </c>
      <c r="H208" s="78">
        <v>251440</v>
      </c>
      <c r="I208" s="78">
        <v>201029</v>
      </c>
      <c r="J208" s="78">
        <v>265358.28000000003</v>
      </c>
      <c r="K208" s="79">
        <f ca="1">IF($C208="סה""כ",SUM(INDIRECT(ADDRESS(6,COLUMN())&amp;":"&amp;ADDRESS(ROW()-1,COLUMN()))),IFERROR(VLOOKUP($C208,הוצאות!$B:$AA,K$4-1,FALSE),""))</f>
        <v>802000</v>
      </c>
      <c r="L208" s="79">
        <f ca="1">IF($C208="סה""כ",SUM(INDIRECT(ADDRESS(6,COLUMN())&amp;":"&amp;ADDRESS(ROW()-1,COLUMN()))),IFERROR(VLOOKUP($C208,הוצאות!$B:$AA,L$4-1,FALSE),""))</f>
        <v>802000</v>
      </c>
      <c r="M208" s="79">
        <f ca="1">IF($C208="סה""כ",SUM(INDIRECT(ADDRESS(6,COLUMN())&amp;":"&amp;ADDRESS(ROW()-1,COLUMN()))),IFERROR(VLOOKUP($C208,הוצאות!$B:$AA,M$4-1,FALSE),""))</f>
        <v>726000</v>
      </c>
      <c r="N208" s="79">
        <f ca="1">IF($C208="סה""כ",SUM(INDIRECT(ADDRESS(6,COLUMN())&amp;":"&amp;ADDRESS(ROW()-1,COLUMN()))),IFERROR(VLOOKUP($C208,הוצאות!$B:$AA,N$4-1,FALSE),""))</f>
        <v>811000</v>
      </c>
      <c r="O208" s="79">
        <f ca="1">IF($C208="סה""כ",SUM(INDIRECT(ADDRESS(6,COLUMN())&amp;":"&amp;ADDRESS(ROW()-1,COLUMN()))),IFERROR(VLOOKUP($C208,הוצאות!$B:$AA,O$4-1,FALSE),""))</f>
        <v>0</v>
      </c>
    </row>
    <row r="209" spans="1:15" ht="16.5" thickBot="1" x14ac:dyDescent="0.3">
      <c r="A209" s="52">
        <f t="shared" si="4"/>
        <v>1</v>
      </c>
      <c r="C209" s="75">
        <f>IF(OR(C208="סה""כ",C208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1817800750</v>
      </c>
      <c r="D209" s="76" t="str">
        <f>IF(C209="סה""כ","",IFERROR(VLOOKUP($C209,הוצאות!$B:$Z,5,FALSE),""))</f>
        <v>הסעות תלמידים</v>
      </c>
      <c r="E209" s="77">
        <v>167435</v>
      </c>
      <c r="F209" s="77">
        <v>114565</v>
      </c>
      <c r="G209" s="77">
        <v>145246</v>
      </c>
      <c r="H209" s="78">
        <v>251440</v>
      </c>
      <c r="I209" s="78">
        <v>201029</v>
      </c>
      <c r="J209" s="78">
        <v>265358.28000000003</v>
      </c>
      <c r="K209" s="79">
        <f ca="1">IF($C209="סה""כ",SUM(INDIRECT(ADDRESS(6,COLUMN())&amp;":"&amp;ADDRESS(ROW()-1,COLUMN()))),IFERROR(VLOOKUP($C209,הוצאות!$B:$AA,K$4-1,FALSE),""))</f>
        <v>2800000</v>
      </c>
      <c r="L209" s="79">
        <f ca="1">IF($C209="סה""כ",SUM(INDIRECT(ADDRESS(6,COLUMN())&amp;":"&amp;ADDRESS(ROW()-1,COLUMN()))),IFERROR(VLOOKUP($C209,הוצאות!$B:$AA,L$4-1,FALSE),""))</f>
        <v>2800000</v>
      </c>
      <c r="M209" s="79">
        <f ca="1">IF($C209="סה""כ",SUM(INDIRECT(ADDRESS(6,COLUMN())&amp;":"&amp;ADDRESS(ROW()-1,COLUMN()))),IFERROR(VLOOKUP($C209,הוצאות!$B:$AA,M$4-1,FALSE),""))</f>
        <v>3300000</v>
      </c>
      <c r="N209" s="79">
        <f ca="1">IF($C209="סה""כ",SUM(INDIRECT(ADDRESS(6,COLUMN())&amp;":"&amp;ADDRESS(ROW()-1,COLUMN()))),IFERROR(VLOOKUP($C209,הוצאות!$B:$AA,N$4-1,FALSE),""))</f>
        <v>3300000</v>
      </c>
      <c r="O209" s="79">
        <f ca="1">IF($C209="סה""כ",SUM(INDIRECT(ADDRESS(6,COLUMN())&amp;":"&amp;ADDRESS(ROW()-1,COLUMN()))),IFERROR(VLOOKUP($C209,הוצאות!$B:$AA,O$4-1,FALSE),""))</f>
        <v>0</v>
      </c>
    </row>
    <row r="210" spans="1:15" ht="16.5" thickBot="1" x14ac:dyDescent="0.3">
      <c r="A210" s="52">
        <f t="shared" si="4"/>
        <v>1</v>
      </c>
      <c r="C210" s="75">
        <f>IF(OR(C209="סה""כ",C209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1817801110</v>
      </c>
      <c r="D210" s="76" t="str">
        <f>IF(C210="סה""כ","",IFERROR(VLOOKUP($C210,הוצאות!$B:$Z,5,FALSE),""))</f>
        <v>סייעות מלוות</v>
      </c>
      <c r="E210" s="77">
        <v>167435</v>
      </c>
      <c r="F210" s="77">
        <v>114565</v>
      </c>
      <c r="G210" s="77">
        <v>145246</v>
      </c>
      <c r="H210" s="78">
        <v>251440</v>
      </c>
      <c r="I210" s="78">
        <v>201029</v>
      </c>
      <c r="J210" s="78">
        <v>265358.28000000003</v>
      </c>
      <c r="K210" s="79">
        <f ca="1">IF($C210="סה""כ",SUM(INDIRECT(ADDRESS(6,COLUMN())&amp;":"&amp;ADDRESS(ROW()-1,COLUMN()))),IFERROR(VLOOKUP($C210,הוצאות!$B:$AA,K$4-1,FALSE),""))</f>
        <v>517000</v>
      </c>
      <c r="L210" s="79">
        <f ca="1">IF($C210="סה""כ",SUM(INDIRECT(ADDRESS(6,COLUMN())&amp;":"&amp;ADDRESS(ROW()-1,COLUMN()))),IFERROR(VLOOKUP($C210,הוצאות!$B:$AA,L$4-1,FALSE),""))</f>
        <v>517000</v>
      </c>
      <c r="M210" s="79">
        <f ca="1">IF($C210="סה""כ",SUM(INDIRECT(ADDRESS(6,COLUMN())&amp;":"&amp;ADDRESS(ROW()-1,COLUMN()))),IFERROR(VLOOKUP($C210,הוצאות!$B:$AA,M$4-1,FALSE),""))</f>
        <v>0</v>
      </c>
      <c r="N210" s="79">
        <f ca="1">IF($C210="סה""כ",SUM(INDIRECT(ADDRESS(6,COLUMN())&amp;":"&amp;ADDRESS(ROW()-1,COLUMN()))),IFERROR(VLOOKUP($C210,הוצאות!$B:$AA,N$4-1,FALSE),""))</f>
        <v>0</v>
      </c>
      <c r="O210" s="79">
        <f ca="1">IF($C210="סה""כ",SUM(INDIRECT(ADDRESS(6,COLUMN())&amp;":"&amp;ADDRESS(ROW()-1,COLUMN()))),IFERROR(VLOOKUP($C210,הוצאות!$B:$AA,O$4-1,FALSE),""))</f>
        <v>0</v>
      </c>
    </row>
    <row r="211" spans="1:15" ht="16.5" thickBot="1" x14ac:dyDescent="0.3">
      <c r="A211" s="52">
        <f t="shared" si="4"/>
        <v>1</v>
      </c>
      <c r="C211" s="75">
        <f>IF(OR(C210="סה""כ",C210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1817900110</v>
      </c>
      <c r="D211" s="76" t="str">
        <f>IF(C211="סה""כ","",IFERROR(VLOOKUP($C211,הוצאות!$B:$Z,5,FALSE),""))</f>
        <v>משכורת התחלה טובה</v>
      </c>
      <c r="E211" s="77">
        <v>167435</v>
      </c>
      <c r="F211" s="77">
        <v>114565</v>
      </c>
      <c r="G211" s="77">
        <v>145246</v>
      </c>
      <c r="H211" s="78">
        <v>251440</v>
      </c>
      <c r="I211" s="78">
        <v>201029</v>
      </c>
      <c r="J211" s="78">
        <v>265358.28000000003</v>
      </c>
      <c r="K211" s="79">
        <f ca="1">IF($C211="סה""כ",SUM(INDIRECT(ADDRESS(6,COLUMN())&amp;":"&amp;ADDRESS(ROW()-1,COLUMN()))),IFERROR(VLOOKUP($C211,הוצאות!$B:$AA,K$4-1,FALSE),""))</f>
        <v>62000</v>
      </c>
      <c r="L211" s="79">
        <f ca="1">IF($C211="סה""כ",SUM(INDIRECT(ADDRESS(6,COLUMN())&amp;":"&amp;ADDRESS(ROW()-1,COLUMN()))),IFERROR(VLOOKUP($C211,הוצאות!$B:$AA,L$4-1,FALSE),""))</f>
        <v>62000</v>
      </c>
      <c r="M211" s="79">
        <f ca="1">IF($C211="סה""כ",SUM(INDIRECT(ADDRESS(6,COLUMN())&amp;":"&amp;ADDRESS(ROW()-1,COLUMN()))),IFERROR(VLOOKUP($C211,הוצאות!$B:$AA,M$4-1,FALSE),""))</f>
        <v>31000</v>
      </c>
      <c r="N211" s="79">
        <f ca="1">IF($C211="סה""כ",SUM(INDIRECT(ADDRESS(6,COLUMN())&amp;":"&amp;ADDRESS(ROW()-1,COLUMN()))),IFERROR(VLOOKUP($C211,הוצאות!$B:$AA,N$4-1,FALSE),""))</f>
        <v>31000</v>
      </c>
      <c r="O211" s="79">
        <f ca="1">IF($C211="סה""כ",SUM(INDIRECT(ADDRESS(6,COLUMN())&amp;":"&amp;ADDRESS(ROW()-1,COLUMN()))),IFERROR(VLOOKUP($C211,הוצאות!$B:$AA,O$4-1,FALSE),""))</f>
        <v>0</v>
      </c>
    </row>
    <row r="212" spans="1:15" ht="16.5" thickBot="1" x14ac:dyDescent="0.3">
      <c r="A212" s="52">
        <f t="shared" si="4"/>
        <v>1</v>
      </c>
      <c r="C212" s="75">
        <f>IF(OR(C211="סה""כ",C211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1817900410</v>
      </c>
      <c r="D212" s="76" t="str">
        <f>IF(C212="סה""כ","",IFERROR(VLOOKUP($C212,הוצאות!$B:$Z,5,FALSE),""))</f>
        <v>שכ"ד פרח</v>
      </c>
      <c r="E212" s="77">
        <v>167435</v>
      </c>
      <c r="F212" s="77">
        <v>114565</v>
      </c>
      <c r="G212" s="77">
        <v>145246</v>
      </c>
      <c r="H212" s="78">
        <v>251440</v>
      </c>
      <c r="I212" s="78">
        <v>201029</v>
      </c>
      <c r="J212" s="78">
        <v>265358.28000000003</v>
      </c>
      <c r="K212" s="79">
        <f ca="1">IF($C212="סה""כ",SUM(INDIRECT(ADDRESS(6,COLUMN())&amp;":"&amp;ADDRESS(ROW()-1,COLUMN()))),IFERROR(VLOOKUP($C212,הוצאות!$B:$AA,K$4-1,FALSE),""))</f>
        <v>22000</v>
      </c>
      <c r="L212" s="79">
        <f ca="1">IF($C212="סה""כ",SUM(INDIRECT(ADDRESS(6,COLUMN())&amp;":"&amp;ADDRESS(ROW()-1,COLUMN()))),IFERROR(VLOOKUP($C212,הוצאות!$B:$AA,L$4-1,FALSE),""))</f>
        <v>22000</v>
      </c>
      <c r="M212" s="79">
        <f ca="1">IF($C212="סה""כ",SUM(INDIRECT(ADDRESS(6,COLUMN())&amp;":"&amp;ADDRESS(ROW()-1,COLUMN()))),IFERROR(VLOOKUP($C212,הוצאות!$B:$AA,M$4-1,FALSE),""))</f>
        <v>22000</v>
      </c>
      <c r="N212" s="79">
        <f ca="1">IF($C212="סה""כ",SUM(INDIRECT(ADDRESS(6,COLUMN())&amp;":"&amp;ADDRESS(ROW()-1,COLUMN()))),IFERROR(VLOOKUP($C212,הוצאות!$B:$AA,N$4-1,FALSE),""))</f>
        <v>22000</v>
      </c>
      <c r="O212" s="79">
        <f ca="1">IF($C212="סה""כ",SUM(INDIRECT(ADDRESS(6,COLUMN())&amp;":"&amp;ADDRESS(ROW()-1,COLUMN()))),IFERROR(VLOOKUP($C212,הוצאות!$B:$AA,O$4-1,FALSE),""))</f>
        <v>0</v>
      </c>
    </row>
    <row r="213" spans="1:15" ht="16.5" thickBot="1" x14ac:dyDescent="0.3">
      <c r="A213" s="52">
        <f t="shared" si="4"/>
        <v>1</v>
      </c>
      <c r="C213" s="75">
        <f>IF(OR(C212="סה""כ",C212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1817900560</v>
      </c>
      <c r="D213" s="76" t="str">
        <f>IF(C213="סה""כ","",IFERROR(VLOOKUP($C213,הוצאות!$B:$Z,5,FALSE),""))</f>
        <v>הוצ"משרדיות לפרויקט פר"ח</v>
      </c>
      <c r="E213" s="77">
        <v>167435</v>
      </c>
      <c r="F213" s="77">
        <v>114565</v>
      </c>
      <c r="G213" s="77">
        <v>145246</v>
      </c>
      <c r="H213" s="78">
        <v>251440</v>
      </c>
      <c r="I213" s="78">
        <v>201029</v>
      </c>
      <c r="J213" s="78">
        <v>265358.28000000003</v>
      </c>
      <c r="K213" s="79">
        <f ca="1">IF($C213="סה""כ",SUM(INDIRECT(ADDRESS(6,COLUMN())&amp;":"&amp;ADDRESS(ROW()-1,COLUMN()))),IFERROR(VLOOKUP($C213,הוצאות!$B:$AA,K$4-1,FALSE),""))</f>
        <v>0</v>
      </c>
      <c r="L213" s="79">
        <f ca="1">IF($C213="סה""כ",SUM(INDIRECT(ADDRESS(6,COLUMN())&amp;":"&amp;ADDRESS(ROW()-1,COLUMN()))),IFERROR(VLOOKUP($C213,הוצאות!$B:$AA,L$4-1,FALSE),""))</f>
        <v>0</v>
      </c>
      <c r="M213" s="79">
        <f ca="1">IF($C213="סה""כ",SUM(INDIRECT(ADDRESS(6,COLUMN())&amp;":"&amp;ADDRESS(ROW()-1,COLUMN()))),IFERROR(VLOOKUP($C213,הוצאות!$B:$AA,M$4-1,FALSE),""))</f>
        <v>5000</v>
      </c>
      <c r="N213" s="79">
        <f ca="1">IF($C213="סה""כ",SUM(INDIRECT(ADDRESS(6,COLUMN())&amp;":"&amp;ADDRESS(ROW()-1,COLUMN()))),IFERROR(VLOOKUP($C213,הוצאות!$B:$AA,N$4-1,FALSE),""))</f>
        <v>5000</v>
      </c>
      <c r="O213" s="79">
        <f ca="1">IF($C213="סה""כ",SUM(INDIRECT(ADDRESS(6,COLUMN())&amp;":"&amp;ADDRESS(ROW()-1,COLUMN()))),IFERROR(VLOOKUP($C213,הוצאות!$B:$AA,O$4-1,FALSE),""))</f>
        <v>0</v>
      </c>
    </row>
    <row r="214" spans="1:15" ht="16.5" thickBot="1" x14ac:dyDescent="0.3">
      <c r="A214" s="52">
        <f t="shared" si="4"/>
        <v>1</v>
      </c>
      <c r="C214" s="75">
        <f>IF(OR(C213="סה""כ",C213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1817900780</v>
      </c>
      <c r="D214" s="76" t="str">
        <f>IF(C214="סה""כ","",IFERROR(VLOOKUP($C214,הוצאות!$B:$Z,5,FALSE),""))</f>
        <v>פרויקט מחוננים</v>
      </c>
      <c r="E214" s="77">
        <v>167435</v>
      </c>
      <c r="F214" s="77">
        <v>114565</v>
      </c>
      <c r="G214" s="77">
        <v>145246</v>
      </c>
      <c r="H214" s="78">
        <v>251440</v>
      </c>
      <c r="I214" s="78">
        <v>201029</v>
      </c>
      <c r="J214" s="78">
        <v>265358.28000000003</v>
      </c>
      <c r="K214" s="79">
        <f ca="1">IF($C214="סה""כ",SUM(INDIRECT(ADDRESS(6,COLUMN())&amp;":"&amp;ADDRESS(ROW()-1,COLUMN()))),IFERROR(VLOOKUP($C214,הוצאות!$B:$AA,K$4-1,FALSE),""))</f>
        <v>8000</v>
      </c>
      <c r="L214" s="79">
        <f ca="1">IF($C214="סה""כ",SUM(INDIRECT(ADDRESS(6,COLUMN())&amp;":"&amp;ADDRESS(ROW()-1,COLUMN()))),IFERROR(VLOOKUP($C214,הוצאות!$B:$AA,L$4-1,FALSE),""))</f>
        <v>8000</v>
      </c>
      <c r="M214" s="79">
        <f ca="1">IF($C214="סה""כ",SUM(INDIRECT(ADDRESS(6,COLUMN())&amp;":"&amp;ADDRESS(ROW()-1,COLUMN()))),IFERROR(VLOOKUP($C214,הוצאות!$B:$AA,M$4-1,FALSE),""))</f>
        <v>13000</v>
      </c>
      <c r="N214" s="79">
        <f ca="1">IF($C214="סה""כ",SUM(INDIRECT(ADDRESS(6,COLUMN())&amp;":"&amp;ADDRESS(ROW()-1,COLUMN()))),IFERROR(VLOOKUP($C214,הוצאות!$B:$AA,N$4-1,FALSE),""))</f>
        <v>13000</v>
      </c>
      <c r="O214" s="79">
        <f ca="1">IF($C214="סה""כ",SUM(INDIRECT(ADDRESS(6,COLUMN())&amp;":"&amp;ADDRESS(ROW()-1,COLUMN()))),IFERROR(VLOOKUP($C214,הוצאות!$B:$AA,O$4-1,FALSE),""))</f>
        <v>0</v>
      </c>
    </row>
    <row r="215" spans="1:15" ht="16.5" thickBot="1" x14ac:dyDescent="0.3">
      <c r="A215" s="52">
        <f t="shared" si="4"/>
        <v>1</v>
      </c>
      <c r="C215" s="75">
        <f>IF(OR(C214="סה""כ",C214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1817900820</v>
      </c>
      <c r="D215" s="76" t="str">
        <f>IF(C215="סה""כ","",IFERROR(VLOOKUP($C215,הוצאות!$B:$Z,5,FALSE),""))</f>
        <v>השתתפות מועצה בתקציב פרח</v>
      </c>
      <c r="E215" s="77">
        <v>167435</v>
      </c>
      <c r="F215" s="77">
        <v>114565</v>
      </c>
      <c r="G215" s="77">
        <v>145246</v>
      </c>
      <c r="H215" s="78">
        <v>251440</v>
      </c>
      <c r="I215" s="78">
        <v>201029</v>
      </c>
      <c r="J215" s="78">
        <v>265358.28000000003</v>
      </c>
      <c r="K215" s="79">
        <f ca="1">IF($C215="סה""כ",SUM(INDIRECT(ADDRESS(6,COLUMN())&amp;":"&amp;ADDRESS(ROW()-1,COLUMN()))),IFERROR(VLOOKUP($C215,הוצאות!$B:$AA,K$4-1,FALSE),""))</f>
        <v>59000</v>
      </c>
      <c r="L215" s="79">
        <f ca="1">IF($C215="סה""כ",SUM(INDIRECT(ADDRESS(6,COLUMN())&amp;":"&amp;ADDRESS(ROW()-1,COLUMN()))),IFERROR(VLOOKUP($C215,הוצאות!$B:$AA,L$4-1,FALSE),""))</f>
        <v>59000</v>
      </c>
      <c r="M215" s="79">
        <f ca="1">IF($C215="סה""כ",SUM(INDIRECT(ADDRESS(6,COLUMN())&amp;":"&amp;ADDRESS(ROW()-1,COLUMN()))),IFERROR(VLOOKUP($C215,הוצאות!$B:$AA,M$4-1,FALSE),""))</f>
        <v>56000</v>
      </c>
      <c r="N215" s="79">
        <f ca="1">IF($C215="סה""כ",SUM(INDIRECT(ADDRESS(6,COLUMN())&amp;":"&amp;ADDRESS(ROW()-1,COLUMN()))),IFERROR(VLOOKUP($C215,הוצאות!$B:$AA,N$4-1,FALSE),""))</f>
        <v>56000</v>
      </c>
      <c r="O215" s="79">
        <f ca="1">IF($C215="סה""כ",SUM(INDIRECT(ADDRESS(6,COLUMN())&amp;":"&amp;ADDRESS(ROW()-1,COLUMN()))),IFERROR(VLOOKUP($C215,הוצאות!$B:$AA,O$4-1,FALSE),""))</f>
        <v>0</v>
      </c>
    </row>
    <row r="216" spans="1:15" ht="16.5" thickBot="1" x14ac:dyDescent="0.3">
      <c r="A216" s="52">
        <f t="shared" si="4"/>
        <v>1</v>
      </c>
      <c r="C216" s="75">
        <f>IF(OR(C215="סה""כ",C215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1817910780</v>
      </c>
      <c r="D216" s="76" t="str">
        <f>IF(C216="סה""כ","",IFERROR(VLOOKUP($C216,הוצאות!$B:$Z,5,FALSE),""))</f>
        <v>פרויקטים שונים</v>
      </c>
      <c r="E216" s="77">
        <v>167435</v>
      </c>
      <c r="F216" s="77">
        <v>114565</v>
      </c>
      <c r="G216" s="77">
        <v>145246</v>
      </c>
      <c r="H216" s="78">
        <v>251440</v>
      </c>
      <c r="I216" s="78">
        <v>201029</v>
      </c>
      <c r="J216" s="78">
        <v>265358.28000000003</v>
      </c>
      <c r="K216" s="79">
        <f ca="1">IF($C216="סה""כ",SUM(INDIRECT(ADDRESS(6,COLUMN())&amp;":"&amp;ADDRESS(ROW()-1,COLUMN()))),IFERROR(VLOOKUP($C216,הוצאות!$B:$AA,K$4-1,FALSE),""))</f>
        <v>0</v>
      </c>
      <c r="L216" s="79">
        <f ca="1">IF($C216="סה""כ",SUM(INDIRECT(ADDRESS(6,COLUMN())&amp;":"&amp;ADDRESS(ROW()-1,COLUMN()))),IFERROR(VLOOKUP($C216,הוצאות!$B:$AA,L$4-1,FALSE),""))</f>
        <v>0</v>
      </c>
      <c r="M216" s="79">
        <f ca="1">IF($C216="סה""כ",SUM(INDIRECT(ADDRESS(6,COLUMN())&amp;":"&amp;ADDRESS(ROW()-1,COLUMN()))),IFERROR(VLOOKUP($C216,הוצאות!$B:$AA,M$4-1,FALSE),""))</f>
        <v>0</v>
      </c>
      <c r="N216" s="79">
        <f ca="1">IF($C216="סה""כ",SUM(INDIRECT(ADDRESS(6,COLUMN())&amp;":"&amp;ADDRESS(ROW()-1,COLUMN()))),IFERROR(VLOOKUP($C216,הוצאות!$B:$AA,N$4-1,FALSE),""))</f>
        <v>0</v>
      </c>
      <c r="O216" s="79">
        <f ca="1">IF($C216="סה""כ",SUM(INDIRECT(ADDRESS(6,COLUMN())&amp;":"&amp;ADDRESS(ROW()-1,COLUMN()))),IFERROR(VLOOKUP($C216,הוצאות!$B:$AA,O$4-1,FALSE),""))</f>
        <v>0</v>
      </c>
    </row>
    <row r="217" spans="1:15" ht="16.5" thickBot="1" x14ac:dyDescent="0.3">
      <c r="A217" s="52">
        <f t="shared" si="4"/>
        <v>1</v>
      </c>
      <c r="C217" s="75">
        <f>IF(OR(C216="סה""כ",C216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1817911780</v>
      </c>
      <c r="D217" s="76" t="str">
        <f>IF(C217="סה""כ","",IFERROR(VLOOKUP($C217,הוצאות!$B:$Z,5,FALSE),""))</f>
        <v>הוצ"שונות התחלה טובה</v>
      </c>
      <c r="E217" s="77">
        <v>167435</v>
      </c>
      <c r="F217" s="77">
        <v>114565</v>
      </c>
      <c r="G217" s="77">
        <v>145246</v>
      </c>
      <c r="H217" s="78">
        <v>251440</v>
      </c>
      <c r="I217" s="78">
        <v>201029</v>
      </c>
      <c r="J217" s="78">
        <v>265358.28000000003</v>
      </c>
      <c r="K217" s="79">
        <f ca="1">IF($C217="סה""כ",SUM(INDIRECT(ADDRESS(6,COLUMN())&amp;":"&amp;ADDRESS(ROW()-1,COLUMN()))),IFERROR(VLOOKUP($C217,הוצאות!$B:$AA,K$4-1,FALSE),""))</f>
        <v>0</v>
      </c>
      <c r="L217" s="79">
        <f ca="1">IF($C217="סה""כ",SUM(INDIRECT(ADDRESS(6,COLUMN())&amp;":"&amp;ADDRESS(ROW()-1,COLUMN()))),IFERROR(VLOOKUP($C217,הוצאות!$B:$AA,L$4-1,FALSE),""))</f>
        <v>0</v>
      </c>
      <c r="M217" s="79">
        <f ca="1">IF($C217="סה""כ",SUM(INDIRECT(ADDRESS(6,COLUMN())&amp;":"&amp;ADDRESS(ROW()-1,COLUMN()))),IFERROR(VLOOKUP($C217,הוצאות!$B:$AA,M$4-1,FALSE),""))</f>
        <v>0</v>
      </c>
      <c r="N217" s="79">
        <f ca="1">IF($C217="סה""כ",SUM(INDIRECT(ADDRESS(6,COLUMN())&amp;":"&amp;ADDRESS(ROW()-1,COLUMN()))),IFERROR(VLOOKUP($C217,הוצאות!$B:$AA,N$4-1,FALSE),""))</f>
        <v>0</v>
      </c>
      <c r="O217" s="79">
        <f ca="1">IF($C217="סה""כ",SUM(INDIRECT(ADDRESS(6,COLUMN())&amp;":"&amp;ADDRESS(ROW()-1,COLUMN()))),IFERROR(VLOOKUP($C217,הוצאות!$B:$AA,O$4-1,FALSE),""))</f>
        <v>0</v>
      </c>
    </row>
    <row r="218" spans="1:15" ht="16.5" thickBot="1" x14ac:dyDescent="0.3">
      <c r="A218" s="52">
        <f t="shared" si="4"/>
        <v>1</v>
      </c>
      <c r="C218" s="75">
        <f>IF(OR(C217="סה""כ",C217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1817912780</v>
      </c>
      <c r="D218" s="76" t="str">
        <f>IF(C218="סה""כ","",IFERROR(VLOOKUP($C218,הוצאות!$B:$Z,5,FALSE),""))</f>
        <v>הזדמנות שניה</v>
      </c>
      <c r="E218" s="77">
        <v>167435</v>
      </c>
      <c r="F218" s="77">
        <v>114565</v>
      </c>
      <c r="G218" s="77">
        <v>145246</v>
      </c>
      <c r="H218" s="78">
        <v>251440</v>
      </c>
      <c r="I218" s="78">
        <v>201029</v>
      </c>
      <c r="J218" s="78">
        <v>265358.28000000003</v>
      </c>
      <c r="K218" s="79">
        <f ca="1">IF($C218="סה""כ",SUM(INDIRECT(ADDRESS(6,COLUMN())&amp;":"&amp;ADDRESS(ROW()-1,COLUMN()))),IFERROR(VLOOKUP($C218,הוצאות!$B:$AA,K$4-1,FALSE),""))</f>
        <v>60000</v>
      </c>
      <c r="L218" s="79">
        <f ca="1">IF($C218="סה""כ",SUM(INDIRECT(ADDRESS(6,COLUMN())&amp;":"&amp;ADDRESS(ROW()-1,COLUMN()))),IFERROR(VLOOKUP($C218,הוצאות!$B:$AA,L$4-1,FALSE),""))</f>
        <v>60000</v>
      </c>
      <c r="M218" s="79">
        <f ca="1">IF($C218="סה""כ",SUM(INDIRECT(ADDRESS(6,COLUMN())&amp;":"&amp;ADDRESS(ROW()-1,COLUMN()))),IFERROR(VLOOKUP($C218,הוצאות!$B:$AA,M$4-1,FALSE),""))</f>
        <v>75000</v>
      </c>
      <c r="N218" s="79">
        <f ca="1">IF($C218="סה""כ",SUM(INDIRECT(ADDRESS(6,COLUMN())&amp;":"&amp;ADDRESS(ROW()-1,COLUMN()))),IFERROR(VLOOKUP($C218,הוצאות!$B:$AA,N$4-1,FALSE),""))</f>
        <v>75000</v>
      </c>
      <c r="O218" s="79">
        <f ca="1">IF($C218="סה""כ",SUM(INDIRECT(ADDRESS(6,COLUMN())&amp;":"&amp;ADDRESS(ROW()-1,COLUMN()))),IFERROR(VLOOKUP($C218,הוצאות!$B:$AA,O$4-1,FALSE),""))</f>
        <v>0</v>
      </c>
    </row>
    <row r="219" spans="1:15" ht="16.5" thickBot="1" x14ac:dyDescent="0.3">
      <c r="A219" s="52">
        <f t="shared" si="4"/>
        <v>1</v>
      </c>
      <c r="C219" s="75">
        <f>IF(OR(C218="סה""כ",C218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1817925820</v>
      </c>
      <c r="D219" s="76" t="str">
        <f>IF(C219="סה""כ","",IFERROR(VLOOKUP($C219,הוצאות!$B:$Z,5,FALSE),""))</f>
        <v>השתתפות משרד חינוך בטיולים</v>
      </c>
      <c r="E219" s="77">
        <v>167435</v>
      </c>
      <c r="F219" s="77">
        <v>114565</v>
      </c>
      <c r="G219" s="77">
        <v>145246</v>
      </c>
      <c r="H219" s="78">
        <v>251440</v>
      </c>
      <c r="I219" s="78">
        <v>201029</v>
      </c>
      <c r="J219" s="78">
        <v>265358.28000000003</v>
      </c>
      <c r="K219" s="79">
        <f ca="1">IF($C219="סה""כ",SUM(INDIRECT(ADDRESS(6,COLUMN())&amp;":"&amp;ADDRESS(ROW()-1,COLUMN()))),IFERROR(VLOOKUP($C219,הוצאות!$B:$AA,K$4-1,FALSE),""))</f>
        <v>0</v>
      </c>
      <c r="L219" s="79">
        <f ca="1">IF($C219="סה""כ",SUM(INDIRECT(ADDRESS(6,COLUMN())&amp;":"&amp;ADDRESS(ROW()-1,COLUMN()))),IFERROR(VLOOKUP($C219,הוצאות!$B:$AA,L$4-1,FALSE),""))</f>
        <v>0</v>
      </c>
      <c r="M219" s="79">
        <f ca="1">IF($C219="סה""כ",SUM(INDIRECT(ADDRESS(6,COLUMN())&amp;":"&amp;ADDRESS(ROW()-1,COLUMN()))),IFERROR(VLOOKUP($C219,הוצאות!$B:$AA,M$4-1,FALSE),""))</f>
        <v>0</v>
      </c>
      <c r="N219" s="79">
        <f ca="1">IF($C219="סה""כ",SUM(INDIRECT(ADDRESS(6,COLUMN())&amp;":"&amp;ADDRESS(ROW()-1,COLUMN()))),IFERROR(VLOOKUP($C219,הוצאות!$B:$AA,N$4-1,FALSE),""))</f>
        <v>0</v>
      </c>
      <c r="O219" s="79">
        <f ca="1">IF($C219="סה""כ",SUM(INDIRECT(ADDRESS(6,COLUMN())&amp;":"&amp;ADDRESS(ROW()-1,COLUMN()))),IFERROR(VLOOKUP($C219,הוצאות!$B:$AA,O$4-1,FALSE),""))</f>
        <v>0</v>
      </c>
    </row>
    <row r="220" spans="1:15" ht="16.5" thickBot="1" x14ac:dyDescent="0.3">
      <c r="A220" s="52">
        <f t="shared" si="4"/>
        <v>1</v>
      </c>
      <c r="C220" s="75">
        <f>IF(OR(C219="סה""כ",C219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1817999820</v>
      </c>
      <c r="D220" s="76" t="str">
        <f>IF(C220="סה""כ","",IFERROR(VLOOKUP($C220,הוצאות!$B:$Z,5,FALSE),""))</f>
        <v>הקצבות שונות חינוך</v>
      </c>
      <c r="E220" s="77">
        <v>167435</v>
      </c>
      <c r="F220" s="77">
        <v>114565</v>
      </c>
      <c r="G220" s="77">
        <v>145246</v>
      </c>
      <c r="H220" s="78">
        <v>251440</v>
      </c>
      <c r="I220" s="78">
        <v>201029</v>
      </c>
      <c r="J220" s="78">
        <v>265358.28000000003</v>
      </c>
      <c r="K220" s="79">
        <f ca="1">IF($C220="סה""כ",SUM(INDIRECT(ADDRESS(6,COLUMN())&amp;":"&amp;ADDRESS(ROW()-1,COLUMN()))),IFERROR(VLOOKUP($C220,הוצאות!$B:$AA,K$4-1,FALSE),""))</f>
        <v>200000</v>
      </c>
      <c r="L220" s="79">
        <f ca="1">IF($C220="סה""כ",SUM(INDIRECT(ADDRESS(6,COLUMN())&amp;":"&amp;ADDRESS(ROW()-1,COLUMN()))),IFERROR(VLOOKUP($C220,הוצאות!$B:$AA,L$4-1,FALSE),""))</f>
        <v>200000</v>
      </c>
      <c r="M220" s="79">
        <f ca="1">IF($C220="סה""כ",SUM(INDIRECT(ADDRESS(6,COLUMN())&amp;":"&amp;ADDRESS(ROW()-1,COLUMN()))),IFERROR(VLOOKUP($C220,הוצאות!$B:$AA,M$4-1,FALSE),""))</f>
        <v>300000</v>
      </c>
      <c r="N220" s="79">
        <f ca="1">IF($C220="סה""כ",SUM(INDIRECT(ADDRESS(6,COLUMN())&amp;":"&amp;ADDRESS(ROW()-1,COLUMN()))),IFERROR(VLOOKUP($C220,הוצאות!$B:$AA,N$4-1,FALSE),""))</f>
        <v>200000</v>
      </c>
      <c r="O220" s="79">
        <f ca="1">IF($C220="סה""כ",SUM(INDIRECT(ADDRESS(6,COLUMN())&amp;":"&amp;ADDRESS(ROW()-1,COLUMN()))),IFERROR(VLOOKUP($C220,הוצאות!$B:$AA,O$4-1,FALSE),""))</f>
        <v>0</v>
      </c>
    </row>
    <row r="221" spans="1:15" ht="16.5" thickBot="1" x14ac:dyDescent="0.3">
      <c r="A221" s="52">
        <f t="shared" si="4"/>
        <v>1</v>
      </c>
      <c r="C221" s="75">
        <f>IF(OR(C220="סה""כ",C220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1819000750</v>
      </c>
      <c r="D221" s="76" t="str">
        <f>IF(C221="סה""כ","",IFERROR(VLOOKUP($C221,הוצאות!$B:$Z,5,FALSE),""))</f>
        <v>שמירה  ובטחון</v>
      </c>
      <c r="E221" s="77">
        <v>167435</v>
      </c>
      <c r="F221" s="77">
        <v>114565</v>
      </c>
      <c r="G221" s="77">
        <v>145246</v>
      </c>
      <c r="H221" s="78">
        <v>251440</v>
      </c>
      <c r="I221" s="78">
        <v>201029</v>
      </c>
      <c r="J221" s="78">
        <v>265358.28000000003</v>
      </c>
      <c r="K221" s="79">
        <f ca="1">IF($C221="סה""כ",SUM(INDIRECT(ADDRESS(6,COLUMN())&amp;":"&amp;ADDRESS(ROW()-1,COLUMN()))),IFERROR(VLOOKUP($C221,הוצאות!$B:$AA,K$4-1,FALSE),""))</f>
        <v>0</v>
      </c>
      <c r="L221" s="79">
        <f ca="1">IF($C221="סה""כ",SUM(INDIRECT(ADDRESS(6,COLUMN())&amp;":"&amp;ADDRESS(ROW()-1,COLUMN()))),IFERROR(VLOOKUP($C221,הוצאות!$B:$AA,L$4-1,FALSE),""))</f>
        <v>0</v>
      </c>
      <c r="M221" s="79">
        <f ca="1">IF($C221="סה""כ",SUM(INDIRECT(ADDRESS(6,COLUMN())&amp;":"&amp;ADDRESS(ROW()-1,COLUMN()))),IFERROR(VLOOKUP($C221,הוצאות!$B:$AA,M$4-1,FALSE),""))</f>
        <v>0</v>
      </c>
      <c r="N221" s="79">
        <f ca="1">IF($C221="סה""כ",SUM(INDIRECT(ADDRESS(6,COLUMN())&amp;":"&amp;ADDRESS(ROW()-1,COLUMN()))),IFERROR(VLOOKUP($C221,הוצאות!$B:$AA,N$4-1,FALSE),""))</f>
        <v>0</v>
      </c>
      <c r="O221" s="79">
        <f ca="1">IF($C221="סה""כ",SUM(INDIRECT(ADDRESS(6,COLUMN())&amp;":"&amp;ADDRESS(ROW()-1,COLUMN()))),IFERROR(VLOOKUP($C221,הוצאות!$B:$AA,O$4-1,FALSE),""))</f>
        <v>0</v>
      </c>
    </row>
    <row r="222" spans="1:15" ht="16.5" thickBot="1" x14ac:dyDescent="0.3">
      <c r="A222" s="52">
        <f t="shared" si="4"/>
        <v>1</v>
      </c>
      <c r="C222" s="75">
        <f>IF(OR(C221="סה""כ",C221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1819100750</v>
      </c>
      <c r="D222" s="76" t="str">
        <f>IF(C222="סה""כ","",IFERROR(VLOOKUP($C222,הוצאות!$B:$Z,5,FALSE),""))</f>
        <v>התקנת מתקנ י סלים</v>
      </c>
      <c r="E222" s="77">
        <v>167435</v>
      </c>
      <c r="F222" s="77">
        <v>114565</v>
      </c>
      <c r="G222" s="77">
        <v>145246</v>
      </c>
      <c r="H222" s="78">
        <v>251440</v>
      </c>
      <c r="I222" s="78">
        <v>201029</v>
      </c>
      <c r="J222" s="78">
        <v>265358.28000000003</v>
      </c>
      <c r="K222" s="79">
        <f ca="1">IF($C222="סה""כ",SUM(INDIRECT(ADDRESS(6,COLUMN())&amp;":"&amp;ADDRESS(ROW()-1,COLUMN()))),IFERROR(VLOOKUP($C222,הוצאות!$B:$AA,K$4-1,FALSE),""))</f>
        <v>0</v>
      </c>
      <c r="L222" s="79">
        <f ca="1">IF($C222="סה""כ",SUM(INDIRECT(ADDRESS(6,COLUMN())&amp;":"&amp;ADDRESS(ROW()-1,COLUMN()))),IFERROR(VLOOKUP($C222,הוצאות!$B:$AA,L$4-1,FALSE),""))</f>
        <v>0</v>
      </c>
      <c r="M222" s="79">
        <f ca="1">IF($C222="סה""כ",SUM(INDIRECT(ADDRESS(6,COLUMN())&amp;":"&amp;ADDRESS(ROW()-1,COLUMN()))),IFERROR(VLOOKUP($C222,הוצאות!$B:$AA,M$4-1,FALSE),""))</f>
        <v>0</v>
      </c>
      <c r="N222" s="79">
        <f ca="1">IF($C222="סה""כ",SUM(INDIRECT(ADDRESS(6,COLUMN())&amp;":"&amp;ADDRESS(ROW()-1,COLUMN()))),IFERROR(VLOOKUP($C222,הוצאות!$B:$AA,N$4-1,FALSE),""))</f>
        <v>250000</v>
      </c>
      <c r="O222" s="79">
        <f ca="1">IF($C222="סה""כ",SUM(INDIRECT(ADDRESS(6,COLUMN())&amp;":"&amp;ADDRESS(ROW()-1,COLUMN()))),IFERROR(VLOOKUP($C222,הוצאות!$B:$AA,O$4-1,FALSE),""))</f>
        <v>0</v>
      </c>
    </row>
    <row r="223" spans="1:15" ht="16.5" thickBot="1" x14ac:dyDescent="0.3">
      <c r="A223" s="52">
        <f t="shared" si="4"/>
        <v>1</v>
      </c>
      <c r="C223" s="75">
        <f>IF(OR(C222="סה""כ",C222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1819211750</v>
      </c>
      <c r="D223" s="76" t="str">
        <f>IF(C223="סה""כ","",IFERROR(VLOOKUP($C223,הוצאות!$B:$Z,5,FALSE),""))</f>
        <v>תהליכי יעוץ, אבחון ומיפוי</v>
      </c>
      <c r="E223" s="77">
        <v>167435</v>
      </c>
      <c r="F223" s="77">
        <v>114565</v>
      </c>
      <c r="G223" s="77">
        <v>145246</v>
      </c>
      <c r="H223" s="78">
        <v>251440</v>
      </c>
      <c r="I223" s="78">
        <v>201029</v>
      </c>
      <c r="J223" s="78">
        <v>265358.28000000003</v>
      </c>
      <c r="K223" s="79">
        <f ca="1">IF($C223="סה""כ",SUM(INDIRECT(ADDRESS(6,COLUMN())&amp;":"&amp;ADDRESS(ROW()-1,COLUMN()))),IFERROR(VLOOKUP($C223,הוצאות!$B:$AA,K$4-1,FALSE),""))</f>
        <v>0</v>
      </c>
      <c r="L223" s="79">
        <f ca="1">IF($C223="סה""כ",SUM(INDIRECT(ADDRESS(6,COLUMN())&amp;":"&amp;ADDRESS(ROW()-1,COLUMN()))),IFERROR(VLOOKUP($C223,הוצאות!$B:$AA,L$4-1,FALSE),""))</f>
        <v>0</v>
      </c>
      <c r="M223" s="79">
        <f ca="1">IF($C223="סה""כ",SUM(INDIRECT(ADDRESS(6,COLUMN())&amp;":"&amp;ADDRESS(ROW()-1,COLUMN()))),IFERROR(VLOOKUP($C223,הוצאות!$B:$AA,M$4-1,FALSE),""))</f>
        <v>0</v>
      </c>
      <c r="N223" s="79">
        <f ca="1">IF($C223="סה""כ",SUM(INDIRECT(ADDRESS(6,COLUMN())&amp;":"&amp;ADDRESS(ROW()-1,COLUMN()))),IFERROR(VLOOKUP($C223,הוצאות!$B:$AA,N$4-1,FALSE),""))</f>
        <v>0</v>
      </c>
      <c r="O223" s="79">
        <f ca="1">IF($C223="סה""כ",SUM(INDIRECT(ADDRESS(6,COLUMN())&amp;":"&amp;ADDRESS(ROW()-1,COLUMN()))),IFERROR(VLOOKUP($C223,הוצאות!$B:$AA,O$4-1,FALSE),""))</f>
        <v>50000</v>
      </c>
    </row>
    <row r="224" spans="1:15" ht="16.5" thickBot="1" x14ac:dyDescent="0.3">
      <c r="A224" s="52">
        <f t="shared" si="4"/>
        <v>1</v>
      </c>
      <c r="C224" s="75">
        <f>IF(OR(C223="סה""כ",C223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1819212750</v>
      </c>
      <c r="D224" s="76">
        <f>IF(C224="סה""כ","",IFERROR(VLOOKUP($C224,הוצאות!$B:$Z,5,FALSE),""))</f>
        <v>0</v>
      </c>
      <c r="E224" s="77">
        <v>167435</v>
      </c>
      <c r="F224" s="77">
        <v>114565</v>
      </c>
      <c r="G224" s="77">
        <v>145246</v>
      </c>
      <c r="H224" s="78">
        <v>251440</v>
      </c>
      <c r="I224" s="78">
        <v>201029</v>
      </c>
      <c r="J224" s="78">
        <v>265358.28000000003</v>
      </c>
      <c r="K224" s="79">
        <f ca="1">IF($C224="סה""כ",SUM(INDIRECT(ADDRESS(6,COLUMN())&amp;":"&amp;ADDRESS(ROW()-1,COLUMN()))),IFERROR(VLOOKUP($C224,הוצאות!$B:$AA,K$4-1,FALSE),""))</f>
        <v>0</v>
      </c>
      <c r="L224" s="79">
        <f ca="1">IF($C224="סה""כ",SUM(INDIRECT(ADDRESS(6,COLUMN())&amp;":"&amp;ADDRESS(ROW()-1,COLUMN()))),IFERROR(VLOOKUP($C224,הוצאות!$B:$AA,L$4-1,FALSE),""))</f>
        <v>0</v>
      </c>
      <c r="M224" s="79">
        <f ca="1">IF($C224="סה""כ",SUM(INDIRECT(ADDRESS(6,COLUMN())&amp;":"&amp;ADDRESS(ROW()-1,COLUMN()))),IFERROR(VLOOKUP($C224,הוצאות!$B:$AA,M$4-1,FALSE),""))</f>
        <v>0</v>
      </c>
      <c r="N224" s="79">
        <f ca="1">IF($C224="סה""כ",SUM(INDIRECT(ADDRESS(6,COLUMN())&amp;":"&amp;ADDRESS(ROW()-1,COLUMN()))),IFERROR(VLOOKUP($C224,הוצאות!$B:$AA,N$4-1,FALSE),""))</f>
        <v>0</v>
      </c>
      <c r="O224" s="79">
        <f ca="1">IF($C224="סה""כ",SUM(INDIRECT(ADDRESS(6,COLUMN())&amp;":"&amp;ADDRESS(ROW()-1,COLUMN()))),IFERROR(VLOOKUP($C224,הוצאות!$B:$AA,O$4-1,FALSE),""))</f>
        <v>50000</v>
      </c>
    </row>
    <row r="225" spans="1:15" ht="16.5" thickBot="1" x14ac:dyDescent="0.3">
      <c r="A225" s="52">
        <f t="shared" si="4"/>
        <v>1</v>
      </c>
      <c r="C225" s="75">
        <f>IF(OR(C224="סה""כ",C224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1819213750</v>
      </c>
      <c r="D225" s="76">
        <f>IF(C225="סה""כ","",IFERROR(VLOOKUP($C225,הוצאות!$B:$Z,5,FALSE),""))</f>
        <v>0</v>
      </c>
      <c r="E225" s="77">
        <v>167435</v>
      </c>
      <c r="F225" s="77">
        <v>114565</v>
      </c>
      <c r="G225" s="77">
        <v>145246</v>
      </c>
      <c r="H225" s="78">
        <v>251440</v>
      </c>
      <c r="I225" s="78">
        <v>201029</v>
      </c>
      <c r="J225" s="78">
        <v>265358.28000000003</v>
      </c>
      <c r="K225" s="79">
        <f ca="1">IF($C225="סה""כ",SUM(INDIRECT(ADDRESS(6,COLUMN())&amp;":"&amp;ADDRESS(ROW()-1,COLUMN()))),IFERROR(VLOOKUP($C225,הוצאות!$B:$AA,K$4-1,FALSE),""))</f>
        <v>0</v>
      </c>
      <c r="L225" s="79">
        <f ca="1">IF($C225="סה""כ",SUM(INDIRECT(ADDRESS(6,COLUMN())&amp;":"&amp;ADDRESS(ROW()-1,COLUMN()))),IFERROR(VLOOKUP($C225,הוצאות!$B:$AA,L$4-1,FALSE),""))</f>
        <v>0</v>
      </c>
      <c r="M225" s="79">
        <f ca="1">IF($C225="סה""כ",SUM(INDIRECT(ADDRESS(6,COLUMN())&amp;":"&amp;ADDRESS(ROW()-1,COLUMN()))),IFERROR(VLOOKUP($C225,הוצאות!$B:$AA,M$4-1,FALSE),""))</f>
        <v>0</v>
      </c>
      <c r="N225" s="79">
        <f ca="1">IF($C225="סה""כ",SUM(INDIRECT(ADDRESS(6,COLUMN())&amp;":"&amp;ADDRESS(ROW()-1,COLUMN()))),IFERROR(VLOOKUP($C225,הוצאות!$B:$AA,N$4-1,FALSE),""))</f>
        <v>0</v>
      </c>
      <c r="O225" s="79">
        <f ca="1">IF($C225="סה""כ",SUM(INDIRECT(ADDRESS(6,COLUMN())&amp;":"&amp;ADDRESS(ROW()-1,COLUMN()))),IFERROR(VLOOKUP($C225,הוצאות!$B:$AA,O$4-1,FALSE),""))</f>
        <v>100000</v>
      </c>
    </row>
    <row r="226" spans="1:15" ht="16.5" thickBot="1" x14ac:dyDescent="0.3">
      <c r="A226" s="52">
        <f t="shared" si="4"/>
        <v>1</v>
      </c>
      <c r="C226" s="75">
        <f>IF(OR(C225="סה""כ",C225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1819214750</v>
      </c>
      <c r="D226" s="76">
        <f>IF(C226="סה""כ","",IFERROR(VLOOKUP($C226,הוצאות!$B:$Z,5,FALSE),""))</f>
        <v>0</v>
      </c>
      <c r="E226" s="77">
        <v>167435</v>
      </c>
      <c r="F226" s="77">
        <v>114565</v>
      </c>
      <c r="G226" s="77">
        <v>145246</v>
      </c>
      <c r="H226" s="78">
        <v>251440</v>
      </c>
      <c r="I226" s="78">
        <v>201029</v>
      </c>
      <c r="J226" s="78">
        <v>265358.28000000003</v>
      </c>
      <c r="K226" s="79">
        <f ca="1">IF($C226="סה""כ",SUM(INDIRECT(ADDRESS(6,COLUMN())&amp;":"&amp;ADDRESS(ROW()-1,COLUMN()))),IFERROR(VLOOKUP($C226,הוצאות!$B:$AA,K$4-1,FALSE),""))</f>
        <v>0</v>
      </c>
      <c r="L226" s="79">
        <f ca="1">IF($C226="סה""כ",SUM(INDIRECT(ADDRESS(6,COLUMN())&amp;":"&amp;ADDRESS(ROW()-1,COLUMN()))),IFERROR(VLOOKUP($C226,הוצאות!$B:$AA,L$4-1,FALSE),""))</f>
        <v>0</v>
      </c>
      <c r="M226" s="79">
        <f ca="1">IF($C226="סה""כ",SUM(INDIRECT(ADDRESS(6,COLUMN())&amp;":"&amp;ADDRESS(ROW()-1,COLUMN()))),IFERROR(VLOOKUP($C226,הוצאות!$B:$AA,M$4-1,FALSE),""))</f>
        <v>0</v>
      </c>
      <c r="N226" s="79">
        <f ca="1">IF($C226="סה""כ",SUM(INDIRECT(ADDRESS(6,COLUMN())&amp;":"&amp;ADDRESS(ROW()-1,COLUMN()))),IFERROR(VLOOKUP($C226,הוצאות!$B:$AA,N$4-1,FALSE),""))</f>
        <v>0</v>
      </c>
      <c r="O226" s="79">
        <f ca="1">IF($C226="סה""כ",SUM(INDIRECT(ADDRESS(6,COLUMN())&amp;":"&amp;ADDRESS(ROW()-1,COLUMN()))),IFERROR(VLOOKUP($C226,הוצאות!$B:$AA,O$4-1,FALSE),""))</f>
        <v>30000</v>
      </c>
    </row>
    <row r="227" spans="1:15" ht="16.5" thickBot="1" x14ac:dyDescent="0.3">
      <c r="A227" s="52">
        <f t="shared" si="4"/>
        <v>1</v>
      </c>
      <c r="C227" s="75">
        <f>IF(OR(C226="סה""כ",C226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1819215750</v>
      </c>
      <c r="D227" s="76">
        <f>IF(C227="סה""כ","",IFERROR(VLOOKUP($C227,הוצאות!$B:$Z,5,FALSE),""))</f>
        <v>0</v>
      </c>
      <c r="E227" s="77">
        <v>167435</v>
      </c>
      <c r="F227" s="77">
        <v>114565</v>
      </c>
      <c r="G227" s="77">
        <v>145246</v>
      </c>
      <c r="H227" s="78">
        <v>251440</v>
      </c>
      <c r="I227" s="78">
        <v>201029</v>
      </c>
      <c r="J227" s="78">
        <v>265358.28000000003</v>
      </c>
      <c r="K227" s="79">
        <f ca="1">IF($C227="סה""כ",SUM(INDIRECT(ADDRESS(6,COLUMN())&amp;":"&amp;ADDRESS(ROW()-1,COLUMN()))),IFERROR(VLOOKUP($C227,הוצאות!$B:$AA,K$4-1,FALSE),""))</f>
        <v>0</v>
      </c>
      <c r="L227" s="79">
        <f ca="1">IF($C227="סה""כ",SUM(INDIRECT(ADDRESS(6,COLUMN())&amp;":"&amp;ADDRESS(ROW()-1,COLUMN()))),IFERROR(VLOOKUP($C227,הוצאות!$B:$AA,L$4-1,FALSE),""))</f>
        <v>0</v>
      </c>
      <c r="M227" s="79">
        <f ca="1">IF($C227="סה""כ",SUM(INDIRECT(ADDRESS(6,COLUMN())&amp;":"&amp;ADDRESS(ROW()-1,COLUMN()))),IFERROR(VLOOKUP($C227,הוצאות!$B:$AA,M$4-1,FALSE),""))</f>
        <v>0</v>
      </c>
      <c r="N227" s="79">
        <f ca="1">IF($C227="סה""כ",SUM(INDIRECT(ADDRESS(6,COLUMN())&amp;":"&amp;ADDRESS(ROW()-1,COLUMN()))),IFERROR(VLOOKUP($C227,הוצאות!$B:$AA,N$4-1,FALSE),""))</f>
        <v>0</v>
      </c>
      <c r="O227" s="79">
        <f ca="1">IF($C227="סה""כ",SUM(INDIRECT(ADDRESS(6,COLUMN())&amp;":"&amp;ADDRESS(ROW()-1,COLUMN()))),IFERROR(VLOOKUP($C227,הוצאות!$B:$AA,O$4-1,FALSE),""))</f>
        <v>20000</v>
      </c>
    </row>
    <row r="228" spans="1:15" ht="16.5" thickBot="1" x14ac:dyDescent="0.3">
      <c r="A228" s="52">
        <f t="shared" si="4"/>
        <v>1</v>
      </c>
      <c r="C228" s="75">
        <f>IF(OR(C227="סה""כ",C227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1819216750</v>
      </c>
      <c r="D228" s="76">
        <f>IF(C228="סה""כ","",IFERROR(VLOOKUP($C228,הוצאות!$B:$Z,5,FALSE),""))</f>
        <v>0</v>
      </c>
      <c r="E228" s="77">
        <v>167435</v>
      </c>
      <c r="F228" s="77">
        <v>114565</v>
      </c>
      <c r="G228" s="77">
        <v>145246</v>
      </c>
      <c r="H228" s="78">
        <v>251440</v>
      </c>
      <c r="I228" s="78">
        <v>201029</v>
      </c>
      <c r="J228" s="78">
        <v>265358.28000000003</v>
      </c>
      <c r="K228" s="79">
        <f ca="1">IF($C228="סה""כ",SUM(INDIRECT(ADDRESS(6,COLUMN())&amp;":"&amp;ADDRESS(ROW()-1,COLUMN()))),IFERROR(VLOOKUP($C228,הוצאות!$B:$AA,K$4-1,FALSE),""))</f>
        <v>0</v>
      </c>
      <c r="L228" s="79">
        <f ca="1">IF($C228="סה""כ",SUM(INDIRECT(ADDRESS(6,COLUMN())&amp;":"&amp;ADDRESS(ROW()-1,COLUMN()))),IFERROR(VLOOKUP($C228,הוצאות!$B:$AA,L$4-1,FALSE),""))</f>
        <v>0</v>
      </c>
      <c r="M228" s="79">
        <f ca="1">IF($C228="סה""כ",SUM(INDIRECT(ADDRESS(6,COLUMN())&amp;":"&amp;ADDRESS(ROW()-1,COLUMN()))),IFERROR(VLOOKUP($C228,הוצאות!$B:$AA,M$4-1,FALSE),""))</f>
        <v>0</v>
      </c>
      <c r="N228" s="79">
        <f ca="1">IF($C228="סה""כ",SUM(INDIRECT(ADDRESS(6,COLUMN())&amp;":"&amp;ADDRESS(ROW()-1,COLUMN()))),IFERROR(VLOOKUP($C228,הוצאות!$B:$AA,N$4-1,FALSE),""))</f>
        <v>0</v>
      </c>
      <c r="O228" s="79">
        <f ca="1">IF($C228="סה""כ",SUM(INDIRECT(ADDRESS(6,COLUMN())&amp;":"&amp;ADDRESS(ROW()-1,COLUMN()))),IFERROR(VLOOKUP($C228,הוצאות!$B:$AA,O$4-1,FALSE),""))</f>
        <v>200000</v>
      </c>
    </row>
    <row r="229" spans="1:15" ht="16.5" thickBot="1" x14ac:dyDescent="0.3">
      <c r="A229" s="52">
        <f t="shared" si="4"/>
        <v>1</v>
      </c>
      <c r="C229" s="75">
        <f>IF(OR(C228="סה""כ",C228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1819217750</v>
      </c>
      <c r="D229" s="76">
        <f>IF(C229="סה""כ","",IFERROR(VLOOKUP($C229,הוצאות!$B:$Z,5,FALSE),""))</f>
        <v>0</v>
      </c>
      <c r="E229" s="77">
        <v>167435</v>
      </c>
      <c r="F229" s="77">
        <v>114565</v>
      </c>
      <c r="G229" s="77">
        <v>145246</v>
      </c>
      <c r="H229" s="78">
        <v>251440</v>
      </c>
      <c r="I229" s="78">
        <v>201029</v>
      </c>
      <c r="J229" s="78">
        <v>265358.28000000003</v>
      </c>
      <c r="K229" s="79">
        <f ca="1">IF($C229="סה""כ",SUM(INDIRECT(ADDRESS(6,COLUMN())&amp;":"&amp;ADDRESS(ROW()-1,COLUMN()))),IFERROR(VLOOKUP($C229,הוצאות!$B:$AA,K$4-1,FALSE),""))</f>
        <v>0</v>
      </c>
      <c r="L229" s="79">
        <f ca="1">IF($C229="סה""כ",SUM(INDIRECT(ADDRESS(6,COLUMN())&amp;":"&amp;ADDRESS(ROW()-1,COLUMN()))),IFERROR(VLOOKUP($C229,הוצאות!$B:$AA,L$4-1,FALSE),""))</f>
        <v>0</v>
      </c>
      <c r="M229" s="79">
        <f ca="1">IF($C229="סה""כ",SUM(INDIRECT(ADDRESS(6,COLUMN())&amp;":"&amp;ADDRESS(ROW()-1,COLUMN()))),IFERROR(VLOOKUP($C229,הוצאות!$B:$AA,M$4-1,FALSE),""))</f>
        <v>0</v>
      </c>
      <c r="N229" s="79">
        <f ca="1">IF($C229="סה""כ",SUM(INDIRECT(ADDRESS(6,COLUMN())&amp;":"&amp;ADDRESS(ROW()-1,COLUMN()))),IFERROR(VLOOKUP($C229,הוצאות!$B:$AA,N$4-1,FALSE),""))</f>
        <v>0</v>
      </c>
      <c r="O229" s="79">
        <f ca="1">IF($C229="סה""כ",SUM(INDIRECT(ADDRESS(6,COLUMN())&amp;":"&amp;ADDRESS(ROW()-1,COLUMN()))),IFERROR(VLOOKUP($C229,הוצאות!$B:$AA,O$4-1,FALSE),""))</f>
        <v>425000</v>
      </c>
    </row>
    <row r="230" spans="1:15" ht="16.5" thickBot="1" x14ac:dyDescent="0.3">
      <c r="A230" s="52">
        <f t="shared" si="4"/>
        <v>1</v>
      </c>
      <c r="C230" s="75">
        <f>IF(OR(C229="סה""כ",C229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1819218750</v>
      </c>
      <c r="D230" s="76">
        <f>IF(C230="סה""כ","",IFERROR(VLOOKUP($C230,הוצאות!$B:$Z,5,FALSE),""))</f>
        <v>0</v>
      </c>
      <c r="E230" s="77">
        <v>167435</v>
      </c>
      <c r="F230" s="77">
        <v>114565</v>
      </c>
      <c r="G230" s="77">
        <v>145246</v>
      </c>
      <c r="H230" s="78">
        <v>251440</v>
      </c>
      <c r="I230" s="78">
        <v>201029</v>
      </c>
      <c r="J230" s="78">
        <v>265358.28000000003</v>
      </c>
      <c r="K230" s="79">
        <f ca="1">IF($C230="סה""כ",SUM(INDIRECT(ADDRESS(6,COLUMN())&amp;":"&amp;ADDRESS(ROW()-1,COLUMN()))),IFERROR(VLOOKUP($C230,הוצאות!$B:$AA,K$4-1,FALSE),""))</f>
        <v>0</v>
      </c>
      <c r="L230" s="79">
        <f ca="1">IF($C230="סה""כ",SUM(INDIRECT(ADDRESS(6,COLUMN())&amp;":"&amp;ADDRESS(ROW()-1,COLUMN()))),IFERROR(VLOOKUP($C230,הוצאות!$B:$AA,L$4-1,FALSE),""))</f>
        <v>0</v>
      </c>
      <c r="M230" s="79">
        <f ca="1">IF($C230="סה""כ",SUM(INDIRECT(ADDRESS(6,COLUMN())&amp;":"&amp;ADDRESS(ROW()-1,COLUMN()))),IFERROR(VLOOKUP($C230,הוצאות!$B:$AA,M$4-1,FALSE),""))</f>
        <v>0</v>
      </c>
      <c r="N230" s="79">
        <f ca="1">IF($C230="סה""כ",SUM(INDIRECT(ADDRESS(6,COLUMN())&amp;":"&amp;ADDRESS(ROW()-1,COLUMN()))),IFERROR(VLOOKUP($C230,הוצאות!$B:$AA,N$4-1,FALSE),""))</f>
        <v>0</v>
      </c>
      <c r="O230" s="79">
        <f ca="1">IF($C230="סה""כ",SUM(INDIRECT(ADDRESS(6,COLUMN())&amp;":"&amp;ADDRESS(ROW()-1,COLUMN()))),IFERROR(VLOOKUP($C230,הוצאות!$B:$AA,O$4-1,FALSE),""))</f>
        <v>430868</v>
      </c>
    </row>
    <row r="231" spans="1:15" ht="16.5" thickBot="1" x14ac:dyDescent="0.3">
      <c r="A231" s="52">
        <f t="shared" si="4"/>
        <v>1</v>
      </c>
      <c r="C231" s="75">
        <f>IF(OR(C230="סה""כ",C230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>1819219750</v>
      </c>
      <c r="D231" s="76">
        <f>IF(C231="סה""כ","",IFERROR(VLOOKUP($C231,הוצאות!$B:$Z,5,FALSE),""))</f>
        <v>0</v>
      </c>
      <c r="E231" s="77">
        <v>167435</v>
      </c>
      <c r="F231" s="77">
        <v>114565</v>
      </c>
      <c r="G231" s="77">
        <v>145246</v>
      </c>
      <c r="H231" s="78">
        <v>251440</v>
      </c>
      <c r="I231" s="78">
        <v>201029</v>
      </c>
      <c r="J231" s="78">
        <v>265358.28000000003</v>
      </c>
      <c r="K231" s="79">
        <f ca="1">IF($C231="סה""כ",SUM(INDIRECT(ADDRESS(6,COLUMN())&amp;":"&amp;ADDRESS(ROW()-1,COLUMN()))),IFERROR(VLOOKUP($C231,הוצאות!$B:$AA,K$4-1,FALSE),""))</f>
        <v>0</v>
      </c>
      <c r="L231" s="79">
        <f ca="1">IF($C231="סה""כ",SUM(INDIRECT(ADDRESS(6,COLUMN())&amp;":"&amp;ADDRESS(ROW()-1,COLUMN()))),IFERROR(VLOOKUP($C231,הוצאות!$B:$AA,L$4-1,FALSE),""))</f>
        <v>0</v>
      </c>
      <c r="M231" s="79">
        <f ca="1">IF($C231="סה""כ",SUM(INDIRECT(ADDRESS(6,COLUMN())&amp;":"&amp;ADDRESS(ROW()-1,COLUMN()))),IFERROR(VLOOKUP($C231,הוצאות!$B:$AA,M$4-1,FALSE),""))</f>
        <v>0</v>
      </c>
      <c r="N231" s="79">
        <f ca="1">IF($C231="סה""כ",SUM(INDIRECT(ADDRESS(6,COLUMN())&amp;":"&amp;ADDRESS(ROW()-1,COLUMN()))),IFERROR(VLOOKUP($C231,הוצאות!$B:$AA,N$4-1,FALSE),""))</f>
        <v>0</v>
      </c>
      <c r="O231" s="79">
        <f ca="1">IF($C231="סה""כ",SUM(INDIRECT(ADDRESS(6,COLUMN())&amp;":"&amp;ADDRESS(ROW()-1,COLUMN()))),IFERROR(VLOOKUP($C231,הוצאות!$B:$AA,O$4-1,FALSE),""))</f>
        <v>400000</v>
      </c>
    </row>
    <row r="232" spans="1:15" ht="16.5" thickBot="1" x14ac:dyDescent="0.3">
      <c r="A232" s="52">
        <f t="shared" si="4"/>
        <v>0</v>
      </c>
      <c r="C232" s="75" t="str">
        <f>IF(OR(C231="סה""כ",C231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>סה"כ</v>
      </c>
      <c r="D232" s="76" t="str">
        <f>IF(C232="סה""כ","",IFERROR(VLOOKUP($C232,הוצאות!$B:$Z,5,FALSE),""))</f>
        <v/>
      </c>
      <c r="E232" s="77">
        <v>167435</v>
      </c>
      <c r="F232" s="77">
        <v>114565</v>
      </c>
      <c r="G232" s="77">
        <v>145246</v>
      </c>
      <c r="H232" s="78">
        <v>251440</v>
      </c>
      <c r="I232" s="78">
        <v>201029</v>
      </c>
      <c r="J232" s="78">
        <v>265358.28000000003</v>
      </c>
      <c r="K232" s="79">
        <f ca="1">IF($C232="סה""כ",SUM(INDIRECT(ADDRESS(6,COLUMN())&amp;":"&amp;ADDRESS(ROW()-1,COLUMN()))),IFERROR(VLOOKUP($C232,הוצאות!$B:$AA,K$4-1,FALSE),""))</f>
        <v>87485000</v>
      </c>
      <c r="L232" s="79">
        <f ca="1">IF($C232="סה""כ",SUM(INDIRECT(ADDRESS(6,COLUMN())&amp;":"&amp;ADDRESS(ROW()-1,COLUMN()))),IFERROR(VLOOKUP($C232,הוצאות!$B:$AA,L$4-1,FALSE),""))</f>
        <v>87478000</v>
      </c>
      <c r="M232" s="79">
        <f ca="1">IF($C232="סה""כ",SUM(INDIRECT(ADDRESS(6,COLUMN())&amp;":"&amp;ADDRESS(ROW()-1,COLUMN()))),IFERROR(VLOOKUP($C232,הוצאות!$B:$AA,M$4-1,FALSE),""))</f>
        <v>89430899.280000001</v>
      </c>
      <c r="N232" s="79">
        <f ca="1">IF($C232="סה""כ",SUM(INDIRECT(ADDRESS(6,COLUMN())&amp;":"&amp;ADDRESS(ROW()-1,COLUMN()))),IFERROR(VLOOKUP($C232,הוצאות!$B:$AA,N$4-1,FALSE),""))</f>
        <v>92171500</v>
      </c>
      <c r="O232" s="79">
        <f ca="1">IF($C232="סה""כ",SUM(INDIRECT(ADDRESS(6,COLUMN())&amp;":"&amp;ADDRESS(ROW()-1,COLUMN()))),IFERROR(VLOOKUP($C232,הוצאות!$B:$AA,O$4-1,FALSE),""))</f>
        <v>1705868</v>
      </c>
    </row>
    <row r="233" spans="1:15" ht="16.5" thickBot="1" x14ac:dyDescent="0.3">
      <c r="A233" s="52">
        <f t="shared" si="4"/>
        <v>0</v>
      </c>
      <c r="C233" s="75" t="str">
        <f>IF(OR(C232="סה""כ",C232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3" s="76" t="str">
        <f>IF(C233="סה""כ","",IFERROR(VLOOKUP($C233,הוצאות!$B:$Z,5,FALSE),""))</f>
        <v/>
      </c>
      <c r="E233" s="77">
        <v>167435</v>
      </c>
      <c r="F233" s="77">
        <v>114565</v>
      </c>
      <c r="G233" s="77">
        <v>145246</v>
      </c>
      <c r="H233" s="78">
        <v>251440</v>
      </c>
      <c r="I233" s="78">
        <v>201029</v>
      </c>
      <c r="J233" s="78">
        <v>265358.28000000003</v>
      </c>
      <c r="K233" s="79" t="str">
        <f ca="1">IF($C233="סה""כ",SUM(INDIRECT(ADDRESS(6,COLUMN())&amp;":"&amp;ADDRESS(ROW()-1,COLUMN()))),IFERROR(VLOOKUP($C233,הוצאות!$B:$AA,K$4-1,FALSE),""))</f>
        <v/>
      </c>
      <c r="L233" s="79" t="str">
        <f ca="1">IF($C233="סה""כ",SUM(INDIRECT(ADDRESS(6,COLUMN())&amp;":"&amp;ADDRESS(ROW()-1,COLUMN()))),IFERROR(VLOOKUP($C233,הוצאות!$B:$AA,L$4-1,FALSE),""))</f>
        <v/>
      </c>
      <c r="M233" s="79" t="str">
        <f ca="1">IF($C233="סה""כ",SUM(INDIRECT(ADDRESS(6,COLUMN())&amp;":"&amp;ADDRESS(ROW()-1,COLUMN()))),IFERROR(VLOOKUP($C233,הוצאות!$B:$AA,M$4-1,FALSE),""))</f>
        <v/>
      </c>
      <c r="N233" s="79" t="str">
        <f ca="1">IF($C233="סה""כ",SUM(INDIRECT(ADDRESS(6,COLUMN())&amp;":"&amp;ADDRESS(ROW()-1,COLUMN()))),IFERROR(VLOOKUP($C233,הוצאות!$B:$AA,N$4-1,FALSE),""))</f>
        <v/>
      </c>
      <c r="O233" s="79" t="str">
        <f ca="1">IF($C233="סה""כ",SUM(INDIRECT(ADDRESS(6,COLUMN())&amp;":"&amp;ADDRESS(ROW()-1,COLUMN()))),IFERROR(VLOOKUP($C233,הוצאות!$B:$AA,O$4-1,FALSE),""))</f>
        <v/>
      </c>
    </row>
    <row r="234" spans="1:15" ht="16.5" thickBot="1" x14ac:dyDescent="0.3">
      <c r="A234" s="52">
        <f t="shared" si="4"/>
        <v>0</v>
      </c>
      <c r="C234" s="75" t="str">
        <f>IF(OR(C233="סה""כ",C233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4" s="76" t="str">
        <f>IF(C234="סה""כ","",IFERROR(VLOOKUP($C234,הוצאות!$B:$Z,5,FALSE),""))</f>
        <v/>
      </c>
      <c r="E234" s="77">
        <v>167435</v>
      </c>
      <c r="F234" s="77">
        <v>114565</v>
      </c>
      <c r="G234" s="77">
        <v>145246</v>
      </c>
      <c r="H234" s="78">
        <v>251440</v>
      </c>
      <c r="I234" s="78">
        <v>201029</v>
      </c>
      <c r="J234" s="78">
        <v>265358.28000000003</v>
      </c>
      <c r="K234" s="79" t="str">
        <f ca="1">IF($C234="סה""כ",SUM(INDIRECT(ADDRESS(6,COLUMN())&amp;":"&amp;ADDRESS(ROW()-1,COLUMN()))),IFERROR(VLOOKUP($C234,הוצאות!$B:$AA,K$4-1,FALSE),""))</f>
        <v/>
      </c>
      <c r="L234" s="79" t="str">
        <f ca="1">IF($C234="סה""כ",SUM(INDIRECT(ADDRESS(6,COLUMN())&amp;":"&amp;ADDRESS(ROW()-1,COLUMN()))),IFERROR(VLOOKUP($C234,הוצאות!$B:$AA,L$4-1,FALSE),""))</f>
        <v/>
      </c>
      <c r="M234" s="79" t="str">
        <f ca="1">IF($C234="סה""כ",SUM(INDIRECT(ADDRESS(6,COLUMN())&amp;":"&amp;ADDRESS(ROW()-1,COLUMN()))),IFERROR(VLOOKUP($C234,הוצאות!$B:$AA,M$4-1,FALSE),""))</f>
        <v/>
      </c>
      <c r="N234" s="79" t="str">
        <f ca="1">IF($C234="סה""כ",SUM(INDIRECT(ADDRESS(6,COLUMN())&amp;":"&amp;ADDRESS(ROW()-1,COLUMN()))),IFERROR(VLOOKUP($C234,הוצאות!$B:$AA,N$4-1,FALSE),""))</f>
        <v/>
      </c>
      <c r="O234" s="79" t="str">
        <f ca="1">IF($C234="סה""כ",SUM(INDIRECT(ADDRESS(6,COLUMN())&amp;":"&amp;ADDRESS(ROW()-1,COLUMN()))),IFERROR(VLOOKUP($C234,הוצאות!$B:$AA,O$4-1,FALSE),""))</f>
        <v/>
      </c>
    </row>
    <row r="235" spans="1:15" ht="16.5" thickBot="1" x14ac:dyDescent="0.3">
      <c r="A235" s="52">
        <f t="shared" si="4"/>
        <v>0</v>
      </c>
      <c r="C235" s="75" t="str">
        <f>IF(OR(C234="סה""כ",C234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5" s="76" t="str">
        <f>IF(C235="סה""כ","",IFERROR(VLOOKUP($C235,הוצאות!$B:$Z,5,FALSE),""))</f>
        <v/>
      </c>
      <c r="E235" s="77">
        <v>167435</v>
      </c>
      <c r="F235" s="77">
        <v>114565</v>
      </c>
      <c r="G235" s="77">
        <v>145246</v>
      </c>
      <c r="H235" s="78">
        <v>251440</v>
      </c>
      <c r="I235" s="78">
        <v>201029</v>
      </c>
      <c r="J235" s="78">
        <v>265358.28000000003</v>
      </c>
      <c r="K235" s="79" t="str">
        <f ca="1">IF($C235="סה""כ",SUM(INDIRECT(ADDRESS(6,COLUMN())&amp;":"&amp;ADDRESS(ROW()-1,COLUMN()))),IFERROR(VLOOKUP($C235,הוצאות!$B:$AA,K$4-1,FALSE),""))</f>
        <v/>
      </c>
      <c r="L235" s="79" t="str">
        <f ca="1">IF($C235="סה""כ",SUM(INDIRECT(ADDRESS(6,COLUMN())&amp;":"&amp;ADDRESS(ROW()-1,COLUMN()))),IFERROR(VLOOKUP($C235,הוצאות!$B:$AA,L$4-1,FALSE),""))</f>
        <v/>
      </c>
      <c r="M235" s="79" t="str">
        <f ca="1">IF($C235="סה""כ",SUM(INDIRECT(ADDRESS(6,COLUMN())&amp;":"&amp;ADDRESS(ROW()-1,COLUMN()))),IFERROR(VLOOKUP($C235,הוצאות!$B:$AA,M$4-1,FALSE),""))</f>
        <v/>
      </c>
      <c r="N235" s="79" t="str">
        <f ca="1">IF($C235="סה""כ",SUM(INDIRECT(ADDRESS(6,COLUMN())&amp;":"&amp;ADDRESS(ROW()-1,COLUMN()))),IFERROR(VLOOKUP($C235,הוצאות!$B:$AA,N$4-1,FALSE),""))</f>
        <v/>
      </c>
      <c r="O235" s="79" t="str">
        <f ca="1">IF($C235="סה""כ",SUM(INDIRECT(ADDRESS(6,COLUMN())&amp;":"&amp;ADDRESS(ROW()-1,COLUMN()))),IFERROR(VLOOKUP($C235,הוצאות!$B:$AA,O$4-1,FALSE),""))</f>
        <v/>
      </c>
    </row>
    <row r="236" spans="1:15" ht="16.5" thickBot="1" x14ac:dyDescent="0.3">
      <c r="A236" s="52">
        <f t="shared" si="4"/>
        <v>0</v>
      </c>
      <c r="C236" s="75" t="str">
        <f>IF(OR(C235="סה""כ",C235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6" s="76" t="str">
        <f>IF(C236="סה""כ","",IFERROR(VLOOKUP($C236,הוצאות!$B:$Z,5,FALSE),""))</f>
        <v/>
      </c>
      <c r="E236" s="77">
        <v>167435</v>
      </c>
      <c r="F236" s="77">
        <v>114565</v>
      </c>
      <c r="G236" s="77">
        <v>145246</v>
      </c>
      <c r="H236" s="78">
        <v>251440</v>
      </c>
      <c r="I236" s="78">
        <v>201029</v>
      </c>
      <c r="J236" s="78">
        <v>265358.28000000003</v>
      </c>
      <c r="K236" s="79" t="str">
        <f ca="1">IF($C236="סה""כ",SUM(INDIRECT(ADDRESS(6,COLUMN())&amp;":"&amp;ADDRESS(ROW()-1,COLUMN()))),IFERROR(VLOOKUP($C236,הוצאות!$B:$AA,K$4-1,FALSE),""))</f>
        <v/>
      </c>
      <c r="L236" s="79" t="str">
        <f ca="1">IF($C236="סה""כ",SUM(INDIRECT(ADDRESS(6,COLUMN())&amp;":"&amp;ADDRESS(ROW()-1,COLUMN()))),IFERROR(VLOOKUP($C236,הוצאות!$B:$AA,L$4-1,FALSE),""))</f>
        <v/>
      </c>
      <c r="M236" s="79" t="str">
        <f ca="1">IF($C236="סה""כ",SUM(INDIRECT(ADDRESS(6,COLUMN())&amp;":"&amp;ADDRESS(ROW()-1,COLUMN()))),IFERROR(VLOOKUP($C236,הוצאות!$B:$AA,M$4-1,FALSE),""))</f>
        <v/>
      </c>
      <c r="N236" s="79" t="str">
        <f ca="1">IF($C236="סה""כ",SUM(INDIRECT(ADDRESS(6,COLUMN())&amp;":"&amp;ADDRESS(ROW()-1,COLUMN()))),IFERROR(VLOOKUP($C236,הוצאות!$B:$AA,N$4-1,FALSE),""))</f>
        <v/>
      </c>
      <c r="O236" s="79" t="str">
        <f ca="1">IF($C236="סה""כ",SUM(INDIRECT(ADDRESS(6,COLUMN())&amp;":"&amp;ADDRESS(ROW()-1,COLUMN()))),IFERROR(VLOOKUP($C236,הוצאות!$B:$AA,O$4-1,FALSE),""))</f>
        <v/>
      </c>
    </row>
    <row r="237" spans="1:15" ht="16.5" thickBot="1" x14ac:dyDescent="0.3">
      <c r="A237" s="52">
        <f t="shared" si="4"/>
        <v>0</v>
      </c>
      <c r="C237" s="75" t="str">
        <f>IF(OR(C236="סה""כ",C236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7" s="76" t="str">
        <f>IF(C237="סה""כ","",IFERROR(VLOOKUP($C237,הוצאות!$B:$Z,5,FALSE),""))</f>
        <v/>
      </c>
      <c r="E237" s="77">
        <v>167435</v>
      </c>
      <c r="F237" s="77">
        <v>114565</v>
      </c>
      <c r="G237" s="77">
        <v>145246</v>
      </c>
      <c r="H237" s="78">
        <v>251440</v>
      </c>
      <c r="I237" s="78">
        <v>201029</v>
      </c>
      <c r="J237" s="78">
        <v>265358.28000000003</v>
      </c>
      <c r="K237" s="79" t="str">
        <f ca="1">IF($C237="סה""כ",SUM(INDIRECT(ADDRESS(6,COLUMN())&amp;":"&amp;ADDRESS(ROW()-1,COLUMN()))),IFERROR(VLOOKUP($C237,הוצאות!$B:$AA,K$4-1,FALSE),""))</f>
        <v/>
      </c>
      <c r="L237" s="79" t="str">
        <f ca="1">IF($C237="סה""כ",SUM(INDIRECT(ADDRESS(6,COLUMN())&amp;":"&amp;ADDRESS(ROW()-1,COLUMN()))),IFERROR(VLOOKUP($C237,הוצאות!$B:$AA,L$4-1,FALSE),""))</f>
        <v/>
      </c>
      <c r="M237" s="79" t="str">
        <f ca="1">IF($C237="סה""כ",SUM(INDIRECT(ADDRESS(6,COLUMN())&amp;":"&amp;ADDRESS(ROW()-1,COLUMN()))),IFERROR(VLOOKUP($C237,הוצאות!$B:$AA,M$4-1,FALSE),""))</f>
        <v/>
      </c>
      <c r="N237" s="79" t="str">
        <f ca="1">IF($C237="סה""כ",SUM(INDIRECT(ADDRESS(6,COLUMN())&amp;":"&amp;ADDRESS(ROW()-1,COLUMN()))),IFERROR(VLOOKUP($C237,הוצאות!$B:$AA,N$4-1,FALSE),""))</f>
        <v/>
      </c>
      <c r="O237" s="79" t="str">
        <f ca="1">IF($C237="סה""כ",SUM(INDIRECT(ADDRESS(6,COLUMN())&amp;":"&amp;ADDRESS(ROW()-1,COLUMN()))),IFERROR(VLOOKUP($C237,הוצאות!$B:$AA,O$4-1,FALSE),""))</f>
        <v/>
      </c>
    </row>
    <row r="238" spans="1:15" ht="16.5" thickBot="1" x14ac:dyDescent="0.3">
      <c r="A238" s="52">
        <f t="shared" si="4"/>
        <v>0</v>
      </c>
      <c r="C238" s="75" t="str">
        <f>IF(OR(C237="סה""כ",C237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8" s="76" t="str">
        <f>IF(C238="סה""כ","",IFERROR(VLOOKUP($C238,הוצאות!$B:$Z,5,FALSE),""))</f>
        <v/>
      </c>
      <c r="E238" s="77">
        <v>167435</v>
      </c>
      <c r="F238" s="77">
        <v>114565</v>
      </c>
      <c r="G238" s="77">
        <v>145246</v>
      </c>
      <c r="H238" s="78">
        <v>251440</v>
      </c>
      <c r="I238" s="78">
        <v>201029</v>
      </c>
      <c r="J238" s="78">
        <v>265358.28000000003</v>
      </c>
      <c r="K238" s="79" t="str">
        <f ca="1">IF($C238="סה""כ",SUM(INDIRECT(ADDRESS(6,COLUMN())&amp;":"&amp;ADDRESS(ROW()-1,COLUMN()))),IFERROR(VLOOKUP($C238,הוצאות!$B:$AA,K$4-1,FALSE),""))</f>
        <v/>
      </c>
      <c r="L238" s="79" t="str">
        <f ca="1">IF($C238="סה""כ",SUM(INDIRECT(ADDRESS(6,COLUMN())&amp;":"&amp;ADDRESS(ROW()-1,COLUMN()))),IFERROR(VLOOKUP($C238,הוצאות!$B:$AA,L$4-1,FALSE),""))</f>
        <v/>
      </c>
      <c r="M238" s="79" t="str">
        <f ca="1">IF($C238="סה""כ",SUM(INDIRECT(ADDRESS(6,COLUMN())&amp;":"&amp;ADDRESS(ROW()-1,COLUMN()))),IFERROR(VLOOKUP($C238,הוצאות!$B:$AA,M$4-1,FALSE),""))</f>
        <v/>
      </c>
      <c r="N238" s="79" t="str">
        <f ca="1">IF($C238="סה""כ",SUM(INDIRECT(ADDRESS(6,COLUMN())&amp;":"&amp;ADDRESS(ROW()-1,COLUMN()))),IFERROR(VLOOKUP($C238,הוצאות!$B:$AA,N$4-1,FALSE),""))</f>
        <v/>
      </c>
      <c r="O238" s="79" t="str">
        <f ca="1">IF($C238="סה""כ",SUM(INDIRECT(ADDRESS(6,COLUMN())&amp;":"&amp;ADDRESS(ROW()-1,COLUMN()))),IFERROR(VLOOKUP($C238,הוצאות!$B:$AA,O$4-1,FALSE),""))</f>
        <v/>
      </c>
    </row>
    <row r="239" spans="1:15" ht="16.5" thickBot="1" x14ac:dyDescent="0.3">
      <c r="A239" s="52">
        <f t="shared" si="4"/>
        <v>0</v>
      </c>
      <c r="C239" s="75" t="str">
        <f>IF(OR(C238="סה""כ",C238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39" s="76" t="str">
        <f>IF(C239="סה""כ","",IFERROR(VLOOKUP($C239,הוצאות!$B:$Z,5,FALSE),""))</f>
        <v/>
      </c>
      <c r="E239" s="77">
        <v>167435</v>
      </c>
      <c r="F239" s="77">
        <v>114565</v>
      </c>
      <c r="G239" s="77">
        <v>145246</v>
      </c>
      <c r="H239" s="78">
        <v>251440</v>
      </c>
      <c r="I239" s="78">
        <v>201029</v>
      </c>
      <c r="J239" s="78">
        <v>265358.28000000003</v>
      </c>
      <c r="K239" s="79" t="str">
        <f ca="1">IF($C239="סה""כ",SUM(INDIRECT(ADDRESS(6,COLUMN())&amp;":"&amp;ADDRESS(ROW()-1,COLUMN()))),IFERROR(VLOOKUP($C239,הוצאות!$B:$AA,K$4-1,FALSE),""))</f>
        <v/>
      </c>
      <c r="L239" s="79" t="str">
        <f ca="1">IF($C239="סה""כ",SUM(INDIRECT(ADDRESS(6,COLUMN())&amp;":"&amp;ADDRESS(ROW()-1,COLUMN()))),IFERROR(VLOOKUP($C239,הוצאות!$B:$AA,L$4-1,FALSE),""))</f>
        <v/>
      </c>
      <c r="M239" s="79" t="str">
        <f ca="1">IF($C239="סה""כ",SUM(INDIRECT(ADDRESS(6,COLUMN())&amp;":"&amp;ADDRESS(ROW()-1,COLUMN()))),IFERROR(VLOOKUP($C239,הוצאות!$B:$AA,M$4-1,FALSE),""))</f>
        <v/>
      </c>
      <c r="N239" s="79" t="str">
        <f ca="1">IF($C239="סה""כ",SUM(INDIRECT(ADDRESS(6,COLUMN())&amp;":"&amp;ADDRESS(ROW()-1,COLUMN()))),IFERROR(VLOOKUP($C239,הוצאות!$B:$AA,N$4-1,FALSE),""))</f>
        <v/>
      </c>
      <c r="O239" s="79" t="str">
        <f ca="1">IF($C239="סה""כ",SUM(INDIRECT(ADDRESS(6,COLUMN())&amp;":"&amp;ADDRESS(ROW()-1,COLUMN()))),IFERROR(VLOOKUP($C239,הוצאות!$B:$AA,O$4-1,FALSE),""))</f>
        <v/>
      </c>
    </row>
    <row r="240" spans="1:15" ht="16.5" thickBot="1" x14ac:dyDescent="0.3">
      <c r="A240" s="52">
        <f t="shared" si="4"/>
        <v>0</v>
      </c>
      <c r="C240" s="75" t="str">
        <f>IF(OR(C239="סה""כ",C239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0" s="76" t="str">
        <f>IF(C240="סה""כ","",IFERROR(VLOOKUP($C240,הוצאות!$B:$Z,5,FALSE),""))</f>
        <v/>
      </c>
      <c r="E240" s="77">
        <v>167435</v>
      </c>
      <c r="F240" s="77">
        <v>114565</v>
      </c>
      <c r="G240" s="77">
        <v>145246</v>
      </c>
      <c r="H240" s="78">
        <v>251440</v>
      </c>
      <c r="I240" s="78">
        <v>201029</v>
      </c>
      <c r="J240" s="78">
        <v>265358.28000000003</v>
      </c>
      <c r="K240" s="79" t="str">
        <f ca="1">IF($C240="סה""כ",SUM(INDIRECT(ADDRESS(6,COLUMN())&amp;":"&amp;ADDRESS(ROW()-1,COLUMN()))),IFERROR(VLOOKUP($C240,הוצאות!$B:$AA,K$4-1,FALSE),""))</f>
        <v/>
      </c>
      <c r="L240" s="79" t="str">
        <f ca="1">IF($C240="סה""כ",SUM(INDIRECT(ADDRESS(6,COLUMN())&amp;":"&amp;ADDRESS(ROW()-1,COLUMN()))),IFERROR(VLOOKUP($C240,הוצאות!$B:$AA,L$4-1,FALSE),""))</f>
        <v/>
      </c>
      <c r="M240" s="79" t="str">
        <f ca="1">IF($C240="סה""כ",SUM(INDIRECT(ADDRESS(6,COLUMN())&amp;":"&amp;ADDRESS(ROW()-1,COLUMN()))),IFERROR(VLOOKUP($C240,הוצאות!$B:$AA,M$4-1,FALSE),""))</f>
        <v/>
      </c>
      <c r="N240" s="79" t="str">
        <f ca="1">IF($C240="סה""כ",SUM(INDIRECT(ADDRESS(6,COLUMN())&amp;":"&amp;ADDRESS(ROW()-1,COLUMN()))),IFERROR(VLOOKUP($C240,הוצאות!$B:$AA,N$4-1,FALSE),""))</f>
        <v/>
      </c>
      <c r="O240" s="79" t="str">
        <f ca="1">IF($C240="סה""כ",SUM(INDIRECT(ADDRESS(6,COLUMN())&amp;":"&amp;ADDRESS(ROW()-1,COLUMN()))),IFERROR(VLOOKUP($C240,הוצאות!$B:$AA,O$4-1,FALSE),""))</f>
        <v/>
      </c>
    </row>
    <row r="241" spans="1:15" ht="16.5" thickBot="1" x14ac:dyDescent="0.3">
      <c r="A241" s="52">
        <f t="shared" si="4"/>
        <v>0</v>
      </c>
      <c r="C241" s="75" t="str">
        <f>IF(OR(C240="סה""כ",C240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1" s="76" t="str">
        <f>IF(C241="סה""כ","",IFERROR(VLOOKUP($C241,הוצאות!$B:$Z,5,FALSE),""))</f>
        <v/>
      </c>
      <c r="E241" s="77">
        <v>167435</v>
      </c>
      <c r="F241" s="77">
        <v>114565</v>
      </c>
      <c r="G241" s="77">
        <v>145246</v>
      </c>
      <c r="H241" s="78">
        <v>251440</v>
      </c>
      <c r="I241" s="78">
        <v>201029</v>
      </c>
      <c r="J241" s="78">
        <v>265358.28000000003</v>
      </c>
      <c r="K241" s="79" t="str">
        <f ca="1">IF($C241="סה""כ",SUM(INDIRECT(ADDRESS(6,COLUMN())&amp;":"&amp;ADDRESS(ROW()-1,COLUMN()))),IFERROR(VLOOKUP($C241,הוצאות!$B:$AA,K$4-1,FALSE),""))</f>
        <v/>
      </c>
      <c r="L241" s="79" t="str">
        <f ca="1">IF($C241="סה""כ",SUM(INDIRECT(ADDRESS(6,COLUMN())&amp;":"&amp;ADDRESS(ROW()-1,COLUMN()))),IFERROR(VLOOKUP($C241,הוצאות!$B:$AA,L$4-1,FALSE),""))</f>
        <v/>
      </c>
      <c r="M241" s="79" t="str">
        <f ca="1">IF($C241="סה""כ",SUM(INDIRECT(ADDRESS(6,COLUMN())&amp;":"&amp;ADDRESS(ROW()-1,COLUMN()))),IFERROR(VLOOKUP($C241,הוצאות!$B:$AA,M$4-1,FALSE),""))</f>
        <v/>
      </c>
      <c r="N241" s="79" t="str">
        <f ca="1">IF($C241="סה""כ",SUM(INDIRECT(ADDRESS(6,COLUMN())&amp;":"&amp;ADDRESS(ROW()-1,COLUMN()))),IFERROR(VLOOKUP($C241,הוצאות!$B:$AA,N$4-1,FALSE),""))</f>
        <v/>
      </c>
      <c r="O241" s="79" t="str">
        <f ca="1">IF($C241="סה""כ",SUM(INDIRECT(ADDRESS(6,COLUMN())&amp;":"&amp;ADDRESS(ROW()-1,COLUMN()))),IFERROR(VLOOKUP($C241,הוצאות!$B:$AA,O$4-1,FALSE),""))</f>
        <v/>
      </c>
    </row>
    <row r="242" spans="1:15" ht="16.5" thickBot="1" x14ac:dyDescent="0.3">
      <c r="A242" s="52">
        <f t="shared" si="4"/>
        <v>0</v>
      </c>
      <c r="C242" s="75" t="str">
        <f>IF(OR(C241="סה""כ",C241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2" s="76" t="str">
        <f>IF(C242="סה""כ","",IFERROR(VLOOKUP($C242,הוצאות!$B:$Z,5,FALSE),""))</f>
        <v/>
      </c>
      <c r="E242" s="77">
        <v>167435</v>
      </c>
      <c r="F242" s="77">
        <v>114565</v>
      </c>
      <c r="G242" s="77">
        <v>145246</v>
      </c>
      <c r="H242" s="78">
        <v>251440</v>
      </c>
      <c r="I242" s="78">
        <v>201029</v>
      </c>
      <c r="J242" s="78">
        <v>265358.28000000003</v>
      </c>
      <c r="K242" s="79" t="str">
        <f ca="1">IF($C242="סה""כ",SUM(INDIRECT(ADDRESS(6,COLUMN())&amp;":"&amp;ADDRESS(ROW()-1,COLUMN()))),IFERROR(VLOOKUP($C242,הוצאות!$B:$AA,K$4-1,FALSE),""))</f>
        <v/>
      </c>
      <c r="L242" s="79" t="str">
        <f ca="1">IF($C242="סה""כ",SUM(INDIRECT(ADDRESS(6,COLUMN())&amp;":"&amp;ADDRESS(ROW()-1,COLUMN()))),IFERROR(VLOOKUP($C242,הוצאות!$B:$AA,L$4-1,FALSE),""))</f>
        <v/>
      </c>
      <c r="M242" s="79" t="str">
        <f ca="1">IF($C242="סה""כ",SUM(INDIRECT(ADDRESS(6,COLUMN())&amp;":"&amp;ADDRESS(ROW()-1,COLUMN()))),IFERROR(VLOOKUP($C242,הוצאות!$B:$AA,M$4-1,FALSE),""))</f>
        <v/>
      </c>
      <c r="N242" s="79" t="str">
        <f ca="1">IF($C242="סה""כ",SUM(INDIRECT(ADDRESS(6,COLUMN())&amp;":"&amp;ADDRESS(ROW()-1,COLUMN()))),IFERROR(VLOOKUP($C242,הוצאות!$B:$AA,N$4-1,FALSE),""))</f>
        <v/>
      </c>
      <c r="O242" s="79" t="str">
        <f ca="1">IF($C242="סה""כ",SUM(INDIRECT(ADDRESS(6,COLUMN())&amp;":"&amp;ADDRESS(ROW()-1,COLUMN()))),IFERROR(VLOOKUP($C242,הוצאות!$B:$AA,O$4-1,FALSE),""))</f>
        <v/>
      </c>
    </row>
    <row r="243" spans="1:15" ht="16.5" thickBot="1" x14ac:dyDescent="0.3">
      <c r="A243" s="52">
        <f t="shared" si="4"/>
        <v>0</v>
      </c>
      <c r="C243" s="75" t="str">
        <f>IF(OR(C242="סה""כ",C242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3" s="76" t="str">
        <f>IF(C243="סה""כ","",IFERROR(VLOOKUP($C243,הוצאות!$B:$Z,5,FALSE),""))</f>
        <v/>
      </c>
      <c r="E243" s="77">
        <v>167435</v>
      </c>
      <c r="F243" s="77">
        <v>114565</v>
      </c>
      <c r="G243" s="77">
        <v>145246</v>
      </c>
      <c r="H243" s="78">
        <v>251440</v>
      </c>
      <c r="I243" s="78">
        <v>201029</v>
      </c>
      <c r="J243" s="78">
        <v>265358.28000000003</v>
      </c>
      <c r="K243" s="79" t="str">
        <f ca="1">IF($C243="סה""כ",SUM(INDIRECT(ADDRESS(6,COLUMN())&amp;":"&amp;ADDRESS(ROW()-1,COLUMN()))),IFERROR(VLOOKUP($C243,הוצאות!$B:$AA,K$4-1,FALSE),""))</f>
        <v/>
      </c>
      <c r="L243" s="79" t="str">
        <f ca="1">IF($C243="סה""כ",SUM(INDIRECT(ADDRESS(6,COLUMN())&amp;":"&amp;ADDRESS(ROW()-1,COLUMN()))),IFERROR(VLOOKUP($C243,הוצאות!$B:$AA,L$4-1,FALSE),""))</f>
        <v/>
      </c>
      <c r="M243" s="79" t="str">
        <f ca="1">IF($C243="סה""כ",SUM(INDIRECT(ADDRESS(6,COLUMN())&amp;":"&amp;ADDRESS(ROW()-1,COLUMN()))),IFERROR(VLOOKUP($C243,הוצאות!$B:$AA,M$4-1,FALSE),""))</f>
        <v/>
      </c>
      <c r="N243" s="79" t="str">
        <f ca="1">IF($C243="סה""כ",SUM(INDIRECT(ADDRESS(6,COLUMN())&amp;":"&amp;ADDRESS(ROW()-1,COLUMN()))),IFERROR(VLOOKUP($C243,הוצאות!$B:$AA,N$4-1,FALSE),""))</f>
        <v/>
      </c>
      <c r="O243" s="79" t="str">
        <f ca="1">IF($C243="סה""כ",SUM(INDIRECT(ADDRESS(6,COLUMN())&amp;":"&amp;ADDRESS(ROW()-1,COLUMN()))),IFERROR(VLOOKUP($C243,הוצאות!$B:$AA,O$4-1,FALSE),""))</f>
        <v/>
      </c>
    </row>
    <row r="244" spans="1:15" ht="16.5" thickBot="1" x14ac:dyDescent="0.3">
      <c r="A244" s="52">
        <f t="shared" si="4"/>
        <v>0</v>
      </c>
      <c r="C244" s="75" t="str">
        <f>IF(OR(C243="סה""כ",C243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4" s="76" t="str">
        <f>IF(C244="סה""כ","",IFERROR(VLOOKUP($C244,הוצאות!$B:$Z,5,FALSE),""))</f>
        <v/>
      </c>
      <c r="E244" s="77">
        <v>167435</v>
      </c>
      <c r="F244" s="77">
        <v>114565</v>
      </c>
      <c r="G244" s="77">
        <v>145246</v>
      </c>
      <c r="H244" s="78">
        <v>251440</v>
      </c>
      <c r="I244" s="78">
        <v>201029</v>
      </c>
      <c r="J244" s="78">
        <v>265358.28000000003</v>
      </c>
      <c r="K244" s="79" t="str">
        <f ca="1">IF($C244="סה""כ",SUM(INDIRECT(ADDRESS(6,COLUMN())&amp;":"&amp;ADDRESS(ROW()-1,COLUMN()))),IFERROR(VLOOKUP($C244,הוצאות!$B:$AA,K$4-1,FALSE),""))</f>
        <v/>
      </c>
      <c r="L244" s="79" t="str">
        <f ca="1">IF($C244="סה""כ",SUM(INDIRECT(ADDRESS(6,COLUMN())&amp;":"&amp;ADDRESS(ROW()-1,COLUMN()))),IFERROR(VLOOKUP($C244,הוצאות!$B:$AA,L$4-1,FALSE),""))</f>
        <v/>
      </c>
      <c r="M244" s="79" t="str">
        <f ca="1">IF($C244="סה""כ",SUM(INDIRECT(ADDRESS(6,COLUMN())&amp;":"&amp;ADDRESS(ROW()-1,COLUMN()))),IFERROR(VLOOKUP($C244,הוצאות!$B:$AA,M$4-1,FALSE),""))</f>
        <v/>
      </c>
      <c r="N244" s="79" t="str">
        <f ca="1">IF($C244="סה""כ",SUM(INDIRECT(ADDRESS(6,COLUMN())&amp;":"&amp;ADDRESS(ROW()-1,COLUMN()))),IFERROR(VLOOKUP($C244,הוצאות!$B:$AA,N$4-1,FALSE),""))</f>
        <v/>
      </c>
      <c r="O244" s="79" t="str">
        <f ca="1">IF($C244="סה""כ",SUM(INDIRECT(ADDRESS(6,COLUMN())&amp;":"&amp;ADDRESS(ROW()-1,COLUMN()))),IFERROR(VLOOKUP($C244,הוצאות!$B:$AA,O$4-1,FALSE),""))</f>
        <v/>
      </c>
    </row>
    <row r="245" spans="1:15" ht="16.5" thickBot="1" x14ac:dyDescent="0.3">
      <c r="A245" s="52">
        <f t="shared" si="4"/>
        <v>0</v>
      </c>
      <c r="C245" s="75" t="str">
        <f>IF(OR(C244="סה""כ",C244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5" s="76" t="str">
        <f>IF(C245="סה""כ","",IFERROR(VLOOKUP($C245,הוצאות!$B:$Z,5,FALSE),""))</f>
        <v/>
      </c>
      <c r="E245" s="77">
        <v>167435</v>
      </c>
      <c r="F245" s="77">
        <v>114565</v>
      </c>
      <c r="G245" s="77">
        <v>145246</v>
      </c>
      <c r="H245" s="78">
        <v>251440</v>
      </c>
      <c r="I245" s="78">
        <v>201029</v>
      </c>
      <c r="J245" s="78">
        <v>265358.28000000003</v>
      </c>
      <c r="K245" s="79" t="str">
        <f ca="1">IF($C245="סה""כ",SUM(INDIRECT(ADDRESS(6,COLUMN())&amp;":"&amp;ADDRESS(ROW()-1,COLUMN()))),IFERROR(VLOOKUP($C245,הוצאות!$B:$AA,K$4-1,FALSE),""))</f>
        <v/>
      </c>
      <c r="L245" s="79" t="str">
        <f ca="1">IF($C245="סה""כ",SUM(INDIRECT(ADDRESS(6,COLUMN())&amp;":"&amp;ADDRESS(ROW()-1,COLUMN()))),IFERROR(VLOOKUP($C245,הוצאות!$B:$AA,L$4-1,FALSE),""))</f>
        <v/>
      </c>
      <c r="M245" s="79" t="str">
        <f ca="1">IF($C245="סה""כ",SUM(INDIRECT(ADDRESS(6,COLUMN())&amp;":"&amp;ADDRESS(ROW()-1,COLUMN()))),IFERROR(VLOOKUP($C245,הוצאות!$B:$AA,M$4-1,FALSE),""))</f>
        <v/>
      </c>
      <c r="N245" s="79" t="str">
        <f ca="1">IF($C245="סה""כ",SUM(INDIRECT(ADDRESS(6,COLUMN())&amp;":"&amp;ADDRESS(ROW()-1,COLUMN()))),IFERROR(VLOOKUP($C245,הוצאות!$B:$AA,N$4-1,FALSE),""))</f>
        <v/>
      </c>
      <c r="O245" s="79" t="str">
        <f ca="1">IF($C245="סה""כ",SUM(INDIRECT(ADDRESS(6,COLUMN())&amp;":"&amp;ADDRESS(ROW()-1,COLUMN()))),IFERROR(VLOOKUP($C245,הוצאות!$B:$AA,O$4-1,FALSE),""))</f>
        <v/>
      </c>
    </row>
    <row r="246" spans="1:15" ht="16.5" thickBot="1" x14ac:dyDescent="0.3">
      <c r="A246" s="52">
        <f t="shared" si="4"/>
        <v>0</v>
      </c>
      <c r="C246" s="75" t="str">
        <f>IF(OR(C245="סה""כ",C245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6" s="76" t="str">
        <f>IF(C246="סה""כ","",IFERROR(VLOOKUP($C246,הוצאות!$B:$Z,5,FALSE),""))</f>
        <v/>
      </c>
      <c r="E246" s="77">
        <v>167435</v>
      </c>
      <c r="F246" s="77">
        <v>114565</v>
      </c>
      <c r="G246" s="77">
        <v>145246</v>
      </c>
      <c r="H246" s="78">
        <v>251440</v>
      </c>
      <c r="I246" s="78">
        <v>201029</v>
      </c>
      <c r="J246" s="78">
        <v>265358.28000000003</v>
      </c>
      <c r="K246" s="79" t="str">
        <f ca="1">IF($C246="סה""כ",SUM(INDIRECT(ADDRESS(6,COLUMN())&amp;":"&amp;ADDRESS(ROW()-1,COLUMN()))),IFERROR(VLOOKUP($C246,הוצאות!$B:$AA,K$4-1,FALSE),""))</f>
        <v/>
      </c>
      <c r="L246" s="79" t="str">
        <f ca="1">IF($C246="סה""כ",SUM(INDIRECT(ADDRESS(6,COLUMN())&amp;":"&amp;ADDRESS(ROW()-1,COLUMN()))),IFERROR(VLOOKUP($C246,הוצאות!$B:$AA,L$4-1,FALSE),""))</f>
        <v/>
      </c>
      <c r="M246" s="79" t="str">
        <f ca="1">IF($C246="סה""כ",SUM(INDIRECT(ADDRESS(6,COLUMN())&amp;":"&amp;ADDRESS(ROW()-1,COLUMN()))),IFERROR(VLOOKUP($C246,הוצאות!$B:$AA,M$4-1,FALSE),""))</f>
        <v/>
      </c>
      <c r="N246" s="79" t="str">
        <f ca="1">IF($C246="סה""כ",SUM(INDIRECT(ADDRESS(6,COLUMN())&amp;":"&amp;ADDRESS(ROW()-1,COLUMN()))),IFERROR(VLOOKUP($C246,הוצאות!$B:$AA,N$4-1,FALSE),""))</f>
        <v/>
      </c>
      <c r="O246" s="79" t="str">
        <f ca="1">IF($C246="סה""כ",SUM(INDIRECT(ADDRESS(6,COLUMN())&amp;":"&amp;ADDRESS(ROW()-1,COLUMN()))),IFERROR(VLOOKUP($C246,הוצאות!$B:$AA,O$4-1,FALSE),""))</f>
        <v/>
      </c>
    </row>
    <row r="247" spans="1:15" ht="16.5" thickBot="1" x14ac:dyDescent="0.3">
      <c r="A247" s="52">
        <f t="shared" si="4"/>
        <v>0</v>
      </c>
      <c r="C247" s="75" t="str">
        <f>IF(OR(C246="סה""כ",C246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7" s="76" t="str">
        <f>IF(C247="סה""כ","",IFERROR(VLOOKUP($C247,הוצאות!$B:$Z,5,FALSE),""))</f>
        <v/>
      </c>
      <c r="E247" s="77">
        <v>167435</v>
      </c>
      <c r="F247" s="77">
        <v>114565</v>
      </c>
      <c r="G247" s="77">
        <v>145246</v>
      </c>
      <c r="H247" s="78">
        <v>251440</v>
      </c>
      <c r="I247" s="78">
        <v>201029</v>
      </c>
      <c r="J247" s="78">
        <v>265358.28000000003</v>
      </c>
      <c r="K247" s="79" t="str">
        <f ca="1">IF($C247="סה""כ",SUM(INDIRECT(ADDRESS(6,COLUMN())&amp;":"&amp;ADDRESS(ROW()-1,COLUMN()))),IFERROR(VLOOKUP($C247,הוצאות!$B:$AA,K$4-1,FALSE),""))</f>
        <v/>
      </c>
      <c r="L247" s="79" t="str">
        <f ca="1">IF($C247="סה""כ",SUM(INDIRECT(ADDRESS(6,COLUMN())&amp;":"&amp;ADDRESS(ROW()-1,COLUMN()))),IFERROR(VLOOKUP($C247,הוצאות!$B:$AA,L$4-1,FALSE),""))</f>
        <v/>
      </c>
      <c r="M247" s="79" t="str">
        <f ca="1">IF($C247="סה""כ",SUM(INDIRECT(ADDRESS(6,COLUMN())&amp;":"&amp;ADDRESS(ROW()-1,COLUMN()))),IFERROR(VLOOKUP($C247,הוצאות!$B:$AA,M$4-1,FALSE),""))</f>
        <v/>
      </c>
      <c r="N247" s="79" t="str">
        <f ca="1">IF($C247="סה""כ",SUM(INDIRECT(ADDRESS(6,COLUMN())&amp;":"&amp;ADDRESS(ROW()-1,COLUMN()))),IFERROR(VLOOKUP($C247,הוצאות!$B:$AA,N$4-1,FALSE),""))</f>
        <v/>
      </c>
      <c r="O247" s="79" t="str">
        <f ca="1">IF($C247="סה""כ",SUM(INDIRECT(ADDRESS(6,COLUMN())&amp;":"&amp;ADDRESS(ROW()-1,COLUMN()))),IFERROR(VLOOKUP($C247,הוצאות!$B:$AA,O$4-1,FALSE),""))</f>
        <v/>
      </c>
    </row>
    <row r="248" spans="1:15" ht="16.5" thickBot="1" x14ac:dyDescent="0.3">
      <c r="A248" s="52">
        <f t="shared" si="4"/>
        <v>0</v>
      </c>
      <c r="C248" s="75" t="str">
        <f>IF(OR(C247="סה""כ",C247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8" s="76" t="str">
        <f>IF(C248="סה""כ","",IFERROR(VLOOKUP($C248,הוצאות!$B:$Z,5,FALSE),""))</f>
        <v/>
      </c>
      <c r="E248" s="77">
        <v>167435</v>
      </c>
      <c r="F248" s="77">
        <v>114565</v>
      </c>
      <c r="G248" s="77">
        <v>145246</v>
      </c>
      <c r="H248" s="78">
        <v>251440</v>
      </c>
      <c r="I248" s="78">
        <v>201029</v>
      </c>
      <c r="J248" s="78">
        <v>265358.28000000003</v>
      </c>
      <c r="K248" s="79" t="str">
        <f ca="1">IF($C248="סה""כ",SUM(INDIRECT(ADDRESS(6,COLUMN())&amp;":"&amp;ADDRESS(ROW()-1,COLUMN()))),IFERROR(VLOOKUP($C248,הוצאות!$B:$AA,K$4-1,FALSE),""))</f>
        <v/>
      </c>
      <c r="L248" s="79" t="str">
        <f ca="1">IF($C248="סה""כ",SUM(INDIRECT(ADDRESS(6,COLUMN())&amp;":"&amp;ADDRESS(ROW()-1,COLUMN()))),IFERROR(VLOOKUP($C248,הוצאות!$B:$AA,L$4-1,FALSE),""))</f>
        <v/>
      </c>
      <c r="M248" s="79" t="str">
        <f ca="1">IF($C248="סה""כ",SUM(INDIRECT(ADDRESS(6,COLUMN())&amp;":"&amp;ADDRESS(ROW()-1,COLUMN()))),IFERROR(VLOOKUP($C248,הוצאות!$B:$AA,M$4-1,FALSE),""))</f>
        <v/>
      </c>
      <c r="N248" s="79" t="str">
        <f ca="1">IF($C248="סה""כ",SUM(INDIRECT(ADDRESS(6,COLUMN())&amp;":"&amp;ADDRESS(ROW()-1,COLUMN()))),IFERROR(VLOOKUP($C248,הוצאות!$B:$AA,N$4-1,FALSE),""))</f>
        <v/>
      </c>
      <c r="O248" s="79" t="str">
        <f ca="1">IF($C248="סה""כ",SUM(INDIRECT(ADDRESS(6,COLUMN())&amp;":"&amp;ADDRESS(ROW()-1,COLUMN()))),IFERROR(VLOOKUP($C248,הוצאות!$B:$AA,O$4-1,FALSE),""))</f>
        <v/>
      </c>
    </row>
    <row r="249" spans="1:15" ht="16.5" thickBot="1" x14ac:dyDescent="0.3">
      <c r="A249" s="52">
        <f t="shared" si="4"/>
        <v>0</v>
      </c>
      <c r="C249" s="75" t="str">
        <f>IF(OR(C248="סה""כ",C248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49" s="76" t="str">
        <f>IF(C249="סה""כ","",IFERROR(VLOOKUP($C249,הוצאות!$B:$Z,5,FALSE),""))</f>
        <v/>
      </c>
      <c r="E249" s="77">
        <v>167435</v>
      </c>
      <c r="F249" s="77">
        <v>114565</v>
      </c>
      <c r="G249" s="77">
        <v>145246</v>
      </c>
      <c r="H249" s="78">
        <v>251440</v>
      </c>
      <c r="I249" s="78">
        <v>201029</v>
      </c>
      <c r="J249" s="78">
        <v>265358.28000000003</v>
      </c>
      <c r="K249" s="79" t="str">
        <f ca="1">IF($C249="סה""כ",SUM(INDIRECT(ADDRESS(6,COLUMN())&amp;":"&amp;ADDRESS(ROW()-1,COLUMN()))),IFERROR(VLOOKUP($C249,הוצאות!$B:$AA,K$4-1,FALSE),""))</f>
        <v/>
      </c>
      <c r="L249" s="79" t="str">
        <f ca="1">IF($C249="סה""כ",SUM(INDIRECT(ADDRESS(6,COLUMN())&amp;":"&amp;ADDRESS(ROW()-1,COLUMN()))),IFERROR(VLOOKUP($C249,הוצאות!$B:$AA,L$4-1,FALSE),""))</f>
        <v/>
      </c>
      <c r="M249" s="79" t="str">
        <f ca="1">IF($C249="סה""כ",SUM(INDIRECT(ADDRESS(6,COLUMN())&amp;":"&amp;ADDRESS(ROW()-1,COLUMN()))),IFERROR(VLOOKUP($C249,הוצאות!$B:$AA,M$4-1,FALSE),""))</f>
        <v/>
      </c>
      <c r="N249" s="79" t="str">
        <f ca="1">IF($C249="סה""כ",SUM(INDIRECT(ADDRESS(6,COLUMN())&amp;":"&amp;ADDRESS(ROW()-1,COLUMN()))),IFERROR(VLOOKUP($C249,הוצאות!$B:$AA,N$4-1,FALSE),""))</f>
        <v/>
      </c>
      <c r="O249" s="79" t="str">
        <f ca="1">IF($C249="סה""כ",SUM(INDIRECT(ADDRESS(6,COLUMN())&amp;":"&amp;ADDRESS(ROW()-1,COLUMN()))),IFERROR(VLOOKUP($C249,הוצאות!$B:$AA,O$4-1,FALSE),""))</f>
        <v/>
      </c>
    </row>
    <row r="250" spans="1:15" ht="16.5" thickBot="1" x14ac:dyDescent="0.3">
      <c r="A250" s="52">
        <f t="shared" si="4"/>
        <v>0</v>
      </c>
      <c r="C250" s="75" t="str">
        <f>IF(OR(C249="סה""כ",C249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0" s="76" t="str">
        <f>IF(C250="סה""כ","",IFERROR(VLOOKUP($C250,הוצאות!$B:$Z,5,FALSE),""))</f>
        <v/>
      </c>
      <c r="E250" s="77">
        <v>167435</v>
      </c>
      <c r="F250" s="77">
        <v>114565</v>
      </c>
      <c r="G250" s="77">
        <v>145246</v>
      </c>
      <c r="H250" s="78">
        <v>251440</v>
      </c>
      <c r="I250" s="78">
        <v>201029</v>
      </c>
      <c r="J250" s="78">
        <v>265358.28000000003</v>
      </c>
      <c r="K250" s="79" t="str">
        <f ca="1">IF($C250="סה""כ",SUM(INDIRECT(ADDRESS(6,COLUMN())&amp;":"&amp;ADDRESS(ROW()-1,COLUMN()))),IFERROR(VLOOKUP($C250,הוצאות!$B:$AA,K$4-1,FALSE),""))</f>
        <v/>
      </c>
      <c r="L250" s="79" t="str">
        <f ca="1">IF($C250="סה""כ",SUM(INDIRECT(ADDRESS(6,COLUMN())&amp;":"&amp;ADDRESS(ROW()-1,COLUMN()))),IFERROR(VLOOKUP($C250,הוצאות!$B:$AA,L$4-1,FALSE),""))</f>
        <v/>
      </c>
      <c r="M250" s="79" t="str">
        <f ca="1">IF($C250="סה""כ",SUM(INDIRECT(ADDRESS(6,COLUMN())&amp;":"&amp;ADDRESS(ROW()-1,COLUMN()))),IFERROR(VLOOKUP($C250,הוצאות!$B:$AA,M$4-1,FALSE),""))</f>
        <v/>
      </c>
      <c r="N250" s="79" t="str">
        <f ca="1">IF($C250="סה""כ",SUM(INDIRECT(ADDRESS(6,COLUMN())&amp;":"&amp;ADDRESS(ROW()-1,COLUMN()))),IFERROR(VLOOKUP($C250,הוצאות!$B:$AA,N$4-1,FALSE),""))</f>
        <v/>
      </c>
      <c r="O250" s="79" t="str">
        <f ca="1">IF($C250="סה""כ",SUM(INDIRECT(ADDRESS(6,COLUMN())&amp;":"&amp;ADDRESS(ROW()-1,COLUMN()))),IFERROR(VLOOKUP($C250,הוצאות!$B:$AA,O$4-1,FALSE),""))</f>
        <v/>
      </c>
    </row>
    <row r="251" spans="1:15" ht="16.5" thickBot="1" x14ac:dyDescent="0.3">
      <c r="A251" s="52">
        <f t="shared" si="4"/>
        <v>0</v>
      </c>
      <c r="C251" s="75" t="str">
        <f>IF(OR(C250="סה""כ",C250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1" s="76" t="str">
        <f>IF(C251="סה""כ","",IFERROR(VLOOKUP($C251,הוצאות!$B:$Z,5,FALSE),""))</f>
        <v/>
      </c>
      <c r="E251" s="77">
        <v>167435</v>
      </c>
      <c r="F251" s="77">
        <v>114565</v>
      </c>
      <c r="G251" s="77">
        <v>145246</v>
      </c>
      <c r="H251" s="78">
        <v>251440</v>
      </c>
      <c r="I251" s="78">
        <v>201029</v>
      </c>
      <c r="J251" s="78">
        <v>265358.28000000003</v>
      </c>
      <c r="K251" s="79" t="str">
        <f ca="1">IF($C251="סה""כ",SUM(INDIRECT(ADDRESS(6,COLUMN())&amp;":"&amp;ADDRESS(ROW()-1,COLUMN()))),IFERROR(VLOOKUP($C251,הוצאות!$B:$AA,K$4-1,FALSE),""))</f>
        <v/>
      </c>
      <c r="L251" s="79" t="str">
        <f ca="1">IF($C251="סה""כ",SUM(INDIRECT(ADDRESS(6,COLUMN())&amp;":"&amp;ADDRESS(ROW()-1,COLUMN()))),IFERROR(VLOOKUP($C251,הוצאות!$B:$AA,L$4-1,FALSE),""))</f>
        <v/>
      </c>
      <c r="M251" s="79" t="str">
        <f ca="1">IF($C251="סה""כ",SUM(INDIRECT(ADDRESS(6,COLUMN())&amp;":"&amp;ADDRESS(ROW()-1,COLUMN()))),IFERROR(VLOOKUP($C251,הוצאות!$B:$AA,M$4-1,FALSE),""))</f>
        <v/>
      </c>
      <c r="N251" s="79" t="str">
        <f ca="1">IF($C251="סה""כ",SUM(INDIRECT(ADDRESS(6,COLUMN())&amp;":"&amp;ADDRESS(ROW()-1,COLUMN()))),IFERROR(VLOOKUP($C251,הוצאות!$B:$AA,N$4-1,FALSE),""))</f>
        <v/>
      </c>
      <c r="O251" s="79" t="str">
        <f ca="1">IF($C251="סה""כ",SUM(INDIRECT(ADDRESS(6,COLUMN())&amp;":"&amp;ADDRESS(ROW()-1,COLUMN()))),IFERROR(VLOOKUP($C251,הוצאות!$B:$AA,O$4-1,FALSE),""))</f>
        <v/>
      </c>
    </row>
    <row r="252" spans="1:15" ht="16.5" thickBot="1" x14ac:dyDescent="0.3">
      <c r="A252" s="52">
        <f t="shared" si="4"/>
        <v>0</v>
      </c>
      <c r="C252" s="75" t="str">
        <f>IF(OR(C251="סה""כ",C251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2" s="76" t="str">
        <f>IF(C252="סה""כ","",IFERROR(VLOOKUP($C252,הוצאות!$B:$Z,5,FALSE),""))</f>
        <v/>
      </c>
      <c r="E252" s="77">
        <v>167435</v>
      </c>
      <c r="F252" s="77">
        <v>114565</v>
      </c>
      <c r="G252" s="77">
        <v>145246</v>
      </c>
      <c r="H252" s="78">
        <v>251440</v>
      </c>
      <c r="I252" s="78">
        <v>201029</v>
      </c>
      <c r="J252" s="78">
        <v>265358.28000000003</v>
      </c>
      <c r="K252" s="79" t="str">
        <f ca="1">IF($C252="סה""כ",SUM(INDIRECT(ADDRESS(6,COLUMN())&amp;":"&amp;ADDRESS(ROW()-1,COLUMN()))),IFERROR(VLOOKUP($C252,הוצאות!$B:$AA,K$4-1,FALSE),""))</f>
        <v/>
      </c>
      <c r="L252" s="79" t="str">
        <f ca="1">IF($C252="סה""כ",SUM(INDIRECT(ADDRESS(6,COLUMN())&amp;":"&amp;ADDRESS(ROW()-1,COLUMN()))),IFERROR(VLOOKUP($C252,הוצאות!$B:$AA,L$4-1,FALSE),""))</f>
        <v/>
      </c>
      <c r="M252" s="79" t="str">
        <f ca="1">IF($C252="סה""כ",SUM(INDIRECT(ADDRESS(6,COLUMN())&amp;":"&amp;ADDRESS(ROW()-1,COLUMN()))),IFERROR(VLOOKUP($C252,הוצאות!$B:$AA,M$4-1,FALSE),""))</f>
        <v/>
      </c>
      <c r="N252" s="79" t="str">
        <f ca="1">IF($C252="סה""כ",SUM(INDIRECT(ADDRESS(6,COLUMN())&amp;":"&amp;ADDRESS(ROW()-1,COLUMN()))),IFERROR(VLOOKUP($C252,הוצאות!$B:$AA,N$4-1,FALSE),""))</f>
        <v/>
      </c>
      <c r="O252" s="79" t="str">
        <f ca="1">IF($C252="סה""כ",SUM(INDIRECT(ADDRESS(6,COLUMN())&amp;":"&amp;ADDRESS(ROW()-1,COLUMN()))),IFERROR(VLOOKUP($C252,הוצאות!$B:$AA,O$4-1,FALSE),""))</f>
        <v/>
      </c>
    </row>
    <row r="253" spans="1:15" ht="16.5" thickBot="1" x14ac:dyDescent="0.3">
      <c r="A253" s="52">
        <f t="shared" si="4"/>
        <v>0</v>
      </c>
      <c r="C253" s="75" t="str">
        <f>IF(OR(C252="סה""כ",C252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3" s="76" t="str">
        <f>IF(C253="סה""כ","",IFERROR(VLOOKUP($C253,הוצאות!$B:$Z,5,FALSE),""))</f>
        <v/>
      </c>
      <c r="E253" s="77">
        <v>167435</v>
      </c>
      <c r="F253" s="77">
        <v>114565</v>
      </c>
      <c r="G253" s="77">
        <v>145246</v>
      </c>
      <c r="H253" s="78">
        <v>251440</v>
      </c>
      <c r="I253" s="78">
        <v>201029</v>
      </c>
      <c r="J253" s="78">
        <v>265358.28000000003</v>
      </c>
      <c r="K253" s="79" t="str">
        <f ca="1">IF($C253="סה""כ",SUM(INDIRECT(ADDRESS(6,COLUMN())&amp;":"&amp;ADDRESS(ROW()-1,COLUMN()))),IFERROR(VLOOKUP($C253,הוצאות!$B:$AA,K$4-1,FALSE),""))</f>
        <v/>
      </c>
      <c r="L253" s="79" t="str">
        <f ca="1">IF($C253="סה""כ",SUM(INDIRECT(ADDRESS(6,COLUMN())&amp;":"&amp;ADDRESS(ROW()-1,COLUMN()))),IFERROR(VLOOKUP($C253,הוצאות!$B:$AA,L$4-1,FALSE),""))</f>
        <v/>
      </c>
      <c r="M253" s="79" t="str">
        <f ca="1">IF($C253="סה""כ",SUM(INDIRECT(ADDRESS(6,COLUMN())&amp;":"&amp;ADDRESS(ROW()-1,COLUMN()))),IFERROR(VLOOKUP($C253,הוצאות!$B:$AA,M$4-1,FALSE),""))</f>
        <v/>
      </c>
      <c r="N253" s="79" t="str">
        <f ca="1">IF($C253="סה""כ",SUM(INDIRECT(ADDRESS(6,COLUMN())&amp;":"&amp;ADDRESS(ROW()-1,COLUMN()))),IFERROR(VLOOKUP($C253,הוצאות!$B:$AA,N$4-1,FALSE),""))</f>
        <v/>
      </c>
      <c r="O253" s="79" t="str">
        <f ca="1">IF($C253="סה""כ",SUM(INDIRECT(ADDRESS(6,COLUMN())&amp;":"&amp;ADDRESS(ROW()-1,COLUMN()))),IFERROR(VLOOKUP($C253,הוצאות!$B:$AA,O$4-1,FALSE),""))</f>
        <v/>
      </c>
    </row>
    <row r="254" spans="1:15" ht="16.5" thickBot="1" x14ac:dyDescent="0.3">
      <c r="A254" s="52">
        <f t="shared" si="4"/>
        <v>0</v>
      </c>
      <c r="C254" s="75" t="str">
        <f>IF(OR(C253="סה""כ",C253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4" s="76" t="str">
        <f>IF(C254="סה""כ","",IFERROR(VLOOKUP($C254,הוצאות!$B:$Z,5,FALSE),""))</f>
        <v/>
      </c>
      <c r="E254" s="77">
        <v>167435</v>
      </c>
      <c r="F254" s="77">
        <v>114565</v>
      </c>
      <c r="G254" s="77">
        <v>145246</v>
      </c>
      <c r="H254" s="78">
        <v>251440</v>
      </c>
      <c r="I254" s="78">
        <v>201029</v>
      </c>
      <c r="J254" s="78">
        <v>265358.28000000003</v>
      </c>
      <c r="K254" s="79" t="str">
        <f ca="1">IF($C254="סה""כ",SUM(INDIRECT(ADDRESS(6,COLUMN())&amp;":"&amp;ADDRESS(ROW()-1,COLUMN()))),IFERROR(VLOOKUP($C254,הוצאות!$B:$AA,K$4-1,FALSE),""))</f>
        <v/>
      </c>
      <c r="L254" s="79" t="str">
        <f ca="1">IF($C254="סה""כ",SUM(INDIRECT(ADDRESS(6,COLUMN())&amp;":"&amp;ADDRESS(ROW()-1,COLUMN()))),IFERROR(VLOOKUP($C254,הוצאות!$B:$AA,L$4-1,FALSE),""))</f>
        <v/>
      </c>
      <c r="M254" s="79" t="str">
        <f ca="1">IF($C254="סה""כ",SUM(INDIRECT(ADDRESS(6,COLUMN())&amp;":"&amp;ADDRESS(ROW()-1,COLUMN()))),IFERROR(VLOOKUP($C254,הוצאות!$B:$AA,M$4-1,FALSE),""))</f>
        <v/>
      </c>
      <c r="N254" s="79" t="str">
        <f ca="1">IF($C254="סה""כ",SUM(INDIRECT(ADDRESS(6,COLUMN())&amp;":"&amp;ADDRESS(ROW()-1,COLUMN()))),IFERROR(VLOOKUP($C254,הוצאות!$B:$AA,N$4-1,FALSE),""))</f>
        <v/>
      </c>
      <c r="O254" s="79" t="str">
        <f ca="1">IF($C254="סה""כ",SUM(INDIRECT(ADDRESS(6,COLUMN())&amp;":"&amp;ADDRESS(ROW()-1,COLUMN()))),IFERROR(VLOOKUP($C254,הוצאות!$B:$AA,O$4-1,FALSE),""))</f>
        <v/>
      </c>
    </row>
    <row r="255" spans="1:15" ht="16.5" thickBot="1" x14ac:dyDescent="0.3">
      <c r="A255" s="52">
        <f t="shared" si="4"/>
        <v>0</v>
      </c>
      <c r="C255" s="75" t="str">
        <f>IF(OR(C254="סה""כ",C254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5" s="76" t="str">
        <f>IF(C255="סה""כ","",IFERROR(VLOOKUP($C255,הוצאות!$B:$Z,5,FALSE),""))</f>
        <v/>
      </c>
      <c r="E255" s="77">
        <v>167435</v>
      </c>
      <c r="F255" s="77">
        <v>114565</v>
      </c>
      <c r="G255" s="77">
        <v>145246</v>
      </c>
      <c r="H255" s="78">
        <v>251440</v>
      </c>
      <c r="I255" s="78">
        <v>201029</v>
      </c>
      <c r="J255" s="78">
        <v>265358.28000000003</v>
      </c>
      <c r="K255" s="79" t="str">
        <f ca="1">IF($C255="סה""כ",SUM(INDIRECT(ADDRESS(6,COLUMN())&amp;":"&amp;ADDRESS(ROW()-1,COLUMN()))),IFERROR(VLOOKUP($C255,הוצאות!$B:$AA,K$4-1,FALSE),""))</f>
        <v/>
      </c>
      <c r="L255" s="79" t="str">
        <f ca="1">IF($C255="סה""כ",SUM(INDIRECT(ADDRESS(6,COLUMN())&amp;":"&amp;ADDRESS(ROW()-1,COLUMN()))),IFERROR(VLOOKUP($C255,הוצאות!$B:$AA,L$4-1,FALSE),""))</f>
        <v/>
      </c>
      <c r="M255" s="79" t="str">
        <f ca="1">IF($C255="סה""כ",SUM(INDIRECT(ADDRESS(6,COLUMN())&amp;":"&amp;ADDRESS(ROW()-1,COLUMN()))),IFERROR(VLOOKUP($C255,הוצאות!$B:$AA,M$4-1,FALSE),""))</f>
        <v/>
      </c>
      <c r="N255" s="79" t="str">
        <f ca="1">IF($C255="סה""כ",SUM(INDIRECT(ADDRESS(6,COLUMN())&amp;":"&amp;ADDRESS(ROW()-1,COLUMN()))),IFERROR(VLOOKUP($C255,הוצאות!$B:$AA,N$4-1,FALSE),""))</f>
        <v/>
      </c>
      <c r="O255" s="79" t="str">
        <f ca="1">IF($C255="סה""כ",SUM(INDIRECT(ADDRESS(6,COLUMN())&amp;":"&amp;ADDRESS(ROW()-1,COLUMN()))),IFERROR(VLOOKUP($C255,הוצאות!$B:$AA,O$4-1,FALSE),""))</f>
        <v/>
      </c>
    </row>
    <row r="256" spans="1:15" ht="16.5" thickBot="1" x14ac:dyDescent="0.3">
      <c r="A256" s="52">
        <f t="shared" si="4"/>
        <v>0</v>
      </c>
      <c r="C256" s="75" t="str">
        <f>IF(OR(C255="סה""כ",C255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6" s="76" t="str">
        <f>IF(C256="סה""כ","",IFERROR(VLOOKUP($C256,הוצאות!$B:$Z,5,FALSE),""))</f>
        <v/>
      </c>
      <c r="E256" s="77">
        <v>167435</v>
      </c>
      <c r="F256" s="77">
        <v>114565</v>
      </c>
      <c r="G256" s="77">
        <v>145246</v>
      </c>
      <c r="H256" s="78">
        <v>251440</v>
      </c>
      <c r="I256" s="78">
        <v>201029</v>
      </c>
      <c r="J256" s="78">
        <v>265358.28000000003</v>
      </c>
      <c r="K256" s="79" t="str">
        <f ca="1">IF($C256="סה""כ",SUM(INDIRECT(ADDRESS(6,COLUMN())&amp;":"&amp;ADDRESS(ROW()-1,COLUMN()))),IFERROR(VLOOKUP($C256,הוצאות!$B:$AA,K$4-1,FALSE),""))</f>
        <v/>
      </c>
      <c r="L256" s="79" t="str">
        <f ca="1">IF($C256="סה""כ",SUM(INDIRECT(ADDRESS(6,COLUMN())&amp;":"&amp;ADDRESS(ROW()-1,COLUMN()))),IFERROR(VLOOKUP($C256,הוצאות!$B:$AA,L$4-1,FALSE),""))</f>
        <v/>
      </c>
      <c r="M256" s="79" t="str">
        <f ca="1">IF($C256="סה""כ",SUM(INDIRECT(ADDRESS(6,COLUMN())&amp;":"&amp;ADDRESS(ROW()-1,COLUMN()))),IFERROR(VLOOKUP($C256,הוצאות!$B:$AA,M$4-1,FALSE),""))</f>
        <v/>
      </c>
      <c r="N256" s="79" t="str">
        <f ca="1">IF($C256="סה""כ",SUM(INDIRECT(ADDRESS(6,COLUMN())&amp;":"&amp;ADDRESS(ROW()-1,COLUMN()))),IFERROR(VLOOKUP($C256,הוצאות!$B:$AA,N$4-1,FALSE),""))</f>
        <v/>
      </c>
      <c r="O256" s="79" t="str">
        <f ca="1">IF($C256="סה""כ",SUM(INDIRECT(ADDRESS(6,COLUMN())&amp;":"&amp;ADDRESS(ROW()-1,COLUMN()))),IFERROR(VLOOKUP($C256,הוצאות!$B:$AA,O$4-1,FALSE),""))</f>
        <v/>
      </c>
    </row>
    <row r="257" spans="1:15" ht="16.5" thickBot="1" x14ac:dyDescent="0.3">
      <c r="A257" s="52">
        <f t="shared" si="4"/>
        <v>0</v>
      </c>
      <c r="C257" s="75" t="str">
        <f>IF(OR(C256="סה""כ",C256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7" s="76" t="str">
        <f>IF(C257="סה""כ","",IFERROR(VLOOKUP($C257,הוצאות!$B:$Z,5,FALSE),""))</f>
        <v/>
      </c>
      <c r="E257" s="77">
        <v>167435</v>
      </c>
      <c r="F257" s="77">
        <v>114565</v>
      </c>
      <c r="G257" s="77">
        <v>145246</v>
      </c>
      <c r="H257" s="78">
        <v>251440</v>
      </c>
      <c r="I257" s="78">
        <v>201029</v>
      </c>
      <c r="J257" s="78">
        <v>265358.28000000003</v>
      </c>
      <c r="K257" s="79" t="str">
        <f ca="1">IF($C257="סה""כ",SUM(INDIRECT(ADDRESS(6,COLUMN())&amp;":"&amp;ADDRESS(ROW()-1,COLUMN()))),IFERROR(VLOOKUP($C257,הוצאות!$B:$AA,K$4-1,FALSE),""))</f>
        <v/>
      </c>
      <c r="L257" s="79" t="str">
        <f ca="1">IF($C257="סה""כ",SUM(INDIRECT(ADDRESS(6,COLUMN())&amp;":"&amp;ADDRESS(ROW()-1,COLUMN()))),IFERROR(VLOOKUP($C257,הוצאות!$B:$AA,L$4-1,FALSE),""))</f>
        <v/>
      </c>
      <c r="M257" s="79" t="str">
        <f ca="1">IF($C257="סה""כ",SUM(INDIRECT(ADDRESS(6,COLUMN())&amp;":"&amp;ADDRESS(ROW()-1,COLUMN()))),IFERROR(VLOOKUP($C257,הוצאות!$B:$AA,M$4-1,FALSE),""))</f>
        <v/>
      </c>
      <c r="N257" s="79" t="str">
        <f ca="1">IF($C257="סה""כ",SUM(INDIRECT(ADDRESS(6,COLUMN())&amp;":"&amp;ADDRESS(ROW()-1,COLUMN()))),IFERROR(VLOOKUP($C257,הוצאות!$B:$AA,N$4-1,FALSE),""))</f>
        <v/>
      </c>
      <c r="O257" s="79" t="str">
        <f ca="1">IF($C257="סה""כ",SUM(INDIRECT(ADDRESS(6,COLUMN())&amp;":"&amp;ADDRESS(ROW()-1,COLUMN()))),IFERROR(VLOOKUP($C257,הוצאות!$B:$AA,O$4-1,FALSE),""))</f>
        <v/>
      </c>
    </row>
    <row r="258" spans="1:15" ht="16.5" thickBot="1" x14ac:dyDescent="0.3">
      <c r="A258" s="52">
        <f t="shared" si="4"/>
        <v>0</v>
      </c>
      <c r="C258" s="75" t="str">
        <f>IF(OR(C257="סה""כ",C257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8" s="76" t="str">
        <f>IF(C258="סה""כ","",IFERROR(VLOOKUP($C258,הוצאות!$B:$Z,5,FALSE),""))</f>
        <v/>
      </c>
      <c r="E258" s="77">
        <v>167435</v>
      </c>
      <c r="F258" s="77">
        <v>114565</v>
      </c>
      <c r="G258" s="77">
        <v>145246</v>
      </c>
      <c r="H258" s="78">
        <v>251440</v>
      </c>
      <c r="I258" s="78">
        <v>201029</v>
      </c>
      <c r="J258" s="78">
        <v>265358.28000000003</v>
      </c>
      <c r="K258" s="79" t="str">
        <f ca="1">IF($C258="סה""כ",SUM(INDIRECT(ADDRESS(6,COLUMN())&amp;":"&amp;ADDRESS(ROW()-1,COLUMN()))),IFERROR(VLOOKUP($C258,הוצאות!$B:$AA,K$4-1,FALSE),""))</f>
        <v/>
      </c>
      <c r="L258" s="79" t="str">
        <f ca="1">IF($C258="סה""כ",SUM(INDIRECT(ADDRESS(6,COLUMN())&amp;":"&amp;ADDRESS(ROW()-1,COLUMN()))),IFERROR(VLOOKUP($C258,הוצאות!$B:$AA,L$4-1,FALSE),""))</f>
        <v/>
      </c>
      <c r="M258" s="79" t="str">
        <f ca="1">IF($C258="סה""כ",SUM(INDIRECT(ADDRESS(6,COLUMN())&amp;":"&amp;ADDRESS(ROW()-1,COLUMN()))),IFERROR(VLOOKUP($C258,הוצאות!$B:$AA,M$4-1,FALSE),""))</f>
        <v/>
      </c>
      <c r="N258" s="79" t="str">
        <f ca="1">IF($C258="סה""כ",SUM(INDIRECT(ADDRESS(6,COLUMN())&amp;":"&amp;ADDRESS(ROW()-1,COLUMN()))),IFERROR(VLOOKUP($C258,הוצאות!$B:$AA,N$4-1,FALSE),""))</f>
        <v/>
      </c>
      <c r="O258" s="79" t="str">
        <f ca="1">IF($C258="סה""כ",SUM(INDIRECT(ADDRESS(6,COLUMN())&amp;":"&amp;ADDRESS(ROW()-1,COLUMN()))),IFERROR(VLOOKUP($C258,הוצאות!$B:$AA,O$4-1,FALSE),""))</f>
        <v/>
      </c>
    </row>
    <row r="259" spans="1:15" ht="16.5" thickBot="1" x14ac:dyDescent="0.3">
      <c r="A259" s="52">
        <f t="shared" si="4"/>
        <v>0</v>
      </c>
      <c r="C259" s="75" t="str">
        <f>IF(OR(C258="סה""כ",C258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59" s="76" t="str">
        <f>IF(C259="סה""כ","",IFERROR(VLOOKUP($C259,הוצאות!$B:$Z,5,FALSE),""))</f>
        <v/>
      </c>
      <c r="E259" s="77">
        <v>167435</v>
      </c>
      <c r="F259" s="77">
        <v>114565</v>
      </c>
      <c r="G259" s="77">
        <v>145246</v>
      </c>
      <c r="H259" s="78">
        <v>251440</v>
      </c>
      <c r="I259" s="78">
        <v>201029</v>
      </c>
      <c r="J259" s="78">
        <v>265358.28000000003</v>
      </c>
      <c r="K259" s="79" t="str">
        <f ca="1">IF($C259="סה""כ",SUM(INDIRECT(ADDRESS(6,COLUMN())&amp;":"&amp;ADDRESS(ROW()-1,COLUMN()))),IFERROR(VLOOKUP($C259,הוצאות!$B:$AA,K$4-1,FALSE),""))</f>
        <v/>
      </c>
      <c r="L259" s="79" t="str">
        <f ca="1">IF($C259="סה""כ",SUM(INDIRECT(ADDRESS(6,COLUMN())&amp;":"&amp;ADDRESS(ROW()-1,COLUMN()))),IFERROR(VLOOKUP($C259,הוצאות!$B:$AA,L$4-1,FALSE),""))</f>
        <v/>
      </c>
      <c r="M259" s="79" t="str">
        <f ca="1">IF($C259="סה""כ",SUM(INDIRECT(ADDRESS(6,COLUMN())&amp;":"&amp;ADDRESS(ROW()-1,COLUMN()))),IFERROR(VLOOKUP($C259,הוצאות!$B:$AA,M$4-1,FALSE),""))</f>
        <v/>
      </c>
      <c r="N259" s="79" t="str">
        <f ca="1">IF($C259="סה""כ",SUM(INDIRECT(ADDRESS(6,COLUMN())&amp;":"&amp;ADDRESS(ROW()-1,COLUMN()))),IFERROR(VLOOKUP($C259,הוצאות!$B:$AA,N$4-1,FALSE),""))</f>
        <v/>
      </c>
      <c r="O259" s="79" t="str">
        <f ca="1">IF($C259="סה""כ",SUM(INDIRECT(ADDRESS(6,COLUMN())&amp;":"&amp;ADDRESS(ROW()-1,COLUMN()))),IFERROR(VLOOKUP($C259,הוצאות!$B:$AA,O$4-1,FALSE),""))</f>
        <v/>
      </c>
    </row>
    <row r="260" spans="1:15" ht="16.5" thickBot="1" x14ac:dyDescent="0.3">
      <c r="A260" s="52">
        <f t="shared" si="4"/>
        <v>0</v>
      </c>
      <c r="C260" s="75" t="str">
        <f>IF(OR(C259="סה""כ",C259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0" s="76" t="str">
        <f>IF(C260="סה""כ","",IFERROR(VLOOKUP($C260,הוצאות!$B:$Z,5,FALSE),""))</f>
        <v/>
      </c>
      <c r="E260" s="77">
        <v>167435</v>
      </c>
      <c r="F260" s="77">
        <v>114565</v>
      </c>
      <c r="G260" s="77">
        <v>145246</v>
      </c>
      <c r="H260" s="78">
        <v>251440</v>
      </c>
      <c r="I260" s="78">
        <v>201029</v>
      </c>
      <c r="J260" s="78">
        <v>265358.28000000003</v>
      </c>
      <c r="K260" s="79" t="str">
        <f ca="1">IF($C260="סה""כ",SUM(INDIRECT(ADDRESS(6,COLUMN())&amp;":"&amp;ADDRESS(ROW()-1,COLUMN()))),IFERROR(VLOOKUP($C260,הוצאות!$B:$AA,K$4-1,FALSE),""))</f>
        <v/>
      </c>
      <c r="L260" s="79" t="str">
        <f ca="1">IF($C260="סה""כ",SUM(INDIRECT(ADDRESS(6,COLUMN())&amp;":"&amp;ADDRESS(ROW()-1,COLUMN()))),IFERROR(VLOOKUP($C260,הוצאות!$B:$AA,L$4-1,FALSE),""))</f>
        <v/>
      </c>
      <c r="M260" s="79" t="str">
        <f ca="1">IF($C260="סה""כ",SUM(INDIRECT(ADDRESS(6,COLUMN())&amp;":"&amp;ADDRESS(ROW()-1,COLUMN()))),IFERROR(VLOOKUP($C260,הוצאות!$B:$AA,M$4-1,FALSE),""))</f>
        <v/>
      </c>
      <c r="N260" s="79" t="str">
        <f ca="1">IF($C260="סה""כ",SUM(INDIRECT(ADDRESS(6,COLUMN())&amp;":"&amp;ADDRESS(ROW()-1,COLUMN()))),IFERROR(VLOOKUP($C260,הוצאות!$B:$AA,N$4-1,FALSE),""))</f>
        <v/>
      </c>
      <c r="O260" s="79" t="str">
        <f ca="1">IF($C260="סה""כ",SUM(INDIRECT(ADDRESS(6,COLUMN())&amp;":"&amp;ADDRESS(ROW()-1,COLUMN()))),IFERROR(VLOOKUP($C260,הוצאות!$B:$AA,O$4-1,FALSE),""))</f>
        <v/>
      </c>
    </row>
    <row r="261" spans="1:15" ht="16.5" thickBot="1" x14ac:dyDescent="0.3">
      <c r="A261" s="52">
        <f t="shared" si="4"/>
        <v>0</v>
      </c>
      <c r="C261" s="75" t="str">
        <f>IF(OR(C260="סה""כ",C260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1" s="76" t="str">
        <f>IF(C261="סה""כ","",IFERROR(VLOOKUP($C261,הוצאות!$B:$Z,5,FALSE),""))</f>
        <v/>
      </c>
      <c r="E261" s="77">
        <v>167435</v>
      </c>
      <c r="F261" s="77">
        <v>114565</v>
      </c>
      <c r="G261" s="77">
        <v>145246</v>
      </c>
      <c r="H261" s="78">
        <v>251440</v>
      </c>
      <c r="I261" s="78">
        <v>201029</v>
      </c>
      <c r="J261" s="78">
        <v>265358.28000000003</v>
      </c>
      <c r="K261" s="79" t="str">
        <f ca="1">IF($C261="סה""כ",SUM(INDIRECT(ADDRESS(6,COLUMN())&amp;":"&amp;ADDRESS(ROW()-1,COLUMN()))),IFERROR(VLOOKUP($C261,הוצאות!$B:$AA,K$4-1,FALSE),""))</f>
        <v/>
      </c>
      <c r="L261" s="79" t="str">
        <f ca="1">IF($C261="סה""כ",SUM(INDIRECT(ADDRESS(6,COLUMN())&amp;":"&amp;ADDRESS(ROW()-1,COLUMN()))),IFERROR(VLOOKUP($C261,הוצאות!$B:$AA,L$4-1,FALSE),""))</f>
        <v/>
      </c>
      <c r="M261" s="79" t="str">
        <f ca="1">IF($C261="סה""כ",SUM(INDIRECT(ADDRESS(6,COLUMN())&amp;":"&amp;ADDRESS(ROW()-1,COLUMN()))),IFERROR(VLOOKUP($C261,הוצאות!$B:$AA,M$4-1,FALSE),""))</f>
        <v/>
      </c>
      <c r="N261" s="79" t="str">
        <f ca="1">IF($C261="סה""כ",SUM(INDIRECT(ADDRESS(6,COLUMN())&amp;":"&amp;ADDRESS(ROW()-1,COLUMN()))),IFERROR(VLOOKUP($C261,הוצאות!$B:$AA,N$4-1,FALSE),""))</f>
        <v/>
      </c>
      <c r="O261" s="79" t="str">
        <f ca="1">IF($C261="סה""כ",SUM(INDIRECT(ADDRESS(6,COLUMN())&amp;":"&amp;ADDRESS(ROW()-1,COLUMN()))),IFERROR(VLOOKUP($C261,הוצאות!$B:$AA,O$4-1,FALSE),""))</f>
        <v/>
      </c>
    </row>
    <row r="262" spans="1:15" ht="16.5" thickBot="1" x14ac:dyDescent="0.3">
      <c r="A262" s="52">
        <f t="shared" si="4"/>
        <v>0</v>
      </c>
      <c r="C262" s="75" t="str">
        <f>IF(OR(C261="סה""כ",C261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2" s="76" t="str">
        <f>IF(C262="סה""כ","",IFERROR(VLOOKUP($C262,הוצאות!$B:$Z,5,FALSE),""))</f>
        <v/>
      </c>
      <c r="E262" s="77">
        <v>167435</v>
      </c>
      <c r="F262" s="77">
        <v>114565</v>
      </c>
      <c r="G262" s="77">
        <v>145246</v>
      </c>
      <c r="H262" s="78">
        <v>251440</v>
      </c>
      <c r="I262" s="78">
        <v>201029</v>
      </c>
      <c r="J262" s="78">
        <v>265358.28000000003</v>
      </c>
      <c r="K262" s="79" t="str">
        <f ca="1">IF($C262="סה""כ",SUM(INDIRECT(ADDRESS(6,COLUMN())&amp;":"&amp;ADDRESS(ROW()-1,COLUMN()))),IFERROR(VLOOKUP($C262,הוצאות!$B:$AA,K$4-1,FALSE),""))</f>
        <v/>
      </c>
      <c r="L262" s="79" t="str">
        <f ca="1">IF($C262="סה""כ",SUM(INDIRECT(ADDRESS(6,COLUMN())&amp;":"&amp;ADDRESS(ROW()-1,COLUMN()))),IFERROR(VLOOKUP($C262,הוצאות!$B:$AA,L$4-1,FALSE),""))</f>
        <v/>
      </c>
      <c r="M262" s="79" t="str">
        <f ca="1">IF($C262="סה""כ",SUM(INDIRECT(ADDRESS(6,COLUMN())&amp;":"&amp;ADDRESS(ROW()-1,COLUMN()))),IFERROR(VLOOKUP($C262,הוצאות!$B:$AA,M$4-1,FALSE),""))</f>
        <v/>
      </c>
      <c r="N262" s="79" t="str">
        <f ca="1">IF($C262="סה""כ",SUM(INDIRECT(ADDRESS(6,COLUMN())&amp;":"&amp;ADDRESS(ROW()-1,COLUMN()))),IFERROR(VLOOKUP($C262,הוצאות!$B:$AA,N$4-1,FALSE),""))</f>
        <v/>
      </c>
      <c r="O262" s="79" t="str">
        <f ca="1">IF($C262="סה""כ",SUM(INDIRECT(ADDRESS(6,COLUMN())&amp;":"&amp;ADDRESS(ROW()-1,COLUMN()))),IFERROR(VLOOKUP($C262,הוצאות!$B:$AA,O$4-1,FALSE),""))</f>
        <v/>
      </c>
    </row>
    <row r="263" spans="1:15" ht="16.5" thickBot="1" x14ac:dyDescent="0.3">
      <c r="A263" s="52">
        <f t="shared" ref="A263:A326" si="5">IF(C263&lt;2000000000,1,0)</f>
        <v>0</v>
      </c>
      <c r="C263" s="75" t="str">
        <f>IF(OR(C262="סה""כ",C262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3" s="76" t="str">
        <f>IF(C263="סה""כ","",IFERROR(VLOOKUP($C263,הוצאות!$B:$Z,5,FALSE),""))</f>
        <v/>
      </c>
      <c r="E263" s="77">
        <v>167435</v>
      </c>
      <c r="F263" s="77">
        <v>114565</v>
      </c>
      <c r="G263" s="77">
        <v>145246</v>
      </c>
      <c r="H263" s="78">
        <v>251440</v>
      </c>
      <c r="I263" s="78">
        <v>201029</v>
      </c>
      <c r="J263" s="78">
        <v>265358.28000000003</v>
      </c>
      <c r="K263" s="79" t="str">
        <f ca="1">IF($C263="סה""כ",SUM(INDIRECT(ADDRESS(6,COLUMN())&amp;":"&amp;ADDRESS(ROW()-1,COLUMN()))),IFERROR(VLOOKUP($C263,הוצאות!$B:$AA,K$4-1,FALSE),""))</f>
        <v/>
      </c>
      <c r="L263" s="79" t="str">
        <f ca="1">IF($C263="סה""כ",SUM(INDIRECT(ADDRESS(6,COLUMN())&amp;":"&amp;ADDRESS(ROW()-1,COLUMN()))),IFERROR(VLOOKUP($C263,הוצאות!$B:$AA,L$4-1,FALSE),""))</f>
        <v/>
      </c>
      <c r="M263" s="79" t="str">
        <f ca="1">IF($C263="סה""כ",SUM(INDIRECT(ADDRESS(6,COLUMN())&amp;":"&amp;ADDRESS(ROW()-1,COLUMN()))),IFERROR(VLOOKUP($C263,הוצאות!$B:$AA,M$4-1,FALSE),""))</f>
        <v/>
      </c>
      <c r="N263" s="79" t="str">
        <f ca="1">IF($C263="סה""כ",SUM(INDIRECT(ADDRESS(6,COLUMN())&amp;":"&amp;ADDRESS(ROW()-1,COLUMN()))),IFERROR(VLOOKUP($C263,הוצאות!$B:$AA,N$4-1,FALSE),""))</f>
        <v/>
      </c>
      <c r="O263" s="79" t="str">
        <f ca="1">IF($C263="סה""כ",SUM(INDIRECT(ADDRESS(6,COLUMN())&amp;":"&amp;ADDRESS(ROW()-1,COLUMN()))),IFERROR(VLOOKUP($C263,הוצאות!$B:$AA,O$4-1,FALSE),""))</f>
        <v/>
      </c>
    </row>
    <row r="264" spans="1:15" ht="16.5" thickBot="1" x14ac:dyDescent="0.3">
      <c r="A264" s="52">
        <f t="shared" si="5"/>
        <v>0</v>
      </c>
      <c r="C264" s="75" t="str">
        <f>IF(OR(C263="סה""כ",C263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4" s="76" t="str">
        <f>IF(C264="סה""כ","",IFERROR(VLOOKUP($C264,הוצאות!$B:$Z,5,FALSE),""))</f>
        <v/>
      </c>
      <c r="E264" s="77">
        <v>167435</v>
      </c>
      <c r="F264" s="77">
        <v>114565</v>
      </c>
      <c r="G264" s="77">
        <v>145246</v>
      </c>
      <c r="H264" s="78">
        <v>251440</v>
      </c>
      <c r="I264" s="78">
        <v>201029</v>
      </c>
      <c r="J264" s="78">
        <v>265358.28000000003</v>
      </c>
      <c r="K264" s="79" t="str">
        <f ca="1">IF($C264="סה""כ",SUM(INDIRECT(ADDRESS(6,COLUMN())&amp;":"&amp;ADDRESS(ROW()-1,COLUMN()))),IFERROR(VLOOKUP($C264,הוצאות!$B:$AA,K$4-1,FALSE),""))</f>
        <v/>
      </c>
      <c r="L264" s="79" t="str">
        <f ca="1">IF($C264="סה""כ",SUM(INDIRECT(ADDRESS(6,COLUMN())&amp;":"&amp;ADDRESS(ROW()-1,COLUMN()))),IFERROR(VLOOKUP($C264,הוצאות!$B:$AA,L$4-1,FALSE),""))</f>
        <v/>
      </c>
      <c r="M264" s="79" t="str">
        <f ca="1">IF($C264="סה""כ",SUM(INDIRECT(ADDRESS(6,COLUMN())&amp;":"&amp;ADDRESS(ROW()-1,COLUMN()))),IFERROR(VLOOKUP($C264,הוצאות!$B:$AA,M$4-1,FALSE),""))</f>
        <v/>
      </c>
      <c r="N264" s="79" t="str">
        <f ca="1">IF($C264="סה""כ",SUM(INDIRECT(ADDRESS(6,COLUMN())&amp;":"&amp;ADDRESS(ROW()-1,COLUMN()))),IFERROR(VLOOKUP($C264,הוצאות!$B:$AA,N$4-1,FALSE),""))</f>
        <v/>
      </c>
      <c r="O264" s="79" t="str">
        <f ca="1">IF($C264="סה""כ",SUM(INDIRECT(ADDRESS(6,COLUMN())&amp;":"&amp;ADDRESS(ROW()-1,COLUMN()))),IFERROR(VLOOKUP($C264,הוצאות!$B:$AA,O$4-1,FALSE),""))</f>
        <v/>
      </c>
    </row>
    <row r="265" spans="1:15" ht="16.5" thickBot="1" x14ac:dyDescent="0.3">
      <c r="A265" s="52">
        <f t="shared" si="5"/>
        <v>0</v>
      </c>
      <c r="C265" s="75" t="str">
        <f>IF(OR(C264="סה""כ",C264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5" s="76" t="str">
        <f>IF(C265="סה""כ","",IFERROR(VLOOKUP($C265,הוצאות!$B:$Z,5,FALSE),""))</f>
        <v/>
      </c>
      <c r="E265" s="77">
        <v>167435</v>
      </c>
      <c r="F265" s="77">
        <v>114565</v>
      </c>
      <c r="G265" s="77">
        <v>145246</v>
      </c>
      <c r="H265" s="78">
        <v>251440</v>
      </c>
      <c r="I265" s="78">
        <v>201029</v>
      </c>
      <c r="J265" s="78">
        <v>265358.28000000003</v>
      </c>
      <c r="K265" s="79" t="str">
        <f ca="1">IF($C265="סה""כ",SUM(INDIRECT(ADDRESS(6,COLUMN())&amp;":"&amp;ADDRESS(ROW()-1,COLUMN()))),IFERROR(VLOOKUP($C265,הוצאות!$B:$AA,K$4-1,FALSE),""))</f>
        <v/>
      </c>
      <c r="L265" s="79" t="str">
        <f ca="1">IF($C265="סה""כ",SUM(INDIRECT(ADDRESS(6,COLUMN())&amp;":"&amp;ADDRESS(ROW()-1,COLUMN()))),IFERROR(VLOOKUP($C265,הוצאות!$B:$AA,L$4-1,FALSE),""))</f>
        <v/>
      </c>
      <c r="M265" s="79" t="str">
        <f ca="1">IF($C265="סה""כ",SUM(INDIRECT(ADDRESS(6,COLUMN())&amp;":"&amp;ADDRESS(ROW()-1,COLUMN()))),IFERROR(VLOOKUP($C265,הוצאות!$B:$AA,M$4-1,FALSE),""))</f>
        <v/>
      </c>
      <c r="N265" s="79" t="str">
        <f ca="1">IF($C265="סה""כ",SUM(INDIRECT(ADDRESS(6,COLUMN())&amp;":"&amp;ADDRESS(ROW()-1,COLUMN()))),IFERROR(VLOOKUP($C265,הוצאות!$B:$AA,N$4-1,FALSE),""))</f>
        <v/>
      </c>
      <c r="O265" s="79" t="str">
        <f ca="1">IF($C265="סה""כ",SUM(INDIRECT(ADDRESS(6,COLUMN())&amp;":"&amp;ADDRESS(ROW()-1,COLUMN()))),IFERROR(VLOOKUP($C265,הוצאות!$B:$AA,O$4-1,FALSE),""))</f>
        <v/>
      </c>
    </row>
    <row r="266" spans="1:15" ht="16.5" thickBot="1" x14ac:dyDescent="0.3">
      <c r="A266" s="52">
        <f t="shared" si="5"/>
        <v>0</v>
      </c>
      <c r="C266" s="75" t="str">
        <f>IF(OR(C265="סה""כ",C265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6" s="76" t="str">
        <f>IF(C266="סה""כ","",IFERROR(VLOOKUP($C266,הוצאות!$B:$Z,5,FALSE),""))</f>
        <v/>
      </c>
      <c r="E266" s="77">
        <v>167435</v>
      </c>
      <c r="F266" s="77">
        <v>114565</v>
      </c>
      <c r="G266" s="77">
        <v>145246</v>
      </c>
      <c r="H266" s="78">
        <v>251440</v>
      </c>
      <c r="I266" s="78">
        <v>201029</v>
      </c>
      <c r="J266" s="78">
        <v>265358.28000000003</v>
      </c>
      <c r="K266" s="79" t="str">
        <f ca="1">IF($C266="סה""כ",SUM(INDIRECT(ADDRESS(6,COLUMN())&amp;":"&amp;ADDRESS(ROW()-1,COLUMN()))),IFERROR(VLOOKUP($C266,הוצאות!$B:$AA,K$4-1,FALSE),""))</f>
        <v/>
      </c>
      <c r="L266" s="79" t="str">
        <f ca="1">IF($C266="סה""כ",SUM(INDIRECT(ADDRESS(6,COLUMN())&amp;":"&amp;ADDRESS(ROW()-1,COLUMN()))),IFERROR(VLOOKUP($C266,הוצאות!$B:$AA,L$4-1,FALSE),""))</f>
        <v/>
      </c>
      <c r="M266" s="79" t="str">
        <f ca="1">IF($C266="סה""כ",SUM(INDIRECT(ADDRESS(6,COLUMN())&amp;":"&amp;ADDRESS(ROW()-1,COLUMN()))),IFERROR(VLOOKUP($C266,הוצאות!$B:$AA,M$4-1,FALSE),""))</f>
        <v/>
      </c>
      <c r="N266" s="79" t="str">
        <f ca="1">IF($C266="סה""כ",SUM(INDIRECT(ADDRESS(6,COLUMN())&amp;":"&amp;ADDRESS(ROW()-1,COLUMN()))),IFERROR(VLOOKUP($C266,הוצאות!$B:$AA,N$4-1,FALSE),""))</f>
        <v/>
      </c>
      <c r="O266" s="79" t="str">
        <f ca="1">IF($C266="סה""כ",SUM(INDIRECT(ADDRESS(6,COLUMN())&amp;":"&amp;ADDRESS(ROW()-1,COLUMN()))),IFERROR(VLOOKUP($C266,הוצאות!$B:$AA,O$4-1,FALSE),""))</f>
        <v/>
      </c>
    </row>
    <row r="267" spans="1:15" ht="16.5" thickBot="1" x14ac:dyDescent="0.3">
      <c r="A267" s="52">
        <f t="shared" si="5"/>
        <v>0</v>
      </c>
      <c r="C267" s="75" t="str">
        <f>IF(OR(C266="סה""כ",C266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7" s="76" t="str">
        <f>IF(C267="סה""כ","",IFERROR(VLOOKUP($C267,הוצאות!$B:$Z,5,FALSE),""))</f>
        <v/>
      </c>
      <c r="E267" s="77">
        <v>167435</v>
      </c>
      <c r="F267" s="77">
        <v>114565</v>
      </c>
      <c r="G267" s="77">
        <v>145246</v>
      </c>
      <c r="H267" s="78">
        <v>251440</v>
      </c>
      <c r="I267" s="78">
        <v>201029</v>
      </c>
      <c r="J267" s="78">
        <v>265358.28000000003</v>
      </c>
      <c r="K267" s="79" t="str">
        <f ca="1">IF($C267="סה""כ",SUM(INDIRECT(ADDRESS(6,COLUMN())&amp;":"&amp;ADDRESS(ROW()-1,COLUMN()))),IFERROR(VLOOKUP($C267,הוצאות!$B:$AA,K$4-1,FALSE),""))</f>
        <v/>
      </c>
      <c r="L267" s="79" t="str">
        <f ca="1">IF($C267="סה""כ",SUM(INDIRECT(ADDRESS(6,COLUMN())&amp;":"&amp;ADDRESS(ROW()-1,COLUMN()))),IFERROR(VLOOKUP($C267,הוצאות!$B:$AA,L$4-1,FALSE),""))</f>
        <v/>
      </c>
      <c r="M267" s="79" t="str">
        <f ca="1">IF($C267="סה""כ",SUM(INDIRECT(ADDRESS(6,COLUMN())&amp;":"&amp;ADDRESS(ROW()-1,COLUMN()))),IFERROR(VLOOKUP($C267,הוצאות!$B:$AA,M$4-1,FALSE),""))</f>
        <v/>
      </c>
      <c r="N267" s="79" t="str">
        <f ca="1">IF($C267="סה""כ",SUM(INDIRECT(ADDRESS(6,COLUMN())&amp;":"&amp;ADDRESS(ROW()-1,COLUMN()))),IFERROR(VLOOKUP($C267,הוצאות!$B:$AA,N$4-1,FALSE),""))</f>
        <v/>
      </c>
      <c r="O267" s="79" t="str">
        <f ca="1">IF($C267="סה""כ",SUM(INDIRECT(ADDRESS(6,COLUMN())&amp;":"&amp;ADDRESS(ROW()-1,COLUMN()))),IFERROR(VLOOKUP($C267,הוצאות!$B:$AA,O$4-1,FALSE),""))</f>
        <v/>
      </c>
    </row>
    <row r="268" spans="1:15" ht="16.5" thickBot="1" x14ac:dyDescent="0.3">
      <c r="A268" s="52">
        <f t="shared" si="5"/>
        <v>0</v>
      </c>
      <c r="C268" s="75" t="str">
        <f>IF(OR(C267="סה""כ",C267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8" s="76" t="str">
        <f>IF(C268="סה""כ","",IFERROR(VLOOKUP($C268,הוצאות!$B:$Z,5,FALSE),""))</f>
        <v/>
      </c>
      <c r="E268" s="77">
        <v>167435</v>
      </c>
      <c r="F268" s="77">
        <v>114565</v>
      </c>
      <c r="G268" s="77">
        <v>145246</v>
      </c>
      <c r="H268" s="78">
        <v>251440</v>
      </c>
      <c r="I268" s="78">
        <v>201029</v>
      </c>
      <c r="J268" s="78">
        <v>265358.28000000003</v>
      </c>
      <c r="K268" s="79" t="str">
        <f ca="1">IF($C268="סה""כ",SUM(INDIRECT(ADDRESS(6,COLUMN())&amp;":"&amp;ADDRESS(ROW()-1,COLUMN()))),IFERROR(VLOOKUP($C268,הוצאות!$B:$AA,K$4-1,FALSE),""))</f>
        <v/>
      </c>
      <c r="L268" s="79" t="str">
        <f ca="1">IF($C268="סה""כ",SUM(INDIRECT(ADDRESS(6,COLUMN())&amp;":"&amp;ADDRESS(ROW()-1,COLUMN()))),IFERROR(VLOOKUP($C268,הוצאות!$B:$AA,L$4-1,FALSE),""))</f>
        <v/>
      </c>
      <c r="M268" s="79" t="str">
        <f ca="1">IF($C268="סה""כ",SUM(INDIRECT(ADDRESS(6,COLUMN())&amp;":"&amp;ADDRESS(ROW()-1,COLUMN()))),IFERROR(VLOOKUP($C268,הוצאות!$B:$AA,M$4-1,FALSE),""))</f>
        <v/>
      </c>
      <c r="N268" s="79" t="str">
        <f ca="1">IF($C268="סה""כ",SUM(INDIRECT(ADDRESS(6,COLUMN())&amp;":"&amp;ADDRESS(ROW()-1,COLUMN()))),IFERROR(VLOOKUP($C268,הוצאות!$B:$AA,N$4-1,FALSE),""))</f>
        <v/>
      </c>
      <c r="O268" s="79" t="str">
        <f ca="1">IF($C268="סה""כ",SUM(INDIRECT(ADDRESS(6,COLUMN())&amp;":"&amp;ADDRESS(ROW()-1,COLUMN()))),IFERROR(VLOOKUP($C268,הוצאות!$B:$AA,O$4-1,FALSE),""))</f>
        <v/>
      </c>
    </row>
    <row r="269" spans="1:15" ht="16.5" thickBot="1" x14ac:dyDescent="0.3">
      <c r="A269" s="52">
        <f t="shared" si="5"/>
        <v>0</v>
      </c>
      <c r="C269" s="75" t="str">
        <f>IF(OR(C268="סה""כ",C268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69" s="76" t="str">
        <f>IF(C269="סה""כ","",IFERROR(VLOOKUP($C269,הוצאות!$B:$Z,5,FALSE),""))</f>
        <v/>
      </c>
      <c r="E269" s="77">
        <v>167435</v>
      </c>
      <c r="F269" s="77">
        <v>114565</v>
      </c>
      <c r="G269" s="77">
        <v>145246</v>
      </c>
      <c r="H269" s="78">
        <v>251440</v>
      </c>
      <c r="I269" s="78">
        <v>201029</v>
      </c>
      <c r="J269" s="78">
        <v>265358.28000000003</v>
      </c>
      <c r="K269" s="79" t="str">
        <f ca="1">IF($C269="סה""כ",SUM(INDIRECT(ADDRESS(6,COLUMN())&amp;":"&amp;ADDRESS(ROW()-1,COLUMN()))),IFERROR(VLOOKUP($C269,הוצאות!$B:$AA,K$4-1,FALSE),""))</f>
        <v/>
      </c>
      <c r="L269" s="79" t="str">
        <f ca="1">IF($C269="סה""כ",SUM(INDIRECT(ADDRESS(6,COLUMN())&amp;":"&amp;ADDRESS(ROW()-1,COLUMN()))),IFERROR(VLOOKUP($C269,הוצאות!$B:$AA,L$4-1,FALSE),""))</f>
        <v/>
      </c>
      <c r="M269" s="79" t="str">
        <f ca="1">IF($C269="סה""כ",SUM(INDIRECT(ADDRESS(6,COLUMN())&amp;":"&amp;ADDRESS(ROW()-1,COLUMN()))),IFERROR(VLOOKUP($C269,הוצאות!$B:$AA,M$4-1,FALSE),""))</f>
        <v/>
      </c>
      <c r="N269" s="79" t="str">
        <f ca="1">IF($C269="סה""כ",SUM(INDIRECT(ADDRESS(6,COLUMN())&amp;":"&amp;ADDRESS(ROW()-1,COLUMN()))),IFERROR(VLOOKUP($C269,הוצאות!$B:$AA,N$4-1,FALSE),""))</f>
        <v/>
      </c>
      <c r="O269" s="79" t="str">
        <f ca="1">IF($C269="סה""כ",SUM(INDIRECT(ADDRESS(6,COLUMN())&amp;":"&amp;ADDRESS(ROW()-1,COLUMN()))),IFERROR(VLOOKUP($C269,הוצאות!$B:$AA,O$4-1,FALSE),""))</f>
        <v/>
      </c>
    </row>
    <row r="270" spans="1:15" ht="16.5" thickBot="1" x14ac:dyDescent="0.3">
      <c r="A270" s="52">
        <f t="shared" si="5"/>
        <v>0</v>
      </c>
      <c r="C270" s="75" t="str">
        <f>IF(OR(C269="סה""כ",C269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0" s="76" t="str">
        <f>IF(C270="סה""כ","",IFERROR(VLOOKUP($C270,הוצאות!$B:$Z,5,FALSE),""))</f>
        <v/>
      </c>
      <c r="E270" s="77">
        <v>167435</v>
      </c>
      <c r="F270" s="77">
        <v>114565</v>
      </c>
      <c r="G270" s="77">
        <v>145246</v>
      </c>
      <c r="H270" s="78">
        <v>251440</v>
      </c>
      <c r="I270" s="78">
        <v>201029</v>
      </c>
      <c r="J270" s="78">
        <v>265358.28000000003</v>
      </c>
      <c r="K270" s="79" t="str">
        <f ca="1">IF($C270="סה""כ",SUM(INDIRECT(ADDRESS(6,COLUMN())&amp;":"&amp;ADDRESS(ROW()-1,COLUMN()))),IFERROR(VLOOKUP($C270,הוצאות!$B:$AA,K$4-1,FALSE),""))</f>
        <v/>
      </c>
      <c r="L270" s="79" t="str">
        <f ca="1">IF($C270="סה""כ",SUM(INDIRECT(ADDRESS(6,COLUMN())&amp;":"&amp;ADDRESS(ROW()-1,COLUMN()))),IFERROR(VLOOKUP($C270,הוצאות!$B:$AA,L$4-1,FALSE),""))</f>
        <v/>
      </c>
      <c r="M270" s="79" t="str">
        <f ca="1">IF($C270="סה""כ",SUM(INDIRECT(ADDRESS(6,COLUMN())&amp;":"&amp;ADDRESS(ROW()-1,COLUMN()))),IFERROR(VLOOKUP($C270,הוצאות!$B:$AA,M$4-1,FALSE),""))</f>
        <v/>
      </c>
      <c r="N270" s="79" t="str">
        <f ca="1">IF($C270="סה""כ",SUM(INDIRECT(ADDRESS(6,COLUMN())&amp;":"&amp;ADDRESS(ROW()-1,COLUMN()))),IFERROR(VLOOKUP($C270,הוצאות!$B:$AA,N$4-1,FALSE),""))</f>
        <v/>
      </c>
      <c r="O270" s="79" t="str">
        <f ca="1">IF($C270="סה""כ",SUM(INDIRECT(ADDRESS(6,COLUMN())&amp;":"&amp;ADDRESS(ROW()-1,COLUMN()))),IFERROR(VLOOKUP($C270,הוצאות!$B:$AA,O$4-1,FALSE),""))</f>
        <v/>
      </c>
    </row>
    <row r="271" spans="1:15" ht="16.5" thickBot="1" x14ac:dyDescent="0.3">
      <c r="A271" s="52">
        <f t="shared" si="5"/>
        <v>0</v>
      </c>
      <c r="C271" s="75" t="str">
        <f>IF(OR(C270="סה""כ",C270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1" s="76" t="str">
        <f>IF(C271="סה""כ","",IFERROR(VLOOKUP($C271,הוצאות!$B:$Z,5,FALSE),""))</f>
        <v/>
      </c>
      <c r="E271" s="77">
        <v>167435</v>
      </c>
      <c r="F271" s="77">
        <v>114565</v>
      </c>
      <c r="G271" s="77">
        <v>145246</v>
      </c>
      <c r="H271" s="78">
        <v>251440</v>
      </c>
      <c r="I271" s="78">
        <v>201029</v>
      </c>
      <c r="J271" s="78">
        <v>265358.28000000003</v>
      </c>
      <c r="K271" s="79" t="str">
        <f ca="1">IF($C271="סה""כ",SUM(INDIRECT(ADDRESS(6,COLUMN())&amp;":"&amp;ADDRESS(ROW()-1,COLUMN()))),IFERROR(VLOOKUP($C271,הוצאות!$B:$AA,K$4-1,FALSE),""))</f>
        <v/>
      </c>
      <c r="L271" s="79" t="str">
        <f ca="1">IF($C271="סה""כ",SUM(INDIRECT(ADDRESS(6,COLUMN())&amp;":"&amp;ADDRESS(ROW()-1,COLUMN()))),IFERROR(VLOOKUP($C271,הוצאות!$B:$AA,L$4-1,FALSE),""))</f>
        <v/>
      </c>
      <c r="M271" s="79" t="str">
        <f ca="1">IF($C271="סה""כ",SUM(INDIRECT(ADDRESS(6,COLUMN())&amp;":"&amp;ADDRESS(ROW()-1,COLUMN()))),IFERROR(VLOOKUP($C271,הוצאות!$B:$AA,M$4-1,FALSE),""))</f>
        <v/>
      </c>
      <c r="N271" s="79" t="str">
        <f ca="1">IF($C271="סה""כ",SUM(INDIRECT(ADDRESS(6,COLUMN())&amp;":"&amp;ADDRESS(ROW()-1,COLUMN()))),IFERROR(VLOOKUP($C271,הוצאות!$B:$AA,N$4-1,FALSE),""))</f>
        <v/>
      </c>
      <c r="O271" s="79" t="str">
        <f ca="1">IF($C271="סה""כ",SUM(INDIRECT(ADDRESS(6,COLUMN())&amp;":"&amp;ADDRESS(ROW()-1,COLUMN()))),IFERROR(VLOOKUP($C271,הוצאות!$B:$AA,O$4-1,FALSE),""))</f>
        <v/>
      </c>
    </row>
    <row r="272" spans="1:15" ht="16.5" thickBot="1" x14ac:dyDescent="0.3">
      <c r="A272" s="52">
        <f t="shared" si="5"/>
        <v>0</v>
      </c>
      <c r="C272" s="75" t="str">
        <f>IF(OR(C271="סה""כ",C271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2" s="76" t="str">
        <f>IF(C272="סה""כ","",IFERROR(VLOOKUP($C272,הוצאות!$B:$Z,5,FALSE),""))</f>
        <v/>
      </c>
      <c r="E272" s="77">
        <v>167435</v>
      </c>
      <c r="F272" s="77">
        <v>114565</v>
      </c>
      <c r="G272" s="77">
        <v>145246</v>
      </c>
      <c r="H272" s="78">
        <v>251440</v>
      </c>
      <c r="I272" s="78">
        <v>201029</v>
      </c>
      <c r="J272" s="78">
        <v>265358.28000000003</v>
      </c>
      <c r="K272" s="79" t="str">
        <f ca="1">IF($C272="סה""כ",SUM(INDIRECT(ADDRESS(6,COLUMN())&amp;":"&amp;ADDRESS(ROW()-1,COLUMN()))),IFERROR(VLOOKUP($C272,הוצאות!$B:$AA,K$4-1,FALSE),""))</f>
        <v/>
      </c>
      <c r="L272" s="79" t="str">
        <f ca="1">IF($C272="סה""כ",SUM(INDIRECT(ADDRESS(6,COLUMN())&amp;":"&amp;ADDRESS(ROW()-1,COLUMN()))),IFERROR(VLOOKUP($C272,הוצאות!$B:$AA,L$4-1,FALSE),""))</f>
        <v/>
      </c>
      <c r="M272" s="79" t="str">
        <f ca="1">IF($C272="סה""כ",SUM(INDIRECT(ADDRESS(6,COLUMN())&amp;":"&amp;ADDRESS(ROW()-1,COLUMN()))),IFERROR(VLOOKUP($C272,הוצאות!$B:$AA,M$4-1,FALSE),""))</f>
        <v/>
      </c>
      <c r="N272" s="79" t="str">
        <f ca="1">IF($C272="סה""כ",SUM(INDIRECT(ADDRESS(6,COLUMN())&amp;":"&amp;ADDRESS(ROW()-1,COLUMN()))),IFERROR(VLOOKUP($C272,הוצאות!$B:$AA,N$4-1,FALSE),""))</f>
        <v/>
      </c>
      <c r="O272" s="79" t="str">
        <f ca="1">IF($C272="סה""כ",SUM(INDIRECT(ADDRESS(6,COLUMN())&amp;":"&amp;ADDRESS(ROW()-1,COLUMN()))),IFERROR(VLOOKUP($C272,הוצאות!$B:$AA,O$4-1,FALSE),""))</f>
        <v/>
      </c>
    </row>
    <row r="273" spans="1:15" ht="16.5" thickBot="1" x14ac:dyDescent="0.3">
      <c r="A273" s="52">
        <f t="shared" si="5"/>
        <v>0</v>
      </c>
      <c r="C273" s="75" t="str">
        <f>IF(OR(C272="סה""כ",C272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3" s="76" t="str">
        <f>IF(C273="סה""כ","",IFERROR(VLOOKUP($C273,הוצאות!$B:$Z,5,FALSE),""))</f>
        <v/>
      </c>
      <c r="E273" s="77">
        <v>167435</v>
      </c>
      <c r="F273" s="77">
        <v>114565</v>
      </c>
      <c r="G273" s="77">
        <v>145246</v>
      </c>
      <c r="H273" s="78">
        <v>251440</v>
      </c>
      <c r="I273" s="78">
        <v>201029</v>
      </c>
      <c r="J273" s="78">
        <v>265358.28000000003</v>
      </c>
      <c r="K273" s="79" t="str">
        <f ca="1">IF($C273="סה""כ",SUM(INDIRECT(ADDRESS(6,COLUMN())&amp;":"&amp;ADDRESS(ROW()-1,COLUMN()))),IFERROR(VLOOKUP($C273,הוצאות!$B:$AA,K$4-1,FALSE),""))</f>
        <v/>
      </c>
      <c r="L273" s="79" t="str">
        <f ca="1">IF($C273="סה""כ",SUM(INDIRECT(ADDRESS(6,COLUMN())&amp;":"&amp;ADDRESS(ROW()-1,COLUMN()))),IFERROR(VLOOKUP($C273,הוצאות!$B:$AA,L$4-1,FALSE),""))</f>
        <v/>
      </c>
      <c r="M273" s="79" t="str">
        <f ca="1">IF($C273="סה""כ",SUM(INDIRECT(ADDRESS(6,COLUMN())&amp;":"&amp;ADDRESS(ROW()-1,COLUMN()))),IFERROR(VLOOKUP($C273,הוצאות!$B:$AA,M$4-1,FALSE),""))</f>
        <v/>
      </c>
      <c r="N273" s="79" t="str">
        <f ca="1">IF($C273="סה""כ",SUM(INDIRECT(ADDRESS(6,COLUMN())&amp;":"&amp;ADDRESS(ROW()-1,COLUMN()))),IFERROR(VLOOKUP($C273,הוצאות!$B:$AA,N$4-1,FALSE),""))</f>
        <v/>
      </c>
      <c r="O273" s="79" t="str">
        <f ca="1">IF($C273="סה""כ",SUM(INDIRECT(ADDRESS(6,COLUMN())&amp;":"&amp;ADDRESS(ROW()-1,COLUMN()))),IFERROR(VLOOKUP($C273,הוצאות!$B:$AA,O$4-1,FALSE),""))</f>
        <v/>
      </c>
    </row>
    <row r="274" spans="1:15" ht="16.5" thickBot="1" x14ac:dyDescent="0.3">
      <c r="A274" s="52">
        <f t="shared" si="5"/>
        <v>0</v>
      </c>
      <c r="C274" s="75" t="str">
        <f>IF(OR(C273="סה""כ",C273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4" s="76" t="str">
        <f>IF(C274="סה""כ","",IFERROR(VLOOKUP($C274,הוצאות!$B:$Z,5,FALSE),""))</f>
        <v/>
      </c>
      <c r="E274" s="77">
        <v>167435</v>
      </c>
      <c r="F274" s="77">
        <v>114565</v>
      </c>
      <c r="G274" s="77">
        <v>145246</v>
      </c>
      <c r="H274" s="78">
        <v>251440</v>
      </c>
      <c r="I274" s="78">
        <v>201029</v>
      </c>
      <c r="J274" s="78">
        <v>265358.28000000003</v>
      </c>
      <c r="K274" s="79" t="str">
        <f ca="1">IF($C274="סה""כ",SUM(INDIRECT(ADDRESS(6,COLUMN())&amp;":"&amp;ADDRESS(ROW()-1,COLUMN()))),IFERROR(VLOOKUP($C274,הוצאות!$B:$AA,K$4-1,FALSE),""))</f>
        <v/>
      </c>
      <c r="L274" s="79" t="str">
        <f ca="1">IF($C274="סה""כ",SUM(INDIRECT(ADDRESS(6,COLUMN())&amp;":"&amp;ADDRESS(ROW()-1,COLUMN()))),IFERROR(VLOOKUP($C274,הוצאות!$B:$AA,L$4-1,FALSE),""))</f>
        <v/>
      </c>
      <c r="M274" s="79" t="str">
        <f ca="1">IF($C274="סה""כ",SUM(INDIRECT(ADDRESS(6,COLUMN())&amp;":"&amp;ADDRESS(ROW()-1,COLUMN()))),IFERROR(VLOOKUP($C274,הוצאות!$B:$AA,M$4-1,FALSE),""))</f>
        <v/>
      </c>
      <c r="N274" s="79" t="str">
        <f ca="1">IF($C274="סה""כ",SUM(INDIRECT(ADDRESS(6,COLUMN())&amp;":"&amp;ADDRESS(ROW()-1,COLUMN()))),IFERROR(VLOOKUP($C274,הוצאות!$B:$AA,N$4-1,FALSE),""))</f>
        <v/>
      </c>
      <c r="O274" s="79" t="str">
        <f ca="1">IF($C274="סה""כ",SUM(INDIRECT(ADDRESS(6,COLUMN())&amp;":"&amp;ADDRESS(ROW()-1,COLUMN()))),IFERROR(VLOOKUP($C274,הוצאות!$B:$AA,O$4-1,FALSE),""))</f>
        <v/>
      </c>
    </row>
    <row r="275" spans="1:15" ht="16.5" thickBot="1" x14ac:dyDescent="0.3">
      <c r="A275" s="52">
        <f t="shared" si="5"/>
        <v>0</v>
      </c>
      <c r="C275" s="75" t="str">
        <f>IF(OR(C274="סה""כ",C274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5" s="76" t="str">
        <f>IF(C275="סה""כ","",IFERROR(VLOOKUP($C275,הוצאות!$B:$Z,5,FALSE),""))</f>
        <v/>
      </c>
      <c r="E275" s="77">
        <v>167435</v>
      </c>
      <c r="F275" s="77">
        <v>114565</v>
      </c>
      <c r="G275" s="77">
        <v>145246</v>
      </c>
      <c r="H275" s="78">
        <v>251440</v>
      </c>
      <c r="I275" s="78">
        <v>201029</v>
      </c>
      <c r="J275" s="78">
        <v>265358.28000000003</v>
      </c>
      <c r="K275" s="79" t="str">
        <f ca="1">IF($C275="סה""כ",SUM(INDIRECT(ADDRESS(6,COLUMN())&amp;":"&amp;ADDRESS(ROW()-1,COLUMN()))),IFERROR(VLOOKUP($C275,הוצאות!$B:$AA,K$4-1,FALSE),""))</f>
        <v/>
      </c>
      <c r="L275" s="79" t="str">
        <f ca="1">IF($C275="סה""כ",SUM(INDIRECT(ADDRESS(6,COLUMN())&amp;":"&amp;ADDRESS(ROW()-1,COLUMN()))),IFERROR(VLOOKUP($C275,הוצאות!$B:$AA,L$4-1,FALSE),""))</f>
        <v/>
      </c>
      <c r="M275" s="79" t="str">
        <f ca="1">IF($C275="סה""כ",SUM(INDIRECT(ADDRESS(6,COLUMN())&amp;":"&amp;ADDRESS(ROW()-1,COLUMN()))),IFERROR(VLOOKUP($C275,הוצאות!$B:$AA,M$4-1,FALSE),""))</f>
        <v/>
      </c>
      <c r="N275" s="79" t="str">
        <f ca="1">IF($C275="סה""כ",SUM(INDIRECT(ADDRESS(6,COLUMN())&amp;":"&amp;ADDRESS(ROW()-1,COLUMN()))),IFERROR(VLOOKUP($C275,הוצאות!$B:$AA,N$4-1,FALSE),""))</f>
        <v/>
      </c>
      <c r="O275" s="79" t="str">
        <f ca="1">IF($C275="סה""כ",SUM(INDIRECT(ADDRESS(6,COLUMN())&amp;":"&amp;ADDRESS(ROW()-1,COLUMN()))),IFERROR(VLOOKUP($C275,הוצאות!$B:$AA,O$4-1,FALSE),""))</f>
        <v/>
      </c>
    </row>
    <row r="276" spans="1:15" ht="16.5" thickBot="1" x14ac:dyDescent="0.3">
      <c r="A276" s="52">
        <f t="shared" si="5"/>
        <v>0</v>
      </c>
      <c r="C276" s="75" t="str">
        <f>IF(OR(C275="סה""כ",C275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6" s="76" t="str">
        <f>IF(C276="סה""כ","",IFERROR(VLOOKUP($C276,הוצאות!$B:$Z,5,FALSE),""))</f>
        <v/>
      </c>
      <c r="E276" s="77">
        <v>167435</v>
      </c>
      <c r="F276" s="77">
        <v>114565</v>
      </c>
      <c r="G276" s="77">
        <v>145246</v>
      </c>
      <c r="H276" s="78">
        <v>251440</v>
      </c>
      <c r="I276" s="78">
        <v>201029</v>
      </c>
      <c r="J276" s="78">
        <v>265358.28000000003</v>
      </c>
      <c r="K276" s="79" t="str">
        <f ca="1">IF($C276="סה""כ",SUM(INDIRECT(ADDRESS(6,COLUMN())&amp;":"&amp;ADDRESS(ROW()-1,COLUMN()))),IFERROR(VLOOKUP($C276,הוצאות!$B:$AA,K$4-1,FALSE),""))</f>
        <v/>
      </c>
      <c r="L276" s="79" t="str">
        <f ca="1">IF($C276="סה""כ",SUM(INDIRECT(ADDRESS(6,COLUMN())&amp;":"&amp;ADDRESS(ROW()-1,COLUMN()))),IFERROR(VLOOKUP($C276,הוצאות!$B:$AA,L$4-1,FALSE),""))</f>
        <v/>
      </c>
      <c r="M276" s="79" t="str">
        <f ca="1">IF($C276="סה""כ",SUM(INDIRECT(ADDRESS(6,COLUMN())&amp;":"&amp;ADDRESS(ROW()-1,COLUMN()))),IFERROR(VLOOKUP($C276,הוצאות!$B:$AA,M$4-1,FALSE),""))</f>
        <v/>
      </c>
      <c r="N276" s="79" t="str">
        <f ca="1">IF($C276="סה""כ",SUM(INDIRECT(ADDRESS(6,COLUMN())&amp;":"&amp;ADDRESS(ROW()-1,COLUMN()))),IFERROR(VLOOKUP($C276,הוצאות!$B:$AA,N$4-1,FALSE),""))</f>
        <v/>
      </c>
      <c r="O276" s="79" t="str">
        <f ca="1">IF($C276="סה""כ",SUM(INDIRECT(ADDRESS(6,COLUMN())&amp;":"&amp;ADDRESS(ROW()-1,COLUMN()))),IFERROR(VLOOKUP($C276,הוצאות!$B:$AA,O$4-1,FALSE),""))</f>
        <v/>
      </c>
    </row>
    <row r="277" spans="1:15" ht="16.5" thickBot="1" x14ac:dyDescent="0.3">
      <c r="A277" s="52">
        <f t="shared" si="5"/>
        <v>0</v>
      </c>
      <c r="C277" s="75" t="str">
        <f>IF(OR(C276="סה""כ",C276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7" s="76" t="str">
        <f>IF(C277="סה""כ","",IFERROR(VLOOKUP($C277,הוצאות!$B:$Z,5,FALSE),""))</f>
        <v/>
      </c>
      <c r="E277" s="77">
        <v>167435</v>
      </c>
      <c r="F277" s="77">
        <v>114565</v>
      </c>
      <c r="G277" s="77">
        <v>145246</v>
      </c>
      <c r="H277" s="78">
        <v>251440</v>
      </c>
      <c r="I277" s="78">
        <v>201029</v>
      </c>
      <c r="J277" s="78">
        <v>265358.28000000003</v>
      </c>
      <c r="K277" s="79" t="str">
        <f ca="1">IF($C277="סה""כ",SUM(INDIRECT(ADDRESS(6,COLUMN())&amp;":"&amp;ADDRESS(ROW()-1,COLUMN()))),IFERROR(VLOOKUP($C277,הוצאות!$B:$AA,K$4-1,FALSE),""))</f>
        <v/>
      </c>
      <c r="L277" s="79" t="str">
        <f ca="1">IF($C277="סה""כ",SUM(INDIRECT(ADDRESS(6,COLUMN())&amp;":"&amp;ADDRESS(ROW()-1,COLUMN()))),IFERROR(VLOOKUP($C277,הוצאות!$B:$AA,L$4-1,FALSE),""))</f>
        <v/>
      </c>
      <c r="M277" s="79" t="str">
        <f ca="1">IF($C277="סה""כ",SUM(INDIRECT(ADDRESS(6,COLUMN())&amp;":"&amp;ADDRESS(ROW()-1,COLUMN()))),IFERROR(VLOOKUP($C277,הוצאות!$B:$AA,M$4-1,FALSE),""))</f>
        <v/>
      </c>
      <c r="N277" s="79" t="str">
        <f ca="1">IF($C277="סה""כ",SUM(INDIRECT(ADDRESS(6,COLUMN())&amp;":"&amp;ADDRESS(ROW()-1,COLUMN()))),IFERROR(VLOOKUP($C277,הוצאות!$B:$AA,N$4-1,FALSE),""))</f>
        <v/>
      </c>
      <c r="O277" s="79" t="str">
        <f ca="1">IF($C277="סה""כ",SUM(INDIRECT(ADDRESS(6,COLUMN())&amp;":"&amp;ADDRESS(ROW()-1,COLUMN()))),IFERROR(VLOOKUP($C277,הוצאות!$B:$AA,O$4-1,FALSE),""))</f>
        <v/>
      </c>
    </row>
    <row r="278" spans="1:15" ht="16.5" thickBot="1" x14ac:dyDescent="0.3">
      <c r="A278" s="52">
        <f t="shared" si="5"/>
        <v>0</v>
      </c>
      <c r="C278" s="75" t="str">
        <f>IF(OR(C277="סה""כ",C277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8" s="76" t="str">
        <f>IF(C278="סה""כ","",IFERROR(VLOOKUP($C278,הוצאות!$B:$Z,5,FALSE),""))</f>
        <v/>
      </c>
      <c r="E278" s="77">
        <v>167435</v>
      </c>
      <c r="F278" s="77">
        <v>114565</v>
      </c>
      <c r="G278" s="77">
        <v>145246</v>
      </c>
      <c r="H278" s="78">
        <v>251440</v>
      </c>
      <c r="I278" s="78">
        <v>201029</v>
      </c>
      <c r="J278" s="78">
        <v>265358.28000000003</v>
      </c>
      <c r="K278" s="79" t="str">
        <f ca="1">IF($C278="סה""כ",SUM(INDIRECT(ADDRESS(6,COLUMN())&amp;":"&amp;ADDRESS(ROW()-1,COLUMN()))),IFERROR(VLOOKUP($C278,הוצאות!$B:$AA,K$4-1,FALSE),""))</f>
        <v/>
      </c>
      <c r="L278" s="79" t="str">
        <f ca="1">IF($C278="סה""כ",SUM(INDIRECT(ADDRESS(6,COLUMN())&amp;":"&amp;ADDRESS(ROW()-1,COLUMN()))),IFERROR(VLOOKUP($C278,הוצאות!$B:$AA,L$4-1,FALSE),""))</f>
        <v/>
      </c>
      <c r="M278" s="79" t="str">
        <f ca="1">IF($C278="סה""כ",SUM(INDIRECT(ADDRESS(6,COLUMN())&amp;":"&amp;ADDRESS(ROW()-1,COLUMN()))),IFERROR(VLOOKUP($C278,הוצאות!$B:$AA,M$4-1,FALSE),""))</f>
        <v/>
      </c>
      <c r="N278" s="79" t="str">
        <f ca="1">IF($C278="סה""כ",SUM(INDIRECT(ADDRESS(6,COLUMN())&amp;":"&amp;ADDRESS(ROW()-1,COLUMN()))),IFERROR(VLOOKUP($C278,הוצאות!$B:$AA,N$4-1,FALSE),""))</f>
        <v/>
      </c>
      <c r="O278" s="79" t="str">
        <f ca="1">IF($C278="סה""כ",SUM(INDIRECT(ADDRESS(6,COLUMN())&amp;":"&amp;ADDRESS(ROW()-1,COLUMN()))),IFERROR(VLOOKUP($C278,הוצאות!$B:$AA,O$4-1,FALSE),""))</f>
        <v/>
      </c>
    </row>
    <row r="279" spans="1:15" ht="16.5" thickBot="1" x14ac:dyDescent="0.3">
      <c r="A279" s="52">
        <f t="shared" si="5"/>
        <v>0</v>
      </c>
      <c r="C279" s="75" t="str">
        <f>IF(OR(C278="סה""כ",C278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79" s="76" t="str">
        <f>IF(C279="סה""כ","",IFERROR(VLOOKUP($C279,הוצאות!$B:$Z,5,FALSE),""))</f>
        <v/>
      </c>
      <c r="E279" s="77">
        <v>167435</v>
      </c>
      <c r="F279" s="77">
        <v>114565</v>
      </c>
      <c r="G279" s="77">
        <v>145246</v>
      </c>
      <c r="H279" s="78">
        <v>251440</v>
      </c>
      <c r="I279" s="78">
        <v>201029</v>
      </c>
      <c r="J279" s="78">
        <v>265358.28000000003</v>
      </c>
      <c r="K279" s="79" t="str">
        <f ca="1">IF($C279="סה""כ",SUM(INDIRECT(ADDRESS(6,COLUMN())&amp;":"&amp;ADDRESS(ROW()-1,COLUMN()))),IFERROR(VLOOKUP($C279,הוצאות!$B:$AA,K$4-1,FALSE),""))</f>
        <v/>
      </c>
      <c r="L279" s="79" t="str">
        <f ca="1">IF($C279="סה""כ",SUM(INDIRECT(ADDRESS(6,COLUMN())&amp;":"&amp;ADDRESS(ROW()-1,COLUMN()))),IFERROR(VLOOKUP($C279,הוצאות!$B:$AA,L$4-1,FALSE),""))</f>
        <v/>
      </c>
      <c r="M279" s="79" t="str">
        <f ca="1">IF($C279="סה""כ",SUM(INDIRECT(ADDRESS(6,COLUMN())&amp;":"&amp;ADDRESS(ROW()-1,COLUMN()))),IFERROR(VLOOKUP($C279,הוצאות!$B:$AA,M$4-1,FALSE),""))</f>
        <v/>
      </c>
      <c r="N279" s="79" t="str">
        <f ca="1">IF($C279="סה""כ",SUM(INDIRECT(ADDRESS(6,COLUMN())&amp;":"&amp;ADDRESS(ROW()-1,COLUMN()))),IFERROR(VLOOKUP($C279,הוצאות!$B:$AA,N$4-1,FALSE),""))</f>
        <v/>
      </c>
      <c r="O279" s="79" t="str">
        <f ca="1">IF($C279="סה""כ",SUM(INDIRECT(ADDRESS(6,COLUMN())&amp;":"&amp;ADDRESS(ROW()-1,COLUMN()))),IFERROR(VLOOKUP($C279,הוצאות!$B:$AA,O$4-1,FALSE),""))</f>
        <v/>
      </c>
    </row>
    <row r="280" spans="1:15" ht="16.5" thickBot="1" x14ac:dyDescent="0.3">
      <c r="A280" s="52">
        <f t="shared" si="5"/>
        <v>0</v>
      </c>
      <c r="C280" s="75" t="str">
        <f>IF(OR(C279="סה""כ",C279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0" s="76" t="str">
        <f>IF(C280="סה""כ","",IFERROR(VLOOKUP($C280,הוצאות!$B:$Z,5,FALSE),""))</f>
        <v/>
      </c>
      <c r="E280" s="77">
        <v>167435</v>
      </c>
      <c r="F280" s="77">
        <v>114565</v>
      </c>
      <c r="G280" s="77">
        <v>145246</v>
      </c>
      <c r="H280" s="78">
        <v>251440</v>
      </c>
      <c r="I280" s="78">
        <v>201029</v>
      </c>
      <c r="J280" s="78">
        <v>265358.28000000003</v>
      </c>
      <c r="K280" s="79" t="str">
        <f ca="1">IF($C280="סה""כ",SUM(INDIRECT(ADDRESS(6,COLUMN())&amp;":"&amp;ADDRESS(ROW()-1,COLUMN()))),IFERROR(VLOOKUP($C280,הוצאות!$B:$AA,K$4-1,FALSE),""))</f>
        <v/>
      </c>
      <c r="L280" s="79" t="str">
        <f ca="1">IF($C280="סה""כ",SUM(INDIRECT(ADDRESS(6,COLUMN())&amp;":"&amp;ADDRESS(ROW()-1,COLUMN()))),IFERROR(VLOOKUP($C280,הוצאות!$B:$AA,L$4-1,FALSE),""))</f>
        <v/>
      </c>
      <c r="M280" s="79" t="str">
        <f ca="1">IF($C280="סה""כ",SUM(INDIRECT(ADDRESS(6,COLUMN())&amp;":"&amp;ADDRESS(ROW()-1,COLUMN()))),IFERROR(VLOOKUP($C280,הוצאות!$B:$AA,M$4-1,FALSE),""))</f>
        <v/>
      </c>
      <c r="N280" s="79" t="str">
        <f ca="1">IF($C280="סה""כ",SUM(INDIRECT(ADDRESS(6,COLUMN())&amp;":"&amp;ADDRESS(ROW()-1,COLUMN()))),IFERROR(VLOOKUP($C280,הוצאות!$B:$AA,N$4-1,FALSE),""))</f>
        <v/>
      </c>
      <c r="O280" s="79" t="str">
        <f ca="1">IF($C280="סה""כ",SUM(INDIRECT(ADDRESS(6,COLUMN())&amp;":"&amp;ADDRESS(ROW()-1,COLUMN()))),IFERROR(VLOOKUP($C280,הוצאות!$B:$AA,O$4-1,FALSE),""))</f>
        <v/>
      </c>
    </row>
    <row r="281" spans="1:15" ht="16.5" thickBot="1" x14ac:dyDescent="0.3">
      <c r="A281" s="52">
        <f t="shared" si="5"/>
        <v>0</v>
      </c>
      <c r="C281" s="75" t="str">
        <f>IF(OR(C280="סה""כ",C280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1" s="76" t="str">
        <f>IF(C281="סה""כ","",IFERROR(VLOOKUP($C281,הוצאות!$B:$Z,5,FALSE),""))</f>
        <v/>
      </c>
      <c r="E281" s="77">
        <v>167435</v>
      </c>
      <c r="F281" s="77">
        <v>114565</v>
      </c>
      <c r="G281" s="77">
        <v>145246</v>
      </c>
      <c r="H281" s="78">
        <v>251440</v>
      </c>
      <c r="I281" s="78">
        <v>201029</v>
      </c>
      <c r="J281" s="78">
        <v>265358.28000000003</v>
      </c>
      <c r="K281" s="79" t="str">
        <f ca="1">IF($C281="סה""כ",SUM(INDIRECT(ADDRESS(6,COLUMN())&amp;":"&amp;ADDRESS(ROW()-1,COLUMN()))),IFERROR(VLOOKUP($C281,הוצאות!$B:$AA,K$4-1,FALSE),""))</f>
        <v/>
      </c>
      <c r="L281" s="79" t="str">
        <f ca="1">IF($C281="סה""כ",SUM(INDIRECT(ADDRESS(6,COLUMN())&amp;":"&amp;ADDRESS(ROW()-1,COLUMN()))),IFERROR(VLOOKUP($C281,הוצאות!$B:$AA,L$4-1,FALSE),""))</f>
        <v/>
      </c>
      <c r="M281" s="79" t="str">
        <f ca="1">IF($C281="סה""כ",SUM(INDIRECT(ADDRESS(6,COLUMN())&amp;":"&amp;ADDRESS(ROW()-1,COLUMN()))),IFERROR(VLOOKUP($C281,הוצאות!$B:$AA,M$4-1,FALSE),""))</f>
        <v/>
      </c>
      <c r="N281" s="79" t="str">
        <f ca="1">IF($C281="סה""כ",SUM(INDIRECT(ADDRESS(6,COLUMN())&amp;":"&amp;ADDRESS(ROW()-1,COLUMN()))),IFERROR(VLOOKUP($C281,הוצאות!$B:$AA,N$4-1,FALSE),""))</f>
        <v/>
      </c>
      <c r="O281" s="79" t="str">
        <f ca="1">IF($C281="סה""כ",SUM(INDIRECT(ADDRESS(6,COLUMN())&amp;":"&amp;ADDRESS(ROW()-1,COLUMN()))),IFERROR(VLOOKUP($C281,הוצאות!$B:$AA,O$4-1,FALSE),""))</f>
        <v/>
      </c>
    </row>
    <row r="282" spans="1:15" ht="16.5" thickBot="1" x14ac:dyDescent="0.3">
      <c r="A282" s="52">
        <f t="shared" si="5"/>
        <v>0</v>
      </c>
      <c r="C282" s="75" t="str">
        <f>IF(OR(C281="סה""כ",C281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2" s="76" t="str">
        <f>IF(C282="סה""כ","",IFERROR(VLOOKUP($C282,הוצאות!$B:$Z,5,FALSE),""))</f>
        <v/>
      </c>
      <c r="E282" s="77">
        <v>167435</v>
      </c>
      <c r="F282" s="77">
        <v>114565</v>
      </c>
      <c r="G282" s="77">
        <v>145246</v>
      </c>
      <c r="H282" s="78">
        <v>251440</v>
      </c>
      <c r="I282" s="78">
        <v>201029</v>
      </c>
      <c r="J282" s="78">
        <v>265358.28000000003</v>
      </c>
      <c r="K282" s="79" t="str">
        <f ca="1">IF($C282="סה""כ",SUM(INDIRECT(ADDRESS(6,COLUMN())&amp;":"&amp;ADDRESS(ROW()-1,COLUMN()))),IFERROR(VLOOKUP($C282,הוצאות!$B:$AA,K$4-1,FALSE),""))</f>
        <v/>
      </c>
      <c r="L282" s="79" t="str">
        <f ca="1">IF($C282="סה""כ",SUM(INDIRECT(ADDRESS(6,COLUMN())&amp;":"&amp;ADDRESS(ROW()-1,COLUMN()))),IFERROR(VLOOKUP($C282,הוצאות!$B:$AA,L$4-1,FALSE),""))</f>
        <v/>
      </c>
      <c r="M282" s="79" t="str">
        <f ca="1">IF($C282="סה""כ",SUM(INDIRECT(ADDRESS(6,COLUMN())&amp;":"&amp;ADDRESS(ROW()-1,COLUMN()))),IFERROR(VLOOKUP($C282,הוצאות!$B:$AA,M$4-1,FALSE),""))</f>
        <v/>
      </c>
      <c r="N282" s="79" t="str">
        <f ca="1">IF($C282="סה""כ",SUM(INDIRECT(ADDRESS(6,COLUMN())&amp;":"&amp;ADDRESS(ROW()-1,COLUMN()))),IFERROR(VLOOKUP($C282,הוצאות!$B:$AA,N$4-1,FALSE),""))</f>
        <v/>
      </c>
      <c r="O282" s="79" t="str">
        <f ca="1">IF($C282="סה""כ",SUM(INDIRECT(ADDRESS(6,COLUMN())&amp;":"&amp;ADDRESS(ROW()-1,COLUMN()))),IFERROR(VLOOKUP($C282,הוצאות!$B:$AA,O$4-1,FALSE),""))</f>
        <v/>
      </c>
    </row>
    <row r="283" spans="1:15" ht="16.5" thickBot="1" x14ac:dyDescent="0.3">
      <c r="A283" s="52">
        <f t="shared" si="5"/>
        <v>0</v>
      </c>
      <c r="C283" s="75" t="str">
        <f>IF(OR(C282="סה""כ",C282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3" s="76" t="str">
        <f>IF(C283="סה""כ","",IFERROR(VLOOKUP($C283,הוצאות!$B:$Z,5,FALSE),""))</f>
        <v/>
      </c>
      <c r="E283" s="77">
        <v>167435</v>
      </c>
      <c r="F283" s="77">
        <v>114565</v>
      </c>
      <c r="G283" s="77">
        <v>145246</v>
      </c>
      <c r="H283" s="78">
        <v>251440</v>
      </c>
      <c r="I283" s="78">
        <v>201029</v>
      </c>
      <c r="J283" s="78">
        <v>265358.28000000003</v>
      </c>
      <c r="K283" s="79" t="str">
        <f ca="1">IF($C283="סה""כ",SUM(INDIRECT(ADDRESS(6,COLUMN())&amp;":"&amp;ADDRESS(ROW()-1,COLUMN()))),IFERROR(VLOOKUP($C283,הוצאות!$B:$AA,K$4-1,FALSE),""))</f>
        <v/>
      </c>
      <c r="L283" s="79" t="str">
        <f ca="1">IF($C283="סה""כ",SUM(INDIRECT(ADDRESS(6,COLUMN())&amp;":"&amp;ADDRESS(ROW()-1,COLUMN()))),IFERROR(VLOOKUP($C283,הוצאות!$B:$AA,L$4-1,FALSE),""))</f>
        <v/>
      </c>
      <c r="M283" s="79" t="str">
        <f ca="1">IF($C283="סה""כ",SUM(INDIRECT(ADDRESS(6,COLUMN())&amp;":"&amp;ADDRESS(ROW()-1,COLUMN()))),IFERROR(VLOOKUP($C283,הוצאות!$B:$AA,M$4-1,FALSE),""))</f>
        <v/>
      </c>
      <c r="N283" s="79" t="str">
        <f ca="1">IF($C283="סה""כ",SUM(INDIRECT(ADDRESS(6,COLUMN())&amp;":"&amp;ADDRESS(ROW()-1,COLUMN()))),IFERROR(VLOOKUP($C283,הוצאות!$B:$AA,N$4-1,FALSE),""))</f>
        <v/>
      </c>
      <c r="O283" s="79" t="str">
        <f ca="1">IF($C283="סה""כ",SUM(INDIRECT(ADDRESS(6,COLUMN())&amp;":"&amp;ADDRESS(ROW()-1,COLUMN()))),IFERROR(VLOOKUP($C283,הוצאות!$B:$AA,O$4-1,FALSE),""))</f>
        <v/>
      </c>
    </row>
    <row r="284" spans="1:15" ht="16.5" thickBot="1" x14ac:dyDescent="0.3">
      <c r="A284" s="52">
        <f t="shared" si="5"/>
        <v>0</v>
      </c>
      <c r="C284" s="75" t="str">
        <f>IF(OR(C283="סה""כ",C283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4" s="76" t="str">
        <f>IF(C284="סה""כ","",IFERROR(VLOOKUP($C284,הוצאות!$B:$Z,5,FALSE),""))</f>
        <v/>
      </c>
      <c r="E284" s="77">
        <v>167435</v>
      </c>
      <c r="F284" s="77">
        <v>114565</v>
      </c>
      <c r="G284" s="77">
        <v>145246</v>
      </c>
      <c r="H284" s="78">
        <v>251440</v>
      </c>
      <c r="I284" s="78">
        <v>201029</v>
      </c>
      <c r="J284" s="78">
        <v>265358.28000000003</v>
      </c>
      <c r="K284" s="79" t="str">
        <f ca="1">IF($C284="סה""כ",SUM(INDIRECT(ADDRESS(6,COLUMN())&amp;":"&amp;ADDRESS(ROW()-1,COLUMN()))),IFERROR(VLOOKUP($C284,הוצאות!$B:$AA,K$4-1,FALSE),""))</f>
        <v/>
      </c>
      <c r="L284" s="79" t="str">
        <f ca="1">IF($C284="סה""כ",SUM(INDIRECT(ADDRESS(6,COLUMN())&amp;":"&amp;ADDRESS(ROW()-1,COLUMN()))),IFERROR(VLOOKUP($C284,הוצאות!$B:$AA,L$4-1,FALSE),""))</f>
        <v/>
      </c>
      <c r="M284" s="79" t="str">
        <f ca="1">IF($C284="סה""כ",SUM(INDIRECT(ADDRESS(6,COLUMN())&amp;":"&amp;ADDRESS(ROW()-1,COLUMN()))),IFERROR(VLOOKUP($C284,הוצאות!$B:$AA,M$4-1,FALSE),""))</f>
        <v/>
      </c>
      <c r="N284" s="79" t="str">
        <f ca="1">IF($C284="סה""כ",SUM(INDIRECT(ADDRESS(6,COLUMN())&amp;":"&amp;ADDRESS(ROW()-1,COLUMN()))),IFERROR(VLOOKUP($C284,הוצאות!$B:$AA,N$4-1,FALSE),""))</f>
        <v/>
      </c>
      <c r="O284" s="79" t="str">
        <f ca="1">IF($C284="סה""כ",SUM(INDIRECT(ADDRESS(6,COLUMN())&amp;":"&amp;ADDRESS(ROW()-1,COLUMN()))),IFERROR(VLOOKUP($C284,הוצאות!$B:$AA,O$4-1,FALSE),""))</f>
        <v/>
      </c>
    </row>
    <row r="285" spans="1:15" ht="16.5" thickBot="1" x14ac:dyDescent="0.3">
      <c r="A285" s="52">
        <f t="shared" si="5"/>
        <v>0</v>
      </c>
      <c r="C285" s="75" t="str">
        <f>IF(OR(C284="סה""כ",C284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5" s="76" t="str">
        <f>IF(C285="סה""כ","",IFERROR(VLOOKUP($C285,הוצאות!$B:$Z,5,FALSE),""))</f>
        <v/>
      </c>
      <c r="E285" s="77">
        <v>167435</v>
      </c>
      <c r="F285" s="77">
        <v>114565</v>
      </c>
      <c r="G285" s="77">
        <v>145246</v>
      </c>
      <c r="H285" s="78">
        <v>251440</v>
      </c>
      <c r="I285" s="78">
        <v>201029</v>
      </c>
      <c r="J285" s="78">
        <v>265358.28000000003</v>
      </c>
      <c r="K285" s="79" t="str">
        <f ca="1">IF($C285="סה""כ",SUM(INDIRECT(ADDRESS(6,COLUMN())&amp;":"&amp;ADDRESS(ROW()-1,COLUMN()))),IFERROR(VLOOKUP($C285,הוצאות!$B:$AA,K$4-1,FALSE),""))</f>
        <v/>
      </c>
      <c r="L285" s="79" t="str">
        <f ca="1">IF($C285="סה""כ",SUM(INDIRECT(ADDRESS(6,COLUMN())&amp;":"&amp;ADDRESS(ROW()-1,COLUMN()))),IFERROR(VLOOKUP($C285,הוצאות!$B:$AA,L$4-1,FALSE),""))</f>
        <v/>
      </c>
      <c r="M285" s="79" t="str">
        <f ca="1">IF($C285="סה""כ",SUM(INDIRECT(ADDRESS(6,COLUMN())&amp;":"&amp;ADDRESS(ROW()-1,COLUMN()))),IFERROR(VLOOKUP($C285,הוצאות!$B:$AA,M$4-1,FALSE),""))</f>
        <v/>
      </c>
      <c r="N285" s="79" t="str">
        <f ca="1">IF($C285="סה""כ",SUM(INDIRECT(ADDRESS(6,COLUMN())&amp;":"&amp;ADDRESS(ROW()-1,COLUMN()))),IFERROR(VLOOKUP($C285,הוצאות!$B:$AA,N$4-1,FALSE),""))</f>
        <v/>
      </c>
      <c r="O285" s="79" t="str">
        <f ca="1">IF($C285="סה""כ",SUM(INDIRECT(ADDRESS(6,COLUMN())&amp;":"&amp;ADDRESS(ROW()-1,COLUMN()))),IFERROR(VLOOKUP($C285,הוצאות!$B:$AA,O$4-1,FALSE),""))</f>
        <v/>
      </c>
    </row>
    <row r="286" spans="1:15" ht="16.5" thickBot="1" x14ac:dyDescent="0.3">
      <c r="A286" s="52">
        <f t="shared" si="5"/>
        <v>0</v>
      </c>
      <c r="C286" s="75" t="str">
        <f>IF(OR(C285="סה""כ",C285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6" s="76" t="str">
        <f>IF(C286="סה""כ","",IFERROR(VLOOKUP($C286,הוצאות!$B:$Z,5,FALSE),""))</f>
        <v/>
      </c>
      <c r="E286" s="77">
        <v>167435</v>
      </c>
      <c r="F286" s="77">
        <v>114565</v>
      </c>
      <c r="G286" s="77">
        <v>145246</v>
      </c>
      <c r="H286" s="78">
        <v>251440</v>
      </c>
      <c r="I286" s="78">
        <v>201029</v>
      </c>
      <c r="J286" s="78">
        <v>265358.28000000003</v>
      </c>
      <c r="K286" s="79" t="str">
        <f ca="1">IF($C286="סה""כ",SUM(INDIRECT(ADDRESS(6,COLUMN())&amp;":"&amp;ADDRESS(ROW()-1,COLUMN()))),IFERROR(VLOOKUP($C286,הוצאות!$B:$AA,K$4-1,FALSE),""))</f>
        <v/>
      </c>
      <c r="L286" s="79" t="str">
        <f ca="1">IF($C286="סה""כ",SUM(INDIRECT(ADDRESS(6,COLUMN())&amp;":"&amp;ADDRESS(ROW()-1,COLUMN()))),IFERROR(VLOOKUP($C286,הוצאות!$B:$AA,L$4-1,FALSE),""))</f>
        <v/>
      </c>
      <c r="M286" s="79" t="str">
        <f ca="1">IF($C286="סה""כ",SUM(INDIRECT(ADDRESS(6,COLUMN())&amp;":"&amp;ADDRESS(ROW()-1,COLUMN()))),IFERROR(VLOOKUP($C286,הוצאות!$B:$AA,M$4-1,FALSE),""))</f>
        <v/>
      </c>
      <c r="N286" s="79" t="str">
        <f ca="1">IF($C286="סה""כ",SUM(INDIRECT(ADDRESS(6,COLUMN())&amp;":"&amp;ADDRESS(ROW()-1,COLUMN()))),IFERROR(VLOOKUP($C286,הוצאות!$B:$AA,N$4-1,FALSE),""))</f>
        <v/>
      </c>
      <c r="O286" s="79" t="str">
        <f ca="1">IF($C286="סה""כ",SUM(INDIRECT(ADDRESS(6,COLUMN())&amp;":"&amp;ADDRESS(ROW()-1,COLUMN()))),IFERROR(VLOOKUP($C286,הוצאות!$B:$AA,O$4-1,FALSE),""))</f>
        <v/>
      </c>
    </row>
    <row r="287" spans="1:15" ht="16.5" thickBot="1" x14ac:dyDescent="0.3">
      <c r="A287" s="52">
        <f t="shared" si="5"/>
        <v>0</v>
      </c>
      <c r="C287" s="75" t="str">
        <f>IF(OR(C286="סה""כ",C286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7" s="76" t="str">
        <f>IF(C287="סה""כ","",IFERROR(VLOOKUP($C287,הוצאות!$B:$Z,5,FALSE),""))</f>
        <v/>
      </c>
      <c r="E287" s="77">
        <v>167435</v>
      </c>
      <c r="F287" s="77">
        <v>114565</v>
      </c>
      <c r="G287" s="77">
        <v>145246</v>
      </c>
      <c r="H287" s="78">
        <v>251440</v>
      </c>
      <c r="I287" s="78">
        <v>201029</v>
      </c>
      <c r="J287" s="78">
        <v>265358.28000000003</v>
      </c>
      <c r="K287" s="79" t="str">
        <f ca="1">IF($C287="סה""כ",SUM(INDIRECT(ADDRESS(6,COLUMN())&amp;":"&amp;ADDRESS(ROW()-1,COLUMN()))),IFERROR(VLOOKUP($C287,הוצאות!$B:$AA,K$4-1,FALSE),""))</f>
        <v/>
      </c>
      <c r="L287" s="79" t="str">
        <f ca="1">IF($C287="סה""כ",SUM(INDIRECT(ADDRESS(6,COLUMN())&amp;":"&amp;ADDRESS(ROW()-1,COLUMN()))),IFERROR(VLOOKUP($C287,הוצאות!$B:$AA,L$4-1,FALSE),""))</f>
        <v/>
      </c>
      <c r="M287" s="79" t="str">
        <f ca="1">IF($C287="סה""כ",SUM(INDIRECT(ADDRESS(6,COLUMN())&amp;":"&amp;ADDRESS(ROW()-1,COLUMN()))),IFERROR(VLOOKUP($C287,הוצאות!$B:$AA,M$4-1,FALSE),""))</f>
        <v/>
      </c>
      <c r="N287" s="79" t="str">
        <f ca="1">IF($C287="סה""כ",SUM(INDIRECT(ADDRESS(6,COLUMN())&amp;":"&amp;ADDRESS(ROW()-1,COLUMN()))),IFERROR(VLOOKUP($C287,הוצאות!$B:$AA,N$4-1,FALSE),""))</f>
        <v/>
      </c>
      <c r="O287" s="79" t="str">
        <f ca="1">IF($C287="סה""כ",SUM(INDIRECT(ADDRESS(6,COLUMN())&amp;":"&amp;ADDRESS(ROW()-1,COLUMN()))),IFERROR(VLOOKUP($C287,הוצאות!$B:$AA,O$4-1,FALSE),""))</f>
        <v/>
      </c>
    </row>
    <row r="288" spans="1:15" ht="16.5" thickBot="1" x14ac:dyDescent="0.3">
      <c r="A288" s="52">
        <f t="shared" si="5"/>
        <v>0</v>
      </c>
      <c r="C288" s="75" t="str">
        <f>IF(OR(C287="סה""כ",C287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8" s="76" t="str">
        <f>IF(C288="סה""כ","",IFERROR(VLOOKUP($C288,הוצאות!$B:$Z,5,FALSE),""))</f>
        <v/>
      </c>
      <c r="E288" s="77">
        <v>167435</v>
      </c>
      <c r="F288" s="77">
        <v>114565</v>
      </c>
      <c r="G288" s="77">
        <v>145246</v>
      </c>
      <c r="H288" s="78">
        <v>251440</v>
      </c>
      <c r="I288" s="78">
        <v>201029</v>
      </c>
      <c r="J288" s="78">
        <v>265358.28000000003</v>
      </c>
      <c r="K288" s="79" t="str">
        <f ca="1">IF($C288="סה""כ",SUM(INDIRECT(ADDRESS(6,COLUMN())&amp;":"&amp;ADDRESS(ROW()-1,COLUMN()))),IFERROR(VLOOKUP($C288,הוצאות!$B:$AA,K$4-1,FALSE),""))</f>
        <v/>
      </c>
      <c r="L288" s="79" t="str">
        <f ca="1">IF($C288="סה""כ",SUM(INDIRECT(ADDRESS(6,COLUMN())&amp;":"&amp;ADDRESS(ROW()-1,COLUMN()))),IFERROR(VLOOKUP($C288,הוצאות!$B:$AA,L$4-1,FALSE),""))</f>
        <v/>
      </c>
      <c r="M288" s="79" t="str">
        <f ca="1">IF($C288="סה""כ",SUM(INDIRECT(ADDRESS(6,COLUMN())&amp;":"&amp;ADDRESS(ROW()-1,COLUMN()))),IFERROR(VLOOKUP($C288,הוצאות!$B:$AA,M$4-1,FALSE),""))</f>
        <v/>
      </c>
      <c r="N288" s="79" t="str">
        <f ca="1">IF($C288="סה""כ",SUM(INDIRECT(ADDRESS(6,COLUMN())&amp;":"&amp;ADDRESS(ROW()-1,COLUMN()))),IFERROR(VLOOKUP($C288,הוצאות!$B:$AA,N$4-1,FALSE),""))</f>
        <v/>
      </c>
      <c r="O288" s="79" t="str">
        <f ca="1">IF($C288="סה""כ",SUM(INDIRECT(ADDRESS(6,COLUMN())&amp;":"&amp;ADDRESS(ROW()-1,COLUMN()))),IFERROR(VLOOKUP($C288,הוצאות!$B:$AA,O$4-1,FALSE),""))</f>
        <v/>
      </c>
    </row>
    <row r="289" spans="1:15" ht="16.5" thickBot="1" x14ac:dyDescent="0.3">
      <c r="A289" s="52">
        <f t="shared" si="5"/>
        <v>0</v>
      </c>
      <c r="C289" s="75" t="str">
        <f>IF(OR(C288="סה""כ",C288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89" s="76" t="str">
        <f>IF(C289="סה""כ","",IFERROR(VLOOKUP($C289,הוצאות!$B:$Z,5,FALSE),""))</f>
        <v/>
      </c>
      <c r="E289" s="77">
        <v>167435</v>
      </c>
      <c r="F289" s="77">
        <v>114565</v>
      </c>
      <c r="G289" s="77">
        <v>145246</v>
      </c>
      <c r="H289" s="78">
        <v>251440</v>
      </c>
      <c r="I289" s="78">
        <v>201029</v>
      </c>
      <c r="J289" s="78">
        <v>265358.28000000003</v>
      </c>
      <c r="K289" s="79" t="str">
        <f ca="1">IF($C289="סה""כ",SUM(INDIRECT(ADDRESS(6,COLUMN())&amp;":"&amp;ADDRESS(ROW()-1,COLUMN()))),IFERROR(VLOOKUP($C289,הוצאות!$B:$AA,K$4-1,FALSE),""))</f>
        <v/>
      </c>
      <c r="L289" s="79" t="str">
        <f ca="1">IF($C289="סה""כ",SUM(INDIRECT(ADDRESS(6,COLUMN())&amp;":"&amp;ADDRESS(ROW()-1,COLUMN()))),IFERROR(VLOOKUP($C289,הוצאות!$B:$AA,L$4-1,FALSE),""))</f>
        <v/>
      </c>
      <c r="M289" s="79" t="str">
        <f ca="1">IF($C289="סה""כ",SUM(INDIRECT(ADDRESS(6,COLUMN())&amp;":"&amp;ADDRESS(ROW()-1,COLUMN()))),IFERROR(VLOOKUP($C289,הוצאות!$B:$AA,M$4-1,FALSE),""))</f>
        <v/>
      </c>
      <c r="N289" s="79" t="str">
        <f ca="1">IF($C289="סה""כ",SUM(INDIRECT(ADDRESS(6,COLUMN())&amp;":"&amp;ADDRESS(ROW()-1,COLUMN()))),IFERROR(VLOOKUP($C289,הוצאות!$B:$AA,N$4-1,FALSE),""))</f>
        <v/>
      </c>
      <c r="O289" s="79" t="str">
        <f ca="1">IF($C289="סה""כ",SUM(INDIRECT(ADDRESS(6,COLUMN())&amp;":"&amp;ADDRESS(ROW()-1,COLUMN()))),IFERROR(VLOOKUP($C289,הוצאות!$B:$AA,O$4-1,FALSE),""))</f>
        <v/>
      </c>
    </row>
    <row r="290" spans="1:15" ht="16.5" thickBot="1" x14ac:dyDescent="0.3">
      <c r="A290" s="52">
        <f t="shared" si="5"/>
        <v>0</v>
      </c>
      <c r="C290" s="75" t="str">
        <f>IF(OR(C289="סה""כ",C289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0" s="76" t="str">
        <f>IF(C290="סה""כ","",IFERROR(VLOOKUP($C290,הוצאות!$B:$Z,5,FALSE),""))</f>
        <v/>
      </c>
      <c r="E290" s="77">
        <v>167435</v>
      </c>
      <c r="F290" s="77">
        <v>114565</v>
      </c>
      <c r="G290" s="77">
        <v>145246</v>
      </c>
      <c r="H290" s="78">
        <v>251440</v>
      </c>
      <c r="I290" s="78">
        <v>201029</v>
      </c>
      <c r="J290" s="78">
        <v>265358.28000000003</v>
      </c>
      <c r="K290" s="79" t="str">
        <f ca="1">IF($C290="סה""כ",SUM(INDIRECT(ADDRESS(6,COLUMN())&amp;":"&amp;ADDRESS(ROW()-1,COLUMN()))),IFERROR(VLOOKUP($C290,הוצאות!$B:$AA,K$4-1,FALSE),""))</f>
        <v/>
      </c>
      <c r="L290" s="79" t="str">
        <f ca="1">IF($C290="סה""כ",SUM(INDIRECT(ADDRESS(6,COLUMN())&amp;":"&amp;ADDRESS(ROW()-1,COLUMN()))),IFERROR(VLOOKUP($C290,הוצאות!$B:$AA,L$4-1,FALSE),""))</f>
        <v/>
      </c>
      <c r="M290" s="79" t="str">
        <f ca="1">IF($C290="סה""כ",SUM(INDIRECT(ADDRESS(6,COLUMN())&amp;":"&amp;ADDRESS(ROW()-1,COLUMN()))),IFERROR(VLOOKUP($C290,הוצאות!$B:$AA,M$4-1,FALSE),""))</f>
        <v/>
      </c>
      <c r="N290" s="79" t="str">
        <f ca="1">IF($C290="סה""כ",SUM(INDIRECT(ADDRESS(6,COLUMN())&amp;":"&amp;ADDRESS(ROW()-1,COLUMN()))),IFERROR(VLOOKUP($C290,הוצאות!$B:$AA,N$4-1,FALSE),""))</f>
        <v/>
      </c>
      <c r="O290" s="79" t="str">
        <f ca="1">IF($C290="סה""כ",SUM(INDIRECT(ADDRESS(6,COLUMN())&amp;":"&amp;ADDRESS(ROW()-1,COLUMN()))),IFERROR(VLOOKUP($C290,הוצאות!$B:$AA,O$4-1,FALSE),""))</f>
        <v/>
      </c>
    </row>
    <row r="291" spans="1:15" ht="16.5" thickBot="1" x14ac:dyDescent="0.3">
      <c r="A291" s="52">
        <f t="shared" si="5"/>
        <v>0</v>
      </c>
      <c r="C291" s="75" t="str">
        <f>IF(OR(C290="סה""כ",C290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1" s="76" t="str">
        <f>IF(C291="סה""כ","",IFERROR(VLOOKUP($C291,הוצאות!$B:$Z,5,FALSE),""))</f>
        <v/>
      </c>
      <c r="E291" s="77">
        <v>167435</v>
      </c>
      <c r="F291" s="77">
        <v>114565</v>
      </c>
      <c r="G291" s="77">
        <v>145246</v>
      </c>
      <c r="H291" s="78">
        <v>251440</v>
      </c>
      <c r="I291" s="78">
        <v>201029</v>
      </c>
      <c r="J291" s="78">
        <v>265358.28000000003</v>
      </c>
      <c r="K291" s="79" t="str">
        <f ca="1">IF($C291="סה""כ",SUM(INDIRECT(ADDRESS(6,COLUMN())&amp;":"&amp;ADDRESS(ROW()-1,COLUMN()))),IFERROR(VLOOKUP($C291,הוצאות!$B:$AA,K$4-1,FALSE),""))</f>
        <v/>
      </c>
      <c r="L291" s="79" t="str">
        <f ca="1">IF($C291="סה""כ",SUM(INDIRECT(ADDRESS(6,COLUMN())&amp;":"&amp;ADDRESS(ROW()-1,COLUMN()))),IFERROR(VLOOKUP($C291,הוצאות!$B:$AA,L$4-1,FALSE),""))</f>
        <v/>
      </c>
      <c r="M291" s="79" t="str">
        <f ca="1">IF($C291="סה""כ",SUM(INDIRECT(ADDRESS(6,COLUMN())&amp;":"&amp;ADDRESS(ROW()-1,COLUMN()))),IFERROR(VLOOKUP($C291,הוצאות!$B:$AA,M$4-1,FALSE),""))</f>
        <v/>
      </c>
      <c r="N291" s="79" t="str">
        <f ca="1">IF($C291="סה""כ",SUM(INDIRECT(ADDRESS(6,COLUMN())&amp;":"&amp;ADDRESS(ROW()-1,COLUMN()))),IFERROR(VLOOKUP($C291,הוצאות!$B:$AA,N$4-1,FALSE),""))</f>
        <v/>
      </c>
      <c r="O291" s="79" t="str">
        <f ca="1">IF($C291="סה""כ",SUM(INDIRECT(ADDRESS(6,COLUMN())&amp;":"&amp;ADDRESS(ROW()-1,COLUMN()))),IFERROR(VLOOKUP($C291,הוצאות!$B:$AA,O$4-1,FALSE),""))</f>
        <v/>
      </c>
    </row>
    <row r="292" spans="1:15" ht="16.5" thickBot="1" x14ac:dyDescent="0.3">
      <c r="A292" s="52">
        <f t="shared" si="5"/>
        <v>0</v>
      </c>
      <c r="C292" s="75" t="str">
        <f>IF(OR(C291="סה""כ",C291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2" s="76" t="str">
        <f>IF(C292="סה""כ","",IFERROR(VLOOKUP($C292,הוצאות!$B:$Z,5,FALSE),""))</f>
        <v/>
      </c>
      <c r="E292" s="77">
        <v>167435</v>
      </c>
      <c r="F292" s="77">
        <v>114565</v>
      </c>
      <c r="G292" s="77">
        <v>145246</v>
      </c>
      <c r="H292" s="78">
        <v>251440</v>
      </c>
      <c r="I292" s="78">
        <v>201029</v>
      </c>
      <c r="J292" s="78">
        <v>265358.28000000003</v>
      </c>
      <c r="K292" s="79" t="str">
        <f ca="1">IF($C292="סה""כ",SUM(INDIRECT(ADDRESS(6,COLUMN())&amp;":"&amp;ADDRESS(ROW()-1,COLUMN()))),IFERROR(VLOOKUP($C292,הוצאות!$B:$AA,K$4-1,FALSE),""))</f>
        <v/>
      </c>
      <c r="L292" s="79" t="str">
        <f ca="1">IF($C292="סה""כ",SUM(INDIRECT(ADDRESS(6,COLUMN())&amp;":"&amp;ADDRESS(ROW()-1,COLUMN()))),IFERROR(VLOOKUP($C292,הוצאות!$B:$AA,L$4-1,FALSE),""))</f>
        <v/>
      </c>
      <c r="M292" s="79" t="str">
        <f ca="1">IF($C292="סה""כ",SUM(INDIRECT(ADDRESS(6,COLUMN())&amp;":"&amp;ADDRESS(ROW()-1,COLUMN()))),IFERROR(VLOOKUP($C292,הוצאות!$B:$AA,M$4-1,FALSE),""))</f>
        <v/>
      </c>
      <c r="N292" s="79" t="str">
        <f ca="1">IF($C292="סה""כ",SUM(INDIRECT(ADDRESS(6,COLUMN())&amp;":"&amp;ADDRESS(ROW()-1,COLUMN()))),IFERROR(VLOOKUP($C292,הוצאות!$B:$AA,N$4-1,FALSE),""))</f>
        <v/>
      </c>
      <c r="O292" s="79" t="str">
        <f ca="1">IF($C292="סה""כ",SUM(INDIRECT(ADDRESS(6,COLUMN())&amp;":"&amp;ADDRESS(ROW()-1,COLUMN()))),IFERROR(VLOOKUP($C292,הוצאות!$B:$AA,O$4-1,FALSE),""))</f>
        <v/>
      </c>
    </row>
    <row r="293" spans="1:15" ht="16.5" thickBot="1" x14ac:dyDescent="0.3">
      <c r="A293" s="52">
        <f t="shared" si="5"/>
        <v>0</v>
      </c>
      <c r="C293" s="75" t="str">
        <f>IF(OR(C292="סה""כ",C292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3" s="76" t="str">
        <f>IF(C293="סה""כ","",IFERROR(VLOOKUP($C293,הוצאות!$B:$Z,5,FALSE),""))</f>
        <v/>
      </c>
      <c r="E293" s="77">
        <v>167435</v>
      </c>
      <c r="F293" s="77">
        <v>114565</v>
      </c>
      <c r="G293" s="77">
        <v>145246</v>
      </c>
      <c r="H293" s="78">
        <v>251440</v>
      </c>
      <c r="I293" s="78">
        <v>201029</v>
      </c>
      <c r="J293" s="78">
        <v>265358.28000000003</v>
      </c>
      <c r="K293" s="79" t="str">
        <f ca="1">IF($C293="סה""כ",SUM(INDIRECT(ADDRESS(6,COLUMN())&amp;":"&amp;ADDRESS(ROW()-1,COLUMN()))),IFERROR(VLOOKUP($C293,הוצאות!$B:$AA,K$4-1,FALSE),""))</f>
        <v/>
      </c>
      <c r="L293" s="79" t="str">
        <f ca="1">IF($C293="סה""כ",SUM(INDIRECT(ADDRESS(6,COLUMN())&amp;":"&amp;ADDRESS(ROW()-1,COLUMN()))),IFERROR(VLOOKUP($C293,הוצאות!$B:$AA,L$4-1,FALSE),""))</f>
        <v/>
      </c>
      <c r="M293" s="79" t="str">
        <f ca="1">IF($C293="סה""כ",SUM(INDIRECT(ADDRESS(6,COLUMN())&amp;":"&amp;ADDRESS(ROW()-1,COLUMN()))),IFERROR(VLOOKUP($C293,הוצאות!$B:$AA,M$4-1,FALSE),""))</f>
        <v/>
      </c>
      <c r="N293" s="79" t="str">
        <f ca="1">IF($C293="סה""כ",SUM(INDIRECT(ADDRESS(6,COLUMN())&amp;":"&amp;ADDRESS(ROW()-1,COLUMN()))),IFERROR(VLOOKUP($C293,הוצאות!$B:$AA,N$4-1,FALSE),""))</f>
        <v/>
      </c>
      <c r="O293" s="79" t="str">
        <f ca="1">IF($C293="סה""כ",SUM(INDIRECT(ADDRESS(6,COLUMN())&amp;":"&amp;ADDRESS(ROW()-1,COLUMN()))),IFERROR(VLOOKUP($C293,הוצאות!$B:$AA,O$4-1,FALSE),""))</f>
        <v/>
      </c>
    </row>
    <row r="294" spans="1:15" ht="16.5" thickBot="1" x14ac:dyDescent="0.3">
      <c r="A294" s="52">
        <f t="shared" si="5"/>
        <v>0</v>
      </c>
      <c r="C294" s="75" t="str">
        <f>IF(OR(C293="סה""כ",C293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4" s="76" t="str">
        <f>IF(C294="סה""כ","",IFERROR(VLOOKUP($C294,הוצאות!$B:$Z,5,FALSE),""))</f>
        <v/>
      </c>
      <c r="E294" s="77">
        <v>167435</v>
      </c>
      <c r="F294" s="77">
        <v>114565</v>
      </c>
      <c r="G294" s="77">
        <v>145246</v>
      </c>
      <c r="H294" s="78">
        <v>251440</v>
      </c>
      <c r="I294" s="78">
        <v>201029</v>
      </c>
      <c r="J294" s="78">
        <v>265358.28000000003</v>
      </c>
      <c r="K294" s="79" t="str">
        <f ca="1">IF($C294="סה""כ",SUM(INDIRECT(ADDRESS(6,COLUMN())&amp;":"&amp;ADDRESS(ROW()-1,COLUMN()))),IFERROR(VLOOKUP($C294,הוצאות!$B:$AA,K$4-1,FALSE),""))</f>
        <v/>
      </c>
      <c r="L294" s="79" t="str">
        <f ca="1">IF($C294="סה""כ",SUM(INDIRECT(ADDRESS(6,COLUMN())&amp;":"&amp;ADDRESS(ROW()-1,COLUMN()))),IFERROR(VLOOKUP($C294,הוצאות!$B:$AA,L$4-1,FALSE),""))</f>
        <v/>
      </c>
      <c r="M294" s="79" t="str">
        <f ca="1">IF($C294="סה""כ",SUM(INDIRECT(ADDRESS(6,COLUMN())&amp;":"&amp;ADDRESS(ROW()-1,COLUMN()))),IFERROR(VLOOKUP($C294,הוצאות!$B:$AA,M$4-1,FALSE),""))</f>
        <v/>
      </c>
      <c r="N294" s="79" t="str">
        <f ca="1">IF($C294="סה""כ",SUM(INDIRECT(ADDRESS(6,COLUMN())&amp;":"&amp;ADDRESS(ROW()-1,COLUMN()))),IFERROR(VLOOKUP($C294,הוצאות!$B:$AA,N$4-1,FALSE),""))</f>
        <v/>
      </c>
      <c r="O294" s="79" t="str">
        <f ca="1">IF($C294="סה""כ",SUM(INDIRECT(ADDRESS(6,COLUMN())&amp;":"&amp;ADDRESS(ROW()-1,COLUMN()))),IFERROR(VLOOKUP($C294,הוצאות!$B:$AA,O$4-1,FALSE),""))</f>
        <v/>
      </c>
    </row>
    <row r="295" spans="1:15" ht="16.5" thickBot="1" x14ac:dyDescent="0.3">
      <c r="A295" s="52">
        <f t="shared" si="5"/>
        <v>0</v>
      </c>
      <c r="C295" s="75" t="str">
        <f>IF(OR(C294="סה""כ",C294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5" s="76" t="str">
        <f>IF(C295="סה""כ","",IFERROR(VLOOKUP($C295,הוצאות!$B:$Z,5,FALSE),""))</f>
        <v/>
      </c>
      <c r="E295" s="77">
        <v>167435</v>
      </c>
      <c r="F295" s="77">
        <v>114565</v>
      </c>
      <c r="G295" s="77">
        <v>145246</v>
      </c>
      <c r="H295" s="78">
        <v>251440</v>
      </c>
      <c r="I295" s="78">
        <v>201029</v>
      </c>
      <c r="J295" s="78">
        <v>265358.28000000003</v>
      </c>
      <c r="K295" s="79" t="str">
        <f ca="1">IF($C295="סה""כ",SUM(INDIRECT(ADDRESS(6,COLUMN())&amp;":"&amp;ADDRESS(ROW()-1,COLUMN()))),IFERROR(VLOOKUP($C295,הוצאות!$B:$AA,K$4-1,FALSE),""))</f>
        <v/>
      </c>
      <c r="L295" s="79" t="str">
        <f ca="1">IF($C295="סה""כ",SUM(INDIRECT(ADDRESS(6,COLUMN())&amp;":"&amp;ADDRESS(ROW()-1,COLUMN()))),IFERROR(VLOOKUP($C295,הוצאות!$B:$AA,L$4-1,FALSE),""))</f>
        <v/>
      </c>
      <c r="M295" s="79" t="str">
        <f ca="1">IF($C295="סה""כ",SUM(INDIRECT(ADDRESS(6,COLUMN())&amp;":"&amp;ADDRESS(ROW()-1,COLUMN()))),IFERROR(VLOOKUP($C295,הוצאות!$B:$AA,M$4-1,FALSE),""))</f>
        <v/>
      </c>
      <c r="N295" s="79" t="str">
        <f ca="1">IF($C295="סה""כ",SUM(INDIRECT(ADDRESS(6,COLUMN())&amp;":"&amp;ADDRESS(ROW()-1,COLUMN()))),IFERROR(VLOOKUP($C295,הוצאות!$B:$AA,N$4-1,FALSE),""))</f>
        <v/>
      </c>
      <c r="O295" s="79" t="str">
        <f ca="1">IF($C295="סה""כ",SUM(INDIRECT(ADDRESS(6,COLUMN())&amp;":"&amp;ADDRESS(ROW()-1,COLUMN()))),IFERROR(VLOOKUP($C295,הוצאות!$B:$AA,O$4-1,FALSE),""))</f>
        <v/>
      </c>
    </row>
    <row r="296" spans="1:15" ht="16.5" thickBot="1" x14ac:dyDescent="0.3">
      <c r="A296" s="52">
        <f t="shared" si="5"/>
        <v>0</v>
      </c>
      <c r="C296" s="75" t="str">
        <f>IF(OR(C295="סה""כ",C295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6" s="76" t="str">
        <f>IF(C296="סה""כ","",IFERROR(VLOOKUP($C296,הוצאות!$B:$Z,5,FALSE),""))</f>
        <v/>
      </c>
      <c r="E296" s="77">
        <v>167435</v>
      </c>
      <c r="F296" s="77">
        <v>114565</v>
      </c>
      <c r="G296" s="77">
        <v>145246</v>
      </c>
      <c r="H296" s="78">
        <v>251440</v>
      </c>
      <c r="I296" s="78">
        <v>201029</v>
      </c>
      <c r="J296" s="78">
        <v>265358.28000000003</v>
      </c>
      <c r="K296" s="79" t="str">
        <f ca="1">IF($C296="סה""כ",SUM(INDIRECT(ADDRESS(6,COLUMN())&amp;":"&amp;ADDRESS(ROW()-1,COLUMN()))),IFERROR(VLOOKUP($C296,הוצאות!$B:$AA,K$4-1,FALSE),""))</f>
        <v/>
      </c>
      <c r="L296" s="79" t="str">
        <f ca="1">IF($C296="סה""כ",SUM(INDIRECT(ADDRESS(6,COLUMN())&amp;":"&amp;ADDRESS(ROW()-1,COLUMN()))),IFERROR(VLOOKUP($C296,הוצאות!$B:$AA,L$4-1,FALSE),""))</f>
        <v/>
      </c>
      <c r="M296" s="79" t="str">
        <f ca="1">IF($C296="סה""כ",SUM(INDIRECT(ADDRESS(6,COLUMN())&amp;":"&amp;ADDRESS(ROW()-1,COLUMN()))),IFERROR(VLOOKUP($C296,הוצאות!$B:$AA,M$4-1,FALSE),""))</f>
        <v/>
      </c>
      <c r="N296" s="79" t="str">
        <f ca="1">IF($C296="סה""כ",SUM(INDIRECT(ADDRESS(6,COLUMN())&amp;":"&amp;ADDRESS(ROW()-1,COLUMN()))),IFERROR(VLOOKUP($C296,הוצאות!$B:$AA,N$4-1,FALSE),""))</f>
        <v/>
      </c>
      <c r="O296" s="79" t="str">
        <f ca="1">IF($C296="סה""כ",SUM(INDIRECT(ADDRESS(6,COLUMN())&amp;":"&amp;ADDRESS(ROW()-1,COLUMN()))),IFERROR(VLOOKUP($C296,הוצאות!$B:$AA,O$4-1,FALSE),""))</f>
        <v/>
      </c>
    </row>
    <row r="297" spans="1:15" ht="16.5" thickBot="1" x14ac:dyDescent="0.3">
      <c r="A297" s="52">
        <f t="shared" si="5"/>
        <v>0</v>
      </c>
      <c r="C297" s="75" t="str">
        <f>IF(OR(C296="סה""כ",C296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7" s="76" t="str">
        <f>IF(C297="סה""כ","",IFERROR(VLOOKUP($C297,הוצאות!$B:$Z,5,FALSE),""))</f>
        <v/>
      </c>
      <c r="E297" s="77">
        <v>167435</v>
      </c>
      <c r="F297" s="77">
        <v>114565</v>
      </c>
      <c r="G297" s="77">
        <v>145246</v>
      </c>
      <c r="H297" s="78">
        <v>251440</v>
      </c>
      <c r="I297" s="78">
        <v>201029</v>
      </c>
      <c r="J297" s="78">
        <v>265358.28000000003</v>
      </c>
      <c r="K297" s="79" t="str">
        <f ca="1">IF($C297="סה""כ",SUM(INDIRECT(ADDRESS(6,COLUMN())&amp;":"&amp;ADDRESS(ROW()-1,COLUMN()))),IFERROR(VLOOKUP($C297,הוצאות!$B:$AA,K$4-1,FALSE),""))</f>
        <v/>
      </c>
      <c r="L297" s="79" t="str">
        <f ca="1">IF($C297="סה""כ",SUM(INDIRECT(ADDRESS(6,COLUMN())&amp;":"&amp;ADDRESS(ROW()-1,COLUMN()))),IFERROR(VLOOKUP($C297,הוצאות!$B:$AA,L$4-1,FALSE),""))</f>
        <v/>
      </c>
      <c r="M297" s="79" t="str">
        <f ca="1">IF($C297="סה""כ",SUM(INDIRECT(ADDRESS(6,COLUMN())&amp;":"&amp;ADDRESS(ROW()-1,COLUMN()))),IFERROR(VLOOKUP($C297,הוצאות!$B:$AA,M$4-1,FALSE),""))</f>
        <v/>
      </c>
      <c r="N297" s="79" t="str">
        <f ca="1">IF($C297="סה""כ",SUM(INDIRECT(ADDRESS(6,COLUMN())&amp;":"&amp;ADDRESS(ROW()-1,COLUMN()))),IFERROR(VLOOKUP($C297,הוצאות!$B:$AA,N$4-1,FALSE),""))</f>
        <v/>
      </c>
      <c r="O297" s="79" t="str">
        <f ca="1">IF($C297="סה""כ",SUM(INDIRECT(ADDRESS(6,COLUMN())&amp;":"&amp;ADDRESS(ROW()-1,COLUMN()))),IFERROR(VLOOKUP($C297,הוצאות!$B:$AA,O$4-1,FALSE),""))</f>
        <v/>
      </c>
    </row>
    <row r="298" spans="1:15" ht="16.5" thickBot="1" x14ac:dyDescent="0.3">
      <c r="A298" s="52">
        <f t="shared" si="5"/>
        <v>0</v>
      </c>
      <c r="C298" s="75" t="str">
        <f>IF(OR(C297="סה""כ",C297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8" s="76" t="str">
        <f>IF(C298="סה""כ","",IFERROR(VLOOKUP($C298,הוצאות!$B:$Z,5,FALSE),""))</f>
        <v/>
      </c>
      <c r="E298" s="77">
        <v>167435</v>
      </c>
      <c r="F298" s="77">
        <v>114565</v>
      </c>
      <c r="G298" s="77">
        <v>145246</v>
      </c>
      <c r="H298" s="78">
        <v>251440</v>
      </c>
      <c r="I298" s="78">
        <v>201029</v>
      </c>
      <c r="J298" s="78">
        <v>265358.28000000003</v>
      </c>
      <c r="K298" s="79" t="str">
        <f ca="1">IF($C298="סה""כ",SUM(INDIRECT(ADDRESS(6,COLUMN())&amp;":"&amp;ADDRESS(ROW()-1,COLUMN()))),IFERROR(VLOOKUP($C298,הוצאות!$B:$AA,K$4-1,FALSE),""))</f>
        <v/>
      </c>
      <c r="L298" s="79" t="str">
        <f ca="1">IF($C298="סה""כ",SUM(INDIRECT(ADDRESS(6,COLUMN())&amp;":"&amp;ADDRESS(ROW()-1,COLUMN()))),IFERROR(VLOOKUP($C298,הוצאות!$B:$AA,L$4-1,FALSE),""))</f>
        <v/>
      </c>
      <c r="M298" s="79" t="str">
        <f ca="1">IF($C298="סה""כ",SUM(INDIRECT(ADDRESS(6,COLUMN())&amp;":"&amp;ADDRESS(ROW()-1,COLUMN()))),IFERROR(VLOOKUP($C298,הוצאות!$B:$AA,M$4-1,FALSE),""))</f>
        <v/>
      </c>
      <c r="N298" s="79" t="str">
        <f ca="1">IF($C298="סה""כ",SUM(INDIRECT(ADDRESS(6,COLUMN())&amp;":"&amp;ADDRESS(ROW()-1,COLUMN()))),IFERROR(VLOOKUP($C298,הוצאות!$B:$AA,N$4-1,FALSE),""))</f>
        <v/>
      </c>
      <c r="O298" s="79" t="str">
        <f ca="1">IF($C298="סה""כ",SUM(INDIRECT(ADDRESS(6,COLUMN())&amp;":"&amp;ADDRESS(ROW()-1,COLUMN()))),IFERROR(VLOOKUP($C298,הוצאות!$B:$AA,O$4-1,FALSE),""))</f>
        <v/>
      </c>
    </row>
    <row r="299" spans="1:15" ht="16.5" thickBot="1" x14ac:dyDescent="0.3">
      <c r="A299" s="52">
        <f t="shared" si="5"/>
        <v>0</v>
      </c>
      <c r="C299" s="75" t="str">
        <f>IF(OR(C298="סה""כ",C298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299" s="76" t="str">
        <f>IF(C299="סה""כ","",IFERROR(VLOOKUP($C299,הוצאות!$B:$Z,5,FALSE),""))</f>
        <v/>
      </c>
      <c r="E299" s="77">
        <v>167435</v>
      </c>
      <c r="F299" s="77">
        <v>114565</v>
      </c>
      <c r="G299" s="77">
        <v>145246</v>
      </c>
      <c r="H299" s="78">
        <v>251440</v>
      </c>
      <c r="I299" s="78">
        <v>201029</v>
      </c>
      <c r="J299" s="78">
        <v>265358.28000000003</v>
      </c>
      <c r="K299" s="79" t="str">
        <f ca="1">IF($C299="סה""כ",SUM(INDIRECT(ADDRESS(6,COLUMN())&amp;":"&amp;ADDRESS(ROW()-1,COLUMN()))),IFERROR(VLOOKUP($C299,הוצאות!$B:$AA,K$4-1,FALSE),""))</f>
        <v/>
      </c>
      <c r="L299" s="79" t="str">
        <f ca="1">IF($C299="סה""כ",SUM(INDIRECT(ADDRESS(6,COLUMN())&amp;":"&amp;ADDRESS(ROW()-1,COLUMN()))),IFERROR(VLOOKUP($C299,הוצאות!$B:$AA,L$4-1,FALSE),""))</f>
        <v/>
      </c>
      <c r="M299" s="79" t="str">
        <f ca="1">IF($C299="סה""כ",SUM(INDIRECT(ADDRESS(6,COLUMN())&amp;":"&amp;ADDRESS(ROW()-1,COLUMN()))),IFERROR(VLOOKUP($C299,הוצאות!$B:$AA,M$4-1,FALSE),""))</f>
        <v/>
      </c>
      <c r="N299" s="79" t="str">
        <f ca="1">IF($C299="סה""כ",SUM(INDIRECT(ADDRESS(6,COLUMN())&amp;":"&amp;ADDRESS(ROW()-1,COLUMN()))),IFERROR(VLOOKUP($C299,הוצאות!$B:$AA,N$4-1,FALSE),""))</f>
        <v/>
      </c>
      <c r="O299" s="79" t="str">
        <f ca="1">IF($C299="סה""כ",SUM(INDIRECT(ADDRESS(6,COLUMN())&amp;":"&amp;ADDRESS(ROW()-1,COLUMN()))),IFERROR(VLOOKUP($C299,הוצאות!$B:$AA,O$4-1,FALSE),""))</f>
        <v/>
      </c>
    </row>
    <row r="300" spans="1:15" ht="16.5" thickBot="1" x14ac:dyDescent="0.3">
      <c r="A300" s="52">
        <f t="shared" si="5"/>
        <v>0</v>
      </c>
      <c r="C300" s="75" t="str">
        <f>IF(OR(C299="סה""כ",C299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0" s="76" t="str">
        <f>IF(C300="סה""כ","",IFERROR(VLOOKUP($C300,הוצאות!$B:$Z,5,FALSE),""))</f>
        <v/>
      </c>
      <c r="E300" s="77">
        <v>167435</v>
      </c>
      <c r="F300" s="77">
        <v>114565</v>
      </c>
      <c r="G300" s="77">
        <v>145246</v>
      </c>
      <c r="H300" s="78">
        <v>251440</v>
      </c>
      <c r="I300" s="78">
        <v>201029</v>
      </c>
      <c r="J300" s="78">
        <v>265358.28000000003</v>
      </c>
      <c r="K300" s="79" t="str">
        <f ca="1">IF($C300="סה""כ",SUM(INDIRECT(ADDRESS(6,COLUMN())&amp;":"&amp;ADDRESS(ROW()-1,COLUMN()))),IFERROR(VLOOKUP($C300,הוצאות!$B:$AA,K$4-1,FALSE),""))</f>
        <v/>
      </c>
      <c r="L300" s="79" t="str">
        <f ca="1">IF($C300="סה""כ",SUM(INDIRECT(ADDRESS(6,COLUMN())&amp;":"&amp;ADDRESS(ROW()-1,COLUMN()))),IFERROR(VLOOKUP($C300,הוצאות!$B:$AA,L$4-1,FALSE),""))</f>
        <v/>
      </c>
      <c r="M300" s="79" t="str">
        <f ca="1">IF($C300="סה""כ",SUM(INDIRECT(ADDRESS(6,COLUMN())&amp;":"&amp;ADDRESS(ROW()-1,COLUMN()))),IFERROR(VLOOKUP($C300,הוצאות!$B:$AA,M$4-1,FALSE),""))</f>
        <v/>
      </c>
      <c r="N300" s="79" t="str">
        <f ca="1">IF($C300="סה""כ",SUM(INDIRECT(ADDRESS(6,COLUMN())&amp;":"&amp;ADDRESS(ROW()-1,COLUMN()))),IFERROR(VLOOKUP($C300,הוצאות!$B:$AA,N$4-1,FALSE),""))</f>
        <v/>
      </c>
      <c r="O300" s="79" t="str">
        <f ca="1">IF($C300="סה""כ",SUM(INDIRECT(ADDRESS(6,COLUMN())&amp;":"&amp;ADDRESS(ROW()-1,COLUMN()))),IFERROR(VLOOKUP($C300,הוצאות!$B:$AA,O$4-1,FALSE),""))</f>
        <v/>
      </c>
    </row>
    <row r="301" spans="1:15" ht="16.5" thickBot="1" x14ac:dyDescent="0.3">
      <c r="A301" s="52">
        <f t="shared" si="5"/>
        <v>0</v>
      </c>
      <c r="C301" s="75" t="str">
        <f>IF(OR(C300="סה""כ",C300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1" s="76" t="str">
        <f>IF(C301="סה""כ","",IFERROR(VLOOKUP($C301,הוצאות!$B:$Z,5,FALSE),""))</f>
        <v/>
      </c>
      <c r="E301" s="77">
        <v>167435</v>
      </c>
      <c r="F301" s="77">
        <v>114565</v>
      </c>
      <c r="G301" s="77">
        <v>145246</v>
      </c>
      <c r="H301" s="78">
        <v>251440</v>
      </c>
      <c r="I301" s="78">
        <v>201029</v>
      </c>
      <c r="J301" s="78">
        <v>265358.28000000003</v>
      </c>
      <c r="K301" s="79" t="str">
        <f ca="1">IF($C301="סה""כ",SUM(INDIRECT(ADDRESS(6,COLUMN())&amp;":"&amp;ADDRESS(ROW()-1,COLUMN()))),IFERROR(VLOOKUP($C301,הוצאות!$B:$AA,K$4-1,FALSE),""))</f>
        <v/>
      </c>
      <c r="L301" s="79" t="str">
        <f ca="1">IF($C301="סה""כ",SUM(INDIRECT(ADDRESS(6,COLUMN())&amp;":"&amp;ADDRESS(ROW()-1,COLUMN()))),IFERROR(VLOOKUP($C301,הוצאות!$B:$AA,L$4-1,FALSE),""))</f>
        <v/>
      </c>
      <c r="M301" s="79" t="str">
        <f ca="1">IF($C301="סה""כ",SUM(INDIRECT(ADDRESS(6,COLUMN())&amp;":"&amp;ADDRESS(ROW()-1,COLUMN()))),IFERROR(VLOOKUP($C301,הוצאות!$B:$AA,M$4-1,FALSE),""))</f>
        <v/>
      </c>
      <c r="N301" s="79" t="str">
        <f ca="1">IF($C301="סה""כ",SUM(INDIRECT(ADDRESS(6,COLUMN())&amp;":"&amp;ADDRESS(ROW()-1,COLUMN()))),IFERROR(VLOOKUP($C301,הוצאות!$B:$AA,N$4-1,FALSE),""))</f>
        <v/>
      </c>
      <c r="O301" s="79" t="str">
        <f ca="1">IF($C301="סה""כ",SUM(INDIRECT(ADDRESS(6,COLUMN())&amp;":"&amp;ADDRESS(ROW()-1,COLUMN()))),IFERROR(VLOOKUP($C301,הוצאות!$B:$AA,O$4-1,FALSE),""))</f>
        <v/>
      </c>
    </row>
    <row r="302" spans="1:15" ht="16.5" thickBot="1" x14ac:dyDescent="0.3">
      <c r="A302" s="52">
        <f t="shared" si="5"/>
        <v>0</v>
      </c>
      <c r="C302" s="75" t="str">
        <f>IF(OR(C301="סה""כ",C301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2" s="76" t="str">
        <f>IF(C302="סה""כ","",IFERROR(VLOOKUP($C302,הוצאות!$B:$Z,5,FALSE),""))</f>
        <v/>
      </c>
      <c r="E302" s="77">
        <v>167435</v>
      </c>
      <c r="F302" s="77">
        <v>114565</v>
      </c>
      <c r="G302" s="77">
        <v>145246</v>
      </c>
      <c r="H302" s="78">
        <v>251440</v>
      </c>
      <c r="I302" s="78">
        <v>201029</v>
      </c>
      <c r="J302" s="78">
        <v>265358.28000000003</v>
      </c>
      <c r="K302" s="79" t="str">
        <f ca="1">IF($C302="סה""כ",SUM(INDIRECT(ADDRESS(6,COLUMN())&amp;":"&amp;ADDRESS(ROW()-1,COLUMN()))),IFERROR(VLOOKUP($C302,הוצאות!$B:$AA,K$4-1,FALSE),""))</f>
        <v/>
      </c>
      <c r="L302" s="79" t="str">
        <f ca="1">IF($C302="סה""כ",SUM(INDIRECT(ADDRESS(6,COLUMN())&amp;":"&amp;ADDRESS(ROW()-1,COLUMN()))),IFERROR(VLOOKUP($C302,הוצאות!$B:$AA,L$4-1,FALSE),""))</f>
        <v/>
      </c>
      <c r="M302" s="79" t="str">
        <f ca="1">IF($C302="סה""כ",SUM(INDIRECT(ADDRESS(6,COLUMN())&amp;":"&amp;ADDRESS(ROW()-1,COLUMN()))),IFERROR(VLOOKUP($C302,הוצאות!$B:$AA,M$4-1,FALSE),""))</f>
        <v/>
      </c>
      <c r="N302" s="79" t="str">
        <f ca="1">IF($C302="סה""כ",SUM(INDIRECT(ADDRESS(6,COLUMN())&amp;":"&amp;ADDRESS(ROW()-1,COLUMN()))),IFERROR(VLOOKUP($C302,הוצאות!$B:$AA,N$4-1,FALSE),""))</f>
        <v/>
      </c>
      <c r="O302" s="79" t="str">
        <f ca="1">IF($C302="סה""כ",SUM(INDIRECT(ADDRESS(6,COLUMN())&amp;":"&amp;ADDRESS(ROW()-1,COLUMN()))),IFERROR(VLOOKUP($C302,הוצאות!$B:$AA,O$4-1,FALSE),""))</f>
        <v/>
      </c>
    </row>
    <row r="303" spans="1:15" ht="16.5" thickBot="1" x14ac:dyDescent="0.3">
      <c r="A303" s="52">
        <f t="shared" si="5"/>
        <v>0</v>
      </c>
      <c r="C303" s="75" t="str">
        <f>IF(OR(C302="סה""כ",C302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3" s="76" t="str">
        <f>IF(C303="סה""כ","",IFERROR(VLOOKUP($C303,הוצאות!$B:$Z,5,FALSE),""))</f>
        <v/>
      </c>
      <c r="E303" s="77">
        <v>167435</v>
      </c>
      <c r="F303" s="77">
        <v>114565</v>
      </c>
      <c r="G303" s="77">
        <v>145246</v>
      </c>
      <c r="H303" s="78">
        <v>251440</v>
      </c>
      <c r="I303" s="78">
        <v>201029</v>
      </c>
      <c r="J303" s="78">
        <v>265358.28000000003</v>
      </c>
      <c r="K303" s="79" t="str">
        <f ca="1">IF($C303="סה""כ",SUM(INDIRECT(ADDRESS(6,COLUMN())&amp;":"&amp;ADDRESS(ROW()-1,COLUMN()))),IFERROR(VLOOKUP($C303,הוצאות!$B:$AA,K$4-1,FALSE),""))</f>
        <v/>
      </c>
      <c r="L303" s="79" t="str">
        <f ca="1">IF($C303="סה""כ",SUM(INDIRECT(ADDRESS(6,COLUMN())&amp;":"&amp;ADDRESS(ROW()-1,COLUMN()))),IFERROR(VLOOKUP($C303,הוצאות!$B:$AA,L$4-1,FALSE),""))</f>
        <v/>
      </c>
      <c r="M303" s="79" t="str">
        <f ca="1">IF($C303="סה""כ",SUM(INDIRECT(ADDRESS(6,COLUMN())&amp;":"&amp;ADDRESS(ROW()-1,COLUMN()))),IFERROR(VLOOKUP($C303,הוצאות!$B:$AA,M$4-1,FALSE),""))</f>
        <v/>
      </c>
      <c r="N303" s="79" t="str">
        <f ca="1">IF($C303="סה""כ",SUM(INDIRECT(ADDRESS(6,COLUMN())&amp;":"&amp;ADDRESS(ROW()-1,COLUMN()))),IFERROR(VLOOKUP($C303,הוצאות!$B:$AA,N$4-1,FALSE),""))</f>
        <v/>
      </c>
      <c r="O303" s="79" t="str">
        <f ca="1">IF($C303="סה""כ",SUM(INDIRECT(ADDRESS(6,COLUMN())&amp;":"&amp;ADDRESS(ROW()-1,COLUMN()))),IFERROR(VLOOKUP($C303,הוצאות!$B:$AA,O$4-1,FALSE),""))</f>
        <v/>
      </c>
    </row>
    <row r="304" spans="1:15" ht="16.5" thickBot="1" x14ac:dyDescent="0.3">
      <c r="A304" s="52">
        <f t="shared" si="5"/>
        <v>0</v>
      </c>
      <c r="C304" s="75" t="str">
        <f>IF(OR(C303="סה""כ",C303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4" s="76" t="str">
        <f>IF(C304="סה""כ","",IFERROR(VLOOKUP($C304,הוצאות!$B:$Z,5,FALSE),""))</f>
        <v/>
      </c>
      <c r="E304" s="77">
        <v>167435</v>
      </c>
      <c r="F304" s="77">
        <v>114565</v>
      </c>
      <c r="G304" s="77">
        <v>145246</v>
      </c>
      <c r="H304" s="78">
        <v>251440</v>
      </c>
      <c r="I304" s="78">
        <v>201029</v>
      </c>
      <c r="J304" s="78">
        <v>265358.28000000003</v>
      </c>
      <c r="K304" s="79" t="str">
        <f ca="1">IF($C304="סה""כ",SUM(INDIRECT(ADDRESS(6,COLUMN())&amp;":"&amp;ADDRESS(ROW()-1,COLUMN()))),IFERROR(VLOOKUP($C304,הוצאות!$B:$AA,K$4-1,FALSE),""))</f>
        <v/>
      </c>
      <c r="L304" s="79" t="str">
        <f ca="1">IF($C304="סה""כ",SUM(INDIRECT(ADDRESS(6,COLUMN())&amp;":"&amp;ADDRESS(ROW()-1,COLUMN()))),IFERROR(VLOOKUP($C304,הוצאות!$B:$AA,L$4-1,FALSE),""))</f>
        <v/>
      </c>
      <c r="M304" s="79" t="str">
        <f ca="1">IF($C304="סה""כ",SUM(INDIRECT(ADDRESS(6,COLUMN())&amp;":"&amp;ADDRESS(ROW()-1,COLUMN()))),IFERROR(VLOOKUP($C304,הוצאות!$B:$AA,M$4-1,FALSE),""))</f>
        <v/>
      </c>
      <c r="N304" s="79" t="str">
        <f ca="1">IF($C304="סה""כ",SUM(INDIRECT(ADDRESS(6,COLUMN())&amp;":"&amp;ADDRESS(ROW()-1,COLUMN()))),IFERROR(VLOOKUP($C304,הוצאות!$B:$AA,N$4-1,FALSE),""))</f>
        <v/>
      </c>
      <c r="O304" s="79" t="str">
        <f ca="1">IF($C304="סה""כ",SUM(INDIRECT(ADDRESS(6,COLUMN())&amp;":"&amp;ADDRESS(ROW()-1,COLUMN()))),IFERROR(VLOOKUP($C304,הוצאות!$B:$AA,O$4-1,FALSE),""))</f>
        <v/>
      </c>
    </row>
    <row r="305" spans="1:15" ht="16.5" thickBot="1" x14ac:dyDescent="0.3">
      <c r="A305" s="52">
        <f t="shared" si="5"/>
        <v>0</v>
      </c>
      <c r="C305" s="75" t="str">
        <f>IF(OR(C304="סה""כ",C304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5" s="76" t="str">
        <f>IF(C305="סה""כ","",IFERROR(VLOOKUP($C305,הוצאות!$B:$Z,5,FALSE),""))</f>
        <v/>
      </c>
      <c r="E305" s="77">
        <v>167435</v>
      </c>
      <c r="F305" s="77">
        <v>114565</v>
      </c>
      <c r="G305" s="77">
        <v>145246</v>
      </c>
      <c r="H305" s="78">
        <v>251440</v>
      </c>
      <c r="I305" s="78">
        <v>201029</v>
      </c>
      <c r="J305" s="78">
        <v>265358.28000000003</v>
      </c>
      <c r="K305" s="79" t="str">
        <f ca="1">IF($C305="סה""כ",SUM(INDIRECT(ADDRESS(6,COLUMN())&amp;":"&amp;ADDRESS(ROW()-1,COLUMN()))),IFERROR(VLOOKUP($C305,הוצאות!$B:$AA,K$4-1,FALSE),""))</f>
        <v/>
      </c>
      <c r="L305" s="79" t="str">
        <f ca="1">IF($C305="סה""כ",SUM(INDIRECT(ADDRESS(6,COLUMN())&amp;":"&amp;ADDRESS(ROW()-1,COLUMN()))),IFERROR(VLOOKUP($C305,הוצאות!$B:$AA,L$4-1,FALSE),""))</f>
        <v/>
      </c>
      <c r="M305" s="79" t="str">
        <f ca="1">IF($C305="סה""כ",SUM(INDIRECT(ADDRESS(6,COLUMN())&amp;":"&amp;ADDRESS(ROW()-1,COLUMN()))),IFERROR(VLOOKUP($C305,הוצאות!$B:$AA,M$4-1,FALSE),""))</f>
        <v/>
      </c>
      <c r="N305" s="79" t="str">
        <f ca="1">IF($C305="סה""כ",SUM(INDIRECT(ADDRESS(6,COLUMN())&amp;":"&amp;ADDRESS(ROW()-1,COLUMN()))),IFERROR(VLOOKUP($C305,הוצאות!$B:$AA,N$4-1,FALSE),""))</f>
        <v/>
      </c>
      <c r="O305" s="79" t="str">
        <f ca="1">IF($C305="סה""כ",SUM(INDIRECT(ADDRESS(6,COLUMN())&amp;":"&amp;ADDRESS(ROW()-1,COLUMN()))),IFERROR(VLOOKUP($C305,הוצאות!$B:$AA,O$4-1,FALSE),""))</f>
        <v/>
      </c>
    </row>
    <row r="306" spans="1:15" ht="16.5" thickBot="1" x14ac:dyDescent="0.3">
      <c r="A306" s="52">
        <f t="shared" si="5"/>
        <v>0</v>
      </c>
      <c r="C306" s="75" t="str">
        <f>IF(OR(C305="סה""כ",C305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6" s="76" t="str">
        <f>IF(C306="סה""כ","",IFERROR(VLOOKUP($C306,הוצאות!$B:$Z,5,FALSE),""))</f>
        <v/>
      </c>
      <c r="E306" s="77">
        <v>167435</v>
      </c>
      <c r="F306" s="77">
        <v>114565</v>
      </c>
      <c r="G306" s="77">
        <v>145246</v>
      </c>
      <c r="H306" s="78">
        <v>251440</v>
      </c>
      <c r="I306" s="78">
        <v>201029</v>
      </c>
      <c r="J306" s="78">
        <v>265358.28000000003</v>
      </c>
      <c r="K306" s="79" t="str">
        <f ca="1">IF($C306="סה""כ",SUM(INDIRECT(ADDRESS(6,COLUMN())&amp;":"&amp;ADDRESS(ROW()-1,COLUMN()))),IFERROR(VLOOKUP($C306,הוצאות!$B:$AA,K$4-1,FALSE),""))</f>
        <v/>
      </c>
      <c r="L306" s="79" t="str">
        <f ca="1">IF($C306="סה""כ",SUM(INDIRECT(ADDRESS(6,COLUMN())&amp;":"&amp;ADDRESS(ROW()-1,COLUMN()))),IFERROR(VLOOKUP($C306,הוצאות!$B:$AA,L$4-1,FALSE),""))</f>
        <v/>
      </c>
      <c r="M306" s="79" t="str">
        <f ca="1">IF($C306="סה""כ",SUM(INDIRECT(ADDRESS(6,COLUMN())&amp;":"&amp;ADDRESS(ROW()-1,COLUMN()))),IFERROR(VLOOKUP($C306,הוצאות!$B:$AA,M$4-1,FALSE),""))</f>
        <v/>
      </c>
      <c r="N306" s="79" t="str">
        <f ca="1">IF($C306="סה""כ",SUM(INDIRECT(ADDRESS(6,COLUMN())&amp;":"&amp;ADDRESS(ROW()-1,COLUMN()))),IFERROR(VLOOKUP($C306,הוצאות!$B:$AA,N$4-1,FALSE),""))</f>
        <v/>
      </c>
      <c r="O306" s="79" t="str">
        <f ca="1">IF($C306="סה""כ",SUM(INDIRECT(ADDRESS(6,COLUMN())&amp;":"&amp;ADDRESS(ROW()-1,COLUMN()))),IFERROR(VLOOKUP($C306,הוצאות!$B:$AA,O$4-1,FALSE),""))</f>
        <v/>
      </c>
    </row>
    <row r="307" spans="1:15" ht="16.5" thickBot="1" x14ac:dyDescent="0.3">
      <c r="A307" s="52">
        <f t="shared" si="5"/>
        <v>0</v>
      </c>
      <c r="C307" s="75" t="str">
        <f>IF(OR(C306="סה""כ",C306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7" s="76" t="str">
        <f>IF(C307="סה""כ","",IFERROR(VLOOKUP($C307,הוצאות!$B:$Z,5,FALSE),""))</f>
        <v/>
      </c>
      <c r="E307" s="77">
        <v>167435</v>
      </c>
      <c r="F307" s="77">
        <v>114565</v>
      </c>
      <c r="G307" s="77">
        <v>145246</v>
      </c>
      <c r="H307" s="78">
        <v>251440</v>
      </c>
      <c r="I307" s="78">
        <v>201029</v>
      </c>
      <c r="J307" s="78">
        <v>265358.28000000003</v>
      </c>
      <c r="K307" s="79" t="str">
        <f ca="1">IF($C307="סה""כ",SUM(INDIRECT(ADDRESS(6,COLUMN())&amp;":"&amp;ADDRESS(ROW()-1,COLUMN()))),IFERROR(VLOOKUP($C307,הוצאות!$B:$AA,K$4-1,FALSE),""))</f>
        <v/>
      </c>
      <c r="L307" s="79" t="str">
        <f ca="1">IF($C307="סה""כ",SUM(INDIRECT(ADDRESS(6,COLUMN())&amp;":"&amp;ADDRESS(ROW()-1,COLUMN()))),IFERROR(VLOOKUP($C307,הוצאות!$B:$AA,L$4-1,FALSE),""))</f>
        <v/>
      </c>
      <c r="M307" s="79" t="str">
        <f ca="1">IF($C307="סה""כ",SUM(INDIRECT(ADDRESS(6,COLUMN())&amp;":"&amp;ADDRESS(ROW()-1,COLUMN()))),IFERROR(VLOOKUP($C307,הוצאות!$B:$AA,M$4-1,FALSE),""))</f>
        <v/>
      </c>
      <c r="N307" s="79" t="str">
        <f ca="1">IF($C307="סה""כ",SUM(INDIRECT(ADDRESS(6,COLUMN())&amp;":"&amp;ADDRESS(ROW()-1,COLUMN()))),IFERROR(VLOOKUP($C307,הוצאות!$B:$AA,N$4-1,FALSE),""))</f>
        <v/>
      </c>
      <c r="O307" s="79" t="str">
        <f ca="1">IF($C307="סה""כ",SUM(INDIRECT(ADDRESS(6,COLUMN())&amp;":"&amp;ADDRESS(ROW()-1,COLUMN()))),IFERROR(VLOOKUP($C307,הוצאות!$B:$AA,O$4-1,FALSE),""))</f>
        <v/>
      </c>
    </row>
    <row r="308" spans="1:15" ht="16.5" thickBot="1" x14ac:dyDescent="0.3">
      <c r="A308" s="52">
        <f t="shared" si="5"/>
        <v>0</v>
      </c>
      <c r="C308" s="75" t="str">
        <f>IF(OR(C307="סה""כ",C307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8" s="76" t="str">
        <f>IF(C308="סה""כ","",IFERROR(VLOOKUP($C308,הוצאות!$B:$Z,5,FALSE),""))</f>
        <v/>
      </c>
      <c r="E308" s="77">
        <v>167435</v>
      </c>
      <c r="F308" s="77">
        <v>114565</v>
      </c>
      <c r="G308" s="77">
        <v>145246</v>
      </c>
      <c r="H308" s="78">
        <v>251440</v>
      </c>
      <c r="I308" s="78">
        <v>201029</v>
      </c>
      <c r="J308" s="78">
        <v>265358.28000000003</v>
      </c>
      <c r="K308" s="79" t="str">
        <f ca="1">IF($C308="סה""כ",SUM(INDIRECT(ADDRESS(6,COLUMN())&amp;":"&amp;ADDRESS(ROW()-1,COLUMN()))),IFERROR(VLOOKUP($C308,הוצאות!$B:$AA,K$4-1,FALSE),""))</f>
        <v/>
      </c>
      <c r="L308" s="79" t="str">
        <f ca="1">IF($C308="סה""כ",SUM(INDIRECT(ADDRESS(6,COLUMN())&amp;":"&amp;ADDRESS(ROW()-1,COLUMN()))),IFERROR(VLOOKUP($C308,הוצאות!$B:$AA,L$4-1,FALSE),""))</f>
        <v/>
      </c>
      <c r="M308" s="79" t="str">
        <f ca="1">IF($C308="סה""כ",SUM(INDIRECT(ADDRESS(6,COLUMN())&amp;":"&amp;ADDRESS(ROW()-1,COLUMN()))),IFERROR(VLOOKUP($C308,הוצאות!$B:$AA,M$4-1,FALSE),""))</f>
        <v/>
      </c>
      <c r="N308" s="79" t="str">
        <f ca="1">IF($C308="סה""כ",SUM(INDIRECT(ADDRESS(6,COLUMN())&amp;":"&amp;ADDRESS(ROW()-1,COLUMN()))),IFERROR(VLOOKUP($C308,הוצאות!$B:$AA,N$4-1,FALSE),""))</f>
        <v/>
      </c>
      <c r="O308" s="79" t="str">
        <f ca="1">IF($C308="סה""כ",SUM(INDIRECT(ADDRESS(6,COLUMN())&amp;":"&amp;ADDRESS(ROW()-1,COLUMN()))),IFERROR(VLOOKUP($C308,הוצאות!$B:$AA,O$4-1,FALSE),""))</f>
        <v/>
      </c>
    </row>
    <row r="309" spans="1:15" ht="16.5" thickBot="1" x14ac:dyDescent="0.3">
      <c r="A309" s="52">
        <f t="shared" si="5"/>
        <v>0</v>
      </c>
      <c r="C309" s="75" t="str">
        <f>IF(OR(C308="סה""כ",C308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09" s="76" t="str">
        <f>IF(C309="סה""כ","",IFERROR(VLOOKUP($C309,הוצאות!$B:$Z,5,FALSE),""))</f>
        <v/>
      </c>
      <c r="E309" s="77">
        <v>167435</v>
      </c>
      <c r="F309" s="77">
        <v>114565</v>
      </c>
      <c r="G309" s="77">
        <v>145246</v>
      </c>
      <c r="H309" s="78">
        <v>251440</v>
      </c>
      <c r="I309" s="78">
        <v>201029</v>
      </c>
      <c r="J309" s="78">
        <v>265358.28000000003</v>
      </c>
      <c r="K309" s="79" t="str">
        <f ca="1">IF($C309="סה""כ",SUM(INDIRECT(ADDRESS(6,COLUMN())&amp;":"&amp;ADDRESS(ROW()-1,COLUMN()))),IFERROR(VLOOKUP($C309,הוצאות!$B:$AA,K$4-1,FALSE),""))</f>
        <v/>
      </c>
      <c r="L309" s="79" t="str">
        <f ca="1">IF($C309="סה""כ",SUM(INDIRECT(ADDRESS(6,COLUMN())&amp;":"&amp;ADDRESS(ROW()-1,COLUMN()))),IFERROR(VLOOKUP($C309,הוצאות!$B:$AA,L$4-1,FALSE),""))</f>
        <v/>
      </c>
      <c r="M309" s="79" t="str">
        <f ca="1">IF($C309="סה""כ",SUM(INDIRECT(ADDRESS(6,COLUMN())&amp;":"&amp;ADDRESS(ROW()-1,COLUMN()))),IFERROR(VLOOKUP($C309,הוצאות!$B:$AA,M$4-1,FALSE),""))</f>
        <v/>
      </c>
      <c r="N309" s="79" t="str">
        <f ca="1">IF($C309="סה""כ",SUM(INDIRECT(ADDRESS(6,COLUMN())&amp;":"&amp;ADDRESS(ROW()-1,COLUMN()))),IFERROR(VLOOKUP($C309,הוצאות!$B:$AA,N$4-1,FALSE),""))</f>
        <v/>
      </c>
      <c r="O309" s="79" t="str">
        <f ca="1">IF($C309="סה""כ",SUM(INDIRECT(ADDRESS(6,COLUMN())&amp;":"&amp;ADDRESS(ROW()-1,COLUMN()))),IFERROR(VLOOKUP($C309,הוצאות!$B:$AA,O$4-1,FALSE),""))</f>
        <v/>
      </c>
    </row>
    <row r="310" spans="1:15" ht="16.5" thickBot="1" x14ac:dyDescent="0.3">
      <c r="A310" s="52">
        <f t="shared" si="5"/>
        <v>0</v>
      </c>
      <c r="C310" s="75" t="str">
        <f>IF(OR(C309="סה""כ",C309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0" s="76" t="str">
        <f>IF(C310="סה""כ","",IFERROR(VLOOKUP($C310,הוצאות!$B:$Z,5,FALSE),""))</f>
        <v/>
      </c>
      <c r="E310" s="77">
        <v>167435</v>
      </c>
      <c r="F310" s="77">
        <v>114565</v>
      </c>
      <c r="G310" s="77">
        <v>145246</v>
      </c>
      <c r="H310" s="78">
        <v>251440</v>
      </c>
      <c r="I310" s="78">
        <v>201029</v>
      </c>
      <c r="J310" s="78">
        <v>265358.28000000003</v>
      </c>
      <c r="K310" s="79" t="str">
        <f ca="1">IF($C310="סה""כ",SUM(INDIRECT(ADDRESS(6,COLUMN())&amp;":"&amp;ADDRESS(ROW()-1,COLUMN()))),IFERROR(VLOOKUP($C310,הוצאות!$B:$AA,K$4-1,FALSE),""))</f>
        <v/>
      </c>
      <c r="L310" s="79" t="str">
        <f ca="1">IF($C310="סה""כ",SUM(INDIRECT(ADDRESS(6,COLUMN())&amp;":"&amp;ADDRESS(ROW()-1,COLUMN()))),IFERROR(VLOOKUP($C310,הוצאות!$B:$AA,L$4-1,FALSE),""))</f>
        <v/>
      </c>
      <c r="M310" s="79" t="str">
        <f ca="1">IF($C310="סה""כ",SUM(INDIRECT(ADDRESS(6,COLUMN())&amp;":"&amp;ADDRESS(ROW()-1,COLUMN()))),IFERROR(VLOOKUP($C310,הוצאות!$B:$AA,M$4-1,FALSE),""))</f>
        <v/>
      </c>
      <c r="N310" s="79" t="str">
        <f ca="1">IF($C310="סה""כ",SUM(INDIRECT(ADDRESS(6,COLUMN())&amp;":"&amp;ADDRESS(ROW()-1,COLUMN()))),IFERROR(VLOOKUP($C310,הוצאות!$B:$AA,N$4-1,FALSE),""))</f>
        <v/>
      </c>
      <c r="O310" s="79" t="str">
        <f ca="1">IF($C310="סה""כ",SUM(INDIRECT(ADDRESS(6,COLUMN())&amp;":"&amp;ADDRESS(ROW()-1,COLUMN()))),IFERROR(VLOOKUP($C310,הוצאות!$B:$AA,O$4-1,FALSE),""))</f>
        <v/>
      </c>
    </row>
    <row r="311" spans="1:15" ht="16.5" thickBot="1" x14ac:dyDescent="0.3">
      <c r="A311" s="52">
        <f t="shared" si="5"/>
        <v>0</v>
      </c>
      <c r="C311" s="75" t="str">
        <f>IF(OR(C310="סה""כ",C310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1" s="76" t="str">
        <f>IF(C311="סה""כ","",IFERROR(VLOOKUP($C311,הוצאות!$B:$Z,5,FALSE),""))</f>
        <v/>
      </c>
      <c r="E311" s="77">
        <v>167435</v>
      </c>
      <c r="F311" s="77">
        <v>114565</v>
      </c>
      <c r="G311" s="77">
        <v>145246</v>
      </c>
      <c r="H311" s="78">
        <v>251440</v>
      </c>
      <c r="I311" s="78">
        <v>201029</v>
      </c>
      <c r="J311" s="78">
        <v>265358.28000000003</v>
      </c>
      <c r="K311" s="79" t="str">
        <f ca="1">IF($C311="סה""כ",SUM(INDIRECT(ADDRESS(6,COLUMN())&amp;":"&amp;ADDRESS(ROW()-1,COLUMN()))),IFERROR(VLOOKUP($C311,הוצאות!$B:$AA,K$4-1,FALSE),""))</f>
        <v/>
      </c>
      <c r="L311" s="79" t="str">
        <f ca="1">IF($C311="סה""כ",SUM(INDIRECT(ADDRESS(6,COLUMN())&amp;":"&amp;ADDRESS(ROW()-1,COLUMN()))),IFERROR(VLOOKUP($C311,הוצאות!$B:$AA,L$4-1,FALSE),""))</f>
        <v/>
      </c>
      <c r="M311" s="79" t="str">
        <f ca="1">IF($C311="סה""כ",SUM(INDIRECT(ADDRESS(6,COLUMN())&amp;":"&amp;ADDRESS(ROW()-1,COLUMN()))),IFERROR(VLOOKUP($C311,הוצאות!$B:$AA,M$4-1,FALSE),""))</f>
        <v/>
      </c>
      <c r="N311" s="79" t="str">
        <f ca="1">IF($C311="סה""כ",SUM(INDIRECT(ADDRESS(6,COLUMN())&amp;":"&amp;ADDRESS(ROW()-1,COLUMN()))),IFERROR(VLOOKUP($C311,הוצאות!$B:$AA,N$4-1,FALSE),""))</f>
        <v/>
      </c>
      <c r="O311" s="79" t="str">
        <f ca="1">IF($C311="סה""כ",SUM(INDIRECT(ADDRESS(6,COLUMN())&amp;":"&amp;ADDRESS(ROW()-1,COLUMN()))),IFERROR(VLOOKUP($C311,הוצאות!$B:$AA,O$4-1,FALSE),""))</f>
        <v/>
      </c>
    </row>
    <row r="312" spans="1:15" ht="16.5" thickBot="1" x14ac:dyDescent="0.3">
      <c r="A312" s="52">
        <f t="shared" si="5"/>
        <v>0</v>
      </c>
      <c r="C312" s="75" t="str">
        <f>IF(OR(C311="סה""כ",C311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2" s="76" t="str">
        <f>IF(C312="סה""כ","",IFERROR(VLOOKUP($C312,הוצאות!$B:$Z,5,FALSE),""))</f>
        <v/>
      </c>
      <c r="E312" s="77">
        <v>167435</v>
      </c>
      <c r="F312" s="77">
        <v>114565</v>
      </c>
      <c r="G312" s="77">
        <v>145246</v>
      </c>
      <c r="H312" s="78">
        <v>251440</v>
      </c>
      <c r="I312" s="78">
        <v>201029</v>
      </c>
      <c r="J312" s="78">
        <v>265358.28000000003</v>
      </c>
      <c r="K312" s="79" t="str">
        <f ca="1">IF($C312="סה""כ",SUM(INDIRECT(ADDRESS(6,COLUMN())&amp;":"&amp;ADDRESS(ROW()-1,COLUMN()))),IFERROR(VLOOKUP($C312,הוצאות!$B:$AA,K$4-1,FALSE),""))</f>
        <v/>
      </c>
      <c r="L312" s="79" t="str">
        <f ca="1">IF($C312="סה""כ",SUM(INDIRECT(ADDRESS(6,COLUMN())&amp;":"&amp;ADDRESS(ROW()-1,COLUMN()))),IFERROR(VLOOKUP($C312,הוצאות!$B:$AA,L$4-1,FALSE),""))</f>
        <v/>
      </c>
      <c r="M312" s="79" t="str">
        <f ca="1">IF($C312="סה""כ",SUM(INDIRECT(ADDRESS(6,COLUMN())&amp;":"&amp;ADDRESS(ROW()-1,COLUMN()))),IFERROR(VLOOKUP($C312,הוצאות!$B:$AA,M$4-1,FALSE),""))</f>
        <v/>
      </c>
      <c r="N312" s="79" t="str">
        <f ca="1">IF($C312="סה""כ",SUM(INDIRECT(ADDRESS(6,COLUMN())&amp;":"&amp;ADDRESS(ROW()-1,COLUMN()))),IFERROR(VLOOKUP($C312,הוצאות!$B:$AA,N$4-1,FALSE),""))</f>
        <v/>
      </c>
      <c r="O312" s="79" t="str">
        <f ca="1">IF($C312="סה""כ",SUM(INDIRECT(ADDRESS(6,COLUMN())&amp;":"&amp;ADDRESS(ROW()-1,COLUMN()))),IFERROR(VLOOKUP($C312,הוצאות!$B:$AA,O$4-1,FALSE),""))</f>
        <v/>
      </c>
    </row>
    <row r="313" spans="1:15" ht="16.5" thickBot="1" x14ac:dyDescent="0.3">
      <c r="A313" s="52">
        <f t="shared" si="5"/>
        <v>0</v>
      </c>
      <c r="C313" s="75" t="str">
        <f>IF(OR(C312="סה""כ",C312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3" s="76" t="str">
        <f>IF(C313="סה""כ","",IFERROR(VLOOKUP($C313,הוצאות!$B:$Z,5,FALSE),""))</f>
        <v/>
      </c>
      <c r="E313" s="77">
        <v>167435</v>
      </c>
      <c r="F313" s="77">
        <v>114565</v>
      </c>
      <c r="G313" s="77">
        <v>145246</v>
      </c>
      <c r="H313" s="78">
        <v>251440</v>
      </c>
      <c r="I313" s="78">
        <v>201029</v>
      </c>
      <c r="J313" s="78">
        <v>265358.28000000003</v>
      </c>
      <c r="K313" s="79" t="str">
        <f ca="1">IF($C313="סה""כ",SUM(INDIRECT(ADDRESS(6,COLUMN())&amp;":"&amp;ADDRESS(ROW()-1,COLUMN()))),IFERROR(VLOOKUP($C313,הוצאות!$B:$AA,K$4-1,FALSE),""))</f>
        <v/>
      </c>
      <c r="L313" s="79" t="str">
        <f ca="1">IF($C313="סה""כ",SUM(INDIRECT(ADDRESS(6,COLUMN())&amp;":"&amp;ADDRESS(ROW()-1,COLUMN()))),IFERROR(VLOOKUP($C313,הוצאות!$B:$AA,L$4-1,FALSE),""))</f>
        <v/>
      </c>
      <c r="M313" s="79" t="str">
        <f ca="1">IF($C313="סה""כ",SUM(INDIRECT(ADDRESS(6,COLUMN())&amp;":"&amp;ADDRESS(ROW()-1,COLUMN()))),IFERROR(VLOOKUP($C313,הוצאות!$B:$AA,M$4-1,FALSE),""))</f>
        <v/>
      </c>
      <c r="N313" s="79" t="str">
        <f ca="1">IF($C313="סה""כ",SUM(INDIRECT(ADDRESS(6,COLUMN())&amp;":"&amp;ADDRESS(ROW()-1,COLUMN()))),IFERROR(VLOOKUP($C313,הוצאות!$B:$AA,N$4-1,FALSE),""))</f>
        <v/>
      </c>
      <c r="O313" s="79" t="str">
        <f ca="1">IF($C313="סה""כ",SUM(INDIRECT(ADDRESS(6,COLUMN())&amp;":"&amp;ADDRESS(ROW()-1,COLUMN()))),IFERROR(VLOOKUP($C313,הוצאות!$B:$AA,O$4-1,FALSE),""))</f>
        <v/>
      </c>
    </row>
    <row r="314" spans="1:15" ht="16.5" thickBot="1" x14ac:dyDescent="0.3">
      <c r="A314" s="52">
        <f t="shared" si="5"/>
        <v>0</v>
      </c>
      <c r="C314" s="75" t="str">
        <f>IF(OR(C313="סה""כ",C313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4" s="76" t="str">
        <f>IF(C314="סה""כ","",IFERROR(VLOOKUP($C314,הוצאות!$B:$Z,5,FALSE),""))</f>
        <v/>
      </c>
      <c r="E314" s="77">
        <v>167435</v>
      </c>
      <c r="F314" s="77">
        <v>114565</v>
      </c>
      <c r="G314" s="77">
        <v>145246</v>
      </c>
      <c r="H314" s="78">
        <v>251440</v>
      </c>
      <c r="I314" s="78">
        <v>201029</v>
      </c>
      <c r="J314" s="78">
        <v>265358.28000000003</v>
      </c>
      <c r="K314" s="79" t="str">
        <f ca="1">IF($C314="סה""כ",SUM(INDIRECT(ADDRESS(6,COLUMN())&amp;":"&amp;ADDRESS(ROW()-1,COLUMN()))),IFERROR(VLOOKUP($C314,הוצאות!$B:$AA,K$4-1,FALSE),""))</f>
        <v/>
      </c>
      <c r="L314" s="79" t="str">
        <f ca="1">IF($C314="סה""כ",SUM(INDIRECT(ADDRESS(6,COLUMN())&amp;":"&amp;ADDRESS(ROW()-1,COLUMN()))),IFERROR(VLOOKUP($C314,הוצאות!$B:$AA,L$4-1,FALSE),""))</f>
        <v/>
      </c>
      <c r="M314" s="79" t="str">
        <f ca="1">IF($C314="סה""כ",SUM(INDIRECT(ADDRESS(6,COLUMN())&amp;":"&amp;ADDRESS(ROW()-1,COLUMN()))),IFERROR(VLOOKUP($C314,הוצאות!$B:$AA,M$4-1,FALSE),""))</f>
        <v/>
      </c>
      <c r="N314" s="79" t="str">
        <f ca="1">IF($C314="סה""כ",SUM(INDIRECT(ADDRESS(6,COLUMN())&amp;":"&amp;ADDRESS(ROW()-1,COLUMN()))),IFERROR(VLOOKUP($C314,הוצאות!$B:$AA,N$4-1,FALSE),""))</f>
        <v/>
      </c>
      <c r="O314" s="79" t="str">
        <f ca="1">IF($C314="סה""כ",SUM(INDIRECT(ADDRESS(6,COLUMN())&amp;":"&amp;ADDRESS(ROW()-1,COLUMN()))),IFERROR(VLOOKUP($C314,הוצאות!$B:$AA,O$4-1,FALSE),""))</f>
        <v/>
      </c>
    </row>
    <row r="315" spans="1:15" ht="16.5" thickBot="1" x14ac:dyDescent="0.3">
      <c r="A315" s="52">
        <f t="shared" si="5"/>
        <v>0</v>
      </c>
      <c r="C315" s="75" t="str">
        <f>IF(OR(C314="סה""כ",C314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5" s="76" t="str">
        <f>IF(C315="סה""כ","",IFERROR(VLOOKUP($C315,הוצאות!$B:$Z,5,FALSE),""))</f>
        <v/>
      </c>
      <c r="E315" s="77">
        <v>167435</v>
      </c>
      <c r="F315" s="77">
        <v>114565</v>
      </c>
      <c r="G315" s="77">
        <v>145246</v>
      </c>
      <c r="H315" s="78">
        <v>251440</v>
      </c>
      <c r="I315" s="78">
        <v>201029</v>
      </c>
      <c r="J315" s="78">
        <v>265358.28000000003</v>
      </c>
      <c r="K315" s="79" t="str">
        <f ca="1">IF($C315="סה""כ",SUM(INDIRECT(ADDRESS(6,COLUMN())&amp;":"&amp;ADDRESS(ROW()-1,COLUMN()))),IFERROR(VLOOKUP($C315,הוצאות!$B:$AA,K$4-1,FALSE),""))</f>
        <v/>
      </c>
      <c r="L315" s="79" t="str">
        <f ca="1">IF($C315="סה""כ",SUM(INDIRECT(ADDRESS(6,COLUMN())&amp;":"&amp;ADDRESS(ROW()-1,COLUMN()))),IFERROR(VLOOKUP($C315,הוצאות!$B:$AA,L$4-1,FALSE),""))</f>
        <v/>
      </c>
      <c r="M315" s="79" t="str">
        <f ca="1">IF($C315="סה""כ",SUM(INDIRECT(ADDRESS(6,COLUMN())&amp;":"&amp;ADDRESS(ROW()-1,COLUMN()))),IFERROR(VLOOKUP($C315,הוצאות!$B:$AA,M$4-1,FALSE),""))</f>
        <v/>
      </c>
      <c r="N315" s="79" t="str">
        <f ca="1">IF($C315="סה""כ",SUM(INDIRECT(ADDRESS(6,COLUMN())&amp;":"&amp;ADDRESS(ROW()-1,COLUMN()))),IFERROR(VLOOKUP($C315,הוצאות!$B:$AA,N$4-1,FALSE),""))</f>
        <v/>
      </c>
      <c r="O315" s="79" t="str">
        <f ca="1">IF($C315="סה""כ",SUM(INDIRECT(ADDRESS(6,COLUMN())&amp;":"&amp;ADDRESS(ROW()-1,COLUMN()))),IFERROR(VLOOKUP($C315,הוצאות!$B:$AA,O$4-1,FALSE),""))</f>
        <v/>
      </c>
    </row>
    <row r="316" spans="1:15" ht="16.5" thickBot="1" x14ac:dyDescent="0.3">
      <c r="A316" s="52">
        <f t="shared" si="5"/>
        <v>0</v>
      </c>
      <c r="C316" s="75" t="str">
        <f>IF(OR(C315="סה""כ",C315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6" s="76" t="str">
        <f>IF(C316="סה""כ","",IFERROR(VLOOKUP($C316,הוצאות!$B:$Z,5,FALSE),""))</f>
        <v/>
      </c>
      <c r="E316" s="77">
        <v>167435</v>
      </c>
      <c r="F316" s="77">
        <v>114565</v>
      </c>
      <c r="G316" s="77">
        <v>145246</v>
      </c>
      <c r="H316" s="78">
        <v>251440</v>
      </c>
      <c r="I316" s="78">
        <v>201029</v>
      </c>
      <c r="J316" s="78">
        <v>265358.28000000003</v>
      </c>
      <c r="K316" s="79" t="str">
        <f ca="1">IF($C316="סה""כ",SUM(INDIRECT(ADDRESS(6,COLUMN())&amp;":"&amp;ADDRESS(ROW()-1,COLUMN()))),IFERROR(VLOOKUP($C316,הוצאות!$B:$AA,K$4-1,FALSE),""))</f>
        <v/>
      </c>
      <c r="L316" s="79" t="str">
        <f ca="1">IF($C316="סה""כ",SUM(INDIRECT(ADDRESS(6,COLUMN())&amp;":"&amp;ADDRESS(ROW()-1,COLUMN()))),IFERROR(VLOOKUP($C316,הוצאות!$B:$AA,L$4-1,FALSE),""))</f>
        <v/>
      </c>
      <c r="M316" s="79" t="str">
        <f ca="1">IF($C316="סה""כ",SUM(INDIRECT(ADDRESS(6,COLUMN())&amp;":"&amp;ADDRESS(ROW()-1,COLUMN()))),IFERROR(VLOOKUP($C316,הוצאות!$B:$AA,M$4-1,FALSE),""))</f>
        <v/>
      </c>
      <c r="N316" s="79" t="str">
        <f ca="1">IF($C316="סה""כ",SUM(INDIRECT(ADDRESS(6,COLUMN())&amp;":"&amp;ADDRESS(ROW()-1,COLUMN()))),IFERROR(VLOOKUP($C316,הוצאות!$B:$AA,N$4-1,FALSE),""))</f>
        <v/>
      </c>
      <c r="O316" s="79" t="str">
        <f ca="1">IF($C316="סה""כ",SUM(INDIRECT(ADDRESS(6,COLUMN())&amp;":"&amp;ADDRESS(ROW()-1,COLUMN()))),IFERROR(VLOOKUP($C316,הוצאות!$B:$AA,O$4-1,FALSE),""))</f>
        <v/>
      </c>
    </row>
    <row r="317" spans="1:15" ht="16.5" thickBot="1" x14ac:dyDescent="0.3">
      <c r="A317" s="52">
        <f t="shared" si="5"/>
        <v>0</v>
      </c>
      <c r="C317" s="75" t="str">
        <f>IF(OR(C316="סה""כ",C316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7" s="76" t="str">
        <f>IF(C317="סה""כ","",IFERROR(VLOOKUP($C317,הוצאות!$B:$Z,5,FALSE),""))</f>
        <v/>
      </c>
      <c r="E317" s="77">
        <v>167435</v>
      </c>
      <c r="F317" s="77">
        <v>114565</v>
      </c>
      <c r="G317" s="77">
        <v>145246</v>
      </c>
      <c r="H317" s="78">
        <v>251440</v>
      </c>
      <c r="I317" s="78">
        <v>201029</v>
      </c>
      <c r="J317" s="78">
        <v>265358.28000000003</v>
      </c>
      <c r="K317" s="79" t="str">
        <f ca="1">IF($C317="סה""כ",SUM(INDIRECT(ADDRESS(6,COLUMN())&amp;":"&amp;ADDRESS(ROW()-1,COLUMN()))),IFERROR(VLOOKUP($C317,הוצאות!$B:$AA,K$4-1,FALSE),""))</f>
        <v/>
      </c>
      <c r="L317" s="79" t="str">
        <f ca="1">IF($C317="סה""כ",SUM(INDIRECT(ADDRESS(6,COLUMN())&amp;":"&amp;ADDRESS(ROW()-1,COLUMN()))),IFERROR(VLOOKUP($C317,הוצאות!$B:$AA,L$4-1,FALSE),""))</f>
        <v/>
      </c>
      <c r="M317" s="79" t="str">
        <f ca="1">IF($C317="סה""כ",SUM(INDIRECT(ADDRESS(6,COLUMN())&amp;":"&amp;ADDRESS(ROW()-1,COLUMN()))),IFERROR(VLOOKUP($C317,הוצאות!$B:$AA,M$4-1,FALSE),""))</f>
        <v/>
      </c>
      <c r="N317" s="79" t="str">
        <f ca="1">IF($C317="סה""כ",SUM(INDIRECT(ADDRESS(6,COLUMN())&amp;":"&amp;ADDRESS(ROW()-1,COLUMN()))),IFERROR(VLOOKUP($C317,הוצאות!$B:$AA,N$4-1,FALSE),""))</f>
        <v/>
      </c>
      <c r="O317" s="79" t="str">
        <f ca="1">IF($C317="סה""כ",SUM(INDIRECT(ADDRESS(6,COLUMN())&amp;":"&amp;ADDRESS(ROW()-1,COLUMN()))),IFERROR(VLOOKUP($C317,הוצאות!$B:$AA,O$4-1,FALSE),""))</f>
        <v/>
      </c>
    </row>
    <row r="318" spans="1:15" ht="16.5" thickBot="1" x14ac:dyDescent="0.3">
      <c r="A318" s="52">
        <f t="shared" si="5"/>
        <v>0</v>
      </c>
      <c r="C318" s="75" t="str">
        <f>IF(OR(C317="סה""כ",C317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8" s="76" t="str">
        <f>IF(C318="סה""כ","",IFERROR(VLOOKUP($C318,הוצאות!$B:$Z,5,FALSE),""))</f>
        <v/>
      </c>
      <c r="E318" s="77">
        <v>167435</v>
      </c>
      <c r="F318" s="77">
        <v>114565</v>
      </c>
      <c r="G318" s="77">
        <v>145246</v>
      </c>
      <c r="H318" s="78">
        <v>251440</v>
      </c>
      <c r="I318" s="78">
        <v>201029</v>
      </c>
      <c r="J318" s="78">
        <v>265358.28000000003</v>
      </c>
      <c r="K318" s="79" t="str">
        <f ca="1">IF($C318="סה""כ",SUM(INDIRECT(ADDRESS(6,COLUMN())&amp;":"&amp;ADDRESS(ROW()-1,COLUMN()))),IFERROR(VLOOKUP($C318,הוצאות!$B:$AA,K$4-1,FALSE),""))</f>
        <v/>
      </c>
      <c r="L318" s="79" t="str">
        <f ca="1">IF($C318="סה""כ",SUM(INDIRECT(ADDRESS(6,COLUMN())&amp;":"&amp;ADDRESS(ROW()-1,COLUMN()))),IFERROR(VLOOKUP($C318,הוצאות!$B:$AA,L$4-1,FALSE),""))</f>
        <v/>
      </c>
      <c r="M318" s="79" t="str">
        <f ca="1">IF($C318="סה""כ",SUM(INDIRECT(ADDRESS(6,COLUMN())&amp;":"&amp;ADDRESS(ROW()-1,COLUMN()))),IFERROR(VLOOKUP($C318,הוצאות!$B:$AA,M$4-1,FALSE),""))</f>
        <v/>
      </c>
      <c r="N318" s="79" t="str">
        <f ca="1">IF($C318="סה""כ",SUM(INDIRECT(ADDRESS(6,COLUMN())&amp;":"&amp;ADDRESS(ROW()-1,COLUMN()))),IFERROR(VLOOKUP($C318,הוצאות!$B:$AA,N$4-1,FALSE),""))</f>
        <v/>
      </c>
      <c r="O318" s="79" t="str">
        <f ca="1">IF($C318="סה""כ",SUM(INDIRECT(ADDRESS(6,COLUMN())&amp;":"&amp;ADDRESS(ROW()-1,COLUMN()))),IFERROR(VLOOKUP($C318,הוצאות!$B:$AA,O$4-1,FALSE),""))</f>
        <v/>
      </c>
    </row>
    <row r="319" spans="1:15" ht="16.5" thickBot="1" x14ac:dyDescent="0.3">
      <c r="A319" s="52">
        <f t="shared" si="5"/>
        <v>0</v>
      </c>
      <c r="C319" s="75" t="str">
        <f>IF(OR(C318="סה""כ",C318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19" s="76" t="str">
        <f>IF(C319="סה""כ","",IFERROR(VLOOKUP($C319,הוצאות!$B:$Z,5,FALSE),""))</f>
        <v/>
      </c>
      <c r="E319" s="77">
        <v>167435</v>
      </c>
      <c r="F319" s="77">
        <v>114565</v>
      </c>
      <c r="G319" s="77">
        <v>145246</v>
      </c>
      <c r="H319" s="78">
        <v>251440</v>
      </c>
      <c r="I319" s="78">
        <v>201029</v>
      </c>
      <c r="J319" s="78">
        <v>265358.28000000003</v>
      </c>
      <c r="K319" s="79" t="str">
        <f ca="1">IF($C319="סה""כ",SUM(INDIRECT(ADDRESS(6,COLUMN())&amp;":"&amp;ADDRESS(ROW()-1,COLUMN()))),IFERROR(VLOOKUP($C319,הוצאות!$B:$AA,K$4-1,FALSE),""))</f>
        <v/>
      </c>
      <c r="L319" s="79" t="str">
        <f ca="1">IF($C319="סה""כ",SUM(INDIRECT(ADDRESS(6,COLUMN())&amp;":"&amp;ADDRESS(ROW()-1,COLUMN()))),IFERROR(VLOOKUP($C319,הוצאות!$B:$AA,L$4-1,FALSE),""))</f>
        <v/>
      </c>
      <c r="M319" s="79" t="str">
        <f ca="1">IF($C319="סה""כ",SUM(INDIRECT(ADDRESS(6,COLUMN())&amp;":"&amp;ADDRESS(ROW()-1,COLUMN()))),IFERROR(VLOOKUP($C319,הוצאות!$B:$AA,M$4-1,FALSE),""))</f>
        <v/>
      </c>
      <c r="N319" s="79" t="str">
        <f ca="1">IF($C319="סה""כ",SUM(INDIRECT(ADDRESS(6,COLUMN())&amp;":"&amp;ADDRESS(ROW()-1,COLUMN()))),IFERROR(VLOOKUP($C319,הוצאות!$B:$AA,N$4-1,FALSE),""))</f>
        <v/>
      </c>
      <c r="O319" s="79" t="str">
        <f ca="1">IF($C319="סה""כ",SUM(INDIRECT(ADDRESS(6,COLUMN())&amp;":"&amp;ADDRESS(ROW()-1,COLUMN()))),IFERROR(VLOOKUP($C319,הוצאות!$B:$AA,O$4-1,FALSE),""))</f>
        <v/>
      </c>
    </row>
    <row r="320" spans="1:15" ht="16.5" thickBot="1" x14ac:dyDescent="0.3">
      <c r="A320" s="52">
        <f t="shared" si="5"/>
        <v>0</v>
      </c>
      <c r="C320" s="75" t="str">
        <f>IF(OR(C319="סה""כ",C319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0" s="76" t="str">
        <f>IF(C320="סה""כ","",IFERROR(VLOOKUP($C320,הוצאות!$B:$Z,5,FALSE),""))</f>
        <v/>
      </c>
      <c r="E320" s="77">
        <v>167435</v>
      </c>
      <c r="F320" s="77">
        <v>114565</v>
      </c>
      <c r="G320" s="77">
        <v>145246</v>
      </c>
      <c r="H320" s="78">
        <v>251440</v>
      </c>
      <c r="I320" s="78">
        <v>201029</v>
      </c>
      <c r="J320" s="78">
        <v>265358.28000000003</v>
      </c>
      <c r="K320" s="79" t="str">
        <f ca="1">IF($C320="סה""כ",SUM(INDIRECT(ADDRESS(6,COLUMN())&amp;":"&amp;ADDRESS(ROW()-1,COLUMN()))),IFERROR(VLOOKUP($C320,הוצאות!$B:$AA,K$4-1,FALSE),""))</f>
        <v/>
      </c>
      <c r="L320" s="79" t="str">
        <f ca="1">IF($C320="סה""כ",SUM(INDIRECT(ADDRESS(6,COLUMN())&amp;":"&amp;ADDRESS(ROW()-1,COLUMN()))),IFERROR(VLOOKUP($C320,הוצאות!$B:$AA,L$4-1,FALSE),""))</f>
        <v/>
      </c>
      <c r="M320" s="79" t="str">
        <f ca="1">IF($C320="סה""כ",SUM(INDIRECT(ADDRESS(6,COLUMN())&amp;":"&amp;ADDRESS(ROW()-1,COLUMN()))),IFERROR(VLOOKUP($C320,הוצאות!$B:$AA,M$4-1,FALSE),""))</f>
        <v/>
      </c>
      <c r="N320" s="79" t="str">
        <f ca="1">IF($C320="סה""כ",SUM(INDIRECT(ADDRESS(6,COLUMN())&amp;":"&amp;ADDRESS(ROW()-1,COLUMN()))),IFERROR(VLOOKUP($C320,הוצאות!$B:$AA,N$4-1,FALSE),""))</f>
        <v/>
      </c>
      <c r="O320" s="79" t="str">
        <f ca="1">IF($C320="סה""כ",SUM(INDIRECT(ADDRESS(6,COLUMN())&amp;":"&amp;ADDRESS(ROW()-1,COLUMN()))),IFERROR(VLOOKUP($C320,הוצאות!$B:$AA,O$4-1,FALSE),""))</f>
        <v/>
      </c>
    </row>
    <row r="321" spans="1:15" ht="16.5" thickBot="1" x14ac:dyDescent="0.3">
      <c r="A321" s="52">
        <f t="shared" si="5"/>
        <v>0</v>
      </c>
      <c r="C321" s="75" t="str">
        <f>IF(OR(C320="סה""כ",C320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1" s="76" t="str">
        <f>IF(C321="סה""כ","",IFERROR(VLOOKUP($C321,הוצאות!$B:$Z,5,FALSE),""))</f>
        <v/>
      </c>
      <c r="E321" s="77">
        <v>167435</v>
      </c>
      <c r="F321" s="77">
        <v>114565</v>
      </c>
      <c r="G321" s="77">
        <v>145246</v>
      </c>
      <c r="H321" s="78">
        <v>251440</v>
      </c>
      <c r="I321" s="78">
        <v>201029</v>
      </c>
      <c r="J321" s="78">
        <v>265358.28000000003</v>
      </c>
      <c r="K321" s="79" t="str">
        <f ca="1">IF($C321="סה""כ",SUM(INDIRECT(ADDRESS(6,COLUMN())&amp;":"&amp;ADDRESS(ROW()-1,COLUMN()))),IFERROR(VLOOKUP($C321,הוצאות!$B:$AA,K$4-1,FALSE),""))</f>
        <v/>
      </c>
      <c r="L321" s="79" t="str">
        <f ca="1">IF($C321="סה""כ",SUM(INDIRECT(ADDRESS(6,COLUMN())&amp;":"&amp;ADDRESS(ROW()-1,COLUMN()))),IFERROR(VLOOKUP($C321,הוצאות!$B:$AA,L$4-1,FALSE),""))</f>
        <v/>
      </c>
      <c r="M321" s="79" t="str">
        <f ca="1">IF($C321="סה""כ",SUM(INDIRECT(ADDRESS(6,COLUMN())&amp;":"&amp;ADDRESS(ROW()-1,COLUMN()))),IFERROR(VLOOKUP($C321,הוצאות!$B:$AA,M$4-1,FALSE),""))</f>
        <v/>
      </c>
      <c r="N321" s="79" t="str">
        <f ca="1">IF($C321="סה""כ",SUM(INDIRECT(ADDRESS(6,COLUMN())&amp;":"&amp;ADDRESS(ROW()-1,COLUMN()))),IFERROR(VLOOKUP($C321,הוצאות!$B:$AA,N$4-1,FALSE),""))</f>
        <v/>
      </c>
      <c r="O321" s="79" t="str">
        <f ca="1">IF($C321="סה""כ",SUM(INDIRECT(ADDRESS(6,COLUMN())&amp;":"&amp;ADDRESS(ROW()-1,COLUMN()))),IFERROR(VLOOKUP($C321,הוצאות!$B:$AA,O$4-1,FALSE),""))</f>
        <v/>
      </c>
    </row>
    <row r="322" spans="1:15" ht="16.5" thickBot="1" x14ac:dyDescent="0.3">
      <c r="A322" s="52">
        <f t="shared" si="5"/>
        <v>0</v>
      </c>
      <c r="C322" s="75" t="str">
        <f>IF(OR(C321="סה""כ",C321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2" s="76" t="str">
        <f>IF(C322="סה""כ","",IFERROR(VLOOKUP($C322,הוצאות!$B:$Z,5,FALSE),""))</f>
        <v/>
      </c>
      <c r="E322" s="77">
        <v>167435</v>
      </c>
      <c r="F322" s="77">
        <v>114565</v>
      </c>
      <c r="G322" s="77">
        <v>145246</v>
      </c>
      <c r="H322" s="78">
        <v>251440</v>
      </c>
      <c r="I322" s="78">
        <v>201029</v>
      </c>
      <c r="J322" s="78">
        <v>265358.28000000003</v>
      </c>
      <c r="K322" s="79" t="str">
        <f ca="1">IF($C322="סה""כ",SUM(INDIRECT(ADDRESS(6,COLUMN())&amp;":"&amp;ADDRESS(ROW()-1,COLUMN()))),IFERROR(VLOOKUP($C322,הוצאות!$B:$AA,K$4-1,FALSE),""))</f>
        <v/>
      </c>
      <c r="L322" s="79" t="str">
        <f ca="1">IF($C322="סה""כ",SUM(INDIRECT(ADDRESS(6,COLUMN())&amp;":"&amp;ADDRESS(ROW()-1,COLUMN()))),IFERROR(VLOOKUP($C322,הוצאות!$B:$AA,L$4-1,FALSE),""))</f>
        <v/>
      </c>
      <c r="M322" s="79" t="str">
        <f ca="1">IF($C322="סה""כ",SUM(INDIRECT(ADDRESS(6,COLUMN())&amp;":"&amp;ADDRESS(ROW()-1,COLUMN()))),IFERROR(VLOOKUP($C322,הוצאות!$B:$AA,M$4-1,FALSE),""))</f>
        <v/>
      </c>
      <c r="N322" s="79" t="str">
        <f ca="1">IF($C322="סה""כ",SUM(INDIRECT(ADDRESS(6,COLUMN())&amp;":"&amp;ADDRESS(ROW()-1,COLUMN()))),IFERROR(VLOOKUP($C322,הוצאות!$B:$AA,N$4-1,FALSE),""))</f>
        <v/>
      </c>
      <c r="O322" s="79" t="str">
        <f ca="1">IF($C322="סה""כ",SUM(INDIRECT(ADDRESS(6,COLUMN())&amp;":"&amp;ADDRESS(ROW()-1,COLUMN()))),IFERROR(VLOOKUP($C322,הוצאות!$B:$AA,O$4-1,FALSE),""))</f>
        <v/>
      </c>
    </row>
    <row r="323" spans="1:15" ht="16.5" thickBot="1" x14ac:dyDescent="0.3">
      <c r="A323" s="52">
        <f t="shared" si="5"/>
        <v>0</v>
      </c>
      <c r="C323" s="75" t="str">
        <f>IF(OR(C322="סה""כ",C322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3" s="76" t="str">
        <f>IF(C323="סה""כ","",IFERROR(VLOOKUP($C323,הוצאות!$B:$Z,5,FALSE),""))</f>
        <v/>
      </c>
      <c r="E323" s="77">
        <v>167435</v>
      </c>
      <c r="F323" s="77">
        <v>114565</v>
      </c>
      <c r="G323" s="77">
        <v>145246</v>
      </c>
      <c r="H323" s="78">
        <v>251440</v>
      </c>
      <c r="I323" s="78">
        <v>201029</v>
      </c>
      <c r="J323" s="78">
        <v>265358.28000000003</v>
      </c>
      <c r="K323" s="79" t="str">
        <f ca="1">IF($C323="סה""כ",SUM(INDIRECT(ADDRESS(6,COLUMN())&amp;":"&amp;ADDRESS(ROW()-1,COLUMN()))),IFERROR(VLOOKUP($C323,הוצאות!$B:$AA,K$4-1,FALSE),""))</f>
        <v/>
      </c>
      <c r="L323" s="79" t="str">
        <f ca="1">IF($C323="סה""כ",SUM(INDIRECT(ADDRESS(6,COLUMN())&amp;":"&amp;ADDRESS(ROW()-1,COLUMN()))),IFERROR(VLOOKUP($C323,הוצאות!$B:$AA,L$4-1,FALSE),""))</f>
        <v/>
      </c>
      <c r="M323" s="79" t="str">
        <f ca="1">IF($C323="סה""כ",SUM(INDIRECT(ADDRESS(6,COLUMN())&amp;":"&amp;ADDRESS(ROW()-1,COLUMN()))),IFERROR(VLOOKUP($C323,הוצאות!$B:$AA,M$4-1,FALSE),""))</f>
        <v/>
      </c>
      <c r="N323" s="79" t="str">
        <f ca="1">IF($C323="סה""כ",SUM(INDIRECT(ADDRESS(6,COLUMN())&amp;":"&amp;ADDRESS(ROW()-1,COLUMN()))),IFERROR(VLOOKUP($C323,הוצאות!$B:$AA,N$4-1,FALSE),""))</f>
        <v/>
      </c>
      <c r="O323" s="79" t="str">
        <f ca="1">IF($C323="סה""כ",SUM(INDIRECT(ADDRESS(6,COLUMN())&amp;":"&amp;ADDRESS(ROW()-1,COLUMN()))),IFERROR(VLOOKUP($C323,הוצאות!$B:$AA,O$4-1,FALSE),""))</f>
        <v/>
      </c>
    </row>
    <row r="324" spans="1:15" ht="16.5" thickBot="1" x14ac:dyDescent="0.3">
      <c r="A324" s="52">
        <f t="shared" si="5"/>
        <v>0</v>
      </c>
      <c r="C324" s="75" t="str">
        <f>IF(OR(C323="סה""כ",C323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4" s="76" t="str">
        <f>IF(C324="סה""כ","",IFERROR(VLOOKUP($C324,הוצאות!$B:$Z,5,FALSE),""))</f>
        <v/>
      </c>
      <c r="E324" s="77">
        <v>167435</v>
      </c>
      <c r="F324" s="77">
        <v>114565</v>
      </c>
      <c r="G324" s="77">
        <v>145246</v>
      </c>
      <c r="H324" s="78">
        <v>251440</v>
      </c>
      <c r="I324" s="78">
        <v>201029</v>
      </c>
      <c r="J324" s="78">
        <v>265358.28000000003</v>
      </c>
      <c r="K324" s="79" t="str">
        <f ca="1">IF($C324="סה""כ",SUM(INDIRECT(ADDRESS(6,COLUMN())&amp;":"&amp;ADDRESS(ROW()-1,COLUMN()))),IFERROR(VLOOKUP($C324,הוצאות!$B:$AA,K$4-1,FALSE),""))</f>
        <v/>
      </c>
      <c r="L324" s="79" t="str">
        <f ca="1">IF($C324="סה""כ",SUM(INDIRECT(ADDRESS(6,COLUMN())&amp;":"&amp;ADDRESS(ROW()-1,COLUMN()))),IFERROR(VLOOKUP($C324,הוצאות!$B:$AA,L$4-1,FALSE),""))</f>
        <v/>
      </c>
      <c r="M324" s="79" t="str">
        <f ca="1">IF($C324="סה""כ",SUM(INDIRECT(ADDRESS(6,COLUMN())&amp;":"&amp;ADDRESS(ROW()-1,COLUMN()))),IFERROR(VLOOKUP($C324,הוצאות!$B:$AA,M$4-1,FALSE),""))</f>
        <v/>
      </c>
      <c r="N324" s="79" t="str">
        <f ca="1">IF($C324="סה""כ",SUM(INDIRECT(ADDRESS(6,COLUMN())&amp;":"&amp;ADDRESS(ROW()-1,COLUMN()))),IFERROR(VLOOKUP($C324,הוצאות!$B:$AA,N$4-1,FALSE),""))</f>
        <v/>
      </c>
      <c r="O324" s="79" t="str">
        <f ca="1">IF($C324="סה""כ",SUM(INDIRECT(ADDRESS(6,COLUMN())&amp;":"&amp;ADDRESS(ROW()-1,COLUMN()))),IFERROR(VLOOKUP($C324,הוצאות!$B:$AA,O$4-1,FALSE),""))</f>
        <v/>
      </c>
    </row>
    <row r="325" spans="1:15" ht="16.5" thickBot="1" x14ac:dyDescent="0.3">
      <c r="A325" s="52">
        <f t="shared" si="5"/>
        <v>0</v>
      </c>
      <c r="C325" s="75" t="str">
        <f>IF(OR(C324="סה""כ",C324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5" s="76" t="str">
        <f>IF(C325="סה""כ","",IFERROR(VLOOKUP($C325,הוצאות!$B:$Z,5,FALSE),""))</f>
        <v/>
      </c>
      <c r="E325" s="77">
        <v>167435</v>
      </c>
      <c r="F325" s="77">
        <v>114565</v>
      </c>
      <c r="G325" s="77">
        <v>145246</v>
      </c>
      <c r="H325" s="78">
        <v>251440</v>
      </c>
      <c r="I325" s="78">
        <v>201029</v>
      </c>
      <c r="J325" s="78">
        <v>265358.28000000003</v>
      </c>
      <c r="K325" s="79" t="str">
        <f ca="1">IF($C325="סה""כ",SUM(INDIRECT(ADDRESS(6,COLUMN())&amp;":"&amp;ADDRESS(ROW()-1,COLUMN()))),IFERROR(VLOOKUP($C325,הוצאות!$B:$AA,K$4-1,FALSE),""))</f>
        <v/>
      </c>
      <c r="L325" s="79" t="str">
        <f ca="1">IF($C325="סה""כ",SUM(INDIRECT(ADDRESS(6,COLUMN())&amp;":"&amp;ADDRESS(ROW()-1,COLUMN()))),IFERROR(VLOOKUP($C325,הוצאות!$B:$AA,L$4-1,FALSE),""))</f>
        <v/>
      </c>
      <c r="M325" s="79" t="str">
        <f ca="1">IF($C325="סה""כ",SUM(INDIRECT(ADDRESS(6,COLUMN())&amp;":"&amp;ADDRESS(ROW()-1,COLUMN()))),IFERROR(VLOOKUP($C325,הוצאות!$B:$AA,M$4-1,FALSE),""))</f>
        <v/>
      </c>
      <c r="N325" s="79" t="str">
        <f ca="1">IF($C325="סה""כ",SUM(INDIRECT(ADDRESS(6,COLUMN())&amp;":"&amp;ADDRESS(ROW()-1,COLUMN()))),IFERROR(VLOOKUP($C325,הוצאות!$B:$AA,N$4-1,FALSE),""))</f>
        <v/>
      </c>
      <c r="O325" s="79" t="str">
        <f ca="1">IF($C325="סה""כ",SUM(INDIRECT(ADDRESS(6,COLUMN())&amp;":"&amp;ADDRESS(ROW()-1,COLUMN()))),IFERROR(VLOOKUP($C325,הוצאות!$B:$AA,O$4-1,FALSE),""))</f>
        <v/>
      </c>
    </row>
    <row r="326" spans="1:15" ht="16.5" thickBot="1" x14ac:dyDescent="0.3">
      <c r="A326" s="52">
        <f t="shared" si="5"/>
        <v>0</v>
      </c>
      <c r="C326" s="75" t="str">
        <f>IF(OR(C325="סה""כ",C325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6" s="76" t="str">
        <f>IF(C326="סה""כ","",IFERROR(VLOOKUP($C326,הוצאות!$B:$Z,5,FALSE),""))</f>
        <v/>
      </c>
      <c r="E326" s="77">
        <v>167435</v>
      </c>
      <c r="F326" s="77">
        <v>114565</v>
      </c>
      <c r="G326" s="77">
        <v>145246</v>
      </c>
      <c r="H326" s="78">
        <v>251440</v>
      </c>
      <c r="I326" s="78">
        <v>201029</v>
      </c>
      <c r="J326" s="78">
        <v>265358.28000000003</v>
      </c>
      <c r="K326" s="79" t="str">
        <f ca="1">IF($C326="סה""כ",SUM(INDIRECT(ADDRESS(6,COLUMN())&amp;":"&amp;ADDRESS(ROW()-1,COLUMN()))),IFERROR(VLOOKUP($C326,הוצאות!$B:$AA,K$4-1,FALSE),""))</f>
        <v/>
      </c>
      <c r="L326" s="79" t="str">
        <f ca="1">IF($C326="סה""כ",SUM(INDIRECT(ADDRESS(6,COLUMN())&amp;":"&amp;ADDRESS(ROW()-1,COLUMN()))),IFERROR(VLOOKUP($C326,הוצאות!$B:$AA,L$4-1,FALSE),""))</f>
        <v/>
      </c>
      <c r="M326" s="79" t="str">
        <f ca="1">IF($C326="סה""כ",SUM(INDIRECT(ADDRESS(6,COLUMN())&amp;":"&amp;ADDRESS(ROW()-1,COLUMN()))),IFERROR(VLOOKUP($C326,הוצאות!$B:$AA,M$4-1,FALSE),""))</f>
        <v/>
      </c>
      <c r="N326" s="79" t="str">
        <f ca="1">IF($C326="סה""כ",SUM(INDIRECT(ADDRESS(6,COLUMN())&amp;":"&amp;ADDRESS(ROW()-1,COLUMN()))),IFERROR(VLOOKUP($C326,הוצאות!$B:$AA,N$4-1,FALSE),""))</f>
        <v/>
      </c>
      <c r="O326" s="79" t="str">
        <f ca="1">IF($C326="סה""כ",SUM(INDIRECT(ADDRESS(6,COLUMN())&amp;":"&amp;ADDRESS(ROW()-1,COLUMN()))),IFERROR(VLOOKUP($C326,הוצאות!$B:$AA,O$4-1,FALSE),""))</f>
        <v/>
      </c>
    </row>
    <row r="327" spans="1:15" ht="16.5" thickBot="1" x14ac:dyDescent="0.3">
      <c r="A327" s="52">
        <f t="shared" ref="A327:A390" si="6">IF(C327&lt;2000000000,1,0)</f>
        <v>0</v>
      </c>
      <c r="C327" s="75" t="str">
        <f>IF(OR(C326="סה""כ",C326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7" s="76" t="str">
        <f>IF(C327="סה""כ","",IFERROR(VLOOKUP($C327,הוצאות!$B:$Z,5,FALSE),""))</f>
        <v/>
      </c>
      <c r="E327" s="77">
        <v>167435</v>
      </c>
      <c r="F327" s="77">
        <v>114565</v>
      </c>
      <c r="G327" s="77">
        <v>145246</v>
      </c>
      <c r="H327" s="78">
        <v>251440</v>
      </c>
      <c r="I327" s="78">
        <v>201029</v>
      </c>
      <c r="J327" s="78">
        <v>265358.28000000003</v>
      </c>
      <c r="K327" s="79" t="str">
        <f ca="1">IF($C327="סה""כ",SUM(INDIRECT(ADDRESS(6,COLUMN())&amp;":"&amp;ADDRESS(ROW()-1,COLUMN()))),IFERROR(VLOOKUP($C327,הוצאות!$B:$AA,K$4-1,FALSE),""))</f>
        <v/>
      </c>
      <c r="L327" s="79" t="str">
        <f ca="1">IF($C327="סה""כ",SUM(INDIRECT(ADDRESS(6,COLUMN())&amp;":"&amp;ADDRESS(ROW()-1,COLUMN()))),IFERROR(VLOOKUP($C327,הוצאות!$B:$AA,L$4-1,FALSE),""))</f>
        <v/>
      </c>
      <c r="M327" s="79" t="str">
        <f ca="1">IF($C327="סה""כ",SUM(INDIRECT(ADDRESS(6,COLUMN())&amp;":"&amp;ADDRESS(ROW()-1,COLUMN()))),IFERROR(VLOOKUP($C327,הוצאות!$B:$AA,M$4-1,FALSE),""))</f>
        <v/>
      </c>
      <c r="N327" s="79" t="str">
        <f ca="1">IF($C327="סה""כ",SUM(INDIRECT(ADDRESS(6,COLUMN())&amp;":"&amp;ADDRESS(ROW()-1,COLUMN()))),IFERROR(VLOOKUP($C327,הוצאות!$B:$AA,N$4-1,FALSE),""))</f>
        <v/>
      </c>
      <c r="O327" s="79" t="str">
        <f ca="1">IF($C327="סה""כ",SUM(INDIRECT(ADDRESS(6,COLUMN())&amp;":"&amp;ADDRESS(ROW()-1,COLUMN()))),IFERROR(VLOOKUP($C327,הוצאות!$B:$AA,O$4-1,FALSE),""))</f>
        <v/>
      </c>
    </row>
    <row r="328" spans="1:15" ht="16.5" thickBot="1" x14ac:dyDescent="0.3">
      <c r="A328" s="52">
        <f t="shared" si="6"/>
        <v>0</v>
      </c>
      <c r="C328" s="75" t="str">
        <f>IF(OR(C327="סה""כ",C327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8" s="76" t="str">
        <f>IF(C328="סה""כ","",IFERROR(VLOOKUP($C328,הוצאות!$B:$Z,5,FALSE),""))</f>
        <v/>
      </c>
      <c r="E328" s="77">
        <v>167435</v>
      </c>
      <c r="F328" s="77">
        <v>114565</v>
      </c>
      <c r="G328" s="77">
        <v>145246</v>
      </c>
      <c r="H328" s="78">
        <v>251440</v>
      </c>
      <c r="I328" s="78">
        <v>201029</v>
      </c>
      <c r="J328" s="78">
        <v>265358.28000000003</v>
      </c>
      <c r="K328" s="79" t="str">
        <f ca="1">IF($C328="סה""כ",SUM(INDIRECT(ADDRESS(6,COLUMN())&amp;":"&amp;ADDRESS(ROW()-1,COLUMN()))),IFERROR(VLOOKUP($C328,הוצאות!$B:$AA,K$4-1,FALSE),""))</f>
        <v/>
      </c>
      <c r="L328" s="79" t="str">
        <f ca="1">IF($C328="סה""כ",SUM(INDIRECT(ADDRESS(6,COLUMN())&amp;":"&amp;ADDRESS(ROW()-1,COLUMN()))),IFERROR(VLOOKUP($C328,הוצאות!$B:$AA,L$4-1,FALSE),""))</f>
        <v/>
      </c>
      <c r="M328" s="79" t="str">
        <f ca="1">IF($C328="סה""כ",SUM(INDIRECT(ADDRESS(6,COLUMN())&amp;":"&amp;ADDRESS(ROW()-1,COLUMN()))),IFERROR(VLOOKUP($C328,הוצאות!$B:$AA,M$4-1,FALSE),""))</f>
        <v/>
      </c>
      <c r="N328" s="79" t="str">
        <f ca="1">IF($C328="סה""כ",SUM(INDIRECT(ADDRESS(6,COLUMN())&amp;":"&amp;ADDRESS(ROW()-1,COLUMN()))),IFERROR(VLOOKUP($C328,הוצאות!$B:$AA,N$4-1,FALSE),""))</f>
        <v/>
      </c>
      <c r="O328" s="79" t="str">
        <f ca="1">IF($C328="סה""כ",SUM(INDIRECT(ADDRESS(6,COLUMN())&amp;":"&amp;ADDRESS(ROW()-1,COLUMN()))),IFERROR(VLOOKUP($C328,הוצאות!$B:$AA,O$4-1,FALSE),""))</f>
        <v/>
      </c>
    </row>
    <row r="329" spans="1:15" ht="16.5" thickBot="1" x14ac:dyDescent="0.3">
      <c r="A329" s="52">
        <f t="shared" si="6"/>
        <v>0</v>
      </c>
      <c r="C329" s="75" t="str">
        <f>IF(OR(C328="סה""כ",C328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29" s="76" t="str">
        <f>IF(C329="סה""כ","",IFERROR(VLOOKUP($C329,הוצאות!$B:$Z,5,FALSE),""))</f>
        <v/>
      </c>
      <c r="E329" s="77">
        <v>167435</v>
      </c>
      <c r="F329" s="77">
        <v>114565</v>
      </c>
      <c r="G329" s="77">
        <v>145246</v>
      </c>
      <c r="H329" s="78">
        <v>251440</v>
      </c>
      <c r="I329" s="78">
        <v>201029</v>
      </c>
      <c r="J329" s="78">
        <v>265358.28000000003</v>
      </c>
      <c r="K329" s="79" t="str">
        <f ca="1">IF($C329="סה""כ",SUM(INDIRECT(ADDRESS(6,COLUMN())&amp;":"&amp;ADDRESS(ROW()-1,COLUMN()))),IFERROR(VLOOKUP($C329,הוצאות!$B:$AA,K$4-1,FALSE),""))</f>
        <v/>
      </c>
      <c r="L329" s="79" t="str">
        <f ca="1">IF($C329="סה""כ",SUM(INDIRECT(ADDRESS(6,COLUMN())&amp;":"&amp;ADDRESS(ROW()-1,COLUMN()))),IFERROR(VLOOKUP($C329,הוצאות!$B:$AA,L$4-1,FALSE),""))</f>
        <v/>
      </c>
      <c r="M329" s="79" t="str">
        <f ca="1">IF($C329="סה""כ",SUM(INDIRECT(ADDRESS(6,COLUMN())&amp;":"&amp;ADDRESS(ROW()-1,COLUMN()))),IFERROR(VLOOKUP($C329,הוצאות!$B:$AA,M$4-1,FALSE),""))</f>
        <v/>
      </c>
      <c r="N329" s="79" t="str">
        <f ca="1">IF($C329="סה""כ",SUM(INDIRECT(ADDRESS(6,COLUMN())&amp;":"&amp;ADDRESS(ROW()-1,COLUMN()))),IFERROR(VLOOKUP($C329,הוצאות!$B:$AA,N$4-1,FALSE),""))</f>
        <v/>
      </c>
      <c r="O329" s="79" t="str">
        <f ca="1">IF($C329="סה""כ",SUM(INDIRECT(ADDRESS(6,COLUMN())&amp;":"&amp;ADDRESS(ROW()-1,COLUMN()))),IFERROR(VLOOKUP($C329,הוצאות!$B:$AA,O$4-1,FALSE),""))</f>
        <v/>
      </c>
    </row>
    <row r="330" spans="1:15" ht="16.5" thickBot="1" x14ac:dyDescent="0.3">
      <c r="A330" s="52">
        <f t="shared" si="6"/>
        <v>0</v>
      </c>
      <c r="C330" s="75" t="str">
        <f>IF(OR(C329="סה""כ",C329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0" s="76" t="str">
        <f>IF(C330="סה""כ","",IFERROR(VLOOKUP($C330,הוצאות!$B:$Z,5,FALSE),""))</f>
        <v/>
      </c>
      <c r="E330" s="77">
        <v>167435</v>
      </c>
      <c r="F330" s="77">
        <v>114565</v>
      </c>
      <c r="G330" s="77">
        <v>145246</v>
      </c>
      <c r="H330" s="78">
        <v>251440</v>
      </c>
      <c r="I330" s="78">
        <v>201029</v>
      </c>
      <c r="J330" s="78">
        <v>265358.28000000003</v>
      </c>
      <c r="K330" s="79" t="str">
        <f ca="1">IF($C330="סה""כ",SUM(INDIRECT(ADDRESS(6,COLUMN())&amp;":"&amp;ADDRESS(ROW()-1,COLUMN()))),IFERROR(VLOOKUP($C330,הוצאות!$B:$AA,K$4-1,FALSE),""))</f>
        <v/>
      </c>
      <c r="L330" s="79" t="str">
        <f ca="1">IF($C330="סה""כ",SUM(INDIRECT(ADDRESS(6,COLUMN())&amp;":"&amp;ADDRESS(ROW()-1,COLUMN()))),IFERROR(VLOOKUP($C330,הוצאות!$B:$AA,L$4-1,FALSE),""))</f>
        <v/>
      </c>
      <c r="M330" s="79" t="str">
        <f ca="1">IF($C330="סה""כ",SUM(INDIRECT(ADDRESS(6,COLUMN())&amp;":"&amp;ADDRESS(ROW()-1,COLUMN()))),IFERROR(VLOOKUP($C330,הוצאות!$B:$AA,M$4-1,FALSE),""))</f>
        <v/>
      </c>
      <c r="N330" s="79" t="str">
        <f ca="1">IF($C330="סה""כ",SUM(INDIRECT(ADDRESS(6,COLUMN())&amp;":"&amp;ADDRESS(ROW()-1,COLUMN()))),IFERROR(VLOOKUP($C330,הוצאות!$B:$AA,N$4-1,FALSE),""))</f>
        <v/>
      </c>
      <c r="O330" s="79" t="str">
        <f ca="1">IF($C330="סה""כ",SUM(INDIRECT(ADDRESS(6,COLUMN())&amp;":"&amp;ADDRESS(ROW()-1,COLUMN()))),IFERROR(VLOOKUP($C330,הוצאות!$B:$AA,O$4-1,FALSE),""))</f>
        <v/>
      </c>
    </row>
    <row r="331" spans="1:15" ht="16.5" thickBot="1" x14ac:dyDescent="0.3">
      <c r="A331" s="52">
        <f t="shared" si="6"/>
        <v>0</v>
      </c>
      <c r="C331" s="75" t="str">
        <f>IF(OR(C330="סה""כ",C330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1" s="76" t="str">
        <f>IF(C331="סה""כ","",IFERROR(VLOOKUP($C331,הוצאות!$B:$Z,5,FALSE),""))</f>
        <v/>
      </c>
      <c r="E331" s="77">
        <v>167435</v>
      </c>
      <c r="F331" s="77">
        <v>114565</v>
      </c>
      <c r="G331" s="77">
        <v>145246</v>
      </c>
      <c r="H331" s="78">
        <v>251440</v>
      </c>
      <c r="I331" s="78">
        <v>201029</v>
      </c>
      <c r="J331" s="78">
        <v>265358.28000000003</v>
      </c>
      <c r="K331" s="79" t="str">
        <f ca="1">IF($C331="סה""כ",SUM(INDIRECT(ADDRESS(6,COLUMN())&amp;":"&amp;ADDRESS(ROW()-1,COLUMN()))),IFERROR(VLOOKUP($C331,הוצאות!$B:$AA,K$4-1,FALSE),""))</f>
        <v/>
      </c>
      <c r="L331" s="79" t="str">
        <f ca="1">IF($C331="סה""כ",SUM(INDIRECT(ADDRESS(6,COLUMN())&amp;":"&amp;ADDRESS(ROW()-1,COLUMN()))),IFERROR(VLOOKUP($C331,הוצאות!$B:$AA,L$4-1,FALSE),""))</f>
        <v/>
      </c>
      <c r="M331" s="79" t="str">
        <f ca="1">IF($C331="סה""כ",SUM(INDIRECT(ADDRESS(6,COLUMN())&amp;":"&amp;ADDRESS(ROW()-1,COLUMN()))),IFERROR(VLOOKUP($C331,הוצאות!$B:$AA,M$4-1,FALSE),""))</f>
        <v/>
      </c>
      <c r="N331" s="79" t="str">
        <f ca="1">IF($C331="סה""כ",SUM(INDIRECT(ADDRESS(6,COLUMN())&amp;":"&amp;ADDRESS(ROW()-1,COLUMN()))),IFERROR(VLOOKUP($C331,הוצאות!$B:$AA,N$4-1,FALSE),""))</f>
        <v/>
      </c>
      <c r="O331" s="79" t="str">
        <f ca="1">IF($C331="סה""כ",SUM(INDIRECT(ADDRESS(6,COLUMN())&amp;":"&amp;ADDRESS(ROW()-1,COLUMN()))),IFERROR(VLOOKUP($C331,הוצאות!$B:$AA,O$4-1,FALSE),""))</f>
        <v/>
      </c>
    </row>
    <row r="332" spans="1:15" ht="16.5" thickBot="1" x14ac:dyDescent="0.3">
      <c r="A332" s="52">
        <f t="shared" si="6"/>
        <v>0</v>
      </c>
      <c r="C332" s="75" t="str">
        <f>IF(OR(C331="סה""כ",C331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2" s="76" t="str">
        <f>IF(C332="סה""כ","",IFERROR(VLOOKUP($C332,הוצאות!$B:$Z,5,FALSE),""))</f>
        <v/>
      </c>
      <c r="E332" s="77">
        <v>167435</v>
      </c>
      <c r="F332" s="77">
        <v>114565</v>
      </c>
      <c r="G332" s="77">
        <v>145246</v>
      </c>
      <c r="H332" s="78">
        <v>251440</v>
      </c>
      <c r="I332" s="78">
        <v>201029</v>
      </c>
      <c r="J332" s="78">
        <v>265358.28000000003</v>
      </c>
      <c r="K332" s="79" t="str">
        <f ca="1">IF($C332="סה""כ",SUM(INDIRECT(ADDRESS(6,COLUMN())&amp;":"&amp;ADDRESS(ROW()-1,COLUMN()))),IFERROR(VLOOKUP($C332,הוצאות!$B:$AA,K$4-1,FALSE),""))</f>
        <v/>
      </c>
      <c r="L332" s="79" t="str">
        <f ca="1">IF($C332="סה""כ",SUM(INDIRECT(ADDRESS(6,COLUMN())&amp;":"&amp;ADDRESS(ROW()-1,COLUMN()))),IFERROR(VLOOKUP($C332,הוצאות!$B:$AA,L$4-1,FALSE),""))</f>
        <v/>
      </c>
      <c r="M332" s="79" t="str">
        <f ca="1">IF($C332="סה""כ",SUM(INDIRECT(ADDRESS(6,COLUMN())&amp;":"&amp;ADDRESS(ROW()-1,COLUMN()))),IFERROR(VLOOKUP($C332,הוצאות!$B:$AA,M$4-1,FALSE),""))</f>
        <v/>
      </c>
      <c r="N332" s="79" t="str">
        <f ca="1">IF($C332="סה""כ",SUM(INDIRECT(ADDRESS(6,COLUMN())&amp;":"&amp;ADDRESS(ROW()-1,COLUMN()))),IFERROR(VLOOKUP($C332,הוצאות!$B:$AA,N$4-1,FALSE),""))</f>
        <v/>
      </c>
      <c r="O332" s="79" t="str">
        <f ca="1">IF($C332="סה""כ",SUM(INDIRECT(ADDRESS(6,COLUMN())&amp;":"&amp;ADDRESS(ROW()-1,COLUMN()))),IFERROR(VLOOKUP($C332,הוצאות!$B:$AA,O$4-1,FALSE),""))</f>
        <v/>
      </c>
    </row>
    <row r="333" spans="1:15" ht="16.5" thickBot="1" x14ac:dyDescent="0.3">
      <c r="A333" s="52">
        <f t="shared" si="6"/>
        <v>0</v>
      </c>
      <c r="C333" s="75" t="str">
        <f>IF(OR(C332="סה""כ",C332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3" s="76" t="str">
        <f>IF(C333="סה""כ","",IFERROR(VLOOKUP($C333,הוצאות!$B:$Z,5,FALSE),""))</f>
        <v/>
      </c>
      <c r="E333" s="77">
        <v>167435</v>
      </c>
      <c r="F333" s="77">
        <v>114565</v>
      </c>
      <c r="G333" s="77">
        <v>145246</v>
      </c>
      <c r="H333" s="78">
        <v>251440</v>
      </c>
      <c r="I333" s="78">
        <v>201029</v>
      </c>
      <c r="J333" s="78">
        <v>265358.28000000003</v>
      </c>
      <c r="K333" s="79" t="str">
        <f ca="1">IF($C333="סה""כ",SUM(INDIRECT(ADDRESS(6,COLUMN())&amp;":"&amp;ADDRESS(ROW()-1,COLUMN()))),IFERROR(VLOOKUP($C333,הוצאות!$B:$AA,K$4-1,FALSE),""))</f>
        <v/>
      </c>
      <c r="L333" s="79" t="str">
        <f ca="1">IF($C333="סה""כ",SUM(INDIRECT(ADDRESS(6,COLUMN())&amp;":"&amp;ADDRESS(ROW()-1,COLUMN()))),IFERROR(VLOOKUP($C333,הוצאות!$B:$AA,L$4-1,FALSE),""))</f>
        <v/>
      </c>
      <c r="M333" s="79" t="str">
        <f ca="1">IF($C333="סה""כ",SUM(INDIRECT(ADDRESS(6,COLUMN())&amp;":"&amp;ADDRESS(ROW()-1,COLUMN()))),IFERROR(VLOOKUP($C333,הוצאות!$B:$AA,M$4-1,FALSE),""))</f>
        <v/>
      </c>
      <c r="N333" s="79" t="str">
        <f ca="1">IF($C333="סה""כ",SUM(INDIRECT(ADDRESS(6,COLUMN())&amp;":"&amp;ADDRESS(ROW()-1,COLUMN()))),IFERROR(VLOOKUP($C333,הוצאות!$B:$AA,N$4-1,FALSE),""))</f>
        <v/>
      </c>
      <c r="O333" s="79" t="str">
        <f ca="1">IF($C333="סה""כ",SUM(INDIRECT(ADDRESS(6,COLUMN())&amp;":"&amp;ADDRESS(ROW()-1,COLUMN()))),IFERROR(VLOOKUP($C333,הוצאות!$B:$AA,O$4-1,FALSE),""))</f>
        <v/>
      </c>
    </row>
    <row r="334" spans="1:15" ht="16.5" thickBot="1" x14ac:dyDescent="0.3">
      <c r="A334" s="52">
        <f t="shared" si="6"/>
        <v>0</v>
      </c>
      <c r="C334" s="75" t="str">
        <f>IF(OR(C333="סה""כ",C333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4" s="76" t="str">
        <f>IF(C334="סה""כ","",IFERROR(VLOOKUP($C334,הוצאות!$B:$Z,5,FALSE),""))</f>
        <v/>
      </c>
      <c r="E334" s="77">
        <v>167435</v>
      </c>
      <c r="F334" s="77">
        <v>114565</v>
      </c>
      <c r="G334" s="77">
        <v>145246</v>
      </c>
      <c r="H334" s="78">
        <v>251440</v>
      </c>
      <c r="I334" s="78">
        <v>201029</v>
      </c>
      <c r="J334" s="78">
        <v>265358.28000000003</v>
      </c>
      <c r="K334" s="79" t="str">
        <f ca="1">IF($C334="סה""כ",SUM(INDIRECT(ADDRESS(6,COLUMN())&amp;":"&amp;ADDRESS(ROW()-1,COLUMN()))),IFERROR(VLOOKUP($C334,הוצאות!$B:$AA,K$4-1,FALSE),""))</f>
        <v/>
      </c>
      <c r="L334" s="79" t="str">
        <f ca="1">IF($C334="סה""כ",SUM(INDIRECT(ADDRESS(6,COLUMN())&amp;":"&amp;ADDRESS(ROW()-1,COLUMN()))),IFERROR(VLOOKUP($C334,הוצאות!$B:$AA,L$4-1,FALSE),""))</f>
        <v/>
      </c>
      <c r="M334" s="79" t="str">
        <f ca="1">IF($C334="סה""כ",SUM(INDIRECT(ADDRESS(6,COLUMN())&amp;":"&amp;ADDRESS(ROW()-1,COLUMN()))),IFERROR(VLOOKUP($C334,הוצאות!$B:$AA,M$4-1,FALSE),""))</f>
        <v/>
      </c>
      <c r="N334" s="79" t="str">
        <f ca="1">IF($C334="סה""כ",SUM(INDIRECT(ADDRESS(6,COLUMN())&amp;":"&amp;ADDRESS(ROW()-1,COLUMN()))),IFERROR(VLOOKUP($C334,הוצאות!$B:$AA,N$4-1,FALSE),""))</f>
        <v/>
      </c>
      <c r="O334" s="79" t="str">
        <f ca="1">IF($C334="סה""כ",SUM(INDIRECT(ADDRESS(6,COLUMN())&amp;":"&amp;ADDRESS(ROW()-1,COLUMN()))),IFERROR(VLOOKUP($C334,הוצאות!$B:$AA,O$4-1,FALSE),""))</f>
        <v/>
      </c>
    </row>
    <row r="335" spans="1:15" ht="16.5" thickBot="1" x14ac:dyDescent="0.3">
      <c r="A335" s="52">
        <f t="shared" si="6"/>
        <v>0</v>
      </c>
      <c r="C335" s="75" t="str">
        <f>IF(OR(C334="סה""כ",C334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5" s="76" t="str">
        <f>IF(C335="סה""כ","",IFERROR(VLOOKUP($C335,הוצאות!$B:$Z,5,FALSE),""))</f>
        <v/>
      </c>
      <c r="E335" s="77">
        <v>167435</v>
      </c>
      <c r="F335" s="77">
        <v>114565</v>
      </c>
      <c r="G335" s="77">
        <v>145246</v>
      </c>
      <c r="H335" s="78">
        <v>251440</v>
      </c>
      <c r="I335" s="78">
        <v>201029</v>
      </c>
      <c r="J335" s="78">
        <v>265358.28000000003</v>
      </c>
      <c r="K335" s="79" t="str">
        <f ca="1">IF($C335="סה""כ",SUM(INDIRECT(ADDRESS(6,COLUMN())&amp;":"&amp;ADDRESS(ROW()-1,COLUMN()))),IFERROR(VLOOKUP($C335,הוצאות!$B:$AA,K$4-1,FALSE),""))</f>
        <v/>
      </c>
      <c r="L335" s="79" t="str">
        <f ca="1">IF($C335="סה""כ",SUM(INDIRECT(ADDRESS(6,COLUMN())&amp;":"&amp;ADDRESS(ROW()-1,COLUMN()))),IFERROR(VLOOKUP($C335,הוצאות!$B:$AA,L$4-1,FALSE),""))</f>
        <v/>
      </c>
      <c r="M335" s="79" t="str">
        <f ca="1">IF($C335="סה""כ",SUM(INDIRECT(ADDRESS(6,COLUMN())&amp;":"&amp;ADDRESS(ROW()-1,COLUMN()))),IFERROR(VLOOKUP($C335,הוצאות!$B:$AA,M$4-1,FALSE),""))</f>
        <v/>
      </c>
      <c r="N335" s="79" t="str">
        <f ca="1">IF($C335="סה""כ",SUM(INDIRECT(ADDRESS(6,COLUMN())&amp;":"&amp;ADDRESS(ROW()-1,COLUMN()))),IFERROR(VLOOKUP($C335,הוצאות!$B:$AA,N$4-1,FALSE),""))</f>
        <v/>
      </c>
      <c r="O335" s="79" t="str">
        <f ca="1">IF($C335="סה""כ",SUM(INDIRECT(ADDRESS(6,COLUMN())&amp;":"&amp;ADDRESS(ROW()-1,COLUMN()))),IFERROR(VLOOKUP($C335,הוצאות!$B:$AA,O$4-1,FALSE),""))</f>
        <v/>
      </c>
    </row>
    <row r="336" spans="1:15" ht="16.5" thickBot="1" x14ac:dyDescent="0.3">
      <c r="A336" s="52">
        <f t="shared" si="6"/>
        <v>0</v>
      </c>
      <c r="C336" s="75" t="str">
        <f>IF(OR(C335="סה""כ",C335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6" s="76" t="str">
        <f>IF(C336="סה""כ","",IFERROR(VLOOKUP($C336,הוצאות!$B:$Z,5,FALSE),""))</f>
        <v/>
      </c>
      <c r="E336" s="77">
        <v>167435</v>
      </c>
      <c r="F336" s="77">
        <v>114565</v>
      </c>
      <c r="G336" s="77">
        <v>145246</v>
      </c>
      <c r="H336" s="78">
        <v>251440</v>
      </c>
      <c r="I336" s="78">
        <v>201029</v>
      </c>
      <c r="J336" s="78">
        <v>265358.28000000003</v>
      </c>
      <c r="K336" s="79" t="str">
        <f ca="1">IF($C336="סה""כ",SUM(INDIRECT(ADDRESS(6,COLUMN())&amp;":"&amp;ADDRESS(ROW()-1,COLUMN()))),IFERROR(VLOOKUP($C336,הוצאות!$B:$AA,K$4-1,FALSE),""))</f>
        <v/>
      </c>
      <c r="L336" s="79" t="str">
        <f ca="1">IF($C336="סה""כ",SUM(INDIRECT(ADDRESS(6,COLUMN())&amp;":"&amp;ADDRESS(ROW()-1,COLUMN()))),IFERROR(VLOOKUP($C336,הוצאות!$B:$AA,L$4-1,FALSE),""))</f>
        <v/>
      </c>
      <c r="M336" s="79" t="str">
        <f ca="1">IF($C336="סה""כ",SUM(INDIRECT(ADDRESS(6,COLUMN())&amp;":"&amp;ADDRESS(ROW()-1,COLUMN()))),IFERROR(VLOOKUP($C336,הוצאות!$B:$AA,M$4-1,FALSE),""))</f>
        <v/>
      </c>
      <c r="N336" s="79" t="str">
        <f ca="1">IF($C336="סה""כ",SUM(INDIRECT(ADDRESS(6,COLUMN())&amp;":"&amp;ADDRESS(ROW()-1,COLUMN()))),IFERROR(VLOOKUP($C336,הוצאות!$B:$AA,N$4-1,FALSE),""))</f>
        <v/>
      </c>
      <c r="O336" s="79" t="str">
        <f ca="1">IF($C336="סה""כ",SUM(INDIRECT(ADDRESS(6,COLUMN())&amp;":"&amp;ADDRESS(ROW()-1,COLUMN()))),IFERROR(VLOOKUP($C336,הוצאות!$B:$AA,O$4-1,FALSE),""))</f>
        <v/>
      </c>
    </row>
    <row r="337" spans="1:15" ht="16.5" thickBot="1" x14ac:dyDescent="0.3">
      <c r="A337" s="52">
        <f t="shared" si="6"/>
        <v>0</v>
      </c>
      <c r="C337" s="75" t="str">
        <f>IF(OR(C336="סה""כ",C336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7" s="76" t="str">
        <f>IF(C337="סה""כ","",IFERROR(VLOOKUP($C337,הוצאות!$B:$Z,5,FALSE),""))</f>
        <v/>
      </c>
      <c r="E337" s="77">
        <v>167435</v>
      </c>
      <c r="F337" s="77">
        <v>114565</v>
      </c>
      <c r="G337" s="77">
        <v>145246</v>
      </c>
      <c r="H337" s="78">
        <v>251440</v>
      </c>
      <c r="I337" s="78">
        <v>201029</v>
      </c>
      <c r="J337" s="78">
        <v>265358.28000000003</v>
      </c>
      <c r="K337" s="79" t="str">
        <f ca="1">IF($C337="סה""כ",SUM(INDIRECT(ADDRESS(6,COLUMN())&amp;":"&amp;ADDRESS(ROW()-1,COLUMN()))),IFERROR(VLOOKUP($C337,הוצאות!$B:$AA,K$4-1,FALSE),""))</f>
        <v/>
      </c>
      <c r="L337" s="79" t="str">
        <f ca="1">IF($C337="סה""כ",SUM(INDIRECT(ADDRESS(6,COLUMN())&amp;":"&amp;ADDRESS(ROW()-1,COLUMN()))),IFERROR(VLOOKUP($C337,הוצאות!$B:$AA,L$4-1,FALSE),""))</f>
        <v/>
      </c>
      <c r="M337" s="79" t="str">
        <f ca="1">IF($C337="סה""כ",SUM(INDIRECT(ADDRESS(6,COLUMN())&amp;":"&amp;ADDRESS(ROW()-1,COLUMN()))),IFERROR(VLOOKUP($C337,הוצאות!$B:$AA,M$4-1,FALSE),""))</f>
        <v/>
      </c>
      <c r="N337" s="79" t="str">
        <f ca="1">IF($C337="סה""כ",SUM(INDIRECT(ADDRESS(6,COLUMN())&amp;":"&amp;ADDRESS(ROW()-1,COLUMN()))),IFERROR(VLOOKUP($C337,הוצאות!$B:$AA,N$4-1,FALSE),""))</f>
        <v/>
      </c>
      <c r="O337" s="79" t="str">
        <f ca="1">IF($C337="סה""כ",SUM(INDIRECT(ADDRESS(6,COLUMN())&amp;":"&amp;ADDRESS(ROW()-1,COLUMN()))),IFERROR(VLOOKUP($C337,הוצאות!$B:$AA,O$4-1,FALSE),""))</f>
        <v/>
      </c>
    </row>
    <row r="338" spans="1:15" ht="16.5" thickBot="1" x14ac:dyDescent="0.3">
      <c r="A338" s="52">
        <f t="shared" si="6"/>
        <v>0</v>
      </c>
      <c r="C338" s="75" t="str">
        <f>IF(OR(C337="סה""כ",C337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8" s="76" t="str">
        <f>IF(C338="סה""כ","",IFERROR(VLOOKUP($C338,הוצאות!$B:$Z,5,FALSE),""))</f>
        <v/>
      </c>
      <c r="E338" s="77">
        <v>167435</v>
      </c>
      <c r="F338" s="77">
        <v>114565</v>
      </c>
      <c r="G338" s="77">
        <v>145246</v>
      </c>
      <c r="H338" s="78">
        <v>251440</v>
      </c>
      <c r="I338" s="78">
        <v>201029</v>
      </c>
      <c r="J338" s="78">
        <v>265358.28000000003</v>
      </c>
      <c r="K338" s="79" t="str">
        <f ca="1">IF($C338="סה""כ",SUM(INDIRECT(ADDRESS(6,COLUMN())&amp;":"&amp;ADDRESS(ROW()-1,COLUMN()))),IFERROR(VLOOKUP($C338,הוצאות!$B:$AA,K$4-1,FALSE),""))</f>
        <v/>
      </c>
      <c r="L338" s="79" t="str">
        <f ca="1">IF($C338="סה""כ",SUM(INDIRECT(ADDRESS(6,COLUMN())&amp;":"&amp;ADDRESS(ROW()-1,COLUMN()))),IFERROR(VLOOKUP($C338,הוצאות!$B:$AA,L$4-1,FALSE),""))</f>
        <v/>
      </c>
      <c r="M338" s="79" t="str">
        <f ca="1">IF($C338="סה""כ",SUM(INDIRECT(ADDRESS(6,COLUMN())&amp;":"&amp;ADDRESS(ROW()-1,COLUMN()))),IFERROR(VLOOKUP($C338,הוצאות!$B:$AA,M$4-1,FALSE),""))</f>
        <v/>
      </c>
      <c r="N338" s="79" t="str">
        <f ca="1">IF($C338="סה""כ",SUM(INDIRECT(ADDRESS(6,COLUMN())&amp;":"&amp;ADDRESS(ROW()-1,COLUMN()))),IFERROR(VLOOKUP($C338,הוצאות!$B:$AA,N$4-1,FALSE),""))</f>
        <v/>
      </c>
      <c r="O338" s="79" t="str">
        <f ca="1">IF($C338="סה""כ",SUM(INDIRECT(ADDRESS(6,COLUMN())&amp;":"&amp;ADDRESS(ROW()-1,COLUMN()))),IFERROR(VLOOKUP($C338,הוצאות!$B:$AA,O$4-1,FALSE),""))</f>
        <v/>
      </c>
    </row>
    <row r="339" spans="1:15" ht="16.5" thickBot="1" x14ac:dyDescent="0.3">
      <c r="A339" s="52">
        <f t="shared" si="6"/>
        <v>0</v>
      </c>
      <c r="C339" s="75" t="str">
        <f>IF(OR(C338="סה""כ",C338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39" s="76" t="str">
        <f>IF(C339="סה""כ","",IFERROR(VLOOKUP($C339,הוצאות!$B:$Z,5,FALSE),""))</f>
        <v/>
      </c>
      <c r="E339" s="77">
        <v>167435</v>
      </c>
      <c r="F339" s="77">
        <v>114565</v>
      </c>
      <c r="G339" s="77">
        <v>145246</v>
      </c>
      <c r="H339" s="78">
        <v>251440</v>
      </c>
      <c r="I339" s="78">
        <v>201029</v>
      </c>
      <c r="J339" s="78">
        <v>265358.28000000003</v>
      </c>
      <c r="K339" s="79" t="str">
        <f ca="1">IF($C339="סה""כ",SUM(INDIRECT(ADDRESS(6,COLUMN())&amp;":"&amp;ADDRESS(ROW()-1,COLUMN()))),IFERROR(VLOOKUP($C339,הוצאות!$B:$AA,K$4-1,FALSE),""))</f>
        <v/>
      </c>
      <c r="L339" s="79" t="str">
        <f ca="1">IF($C339="סה""כ",SUM(INDIRECT(ADDRESS(6,COLUMN())&amp;":"&amp;ADDRESS(ROW()-1,COLUMN()))),IFERROR(VLOOKUP($C339,הוצאות!$B:$AA,L$4-1,FALSE),""))</f>
        <v/>
      </c>
      <c r="M339" s="79" t="str">
        <f ca="1">IF($C339="סה""כ",SUM(INDIRECT(ADDRESS(6,COLUMN())&amp;":"&amp;ADDRESS(ROW()-1,COLUMN()))),IFERROR(VLOOKUP($C339,הוצאות!$B:$AA,M$4-1,FALSE),""))</f>
        <v/>
      </c>
      <c r="N339" s="79" t="str">
        <f ca="1">IF($C339="סה""כ",SUM(INDIRECT(ADDRESS(6,COLUMN())&amp;":"&amp;ADDRESS(ROW()-1,COLUMN()))),IFERROR(VLOOKUP($C339,הוצאות!$B:$AA,N$4-1,FALSE),""))</f>
        <v/>
      </c>
      <c r="O339" s="79" t="str">
        <f ca="1">IF($C339="סה""כ",SUM(INDIRECT(ADDRESS(6,COLUMN())&amp;":"&amp;ADDRESS(ROW()-1,COLUMN()))),IFERROR(VLOOKUP($C339,הוצאות!$B:$AA,O$4-1,FALSE),""))</f>
        <v/>
      </c>
    </row>
    <row r="340" spans="1:15" ht="16.5" thickBot="1" x14ac:dyDescent="0.3">
      <c r="A340" s="52">
        <f t="shared" si="6"/>
        <v>0</v>
      </c>
      <c r="C340" s="75" t="str">
        <f>IF(OR(C339="סה""כ",C339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0" s="76" t="str">
        <f>IF(C340="סה""כ","",IFERROR(VLOOKUP($C340,הוצאות!$B:$Z,5,FALSE),""))</f>
        <v/>
      </c>
      <c r="E340" s="77">
        <v>167435</v>
      </c>
      <c r="F340" s="77">
        <v>114565</v>
      </c>
      <c r="G340" s="77">
        <v>145246</v>
      </c>
      <c r="H340" s="78">
        <v>251440</v>
      </c>
      <c r="I340" s="78">
        <v>201029</v>
      </c>
      <c r="J340" s="78">
        <v>265358.28000000003</v>
      </c>
      <c r="K340" s="79" t="str">
        <f ca="1">IF($C340="סה""כ",SUM(INDIRECT(ADDRESS(6,COLUMN())&amp;":"&amp;ADDRESS(ROW()-1,COLUMN()))),IFERROR(VLOOKUP($C340,הוצאות!$B:$AA,K$4-1,FALSE),""))</f>
        <v/>
      </c>
      <c r="L340" s="79" t="str">
        <f ca="1">IF($C340="סה""כ",SUM(INDIRECT(ADDRESS(6,COLUMN())&amp;":"&amp;ADDRESS(ROW()-1,COLUMN()))),IFERROR(VLOOKUP($C340,הוצאות!$B:$AA,L$4-1,FALSE),""))</f>
        <v/>
      </c>
      <c r="M340" s="79" t="str">
        <f ca="1">IF($C340="סה""כ",SUM(INDIRECT(ADDRESS(6,COLUMN())&amp;":"&amp;ADDRESS(ROW()-1,COLUMN()))),IFERROR(VLOOKUP($C340,הוצאות!$B:$AA,M$4-1,FALSE),""))</f>
        <v/>
      </c>
      <c r="N340" s="79" t="str">
        <f ca="1">IF($C340="סה""כ",SUM(INDIRECT(ADDRESS(6,COLUMN())&amp;":"&amp;ADDRESS(ROW()-1,COLUMN()))),IFERROR(VLOOKUP($C340,הוצאות!$B:$AA,N$4-1,FALSE),""))</f>
        <v/>
      </c>
      <c r="O340" s="79" t="str">
        <f ca="1">IF($C340="סה""כ",SUM(INDIRECT(ADDRESS(6,COLUMN())&amp;":"&amp;ADDRESS(ROW()-1,COLUMN()))),IFERROR(VLOOKUP($C340,הוצאות!$B:$AA,O$4-1,FALSE),""))</f>
        <v/>
      </c>
    </row>
    <row r="341" spans="1:15" ht="16.5" thickBot="1" x14ac:dyDescent="0.3">
      <c r="A341" s="52">
        <f t="shared" si="6"/>
        <v>0</v>
      </c>
      <c r="C341" s="75" t="str">
        <f>IF(OR(C340="סה""כ",C340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1" s="76" t="str">
        <f>IF(C341="סה""כ","",IFERROR(VLOOKUP($C341,הוצאות!$B:$Z,5,FALSE),""))</f>
        <v/>
      </c>
      <c r="E341" s="77">
        <v>167435</v>
      </c>
      <c r="F341" s="77">
        <v>114565</v>
      </c>
      <c r="G341" s="77">
        <v>145246</v>
      </c>
      <c r="H341" s="78">
        <v>251440</v>
      </c>
      <c r="I341" s="78">
        <v>201029</v>
      </c>
      <c r="J341" s="78">
        <v>265358.28000000003</v>
      </c>
      <c r="K341" s="79" t="str">
        <f ca="1">IF($C341="סה""כ",SUM(INDIRECT(ADDRESS(6,COLUMN())&amp;":"&amp;ADDRESS(ROW()-1,COLUMN()))),IFERROR(VLOOKUP($C341,הוצאות!$B:$AA,K$4-1,FALSE),""))</f>
        <v/>
      </c>
      <c r="L341" s="79" t="str">
        <f ca="1">IF($C341="סה""כ",SUM(INDIRECT(ADDRESS(6,COLUMN())&amp;":"&amp;ADDRESS(ROW()-1,COLUMN()))),IFERROR(VLOOKUP($C341,הוצאות!$B:$AA,L$4-1,FALSE),""))</f>
        <v/>
      </c>
      <c r="M341" s="79" t="str">
        <f ca="1">IF($C341="סה""כ",SUM(INDIRECT(ADDRESS(6,COLUMN())&amp;":"&amp;ADDRESS(ROW()-1,COLUMN()))),IFERROR(VLOOKUP($C341,הוצאות!$B:$AA,M$4-1,FALSE),""))</f>
        <v/>
      </c>
      <c r="N341" s="79" t="str">
        <f ca="1">IF($C341="סה""כ",SUM(INDIRECT(ADDRESS(6,COLUMN())&amp;":"&amp;ADDRESS(ROW()-1,COLUMN()))),IFERROR(VLOOKUP($C341,הוצאות!$B:$AA,N$4-1,FALSE),""))</f>
        <v/>
      </c>
      <c r="O341" s="79" t="str">
        <f ca="1">IF($C341="סה""כ",SUM(INDIRECT(ADDRESS(6,COLUMN())&amp;":"&amp;ADDRESS(ROW()-1,COLUMN()))),IFERROR(VLOOKUP($C341,הוצאות!$B:$AA,O$4-1,FALSE),""))</f>
        <v/>
      </c>
    </row>
    <row r="342" spans="1:15" ht="16.5" thickBot="1" x14ac:dyDescent="0.3">
      <c r="A342" s="52">
        <f t="shared" si="6"/>
        <v>0</v>
      </c>
      <c r="C342" s="75" t="str">
        <f>IF(OR(C341="סה""כ",C341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2" s="76" t="str">
        <f>IF(C342="סה""כ","",IFERROR(VLOOKUP($C342,הוצאות!$B:$Z,5,FALSE),""))</f>
        <v/>
      </c>
      <c r="E342" s="77">
        <v>167435</v>
      </c>
      <c r="F342" s="77">
        <v>114565</v>
      </c>
      <c r="G342" s="77">
        <v>145246</v>
      </c>
      <c r="H342" s="78">
        <v>251440</v>
      </c>
      <c r="I342" s="78">
        <v>201029</v>
      </c>
      <c r="J342" s="78">
        <v>265358.28000000003</v>
      </c>
      <c r="K342" s="79" t="str">
        <f ca="1">IF($C342="סה""כ",SUM(INDIRECT(ADDRESS(6,COLUMN())&amp;":"&amp;ADDRESS(ROW()-1,COLUMN()))),IFERROR(VLOOKUP($C342,הוצאות!$B:$AA,K$4-1,FALSE),""))</f>
        <v/>
      </c>
      <c r="L342" s="79" t="str">
        <f ca="1">IF($C342="סה""כ",SUM(INDIRECT(ADDRESS(6,COLUMN())&amp;":"&amp;ADDRESS(ROW()-1,COLUMN()))),IFERROR(VLOOKUP($C342,הוצאות!$B:$AA,L$4-1,FALSE),""))</f>
        <v/>
      </c>
      <c r="M342" s="79" t="str">
        <f ca="1">IF($C342="סה""כ",SUM(INDIRECT(ADDRESS(6,COLUMN())&amp;":"&amp;ADDRESS(ROW()-1,COLUMN()))),IFERROR(VLOOKUP($C342,הוצאות!$B:$AA,M$4-1,FALSE),""))</f>
        <v/>
      </c>
      <c r="N342" s="79" t="str">
        <f ca="1">IF($C342="סה""כ",SUM(INDIRECT(ADDRESS(6,COLUMN())&amp;":"&amp;ADDRESS(ROW()-1,COLUMN()))),IFERROR(VLOOKUP($C342,הוצאות!$B:$AA,N$4-1,FALSE),""))</f>
        <v/>
      </c>
      <c r="O342" s="79" t="str">
        <f ca="1">IF($C342="סה""כ",SUM(INDIRECT(ADDRESS(6,COLUMN())&amp;":"&amp;ADDRESS(ROW()-1,COLUMN()))),IFERROR(VLOOKUP($C342,הוצאות!$B:$AA,O$4-1,FALSE),""))</f>
        <v/>
      </c>
    </row>
    <row r="343" spans="1:15" ht="16.5" thickBot="1" x14ac:dyDescent="0.3">
      <c r="A343" s="52">
        <f t="shared" si="6"/>
        <v>0</v>
      </c>
      <c r="C343" s="75" t="str">
        <f>IF(OR(C342="סה""כ",C342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3" s="76" t="str">
        <f>IF(C343="סה""כ","",IFERROR(VLOOKUP($C343,הוצאות!$B:$Z,5,FALSE),""))</f>
        <v/>
      </c>
      <c r="E343" s="77">
        <v>167435</v>
      </c>
      <c r="F343" s="77">
        <v>114565</v>
      </c>
      <c r="G343" s="77">
        <v>145246</v>
      </c>
      <c r="H343" s="78">
        <v>251440</v>
      </c>
      <c r="I343" s="78">
        <v>201029</v>
      </c>
      <c r="J343" s="78">
        <v>265358.28000000003</v>
      </c>
      <c r="K343" s="79" t="str">
        <f ca="1">IF($C343="סה""כ",SUM(INDIRECT(ADDRESS(6,COLUMN())&amp;":"&amp;ADDRESS(ROW()-1,COLUMN()))),IFERROR(VLOOKUP($C343,הוצאות!$B:$AA,K$4-1,FALSE),""))</f>
        <v/>
      </c>
      <c r="L343" s="79" t="str">
        <f ca="1">IF($C343="סה""כ",SUM(INDIRECT(ADDRESS(6,COLUMN())&amp;":"&amp;ADDRESS(ROW()-1,COLUMN()))),IFERROR(VLOOKUP($C343,הוצאות!$B:$AA,L$4-1,FALSE),""))</f>
        <v/>
      </c>
      <c r="M343" s="79" t="str">
        <f ca="1">IF($C343="סה""כ",SUM(INDIRECT(ADDRESS(6,COLUMN())&amp;":"&amp;ADDRESS(ROW()-1,COLUMN()))),IFERROR(VLOOKUP($C343,הוצאות!$B:$AA,M$4-1,FALSE),""))</f>
        <v/>
      </c>
      <c r="N343" s="79" t="str">
        <f ca="1">IF($C343="סה""כ",SUM(INDIRECT(ADDRESS(6,COLUMN())&amp;":"&amp;ADDRESS(ROW()-1,COLUMN()))),IFERROR(VLOOKUP($C343,הוצאות!$B:$AA,N$4-1,FALSE),""))</f>
        <v/>
      </c>
      <c r="O343" s="79" t="str">
        <f ca="1">IF($C343="סה""כ",SUM(INDIRECT(ADDRESS(6,COLUMN())&amp;":"&amp;ADDRESS(ROW()-1,COLUMN()))),IFERROR(VLOOKUP($C343,הוצאות!$B:$AA,O$4-1,FALSE),""))</f>
        <v/>
      </c>
    </row>
    <row r="344" spans="1:15" ht="16.5" thickBot="1" x14ac:dyDescent="0.3">
      <c r="A344" s="52">
        <f t="shared" si="6"/>
        <v>0</v>
      </c>
      <c r="C344" s="75" t="str">
        <f>IF(OR(C343="סה""כ",C343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4" s="76" t="str">
        <f>IF(C344="סה""כ","",IFERROR(VLOOKUP($C344,הוצאות!$B:$Z,5,FALSE),""))</f>
        <v/>
      </c>
      <c r="E344" s="77">
        <v>167435</v>
      </c>
      <c r="F344" s="77">
        <v>114565</v>
      </c>
      <c r="G344" s="77">
        <v>145246</v>
      </c>
      <c r="H344" s="78">
        <v>251440</v>
      </c>
      <c r="I344" s="78">
        <v>201029</v>
      </c>
      <c r="J344" s="78">
        <v>265358.28000000003</v>
      </c>
      <c r="K344" s="79" t="str">
        <f ca="1">IF($C344="סה""כ",SUM(INDIRECT(ADDRESS(6,COLUMN())&amp;":"&amp;ADDRESS(ROW()-1,COLUMN()))),IFERROR(VLOOKUP($C344,הוצאות!$B:$AA,K$4-1,FALSE),""))</f>
        <v/>
      </c>
      <c r="L344" s="79" t="str">
        <f ca="1">IF($C344="סה""כ",SUM(INDIRECT(ADDRESS(6,COLUMN())&amp;":"&amp;ADDRESS(ROW()-1,COLUMN()))),IFERROR(VLOOKUP($C344,הוצאות!$B:$AA,L$4-1,FALSE),""))</f>
        <v/>
      </c>
      <c r="M344" s="79" t="str">
        <f ca="1">IF($C344="סה""כ",SUM(INDIRECT(ADDRESS(6,COLUMN())&amp;":"&amp;ADDRESS(ROW()-1,COLUMN()))),IFERROR(VLOOKUP($C344,הוצאות!$B:$AA,M$4-1,FALSE),""))</f>
        <v/>
      </c>
      <c r="N344" s="79" t="str">
        <f ca="1">IF($C344="סה""כ",SUM(INDIRECT(ADDRESS(6,COLUMN())&amp;":"&amp;ADDRESS(ROW()-1,COLUMN()))),IFERROR(VLOOKUP($C344,הוצאות!$B:$AA,N$4-1,FALSE),""))</f>
        <v/>
      </c>
      <c r="O344" s="79" t="str">
        <f ca="1">IF($C344="סה""כ",SUM(INDIRECT(ADDRESS(6,COLUMN())&amp;":"&amp;ADDRESS(ROW()-1,COLUMN()))),IFERROR(VLOOKUP($C344,הוצאות!$B:$AA,O$4-1,FALSE),""))</f>
        <v/>
      </c>
    </row>
    <row r="345" spans="1:15" ht="16.5" thickBot="1" x14ac:dyDescent="0.3">
      <c r="A345" s="52">
        <f t="shared" si="6"/>
        <v>0</v>
      </c>
      <c r="C345" s="75" t="str">
        <f>IF(OR(C344="סה""כ",C344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5" s="76" t="str">
        <f>IF(C345="סה""כ","",IFERROR(VLOOKUP($C345,הוצאות!$B:$Z,5,FALSE),""))</f>
        <v/>
      </c>
      <c r="E345" s="77">
        <v>167435</v>
      </c>
      <c r="F345" s="77">
        <v>114565</v>
      </c>
      <c r="G345" s="77">
        <v>145246</v>
      </c>
      <c r="H345" s="78">
        <v>251440</v>
      </c>
      <c r="I345" s="78">
        <v>201029</v>
      </c>
      <c r="J345" s="78">
        <v>265358.28000000003</v>
      </c>
      <c r="K345" s="79" t="str">
        <f ca="1">IF($C345="סה""כ",SUM(INDIRECT(ADDRESS(6,COLUMN())&amp;":"&amp;ADDRESS(ROW()-1,COLUMN()))),IFERROR(VLOOKUP($C345,הוצאות!$B:$AA,K$4-1,FALSE),""))</f>
        <v/>
      </c>
      <c r="L345" s="79" t="str">
        <f ca="1">IF($C345="סה""כ",SUM(INDIRECT(ADDRESS(6,COLUMN())&amp;":"&amp;ADDRESS(ROW()-1,COLUMN()))),IFERROR(VLOOKUP($C345,הוצאות!$B:$AA,L$4-1,FALSE),""))</f>
        <v/>
      </c>
      <c r="M345" s="79" t="str">
        <f ca="1">IF($C345="סה""כ",SUM(INDIRECT(ADDRESS(6,COLUMN())&amp;":"&amp;ADDRESS(ROW()-1,COLUMN()))),IFERROR(VLOOKUP($C345,הוצאות!$B:$AA,M$4-1,FALSE),""))</f>
        <v/>
      </c>
      <c r="N345" s="79" t="str">
        <f ca="1">IF($C345="סה""כ",SUM(INDIRECT(ADDRESS(6,COLUMN())&amp;":"&amp;ADDRESS(ROW()-1,COLUMN()))),IFERROR(VLOOKUP($C345,הוצאות!$B:$AA,N$4-1,FALSE),""))</f>
        <v/>
      </c>
      <c r="O345" s="79" t="str">
        <f ca="1">IF($C345="סה""כ",SUM(INDIRECT(ADDRESS(6,COLUMN())&amp;":"&amp;ADDRESS(ROW()-1,COLUMN()))),IFERROR(VLOOKUP($C345,הוצאות!$B:$AA,O$4-1,FALSE),""))</f>
        <v/>
      </c>
    </row>
    <row r="346" spans="1:15" ht="16.5" thickBot="1" x14ac:dyDescent="0.3">
      <c r="A346" s="52">
        <f t="shared" si="6"/>
        <v>0</v>
      </c>
      <c r="C346" s="75" t="str">
        <f>IF(OR(C345="סה""כ",C345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6" s="76" t="str">
        <f>IF(C346="סה""כ","",IFERROR(VLOOKUP($C346,הוצאות!$B:$Z,5,FALSE),""))</f>
        <v/>
      </c>
      <c r="E346" s="77">
        <v>167435</v>
      </c>
      <c r="F346" s="77">
        <v>114565</v>
      </c>
      <c r="G346" s="77">
        <v>145246</v>
      </c>
      <c r="H346" s="78">
        <v>251440</v>
      </c>
      <c r="I346" s="78">
        <v>201029</v>
      </c>
      <c r="J346" s="78">
        <v>265358.28000000003</v>
      </c>
      <c r="K346" s="79" t="str">
        <f ca="1">IF($C346="סה""כ",SUM(INDIRECT(ADDRESS(6,COLUMN())&amp;":"&amp;ADDRESS(ROW()-1,COLUMN()))),IFERROR(VLOOKUP($C346,הוצאות!$B:$AA,K$4-1,FALSE),""))</f>
        <v/>
      </c>
      <c r="L346" s="79" t="str">
        <f ca="1">IF($C346="סה""כ",SUM(INDIRECT(ADDRESS(6,COLUMN())&amp;":"&amp;ADDRESS(ROW()-1,COLUMN()))),IFERROR(VLOOKUP($C346,הוצאות!$B:$AA,L$4-1,FALSE),""))</f>
        <v/>
      </c>
      <c r="M346" s="79" t="str">
        <f ca="1">IF($C346="סה""כ",SUM(INDIRECT(ADDRESS(6,COLUMN())&amp;":"&amp;ADDRESS(ROW()-1,COLUMN()))),IFERROR(VLOOKUP($C346,הוצאות!$B:$AA,M$4-1,FALSE),""))</f>
        <v/>
      </c>
      <c r="N346" s="79" t="str">
        <f ca="1">IF($C346="סה""כ",SUM(INDIRECT(ADDRESS(6,COLUMN())&amp;":"&amp;ADDRESS(ROW()-1,COLUMN()))),IFERROR(VLOOKUP($C346,הוצאות!$B:$AA,N$4-1,FALSE),""))</f>
        <v/>
      </c>
      <c r="O346" s="79" t="str">
        <f ca="1">IF($C346="סה""כ",SUM(INDIRECT(ADDRESS(6,COLUMN())&amp;":"&amp;ADDRESS(ROW()-1,COLUMN()))),IFERROR(VLOOKUP($C346,הוצאות!$B:$AA,O$4-1,FALSE),""))</f>
        <v/>
      </c>
    </row>
    <row r="347" spans="1:15" ht="16.5" thickBot="1" x14ac:dyDescent="0.3">
      <c r="A347" s="52">
        <f t="shared" si="6"/>
        <v>0</v>
      </c>
      <c r="C347" s="75" t="str">
        <f>IF(OR(C346="סה""כ",C346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7" s="76" t="str">
        <f>IF(C347="סה""כ","",IFERROR(VLOOKUP($C347,הוצאות!$B:$Z,5,FALSE),""))</f>
        <v/>
      </c>
      <c r="E347" s="77">
        <v>167435</v>
      </c>
      <c r="F347" s="77">
        <v>114565</v>
      </c>
      <c r="G347" s="77">
        <v>145246</v>
      </c>
      <c r="H347" s="78">
        <v>251440</v>
      </c>
      <c r="I347" s="78">
        <v>201029</v>
      </c>
      <c r="J347" s="78">
        <v>265358.28000000003</v>
      </c>
      <c r="K347" s="79" t="str">
        <f ca="1">IF($C347="סה""כ",SUM(INDIRECT(ADDRESS(6,COLUMN())&amp;":"&amp;ADDRESS(ROW()-1,COLUMN()))),IFERROR(VLOOKUP($C347,הוצאות!$B:$AA,K$4-1,FALSE),""))</f>
        <v/>
      </c>
      <c r="L347" s="79" t="str">
        <f ca="1">IF($C347="סה""כ",SUM(INDIRECT(ADDRESS(6,COLUMN())&amp;":"&amp;ADDRESS(ROW()-1,COLUMN()))),IFERROR(VLOOKUP($C347,הוצאות!$B:$AA,L$4-1,FALSE),""))</f>
        <v/>
      </c>
      <c r="M347" s="79" t="str">
        <f ca="1">IF($C347="סה""כ",SUM(INDIRECT(ADDRESS(6,COLUMN())&amp;":"&amp;ADDRESS(ROW()-1,COLUMN()))),IFERROR(VLOOKUP($C347,הוצאות!$B:$AA,M$4-1,FALSE),""))</f>
        <v/>
      </c>
      <c r="N347" s="79" t="str">
        <f ca="1">IF($C347="סה""כ",SUM(INDIRECT(ADDRESS(6,COLUMN())&amp;":"&amp;ADDRESS(ROW()-1,COLUMN()))),IFERROR(VLOOKUP($C347,הוצאות!$B:$AA,N$4-1,FALSE),""))</f>
        <v/>
      </c>
      <c r="O347" s="79" t="str">
        <f ca="1">IF($C347="סה""כ",SUM(INDIRECT(ADDRESS(6,COLUMN())&amp;":"&amp;ADDRESS(ROW()-1,COLUMN()))),IFERROR(VLOOKUP($C347,הוצאות!$B:$AA,O$4-1,FALSE),""))</f>
        <v/>
      </c>
    </row>
    <row r="348" spans="1:15" ht="16.5" thickBot="1" x14ac:dyDescent="0.3">
      <c r="A348" s="52">
        <f t="shared" si="6"/>
        <v>0</v>
      </c>
      <c r="C348" s="75" t="str">
        <f>IF(OR(C347="סה""כ",C347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8" s="76" t="str">
        <f>IF(C348="סה""כ","",IFERROR(VLOOKUP($C348,הוצאות!$B:$Z,5,FALSE),""))</f>
        <v/>
      </c>
      <c r="E348" s="77">
        <v>167435</v>
      </c>
      <c r="F348" s="77">
        <v>114565</v>
      </c>
      <c r="G348" s="77">
        <v>145246</v>
      </c>
      <c r="H348" s="78">
        <v>251440</v>
      </c>
      <c r="I348" s="78">
        <v>201029</v>
      </c>
      <c r="J348" s="78">
        <v>265358.28000000003</v>
      </c>
      <c r="K348" s="79" t="str">
        <f ca="1">IF($C348="סה""כ",SUM(INDIRECT(ADDRESS(6,COLUMN())&amp;":"&amp;ADDRESS(ROW()-1,COLUMN()))),IFERROR(VLOOKUP($C348,הוצאות!$B:$AA,K$4-1,FALSE),""))</f>
        <v/>
      </c>
      <c r="L348" s="79" t="str">
        <f ca="1">IF($C348="סה""כ",SUM(INDIRECT(ADDRESS(6,COLUMN())&amp;":"&amp;ADDRESS(ROW()-1,COLUMN()))),IFERROR(VLOOKUP($C348,הוצאות!$B:$AA,L$4-1,FALSE),""))</f>
        <v/>
      </c>
      <c r="M348" s="79" t="str">
        <f ca="1">IF($C348="סה""כ",SUM(INDIRECT(ADDRESS(6,COLUMN())&amp;":"&amp;ADDRESS(ROW()-1,COLUMN()))),IFERROR(VLOOKUP($C348,הוצאות!$B:$AA,M$4-1,FALSE),""))</f>
        <v/>
      </c>
      <c r="N348" s="79" t="str">
        <f ca="1">IF($C348="סה""כ",SUM(INDIRECT(ADDRESS(6,COLUMN())&amp;":"&amp;ADDRESS(ROW()-1,COLUMN()))),IFERROR(VLOOKUP($C348,הוצאות!$B:$AA,N$4-1,FALSE),""))</f>
        <v/>
      </c>
      <c r="O348" s="79" t="str">
        <f ca="1">IF($C348="סה""כ",SUM(INDIRECT(ADDRESS(6,COLUMN())&amp;":"&amp;ADDRESS(ROW()-1,COLUMN()))),IFERROR(VLOOKUP($C348,הוצאות!$B:$AA,O$4-1,FALSE),""))</f>
        <v/>
      </c>
    </row>
    <row r="349" spans="1:15" ht="16.5" thickBot="1" x14ac:dyDescent="0.3">
      <c r="A349" s="52">
        <f t="shared" si="6"/>
        <v>0</v>
      </c>
      <c r="C349" s="75" t="str">
        <f>IF(OR(C348="סה""כ",C348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49" s="76" t="str">
        <f>IF(C349="סה""כ","",IFERROR(VLOOKUP($C349,הוצאות!$B:$Z,5,FALSE),""))</f>
        <v/>
      </c>
      <c r="E349" s="77">
        <v>167435</v>
      </c>
      <c r="F349" s="77">
        <v>114565</v>
      </c>
      <c r="G349" s="77">
        <v>145246</v>
      </c>
      <c r="H349" s="78">
        <v>251440</v>
      </c>
      <c r="I349" s="78">
        <v>201029</v>
      </c>
      <c r="J349" s="78">
        <v>265358.28000000003</v>
      </c>
      <c r="K349" s="79" t="str">
        <f ca="1">IF($C349="סה""כ",SUM(INDIRECT(ADDRESS(6,COLUMN())&amp;":"&amp;ADDRESS(ROW()-1,COLUMN()))),IFERROR(VLOOKUP($C349,הוצאות!$B:$AA,K$4-1,FALSE),""))</f>
        <v/>
      </c>
      <c r="L349" s="79" t="str">
        <f ca="1">IF($C349="סה""כ",SUM(INDIRECT(ADDRESS(6,COLUMN())&amp;":"&amp;ADDRESS(ROW()-1,COLUMN()))),IFERROR(VLOOKUP($C349,הוצאות!$B:$AA,L$4-1,FALSE),""))</f>
        <v/>
      </c>
      <c r="M349" s="79" t="str">
        <f ca="1">IF($C349="סה""כ",SUM(INDIRECT(ADDRESS(6,COLUMN())&amp;":"&amp;ADDRESS(ROW()-1,COLUMN()))),IFERROR(VLOOKUP($C349,הוצאות!$B:$AA,M$4-1,FALSE),""))</f>
        <v/>
      </c>
      <c r="N349" s="79" t="str">
        <f ca="1">IF($C349="סה""כ",SUM(INDIRECT(ADDRESS(6,COLUMN())&amp;":"&amp;ADDRESS(ROW()-1,COLUMN()))),IFERROR(VLOOKUP($C349,הוצאות!$B:$AA,N$4-1,FALSE),""))</f>
        <v/>
      </c>
      <c r="O349" s="79" t="str">
        <f ca="1">IF($C349="סה""כ",SUM(INDIRECT(ADDRESS(6,COLUMN())&amp;":"&amp;ADDRESS(ROW()-1,COLUMN()))),IFERROR(VLOOKUP($C349,הוצאות!$B:$AA,O$4-1,FALSE),""))</f>
        <v/>
      </c>
    </row>
    <row r="350" spans="1:15" ht="16.5" thickBot="1" x14ac:dyDescent="0.3">
      <c r="A350" s="52">
        <f t="shared" si="6"/>
        <v>0</v>
      </c>
      <c r="C350" s="75" t="str">
        <f>IF(OR(C349="סה""כ",C349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0" s="76" t="str">
        <f>IF(C350="סה""כ","",IFERROR(VLOOKUP($C350,הוצאות!$B:$Z,5,FALSE),""))</f>
        <v/>
      </c>
      <c r="E350" s="77">
        <v>167435</v>
      </c>
      <c r="F350" s="77">
        <v>114565</v>
      </c>
      <c r="G350" s="77">
        <v>145246</v>
      </c>
      <c r="H350" s="78">
        <v>251440</v>
      </c>
      <c r="I350" s="78">
        <v>201029</v>
      </c>
      <c r="J350" s="78">
        <v>265358.28000000003</v>
      </c>
      <c r="K350" s="79" t="str">
        <f ca="1">IF($C350="סה""כ",SUM(INDIRECT(ADDRESS(6,COLUMN())&amp;":"&amp;ADDRESS(ROW()-1,COLUMN()))),IFERROR(VLOOKUP($C350,הוצאות!$B:$AA,K$4-1,FALSE),""))</f>
        <v/>
      </c>
      <c r="L350" s="79" t="str">
        <f ca="1">IF($C350="סה""כ",SUM(INDIRECT(ADDRESS(6,COLUMN())&amp;":"&amp;ADDRESS(ROW()-1,COLUMN()))),IFERROR(VLOOKUP($C350,הוצאות!$B:$AA,L$4-1,FALSE),""))</f>
        <v/>
      </c>
      <c r="M350" s="79" t="str">
        <f ca="1">IF($C350="סה""כ",SUM(INDIRECT(ADDRESS(6,COLUMN())&amp;":"&amp;ADDRESS(ROW()-1,COLUMN()))),IFERROR(VLOOKUP($C350,הוצאות!$B:$AA,M$4-1,FALSE),""))</f>
        <v/>
      </c>
      <c r="N350" s="79" t="str">
        <f ca="1">IF($C350="סה""כ",SUM(INDIRECT(ADDRESS(6,COLUMN())&amp;":"&amp;ADDRESS(ROW()-1,COLUMN()))),IFERROR(VLOOKUP($C350,הוצאות!$B:$AA,N$4-1,FALSE),""))</f>
        <v/>
      </c>
      <c r="O350" s="79" t="str">
        <f ca="1">IF($C350="סה""כ",SUM(INDIRECT(ADDRESS(6,COLUMN())&amp;":"&amp;ADDRESS(ROW()-1,COLUMN()))),IFERROR(VLOOKUP($C350,הוצאות!$B:$AA,O$4-1,FALSE),""))</f>
        <v/>
      </c>
    </row>
    <row r="351" spans="1:15" ht="16.5" thickBot="1" x14ac:dyDescent="0.3">
      <c r="A351" s="52">
        <f t="shared" si="6"/>
        <v>0</v>
      </c>
      <c r="C351" s="75" t="str">
        <f>IF(OR(C350="סה""כ",C350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1" s="76" t="str">
        <f>IF(C351="סה""כ","",IFERROR(VLOOKUP($C351,הוצאות!$B:$Z,5,FALSE),""))</f>
        <v/>
      </c>
      <c r="E351" s="77">
        <v>167435</v>
      </c>
      <c r="F351" s="77">
        <v>114565</v>
      </c>
      <c r="G351" s="77">
        <v>145246</v>
      </c>
      <c r="H351" s="78">
        <v>251440</v>
      </c>
      <c r="I351" s="78">
        <v>201029</v>
      </c>
      <c r="J351" s="78">
        <v>265358.28000000003</v>
      </c>
      <c r="K351" s="79" t="str">
        <f ca="1">IF($C351="סה""כ",SUM(INDIRECT(ADDRESS(6,COLUMN())&amp;":"&amp;ADDRESS(ROW()-1,COLUMN()))),IFERROR(VLOOKUP($C351,הוצאות!$B:$AA,K$4-1,FALSE),""))</f>
        <v/>
      </c>
      <c r="L351" s="79" t="str">
        <f ca="1">IF($C351="סה""כ",SUM(INDIRECT(ADDRESS(6,COLUMN())&amp;":"&amp;ADDRESS(ROW()-1,COLUMN()))),IFERROR(VLOOKUP($C351,הוצאות!$B:$AA,L$4-1,FALSE),""))</f>
        <v/>
      </c>
      <c r="M351" s="79" t="str">
        <f ca="1">IF($C351="סה""כ",SUM(INDIRECT(ADDRESS(6,COLUMN())&amp;":"&amp;ADDRESS(ROW()-1,COLUMN()))),IFERROR(VLOOKUP($C351,הוצאות!$B:$AA,M$4-1,FALSE),""))</f>
        <v/>
      </c>
      <c r="N351" s="79" t="str">
        <f ca="1">IF($C351="סה""כ",SUM(INDIRECT(ADDRESS(6,COLUMN())&amp;":"&amp;ADDRESS(ROW()-1,COLUMN()))),IFERROR(VLOOKUP($C351,הוצאות!$B:$AA,N$4-1,FALSE),""))</f>
        <v/>
      </c>
      <c r="O351" s="79" t="str">
        <f ca="1">IF($C351="סה""כ",SUM(INDIRECT(ADDRESS(6,COLUMN())&amp;":"&amp;ADDRESS(ROW()-1,COLUMN()))),IFERROR(VLOOKUP($C351,הוצאות!$B:$AA,O$4-1,FALSE),""))</f>
        <v/>
      </c>
    </row>
    <row r="352" spans="1:15" ht="16.5" thickBot="1" x14ac:dyDescent="0.3">
      <c r="A352" s="52">
        <f t="shared" si="6"/>
        <v>0</v>
      </c>
      <c r="C352" s="75" t="str">
        <f>IF(OR(C351="סה""כ",C351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2" s="76" t="str">
        <f>IF(C352="סה""כ","",IFERROR(VLOOKUP($C352,הוצאות!$B:$Z,5,FALSE),""))</f>
        <v/>
      </c>
      <c r="E352" s="77">
        <v>167435</v>
      </c>
      <c r="F352" s="77">
        <v>114565</v>
      </c>
      <c r="G352" s="77">
        <v>145246</v>
      </c>
      <c r="H352" s="78">
        <v>251440</v>
      </c>
      <c r="I352" s="78">
        <v>201029</v>
      </c>
      <c r="J352" s="78">
        <v>265358.28000000003</v>
      </c>
      <c r="K352" s="79" t="str">
        <f ca="1">IF($C352="סה""כ",SUM(INDIRECT(ADDRESS(6,COLUMN())&amp;":"&amp;ADDRESS(ROW()-1,COLUMN()))),IFERROR(VLOOKUP($C352,הוצאות!$B:$AA,K$4-1,FALSE),""))</f>
        <v/>
      </c>
      <c r="L352" s="79" t="str">
        <f ca="1">IF($C352="סה""כ",SUM(INDIRECT(ADDRESS(6,COLUMN())&amp;":"&amp;ADDRESS(ROW()-1,COLUMN()))),IFERROR(VLOOKUP($C352,הוצאות!$B:$AA,L$4-1,FALSE),""))</f>
        <v/>
      </c>
      <c r="M352" s="79" t="str">
        <f ca="1">IF($C352="סה""כ",SUM(INDIRECT(ADDRESS(6,COLUMN())&amp;":"&amp;ADDRESS(ROW()-1,COLUMN()))),IFERROR(VLOOKUP($C352,הוצאות!$B:$AA,M$4-1,FALSE),""))</f>
        <v/>
      </c>
      <c r="N352" s="79" t="str">
        <f ca="1">IF($C352="סה""כ",SUM(INDIRECT(ADDRESS(6,COLUMN())&amp;":"&amp;ADDRESS(ROW()-1,COLUMN()))),IFERROR(VLOOKUP($C352,הוצאות!$B:$AA,N$4-1,FALSE),""))</f>
        <v/>
      </c>
      <c r="O352" s="79" t="str">
        <f ca="1">IF($C352="סה""כ",SUM(INDIRECT(ADDRESS(6,COLUMN())&amp;":"&amp;ADDRESS(ROW()-1,COLUMN()))),IFERROR(VLOOKUP($C352,הוצאות!$B:$AA,O$4-1,FALSE),""))</f>
        <v/>
      </c>
    </row>
    <row r="353" spans="1:15" ht="16.5" thickBot="1" x14ac:dyDescent="0.3">
      <c r="A353" s="52">
        <f t="shared" si="6"/>
        <v>0</v>
      </c>
      <c r="C353" s="75" t="str">
        <f>IF(OR(C352="סה""כ",C352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3" s="76" t="str">
        <f>IF(C353="סה""כ","",IFERROR(VLOOKUP($C353,הוצאות!$B:$Z,5,FALSE),""))</f>
        <v/>
      </c>
      <c r="E353" s="77">
        <v>167435</v>
      </c>
      <c r="F353" s="77">
        <v>114565</v>
      </c>
      <c r="G353" s="77">
        <v>145246</v>
      </c>
      <c r="H353" s="78">
        <v>251440</v>
      </c>
      <c r="I353" s="78">
        <v>201029</v>
      </c>
      <c r="J353" s="78">
        <v>265358.28000000003</v>
      </c>
      <c r="K353" s="79" t="str">
        <f ca="1">IF($C353="סה""כ",SUM(INDIRECT(ADDRESS(6,COLUMN())&amp;":"&amp;ADDRESS(ROW()-1,COLUMN()))),IFERROR(VLOOKUP($C353,הוצאות!$B:$AA,K$4-1,FALSE),""))</f>
        <v/>
      </c>
      <c r="L353" s="79" t="str">
        <f ca="1">IF($C353="סה""כ",SUM(INDIRECT(ADDRESS(6,COLUMN())&amp;":"&amp;ADDRESS(ROW()-1,COLUMN()))),IFERROR(VLOOKUP($C353,הוצאות!$B:$AA,L$4-1,FALSE),""))</f>
        <v/>
      </c>
      <c r="M353" s="79" t="str">
        <f ca="1">IF($C353="סה""כ",SUM(INDIRECT(ADDRESS(6,COLUMN())&amp;":"&amp;ADDRESS(ROW()-1,COLUMN()))),IFERROR(VLOOKUP($C353,הוצאות!$B:$AA,M$4-1,FALSE),""))</f>
        <v/>
      </c>
      <c r="N353" s="79" t="str">
        <f ca="1">IF($C353="סה""כ",SUM(INDIRECT(ADDRESS(6,COLUMN())&amp;":"&amp;ADDRESS(ROW()-1,COLUMN()))),IFERROR(VLOOKUP($C353,הוצאות!$B:$AA,N$4-1,FALSE),""))</f>
        <v/>
      </c>
      <c r="O353" s="79" t="str">
        <f ca="1">IF($C353="סה""כ",SUM(INDIRECT(ADDRESS(6,COLUMN())&amp;":"&amp;ADDRESS(ROW()-1,COLUMN()))),IFERROR(VLOOKUP($C353,הוצאות!$B:$AA,O$4-1,FALSE),""))</f>
        <v/>
      </c>
    </row>
    <row r="354" spans="1:15" ht="16.5" thickBot="1" x14ac:dyDescent="0.3">
      <c r="A354" s="52">
        <f t="shared" si="6"/>
        <v>0</v>
      </c>
      <c r="C354" s="75" t="str">
        <f>IF(OR(C353="סה""כ",C353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4" s="76" t="str">
        <f>IF(C354="סה""כ","",IFERROR(VLOOKUP($C354,הוצאות!$B:$Z,5,FALSE),""))</f>
        <v/>
      </c>
      <c r="E354" s="77">
        <v>167435</v>
      </c>
      <c r="F354" s="77">
        <v>114565</v>
      </c>
      <c r="G354" s="77">
        <v>145246</v>
      </c>
      <c r="H354" s="78">
        <v>251440</v>
      </c>
      <c r="I354" s="78">
        <v>201029</v>
      </c>
      <c r="J354" s="78">
        <v>265358.28000000003</v>
      </c>
      <c r="K354" s="79" t="str">
        <f ca="1">IF($C354="סה""כ",SUM(INDIRECT(ADDRESS(6,COLUMN())&amp;":"&amp;ADDRESS(ROW()-1,COLUMN()))),IFERROR(VLOOKUP($C354,הוצאות!$B:$AA,K$4-1,FALSE),""))</f>
        <v/>
      </c>
      <c r="L354" s="79" t="str">
        <f ca="1">IF($C354="סה""כ",SUM(INDIRECT(ADDRESS(6,COLUMN())&amp;":"&amp;ADDRESS(ROW()-1,COLUMN()))),IFERROR(VLOOKUP($C354,הוצאות!$B:$AA,L$4-1,FALSE),""))</f>
        <v/>
      </c>
      <c r="M354" s="79" t="str">
        <f ca="1">IF($C354="סה""כ",SUM(INDIRECT(ADDRESS(6,COLUMN())&amp;":"&amp;ADDRESS(ROW()-1,COLUMN()))),IFERROR(VLOOKUP($C354,הוצאות!$B:$AA,M$4-1,FALSE),""))</f>
        <v/>
      </c>
      <c r="N354" s="79" t="str">
        <f ca="1">IF($C354="סה""כ",SUM(INDIRECT(ADDRESS(6,COLUMN())&amp;":"&amp;ADDRESS(ROW()-1,COLUMN()))),IFERROR(VLOOKUP($C354,הוצאות!$B:$AA,N$4-1,FALSE),""))</f>
        <v/>
      </c>
      <c r="O354" s="79" t="str">
        <f ca="1">IF($C354="סה""כ",SUM(INDIRECT(ADDRESS(6,COLUMN())&amp;":"&amp;ADDRESS(ROW()-1,COLUMN()))),IFERROR(VLOOKUP($C354,הוצאות!$B:$AA,O$4-1,FALSE),""))</f>
        <v/>
      </c>
    </row>
    <row r="355" spans="1:15" ht="16.5" thickBot="1" x14ac:dyDescent="0.3">
      <c r="A355" s="52">
        <f t="shared" si="6"/>
        <v>0</v>
      </c>
      <c r="C355" s="75" t="str">
        <f>IF(OR(C354="סה""כ",C354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5" s="76" t="str">
        <f>IF(C355="סה""כ","",IFERROR(VLOOKUP($C355,הוצאות!$B:$Z,5,FALSE),""))</f>
        <v/>
      </c>
      <c r="E355" s="77">
        <v>167435</v>
      </c>
      <c r="F355" s="77">
        <v>114565</v>
      </c>
      <c r="G355" s="77">
        <v>145246</v>
      </c>
      <c r="H355" s="78">
        <v>251440</v>
      </c>
      <c r="I355" s="78">
        <v>201029</v>
      </c>
      <c r="J355" s="78">
        <v>265358.28000000003</v>
      </c>
      <c r="K355" s="79" t="str">
        <f ca="1">IF($C355="סה""כ",SUM(INDIRECT(ADDRESS(6,COLUMN())&amp;":"&amp;ADDRESS(ROW()-1,COLUMN()))),IFERROR(VLOOKUP($C355,הוצאות!$B:$AA,K$4-1,FALSE),""))</f>
        <v/>
      </c>
      <c r="L355" s="79" t="str">
        <f ca="1">IF($C355="סה""כ",SUM(INDIRECT(ADDRESS(6,COLUMN())&amp;":"&amp;ADDRESS(ROW()-1,COLUMN()))),IFERROR(VLOOKUP($C355,הוצאות!$B:$AA,L$4-1,FALSE),""))</f>
        <v/>
      </c>
      <c r="M355" s="79" t="str">
        <f ca="1">IF($C355="סה""כ",SUM(INDIRECT(ADDRESS(6,COLUMN())&amp;":"&amp;ADDRESS(ROW()-1,COLUMN()))),IFERROR(VLOOKUP($C355,הוצאות!$B:$AA,M$4-1,FALSE),""))</f>
        <v/>
      </c>
      <c r="N355" s="79" t="str">
        <f ca="1">IF($C355="סה""כ",SUM(INDIRECT(ADDRESS(6,COLUMN())&amp;":"&amp;ADDRESS(ROW()-1,COLUMN()))),IFERROR(VLOOKUP($C355,הוצאות!$B:$AA,N$4-1,FALSE),""))</f>
        <v/>
      </c>
      <c r="O355" s="79" t="str">
        <f ca="1">IF($C355="סה""כ",SUM(INDIRECT(ADDRESS(6,COLUMN())&amp;":"&amp;ADDRESS(ROW()-1,COLUMN()))),IFERROR(VLOOKUP($C355,הוצאות!$B:$AA,O$4-1,FALSE),""))</f>
        <v/>
      </c>
    </row>
    <row r="356" spans="1:15" ht="16.5" thickBot="1" x14ac:dyDescent="0.3">
      <c r="A356" s="52">
        <f t="shared" si="6"/>
        <v>0</v>
      </c>
      <c r="C356" s="75" t="str">
        <f>IF(OR(C355="סה""כ",C355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6" s="76" t="str">
        <f>IF(C356="סה""כ","",IFERROR(VLOOKUP($C356,הוצאות!$B:$Z,5,FALSE),""))</f>
        <v/>
      </c>
      <c r="E356" s="77">
        <v>167435</v>
      </c>
      <c r="F356" s="77">
        <v>114565</v>
      </c>
      <c r="G356" s="77">
        <v>145246</v>
      </c>
      <c r="H356" s="78">
        <v>251440</v>
      </c>
      <c r="I356" s="78">
        <v>201029</v>
      </c>
      <c r="J356" s="78">
        <v>265358.28000000003</v>
      </c>
      <c r="K356" s="79" t="str">
        <f ca="1">IF($C356="סה""כ",SUM(INDIRECT(ADDRESS(6,COLUMN())&amp;":"&amp;ADDRESS(ROW()-1,COLUMN()))),IFERROR(VLOOKUP($C356,הוצאות!$B:$AA,K$4-1,FALSE),""))</f>
        <v/>
      </c>
      <c r="L356" s="79" t="str">
        <f ca="1">IF($C356="סה""כ",SUM(INDIRECT(ADDRESS(6,COLUMN())&amp;":"&amp;ADDRESS(ROW()-1,COLUMN()))),IFERROR(VLOOKUP($C356,הוצאות!$B:$AA,L$4-1,FALSE),""))</f>
        <v/>
      </c>
      <c r="M356" s="79" t="str">
        <f ca="1">IF($C356="סה""כ",SUM(INDIRECT(ADDRESS(6,COLUMN())&amp;":"&amp;ADDRESS(ROW()-1,COLUMN()))),IFERROR(VLOOKUP($C356,הוצאות!$B:$AA,M$4-1,FALSE),""))</f>
        <v/>
      </c>
      <c r="N356" s="79" t="str">
        <f ca="1">IF($C356="סה""כ",SUM(INDIRECT(ADDRESS(6,COLUMN())&amp;":"&amp;ADDRESS(ROW()-1,COLUMN()))),IFERROR(VLOOKUP($C356,הוצאות!$B:$AA,N$4-1,FALSE),""))</f>
        <v/>
      </c>
      <c r="O356" s="79" t="str">
        <f ca="1">IF($C356="סה""כ",SUM(INDIRECT(ADDRESS(6,COLUMN())&amp;":"&amp;ADDRESS(ROW()-1,COLUMN()))),IFERROR(VLOOKUP($C356,הוצאות!$B:$AA,O$4-1,FALSE),""))</f>
        <v/>
      </c>
    </row>
    <row r="357" spans="1:15" ht="16.5" thickBot="1" x14ac:dyDescent="0.3">
      <c r="A357" s="52">
        <f t="shared" si="6"/>
        <v>0</v>
      </c>
      <c r="C357" s="75" t="str">
        <f>IF(OR(C356="סה""כ",C356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7" s="76" t="str">
        <f>IF(C357="סה""כ","",IFERROR(VLOOKUP($C357,הוצאות!$B:$Z,5,FALSE),""))</f>
        <v/>
      </c>
      <c r="E357" s="77">
        <v>167435</v>
      </c>
      <c r="F357" s="77">
        <v>114565</v>
      </c>
      <c r="G357" s="77">
        <v>145246</v>
      </c>
      <c r="H357" s="78">
        <v>251440</v>
      </c>
      <c r="I357" s="78">
        <v>201029</v>
      </c>
      <c r="J357" s="78">
        <v>265358.28000000003</v>
      </c>
      <c r="K357" s="79" t="str">
        <f ca="1">IF($C357="סה""כ",SUM(INDIRECT(ADDRESS(6,COLUMN())&amp;":"&amp;ADDRESS(ROW()-1,COLUMN()))),IFERROR(VLOOKUP($C357,הוצאות!$B:$AA,K$4-1,FALSE),""))</f>
        <v/>
      </c>
      <c r="L357" s="79" t="str">
        <f ca="1">IF($C357="סה""כ",SUM(INDIRECT(ADDRESS(6,COLUMN())&amp;":"&amp;ADDRESS(ROW()-1,COLUMN()))),IFERROR(VLOOKUP($C357,הוצאות!$B:$AA,L$4-1,FALSE),""))</f>
        <v/>
      </c>
      <c r="M357" s="79" t="str">
        <f ca="1">IF($C357="סה""כ",SUM(INDIRECT(ADDRESS(6,COLUMN())&amp;":"&amp;ADDRESS(ROW()-1,COLUMN()))),IFERROR(VLOOKUP($C357,הוצאות!$B:$AA,M$4-1,FALSE),""))</f>
        <v/>
      </c>
      <c r="N357" s="79" t="str">
        <f ca="1">IF($C357="סה""כ",SUM(INDIRECT(ADDRESS(6,COLUMN())&amp;":"&amp;ADDRESS(ROW()-1,COLUMN()))),IFERROR(VLOOKUP($C357,הוצאות!$B:$AA,N$4-1,FALSE),""))</f>
        <v/>
      </c>
      <c r="O357" s="79" t="str">
        <f ca="1">IF($C357="סה""כ",SUM(INDIRECT(ADDRESS(6,COLUMN())&amp;":"&amp;ADDRESS(ROW()-1,COLUMN()))),IFERROR(VLOOKUP($C357,הוצאות!$B:$AA,O$4-1,FALSE),""))</f>
        <v/>
      </c>
    </row>
    <row r="358" spans="1:15" ht="16.5" thickBot="1" x14ac:dyDescent="0.3">
      <c r="A358" s="52">
        <f t="shared" si="6"/>
        <v>0</v>
      </c>
      <c r="C358" s="75" t="str">
        <f>IF(OR(C357="סה""כ",C357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8" s="76" t="str">
        <f>IF(C358="סה""כ","",IFERROR(VLOOKUP($C358,הוצאות!$B:$Z,5,FALSE),""))</f>
        <v/>
      </c>
      <c r="E358" s="77">
        <v>167435</v>
      </c>
      <c r="F358" s="77">
        <v>114565</v>
      </c>
      <c r="G358" s="77">
        <v>145246</v>
      </c>
      <c r="H358" s="78">
        <v>251440</v>
      </c>
      <c r="I358" s="78">
        <v>201029</v>
      </c>
      <c r="J358" s="78">
        <v>265358.28000000003</v>
      </c>
      <c r="K358" s="79" t="str">
        <f ca="1">IF($C358="סה""כ",SUM(INDIRECT(ADDRESS(6,COLUMN())&amp;":"&amp;ADDRESS(ROW()-1,COLUMN()))),IFERROR(VLOOKUP($C358,הוצאות!$B:$AA,K$4-1,FALSE),""))</f>
        <v/>
      </c>
      <c r="L358" s="79" t="str">
        <f ca="1">IF($C358="סה""כ",SUM(INDIRECT(ADDRESS(6,COLUMN())&amp;":"&amp;ADDRESS(ROW()-1,COLUMN()))),IFERROR(VLOOKUP($C358,הוצאות!$B:$AA,L$4-1,FALSE),""))</f>
        <v/>
      </c>
      <c r="M358" s="79" t="str">
        <f ca="1">IF($C358="סה""כ",SUM(INDIRECT(ADDRESS(6,COLUMN())&amp;":"&amp;ADDRESS(ROW()-1,COLUMN()))),IFERROR(VLOOKUP($C358,הוצאות!$B:$AA,M$4-1,FALSE),""))</f>
        <v/>
      </c>
      <c r="N358" s="79" t="str">
        <f ca="1">IF($C358="סה""כ",SUM(INDIRECT(ADDRESS(6,COLUMN())&amp;":"&amp;ADDRESS(ROW()-1,COLUMN()))),IFERROR(VLOOKUP($C358,הוצאות!$B:$AA,N$4-1,FALSE),""))</f>
        <v/>
      </c>
      <c r="O358" s="79" t="str">
        <f ca="1">IF($C358="סה""כ",SUM(INDIRECT(ADDRESS(6,COLUMN())&amp;":"&amp;ADDRESS(ROW()-1,COLUMN()))),IFERROR(VLOOKUP($C358,הוצאות!$B:$AA,O$4-1,FALSE),""))</f>
        <v/>
      </c>
    </row>
    <row r="359" spans="1:15" ht="16.5" thickBot="1" x14ac:dyDescent="0.3">
      <c r="A359" s="52">
        <f t="shared" si="6"/>
        <v>0</v>
      </c>
      <c r="C359" s="75" t="str">
        <f>IF(OR(C358="סה""כ",C358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59" s="76" t="str">
        <f>IF(C359="סה""כ","",IFERROR(VLOOKUP($C359,הוצאות!$B:$Z,5,FALSE),""))</f>
        <v/>
      </c>
      <c r="E359" s="77">
        <v>167435</v>
      </c>
      <c r="F359" s="77">
        <v>114565</v>
      </c>
      <c r="G359" s="77">
        <v>145246</v>
      </c>
      <c r="H359" s="78">
        <v>251440</v>
      </c>
      <c r="I359" s="78">
        <v>201029</v>
      </c>
      <c r="J359" s="78">
        <v>265358.28000000003</v>
      </c>
      <c r="K359" s="79" t="str">
        <f ca="1">IF($C359="סה""כ",SUM(INDIRECT(ADDRESS(6,COLUMN())&amp;":"&amp;ADDRESS(ROW()-1,COLUMN()))),IFERROR(VLOOKUP($C359,הוצאות!$B:$AA,K$4-1,FALSE),""))</f>
        <v/>
      </c>
      <c r="L359" s="79" t="str">
        <f ca="1">IF($C359="סה""כ",SUM(INDIRECT(ADDRESS(6,COLUMN())&amp;":"&amp;ADDRESS(ROW()-1,COLUMN()))),IFERROR(VLOOKUP($C359,הוצאות!$B:$AA,L$4-1,FALSE),""))</f>
        <v/>
      </c>
      <c r="M359" s="79" t="str">
        <f ca="1">IF($C359="סה""כ",SUM(INDIRECT(ADDRESS(6,COLUMN())&amp;":"&amp;ADDRESS(ROW()-1,COLUMN()))),IFERROR(VLOOKUP($C359,הוצאות!$B:$AA,M$4-1,FALSE),""))</f>
        <v/>
      </c>
      <c r="N359" s="79" t="str">
        <f ca="1">IF($C359="סה""כ",SUM(INDIRECT(ADDRESS(6,COLUMN())&amp;":"&amp;ADDRESS(ROW()-1,COLUMN()))),IFERROR(VLOOKUP($C359,הוצאות!$B:$AA,N$4-1,FALSE),""))</f>
        <v/>
      </c>
      <c r="O359" s="79" t="str">
        <f ca="1">IF($C359="סה""כ",SUM(INDIRECT(ADDRESS(6,COLUMN())&amp;":"&amp;ADDRESS(ROW()-1,COLUMN()))),IFERROR(VLOOKUP($C359,הוצאות!$B:$AA,O$4-1,FALSE),""))</f>
        <v/>
      </c>
    </row>
    <row r="360" spans="1:15" ht="16.5" thickBot="1" x14ac:dyDescent="0.3">
      <c r="A360" s="52">
        <f t="shared" si="6"/>
        <v>0</v>
      </c>
      <c r="C360" s="75" t="str">
        <f>IF(OR(C359="סה""כ",C359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0" s="76" t="str">
        <f>IF(C360="סה""כ","",IFERROR(VLOOKUP($C360,הוצאות!$B:$Z,5,FALSE),""))</f>
        <v/>
      </c>
      <c r="E360" s="77">
        <v>167435</v>
      </c>
      <c r="F360" s="77">
        <v>114565</v>
      </c>
      <c r="G360" s="77">
        <v>145246</v>
      </c>
      <c r="H360" s="78">
        <v>251440</v>
      </c>
      <c r="I360" s="78">
        <v>201029</v>
      </c>
      <c r="J360" s="78">
        <v>265358.28000000003</v>
      </c>
      <c r="K360" s="79" t="str">
        <f ca="1">IF($C360="סה""כ",SUM(INDIRECT(ADDRESS(6,COLUMN())&amp;":"&amp;ADDRESS(ROW()-1,COLUMN()))),IFERROR(VLOOKUP($C360,הוצאות!$B:$AA,K$4-1,FALSE),""))</f>
        <v/>
      </c>
      <c r="L360" s="79" t="str">
        <f ca="1">IF($C360="סה""כ",SUM(INDIRECT(ADDRESS(6,COLUMN())&amp;":"&amp;ADDRESS(ROW()-1,COLUMN()))),IFERROR(VLOOKUP($C360,הוצאות!$B:$AA,L$4-1,FALSE),""))</f>
        <v/>
      </c>
      <c r="M360" s="79" t="str">
        <f ca="1">IF($C360="סה""כ",SUM(INDIRECT(ADDRESS(6,COLUMN())&amp;":"&amp;ADDRESS(ROW()-1,COLUMN()))),IFERROR(VLOOKUP($C360,הוצאות!$B:$AA,M$4-1,FALSE),""))</f>
        <v/>
      </c>
      <c r="N360" s="79" t="str">
        <f ca="1">IF($C360="סה""כ",SUM(INDIRECT(ADDRESS(6,COLUMN())&amp;":"&amp;ADDRESS(ROW()-1,COLUMN()))),IFERROR(VLOOKUP($C360,הוצאות!$B:$AA,N$4-1,FALSE),""))</f>
        <v/>
      </c>
      <c r="O360" s="79" t="str">
        <f ca="1">IF($C360="סה""כ",SUM(INDIRECT(ADDRESS(6,COLUMN())&amp;":"&amp;ADDRESS(ROW()-1,COLUMN()))),IFERROR(VLOOKUP($C360,הוצאות!$B:$AA,O$4-1,FALSE),""))</f>
        <v/>
      </c>
    </row>
    <row r="361" spans="1:15" ht="16.5" thickBot="1" x14ac:dyDescent="0.3">
      <c r="A361" s="52">
        <f t="shared" si="6"/>
        <v>0</v>
      </c>
      <c r="C361" s="75" t="str">
        <f>IF(OR(C360="סה""כ",C360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1" s="76" t="str">
        <f>IF(C361="סה""כ","",IFERROR(VLOOKUP($C361,הוצאות!$B:$Z,5,FALSE),""))</f>
        <v/>
      </c>
      <c r="E361" s="77">
        <v>167435</v>
      </c>
      <c r="F361" s="77">
        <v>114565</v>
      </c>
      <c r="G361" s="77">
        <v>145246</v>
      </c>
      <c r="H361" s="78">
        <v>251440</v>
      </c>
      <c r="I361" s="78">
        <v>201029</v>
      </c>
      <c r="J361" s="78">
        <v>265358.28000000003</v>
      </c>
      <c r="K361" s="79" t="str">
        <f ca="1">IF($C361="סה""כ",SUM(INDIRECT(ADDRESS(6,COLUMN())&amp;":"&amp;ADDRESS(ROW()-1,COLUMN()))),IFERROR(VLOOKUP($C361,הוצאות!$B:$AA,K$4-1,FALSE),""))</f>
        <v/>
      </c>
      <c r="L361" s="79" t="str">
        <f ca="1">IF($C361="סה""כ",SUM(INDIRECT(ADDRESS(6,COLUMN())&amp;":"&amp;ADDRESS(ROW()-1,COLUMN()))),IFERROR(VLOOKUP($C361,הוצאות!$B:$AA,L$4-1,FALSE),""))</f>
        <v/>
      </c>
      <c r="M361" s="79" t="str">
        <f ca="1">IF($C361="סה""כ",SUM(INDIRECT(ADDRESS(6,COLUMN())&amp;":"&amp;ADDRESS(ROW()-1,COLUMN()))),IFERROR(VLOOKUP($C361,הוצאות!$B:$AA,M$4-1,FALSE),""))</f>
        <v/>
      </c>
      <c r="N361" s="79" t="str">
        <f ca="1">IF($C361="סה""כ",SUM(INDIRECT(ADDRESS(6,COLUMN())&amp;":"&amp;ADDRESS(ROW()-1,COLUMN()))),IFERROR(VLOOKUP($C361,הוצאות!$B:$AA,N$4-1,FALSE),""))</f>
        <v/>
      </c>
      <c r="O361" s="79" t="str">
        <f ca="1">IF($C361="סה""כ",SUM(INDIRECT(ADDRESS(6,COLUMN())&amp;":"&amp;ADDRESS(ROW()-1,COLUMN()))),IFERROR(VLOOKUP($C361,הוצאות!$B:$AA,O$4-1,FALSE),""))</f>
        <v/>
      </c>
    </row>
    <row r="362" spans="1:15" ht="16.5" thickBot="1" x14ac:dyDescent="0.3">
      <c r="A362" s="52">
        <f t="shared" si="6"/>
        <v>0</v>
      </c>
      <c r="C362" s="75" t="str">
        <f>IF(OR(C361="סה""כ",C361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2" s="76" t="str">
        <f>IF(C362="סה""כ","",IFERROR(VLOOKUP($C362,הוצאות!$B:$Z,5,FALSE),""))</f>
        <v/>
      </c>
      <c r="E362" s="77">
        <v>167435</v>
      </c>
      <c r="F362" s="77">
        <v>114565</v>
      </c>
      <c r="G362" s="77">
        <v>145246</v>
      </c>
      <c r="H362" s="78">
        <v>251440</v>
      </c>
      <c r="I362" s="78">
        <v>201029</v>
      </c>
      <c r="J362" s="78">
        <v>265358.28000000003</v>
      </c>
      <c r="K362" s="79" t="str">
        <f ca="1">IF($C362="סה""כ",SUM(INDIRECT(ADDRESS(6,COLUMN())&amp;":"&amp;ADDRESS(ROW()-1,COLUMN()))),IFERROR(VLOOKUP($C362,הוצאות!$B:$AA,K$4-1,FALSE),""))</f>
        <v/>
      </c>
      <c r="L362" s="79" t="str">
        <f ca="1">IF($C362="סה""כ",SUM(INDIRECT(ADDRESS(6,COLUMN())&amp;":"&amp;ADDRESS(ROW()-1,COLUMN()))),IFERROR(VLOOKUP($C362,הוצאות!$B:$AA,L$4-1,FALSE),""))</f>
        <v/>
      </c>
      <c r="M362" s="79" t="str">
        <f ca="1">IF($C362="סה""כ",SUM(INDIRECT(ADDRESS(6,COLUMN())&amp;":"&amp;ADDRESS(ROW()-1,COLUMN()))),IFERROR(VLOOKUP($C362,הוצאות!$B:$AA,M$4-1,FALSE),""))</f>
        <v/>
      </c>
      <c r="N362" s="79" t="str">
        <f ca="1">IF($C362="סה""כ",SUM(INDIRECT(ADDRESS(6,COLUMN())&amp;":"&amp;ADDRESS(ROW()-1,COLUMN()))),IFERROR(VLOOKUP($C362,הוצאות!$B:$AA,N$4-1,FALSE),""))</f>
        <v/>
      </c>
      <c r="O362" s="79" t="str">
        <f ca="1">IF($C362="סה""כ",SUM(INDIRECT(ADDRESS(6,COLUMN())&amp;":"&amp;ADDRESS(ROW()-1,COLUMN()))),IFERROR(VLOOKUP($C362,הוצאות!$B:$AA,O$4-1,FALSE),""))</f>
        <v/>
      </c>
    </row>
    <row r="363" spans="1:15" ht="16.5" thickBot="1" x14ac:dyDescent="0.3">
      <c r="A363" s="52">
        <f t="shared" si="6"/>
        <v>0</v>
      </c>
      <c r="C363" s="75" t="str">
        <f>IF(OR(C362="סה""כ",C362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3" s="76" t="str">
        <f>IF(C363="סה""כ","",IFERROR(VLOOKUP($C363,הוצאות!$B:$Z,5,FALSE),""))</f>
        <v/>
      </c>
      <c r="E363" s="77">
        <v>167435</v>
      </c>
      <c r="F363" s="77">
        <v>114565</v>
      </c>
      <c r="G363" s="77">
        <v>145246</v>
      </c>
      <c r="H363" s="78">
        <v>251440</v>
      </c>
      <c r="I363" s="78">
        <v>201029</v>
      </c>
      <c r="J363" s="78">
        <v>265358.28000000003</v>
      </c>
      <c r="K363" s="79" t="str">
        <f ca="1">IF($C363="סה""כ",SUM(INDIRECT(ADDRESS(6,COLUMN())&amp;":"&amp;ADDRESS(ROW()-1,COLUMN()))),IFERROR(VLOOKUP($C363,הוצאות!$B:$AA,K$4-1,FALSE),""))</f>
        <v/>
      </c>
      <c r="L363" s="79" t="str">
        <f ca="1">IF($C363="סה""כ",SUM(INDIRECT(ADDRESS(6,COLUMN())&amp;":"&amp;ADDRESS(ROW()-1,COLUMN()))),IFERROR(VLOOKUP($C363,הוצאות!$B:$AA,L$4-1,FALSE),""))</f>
        <v/>
      </c>
      <c r="M363" s="79" t="str">
        <f ca="1">IF($C363="סה""כ",SUM(INDIRECT(ADDRESS(6,COLUMN())&amp;":"&amp;ADDRESS(ROW()-1,COLUMN()))),IFERROR(VLOOKUP($C363,הוצאות!$B:$AA,M$4-1,FALSE),""))</f>
        <v/>
      </c>
      <c r="N363" s="79" t="str">
        <f ca="1">IF($C363="סה""כ",SUM(INDIRECT(ADDRESS(6,COLUMN())&amp;":"&amp;ADDRESS(ROW()-1,COLUMN()))),IFERROR(VLOOKUP($C363,הוצאות!$B:$AA,N$4-1,FALSE),""))</f>
        <v/>
      </c>
      <c r="O363" s="79" t="str">
        <f ca="1">IF($C363="סה""כ",SUM(INDIRECT(ADDRESS(6,COLUMN())&amp;":"&amp;ADDRESS(ROW()-1,COLUMN()))),IFERROR(VLOOKUP($C363,הוצאות!$B:$AA,O$4-1,FALSE),""))</f>
        <v/>
      </c>
    </row>
    <row r="364" spans="1:15" ht="16.5" thickBot="1" x14ac:dyDescent="0.3">
      <c r="A364" s="52">
        <f t="shared" si="6"/>
        <v>0</v>
      </c>
      <c r="C364" s="75" t="str">
        <f>IF(OR(C363="סה""כ",C363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4" s="76" t="str">
        <f>IF(C364="סה""כ","",IFERROR(VLOOKUP($C364,הוצאות!$B:$Z,5,FALSE),""))</f>
        <v/>
      </c>
      <c r="E364" s="77">
        <v>167435</v>
      </c>
      <c r="F364" s="77">
        <v>114565</v>
      </c>
      <c r="G364" s="77">
        <v>145246</v>
      </c>
      <c r="H364" s="78">
        <v>251440</v>
      </c>
      <c r="I364" s="78">
        <v>201029</v>
      </c>
      <c r="J364" s="78">
        <v>265358.28000000003</v>
      </c>
      <c r="K364" s="79" t="str">
        <f ca="1">IF($C364="סה""כ",SUM(INDIRECT(ADDRESS(6,COLUMN())&amp;":"&amp;ADDRESS(ROW()-1,COLUMN()))),IFERROR(VLOOKUP($C364,הוצאות!$B:$AA,K$4-1,FALSE),""))</f>
        <v/>
      </c>
      <c r="L364" s="79" t="str">
        <f ca="1">IF($C364="סה""כ",SUM(INDIRECT(ADDRESS(6,COLUMN())&amp;":"&amp;ADDRESS(ROW()-1,COLUMN()))),IFERROR(VLOOKUP($C364,הוצאות!$B:$AA,L$4-1,FALSE),""))</f>
        <v/>
      </c>
      <c r="M364" s="79" t="str">
        <f ca="1">IF($C364="סה""כ",SUM(INDIRECT(ADDRESS(6,COLUMN())&amp;":"&amp;ADDRESS(ROW()-1,COLUMN()))),IFERROR(VLOOKUP($C364,הוצאות!$B:$AA,M$4-1,FALSE),""))</f>
        <v/>
      </c>
      <c r="N364" s="79" t="str">
        <f ca="1">IF($C364="סה""כ",SUM(INDIRECT(ADDRESS(6,COLUMN())&amp;":"&amp;ADDRESS(ROW()-1,COLUMN()))),IFERROR(VLOOKUP($C364,הוצאות!$B:$AA,N$4-1,FALSE),""))</f>
        <v/>
      </c>
      <c r="O364" s="79" t="str">
        <f ca="1">IF($C364="סה""כ",SUM(INDIRECT(ADDRESS(6,COLUMN())&amp;":"&amp;ADDRESS(ROW()-1,COLUMN()))),IFERROR(VLOOKUP($C364,הוצאות!$B:$AA,O$4-1,FALSE),""))</f>
        <v/>
      </c>
    </row>
    <row r="365" spans="1:15" ht="16.5" thickBot="1" x14ac:dyDescent="0.3">
      <c r="A365" s="52">
        <f t="shared" si="6"/>
        <v>0</v>
      </c>
      <c r="C365" s="75" t="str">
        <f>IF(OR(C364="סה""כ",C364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5" s="76" t="str">
        <f>IF(C365="סה""כ","",IFERROR(VLOOKUP($C365,הוצאות!$B:$Z,5,FALSE),""))</f>
        <v/>
      </c>
      <c r="E365" s="77">
        <v>167435</v>
      </c>
      <c r="F365" s="77">
        <v>114565</v>
      </c>
      <c r="G365" s="77">
        <v>145246</v>
      </c>
      <c r="H365" s="78">
        <v>251440</v>
      </c>
      <c r="I365" s="78">
        <v>201029</v>
      </c>
      <c r="J365" s="78">
        <v>265358.28000000003</v>
      </c>
      <c r="K365" s="79" t="str">
        <f ca="1">IF($C365="סה""כ",SUM(INDIRECT(ADDRESS(6,COLUMN())&amp;":"&amp;ADDRESS(ROW()-1,COLUMN()))),IFERROR(VLOOKUP($C365,הוצאות!$B:$AA,K$4-1,FALSE),""))</f>
        <v/>
      </c>
      <c r="L365" s="79" t="str">
        <f ca="1">IF($C365="סה""כ",SUM(INDIRECT(ADDRESS(6,COLUMN())&amp;":"&amp;ADDRESS(ROW()-1,COLUMN()))),IFERROR(VLOOKUP($C365,הוצאות!$B:$AA,L$4-1,FALSE),""))</f>
        <v/>
      </c>
      <c r="M365" s="79" t="str">
        <f ca="1">IF($C365="סה""כ",SUM(INDIRECT(ADDRESS(6,COLUMN())&amp;":"&amp;ADDRESS(ROW()-1,COLUMN()))),IFERROR(VLOOKUP($C365,הוצאות!$B:$AA,M$4-1,FALSE),""))</f>
        <v/>
      </c>
      <c r="N365" s="79" t="str">
        <f ca="1">IF($C365="סה""כ",SUM(INDIRECT(ADDRESS(6,COLUMN())&amp;":"&amp;ADDRESS(ROW()-1,COLUMN()))),IFERROR(VLOOKUP($C365,הוצאות!$B:$AA,N$4-1,FALSE),""))</f>
        <v/>
      </c>
      <c r="O365" s="79" t="str">
        <f ca="1">IF($C365="סה""כ",SUM(INDIRECT(ADDRESS(6,COLUMN())&amp;":"&amp;ADDRESS(ROW()-1,COLUMN()))),IFERROR(VLOOKUP($C365,הוצאות!$B:$AA,O$4-1,FALSE),""))</f>
        <v/>
      </c>
    </row>
    <row r="366" spans="1:15" ht="16.5" thickBot="1" x14ac:dyDescent="0.3">
      <c r="A366" s="52">
        <f t="shared" si="6"/>
        <v>0</v>
      </c>
      <c r="C366" s="75" t="str">
        <f>IF(OR(C365="סה""כ",C365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6" s="76" t="str">
        <f>IF(C366="סה""כ","",IFERROR(VLOOKUP($C366,הוצאות!$B:$Z,5,FALSE),""))</f>
        <v/>
      </c>
      <c r="E366" s="77">
        <v>167435</v>
      </c>
      <c r="F366" s="77">
        <v>114565</v>
      </c>
      <c r="G366" s="77">
        <v>145246</v>
      </c>
      <c r="H366" s="78">
        <v>251440</v>
      </c>
      <c r="I366" s="78">
        <v>201029</v>
      </c>
      <c r="J366" s="78">
        <v>265358.28000000003</v>
      </c>
      <c r="K366" s="79" t="str">
        <f ca="1">IF($C366="סה""כ",SUM(INDIRECT(ADDRESS(6,COLUMN())&amp;":"&amp;ADDRESS(ROW()-1,COLUMN()))),IFERROR(VLOOKUP($C366,הוצאות!$B:$AA,K$4-1,FALSE),""))</f>
        <v/>
      </c>
      <c r="L366" s="79" t="str">
        <f ca="1">IF($C366="סה""כ",SUM(INDIRECT(ADDRESS(6,COLUMN())&amp;":"&amp;ADDRESS(ROW()-1,COLUMN()))),IFERROR(VLOOKUP($C366,הוצאות!$B:$AA,L$4-1,FALSE),""))</f>
        <v/>
      </c>
      <c r="M366" s="79" t="str">
        <f ca="1">IF($C366="סה""כ",SUM(INDIRECT(ADDRESS(6,COLUMN())&amp;":"&amp;ADDRESS(ROW()-1,COLUMN()))),IFERROR(VLOOKUP($C366,הוצאות!$B:$AA,M$4-1,FALSE),""))</f>
        <v/>
      </c>
      <c r="N366" s="79" t="str">
        <f ca="1">IF($C366="סה""כ",SUM(INDIRECT(ADDRESS(6,COLUMN())&amp;":"&amp;ADDRESS(ROW()-1,COLUMN()))),IFERROR(VLOOKUP($C366,הוצאות!$B:$AA,N$4-1,FALSE),""))</f>
        <v/>
      </c>
      <c r="O366" s="79" t="str">
        <f ca="1">IF($C366="סה""כ",SUM(INDIRECT(ADDRESS(6,COLUMN())&amp;":"&amp;ADDRESS(ROW()-1,COLUMN()))),IFERROR(VLOOKUP($C366,הוצאות!$B:$AA,O$4-1,FALSE),""))</f>
        <v/>
      </c>
    </row>
    <row r="367" spans="1:15" ht="16.5" thickBot="1" x14ac:dyDescent="0.3">
      <c r="A367" s="52">
        <f t="shared" si="6"/>
        <v>0</v>
      </c>
      <c r="C367" s="75" t="str">
        <f>IF(OR(C366="סה""כ",C366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7" s="76" t="str">
        <f>IF(C367="סה""כ","",IFERROR(VLOOKUP($C367,הוצאות!$B:$Z,5,FALSE),""))</f>
        <v/>
      </c>
      <c r="E367" s="77">
        <v>167435</v>
      </c>
      <c r="F367" s="77">
        <v>114565</v>
      </c>
      <c r="G367" s="77">
        <v>145246</v>
      </c>
      <c r="H367" s="78">
        <v>251440</v>
      </c>
      <c r="I367" s="78">
        <v>201029</v>
      </c>
      <c r="J367" s="78">
        <v>265358.28000000003</v>
      </c>
      <c r="K367" s="79" t="str">
        <f ca="1">IF($C367="סה""כ",SUM(INDIRECT(ADDRESS(6,COLUMN())&amp;":"&amp;ADDRESS(ROW()-1,COLUMN()))),IFERROR(VLOOKUP($C367,הוצאות!$B:$AA,K$4-1,FALSE),""))</f>
        <v/>
      </c>
      <c r="L367" s="79" t="str">
        <f ca="1">IF($C367="סה""כ",SUM(INDIRECT(ADDRESS(6,COLUMN())&amp;":"&amp;ADDRESS(ROW()-1,COLUMN()))),IFERROR(VLOOKUP($C367,הוצאות!$B:$AA,L$4-1,FALSE),""))</f>
        <v/>
      </c>
      <c r="M367" s="79" t="str">
        <f ca="1">IF($C367="סה""כ",SUM(INDIRECT(ADDRESS(6,COLUMN())&amp;":"&amp;ADDRESS(ROW()-1,COLUMN()))),IFERROR(VLOOKUP($C367,הוצאות!$B:$AA,M$4-1,FALSE),""))</f>
        <v/>
      </c>
      <c r="N367" s="79" t="str">
        <f ca="1">IF($C367="סה""כ",SUM(INDIRECT(ADDRESS(6,COLUMN())&amp;":"&amp;ADDRESS(ROW()-1,COLUMN()))),IFERROR(VLOOKUP($C367,הוצאות!$B:$AA,N$4-1,FALSE),""))</f>
        <v/>
      </c>
      <c r="O367" s="79" t="str">
        <f ca="1">IF($C367="סה""כ",SUM(INDIRECT(ADDRESS(6,COLUMN())&amp;":"&amp;ADDRESS(ROW()-1,COLUMN()))),IFERROR(VLOOKUP($C367,הוצאות!$B:$AA,O$4-1,FALSE),""))</f>
        <v/>
      </c>
    </row>
    <row r="368" spans="1:15" ht="16.5" thickBot="1" x14ac:dyDescent="0.3">
      <c r="A368" s="52">
        <f t="shared" si="6"/>
        <v>0</v>
      </c>
      <c r="C368" s="75" t="str">
        <f>IF(OR(C367="סה""כ",C367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8" s="76" t="str">
        <f>IF(C368="סה""כ","",IFERROR(VLOOKUP($C368,הוצאות!$B:$Z,5,FALSE),""))</f>
        <v/>
      </c>
      <c r="E368" s="77">
        <v>167435</v>
      </c>
      <c r="F368" s="77">
        <v>114565</v>
      </c>
      <c r="G368" s="77">
        <v>145246</v>
      </c>
      <c r="H368" s="78">
        <v>251440</v>
      </c>
      <c r="I368" s="78">
        <v>201029</v>
      </c>
      <c r="J368" s="78">
        <v>265358.28000000003</v>
      </c>
      <c r="K368" s="79" t="str">
        <f ca="1">IF($C368="סה""כ",SUM(INDIRECT(ADDRESS(6,COLUMN())&amp;":"&amp;ADDRESS(ROW()-1,COLUMN()))),IFERROR(VLOOKUP($C368,הוצאות!$B:$AA,K$4-1,FALSE),""))</f>
        <v/>
      </c>
      <c r="L368" s="79" t="str">
        <f ca="1">IF($C368="סה""כ",SUM(INDIRECT(ADDRESS(6,COLUMN())&amp;":"&amp;ADDRESS(ROW()-1,COLUMN()))),IFERROR(VLOOKUP($C368,הוצאות!$B:$AA,L$4-1,FALSE),""))</f>
        <v/>
      </c>
      <c r="M368" s="79" t="str">
        <f ca="1">IF($C368="סה""כ",SUM(INDIRECT(ADDRESS(6,COLUMN())&amp;":"&amp;ADDRESS(ROW()-1,COLUMN()))),IFERROR(VLOOKUP($C368,הוצאות!$B:$AA,M$4-1,FALSE),""))</f>
        <v/>
      </c>
      <c r="N368" s="79" t="str">
        <f ca="1">IF($C368="סה""כ",SUM(INDIRECT(ADDRESS(6,COLUMN())&amp;":"&amp;ADDRESS(ROW()-1,COLUMN()))),IFERROR(VLOOKUP($C368,הוצאות!$B:$AA,N$4-1,FALSE),""))</f>
        <v/>
      </c>
      <c r="O368" s="79" t="str">
        <f ca="1">IF($C368="סה""כ",SUM(INDIRECT(ADDRESS(6,COLUMN())&amp;":"&amp;ADDRESS(ROW()-1,COLUMN()))),IFERROR(VLOOKUP($C368,הוצאות!$B:$AA,O$4-1,FALSE),""))</f>
        <v/>
      </c>
    </row>
    <row r="369" spans="1:15" ht="16.5" thickBot="1" x14ac:dyDescent="0.3">
      <c r="A369" s="52">
        <f t="shared" si="6"/>
        <v>0</v>
      </c>
      <c r="C369" s="75" t="str">
        <f>IF(OR(C368="סה""כ",C368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69" s="76" t="str">
        <f>IF(C369="סה""כ","",IFERROR(VLOOKUP($C369,הוצאות!$B:$Z,5,FALSE),""))</f>
        <v/>
      </c>
      <c r="E369" s="77">
        <v>167435</v>
      </c>
      <c r="F369" s="77">
        <v>114565</v>
      </c>
      <c r="G369" s="77">
        <v>145246</v>
      </c>
      <c r="H369" s="78">
        <v>251440</v>
      </c>
      <c r="I369" s="78">
        <v>201029</v>
      </c>
      <c r="J369" s="78">
        <v>265358.28000000003</v>
      </c>
      <c r="K369" s="79" t="str">
        <f ca="1">IF($C369="סה""כ",SUM(INDIRECT(ADDRESS(6,COLUMN())&amp;":"&amp;ADDRESS(ROW()-1,COLUMN()))),IFERROR(VLOOKUP($C369,הוצאות!$B:$AA,K$4-1,FALSE),""))</f>
        <v/>
      </c>
      <c r="L369" s="79" t="str">
        <f ca="1">IF($C369="סה""כ",SUM(INDIRECT(ADDRESS(6,COLUMN())&amp;":"&amp;ADDRESS(ROW()-1,COLUMN()))),IFERROR(VLOOKUP($C369,הוצאות!$B:$AA,L$4-1,FALSE),""))</f>
        <v/>
      </c>
      <c r="M369" s="79" t="str">
        <f ca="1">IF($C369="סה""כ",SUM(INDIRECT(ADDRESS(6,COLUMN())&amp;":"&amp;ADDRESS(ROW()-1,COLUMN()))),IFERROR(VLOOKUP($C369,הוצאות!$B:$AA,M$4-1,FALSE),""))</f>
        <v/>
      </c>
      <c r="N369" s="79" t="str">
        <f ca="1">IF($C369="סה""כ",SUM(INDIRECT(ADDRESS(6,COLUMN())&amp;":"&amp;ADDRESS(ROW()-1,COLUMN()))),IFERROR(VLOOKUP($C369,הוצאות!$B:$AA,N$4-1,FALSE),""))</f>
        <v/>
      </c>
      <c r="O369" s="79" t="str">
        <f ca="1">IF($C369="סה""כ",SUM(INDIRECT(ADDRESS(6,COLUMN())&amp;":"&amp;ADDRESS(ROW()-1,COLUMN()))),IFERROR(VLOOKUP($C369,הוצאות!$B:$AA,O$4-1,FALSE),""))</f>
        <v/>
      </c>
    </row>
    <row r="370" spans="1:15" ht="16.5" thickBot="1" x14ac:dyDescent="0.3">
      <c r="A370" s="52">
        <f t="shared" si="6"/>
        <v>0</v>
      </c>
      <c r="C370" s="75" t="str">
        <f>IF(OR(C369="סה""כ",C369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0" s="76" t="str">
        <f>IF(C370="סה""כ","",IFERROR(VLOOKUP($C370,הוצאות!$B:$Z,5,FALSE),""))</f>
        <v/>
      </c>
      <c r="E370" s="77">
        <v>167435</v>
      </c>
      <c r="F370" s="77">
        <v>114565</v>
      </c>
      <c r="G370" s="77">
        <v>145246</v>
      </c>
      <c r="H370" s="78">
        <v>251440</v>
      </c>
      <c r="I370" s="78">
        <v>201029</v>
      </c>
      <c r="J370" s="78">
        <v>265358.28000000003</v>
      </c>
      <c r="K370" s="79" t="str">
        <f ca="1">IF($C370="סה""כ",SUM(INDIRECT(ADDRESS(6,COLUMN())&amp;":"&amp;ADDRESS(ROW()-1,COLUMN()))),IFERROR(VLOOKUP($C370,הוצאות!$B:$AA,K$4-1,FALSE),""))</f>
        <v/>
      </c>
      <c r="L370" s="79" t="str">
        <f ca="1">IF($C370="סה""כ",SUM(INDIRECT(ADDRESS(6,COLUMN())&amp;":"&amp;ADDRESS(ROW()-1,COLUMN()))),IFERROR(VLOOKUP($C370,הוצאות!$B:$AA,L$4-1,FALSE),""))</f>
        <v/>
      </c>
      <c r="M370" s="79" t="str">
        <f ca="1">IF($C370="סה""כ",SUM(INDIRECT(ADDRESS(6,COLUMN())&amp;":"&amp;ADDRESS(ROW()-1,COLUMN()))),IFERROR(VLOOKUP($C370,הוצאות!$B:$AA,M$4-1,FALSE),""))</f>
        <v/>
      </c>
      <c r="N370" s="79" t="str">
        <f ca="1">IF($C370="סה""כ",SUM(INDIRECT(ADDRESS(6,COLUMN())&amp;":"&amp;ADDRESS(ROW()-1,COLUMN()))),IFERROR(VLOOKUP($C370,הוצאות!$B:$AA,N$4-1,FALSE),""))</f>
        <v/>
      </c>
      <c r="O370" s="79" t="str">
        <f ca="1">IF($C370="סה""כ",SUM(INDIRECT(ADDRESS(6,COLUMN())&amp;":"&amp;ADDRESS(ROW()-1,COLUMN()))),IFERROR(VLOOKUP($C370,הוצאות!$B:$AA,O$4-1,FALSE),""))</f>
        <v/>
      </c>
    </row>
    <row r="371" spans="1:15" ht="16.5" thickBot="1" x14ac:dyDescent="0.3">
      <c r="A371" s="52">
        <f t="shared" si="6"/>
        <v>0</v>
      </c>
      <c r="C371" s="75" t="str">
        <f>IF(OR(C370="סה""כ",C370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1" s="76" t="str">
        <f>IF(C371="סה""כ","",IFERROR(VLOOKUP($C371,הוצאות!$B:$Z,5,FALSE),""))</f>
        <v/>
      </c>
      <c r="E371" s="77">
        <v>167435</v>
      </c>
      <c r="F371" s="77">
        <v>114565</v>
      </c>
      <c r="G371" s="77">
        <v>145246</v>
      </c>
      <c r="H371" s="78">
        <v>251440</v>
      </c>
      <c r="I371" s="78">
        <v>201029</v>
      </c>
      <c r="J371" s="78">
        <v>265358.28000000003</v>
      </c>
      <c r="K371" s="79" t="str">
        <f ca="1">IF($C371="סה""כ",SUM(INDIRECT(ADDRESS(6,COLUMN())&amp;":"&amp;ADDRESS(ROW()-1,COLUMN()))),IFERROR(VLOOKUP($C371,הוצאות!$B:$AA,K$4-1,FALSE),""))</f>
        <v/>
      </c>
      <c r="L371" s="79" t="str">
        <f ca="1">IF($C371="סה""כ",SUM(INDIRECT(ADDRESS(6,COLUMN())&amp;":"&amp;ADDRESS(ROW()-1,COLUMN()))),IFERROR(VLOOKUP($C371,הוצאות!$B:$AA,L$4-1,FALSE),""))</f>
        <v/>
      </c>
      <c r="M371" s="79" t="str">
        <f ca="1">IF($C371="סה""כ",SUM(INDIRECT(ADDRESS(6,COLUMN())&amp;":"&amp;ADDRESS(ROW()-1,COLUMN()))),IFERROR(VLOOKUP($C371,הוצאות!$B:$AA,M$4-1,FALSE),""))</f>
        <v/>
      </c>
      <c r="N371" s="79" t="str">
        <f ca="1">IF($C371="סה""כ",SUM(INDIRECT(ADDRESS(6,COLUMN())&amp;":"&amp;ADDRESS(ROW()-1,COLUMN()))),IFERROR(VLOOKUP($C371,הוצאות!$B:$AA,N$4-1,FALSE),""))</f>
        <v/>
      </c>
      <c r="O371" s="79" t="str">
        <f ca="1">IF($C371="סה""כ",SUM(INDIRECT(ADDRESS(6,COLUMN())&amp;":"&amp;ADDRESS(ROW()-1,COLUMN()))),IFERROR(VLOOKUP($C371,הוצאות!$B:$AA,O$4-1,FALSE),""))</f>
        <v/>
      </c>
    </row>
    <row r="372" spans="1:15" ht="16.5" thickBot="1" x14ac:dyDescent="0.3">
      <c r="A372" s="52">
        <f t="shared" si="6"/>
        <v>0</v>
      </c>
      <c r="C372" s="75" t="str">
        <f>IF(OR(C371="סה""כ",C371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2" s="76" t="str">
        <f>IF(C372="סה""כ","",IFERROR(VLOOKUP($C372,הוצאות!$B:$Z,5,FALSE),""))</f>
        <v/>
      </c>
      <c r="E372" s="77">
        <v>167435</v>
      </c>
      <c r="F372" s="77">
        <v>114565</v>
      </c>
      <c r="G372" s="77">
        <v>145246</v>
      </c>
      <c r="H372" s="78">
        <v>251440</v>
      </c>
      <c r="I372" s="78">
        <v>201029</v>
      </c>
      <c r="J372" s="78">
        <v>265358.28000000003</v>
      </c>
      <c r="K372" s="79" t="str">
        <f ca="1">IF($C372="סה""כ",SUM(INDIRECT(ADDRESS(6,COLUMN())&amp;":"&amp;ADDRESS(ROW()-1,COLUMN()))),IFERROR(VLOOKUP($C372,הוצאות!$B:$AA,K$4-1,FALSE),""))</f>
        <v/>
      </c>
      <c r="L372" s="79" t="str">
        <f ca="1">IF($C372="סה""כ",SUM(INDIRECT(ADDRESS(6,COLUMN())&amp;":"&amp;ADDRESS(ROW()-1,COLUMN()))),IFERROR(VLOOKUP($C372,הוצאות!$B:$AA,L$4-1,FALSE),""))</f>
        <v/>
      </c>
      <c r="M372" s="79" t="str">
        <f ca="1">IF($C372="סה""כ",SUM(INDIRECT(ADDRESS(6,COLUMN())&amp;":"&amp;ADDRESS(ROW()-1,COLUMN()))),IFERROR(VLOOKUP($C372,הוצאות!$B:$AA,M$4-1,FALSE),""))</f>
        <v/>
      </c>
      <c r="N372" s="79" t="str">
        <f ca="1">IF($C372="סה""כ",SUM(INDIRECT(ADDRESS(6,COLUMN())&amp;":"&amp;ADDRESS(ROW()-1,COLUMN()))),IFERROR(VLOOKUP($C372,הוצאות!$B:$AA,N$4-1,FALSE),""))</f>
        <v/>
      </c>
      <c r="O372" s="79" t="str">
        <f ca="1">IF($C372="סה""כ",SUM(INDIRECT(ADDRESS(6,COLUMN())&amp;":"&amp;ADDRESS(ROW()-1,COLUMN()))),IFERROR(VLOOKUP($C372,הוצאות!$B:$AA,O$4-1,FALSE),""))</f>
        <v/>
      </c>
    </row>
    <row r="373" spans="1:15" ht="16.5" thickBot="1" x14ac:dyDescent="0.3">
      <c r="A373" s="52">
        <f t="shared" si="6"/>
        <v>0</v>
      </c>
      <c r="C373" s="75" t="str">
        <f>IF(OR(C372="סה""כ",C372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3" s="76" t="str">
        <f>IF(C373="סה""כ","",IFERROR(VLOOKUP($C373,הוצאות!$B:$Z,5,FALSE),""))</f>
        <v/>
      </c>
      <c r="E373" s="77">
        <v>167435</v>
      </c>
      <c r="F373" s="77">
        <v>114565</v>
      </c>
      <c r="G373" s="77">
        <v>145246</v>
      </c>
      <c r="H373" s="78">
        <v>251440</v>
      </c>
      <c r="I373" s="78">
        <v>201029</v>
      </c>
      <c r="J373" s="78">
        <v>265358.28000000003</v>
      </c>
      <c r="K373" s="79" t="str">
        <f ca="1">IF($C373="סה""כ",SUM(INDIRECT(ADDRESS(6,COLUMN())&amp;":"&amp;ADDRESS(ROW()-1,COLUMN()))),IFERROR(VLOOKUP($C373,הוצאות!$B:$AA,K$4-1,FALSE),""))</f>
        <v/>
      </c>
      <c r="L373" s="79" t="str">
        <f ca="1">IF($C373="סה""כ",SUM(INDIRECT(ADDRESS(6,COLUMN())&amp;":"&amp;ADDRESS(ROW()-1,COLUMN()))),IFERROR(VLOOKUP($C373,הוצאות!$B:$AA,L$4-1,FALSE),""))</f>
        <v/>
      </c>
      <c r="M373" s="79" t="str">
        <f ca="1">IF($C373="סה""כ",SUM(INDIRECT(ADDRESS(6,COLUMN())&amp;":"&amp;ADDRESS(ROW()-1,COLUMN()))),IFERROR(VLOOKUP($C373,הוצאות!$B:$AA,M$4-1,FALSE),""))</f>
        <v/>
      </c>
      <c r="N373" s="79" t="str">
        <f ca="1">IF($C373="סה""כ",SUM(INDIRECT(ADDRESS(6,COLUMN())&amp;":"&amp;ADDRESS(ROW()-1,COLUMN()))),IFERROR(VLOOKUP($C373,הוצאות!$B:$AA,N$4-1,FALSE),""))</f>
        <v/>
      </c>
      <c r="O373" s="79" t="str">
        <f ca="1">IF($C373="סה""כ",SUM(INDIRECT(ADDRESS(6,COLUMN())&amp;":"&amp;ADDRESS(ROW()-1,COLUMN()))),IFERROR(VLOOKUP($C373,הוצאות!$B:$AA,O$4-1,FALSE),""))</f>
        <v/>
      </c>
    </row>
    <row r="374" spans="1:15" ht="16.5" thickBot="1" x14ac:dyDescent="0.3">
      <c r="A374" s="52">
        <f t="shared" si="6"/>
        <v>0</v>
      </c>
      <c r="C374" s="75" t="str">
        <f>IF(OR(C373="סה""כ",C373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4" s="76" t="str">
        <f>IF(C374="סה""כ","",IFERROR(VLOOKUP($C374,הוצאות!$B:$Z,5,FALSE),""))</f>
        <v/>
      </c>
      <c r="E374" s="77">
        <v>167435</v>
      </c>
      <c r="F374" s="77">
        <v>114565</v>
      </c>
      <c r="G374" s="77">
        <v>145246</v>
      </c>
      <c r="H374" s="78">
        <v>251440</v>
      </c>
      <c r="I374" s="78">
        <v>201029</v>
      </c>
      <c r="J374" s="78">
        <v>265358.28000000003</v>
      </c>
      <c r="K374" s="79" t="str">
        <f ca="1">IF($C374="סה""כ",SUM(INDIRECT(ADDRESS(6,COLUMN())&amp;":"&amp;ADDRESS(ROW()-1,COLUMN()))),IFERROR(VLOOKUP($C374,הוצאות!$B:$AA,K$4-1,FALSE),""))</f>
        <v/>
      </c>
      <c r="L374" s="79" t="str">
        <f ca="1">IF($C374="סה""כ",SUM(INDIRECT(ADDRESS(6,COLUMN())&amp;":"&amp;ADDRESS(ROW()-1,COLUMN()))),IFERROR(VLOOKUP($C374,הוצאות!$B:$AA,L$4-1,FALSE),""))</f>
        <v/>
      </c>
      <c r="M374" s="79" t="str">
        <f ca="1">IF($C374="סה""כ",SUM(INDIRECT(ADDRESS(6,COLUMN())&amp;":"&amp;ADDRESS(ROW()-1,COLUMN()))),IFERROR(VLOOKUP($C374,הוצאות!$B:$AA,M$4-1,FALSE),""))</f>
        <v/>
      </c>
      <c r="N374" s="79" t="str">
        <f ca="1">IF($C374="סה""כ",SUM(INDIRECT(ADDRESS(6,COLUMN())&amp;":"&amp;ADDRESS(ROW()-1,COLUMN()))),IFERROR(VLOOKUP($C374,הוצאות!$B:$AA,N$4-1,FALSE),""))</f>
        <v/>
      </c>
      <c r="O374" s="79" t="str">
        <f ca="1">IF($C374="סה""כ",SUM(INDIRECT(ADDRESS(6,COLUMN())&amp;":"&amp;ADDRESS(ROW()-1,COLUMN()))),IFERROR(VLOOKUP($C374,הוצאות!$B:$AA,O$4-1,FALSE),""))</f>
        <v/>
      </c>
    </row>
    <row r="375" spans="1:15" ht="16.5" thickBot="1" x14ac:dyDescent="0.3">
      <c r="A375" s="52">
        <f t="shared" si="6"/>
        <v>0</v>
      </c>
      <c r="C375" s="75" t="str">
        <f>IF(OR(C374="סה""כ",C374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5" s="76" t="str">
        <f>IF(C375="סה""כ","",IFERROR(VLOOKUP($C375,הוצאות!$B:$Z,5,FALSE),""))</f>
        <v/>
      </c>
      <c r="E375" s="77">
        <v>167435</v>
      </c>
      <c r="F375" s="77">
        <v>114565</v>
      </c>
      <c r="G375" s="77">
        <v>145246</v>
      </c>
      <c r="H375" s="78">
        <v>251440</v>
      </c>
      <c r="I375" s="78">
        <v>201029</v>
      </c>
      <c r="J375" s="78">
        <v>265358.28000000003</v>
      </c>
      <c r="K375" s="79" t="str">
        <f ca="1">IF($C375="סה""כ",SUM(INDIRECT(ADDRESS(6,COLUMN())&amp;":"&amp;ADDRESS(ROW()-1,COLUMN()))),IFERROR(VLOOKUP($C375,הוצאות!$B:$AA,K$4-1,FALSE),""))</f>
        <v/>
      </c>
      <c r="L375" s="79" t="str">
        <f ca="1">IF($C375="סה""כ",SUM(INDIRECT(ADDRESS(6,COLUMN())&amp;":"&amp;ADDRESS(ROW()-1,COLUMN()))),IFERROR(VLOOKUP($C375,הוצאות!$B:$AA,L$4-1,FALSE),""))</f>
        <v/>
      </c>
      <c r="M375" s="79" t="str">
        <f ca="1">IF($C375="סה""כ",SUM(INDIRECT(ADDRESS(6,COLUMN())&amp;":"&amp;ADDRESS(ROW()-1,COLUMN()))),IFERROR(VLOOKUP($C375,הוצאות!$B:$AA,M$4-1,FALSE),""))</f>
        <v/>
      </c>
      <c r="N375" s="79" t="str">
        <f ca="1">IF($C375="סה""כ",SUM(INDIRECT(ADDRESS(6,COLUMN())&amp;":"&amp;ADDRESS(ROW()-1,COLUMN()))),IFERROR(VLOOKUP($C375,הוצאות!$B:$AA,N$4-1,FALSE),""))</f>
        <v/>
      </c>
      <c r="O375" s="79" t="str">
        <f ca="1">IF($C375="סה""כ",SUM(INDIRECT(ADDRESS(6,COLUMN())&amp;":"&amp;ADDRESS(ROW()-1,COLUMN()))),IFERROR(VLOOKUP($C375,הוצאות!$B:$AA,O$4-1,FALSE),""))</f>
        <v/>
      </c>
    </row>
    <row r="376" spans="1:15" ht="16.5" thickBot="1" x14ac:dyDescent="0.3">
      <c r="A376" s="52">
        <f t="shared" si="6"/>
        <v>0</v>
      </c>
      <c r="C376" s="75" t="str">
        <f>IF(OR(C375="סה""כ",C375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6" s="76" t="str">
        <f>IF(C376="סה""כ","",IFERROR(VLOOKUP($C376,הוצאות!$B:$Z,5,FALSE),""))</f>
        <v/>
      </c>
      <c r="E376" s="77">
        <v>167435</v>
      </c>
      <c r="F376" s="77">
        <v>114565</v>
      </c>
      <c r="G376" s="77">
        <v>145246</v>
      </c>
      <c r="H376" s="78">
        <v>251440</v>
      </c>
      <c r="I376" s="78">
        <v>201029</v>
      </c>
      <c r="J376" s="78">
        <v>265358.28000000003</v>
      </c>
      <c r="K376" s="79" t="str">
        <f ca="1">IF($C376="סה""כ",SUM(INDIRECT(ADDRESS(6,COLUMN())&amp;":"&amp;ADDRESS(ROW()-1,COLUMN()))),IFERROR(VLOOKUP($C376,הוצאות!$B:$AA,K$4-1,FALSE),""))</f>
        <v/>
      </c>
      <c r="L376" s="79" t="str">
        <f ca="1">IF($C376="סה""כ",SUM(INDIRECT(ADDRESS(6,COLUMN())&amp;":"&amp;ADDRESS(ROW()-1,COLUMN()))),IFERROR(VLOOKUP($C376,הוצאות!$B:$AA,L$4-1,FALSE),""))</f>
        <v/>
      </c>
      <c r="M376" s="79" t="str">
        <f ca="1">IF($C376="סה""כ",SUM(INDIRECT(ADDRESS(6,COLUMN())&amp;":"&amp;ADDRESS(ROW()-1,COLUMN()))),IFERROR(VLOOKUP($C376,הוצאות!$B:$AA,M$4-1,FALSE),""))</f>
        <v/>
      </c>
      <c r="N376" s="79" t="str">
        <f ca="1">IF($C376="סה""כ",SUM(INDIRECT(ADDRESS(6,COLUMN())&amp;":"&amp;ADDRESS(ROW()-1,COLUMN()))),IFERROR(VLOOKUP($C376,הוצאות!$B:$AA,N$4-1,FALSE),""))</f>
        <v/>
      </c>
      <c r="O376" s="79" t="str">
        <f ca="1">IF($C376="סה""כ",SUM(INDIRECT(ADDRESS(6,COLUMN())&amp;":"&amp;ADDRESS(ROW()-1,COLUMN()))),IFERROR(VLOOKUP($C376,הוצאות!$B:$AA,O$4-1,FALSE),""))</f>
        <v/>
      </c>
    </row>
    <row r="377" spans="1:15" ht="16.5" thickBot="1" x14ac:dyDescent="0.3">
      <c r="A377" s="52">
        <f t="shared" si="6"/>
        <v>0</v>
      </c>
      <c r="C377" s="75" t="str">
        <f>IF(OR(C376="סה""כ",C376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7" s="76" t="str">
        <f>IF(C377="סה""כ","",IFERROR(VLOOKUP($C377,הוצאות!$B:$Z,5,FALSE),""))</f>
        <v/>
      </c>
      <c r="E377" s="77">
        <v>167435</v>
      </c>
      <c r="F377" s="77">
        <v>114565</v>
      </c>
      <c r="G377" s="77">
        <v>145246</v>
      </c>
      <c r="H377" s="78">
        <v>251440</v>
      </c>
      <c r="I377" s="78">
        <v>201029</v>
      </c>
      <c r="J377" s="78">
        <v>265358.28000000003</v>
      </c>
      <c r="K377" s="79" t="str">
        <f ca="1">IF($C377="סה""כ",SUM(INDIRECT(ADDRESS(6,COLUMN())&amp;":"&amp;ADDRESS(ROW()-1,COLUMN()))),IFERROR(VLOOKUP($C377,הוצאות!$B:$AA,K$4-1,FALSE),""))</f>
        <v/>
      </c>
      <c r="L377" s="79" t="str">
        <f ca="1">IF($C377="סה""כ",SUM(INDIRECT(ADDRESS(6,COLUMN())&amp;":"&amp;ADDRESS(ROW()-1,COLUMN()))),IFERROR(VLOOKUP($C377,הוצאות!$B:$AA,L$4-1,FALSE),""))</f>
        <v/>
      </c>
      <c r="M377" s="79" t="str">
        <f ca="1">IF($C377="סה""כ",SUM(INDIRECT(ADDRESS(6,COLUMN())&amp;":"&amp;ADDRESS(ROW()-1,COLUMN()))),IFERROR(VLOOKUP($C377,הוצאות!$B:$AA,M$4-1,FALSE),""))</f>
        <v/>
      </c>
      <c r="N377" s="79" t="str">
        <f ca="1">IF($C377="סה""כ",SUM(INDIRECT(ADDRESS(6,COLUMN())&amp;":"&amp;ADDRESS(ROW()-1,COLUMN()))),IFERROR(VLOOKUP($C377,הוצאות!$B:$AA,N$4-1,FALSE),""))</f>
        <v/>
      </c>
      <c r="O377" s="79" t="str">
        <f ca="1">IF($C377="סה""כ",SUM(INDIRECT(ADDRESS(6,COLUMN())&amp;":"&amp;ADDRESS(ROW()-1,COLUMN()))),IFERROR(VLOOKUP($C377,הוצאות!$B:$AA,O$4-1,FALSE),""))</f>
        <v/>
      </c>
    </row>
    <row r="378" spans="1:15" ht="16.5" thickBot="1" x14ac:dyDescent="0.3">
      <c r="A378" s="52">
        <f t="shared" si="6"/>
        <v>0</v>
      </c>
      <c r="C378" s="75" t="str">
        <f>IF(OR(C377="סה""כ",C377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8" s="76" t="str">
        <f>IF(C378="סה""כ","",IFERROR(VLOOKUP($C378,הוצאות!$B:$Z,5,FALSE),""))</f>
        <v/>
      </c>
      <c r="E378" s="77">
        <v>167435</v>
      </c>
      <c r="F378" s="77">
        <v>114565</v>
      </c>
      <c r="G378" s="77">
        <v>145246</v>
      </c>
      <c r="H378" s="78">
        <v>251440</v>
      </c>
      <c r="I378" s="78">
        <v>201029</v>
      </c>
      <c r="J378" s="78">
        <v>265358.28000000003</v>
      </c>
      <c r="K378" s="79" t="str">
        <f ca="1">IF($C378="סה""כ",SUM(INDIRECT(ADDRESS(6,COLUMN())&amp;":"&amp;ADDRESS(ROW()-1,COLUMN()))),IFERROR(VLOOKUP($C378,הוצאות!$B:$AA,K$4-1,FALSE),""))</f>
        <v/>
      </c>
      <c r="L378" s="79" t="str">
        <f ca="1">IF($C378="סה""כ",SUM(INDIRECT(ADDRESS(6,COLUMN())&amp;":"&amp;ADDRESS(ROW()-1,COLUMN()))),IFERROR(VLOOKUP($C378,הוצאות!$B:$AA,L$4-1,FALSE),""))</f>
        <v/>
      </c>
      <c r="M378" s="79" t="str">
        <f ca="1">IF($C378="סה""כ",SUM(INDIRECT(ADDRESS(6,COLUMN())&amp;":"&amp;ADDRESS(ROW()-1,COLUMN()))),IFERROR(VLOOKUP($C378,הוצאות!$B:$AA,M$4-1,FALSE),""))</f>
        <v/>
      </c>
      <c r="N378" s="79" t="str">
        <f ca="1">IF($C378="סה""כ",SUM(INDIRECT(ADDRESS(6,COLUMN())&amp;":"&amp;ADDRESS(ROW()-1,COLUMN()))),IFERROR(VLOOKUP($C378,הוצאות!$B:$AA,N$4-1,FALSE),""))</f>
        <v/>
      </c>
      <c r="O378" s="79" t="str">
        <f ca="1">IF($C378="סה""כ",SUM(INDIRECT(ADDRESS(6,COLUMN())&amp;":"&amp;ADDRESS(ROW()-1,COLUMN()))),IFERROR(VLOOKUP($C378,הוצאות!$B:$AA,O$4-1,FALSE),""))</f>
        <v/>
      </c>
    </row>
    <row r="379" spans="1:15" ht="16.5" thickBot="1" x14ac:dyDescent="0.3">
      <c r="A379" s="52">
        <f t="shared" si="6"/>
        <v>0</v>
      </c>
      <c r="C379" s="75" t="str">
        <f>IF(OR(C378="סה""כ",C378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79" s="76" t="str">
        <f>IF(C379="סה""כ","",IFERROR(VLOOKUP($C379,הוצאות!$B:$Z,5,FALSE),""))</f>
        <v/>
      </c>
      <c r="E379" s="77">
        <v>167435</v>
      </c>
      <c r="F379" s="77">
        <v>114565</v>
      </c>
      <c r="G379" s="77">
        <v>145246</v>
      </c>
      <c r="H379" s="78">
        <v>251440</v>
      </c>
      <c r="I379" s="78">
        <v>201029</v>
      </c>
      <c r="J379" s="78">
        <v>265358.28000000003</v>
      </c>
      <c r="K379" s="79" t="str">
        <f ca="1">IF($C379="סה""כ",SUM(INDIRECT(ADDRESS(6,COLUMN())&amp;":"&amp;ADDRESS(ROW()-1,COLUMN()))),IFERROR(VLOOKUP($C379,הוצאות!$B:$AA,K$4-1,FALSE),""))</f>
        <v/>
      </c>
      <c r="L379" s="79" t="str">
        <f ca="1">IF($C379="סה""כ",SUM(INDIRECT(ADDRESS(6,COLUMN())&amp;":"&amp;ADDRESS(ROW()-1,COLUMN()))),IFERROR(VLOOKUP($C379,הוצאות!$B:$AA,L$4-1,FALSE),""))</f>
        <v/>
      </c>
      <c r="M379" s="79" t="str">
        <f ca="1">IF($C379="סה""כ",SUM(INDIRECT(ADDRESS(6,COLUMN())&amp;":"&amp;ADDRESS(ROW()-1,COLUMN()))),IFERROR(VLOOKUP($C379,הוצאות!$B:$AA,M$4-1,FALSE),""))</f>
        <v/>
      </c>
      <c r="N379" s="79" t="str">
        <f ca="1">IF($C379="סה""כ",SUM(INDIRECT(ADDRESS(6,COLUMN())&amp;":"&amp;ADDRESS(ROW()-1,COLUMN()))),IFERROR(VLOOKUP($C379,הוצאות!$B:$AA,N$4-1,FALSE),""))</f>
        <v/>
      </c>
      <c r="O379" s="79" t="str">
        <f ca="1">IF($C379="סה""כ",SUM(INDIRECT(ADDRESS(6,COLUMN())&amp;":"&amp;ADDRESS(ROW()-1,COLUMN()))),IFERROR(VLOOKUP($C379,הוצאות!$B:$AA,O$4-1,FALSE),""))</f>
        <v/>
      </c>
    </row>
    <row r="380" spans="1:15" ht="16.5" thickBot="1" x14ac:dyDescent="0.3">
      <c r="A380" s="52">
        <f t="shared" si="6"/>
        <v>0</v>
      </c>
      <c r="C380" s="75" t="str">
        <f>IF(OR(C379="סה""כ",C379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0" s="76" t="str">
        <f>IF(C380="סה""כ","",IFERROR(VLOOKUP($C380,הוצאות!$B:$Z,5,FALSE),""))</f>
        <v/>
      </c>
      <c r="E380" s="77">
        <v>167435</v>
      </c>
      <c r="F380" s="77">
        <v>114565</v>
      </c>
      <c r="G380" s="77">
        <v>145246</v>
      </c>
      <c r="H380" s="78">
        <v>251440</v>
      </c>
      <c r="I380" s="78">
        <v>201029</v>
      </c>
      <c r="J380" s="78">
        <v>265358.28000000003</v>
      </c>
      <c r="K380" s="79" t="str">
        <f ca="1">IF($C380="סה""כ",SUM(INDIRECT(ADDRESS(6,COLUMN())&amp;":"&amp;ADDRESS(ROW()-1,COLUMN()))),IFERROR(VLOOKUP($C380,הוצאות!$B:$AA,K$4-1,FALSE),""))</f>
        <v/>
      </c>
      <c r="L380" s="79" t="str">
        <f ca="1">IF($C380="סה""כ",SUM(INDIRECT(ADDRESS(6,COLUMN())&amp;":"&amp;ADDRESS(ROW()-1,COLUMN()))),IFERROR(VLOOKUP($C380,הוצאות!$B:$AA,L$4-1,FALSE),""))</f>
        <v/>
      </c>
      <c r="M380" s="79" t="str">
        <f ca="1">IF($C380="סה""כ",SUM(INDIRECT(ADDRESS(6,COLUMN())&amp;":"&amp;ADDRESS(ROW()-1,COLUMN()))),IFERROR(VLOOKUP($C380,הוצאות!$B:$AA,M$4-1,FALSE),""))</f>
        <v/>
      </c>
      <c r="N380" s="79" t="str">
        <f ca="1">IF($C380="סה""כ",SUM(INDIRECT(ADDRESS(6,COLUMN())&amp;":"&amp;ADDRESS(ROW()-1,COLUMN()))),IFERROR(VLOOKUP($C380,הוצאות!$B:$AA,N$4-1,FALSE),""))</f>
        <v/>
      </c>
      <c r="O380" s="79" t="str">
        <f ca="1">IF($C380="סה""כ",SUM(INDIRECT(ADDRESS(6,COLUMN())&amp;":"&amp;ADDRESS(ROW()-1,COLUMN()))),IFERROR(VLOOKUP($C380,הוצאות!$B:$AA,O$4-1,FALSE),""))</f>
        <v/>
      </c>
    </row>
    <row r="381" spans="1:15" ht="16.5" thickBot="1" x14ac:dyDescent="0.3">
      <c r="A381" s="52">
        <f t="shared" si="6"/>
        <v>0</v>
      </c>
      <c r="C381" s="75" t="str">
        <f>IF(OR(C380="סה""כ",C380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1" s="76" t="str">
        <f>IF(C381="סה""כ","",IFERROR(VLOOKUP($C381,הוצאות!$B:$Z,5,FALSE),""))</f>
        <v/>
      </c>
      <c r="E381" s="77">
        <v>167435</v>
      </c>
      <c r="F381" s="77">
        <v>114565</v>
      </c>
      <c r="G381" s="77">
        <v>145246</v>
      </c>
      <c r="H381" s="78">
        <v>251440</v>
      </c>
      <c r="I381" s="78">
        <v>201029</v>
      </c>
      <c r="J381" s="78">
        <v>265358.28000000003</v>
      </c>
      <c r="K381" s="79" t="str">
        <f ca="1">IF($C381="סה""כ",SUM(INDIRECT(ADDRESS(6,COLUMN())&amp;":"&amp;ADDRESS(ROW()-1,COLUMN()))),IFERROR(VLOOKUP($C381,הוצאות!$B:$AA,K$4-1,FALSE),""))</f>
        <v/>
      </c>
      <c r="L381" s="79" t="str">
        <f ca="1">IF($C381="סה""כ",SUM(INDIRECT(ADDRESS(6,COLUMN())&amp;":"&amp;ADDRESS(ROW()-1,COLUMN()))),IFERROR(VLOOKUP($C381,הוצאות!$B:$AA,L$4-1,FALSE),""))</f>
        <v/>
      </c>
      <c r="M381" s="79" t="str">
        <f ca="1">IF($C381="סה""כ",SUM(INDIRECT(ADDRESS(6,COLUMN())&amp;":"&amp;ADDRESS(ROW()-1,COLUMN()))),IFERROR(VLOOKUP($C381,הוצאות!$B:$AA,M$4-1,FALSE),""))</f>
        <v/>
      </c>
      <c r="N381" s="79" t="str">
        <f ca="1">IF($C381="סה""כ",SUM(INDIRECT(ADDRESS(6,COLUMN())&amp;":"&amp;ADDRESS(ROW()-1,COLUMN()))),IFERROR(VLOOKUP($C381,הוצאות!$B:$AA,N$4-1,FALSE),""))</f>
        <v/>
      </c>
      <c r="O381" s="79" t="str">
        <f ca="1">IF($C381="סה""כ",SUM(INDIRECT(ADDRESS(6,COLUMN())&amp;":"&amp;ADDRESS(ROW()-1,COLUMN()))),IFERROR(VLOOKUP($C381,הוצאות!$B:$AA,O$4-1,FALSE),""))</f>
        <v/>
      </c>
    </row>
    <row r="382" spans="1:15" ht="16.5" thickBot="1" x14ac:dyDescent="0.3">
      <c r="A382" s="52">
        <f t="shared" si="6"/>
        <v>0</v>
      </c>
      <c r="C382" s="75" t="str">
        <f>IF(OR(C381="סה""כ",C381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2" s="76" t="str">
        <f>IF(C382="סה""כ","",IFERROR(VLOOKUP($C382,הוצאות!$B:$Z,5,FALSE),""))</f>
        <v/>
      </c>
      <c r="E382" s="77">
        <v>167435</v>
      </c>
      <c r="F382" s="77">
        <v>114565</v>
      </c>
      <c r="G382" s="77">
        <v>145246</v>
      </c>
      <c r="H382" s="78">
        <v>251440</v>
      </c>
      <c r="I382" s="78">
        <v>201029</v>
      </c>
      <c r="J382" s="78">
        <v>265358.28000000003</v>
      </c>
      <c r="K382" s="79" t="str">
        <f ca="1">IF($C382="סה""כ",SUM(INDIRECT(ADDRESS(6,COLUMN())&amp;":"&amp;ADDRESS(ROW()-1,COLUMN()))),IFERROR(VLOOKUP($C382,הוצאות!$B:$AA,K$4-1,FALSE),""))</f>
        <v/>
      </c>
      <c r="L382" s="79" t="str">
        <f ca="1">IF($C382="סה""כ",SUM(INDIRECT(ADDRESS(6,COLUMN())&amp;":"&amp;ADDRESS(ROW()-1,COLUMN()))),IFERROR(VLOOKUP($C382,הוצאות!$B:$AA,L$4-1,FALSE),""))</f>
        <v/>
      </c>
      <c r="M382" s="79" t="str">
        <f ca="1">IF($C382="סה""כ",SUM(INDIRECT(ADDRESS(6,COLUMN())&amp;":"&amp;ADDRESS(ROW()-1,COLUMN()))),IFERROR(VLOOKUP($C382,הוצאות!$B:$AA,M$4-1,FALSE),""))</f>
        <v/>
      </c>
      <c r="N382" s="79" t="str">
        <f ca="1">IF($C382="סה""כ",SUM(INDIRECT(ADDRESS(6,COLUMN())&amp;":"&amp;ADDRESS(ROW()-1,COLUMN()))),IFERROR(VLOOKUP($C382,הוצאות!$B:$AA,N$4-1,FALSE),""))</f>
        <v/>
      </c>
      <c r="O382" s="79" t="str">
        <f ca="1">IF($C382="סה""כ",SUM(INDIRECT(ADDRESS(6,COLUMN())&amp;":"&amp;ADDRESS(ROW()-1,COLUMN()))),IFERROR(VLOOKUP($C382,הוצאות!$B:$AA,O$4-1,FALSE),""))</f>
        <v/>
      </c>
    </row>
    <row r="383" spans="1:15" ht="16.5" thickBot="1" x14ac:dyDescent="0.3">
      <c r="A383" s="52">
        <f t="shared" si="6"/>
        <v>0</v>
      </c>
      <c r="C383" s="75" t="str">
        <f>IF(OR(C382="סה""כ",C382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3" s="76" t="str">
        <f>IF(C383="סה""כ","",IFERROR(VLOOKUP($C383,הוצאות!$B:$Z,5,FALSE),""))</f>
        <v/>
      </c>
      <c r="E383" s="77">
        <v>167435</v>
      </c>
      <c r="F383" s="77">
        <v>114565</v>
      </c>
      <c r="G383" s="77">
        <v>145246</v>
      </c>
      <c r="H383" s="78">
        <v>251440</v>
      </c>
      <c r="I383" s="78">
        <v>201029</v>
      </c>
      <c r="J383" s="78">
        <v>265358.28000000003</v>
      </c>
      <c r="K383" s="79" t="str">
        <f ca="1">IF($C383="סה""כ",SUM(INDIRECT(ADDRESS(6,COLUMN())&amp;":"&amp;ADDRESS(ROW()-1,COLUMN()))),IFERROR(VLOOKUP($C383,הוצאות!$B:$AA,K$4-1,FALSE),""))</f>
        <v/>
      </c>
      <c r="L383" s="79" t="str">
        <f ca="1">IF($C383="סה""כ",SUM(INDIRECT(ADDRESS(6,COLUMN())&amp;":"&amp;ADDRESS(ROW()-1,COLUMN()))),IFERROR(VLOOKUP($C383,הוצאות!$B:$AA,L$4-1,FALSE),""))</f>
        <v/>
      </c>
      <c r="M383" s="79" t="str">
        <f ca="1">IF($C383="סה""כ",SUM(INDIRECT(ADDRESS(6,COLUMN())&amp;":"&amp;ADDRESS(ROW()-1,COLUMN()))),IFERROR(VLOOKUP($C383,הוצאות!$B:$AA,M$4-1,FALSE),""))</f>
        <v/>
      </c>
      <c r="N383" s="79" t="str">
        <f ca="1">IF($C383="סה""כ",SUM(INDIRECT(ADDRESS(6,COLUMN())&amp;":"&amp;ADDRESS(ROW()-1,COLUMN()))),IFERROR(VLOOKUP($C383,הוצאות!$B:$AA,N$4-1,FALSE),""))</f>
        <v/>
      </c>
      <c r="O383" s="79" t="str">
        <f ca="1">IF($C383="סה""כ",SUM(INDIRECT(ADDRESS(6,COLUMN())&amp;":"&amp;ADDRESS(ROW()-1,COLUMN()))),IFERROR(VLOOKUP($C383,הוצאות!$B:$AA,O$4-1,FALSE),""))</f>
        <v/>
      </c>
    </row>
    <row r="384" spans="1:15" ht="16.5" thickBot="1" x14ac:dyDescent="0.3">
      <c r="A384" s="52">
        <f t="shared" si="6"/>
        <v>0</v>
      </c>
      <c r="C384" s="75" t="str">
        <f>IF(OR(C383="סה""כ",C383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4" s="76" t="str">
        <f>IF(C384="סה""כ","",IFERROR(VLOOKUP($C384,הוצאות!$B:$Z,5,FALSE),""))</f>
        <v/>
      </c>
      <c r="E384" s="77">
        <v>167435</v>
      </c>
      <c r="F384" s="77">
        <v>114565</v>
      </c>
      <c r="G384" s="77">
        <v>145246</v>
      </c>
      <c r="H384" s="78">
        <v>251440</v>
      </c>
      <c r="I384" s="78">
        <v>201029</v>
      </c>
      <c r="J384" s="78">
        <v>265358.28000000003</v>
      </c>
      <c r="K384" s="79" t="str">
        <f ca="1">IF($C384="סה""כ",SUM(INDIRECT(ADDRESS(6,COLUMN())&amp;":"&amp;ADDRESS(ROW()-1,COLUMN()))),IFERROR(VLOOKUP($C384,הוצאות!$B:$AA,K$4-1,FALSE),""))</f>
        <v/>
      </c>
      <c r="L384" s="79" t="str">
        <f ca="1">IF($C384="סה""כ",SUM(INDIRECT(ADDRESS(6,COLUMN())&amp;":"&amp;ADDRESS(ROW()-1,COLUMN()))),IFERROR(VLOOKUP($C384,הוצאות!$B:$AA,L$4-1,FALSE),""))</f>
        <v/>
      </c>
      <c r="M384" s="79" t="str">
        <f ca="1">IF($C384="סה""כ",SUM(INDIRECT(ADDRESS(6,COLUMN())&amp;":"&amp;ADDRESS(ROW()-1,COLUMN()))),IFERROR(VLOOKUP($C384,הוצאות!$B:$AA,M$4-1,FALSE),""))</f>
        <v/>
      </c>
      <c r="N384" s="79" t="str">
        <f ca="1">IF($C384="סה""כ",SUM(INDIRECT(ADDRESS(6,COLUMN())&amp;":"&amp;ADDRESS(ROW()-1,COLUMN()))),IFERROR(VLOOKUP($C384,הוצאות!$B:$AA,N$4-1,FALSE),""))</f>
        <v/>
      </c>
      <c r="O384" s="79" t="str">
        <f ca="1">IF($C384="סה""כ",SUM(INDIRECT(ADDRESS(6,COLUMN())&amp;":"&amp;ADDRESS(ROW()-1,COLUMN()))),IFERROR(VLOOKUP($C384,הוצאות!$B:$AA,O$4-1,FALSE),""))</f>
        <v/>
      </c>
    </row>
    <row r="385" spans="1:15" ht="16.5" thickBot="1" x14ac:dyDescent="0.3">
      <c r="A385" s="52">
        <f t="shared" si="6"/>
        <v>0</v>
      </c>
      <c r="C385" s="75" t="str">
        <f>IF(OR(C384="סה""כ",C384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5" s="76" t="str">
        <f>IF(C385="סה""כ","",IFERROR(VLOOKUP($C385,הוצאות!$B:$Z,5,FALSE),""))</f>
        <v/>
      </c>
      <c r="E385" s="77">
        <v>167435</v>
      </c>
      <c r="F385" s="77">
        <v>114565</v>
      </c>
      <c r="G385" s="77">
        <v>145246</v>
      </c>
      <c r="H385" s="78">
        <v>251440</v>
      </c>
      <c r="I385" s="78">
        <v>201029</v>
      </c>
      <c r="J385" s="78">
        <v>265358.28000000003</v>
      </c>
      <c r="K385" s="79" t="str">
        <f ca="1">IF($C385="סה""כ",SUM(INDIRECT(ADDRESS(6,COLUMN())&amp;":"&amp;ADDRESS(ROW()-1,COLUMN()))),IFERROR(VLOOKUP($C385,הוצאות!$B:$AA,K$4-1,FALSE),""))</f>
        <v/>
      </c>
      <c r="L385" s="79" t="str">
        <f ca="1">IF($C385="סה""כ",SUM(INDIRECT(ADDRESS(6,COLUMN())&amp;":"&amp;ADDRESS(ROW()-1,COLUMN()))),IFERROR(VLOOKUP($C385,הוצאות!$B:$AA,L$4-1,FALSE),""))</f>
        <v/>
      </c>
      <c r="M385" s="79" t="str">
        <f ca="1">IF($C385="סה""כ",SUM(INDIRECT(ADDRESS(6,COLUMN())&amp;":"&amp;ADDRESS(ROW()-1,COLUMN()))),IFERROR(VLOOKUP($C385,הוצאות!$B:$AA,M$4-1,FALSE),""))</f>
        <v/>
      </c>
      <c r="N385" s="79" t="str">
        <f ca="1">IF($C385="סה""כ",SUM(INDIRECT(ADDRESS(6,COLUMN())&amp;":"&amp;ADDRESS(ROW()-1,COLUMN()))),IFERROR(VLOOKUP($C385,הוצאות!$B:$AA,N$4-1,FALSE),""))</f>
        <v/>
      </c>
      <c r="O385" s="79" t="str">
        <f ca="1">IF($C385="סה""כ",SUM(INDIRECT(ADDRESS(6,COLUMN())&amp;":"&amp;ADDRESS(ROW()-1,COLUMN()))),IFERROR(VLOOKUP($C385,הוצאות!$B:$AA,O$4-1,FALSE),""))</f>
        <v/>
      </c>
    </row>
    <row r="386" spans="1:15" ht="16.5" thickBot="1" x14ac:dyDescent="0.3">
      <c r="A386" s="52">
        <f t="shared" si="6"/>
        <v>0</v>
      </c>
      <c r="C386" s="75" t="str">
        <f>IF(OR(C385="סה""כ",C385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6" s="76" t="str">
        <f>IF(C386="סה""כ","",IFERROR(VLOOKUP($C386,הוצאות!$B:$Z,5,FALSE),""))</f>
        <v/>
      </c>
      <c r="E386" s="77">
        <v>167435</v>
      </c>
      <c r="F386" s="77">
        <v>114565</v>
      </c>
      <c r="G386" s="77">
        <v>145246</v>
      </c>
      <c r="H386" s="78">
        <v>251440</v>
      </c>
      <c r="I386" s="78">
        <v>201029</v>
      </c>
      <c r="J386" s="78">
        <v>265358.28000000003</v>
      </c>
      <c r="K386" s="79" t="str">
        <f ca="1">IF($C386="סה""כ",SUM(INDIRECT(ADDRESS(6,COLUMN())&amp;":"&amp;ADDRESS(ROW()-1,COLUMN()))),IFERROR(VLOOKUP($C386,הוצאות!$B:$AA,K$4-1,FALSE),""))</f>
        <v/>
      </c>
      <c r="L386" s="79" t="str">
        <f ca="1">IF($C386="סה""כ",SUM(INDIRECT(ADDRESS(6,COLUMN())&amp;":"&amp;ADDRESS(ROW()-1,COLUMN()))),IFERROR(VLOOKUP($C386,הוצאות!$B:$AA,L$4-1,FALSE),""))</f>
        <v/>
      </c>
      <c r="M386" s="79" t="str">
        <f ca="1">IF($C386="סה""כ",SUM(INDIRECT(ADDRESS(6,COLUMN())&amp;":"&amp;ADDRESS(ROW()-1,COLUMN()))),IFERROR(VLOOKUP($C386,הוצאות!$B:$AA,M$4-1,FALSE),""))</f>
        <v/>
      </c>
      <c r="N386" s="79" t="str">
        <f ca="1">IF($C386="סה""כ",SUM(INDIRECT(ADDRESS(6,COLUMN())&amp;":"&amp;ADDRESS(ROW()-1,COLUMN()))),IFERROR(VLOOKUP($C386,הוצאות!$B:$AA,N$4-1,FALSE),""))</f>
        <v/>
      </c>
      <c r="O386" s="79" t="str">
        <f ca="1">IF($C386="סה""כ",SUM(INDIRECT(ADDRESS(6,COLUMN())&amp;":"&amp;ADDRESS(ROW()-1,COLUMN()))),IFERROR(VLOOKUP($C386,הוצאות!$B:$AA,O$4-1,FALSE),""))</f>
        <v/>
      </c>
    </row>
    <row r="387" spans="1:15" ht="16.5" thickBot="1" x14ac:dyDescent="0.3">
      <c r="A387" s="52">
        <f t="shared" si="6"/>
        <v>0</v>
      </c>
      <c r="C387" s="75" t="str">
        <f>IF(OR(C386="סה""כ",C386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7" s="76" t="str">
        <f>IF(C387="סה""כ","",IFERROR(VLOOKUP($C387,הוצאות!$B:$Z,5,FALSE),""))</f>
        <v/>
      </c>
      <c r="E387" s="77">
        <v>167435</v>
      </c>
      <c r="F387" s="77">
        <v>114565</v>
      </c>
      <c r="G387" s="77">
        <v>145246</v>
      </c>
      <c r="H387" s="78">
        <v>251440</v>
      </c>
      <c r="I387" s="78">
        <v>201029</v>
      </c>
      <c r="J387" s="78">
        <v>265358.28000000003</v>
      </c>
      <c r="K387" s="79" t="str">
        <f ca="1">IF($C387="סה""כ",SUM(INDIRECT(ADDRESS(6,COLUMN())&amp;":"&amp;ADDRESS(ROW()-1,COLUMN()))),IFERROR(VLOOKUP($C387,הוצאות!$B:$AA,K$4-1,FALSE),""))</f>
        <v/>
      </c>
      <c r="L387" s="79" t="str">
        <f ca="1">IF($C387="סה""כ",SUM(INDIRECT(ADDRESS(6,COLUMN())&amp;":"&amp;ADDRESS(ROW()-1,COLUMN()))),IFERROR(VLOOKUP($C387,הוצאות!$B:$AA,L$4-1,FALSE),""))</f>
        <v/>
      </c>
      <c r="M387" s="79" t="str">
        <f ca="1">IF($C387="סה""כ",SUM(INDIRECT(ADDRESS(6,COLUMN())&amp;":"&amp;ADDRESS(ROW()-1,COLUMN()))),IFERROR(VLOOKUP($C387,הוצאות!$B:$AA,M$4-1,FALSE),""))</f>
        <v/>
      </c>
      <c r="N387" s="79" t="str">
        <f ca="1">IF($C387="סה""כ",SUM(INDIRECT(ADDRESS(6,COLUMN())&amp;":"&amp;ADDRESS(ROW()-1,COLUMN()))),IFERROR(VLOOKUP($C387,הוצאות!$B:$AA,N$4-1,FALSE),""))</f>
        <v/>
      </c>
      <c r="O387" s="79" t="str">
        <f ca="1">IF($C387="סה""כ",SUM(INDIRECT(ADDRESS(6,COLUMN())&amp;":"&amp;ADDRESS(ROW()-1,COLUMN()))),IFERROR(VLOOKUP($C387,הוצאות!$B:$AA,O$4-1,FALSE),""))</f>
        <v/>
      </c>
    </row>
    <row r="388" spans="1:15" ht="16.5" thickBot="1" x14ac:dyDescent="0.3">
      <c r="A388" s="52">
        <f t="shared" si="6"/>
        <v>0</v>
      </c>
      <c r="C388" s="75" t="str">
        <f>IF(OR(C387="סה""כ",C387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8" s="76" t="str">
        <f>IF(C388="סה""כ","",IFERROR(VLOOKUP($C388,הוצאות!$B:$Z,5,FALSE),""))</f>
        <v/>
      </c>
      <c r="E388" s="77">
        <v>167435</v>
      </c>
      <c r="F388" s="77">
        <v>114565</v>
      </c>
      <c r="G388" s="77">
        <v>145246</v>
      </c>
      <c r="H388" s="78">
        <v>251440</v>
      </c>
      <c r="I388" s="78">
        <v>201029</v>
      </c>
      <c r="J388" s="78">
        <v>265358.28000000003</v>
      </c>
      <c r="K388" s="79" t="str">
        <f ca="1">IF($C388="סה""כ",SUM(INDIRECT(ADDRESS(6,COLUMN())&amp;":"&amp;ADDRESS(ROW()-1,COLUMN()))),IFERROR(VLOOKUP($C388,הוצאות!$B:$AA,K$4-1,FALSE),""))</f>
        <v/>
      </c>
      <c r="L388" s="79" t="str">
        <f ca="1">IF($C388="סה""כ",SUM(INDIRECT(ADDRESS(6,COLUMN())&amp;":"&amp;ADDRESS(ROW()-1,COLUMN()))),IFERROR(VLOOKUP($C388,הוצאות!$B:$AA,L$4-1,FALSE),""))</f>
        <v/>
      </c>
      <c r="M388" s="79" t="str">
        <f ca="1">IF($C388="סה""כ",SUM(INDIRECT(ADDRESS(6,COLUMN())&amp;":"&amp;ADDRESS(ROW()-1,COLUMN()))),IFERROR(VLOOKUP($C388,הוצאות!$B:$AA,M$4-1,FALSE),""))</f>
        <v/>
      </c>
      <c r="N388" s="79" t="str">
        <f ca="1">IF($C388="סה""כ",SUM(INDIRECT(ADDRESS(6,COLUMN())&amp;":"&amp;ADDRESS(ROW()-1,COLUMN()))),IFERROR(VLOOKUP($C388,הוצאות!$B:$AA,N$4-1,FALSE),""))</f>
        <v/>
      </c>
      <c r="O388" s="79" t="str">
        <f ca="1">IF($C388="סה""כ",SUM(INDIRECT(ADDRESS(6,COLUMN())&amp;":"&amp;ADDRESS(ROW()-1,COLUMN()))),IFERROR(VLOOKUP($C388,הוצאות!$B:$AA,O$4-1,FALSE),""))</f>
        <v/>
      </c>
    </row>
    <row r="389" spans="1:15" ht="16.5" thickBot="1" x14ac:dyDescent="0.3">
      <c r="A389" s="52">
        <f t="shared" si="6"/>
        <v>0</v>
      </c>
      <c r="C389" s="75" t="str">
        <f>IF(OR(C388="סה""כ",C388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89" s="76" t="str">
        <f>IF(C389="סה""כ","",IFERROR(VLOOKUP($C389,הוצאות!$B:$Z,5,FALSE),""))</f>
        <v/>
      </c>
      <c r="E389" s="77">
        <v>167435</v>
      </c>
      <c r="F389" s="77">
        <v>114565</v>
      </c>
      <c r="G389" s="77">
        <v>145246</v>
      </c>
      <c r="H389" s="78">
        <v>251440</v>
      </c>
      <c r="I389" s="78">
        <v>201029</v>
      </c>
      <c r="J389" s="78">
        <v>265358.28000000003</v>
      </c>
      <c r="K389" s="79" t="str">
        <f ca="1">IF($C389="סה""כ",SUM(INDIRECT(ADDRESS(6,COLUMN())&amp;":"&amp;ADDRESS(ROW()-1,COLUMN()))),IFERROR(VLOOKUP($C389,הוצאות!$B:$AA,K$4-1,FALSE),""))</f>
        <v/>
      </c>
      <c r="L389" s="79" t="str">
        <f ca="1">IF($C389="סה""כ",SUM(INDIRECT(ADDRESS(6,COLUMN())&amp;":"&amp;ADDRESS(ROW()-1,COLUMN()))),IFERROR(VLOOKUP($C389,הוצאות!$B:$AA,L$4-1,FALSE),""))</f>
        <v/>
      </c>
      <c r="M389" s="79" t="str">
        <f ca="1">IF($C389="סה""כ",SUM(INDIRECT(ADDRESS(6,COLUMN())&amp;":"&amp;ADDRESS(ROW()-1,COLUMN()))),IFERROR(VLOOKUP($C389,הוצאות!$B:$AA,M$4-1,FALSE),""))</f>
        <v/>
      </c>
      <c r="N389" s="79" t="str">
        <f ca="1">IF($C389="סה""כ",SUM(INDIRECT(ADDRESS(6,COLUMN())&amp;":"&amp;ADDRESS(ROW()-1,COLUMN()))),IFERROR(VLOOKUP($C389,הוצאות!$B:$AA,N$4-1,FALSE),""))</f>
        <v/>
      </c>
      <c r="O389" s="79" t="str">
        <f ca="1">IF($C389="סה""כ",SUM(INDIRECT(ADDRESS(6,COLUMN())&amp;":"&amp;ADDRESS(ROW()-1,COLUMN()))),IFERROR(VLOOKUP($C389,הוצאות!$B:$AA,O$4-1,FALSE),""))</f>
        <v/>
      </c>
    </row>
    <row r="390" spans="1:15" ht="16.5" thickBot="1" x14ac:dyDescent="0.3">
      <c r="A390" s="52">
        <f t="shared" si="6"/>
        <v>0</v>
      </c>
      <c r="C390" s="75" t="str">
        <f>IF(OR(C389="סה""כ",C389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0" s="76" t="str">
        <f>IF(C390="סה""כ","",IFERROR(VLOOKUP($C390,הוצאות!$B:$Z,5,FALSE),""))</f>
        <v/>
      </c>
      <c r="E390" s="77">
        <v>167435</v>
      </c>
      <c r="F390" s="77">
        <v>114565</v>
      </c>
      <c r="G390" s="77">
        <v>145246</v>
      </c>
      <c r="H390" s="78">
        <v>251440</v>
      </c>
      <c r="I390" s="78">
        <v>201029</v>
      </c>
      <c r="J390" s="78">
        <v>265358.28000000003</v>
      </c>
      <c r="K390" s="79" t="str">
        <f ca="1">IF($C390="סה""כ",SUM(INDIRECT(ADDRESS(6,COLUMN())&amp;":"&amp;ADDRESS(ROW()-1,COLUMN()))),IFERROR(VLOOKUP($C390,הוצאות!$B:$AA,K$4-1,FALSE),""))</f>
        <v/>
      </c>
      <c r="L390" s="79" t="str">
        <f ca="1">IF($C390="סה""כ",SUM(INDIRECT(ADDRESS(6,COLUMN())&amp;":"&amp;ADDRESS(ROW()-1,COLUMN()))),IFERROR(VLOOKUP($C390,הוצאות!$B:$AA,L$4-1,FALSE),""))</f>
        <v/>
      </c>
      <c r="M390" s="79" t="str">
        <f ca="1">IF($C390="סה""כ",SUM(INDIRECT(ADDRESS(6,COLUMN())&amp;":"&amp;ADDRESS(ROW()-1,COLUMN()))),IFERROR(VLOOKUP($C390,הוצאות!$B:$AA,M$4-1,FALSE),""))</f>
        <v/>
      </c>
      <c r="N390" s="79" t="str">
        <f ca="1">IF($C390="סה""כ",SUM(INDIRECT(ADDRESS(6,COLUMN())&amp;":"&amp;ADDRESS(ROW()-1,COLUMN()))),IFERROR(VLOOKUP($C390,הוצאות!$B:$AA,N$4-1,FALSE),""))</f>
        <v/>
      </c>
      <c r="O390" s="79" t="str">
        <f ca="1">IF($C390="סה""כ",SUM(INDIRECT(ADDRESS(6,COLUMN())&amp;":"&amp;ADDRESS(ROW()-1,COLUMN()))),IFERROR(VLOOKUP($C390,הוצאות!$B:$AA,O$4-1,FALSE),""))</f>
        <v/>
      </c>
    </row>
    <row r="391" spans="1:15" ht="16.5" thickBot="1" x14ac:dyDescent="0.3">
      <c r="A391" s="52">
        <f t="shared" ref="A391:A454" si="7">IF(C391&lt;2000000000,1,0)</f>
        <v>0</v>
      </c>
      <c r="C391" s="75" t="str">
        <f>IF(OR(C390="סה""כ",C390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1" s="76" t="str">
        <f>IF(C391="סה""כ","",IFERROR(VLOOKUP($C391,הוצאות!$B:$Z,5,FALSE),""))</f>
        <v/>
      </c>
      <c r="E391" s="77">
        <v>167435</v>
      </c>
      <c r="F391" s="77">
        <v>114565</v>
      </c>
      <c r="G391" s="77">
        <v>145246</v>
      </c>
      <c r="H391" s="78">
        <v>251440</v>
      </c>
      <c r="I391" s="78">
        <v>201029</v>
      </c>
      <c r="J391" s="78">
        <v>265358.28000000003</v>
      </c>
      <c r="K391" s="79" t="str">
        <f ca="1">IF($C391="סה""כ",SUM(INDIRECT(ADDRESS(6,COLUMN())&amp;":"&amp;ADDRESS(ROW()-1,COLUMN()))),IFERROR(VLOOKUP($C391,הוצאות!$B:$AA,K$4-1,FALSE),""))</f>
        <v/>
      </c>
      <c r="L391" s="79" t="str">
        <f ca="1">IF($C391="סה""כ",SUM(INDIRECT(ADDRESS(6,COLUMN())&amp;":"&amp;ADDRESS(ROW()-1,COLUMN()))),IFERROR(VLOOKUP($C391,הוצאות!$B:$AA,L$4-1,FALSE),""))</f>
        <v/>
      </c>
      <c r="M391" s="79" t="str">
        <f ca="1">IF($C391="סה""כ",SUM(INDIRECT(ADDRESS(6,COLUMN())&amp;":"&amp;ADDRESS(ROW()-1,COLUMN()))),IFERROR(VLOOKUP($C391,הוצאות!$B:$AA,M$4-1,FALSE),""))</f>
        <v/>
      </c>
      <c r="N391" s="79" t="str">
        <f ca="1">IF($C391="סה""כ",SUM(INDIRECT(ADDRESS(6,COLUMN())&amp;":"&amp;ADDRESS(ROW()-1,COLUMN()))),IFERROR(VLOOKUP($C391,הוצאות!$B:$AA,N$4-1,FALSE),""))</f>
        <v/>
      </c>
      <c r="O391" s="79" t="str">
        <f ca="1">IF($C391="סה""כ",SUM(INDIRECT(ADDRESS(6,COLUMN())&amp;":"&amp;ADDRESS(ROW()-1,COLUMN()))),IFERROR(VLOOKUP($C391,הוצאות!$B:$AA,O$4-1,FALSE),""))</f>
        <v/>
      </c>
    </row>
    <row r="392" spans="1:15" ht="16.5" thickBot="1" x14ac:dyDescent="0.3">
      <c r="A392" s="52">
        <f t="shared" si="7"/>
        <v>0</v>
      </c>
      <c r="C392" s="75" t="str">
        <f>IF(OR(C391="סה""כ",C391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2" s="76" t="str">
        <f>IF(C392="סה""כ","",IFERROR(VLOOKUP($C392,הוצאות!$B:$Z,5,FALSE),""))</f>
        <v/>
      </c>
      <c r="E392" s="77">
        <v>167435</v>
      </c>
      <c r="F392" s="77">
        <v>114565</v>
      </c>
      <c r="G392" s="77">
        <v>145246</v>
      </c>
      <c r="H392" s="78">
        <v>251440</v>
      </c>
      <c r="I392" s="78">
        <v>201029</v>
      </c>
      <c r="J392" s="78">
        <v>265358.28000000003</v>
      </c>
      <c r="K392" s="79" t="str">
        <f ca="1">IF($C392="סה""כ",SUM(INDIRECT(ADDRESS(6,COLUMN())&amp;":"&amp;ADDRESS(ROW()-1,COLUMN()))),IFERROR(VLOOKUP($C392,הוצאות!$B:$AA,K$4-1,FALSE),""))</f>
        <v/>
      </c>
      <c r="L392" s="79" t="str">
        <f ca="1">IF($C392="סה""כ",SUM(INDIRECT(ADDRESS(6,COLUMN())&amp;":"&amp;ADDRESS(ROW()-1,COLUMN()))),IFERROR(VLOOKUP($C392,הוצאות!$B:$AA,L$4-1,FALSE),""))</f>
        <v/>
      </c>
      <c r="M392" s="79" t="str">
        <f ca="1">IF($C392="סה""כ",SUM(INDIRECT(ADDRESS(6,COLUMN())&amp;":"&amp;ADDRESS(ROW()-1,COLUMN()))),IFERROR(VLOOKUP($C392,הוצאות!$B:$AA,M$4-1,FALSE),""))</f>
        <v/>
      </c>
      <c r="N392" s="79" t="str">
        <f ca="1">IF($C392="סה""כ",SUM(INDIRECT(ADDRESS(6,COLUMN())&amp;":"&amp;ADDRESS(ROW()-1,COLUMN()))),IFERROR(VLOOKUP($C392,הוצאות!$B:$AA,N$4-1,FALSE),""))</f>
        <v/>
      </c>
      <c r="O392" s="79" t="str">
        <f ca="1">IF($C392="סה""כ",SUM(INDIRECT(ADDRESS(6,COLUMN())&amp;":"&amp;ADDRESS(ROW()-1,COLUMN()))),IFERROR(VLOOKUP($C392,הוצאות!$B:$AA,O$4-1,FALSE),""))</f>
        <v/>
      </c>
    </row>
    <row r="393" spans="1:15" ht="16.5" thickBot="1" x14ac:dyDescent="0.3">
      <c r="A393" s="52">
        <f t="shared" si="7"/>
        <v>0</v>
      </c>
      <c r="C393" s="75" t="str">
        <f>IF(OR(C392="סה""כ",C392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3" s="76" t="str">
        <f>IF(C393="סה""כ","",IFERROR(VLOOKUP($C393,הוצאות!$B:$Z,5,FALSE),""))</f>
        <v/>
      </c>
      <c r="E393" s="77">
        <v>167435</v>
      </c>
      <c r="F393" s="77">
        <v>114565</v>
      </c>
      <c r="G393" s="77">
        <v>145246</v>
      </c>
      <c r="H393" s="78">
        <v>251440</v>
      </c>
      <c r="I393" s="78">
        <v>201029</v>
      </c>
      <c r="J393" s="78">
        <v>265358.28000000003</v>
      </c>
      <c r="K393" s="79" t="str">
        <f ca="1">IF($C393="סה""כ",SUM(INDIRECT(ADDRESS(6,COLUMN())&amp;":"&amp;ADDRESS(ROW()-1,COLUMN()))),IFERROR(VLOOKUP($C393,הוצאות!$B:$AA,K$4-1,FALSE),""))</f>
        <v/>
      </c>
      <c r="L393" s="79" t="str">
        <f ca="1">IF($C393="סה""כ",SUM(INDIRECT(ADDRESS(6,COLUMN())&amp;":"&amp;ADDRESS(ROW()-1,COLUMN()))),IFERROR(VLOOKUP($C393,הוצאות!$B:$AA,L$4-1,FALSE),""))</f>
        <v/>
      </c>
      <c r="M393" s="79" t="str">
        <f ca="1">IF($C393="סה""כ",SUM(INDIRECT(ADDRESS(6,COLUMN())&amp;":"&amp;ADDRESS(ROW()-1,COLUMN()))),IFERROR(VLOOKUP($C393,הוצאות!$B:$AA,M$4-1,FALSE),""))</f>
        <v/>
      </c>
      <c r="N393" s="79" t="str">
        <f ca="1">IF($C393="סה""כ",SUM(INDIRECT(ADDRESS(6,COLUMN())&amp;":"&amp;ADDRESS(ROW()-1,COLUMN()))),IFERROR(VLOOKUP($C393,הוצאות!$B:$AA,N$4-1,FALSE),""))</f>
        <v/>
      </c>
      <c r="O393" s="79" t="str">
        <f ca="1">IF($C393="סה""כ",SUM(INDIRECT(ADDRESS(6,COLUMN())&amp;":"&amp;ADDRESS(ROW()-1,COLUMN()))),IFERROR(VLOOKUP($C393,הוצאות!$B:$AA,O$4-1,FALSE),""))</f>
        <v/>
      </c>
    </row>
    <row r="394" spans="1:15" ht="16.5" thickBot="1" x14ac:dyDescent="0.3">
      <c r="A394" s="52">
        <f t="shared" si="7"/>
        <v>0</v>
      </c>
      <c r="C394" s="75" t="str">
        <f>IF(OR(C393="סה""כ",C393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4" s="76" t="str">
        <f>IF(C394="סה""כ","",IFERROR(VLOOKUP($C394,הוצאות!$B:$Z,5,FALSE),""))</f>
        <v/>
      </c>
      <c r="E394" s="77">
        <v>167435</v>
      </c>
      <c r="F394" s="77">
        <v>114565</v>
      </c>
      <c r="G394" s="77">
        <v>145246</v>
      </c>
      <c r="H394" s="78">
        <v>251440</v>
      </c>
      <c r="I394" s="78">
        <v>201029</v>
      </c>
      <c r="J394" s="78">
        <v>265358.28000000003</v>
      </c>
      <c r="K394" s="79" t="str">
        <f ca="1">IF($C394="סה""כ",SUM(INDIRECT(ADDRESS(6,COLUMN())&amp;":"&amp;ADDRESS(ROW()-1,COLUMN()))),IFERROR(VLOOKUP($C394,הוצאות!$B:$AA,K$4-1,FALSE),""))</f>
        <v/>
      </c>
      <c r="L394" s="79" t="str">
        <f ca="1">IF($C394="סה""כ",SUM(INDIRECT(ADDRESS(6,COLUMN())&amp;":"&amp;ADDRESS(ROW()-1,COLUMN()))),IFERROR(VLOOKUP($C394,הוצאות!$B:$AA,L$4-1,FALSE),""))</f>
        <v/>
      </c>
      <c r="M394" s="79" t="str">
        <f ca="1">IF($C394="סה""כ",SUM(INDIRECT(ADDRESS(6,COLUMN())&amp;":"&amp;ADDRESS(ROW()-1,COLUMN()))),IFERROR(VLOOKUP($C394,הוצאות!$B:$AA,M$4-1,FALSE),""))</f>
        <v/>
      </c>
      <c r="N394" s="79" t="str">
        <f ca="1">IF($C394="סה""כ",SUM(INDIRECT(ADDRESS(6,COLUMN())&amp;":"&amp;ADDRESS(ROW()-1,COLUMN()))),IFERROR(VLOOKUP($C394,הוצאות!$B:$AA,N$4-1,FALSE),""))</f>
        <v/>
      </c>
      <c r="O394" s="79" t="str">
        <f ca="1">IF($C394="סה""כ",SUM(INDIRECT(ADDRESS(6,COLUMN())&amp;":"&amp;ADDRESS(ROW()-1,COLUMN()))),IFERROR(VLOOKUP($C394,הוצאות!$B:$AA,O$4-1,FALSE),""))</f>
        <v/>
      </c>
    </row>
    <row r="395" spans="1:15" ht="16.5" thickBot="1" x14ac:dyDescent="0.3">
      <c r="A395" s="52">
        <f t="shared" si="7"/>
        <v>0</v>
      </c>
      <c r="C395" s="75" t="str">
        <f>IF(OR(C394="סה""כ",C394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5" s="76" t="str">
        <f>IF(C395="סה""כ","",IFERROR(VLOOKUP($C395,הוצאות!$B:$Z,5,FALSE),""))</f>
        <v/>
      </c>
      <c r="E395" s="77">
        <v>167435</v>
      </c>
      <c r="F395" s="77">
        <v>114565</v>
      </c>
      <c r="G395" s="77">
        <v>145246</v>
      </c>
      <c r="H395" s="78">
        <v>251440</v>
      </c>
      <c r="I395" s="78">
        <v>201029</v>
      </c>
      <c r="J395" s="78">
        <v>265358.28000000003</v>
      </c>
      <c r="K395" s="79" t="str">
        <f ca="1">IF($C395="סה""כ",SUM(INDIRECT(ADDRESS(6,COLUMN())&amp;":"&amp;ADDRESS(ROW()-1,COLUMN()))),IFERROR(VLOOKUP($C395,הוצאות!$B:$AA,K$4-1,FALSE),""))</f>
        <v/>
      </c>
      <c r="L395" s="79" t="str">
        <f ca="1">IF($C395="סה""כ",SUM(INDIRECT(ADDRESS(6,COLUMN())&amp;":"&amp;ADDRESS(ROW()-1,COLUMN()))),IFERROR(VLOOKUP($C395,הוצאות!$B:$AA,L$4-1,FALSE),""))</f>
        <v/>
      </c>
      <c r="M395" s="79" t="str">
        <f ca="1">IF($C395="סה""כ",SUM(INDIRECT(ADDRESS(6,COLUMN())&amp;":"&amp;ADDRESS(ROW()-1,COLUMN()))),IFERROR(VLOOKUP($C395,הוצאות!$B:$AA,M$4-1,FALSE),""))</f>
        <v/>
      </c>
      <c r="N395" s="79" t="str">
        <f ca="1">IF($C395="סה""כ",SUM(INDIRECT(ADDRESS(6,COLUMN())&amp;":"&amp;ADDRESS(ROW()-1,COLUMN()))),IFERROR(VLOOKUP($C395,הוצאות!$B:$AA,N$4-1,FALSE),""))</f>
        <v/>
      </c>
      <c r="O395" s="79" t="str">
        <f ca="1">IF($C395="סה""כ",SUM(INDIRECT(ADDRESS(6,COLUMN())&amp;":"&amp;ADDRESS(ROW()-1,COLUMN()))),IFERROR(VLOOKUP($C395,הוצאות!$B:$AA,O$4-1,FALSE),""))</f>
        <v/>
      </c>
    </row>
    <row r="396" spans="1:15" ht="16.5" thickBot="1" x14ac:dyDescent="0.3">
      <c r="A396" s="52">
        <f t="shared" si="7"/>
        <v>0</v>
      </c>
      <c r="C396" s="75" t="str">
        <f>IF(OR(C395="סה""כ",C395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6" s="76" t="str">
        <f>IF(C396="סה""כ","",IFERROR(VLOOKUP($C396,הוצאות!$B:$Z,5,FALSE),""))</f>
        <v/>
      </c>
      <c r="E396" s="77">
        <v>167435</v>
      </c>
      <c r="F396" s="77">
        <v>114565</v>
      </c>
      <c r="G396" s="77">
        <v>145246</v>
      </c>
      <c r="H396" s="78">
        <v>251440</v>
      </c>
      <c r="I396" s="78">
        <v>201029</v>
      </c>
      <c r="J396" s="78">
        <v>265358.28000000003</v>
      </c>
      <c r="K396" s="79" t="str">
        <f ca="1">IF($C396="סה""כ",SUM(INDIRECT(ADDRESS(6,COLUMN())&amp;":"&amp;ADDRESS(ROW()-1,COLUMN()))),IFERROR(VLOOKUP($C396,הוצאות!$B:$AA,K$4-1,FALSE),""))</f>
        <v/>
      </c>
      <c r="L396" s="79" t="str">
        <f ca="1">IF($C396="סה""כ",SUM(INDIRECT(ADDRESS(6,COLUMN())&amp;":"&amp;ADDRESS(ROW()-1,COLUMN()))),IFERROR(VLOOKUP($C396,הוצאות!$B:$AA,L$4-1,FALSE),""))</f>
        <v/>
      </c>
      <c r="M396" s="79" t="str">
        <f ca="1">IF($C396="סה""כ",SUM(INDIRECT(ADDRESS(6,COLUMN())&amp;":"&amp;ADDRESS(ROW()-1,COLUMN()))),IFERROR(VLOOKUP($C396,הוצאות!$B:$AA,M$4-1,FALSE),""))</f>
        <v/>
      </c>
      <c r="N396" s="79" t="str">
        <f ca="1">IF($C396="סה""כ",SUM(INDIRECT(ADDRESS(6,COLUMN())&amp;":"&amp;ADDRESS(ROW()-1,COLUMN()))),IFERROR(VLOOKUP($C396,הוצאות!$B:$AA,N$4-1,FALSE),""))</f>
        <v/>
      </c>
      <c r="O396" s="79" t="str">
        <f ca="1">IF($C396="סה""כ",SUM(INDIRECT(ADDRESS(6,COLUMN())&amp;":"&amp;ADDRESS(ROW()-1,COLUMN()))),IFERROR(VLOOKUP($C396,הוצאות!$B:$AA,O$4-1,FALSE),""))</f>
        <v/>
      </c>
    </row>
    <row r="397" spans="1:15" ht="16.5" thickBot="1" x14ac:dyDescent="0.3">
      <c r="A397" s="52">
        <f t="shared" si="7"/>
        <v>0</v>
      </c>
      <c r="C397" s="75" t="str">
        <f>IF(OR(C396="סה""כ",C396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7" s="76" t="str">
        <f>IF(C397="סה""כ","",IFERROR(VLOOKUP($C397,הוצאות!$B:$Z,5,FALSE),""))</f>
        <v/>
      </c>
      <c r="E397" s="77">
        <v>167435</v>
      </c>
      <c r="F397" s="77">
        <v>114565</v>
      </c>
      <c r="G397" s="77">
        <v>145246</v>
      </c>
      <c r="H397" s="78">
        <v>251440</v>
      </c>
      <c r="I397" s="78">
        <v>201029</v>
      </c>
      <c r="J397" s="78">
        <v>265358.28000000003</v>
      </c>
      <c r="K397" s="79" t="str">
        <f ca="1">IF($C397="סה""כ",SUM(INDIRECT(ADDRESS(6,COLUMN())&amp;":"&amp;ADDRESS(ROW()-1,COLUMN()))),IFERROR(VLOOKUP($C397,הוצאות!$B:$AA,K$4-1,FALSE),""))</f>
        <v/>
      </c>
      <c r="L397" s="79" t="str">
        <f ca="1">IF($C397="סה""כ",SUM(INDIRECT(ADDRESS(6,COLUMN())&amp;":"&amp;ADDRESS(ROW()-1,COLUMN()))),IFERROR(VLOOKUP($C397,הוצאות!$B:$AA,L$4-1,FALSE),""))</f>
        <v/>
      </c>
      <c r="M397" s="79" t="str">
        <f ca="1">IF($C397="סה""כ",SUM(INDIRECT(ADDRESS(6,COLUMN())&amp;":"&amp;ADDRESS(ROW()-1,COLUMN()))),IFERROR(VLOOKUP($C397,הוצאות!$B:$AA,M$4-1,FALSE),""))</f>
        <v/>
      </c>
      <c r="N397" s="79" t="str">
        <f ca="1">IF($C397="סה""כ",SUM(INDIRECT(ADDRESS(6,COLUMN())&amp;":"&amp;ADDRESS(ROW()-1,COLUMN()))),IFERROR(VLOOKUP($C397,הוצאות!$B:$AA,N$4-1,FALSE),""))</f>
        <v/>
      </c>
      <c r="O397" s="79" t="str">
        <f ca="1">IF($C397="סה""כ",SUM(INDIRECT(ADDRESS(6,COLUMN())&amp;":"&amp;ADDRESS(ROW()-1,COLUMN()))),IFERROR(VLOOKUP($C397,הוצאות!$B:$AA,O$4-1,FALSE),""))</f>
        <v/>
      </c>
    </row>
    <row r="398" spans="1:15" ht="16.5" thickBot="1" x14ac:dyDescent="0.3">
      <c r="A398" s="52">
        <f t="shared" si="7"/>
        <v>0</v>
      </c>
      <c r="C398" s="75" t="str">
        <f>IF(OR(C397="סה""כ",C397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8" s="76" t="str">
        <f>IF(C398="סה""כ","",IFERROR(VLOOKUP($C398,הוצאות!$B:$Z,5,FALSE),""))</f>
        <v/>
      </c>
      <c r="E398" s="77">
        <v>167435</v>
      </c>
      <c r="F398" s="77">
        <v>114565</v>
      </c>
      <c r="G398" s="77">
        <v>145246</v>
      </c>
      <c r="H398" s="78">
        <v>251440</v>
      </c>
      <c r="I398" s="78">
        <v>201029</v>
      </c>
      <c r="J398" s="78">
        <v>265358.28000000003</v>
      </c>
      <c r="K398" s="79" t="str">
        <f ca="1">IF($C398="סה""כ",SUM(INDIRECT(ADDRESS(6,COLUMN())&amp;":"&amp;ADDRESS(ROW()-1,COLUMN()))),IFERROR(VLOOKUP($C398,הוצאות!$B:$AA,K$4-1,FALSE),""))</f>
        <v/>
      </c>
      <c r="L398" s="79" t="str">
        <f ca="1">IF($C398="סה""כ",SUM(INDIRECT(ADDRESS(6,COLUMN())&amp;":"&amp;ADDRESS(ROW()-1,COLUMN()))),IFERROR(VLOOKUP($C398,הוצאות!$B:$AA,L$4-1,FALSE),""))</f>
        <v/>
      </c>
      <c r="M398" s="79" t="str">
        <f ca="1">IF($C398="סה""כ",SUM(INDIRECT(ADDRESS(6,COLUMN())&amp;":"&amp;ADDRESS(ROW()-1,COLUMN()))),IFERROR(VLOOKUP($C398,הוצאות!$B:$AA,M$4-1,FALSE),""))</f>
        <v/>
      </c>
      <c r="N398" s="79" t="str">
        <f ca="1">IF($C398="סה""כ",SUM(INDIRECT(ADDRESS(6,COLUMN())&amp;":"&amp;ADDRESS(ROW()-1,COLUMN()))),IFERROR(VLOOKUP($C398,הוצאות!$B:$AA,N$4-1,FALSE),""))</f>
        <v/>
      </c>
      <c r="O398" s="79" t="str">
        <f ca="1">IF($C398="סה""כ",SUM(INDIRECT(ADDRESS(6,COLUMN())&amp;":"&amp;ADDRESS(ROW()-1,COLUMN()))),IFERROR(VLOOKUP($C398,הוצאות!$B:$AA,O$4-1,FALSE),""))</f>
        <v/>
      </c>
    </row>
    <row r="399" spans="1:15" ht="16.5" thickBot="1" x14ac:dyDescent="0.3">
      <c r="A399" s="52">
        <f t="shared" si="7"/>
        <v>0</v>
      </c>
      <c r="C399" s="75" t="str">
        <f>IF(OR(C398="סה""כ",C398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399" s="76" t="str">
        <f>IF(C399="סה""כ","",IFERROR(VLOOKUP($C399,הוצאות!$B:$Z,5,FALSE),""))</f>
        <v/>
      </c>
      <c r="E399" s="77">
        <v>167435</v>
      </c>
      <c r="F399" s="77">
        <v>114565</v>
      </c>
      <c r="G399" s="77">
        <v>145246</v>
      </c>
      <c r="H399" s="78">
        <v>251440</v>
      </c>
      <c r="I399" s="78">
        <v>201029</v>
      </c>
      <c r="J399" s="78">
        <v>265358.28000000003</v>
      </c>
      <c r="K399" s="79" t="str">
        <f ca="1">IF($C399="סה""כ",SUM(INDIRECT(ADDRESS(6,COLUMN())&amp;":"&amp;ADDRESS(ROW()-1,COLUMN()))),IFERROR(VLOOKUP($C399,הוצאות!$B:$AA,K$4-1,FALSE),""))</f>
        <v/>
      </c>
      <c r="L399" s="79" t="str">
        <f ca="1">IF($C399="סה""כ",SUM(INDIRECT(ADDRESS(6,COLUMN())&amp;":"&amp;ADDRESS(ROW()-1,COLUMN()))),IFERROR(VLOOKUP($C399,הוצאות!$B:$AA,L$4-1,FALSE),""))</f>
        <v/>
      </c>
      <c r="M399" s="79" t="str">
        <f ca="1">IF($C399="סה""כ",SUM(INDIRECT(ADDRESS(6,COLUMN())&amp;":"&amp;ADDRESS(ROW()-1,COLUMN()))),IFERROR(VLOOKUP($C399,הוצאות!$B:$AA,M$4-1,FALSE),""))</f>
        <v/>
      </c>
      <c r="N399" s="79" t="str">
        <f ca="1">IF($C399="סה""כ",SUM(INDIRECT(ADDRESS(6,COLUMN())&amp;":"&amp;ADDRESS(ROW()-1,COLUMN()))),IFERROR(VLOOKUP($C399,הוצאות!$B:$AA,N$4-1,FALSE),""))</f>
        <v/>
      </c>
      <c r="O399" s="79" t="str">
        <f ca="1">IF($C399="סה""כ",SUM(INDIRECT(ADDRESS(6,COLUMN())&amp;":"&amp;ADDRESS(ROW()-1,COLUMN()))),IFERROR(VLOOKUP($C399,הוצאות!$B:$AA,O$4-1,FALSE),""))</f>
        <v/>
      </c>
    </row>
    <row r="400" spans="1:15" ht="16.5" thickBot="1" x14ac:dyDescent="0.3">
      <c r="A400" s="52">
        <f t="shared" si="7"/>
        <v>0</v>
      </c>
      <c r="C400" s="75" t="str">
        <f>IF(OR(C399="סה""כ",C399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0" s="76" t="str">
        <f>IF(C400="סה""כ","",IFERROR(VLOOKUP($C400,הוצאות!$B:$Z,5,FALSE),""))</f>
        <v/>
      </c>
      <c r="E400" s="77">
        <v>167435</v>
      </c>
      <c r="F400" s="77">
        <v>114565</v>
      </c>
      <c r="G400" s="77">
        <v>145246</v>
      </c>
      <c r="H400" s="78">
        <v>251440</v>
      </c>
      <c r="I400" s="78">
        <v>201029</v>
      </c>
      <c r="J400" s="78">
        <v>265358.28000000003</v>
      </c>
      <c r="K400" s="79" t="str">
        <f ca="1">IF($C400="סה""כ",SUM(INDIRECT(ADDRESS(6,COLUMN())&amp;":"&amp;ADDRESS(ROW()-1,COLUMN()))),IFERROR(VLOOKUP($C400,הוצאות!$B:$AA,K$4-1,FALSE),""))</f>
        <v/>
      </c>
      <c r="L400" s="79" t="str">
        <f ca="1">IF($C400="סה""כ",SUM(INDIRECT(ADDRESS(6,COLUMN())&amp;":"&amp;ADDRESS(ROW()-1,COLUMN()))),IFERROR(VLOOKUP($C400,הוצאות!$B:$AA,L$4-1,FALSE),""))</f>
        <v/>
      </c>
      <c r="M400" s="79" t="str">
        <f ca="1">IF($C400="סה""כ",SUM(INDIRECT(ADDRESS(6,COLUMN())&amp;":"&amp;ADDRESS(ROW()-1,COLUMN()))),IFERROR(VLOOKUP($C400,הוצאות!$B:$AA,M$4-1,FALSE),""))</f>
        <v/>
      </c>
      <c r="N400" s="79" t="str">
        <f ca="1">IF($C400="סה""כ",SUM(INDIRECT(ADDRESS(6,COLUMN())&amp;":"&amp;ADDRESS(ROW()-1,COLUMN()))),IFERROR(VLOOKUP($C400,הוצאות!$B:$AA,N$4-1,FALSE),""))</f>
        <v/>
      </c>
      <c r="O400" s="79" t="str">
        <f ca="1">IF($C400="סה""כ",SUM(INDIRECT(ADDRESS(6,COLUMN())&amp;":"&amp;ADDRESS(ROW()-1,COLUMN()))),IFERROR(VLOOKUP($C400,הוצאות!$B:$AA,O$4-1,FALSE),""))</f>
        <v/>
      </c>
    </row>
    <row r="401" spans="1:15" ht="16.5" thickBot="1" x14ac:dyDescent="0.3">
      <c r="A401" s="52">
        <f t="shared" si="7"/>
        <v>0</v>
      </c>
      <c r="C401" s="75" t="str">
        <f>IF(OR(C400="סה""כ",C400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1" s="76" t="str">
        <f>IF(C401="סה""כ","",IFERROR(VLOOKUP($C401,הוצאות!$B:$Z,5,FALSE),""))</f>
        <v/>
      </c>
      <c r="E401" s="77">
        <v>167435</v>
      </c>
      <c r="F401" s="77">
        <v>114565</v>
      </c>
      <c r="G401" s="77">
        <v>145246</v>
      </c>
      <c r="H401" s="78">
        <v>251440</v>
      </c>
      <c r="I401" s="78">
        <v>201029</v>
      </c>
      <c r="J401" s="78">
        <v>265358.28000000003</v>
      </c>
      <c r="K401" s="79" t="str">
        <f ca="1">IF($C401="סה""כ",SUM(INDIRECT(ADDRESS(6,COLUMN())&amp;":"&amp;ADDRESS(ROW()-1,COLUMN()))),IFERROR(VLOOKUP($C401,הוצאות!$B:$AA,K$4-1,FALSE),""))</f>
        <v/>
      </c>
      <c r="L401" s="79" t="str">
        <f ca="1">IF($C401="סה""כ",SUM(INDIRECT(ADDRESS(6,COLUMN())&amp;":"&amp;ADDRESS(ROW()-1,COLUMN()))),IFERROR(VLOOKUP($C401,הוצאות!$B:$AA,L$4-1,FALSE),""))</f>
        <v/>
      </c>
      <c r="M401" s="79" t="str">
        <f ca="1">IF($C401="סה""כ",SUM(INDIRECT(ADDRESS(6,COLUMN())&amp;":"&amp;ADDRESS(ROW()-1,COLUMN()))),IFERROR(VLOOKUP($C401,הוצאות!$B:$AA,M$4-1,FALSE),""))</f>
        <v/>
      </c>
      <c r="N401" s="79" t="str">
        <f ca="1">IF($C401="סה""כ",SUM(INDIRECT(ADDRESS(6,COLUMN())&amp;":"&amp;ADDRESS(ROW()-1,COLUMN()))),IFERROR(VLOOKUP($C401,הוצאות!$B:$AA,N$4-1,FALSE),""))</f>
        <v/>
      </c>
      <c r="O401" s="79" t="str">
        <f ca="1">IF($C401="סה""כ",SUM(INDIRECT(ADDRESS(6,COLUMN())&amp;":"&amp;ADDRESS(ROW()-1,COLUMN()))),IFERROR(VLOOKUP($C401,הוצאות!$B:$AA,O$4-1,FALSE),""))</f>
        <v/>
      </c>
    </row>
    <row r="402" spans="1:15" ht="16.5" thickBot="1" x14ac:dyDescent="0.3">
      <c r="A402" s="52">
        <f t="shared" si="7"/>
        <v>0</v>
      </c>
      <c r="C402" s="75" t="str">
        <f>IF(OR(C401="סה""כ",C401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2" s="76" t="str">
        <f>IF(C402="סה""כ","",IFERROR(VLOOKUP($C402,הוצאות!$B:$Z,5,FALSE),""))</f>
        <v/>
      </c>
      <c r="E402" s="77">
        <v>167435</v>
      </c>
      <c r="F402" s="77">
        <v>114565</v>
      </c>
      <c r="G402" s="77">
        <v>145246</v>
      </c>
      <c r="H402" s="78">
        <v>251440</v>
      </c>
      <c r="I402" s="78">
        <v>201029</v>
      </c>
      <c r="J402" s="78">
        <v>265358.28000000003</v>
      </c>
      <c r="K402" s="79" t="str">
        <f ca="1">IF($C402="סה""כ",SUM(INDIRECT(ADDRESS(6,COLUMN())&amp;":"&amp;ADDRESS(ROW()-1,COLUMN()))),IFERROR(VLOOKUP($C402,הוצאות!$B:$AA,K$4-1,FALSE),""))</f>
        <v/>
      </c>
      <c r="L402" s="79" t="str">
        <f ca="1">IF($C402="סה""כ",SUM(INDIRECT(ADDRESS(6,COLUMN())&amp;":"&amp;ADDRESS(ROW()-1,COLUMN()))),IFERROR(VLOOKUP($C402,הוצאות!$B:$AA,L$4-1,FALSE),""))</f>
        <v/>
      </c>
      <c r="M402" s="79" t="str">
        <f ca="1">IF($C402="סה""כ",SUM(INDIRECT(ADDRESS(6,COLUMN())&amp;":"&amp;ADDRESS(ROW()-1,COLUMN()))),IFERROR(VLOOKUP($C402,הוצאות!$B:$AA,M$4-1,FALSE),""))</f>
        <v/>
      </c>
      <c r="N402" s="79" t="str">
        <f ca="1">IF($C402="סה""כ",SUM(INDIRECT(ADDRESS(6,COLUMN())&amp;":"&amp;ADDRESS(ROW()-1,COLUMN()))),IFERROR(VLOOKUP($C402,הוצאות!$B:$AA,N$4-1,FALSE),""))</f>
        <v/>
      </c>
      <c r="O402" s="79" t="str">
        <f ca="1">IF($C402="סה""כ",SUM(INDIRECT(ADDRESS(6,COLUMN())&amp;":"&amp;ADDRESS(ROW()-1,COLUMN()))),IFERROR(VLOOKUP($C402,הוצאות!$B:$AA,O$4-1,FALSE),""))</f>
        <v/>
      </c>
    </row>
    <row r="403" spans="1:15" ht="16.5" thickBot="1" x14ac:dyDescent="0.3">
      <c r="A403" s="52">
        <f t="shared" si="7"/>
        <v>0</v>
      </c>
      <c r="C403" s="75" t="str">
        <f>IF(OR(C402="סה""כ",C402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3" s="76" t="str">
        <f>IF(C403="סה""כ","",IFERROR(VLOOKUP($C403,הוצאות!$B:$Z,5,FALSE),""))</f>
        <v/>
      </c>
      <c r="E403" s="77">
        <v>167435</v>
      </c>
      <c r="F403" s="77">
        <v>114565</v>
      </c>
      <c r="G403" s="77">
        <v>145246</v>
      </c>
      <c r="H403" s="78">
        <v>251440</v>
      </c>
      <c r="I403" s="78">
        <v>201029</v>
      </c>
      <c r="J403" s="78">
        <v>265358.28000000003</v>
      </c>
      <c r="K403" s="79" t="str">
        <f ca="1">IF($C403="סה""כ",SUM(INDIRECT(ADDRESS(6,COLUMN())&amp;":"&amp;ADDRESS(ROW()-1,COLUMN()))),IFERROR(VLOOKUP($C403,הוצאות!$B:$AA,K$4-1,FALSE),""))</f>
        <v/>
      </c>
      <c r="L403" s="79" t="str">
        <f ca="1">IF($C403="סה""כ",SUM(INDIRECT(ADDRESS(6,COLUMN())&amp;":"&amp;ADDRESS(ROW()-1,COLUMN()))),IFERROR(VLOOKUP($C403,הוצאות!$B:$AA,L$4-1,FALSE),""))</f>
        <v/>
      </c>
      <c r="M403" s="79" t="str">
        <f ca="1">IF($C403="סה""כ",SUM(INDIRECT(ADDRESS(6,COLUMN())&amp;":"&amp;ADDRESS(ROW()-1,COLUMN()))),IFERROR(VLOOKUP($C403,הוצאות!$B:$AA,M$4-1,FALSE),""))</f>
        <v/>
      </c>
      <c r="N403" s="79" t="str">
        <f ca="1">IF($C403="סה""כ",SUM(INDIRECT(ADDRESS(6,COLUMN())&amp;":"&amp;ADDRESS(ROW()-1,COLUMN()))),IFERROR(VLOOKUP($C403,הוצאות!$B:$AA,N$4-1,FALSE),""))</f>
        <v/>
      </c>
      <c r="O403" s="79" t="str">
        <f ca="1">IF($C403="סה""כ",SUM(INDIRECT(ADDRESS(6,COLUMN())&amp;":"&amp;ADDRESS(ROW()-1,COLUMN()))),IFERROR(VLOOKUP($C403,הוצאות!$B:$AA,O$4-1,FALSE),""))</f>
        <v/>
      </c>
    </row>
    <row r="404" spans="1:15" ht="16.5" thickBot="1" x14ac:dyDescent="0.3">
      <c r="A404" s="52">
        <f t="shared" si="7"/>
        <v>0</v>
      </c>
      <c r="C404" s="75" t="str">
        <f>IF(OR(C403="סה""כ",C403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4" s="76" t="str">
        <f>IF(C404="סה""כ","",IFERROR(VLOOKUP($C404,הוצאות!$B:$Z,5,FALSE),""))</f>
        <v/>
      </c>
      <c r="E404" s="77">
        <v>167435</v>
      </c>
      <c r="F404" s="77">
        <v>114565</v>
      </c>
      <c r="G404" s="77">
        <v>145246</v>
      </c>
      <c r="H404" s="78">
        <v>251440</v>
      </c>
      <c r="I404" s="78">
        <v>201029</v>
      </c>
      <c r="J404" s="78">
        <v>265358.28000000003</v>
      </c>
      <c r="K404" s="79" t="str">
        <f ca="1">IF($C404="סה""כ",SUM(INDIRECT(ADDRESS(6,COLUMN())&amp;":"&amp;ADDRESS(ROW()-1,COLUMN()))),IFERROR(VLOOKUP($C404,הוצאות!$B:$AA,K$4-1,FALSE),""))</f>
        <v/>
      </c>
      <c r="L404" s="79" t="str">
        <f ca="1">IF($C404="סה""כ",SUM(INDIRECT(ADDRESS(6,COLUMN())&amp;":"&amp;ADDRESS(ROW()-1,COLUMN()))),IFERROR(VLOOKUP($C404,הוצאות!$B:$AA,L$4-1,FALSE),""))</f>
        <v/>
      </c>
      <c r="M404" s="79" t="str">
        <f ca="1">IF($C404="סה""כ",SUM(INDIRECT(ADDRESS(6,COLUMN())&amp;":"&amp;ADDRESS(ROW()-1,COLUMN()))),IFERROR(VLOOKUP($C404,הוצאות!$B:$AA,M$4-1,FALSE),""))</f>
        <v/>
      </c>
      <c r="N404" s="79" t="str">
        <f ca="1">IF($C404="סה""כ",SUM(INDIRECT(ADDRESS(6,COLUMN())&amp;":"&amp;ADDRESS(ROW()-1,COLUMN()))),IFERROR(VLOOKUP($C404,הוצאות!$B:$AA,N$4-1,FALSE),""))</f>
        <v/>
      </c>
      <c r="O404" s="79" t="str">
        <f ca="1">IF($C404="סה""כ",SUM(INDIRECT(ADDRESS(6,COLUMN())&amp;":"&amp;ADDRESS(ROW()-1,COLUMN()))),IFERROR(VLOOKUP($C404,הוצאות!$B:$AA,O$4-1,FALSE),""))</f>
        <v/>
      </c>
    </row>
    <row r="405" spans="1:15" ht="16.5" thickBot="1" x14ac:dyDescent="0.3">
      <c r="A405" s="52">
        <f t="shared" si="7"/>
        <v>0</v>
      </c>
      <c r="C405" s="75" t="str">
        <f>IF(OR(C404="סה""כ",C404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5" s="76" t="str">
        <f>IF(C405="סה""כ","",IFERROR(VLOOKUP($C405,הוצאות!$B:$Z,5,FALSE),""))</f>
        <v/>
      </c>
      <c r="E405" s="77">
        <v>167435</v>
      </c>
      <c r="F405" s="77">
        <v>114565</v>
      </c>
      <c r="G405" s="77">
        <v>145246</v>
      </c>
      <c r="H405" s="78">
        <v>251440</v>
      </c>
      <c r="I405" s="78">
        <v>201029</v>
      </c>
      <c r="J405" s="78">
        <v>265358.28000000003</v>
      </c>
      <c r="K405" s="79" t="str">
        <f ca="1">IF($C405="סה""כ",SUM(INDIRECT(ADDRESS(6,COLUMN())&amp;":"&amp;ADDRESS(ROW()-1,COLUMN()))),IFERROR(VLOOKUP($C405,הוצאות!$B:$AA,K$4-1,FALSE),""))</f>
        <v/>
      </c>
      <c r="L405" s="79" t="str">
        <f ca="1">IF($C405="סה""כ",SUM(INDIRECT(ADDRESS(6,COLUMN())&amp;":"&amp;ADDRESS(ROW()-1,COLUMN()))),IFERROR(VLOOKUP($C405,הוצאות!$B:$AA,L$4-1,FALSE),""))</f>
        <v/>
      </c>
      <c r="M405" s="79" t="str">
        <f ca="1">IF($C405="סה""כ",SUM(INDIRECT(ADDRESS(6,COLUMN())&amp;":"&amp;ADDRESS(ROW()-1,COLUMN()))),IFERROR(VLOOKUP($C405,הוצאות!$B:$AA,M$4-1,FALSE),""))</f>
        <v/>
      </c>
      <c r="N405" s="79" t="str">
        <f ca="1">IF($C405="סה""כ",SUM(INDIRECT(ADDRESS(6,COLUMN())&amp;":"&amp;ADDRESS(ROW()-1,COLUMN()))),IFERROR(VLOOKUP($C405,הוצאות!$B:$AA,N$4-1,FALSE),""))</f>
        <v/>
      </c>
      <c r="O405" s="79" t="str">
        <f ca="1">IF($C405="סה""כ",SUM(INDIRECT(ADDRESS(6,COLUMN())&amp;":"&amp;ADDRESS(ROW()-1,COLUMN()))),IFERROR(VLOOKUP($C405,הוצאות!$B:$AA,O$4-1,FALSE),""))</f>
        <v/>
      </c>
    </row>
    <row r="406" spans="1:15" ht="16.5" thickBot="1" x14ac:dyDescent="0.3">
      <c r="A406" s="52">
        <f t="shared" si="7"/>
        <v>0</v>
      </c>
      <c r="C406" s="75" t="str">
        <f>IF(OR(C405="סה""כ",C405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6" s="76" t="str">
        <f>IF(C406="סה""כ","",IFERROR(VLOOKUP($C406,הוצאות!$B:$Z,5,FALSE),""))</f>
        <v/>
      </c>
      <c r="E406" s="77">
        <v>167435</v>
      </c>
      <c r="F406" s="77">
        <v>114565</v>
      </c>
      <c r="G406" s="77">
        <v>145246</v>
      </c>
      <c r="H406" s="78">
        <v>251440</v>
      </c>
      <c r="I406" s="78">
        <v>201029</v>
      </c>
      <c r="J406" s="78">
        <v>265358.28000000003</v>
      </c>
      <c r="K406" s="79" t="str">
        <f ca="1">IF($C406="סה""כ",SUM(INDIRECT(ADDRESS(6,COLUMN())&amp;":"&amp;ADDRESS(ROW()-1,COLUMN()))),IFERROR(VLOOKUP($C406,הוצאות!$B:$AA,K$4-1,FALSE),""))</f>
        <v/>
      </c>
      <c r="L406" s="79" t="str">
        <f ca="1">IF($C406="סה""כ",SUM(INDIRECT(ADDRESS(6,COLUMN())&amp;":"&amp;ADDRESS(ROW()-1,COLUMN()))),IFERROR(VLOOKUP($C406,הוצאות!$B:$AA,L$4-1,FALSE),""))</f>
        <v/>
      </c>
      <c r="M406" s="79" t="str">
        <f ca="1">IF($C406="סה""כ",SUM(INDIRECT(ADDRESS(6,COLUMN())&amp;":"&amp;ADDRESS(ROW()-1,COLUMN()))),IFERROR(VLOOKUP($C406,הוצאות!$B:$AA,M$4-1,FALSE),""))</f>
        <v/>
      </c>
      <c r="N406" s="79" t="str">
        <f ca="1">IF($C406="סה""כ",SUM(INDIRECT(ADDRESS(6,COLUMN())&amp;":"&amp;ADDRESS(ROW()-1,COLUMN()))),IFERROR(VLOOKUP($C406,הוצאות!$B:$AA,N$4-1,FALSE),""))</f>
        <v/>
      </c>
      <c r="O406" s="79" t="str">
        <f ca="1">IF($C406="סה""כ",SUM(INDIRECT(ADDRESS(6,COLUMN())&amp;":"&amp;ADDRESS(ROW()-1,COLUMN()))),IFERROR(VLOOKUP($C406,הוצאות!$B:$AA,O$4-1,FALSE),""))</f>
        <v/>
      </c>
    </row>
    <row r="407" spans="1:15" ht="16.5" thickBot="1" x14ac:dyDescent="0.3">
      <c r="A407" s="52">
        <f t="shared" si="7"/>
        <v>0</v>
      </c>
      <c r="C407" s="75" t="str">
        <f>IF(OR(C406="סה""כ",C406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7" s="76" t="str">
        <f>IF(C407="סה""כ","",IFERROR(VLOOKUP($C407,הוצאות!$B:$Z,5,FALSE),""))</f>
        <v/>
      </c>
      <c r="E407" s="77">
        <v>167435</v>
      </c>
      <c r="F407" s="77">
        <v>114565</v>
      </c>
      <c r="G407" s="77">
        <v>145246</v>
      </c>
      <c r="H407" s="78">
        <v>251440</v>
      </c>
      <c r="I407" s="78">
        <v>201029</v>
      </c>
      <c r="J407" s="78">
        <v>265358.28000000003</v>
      </c>
      <c r="K407" s="79" t="str">
        <f ca="1">IF($C407="סה""כ",SUM(INDIRECT(ADDRESS(6,COLUMN())&amp;":"&amp;ADDRESS(ROW()-1,COLUMN()))),IFERROR(VLOOKUP($C407,הוצאות!$B:$AA,K$4-1,FALSE),""))</f>
        <v/>
      </c>
      <c r="L407" s="79" t="str">
        <f ca="1">IF($C407="סה""כ",SUM(INDIRECT(ADDRESS(6,COLUMN())&amp;":"&amp;ADDRESS(ROW()-1,COLUMN()))),IFERROR(VLOOKUP($C407,הוצאות!$B:$AA,L$4-1,FALSE),""))</f>
        <v/>
      </c>
      <c r="M407" s="79" t="str">
        <f ca="1">IF($C407="סה""כ",SUM(INDIRECT(ADDRESS(6,COLUMN())&amp;":"&amp;ADDRESS(ROW()-1,COLUMN()))),IFERROR(VLOOKUP($C407,הוצאות!$B:$AA,M$4-1,FALSE),""))</f>
        <v/>
      </c>
      <c r="N407" s="79" t="str">
        <f ca="1">IF($C407="סה""כ",SUM(INDIRECT(ADDRESS(6,COLUMN())&amp;":"&amp;ADDRESS(ROW()-1,COLUMN()))),IFERROR(VLOOKUP($C407,הוצאות!$B:$AA,N$4-1,FALSE),""))</f>
        <v/>
      </c>
      <c r="O407" s="79" t="str">
        <f ca="1">IF($C407="סה""כ",SUM(INDIRECT(ADDRESS(6,COLUMN())&amp;":"&amp;ADDRESS(ROW()-1,COLUMN()))),IFERROR(VLOOKUP($C407,הוצאות!$B:$AA,O$4-1,FALSE),""))</f>
        <v/>
      </c>
    </row>
    <row r="408" spans="1:15" ht="16.5" thickBot="1" x14ac:dyDescent="0.3">
      <c r="A408" s="52">
        <f t="shared" si="7"/>
        <v>0</v>
      </c>
      <c r="C408" s="75" t="str">
        <f>IF(OR(C407="סה""כ",C407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8" s="76" t="str">
        <f>IF(C408="סה""כ","",IFERROR(VLOOKUP($C408,הוצאות!$B:$Z,5,FALSE),""))</f>
        <v/>
      </c>
      <c r="E408" s="77">
        <v>167435</v>
      </c>
      <c r="F408" s="77">
        <v>114565</v>
      </c>
      <c r="G408" s="77">
        <v>145246</v>
      </c>
      <c r="H408" s="78">
        <v>251440</v>
      </c>
      <c r="I408" s="78">
        <v>201029</v>
      </c>
      <c r="J408" s="78">
        <v>265358.28000000003</v>
      </c>
      <c r="K408" s="79" t="str">
        <f ca="1">IF($C408="סה""כ",SUM(INDIRECT(ADDRESS(6,COLUMN())&amp;":"&amp;ADDRESS(ROW()-1,COLUMN()))),IFERROR(VLOOKUP($C408,הוצאות!$B:$AA,K$4-1,FALSE),""))</f>
        <v/>
      </c>
      <c r="L408" s="79" t="str">
        <f ca="1">IF($C408="סה""כ",SUM(INDIRECT(ADDRESS(6,COLUMN())&amp;":"&amp;ADDRESS(ROW()-1,COLUMN()))),IFERROR(VLOOKUP($C408,הוצאות!$B:$AA,L$4-1,FALSE),""))</f>
        <v/>
      </c>
      <c r="M408" s="79" t="str">
        <f ca="1">IF($C408="סה""כ",SUM(INDIRECT(ADDRESS(6,COLUMN())&amp;":"&amp;ADDRESS(ROW()-1,COLUMN()))),IFERROR(VLOOKUP($C408,הוצאות!$B:$AA,M$4-1,FALSE),""))</f>
        <v/>
      </c>
      <c r="N408" s="79" t="str">
        <f ca="1">IF($C408="סה""כ",SUM(INDIRECT(ADDRESS(6,COLUMN())&amp;":"&amp;ADDRESS(ROW()-1,COLUMN()))),IFERROR(VLOOKUP($C408,הוצאות!$B:$AA,N$4-1,FALSE),""))</f>
        <v/>
      </c>
      <c r="O408" s="79" t="str">
        <f ca="1">IF($C408="סה""כ",SUM(INDIRECT(ADDRESS(6,COLUMN())&amp;":"&amp;ADDRESS(ROW()-1,COLUMN()))),IFERROR(VLOOKUP($C408,הוצאות!$B:$AA,O$4-1,FALSE),""))</f>
        <v/>
      </c>
    </row>
    <row r="409" spans="1:15" ht="16.5" thickBot="1" x14ac:dyDescent="0.3">
      <c r="A409" s="52">
        <f t="shared" si="7"/>
        <v>0</v>
      </c>
      <c r="C409" s="75" t="str">
        <f>IF(OR(C408="סה""כ",C408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09" s="76" t="str">
        <f>IF(C409="סה""כ","",IFERROR(VLOOKUP($C409,הוצאות!$B:$Z,5,FALSE),""))</f>
        <v/>
      </c>
      <c r="E409" s="77">
        <v>167435</v>
      </c>
      <c r="F409" s="77">
        <v>114565</v>
      </c>
      <c r="G409" s="77">
        <v>145246</v>
      </c>
      <c r="H409" s="78">
        <v>251440</v>
      </c>
      <c r="I409" s="78">
        <v>201029</v>
      </c>
      <c r="J409" s="78">
        <v>265358.28000000003</v>
      </c>
      <c r="K409" s="79" t="str">
        <f ca="1">IF($C409="סה""כ",SUM(INDIRECT(ADDRESS(6,COLUMN())&amp;":"&amp;ADDRESS(ROW()-1,COLUMN()))),IFERROR(VLOOKUP($C409,הוצאות!$B:$AA,K$4-1,FALSE),""))</f>
        <v/>
      </c>
      <c r="L409" s="79" t="str">
        <f ca="1">IF($C409="סה""כ",SUM(INDIRECT(ADDRESS(6,COLUMN())&amp;":"&amp;ADDRESS(ROW()-1,COLUMN()))),IFERROR(VLOOKUP($C409,הוצאות!$B:$AA,L$4-1,FALSE),""))</f>
        <v/>
      </c>
      <c r="M409" s="79" t="str">
        <f ca="1">IF($C409="סה""כ",SUM(INDIRECT(ADDRESS(6,COLUMN())&amp;":"&amp;ADDRESS(ROW()-1,COLUMN()))),IFERROR(VLOOKUP($C409,הוצאות!$B:$AA,M$4-1,FALSE),""))</f>
        <v/>
      </c>
      <c r="N409" s="79" t="str">
        <f ca="1">IF($C409="סה""כ",SUM(INDIRECT(ADDRESS(6,COLUMN())&amp;":"&amp;ADDRESS(ROW()-1,COLUMN()))),IFERROR(VLOOKUP($C409,הוצאות!$B:$AA,N$4-1,FALSE),""))</f>
        <v/>
      </c>
      <c r="O409" s="79" t="str">
        <f ca="1">IF($C409="סה""כ",SUM(INDIRECT(ADDRESS(6,COLUMN())&amp;":"&amp;ADDRESS(ROW()-1,COLUMN()))),IFERROR(VLOOKUP($C409,הוצאות!$B:$AA,O$4-1,FALSE),""))</f>
        <v/>
      </c>
    </row>
    <row r="410" spans="1:15" ht="16.5" thickBot="1" x14ac:dyDescent="0.3">
      <c r="A410" s="52">
        <f t="shared" si="7"/>
        <v>0</v>
      </c>
      <c r="C410" s="75" t="str">
        <f>IF(OR(C409="סה""כ",C409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0" s="76" t="str">
        <f>IF(C410="סה""כ","",IFERROR(VLOOKUP($C410,הוצאות!$B:$Z,5,FALSE),""))</f>
        <v/>
      </c>
      <c r="E410" s="77">
        <v>167435</v>
      </c>
      <c r="F410" s="77">
        <v>114565</v>
      </c>
      <c r="G410" s="77">
        <v>145246</v>
      </c>
      <c r="H410" s="78">
        <v>251440</v>
      </c>
      <c r="I410" s="78">
        <v>201029</v>
      </c>
      <c r="J410" s="78">
        <v>265358.28000000003</v>
      </c>
      <c r="K410" s="79" t="str">
        <f ca="1">IF($C410="סה""כ",SUM(INDIRECT(ADDRESS(6,COLUMN())&amp;":"&amp;ADDRESS(ROW()-1,COLUMN()))),IFERROR(VLOOKUP($C410,הוצאות!$B:$AA,K$4-1,FALSE),""))</f>
        <v/>
      </c>
      <c r="L410" s="79" t="str">
        <f ca="1">IF($C410="סה""כ",SUM(INDIRECT(ADDRESS(6,COLUMN())&amp;":"&amp;ADDRESS(ROW()-1,COLUMN()))),IFERROR(VLOOKUP($C410,הוצאות!$B:$AA,L$4-1,FALSE),""))</f>
        <v/>
      </c>
      <c r="M410" s="79" t="str">
        <f ca="1">IF($C410="סה""כ",SUM(INDIRECT(ADDRESS(6,COLUMN())&amp;":"&amp;ADDRESS(ROW()-1,COLUMN()))),IFERROR(VLOOKUP($C410,הוצאות!$B:$AA,M$4-1,FALSE),""))</f>
        <v/>
      </c>
      <c r="N410" s="79" t="str">
        <f ca="1">IF($C410="סה""כ",SUM(INDIRECT(ADDRESS(6,COLUMN())&amp;":"&amp;ADDRESS(ROW()-1,COLUMN()))),IFERROR(VLOOKUP($C410,הוצאות!$B:$AA,N$4-1,FALSE),""))</f>
        <v/>
      </c>
      <c r="O410" s="79" t="str">
        <f ca="1">IF($C410="סה""כ",SUM(INDIRECT(ADDRESS(6,COLUMN())&amp;":"&amp;ADDRESS(ROW()-1,COLUMN()))),IFERROR(VLOOKUP($C410,הוצאות!$B:$AA,O$4-1,FALSE),""))</f>
        <v/>
      </c>
    </row>
    <row r="411" spans="1:15" ht="16.5" thickBot="1" x14ac:dyDescent="0.3">
      <c r="A411" s="52">
        <f t="shared" si="7"/>
        <v>0</v>
      </c>
      <c r="C411" s="75" t="str">
        <f>IF(OR(C410="סה""כ",C410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1" s="76" t="str">
        <f>IF(C411="סה""כ","",IFERROR(VLOOKUP($C411,הוצאות!$B:$Z,5,FALSE),""))</f>
        <v/>
      </c>
      <c r="E411" s="77">
        <v>167435</v>
      </c>
      <c r="F411" s="77">
        <v>114565</v>
      </c>
      <c r="G411" s="77">
        <v>145246</v>
      </c>
      <c r="H411" s="78">
        <v>251440</v>
      </c>
      <c r="I411" s="78">
        <v>201029</v>
      </c>
      <c r="J411" s="78">
        <v>265358.28000000003</v>
      </c>
      <c r="K411" s="79" t="str">
        <f ca="1">IF($C411="סה""כ",SUM(INDIRECT(ADDRESS(6,COLUMN())&amp;":"&amp;ADDRESS(ROW()-1,COLUMN()))),IFERROR(VLOOKUP($C411,הוצאות!$B:$AA,K$4-1,FALSE),""))</f>
        <v/>
      </c>
      <c r="L411" s="79" t="str">
        <f ca="1">IF($C411="סה""כ",SUM(INDIRECT(ADDRESS(6,COLUMN())&amp;":"&amp;ADDRESS(ROW()-1,COLUMN()))),IFERROR(VLOOKUP($C411,הוצאות!$B:$AA,L$4-1,FALSE),""))</f>
        <v/>
      </c>
      <c r="M411" s="79" t="str">
        <f ca="1">IF($C411="סה""כ",SUM(INDIRECT(ADDRESS(6,COLUMN())&amp;":"&amp;ADDRESS(ROW()-1,COLUMN()))),IFERROR(VLOOKUP($C411,הוצאות!$B:$AA,M$4-1,FALSE),""))</f>
        <v/>
      </c>
      <c r="N411" s="79" t="str">
        <f ca="1">IF($C411="סה""כ",SUM(INDIRECT(ADDRESS(6,COLUMN())&amp;":"&amp;ADDRESS(ROW()-1,COLUMN()))),IFERROR(VLOOKUP($C411,הוצאות!$B:$AA,N$4-1,FALSE),""))</f>
        <v/>
      </c>
      <c r="O411" s="79" t="str">
        <f ca="1">IF($C411="סה""כ",SUM(INDIRECT(ADDRESS(6,COLUMN())&amp;":"&amp;ADDRESS(ROW()-1,COLUMN()))),IFERROR(VLOOKUP($C411,הוצאות!$B:$AA,O$4-1,FALSE),""))</f>
        <v/>
      </c>
    </row>
    <row r="412" spans="1:15" ht="16.5" thickBot="1" x14ac:dyDescent="0.3">
      <c r="A412" s="52">
        <f t="shared" si="7"/>
        <v>0</v>
      </c>
      <c r="C412" s="75" t="str">
        <f>IF(OR(C411="סה""כ",C411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2" s="76" t="str">
        <f>IF(C412="סה""כ","",IFERROR(VLOOKUP($C412,הוצאות!$B:$Z,5,FALSE),""))</f>
        <v/>
      </c>
      <c r="E412" s="77">
        <v>167435</v>
      </c>
      <c r="F412" s="77">
        <v>114565</v>
      </c>
      <c r="G412" s="77">
        <v>145246</v>
      </c>
      <c r="H412" s="78">
        <v>251440</v>
      </c>
      <c r="I412" s="78">
        <v>201029</v>
      </c>
      <c r="J412" s="78">
        <v>265358.28000000003</v>
      </c>
      <c r="K412" s="79" t="str">
        <f ca="1">IF($C412="סה""כ",SUM(INDIRECT(ADDRESS(6,COLUMN())&amp;":"&amp;ADDRESS(ROW()-1,COLUMN()))),IFERROR(VLOOKUP($C412,הוצאות!$B:$AA,K$4-1,FALSE),""))</f>
        <v/>
      </c>
      <c r="L412" s="79" t="str">
        <f ca="1">IF($C412="סה""כ",SUM(INDIRECT(ADDRESS(6,COLUMN())&amp;":"&amp;ADDRESS(ROW()-1,COLUMN()))),IFERROR(VLOOKUP($C412,הוצאות!$B:$AA,L$4-1,FALSE),""))</f>
        <v/>
      </c>
      <c r="M412" s="79" t="str">
        <f ca="1">IF($C412="סה""כ",SUM(INDIRECT(ADDRESS(6,COLUMN())&amp;":"&amp;ADDRESS(ROW()-1,COLUMN()))),IFERROR(VLOOKUP($C412,הוצאות!$B:$AA,M$4-1,FALSE),""))</f>
        <v/>
      </c>
      <c r="N412" s="79" t="str">
        <f ca="1">IF($C412="סה""כ",SUM(INDIRECT(ADDRESS(6,COLUMN())&amp;":"&amp;ADDRESS(ROW()-1,COLUMN()))),IFERROR(VLOOKUP($C412,הוצאות!$B:$AA,N$4-1,FALSE),""))</f>
        <v/>
      </c>
      <c r="O412" s="79" t="str">
        <f ca="1">IF($C412="סה""כ",SUM(INDIRECT(ADDRESS(6,COLUMN())&amp;":"&amp;ADDRESS(ROW()-1,COLUMN()))),IFERROR(VLOOKUP($C412,הוצאות!$B:$AA,O$4-1,FALSE),""))</f>
        <v/>
      </c>
    </row>
    <row r="413" spans="1:15" ht="16.5" thickBot="1" x14ac:dyDescent="0.3">
      <c r="A413" s="52">
        <f t="shared" si="7"/>
        <v>0</v>
      </c>
      <c r="C413" s="75" t="str">
        <f>IF(OR(C412="סה""כ",C412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3" s="76" t="str">
        <f>IF(C413="סה""כ","",IFERROR(VLOOKUP($C413,הוצאות!$B:$Z,5,FALSE),""))</f>
        <v/>
      </c>
      <c r="E413" s="77">
        <v>167435</v>
      </c>
      <c r="F413" s="77">
        <v>114565</v>
      </c>
      <c r="G413" s="77">
        <v>145246</v>
      </c>
      <c r="H413" s="78">
        <v>251440</v>
      </c>
      <c r="I413" s="78">
        <v>201029</v>
      </c>
      <c r="J413" s="78">
        <v>265358.28000000003</v>
      </c>
      <c r="K413" s="79" t="str">
        <f ca="1">IF($C413="סה""כ",SUM(INDIRECT(ADDRESS(6,COLUMN())&amp;":"&amp;ADDRESS(ROW()-1,COLUMN()))),IFERROR(VLOOKUP($C413,הוצאות!$B:$AA,K$4-1,FALSE),""))</f>
        <v/>
      </c>
      <c r="L413" s="79" t="str">
        <f ca="1">IF($C413="סה""כ",SUM(INDIRECT(ADDRESS(6,COLUMN())&amp;":"&amp;ADDRESS(ROW()-1,COLUMN()))),IFERROR(VLOOKUP($C413,הוצאות!$B:$AA,L$4-1,FALSE),""))</f>
        <v/>
      </c>
      <c r="M413" s="79" t="str">
        <f ca="1">IF($C413="סה""כ",SUM(INDIRECT(ADDRESS(6,COLUMN())&amp;":"&amp;ADDRESS(ROW()-1,COLUMN()))),IFERROR(VLOOKUP($C413,הוצאות!$B:$AA,M$4-1,FALSE),""))</f>
        <v/>
      </c>
      <c r="N413" s="79" t="str">
        <f ca="1">IF($C413="סה""כ",SUM(INDIRECT(ADDRESS(6,COLUMN())&amp;":"&amp;ADDRESS(ROW()-1,COLUMN()))),IFERROR(VLOOKUP($C413,הוצאות!$B:$AA,N$4-1,FALSE),""))</f>
        <v/>
      </c>
      <c r="O413" s="79" t="str">
        <f ca="1">IF($C413="סה""כ",SUM(INDIRECT(ADDRESS(6,COLUMN())&amp;":"&amp;ADDRESS(ROW()-1,COLUMN()))),IFERROR(VLOOKUP($C413,הוצאות!$B:$AA,O$4-1,FALSE),""))</f>
        <v/>
      </c>
    </row>
    <row r="414" spans="1:15" ht="16.5" thickBot="1" x14ac:dyDescent="0.3">
      <c r="A414" s="52">
        <f t="shared" si="7"/>
        <v>0</v>
      </c>
      <c r="C414" s="75" t="str">
        <f>IF(OR(C413="סה""כ",C413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4" s="76" t="str">
        <f>IF(C414="סה""כ","",IFERROR(VLOOKUP($C414,הוצאות!$B:$Z,5,FALSE),""))</f>
        <v/>
      </c>
      <c r="E414" s="77">
        <v>167435</v>
      </c>
      <c r="F414" s="77">
        <v>114565</v>
      </c>
      <c r="G414" s="77">
        <v>145246</v>
      </c>
      <c r="H414" s="78">
        <v>251440</v>
      </c>
      <c r="I414" s="78">
        <v>201029</v>
      </c>
      <c r="J414" s="78">
        <v>265358.28000000003</v>
      </c>
      <c r="K414" s="79" t="str">
        <f ca="1">IF($C414="סה""כ",SUM(INDIRECT(ADDRESS(6,COLUMN())&amp;":"&amp;ADDRESS(ROW()-1,COLUMN()))),IFERROR(VLOOKUP($C414,הוצאות!$B:$AA,K$4-1,FALSE),""))</f>
        <v/>
      </c>
      <c r="L414" s="79" t="str">
        <f ca="1">IF($C414="סה""כ",SUM(INDIRECT(ADDRESS(6,COLUMN())&amp;":"&amp;ADDRESS(ROW()-1,COLUMN()))),IFERROR(VLOOKUP($C414,הוצאות!$B:$AA,L$4-1,FALSE),""))</f>
        <v/>
      </c>
      <c r="M414" s="79" t="str">
        <f ca="1">IF($C414="סה""כ",SUM(INDIRECT(ADDRESS(6,COLUMN())&amp;":"&amp;ADDRESS(ROW()-1,COLUMN()))),IFERROR(VLOOKUP($C414,הוצאות!$B:$AA,M$4-1,FALSE),""))</f>
        <v/>
      </c>
      <c r="N414" s="79" t="str">
        <f ca="1">IF($C414="סה""כ",SUM(INDIRECT(ADDRESS(6,COLUMN())&amp;":"&amp;ADDRESS(ROW()-1,COLUMN()))),IFERROR(VLOOKUP($C414,הוצאות!$B:$AA,N$4-1,FALSE),""))</f>
        <v/>
      </c>
      <c r="O414" s="79" t="str">
        <f ca="1">IF($C414="סה""כ",SUM(INDIRECT(ADDRESS(6,COLUMN())&amp;":"&amp;ADDRESS(ROW()-1,COLUMN()))),IFERROR(VLOOKUP($C414,הוצאות!$B:$AA,O$4-1,FALSE),""))</f>
        <v/>
      </c>
    </row>
    <row r="415" spans="1:15" ht="16.5" thickBot="1" x14ac:dyDescent="0.3">
      <c r="A415" s="52">
        <f t="shared" si="7"/>
        <v>0</v>
      </c>
      <c r="C415" s="75" t="str">
        <f>IF(OR(C414="סה""כ",C414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5" s="76" t="str">
        <f>IF(C415="סה""כ","",IFERROR(VLOOKUP($C415,הוצאות!$B:$Z,5,FALSE),""))</f>
        <v/>
      </c>
      <c r="E415" s="77">
        <v>167435</v>
      </c>
      <c r="F415" s="77">
        <v>114565</v>
      </c>
      <c r="G415" s="77">
        <v>145246</v>
      </c>
      <c r="H415" s="78">
        <v>251440</v>
      </c>
      <c r="I415" s="78">
        <v>201029</v>
      </c>
      <c r="J415" s="78">
        <v>265358.28000000003</v>
      </c>
      <c r="K415" s="79" t="str">
        <f ca="1">IF($C415="סה""כ",SUM(INDIRECT(ADDRESS(6,COLUMN())&amp;":"&amp;ADDRESS(ROW()-1,COLUMN()))),IFERROR(VLOOKUP($C415,הוצאות!$B:$AA,K$4-1,FALSE),""))</f>
        <v/>
      </c>
      <c r="L415" s="79" t="str">
        <f ca="1">IF($C415="סה""כ",SUM(INDIRECT(ADDRESS(6,COLUMN())&amp;":"&amp;ADDRESS(ROW()-1,COLUMN()))),IFERROR(VLOOKUP($C415,הוצאות!$B:$AA,L$4-1,FALSE),""))</f>
        <v/>
      </c>
      <c r="M415" s="79" t="str">
        <f ca="1">IF($C415="סה""כ",SUM(INDIRECT(ADDRESS(6,COLUMN())&amp;":"&amp;ADDRESS(ROW()-1,COLUMN()))),IFERROR(VLOOKUP($C415,הוצאות!$B:$AA,M$4-1,FALSE),""))</f>
        <v/>
      </c>
      <c r="N415" s="79" t="str">
        <f ca="1">IF($C415="סה""כ",SUM(INDIRECT(ADDRESS(6,COLUMN())&amp;":"&amp;ADDRESS(ROW()-1,COLUMN()))),IFERROR(VLOOKUP($C415,הוצאות!$B:$AA,N$4-1,FALSE),""))</f>
        <v/>
      </c>
      <c r="O415" s="79" t="str">
        <f ca="1">IF($C415="סה""כ",SUM(INDIRECT(ADDRESS(6,COLUMN())&amp;":"&amp;ADDRESS(ROW()-1,COLUMN()))),IFERROR(VLOOKUP($C415,הוצאות!$B:$AA,O$4-1,FALSE),""))</f>
        <v/>
      </c>
    </row>
    <row r="416" spans="1:15" ht="16.5" thickBot="1" x14ac:dyDescent="0.3">
      <c r="A416" s="52">
        <f t="shared" si="7"/>
        <v>0</v>
      </c>
      <c r="C416" s="75" t="str">
        <f>IF(OR(C415="סה""כ",C415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6" s="76" t="str">
        <f>IF(C416="סה""כ","",IFERROR(VLOOKUP($C416,הוצאות!$B:$Z,5,FALSE),""))</f>
        <v/>
      </c>
      <c r="E416" s="77">
        <v>167435</v>
      </c>
      <c r="F416" s="77">
        <v>114565</v>
      </c>
      <c r="G416" s="77">
        <v>145246</v>
      </c>
      <c r="H416" s="78">
        <v>251440</v>
      </c>
      <c r="I416" s="78">
        <v>201029</v>
      </c>
      <c r="J416" s="78">
        <v>265358.28000000003</v>
      </c>
      <c r="K416" s="79" t="str">
        <f ca="1">IF($C416="סה""כ",SUM(INDIRECT(ADDRESS(6,COLUMN())&amp;":"&amp;ADDRESS(ROW()-1,COLUMN()))),IFERROR(VLOOKUP($C416,הוצאות!$B:$AA,K$4-1,FALSE),""))</f>
        <v/>
      </c>
      <c r="L416" s="79" t="str">
        <f ca="1">IF($C416="סה""כ",SUM(INDIRECT(ADDRESS(6,COLUMN())&amp;":"&amp;ADDRESS(ROW()-1,COLUMN()))),IFERROR(VLOOKUP($C416,הוצאות!$B:$AA,L$4-1,FALSE),""))</f>
        <v/>
      </c>
      <c r="M416" s="79" t="str">
        <f ca="1">IF($C416="סה""כ",SUM(INDIRECT(ADDRESS(6,COLUMN())&amp;":"&amp;ADDRESS(ROW()-1,COLUMN()))),IFERROR(VLOOKUP($C416,הוצאות!$B:$AA,M$4-1,FALSE),""))</f>
        <v/>
      </c>
      <c r="N416" s="79" t="str">
        <f ca="1">IF($C416="סה""כ",SUM(INDIRECT(ADDRESS(6,COLUMN())&amp;":"&amp;ADDRESS(ROW()-1,COLUMN()))),IFERROR(VLOOKUP($C416,הוצאות!$B:$AA,N$4-1,FALSE),""))</f>
        <v/>
      </c>
      <c r="O416" s="79" t="str">
        <f ca="1">IF($C416="סה""כ",SUM(INDIRECT(ADDRESS(6,COLUMN())&amp;":"&amp;ADDRESS(ROW()-1,COLUMN()))),IFERROR(VLOOKUP($C416,הוצאות!$B:$AA,O$4-1,FALSE),""))</f>
        <v/>
      </c>
    </row>
    <row r="417" spans="1:15" ht="16.5" thickBot="1" x14ac:dyDescent="0.3">
      <c r="A417" s="52">
        <f t="shared" si="7"/>
        <v>0</v>
      </c>
      <c r="C417" s="75" t="str">
        <f>IF(OR(C416="סה""כ",C416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7" s="76" t="str">
        <f>IF(C417="סה""כ","",IFERROR(VLOOKUP($C417,הוצאות!$B:$Z,5,FALSE),""))</f>
        <v/>
      </c>
      <c r="E417" s="77">
        <v>167435</v>
      </c>
      <c r="F417" s="77">
        <v>114565</v>
      </c>
      <c r="G417" s="77">
        <v>145246</v>
      </c>
      <c r="H417" s="78">
        <v>251440</v>
      </c>
      <c r="I417" s="78">
        <v>201029</v>
      </c>
      <c r="J417" s="78">
        <v>265358.28000000003</v>
      </c>
      <c r="K417" s="79" t="str">
        <f ca="1">IF($C417="סה""כ",SUM(INDIRECT(ADDRESS(6,COLUMN())&amp;":"&amp;ADDRESS(ROW()-1,COLUMN()))),IFERROR(VLOOKUP($C417,הוצאות!$B:$AA,K$4-1,FALSE),""))</f>
        <v/>
      </c>
      <c r="L417" s="79" t="str">
        <f ca="1">IF($C417="סה""כ",SUM(INDIRECT(ADDRESS(6,COLUMN())&amp;":"&amp;ADDRESS(ROW()-1,COLUMN()))),IFERROR(VLOOKUP($C417,הוצאות!$B:$AA,L$4-1,FALSE),""))</f>
        <v/>
      </c>
      <c r="M417" s="79" t="str">
        <f ca="1">IF($C417="סה""כ",SUM(INDIRECT(ADDRESS(6,COLUMN())&amp;":"&amp;ADDRESS(ROW()-1,COLUMN()))),IFERROR(VLOOKUP($C417,הוצאות!$B:$AA,M$4-1,FALSE),""))</f>
        <v/>
      </c>
      <c r="N417" s="79" t="str">
        <f ca="1">IF($C417="סה""כ",SUM(INDIRECT(ADDRESS(6,COLUMN())&amp;":"&amp;ADDRESS(ROW()-1,COLUMN()))),IFERROR(VLOOKUP($C417,הוצאות!$B:$AA,N$4-1,FALSE),""))</f>
        <v/>
      </c>
      <c r="O417" s="79" t="str">
        <f ca="1">IF($C417="סה""כ",SUM(INDIRECT(ADDRESS(6,COLUMN())&amp;":"&amp;ADDRESS(ROW()-1,COLUMN()))),IFERROR(VLOOKUP($C417,הוצאות!$B:$AA,O$4-1,FALSE),""))</f>
        <v/>
      </c>
    </row>
    <row r="418" spans="1:15" ht="16.5" thickBot="1" x14ac:dyDescent="0.3">
      <c r="A418" s="52">
        <f t="shared" si="7"/>
        <v>0</v>
      </c>
      <c r="C418" s="75" t="str">
        <f>IF(OR(C417="סה""כ",C417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8" s="76" t="str">
        <f>IF(C418="סה""כ","",IFERROR(VLOOKUP($C418,הוצאות!$B:$Z,5,FALSE),""))</f>
        <v/>
      </c>
      <c r="E418" s="77">
        <v>167435</v>
      </c>
      <c r="F418" s="77">
        <v>114565</v>
      </c>
      <c r="G418" s="77">
        <v>145246</v>
      </c>
      <c r="H418" s="78">
        <v>251440</v>
      </c>
      <c r="I418" s="78">
        <v>201029</v>
      </c>
      <c r="J418" s="78">
        <v>265358.28000000003</v>
      </c>
      <c r="K418" s="79" t="str">
        <f ca="1">IF($C418="סה""כ",SUM(INDIRECT(ADDRESS(6,COLUMN())&amp;":"&amp;ADDRESS(ROW()-1,COLUMN()))),IFERROR(VLOOKUP($C418,הוצאות!$B:$AA,K$4-1,FALSE),""))</f>
        <v/>
      </c>
      <c r="L418" s="79" t="str">
        <f ca="1">IF($C418="סה""כ",SUM(INDIRECT(ADDRESS(6,COLUMN())&amp;":"&amp;ADDRESS(ROW()-1,COLUMN()))),IFERROR(VLOOKUP($C418,הוצאות!$B:$AA,L$4-1,FALSE),""))</f>
        <v/>
      </c>
      <c r="M418" s="79" t="str">
        <f ca="1">IF($C418="סה""כ",SUM(INDIRECT(ADDRESS(6,COLUMN())&amp;":"&amp;ADDRESS(ROW()-1,COLUMN()))),IFERROR(VLOOKUP($C418,הוצאות!$B:$AA,M$4-1,FALSE),""))</f>
        <v/>
      </c>
      <c r="N418" s="79" t="str">
        <f ca="1">IF($C418="סה""כ",SUM(INDIRECT(ADDRESS(6,COLUMN())&amp;":"&amp;ADDRESS(ROW()-1,COLUMN()))),IFERROR(VLOOKUP($C418,הוצאות!$B:$AA,N$4-1,FALSE),""))</f>
        <v/>
      </c>
      <c r="O418" s="79" t="str">
        <f ca="1">IF($C418="סה""כ",SUM(INDIRECT(ADDRESS(6,COLUMN())&amp;":"&amp;ADDRESS(ROW()-1,COLUMN()))),IFERROR(VLOOKUP($C418,הוצאות!$B:$AA,O$4-1,FALSE),""))</f>
        <v/>
      </c>
    </row>
    <row r="419" spans="1:15" ht="16.5" thickBot="1" x14ac:dyDescent="0.3">
      <c r="A419" s="52">
        <f t="shared" si="7"/>
        <v>0</v>
      </c>
      <c r="C419" s="75" t="str">
        <f>IF(OR(C418="סה""כ",C418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19" s="76" t="str">
        <f>IF(C419="סה""כ","",IFERROR(VLOOKUP($C419,הוצאות!$B:$Z,5,FALSE),""))</f>
        <v/>
      </c>
      <c r="E419" s="77">
        <v>167435</v>
      </c>
      <c r="F419" s="77">
        <v>114565</v>
      </c>
      <c r="G419" s="77">
        <v>145246</v>
      </c>
      <c r="H419" s="78">
        <v>251440</v>
      </c>
      <c r="I419" s="78">
        <v>201029</v>
      </c>
      <c r="J419" s="78">
        <v>265358.28000000003</v>
      </c>
      <c r="K419" s="79" t="str">
        <f ca="1">IF($C419="סה""כ",SUM(INDIRECT(ADDRESS(6,COLUMN())&amp;":"&amp;ADDRESS(ROW()-1,COLUMN()))),IFERROR(VLOOKUP($C419,הוצאות!$B:$AA,K$4-1,FALSE),""))</f>
        <v/>
      </c>
      <c r="L419" s="79" t="str">
        <f ca="1">IF($C419="סה""כ",SUM(INDIRECT(ADDRESS(6,COLUMN())&amp;":"&amp;ADDRESS(ROW()-1,COLUMN()))),IFERROR(VLOOKUP($C419,הוצאות!$B:$AA,L$4-1,FALSE),""))</f>
        <v/>
      </c>
      <c r="M419" s="79" t="str">
        <f ca="1">IF($C419="סה""כ",SUM(INDIRECT(ADDRESS(6,COLUMN())&amp;":"&amp;ADDRESS(ROW()-1,COLUMN()))),IFERROR(VLOOKUP($C419,הוצאות!$B:$AA,M$4-1,FALSE),""))</f>
        <v/>
      </c>
      <c r="N419" s="79" t="str">
        <f ca="1">IF($C419="סה""כ",SUM(INDIRECT(ADDRESS(6,COLUMN())&amp;":"&amp;ADDRESS(ROW()-1,COLUMN()))),IFERROR(VLOOKUP($C419,הוצאות!$B:$AA,N$4-1,FALSE),""))</f>
        <v/>
      </c>
      <c r="O419" s="79" t="str">
        <f ca="1">IF($C419="סה""כ",SUM(INDIRECT(ADDRESS(6,COLUMN())&amp;":"&amp;ADDRESS(ROW()-1,COLUMN()))),IFERROR(VLOOKUP($C419,הוצאות!$B:$AA,O$4-1,FALSE),""))</f>
        <v/>
      </c>
    </row>
    <row r="420" spans="1:15" ht="16.5" thickBot="1" x14ac:dyDescent="0.3">
      <c r="A420" s="52">
        <f t="shared" si="7"/>
        <v>0</v>
      </c>
      <c r="C420" s="75" t="str">
        <f>IF(OR(C419="סה""כ",C419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0" s="76" t="str">
        <f>IF(C420="סה""כ","",IFERROR(VLOOKUP($C420,הוצאות!$B:$Z,5,FALSE),""))</f>
        <v/>
      </c>
      <c r="E420" s="77">
        <v>167435</v>
      </c>
      <c r="F420" s="77">
        <v>114565</v>
      </c>
      <c r="G420" s="77">
        <v>145246</v>
      </c>
      <c r="H420" s="78">
        <v>251440</v>
      </c>
      <c r="I420" s="78">
        <v>201029</v>
      </c>
      <c r="J420" s="78">
        <v>265358.28000000003</v>
      </c>
      <c r="K420" s="79" t="str">
        <f ca="1">IF($C420="סה""כ",SUM(INDIRECT(ADDRESS(6,COLUMN())&amp;":"&amp;ADDRESS(ROW()-1,COLUMN()))),IFERROR(VLOOKUP($C420,הוצאות!$B:$AA,K$4-1,FALSE),""))</f>
        <v/>
      </c>
      <c r="L420" s="79" t="str">
        <f ca="1">IF($C420="סה""כ",SUM(INDIRECT(ADDRESS(6,COLUMN())&amp;":"&amp;ADDRESS(ROW()-1,COLUMN()))),IFERROR(VLOOKUP($C420,הוצאות!$B:$AA,L$4-1,FALSE),""))</f>
        <v/>
      </c>
      <c r="M420" s="79" t="str">
        <f ca="1">IF($C420="סה""כ",SUM(INDIRECT(ADDRESS(6,COLUMN())&amp;":"&amp;ADDRESS(ROW()-1,COLUMN()))),IFERROR(VLOOKUP($C420,הוצאות!$B:$AA,M$4-1,FALSE),""))</f>
        <v/>
      </c>
      <c r="N420" s="79" t="str">
        <f ca="1">IF($C420="סה""כ",SUM(INDIRECT(ADDRESS(6,COLUMN())&amp;":"&amp;ADDRESS(ROW()-1,COLUMN()))),IFERROR(VLOOKUP($C420,הוצאות!$B:$AA,N$4-1,FALSE),""))</f>
        <v/>
      </c>
      <c r="O420" s="79" t="str">
        <f ca="1">IF($C420="סה""כ",SUM(INDIRECT(ADDRESS(6,COLUMN())&amp;":"&amp;ADDRESS(ROW()-1,COLUMN()))),IFERROR(VLOOKUP($C420,הוצאות!$B:$AA,O$4-1,FALSE),""))</f>
        <v/>
      </c>
    </row>
    <row r="421" spans="1:15" ht="16.5" thickBot="1" x14ac:dyDescent="0.3">
      <c r="A421" s="52">
        <f t="shared" si="7"/>
        <v>0</v>
      </c>
      <c r="C421" s="75" t="str">
        <f>IF(OR(C420="סה""כ",C420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1" s="76" t="str">
        <f>IF(C421="סה""כ","",IFERROR(VLOOKUP($C421,הוצאות!$B:$Z,5,FALSE),""))</f>
        <v/>
      </c>
      <c r="E421" s="77">
        <v>167435</v>
      </c>
      <c r="F421" s="77">
        <v>114565</v>
      </c>
      <c r="G421" s="77">
        <v>145246</v>
      </c>
      <c r="H421" s="78">
        <v>251440</v>
      </c>
      <c r="I421" s="78">
        <v>201029</v>
      </c>
      <c r="J421" s="78">
        <v>265358.28000000003</v>
      </c>
      <c r="K421" s="79" t="str">
        <f ca="1">IF($C421="סה""כ",SUM(INDIRECT(ADDRESS(6,COLUMN())&amp;":"&amp;ADDRESS(ROW()-1,COLUMN()))),IFERROR(VLOOKUP($C421,הוצאות!$B:$AA,K$4-1,FALSE),""))</f>
        <v/>
      </c>
      <c r="L421" s="79" t="str">
        <f ca="1">IF($C421="סה""כ",SUM(INDIRECT(ADDRESS(6,COLUMN())&amp;":"&amp;ADDRESS(ROW()-1,COLUMN()))),IFERROR(VLOOKUP($C421,הוצאות!$B:$AA,L$4-1,FALSE),""))</f>
        <v/>
      </c>
      <c r="M421" s="79" t="str">
        <f ca="1">IF($C421="סה""כ",SUM(INDIRECT(ADDRESS(6,COLUMN())&amp;":"&amp;ADDRESS(ROW()-1,COLUMN()))),IFERROR(VLOOKUP($C421,הוצאות!$B:$AA,M$4-1,FALSE),""))</f>
        <v/>
      </c>
      <c r="N421" s="79" t="str">
        <f ca="1">IF($C421="סה""כ",SUM(INDIRECT(ADDRESS(6,COLUMN())&amp;":"&amp;ADDRESS(ROW()-1,COLUMN()))),IFERROR(VLOOKUP($C421,הוצאות!$B:$AA,N$4-1,FALSE),""))</f>
        <v/>
      </c>
      <c r="O421" s="79" t="str">
        <f ca="1">IF($C421="סה""כ",SUM(INDIRECT(ADDRESS(6,COLUMN())&amp;":"&amp;ADDRESS(ROW()-1,COLUMN()))),IFERROR(VLOOKUP($C421,הוצאות!$B:$AA,O$4-1,FALSE),""))</f>
        <v/>
      </c>
    </row>
    <row r="422" spans="1:15" ht="16.5" thickBot="1" x14ac:dyDescent="0.3">
      <c r="A422" s="52">
        <f t="shared" si="7"/>
        <v>0</v>
      </c>
      <c r="C422" s="75" t="str">
        <f>IF(OR(C421="סה""כ",C421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2" s="76" t="str">
        <f>IF(C422="סה""כ","",IFERROR(VLOOKUP($C422,הוצאות!$B:$Z,5,FALSE),""))</f>
        <v/>
      </c>
      <c r="E422" s="77">
        <v>167435</v>
      </c>
      <c r="F422" s="77">
        <v>114565</v>
      </c>
      <c r="G422" s="77">
        <v>145246</v>
      </c>
      <c r="H422" s="78">
        <v>251440</v>
      </c>
      <c r="I422" s="78">
        <v>201029</v>
      </c>
      <c r="J422" s="78">
        <v>265358.28000000003</v>
      </c>
      <c r="K422" s="79" t="str">
        <f ca="1">IF($C422="סה""כ",SUM(INDIRECT(ADDRESS(6,COLUMN())&amp;":"&amp;ADDRESS(ROW()-1,COLUMN()))),IFERROR(VLOOKUP($C422,הוצאות!$B:$AA,K$4-1,FALSE),""))</f>
        <v/>
      </c>
      <c r="L422" s="79" t="str">
        <f ca="1">IF($C422="סה""כ",SUM(INDIRECT(ADDRESS(6,COLUMN())&amp;":"&amp;ADDRESS(ROW()-1,COLUMN()))),IFERROR(VLOOKUP($C422,הוצאות!$B:$AA,L$4-1,FALSE),""))</f>
        <v/>
      </c>
      <c r="M422" s="79" t="str">
        <f ca="1">IF($C422="סה""כ",SUM(INDIRECT(ADDRESS(6,COLUMN())&amp;":"&amp;ADDRESS(ROW()-1,COLUMN()))),IFERROR(VLOOKUP($C422,הוצאות!$B:$AA,M$4-1,FALSE),""))</f>
        <v/>
      </c>
      <c r="N422" s="79" t="str">
        <f ca="1">IF($C422="סה""כ",SUM(INDIRECT(ADDRESS(6,COLUMN())&amp;":"&amp;ADDRESS(ROW()-1,COLUMN()))),IFERROR(VLOOKUP($C422,הוצאות!$B:$AA,N$4-1,FALSE),""))</f>
        <v/>
      </c>
      <c r="O422" s="79" t="str">
        <f ca="1">IF($C422="סה""כ",SUM(INDIRECT(ADDRESS(6,COLUMN())&amp;":"&amp;ADDRESS(ROW()-1,COLUMN()))),IFERROR(VLOOKUP($C422,הוצאות!$B:$AA,O$4-1,FALSE),""))</f>
        <v/>
      </c>
    </row>
    <row r="423" spans="1:15" ht="16.5" thickBot="1" x14ac:dyDescent="0.3">
      <c r="A423" s="52">
        <f t="shared" si="7"/>
        <v>0</v>
      </c>
      <c r="C423" s="75" t="str">
        <f>IF(OR(C422="סה""כ",C422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3" s="76" t="str">
        <f>IF(C423="סה""כ","",IFERROR(VLOOKUP($C423,הוצאות!$B:$Z,5,FALSE),""))</f>
        <v/>
      </c>
      <c r="E423" s="77">
        <v>167435</v>
      </c>
      <c r="F423" s="77">
        <v>114565</v>
      </c>
      <c r="G423" s="77">
        <v>145246</v>
      </c>
      <c r="H423" s="78">
        <v>251440</v>
      </c>
      <c r="I423" s="78">
        <v>201029</v>
      </c>
      <c r="J423" s="78">
        <v>265358.28000000003</v>
      </c>
      <c r="K423" s="79" t="str">
        <f ca="1">IF($C423="סה""כ",SUM(INDIRECT(ADDRESS(6,COLUMN())&amp;":"&amp;ADDRESS(ROW()-1,COLUMN()))),IFERROR(VLOOKUP($C423,הוצאות!$B:$AA,K$4-1,FALSE),""))</f>
        <v/>
      </c>
      <c r="L423" s="79" t="str">
        <f ca="1">IF($C423="סה""כ",SUM(INDIRECT(ADDRESS(6,COLUMN())&amp;":"&amp;ADDRESS(ROW()-1,COLUMN()))),IFERROR(VLOOKUP($C423,הוצאות!$B:$AA,L$4-1,FALSE),""))</f>
        <v/>
      </c>
      <c r="M423" s="79" t="str">
        <f ca="1">IF($C423="סה""כ",SUM(INDIRECT(ADDRESS(6,COLUMN())&amp;":"&amp;ADDRESS(ROW()-1,COLUMN()))),IFERROR(VLOOKUP($C423,הוצאות!$B:$AA,M$4-1,FALSE),""))</f>
        <v/>
      </c>
      <c r="N423" s="79" t="str">
        <f ca="1">IF($C423="סה""כ",SUM(INDIRECT(ADDRESS(6,COLUMN())&amp;":"&amp;ADDRESS(ROW()-1,COLUMN()))),IFERROR(VLOOKUP($C423,הוצאות!$B:$AA,N$4-1,FALSE),""))</f>
        <v/>
      </c>
      <c r="O423" s="79" t="str">
        <f ca="1">IF($C423="סה""כ",SUM(INDIRECT(ADDRESS(6,COLUMN())&amp;":"&amp;ADDRESS(ROW()-1,COLUMN()))),IFERROR(VLOOKUP($C423,הוצאות!$B:$AA,O$4-1,FALSE),""))</f>
        <v/>
      </c>
    </row>
    <row r="424" spans="1:15" ht="16.5" thickBot="1" x14ac:dyDescent="0.3">
      <c r="A424" s="52">
        <f t="shared" si="7"/>
        <v>0</v>
      </c>
      <c r="C424" s="75" t="str">
        <f>IF(OR(C423="סה""כ",C423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4" s="76" t="str">
        <f>IF(C424="סה""כ","",IFERROR(VLOOKUP($C424,הוצאות!$B:$Z,5,FALSE),""))</f>
        <v/>
      </c>
      <c r="E424" s="77">
        <v>167435</v>
      </c>
      <c r="F424" s="77">
        <v>114565</v>
      </c>
      <c r="G424" s="77">
        <v>145246</v>
      </c>
      <c r="H424" s="78">
        <v>251440</v>
      </c>
      <c r="I424" s="78">
        <v>201029</v>
      </c>
      <c r="J424" s="78">
        <v>265358.28000000003</v>
      </c>
      <c r="K424" s="79" t="str">
        <f ca="1">IF($C424="סה""כ",SUM(INDIRECT(ADDRESS(6,COLUMN())&amp;":"&amp;ADDRESS(ROW()-1,COLUMN()))),IFERROR(VLOOKUP($C424,הוצאות!$B:$AA,K$4-1,FALSE),""))</f>
        <v/>
      </c>
      <c r="L424" s="79" t="str">
        <f ca="1">IF($C424="סה""כ",SUM(INDIRECT(ADDRESS(6,COLUMN())&amp;":"&amp;ADDRESS(ROW()-1,COLUMN()))),IFERROR(VLOOKUP($C424,הוצאות!$B:$AA,L$4-1,FALSE),""))</f>
        <v/>
      </c>
      <c r="M424" s="79" t="str">
        <f ca="1">IF($C424="סה""כ",SUM(INDIRECT(ADDRESS(6,COLUMN())&amp;":"&amp;ADDRESS(ROW()-1,COLUMN()))),IFERROR(VLOOKUP($C424,הוצאות!$B:$AA,M$4-1,FALSE),""))</f>
        <v/>
      </c>
      <c r="N424" s="79" t="str">
        <f ca="1">IF($C424="סה""כ",SUM(INDIRECT(ADDRESS(6,COLUMN())&amp;":"&amp;ADDRESS(ROW()-1,COLUMN()))),IFERROR(VLOOKUP($C424,הוצאות!$B:$AA,N$4-1,FALSE),""))</f>
        <v/>
      </c>
      <c r="O424" s="79" t="str">
        <f ca="1">IF($C424="סה""כ",SUM(INDIRECT(ADDRESS(6,COLUMN())&amp;":"&amp;ADDRESS(ROW()-1,COLUMN()))),IFERROR(VLOOKUP($C424,הוצאות!$B:$AA,O$4-1,FALSE),""))</f>
        <v/>
      </c>
    </row>
    <row r="425" spans="1:15" ht="16.5" thickBot="1" x14ac:dyDescent="0.3">
      <c r="A425" s="52">
        <f t="shared" si="7"/>
        <v>0</v>
      </c>
      <c r="C425" s="75" t="str">
        <f>IF(OR(C424="סה""כ",C424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5" s="76" t="str">
        <f>IF(C425="סה""כ","",IFERROR(VLOOKUP($C425,הוצאות!$B:$Z,5,FALSE),""))</f>
        <v/>
      </c>
      <c r="E425" s="77">
        <v>167435</v>
      </c>
      <c r="F425" s="77">
        <v>114565</v>
      </c>
      <c r="G425" s="77">
        <v>145246</v>
      </c>
      <c r="H425" s="78">
        <v>251440</v>
      </c>
      <c r="I425" s="78">
        <v>201029</v>
      </c>
      <c r="J425" s="78">
        <v>265358.28000000003</v>
      </c>
      <c r="K425" s="79" t="str">
        <f ca="1">IF($C425="סה""כ",SUM(INDIRECT(ADDRESS(6,COLUMN())&amp;":"&amp;ADDRESS(ROW()-1,COLUMN()))),IFERROR(VLOOKUP($C425,הוצאות!$B:$AA,K$4-1,FALSE),""))</f>
        <v/>
      </c>
      <c r="L425" s="79" t="str">
        <f ca="1">IF($C425="סה""כ",SUM(INDIRECT(ADDRESS(6,COLUMN())&amp;":"&amp;ADDRESS(ROW()-1,COLUMN()))),IFERROR(VLOOKUP($C425,הוצאות!$B:$AA,L$4-1,FALSE),""))</f>
        <v/>
      </c>
      <c r="M425" s="79" t="str">
        <f ca="1">IF($C425="סה""כ",SUM(INDIRECT(ADDRESS(6,COLUMN())&amp;":"&amp;ADDRESS(ROW()-1,COLUMN()))),IFERROR(VLOOKUP($C425,הוצאות!$B:$AA,M$4-1,FALSE),""))</f>
        <v/>
      </c>
      <c r="N425" s="79" t="str">
        <f ca="1">IF($C425="סה""כ",SUM(INDIRECT(ADDRESS(6,COLUMN())&amp;":"&amp;ADDRESS(ROW()-1,COLUMN()))),IFERROR(VLOOKUP($C425,הוצאות!$B:$AA,N$4-1,FALSE),""))</f>
        <v/>
      </c>
      <c r="O425" s="79" t="str">
        <f ca="1">IF($C425="סה""כ",SUM(INDIRECT(ADDRESS(6,COLUMN())&amp;":"&amp;ADDRESS(ROW()-1,COLUMN()))),IFERROR(VLOOKUP($C425,הוצאות!$B:$AA,O$4-1,FALSE),""))</f>
        <v/>
      </c>
    </row>
    <row r="426" spans="1:15" ht="16.5" thickBot="1" x14ac:dyDescent="0.3">
      <c r="A426" s="52">
        <f t="shared" si="7"/>
        <v>0</v>
      </c>
      <c r="C426" s="75" t="str">
        <f>IF(OR(C425="סה""כ",C425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6" s="76" t="str">
        <f>IF(C426="סה""כ","",IFERROR(VLOOKUP($C426,הוצאות!$B:$Z,5,FALSE),""))</f>
        <v/>
      </c>
      <c r="E426" s="77">
        <v>167435</v>
      </c>
      <c r="F426" s="77">
        <v>114565</v>
      </c>
      <c r="G426" s="77">
        <v>145246</v>
      </c>
      <c r="H426" s="78">
        <v>251440</v>
      </c>
      <c r="I426" s="78">
        <v>201029</v>
      </c>
      <c r="J426" s="78">
        <v>265358.28000000003</v>
      </c>
      <c r="K426" s="79" t="str">
        <f ca="1">IF($C426="סה""כ",SUM(INDIRECT(ADDRESS(6,COLUMN())&amp;":"&amp;ADDRESS(ROW()-1,COLUMN()))),IFERROR(VLOOKUP($C426,הוצאות!$B:$AA,K$4-1,FALSE),""))</f>
        <v/>
      </c>
      <c r="L426" s="79" t="str">
        <f ca="1">IF($C426="סה""כ",SUM(INDIRECT(ADDRESS(6,COLUMN())&amp;":"&amp;ADDRESS(ROW()-1,COLUMN()))),IFERROR(VLOOKUP($C426,הוצאות!$B:$AA,L$4-1,FALSE),""))</f>
        <v/>
      </c>
      <c r="M426" s="79" t="str">
        <f ca="1">IF($C426="סה""כ",SUM(INDIRECT(ADDRESS(6,COLUMN())&amp;":"&amp;ADDRESS(ROW()-1,COLUMN()))),IFERROR(VLOOKUP($C426,הוצאות!$B:$AA,M$4-1,FALSE),""))</f>
        <v/>
      </c>
      <c r="N426" s="79" t="str">
        <f ca="1">IF($C426="סה""כ",SUM(INDIRECT(ADDRESS(6,COLUMN())&amp;":"&amp;ADDRESS(ROW()-1,COLUMN()))),IFERROR(VLOOKUP($C426,הוצאות!$B:$AA,N$4-1,FALSE),""))</f>
        <v/>
      </c>
      <c r="O426" s="79" t="str">
        <f ca="1">IF($C426="סה""כ",SUM(INDIRECT(ADDRESS(6,COLUMN())&amp;":"&amp;ADDRESS(ROW()-1,COLUMN()))),IFERROR(VLOOKUP($C426,הוצאות!$B:$AA,O$4-1,FALSE),""))</f>
        <v/>
      </c>
    </row>
    <row r="427" spans="1:15" ht="16.5" thickBot="1" x14ac:dyDescent="0.3">
      <c r="A427" s="52">
        <f t="shared" si="7"/>
        <v>0</v>
      </c>
      <c r="C427" s="75" t="str">
        <f>IF(OR(C426="סה""כ",C426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7" s="76" t="str">
        <f>IF(C427="סה""כ","",IFERROR(VLOOKUP($C427,הוצאות!$B:$Z,5,FALSE),""))</f>
        <v/>
      </c>
      <c r="E427" s="77">
        <v>167435</v>
      </c>
      <c r="F427" s="77">
        <v>114565</v>
      </c>
      <c r="G427" s="77">
        <v>145246</v>
      </c>
      <c r="H427" s="78">
        <v>251440</v>
      </c>
      <c r="I427" s="78">
        <v>201029</v>
      </c>
      <c r="J427" s="78">
        <v>265358.28000000003</v>
      </c>
      <c r="K427" s="79" t="str">
        <f ca="1">IF($C427="סה""כ",SUM(INDIRECT(ADDRESS(6,COLUMN())&amp;":"&amp;ADDRESS(ROW()-1,COLUMN()))),IFERROR(VLOOKUP($C427,הוצאות!$B:$AA,K$4-1,FALSE),""))</f>
        <v/>
      </c>
      <c r="L427" s="79" t="str">
        <f ca="1">IF($C427="סה""כ",SUM(INDIRECT(ADDRESS(6,COLUMN())&amp;":"&amp;ADDRESS(ROW()-1,COLUMN()))),IFERROR(VLOOKUP($C427,הוצאות!$B:$AA,L$4-1,FALSE),""))</f>
        <v/>
      </c>
      <c r="M427" s="79" t="str">
        <f ca="1">IF($C427="סה""כ",SUM(INDIRECT(ADDRESS(6,COLUMN())&amp;":"&amp;ADDRESS(ROW()-1,COLUMN()))),IFERROR(VLOOKUP($C427,הוצאות!$B:$AA,M$4-1,FALSE),""))</f>
        <v/>
      </c>
      <c r="N427" s="79" t="str">
        <f ca="1">IF($C427="סה""כ",SUM(INDIRECT(ADDRESS(6,COLUMN())&amp;":"&amp;ADDRESS(ROW()-1,COLUMN()))),IFERROR(VLOOKUP($C427,הוצאות!$B:$AA,N$4-1,FALSE),""))</f>
        <v/>
      </c>
      <c r="O427" s="79" t="str">
        <f ca="1">IF($C427="סה""כ",SUM(INDIRECT(ADDRESS(6,COLUMN())&amp;":"&amp;ADDRESS(ROW()-1,COLUMN()))),IFERROR(VLOOKUP($C427,הוצאות!$B:$AA,O$4-1,FALSE),""))</f>
        <v/>
      </c>
    </row>
    <row r="428" spans="1:15" ht="16.5" thickBot="1" x14ac:dyDescent="0.3">
      <c r="A428" s="52">
        <f t="shared" si="7"/>
        <v>0</v>
      </c>
      <c r="C428" s="75" t="str">
        <f>IF(OR(C427="סה""כ",C427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8" s="76" t="str">
        <f>IF(C428="סה""כ","",IFERROR(VLOOKUP($C428,הוצאות!$B:$Z,5,FALSE),""))</f>
        <v/>
      </c>
      <c r="E428" s="77">
        <v>167435</v>
      </c>
      <c r="F428" s="77">
        <v>114565</v>
      </c>
      <c r="G428" s="77">
        <v>145246</v>
      </c>
      <c r="H428" s="78">
        <v>251440</v>
      </c>
      <c r="I428" s="78">
        <v>201029</v>
      </c>
      <c r="J428" s="78">
        <v>265358.28000000003</v>
      </c>
      <c r="K428" s="79" t="str">
        <f ca="1">IF($C428="סה""כ",SUM(INDIRECT(ADDRESS(6,COLUMN())&amp;":"&amp;ADDRESS(ROW()-1,COLUMN()))),IFERROR(VLOOKUP($C428,הוצאות!$B:$AA,K$4-1,FALSE),""))</f>
        <v/>
      </c>
      <c r="L428" s="79" t="str">
        <f ca="1">IF($C428="סה""כ",SUM(INDIRECT(ADDRESS(6,COLUMN())&amp;":"&amp;ADDRESS(ROW()-1,COLUMN()))),IFERROR(VLOOKUP($C428,הוצאות!$B:$AA,L$4-1,FALSE),""))</f>
        <v/>
      </c>
      <c r="M428" s="79" t="str">
        <f ca="1">IF($C428="סה""כ",SUM(INDIRECT(ADDRESS(6,COLUMN())&amp;":"&amp;ADDRESS(ROW()-1,COLUMN()))),IFERROR(VLOOKUP($C428,הוצאות!$B:$AA,M$4-1,FALSE),""))</f>
        <v/>
      </c>
      <c r="N428" s="79" t="str">
        <f ca="1">IF($C428="סה""כ",SUM(INDIRECT(ADDRESS(6,COLUMN())&amp;":"&amp;ADDRESS(ROW()-1,COLUMN()))),IFERROR(VLOOKUP($C428,הוצאות!$B:$AA,N$4-1,FALSE),""))</f>
        <v/>
      </c>
      <c r="O428" s="79" t="str">
        <f ca="1">IF($C428="סה""כ",SUM(INDIRECT(ADDRESS(6,COLUMN())&amp;":"&amp;ADDRESS(ROW()-1,COLUMN()))),IFERROR(VLOOKUP($C428,הוצאות!$B:$AA,O$4-1,FALSE),""))</f>
        <v/>
      </c>
    </row>
    <row r="429" spans="1:15" ht="16.5" thickBot="1" x14ac:dyDescent="0.3">
      <c r="A429" s="52">
        <f t="shared" si="7"/>
        <v>0</v>
      </c>
      <c r="C429" s="75" t="str">
        <f>IF(OR(C428="סה""כ",C428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29" s="76" t="str">
        <f>IF(C429="סה""כ","",IFERROR(VLOOKUP($C429,הוצאות!$B:$Z,5,FALSE),""))</f>
        <v/>
      </c>
      <c r="E429" s="77">
        <v>167435</v>
      </c>
      <c r="F429" s="77">
        <v>114565</v>
      </c>
      <c r="G429" s="77">
        <v>145246</v>
      </c>
      <c r="H429" s="78">
        <v>251440</v>
      </c>
      <c r="I429" s="78">
        <v>201029</v>
      </c>
      <c r="J429" s="78">
        <v>265358.28000000003</v>
      </c>
      <c r="K429" s="79" t="str">
        <f ca="1">IF($C429="סה""כ",SUM(INDIRECT(ADDRESS(6,COLUMN())&amp;":"&amp;ADDRESS(ROW()-1,COLUMN()))),IFERROR(VLOOKUP($C429,הוצאות!$B:$AA,K$4-1,FALSE),""))</f>
        <v/>
      </c>
      <c r="L429" s="79" t="str">
        <f ca="1">IF($C429="סה""כ",SUM(INDIRECT(ADDRESS(6,COLUMN())&amp;":"&amp;ADDRESS(ROW()-1,COLUMN()))),IFERROR(VLOOKUP($C429,הוצאות!$B:$AA,L$4-1,FALSE),""))</f>
        <v/>
      </c>
      <c r="M429" s="79" t="str">
        <f ca="1">IF($C429="סה""כ",SUM(INDIRECT(ADDRESS(6,COLUMN())&amp;":"&amp;ADDRESS(ROW()-1,COLUMN()))),IFERROR(VLOOKUP($C429,הוצאות!$B:$AA,M$4-1,FALSE),""))</f>
        <v/>
      </c>
      <c r="N429" s="79" t="str">
        <f ca="1">IF($C429="סה""כ",SUM(INDIRECT(ADDRESS(6,COLUMN())&amp;":"&amp;ADDRESS(ROW()-1,COLUMN()))),IFERROR(VLOOKUP($C429,הוצאות!$B:$AA,N$4-1,FALSE),""))</f>
        <v/>
      </c>
      <c r="O429" s="79" t="str">
        <f ca="1">IF($C429="סה""כ",SUM(INDIRECT(ADDRESS(6,COLUMN())&amp;":"&amp;ADDRESS(ROW()-1,COLUMN()))),IFERROR(VLOOKUP($C429,הוצאות!$B:$AA,O$4-1,FALSE),""))</f>
        <v/>
      </c>
    </row>
    <row r="430" spans="1:15" ht="16.5" thickBot="1" x14ac:dyDescent="0.3">
      <c r="A430" s="52">
        <f t="shared" si="7"/>
        <v>0</v>
      </c>
      <c r="C430" s="75" t="str">
        <f>IF(OR(C429="סה""כ",C429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0" s="76" t="str">
        <f>IF(C430="סה""כ","",IFERROR(VLOOKUP($C430,הוצאות!$B:$Z,5,FALSE),""))</f>
        <v/>
      </c>
      <c r="E430" s="77">
        <v>167435</v>
      </c>
      <c r="F430" s="77">
        <v>114565</v>
      </c>
      <c r="G430" s="77">
        <v>145246</v>
      </c>
      <c r="H430" s="78">
        <v>251440</v>
      </c>
      <c r="I430" s="78">
        <v>201029</v>
      </c>
      <c r="J430" s="78">
        <v>265358.28000000003</v>
      </c>
      <c r="K430" s="79" t="str">
        <f ca="1">IF($C430="סה""כ",SUM(INDIRECT(ADDRESS(6,COLUMN())&amp;":"&amp;ADDRESS(ROW()-1,COLUMN()))),IFERROR(VLOOKUP($C430,הוצאות!$B:$AA,K$4-1,FALSE),""))</f>
        <v/>
      </c>
      <c r="L430" s="79" t="str">
        <f ca="1">IF($C430="סה""כ",SUM(INDIRECT(ADDRESS(6,COLUMN())&amp;":"&amp;ADDRESS(ROW()-1,COLUMN()))),IFERROR(VLOOKUP($C430,הוצאות!$B:$AA,L$4-1,FALSE),""))</f>
        <v/>
      </c>
      <c r="M430" s="79" t="str">
        <f ca="1">IF($C430="סה""כ",SUM(INDIRECT(ADDRESS(6,COLUMN())&amp;":"&amp;ADDRESS(ROW()-1,COLUMN()))),IFERROR(VLOOKUP($C430,הוצאות!$B:$AA,M$4-1,FALSE),""))</f>
        <v/>
      </c>
      <c r="N430" s="79" t="str">
        <f ca="1">IF($C430="סה""כ",SUM(INDIRECT(ADDRESS(6,COLUMN())&amp;":"&amp;ADDRESS(ROW()-1,COLUMN()))),IFERROR(VLOOKUP($C430,הוצאות!$B:$AA,N$4-1,FALSE),""))</f>
        <v/>
      </c>
      <c r="O430" s="79" t="str">
        <f ca="1">IF($C430="סה""כ",SUM(INDIRECT(ADDRESS(6,COLUMN())&amp;":"&amp;ADDRESS(ROW()-1,COLUMN()))),IFERROR(VLOOKUP($C430,הוצאות!$B:$AA,O$4-1,FALSE),""))</f>
        <v/>
      </c>
    </row>
    <row r="431" spans="1:15" ht="16.5" thickBot="1" x14ac:dyDescent="0.3">
      <c r="A431" s="52">
        <f t="shared" si="7"/>
        <v>0</v>
      </c>
      <c r="C431" s="75" t="str">
        <f>IF(OR(C430="סה""כ",C430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1" s="76" t="str">
        <f>IF(C431="סה""כ","",IFERROR(VLOOKUP($C431,הוצאות!$B:$Z,5,FALSE),""))</f>
        <v/>
      </c>
      <c r="E431" s="77">
        <v>167435</v>
      </c>
      <c r="F431" s="77">
        <v>114565</v>
      </c>
      <c r="G431" s="77">
        <v>145246</v>
      </c>
      <c r="H431" s="78">
        <v>251440</v>
      </c>
      <c r="I431" s="78">
        <v>201029</v>
      </c>
      <c r="J431" s="78">
        <v>265358.28000000003</v>
      </c>
      <c r="K431" s="79" t="str">
        <f ca="1">IF($C431="סה""כ",SUM(INDIRECT(ADDRESS(6,COLUMN())&amp;":"&amp;ADDRESS(ROW()-1,COLUMN()))),IFERROR(VLOOKUP($C431,הוצאות!$B:$AA,K$4-1,FALSE),""))</f>
        <v/>
      </c>
      <c r="L431" s="79" t="str">
        <f ca="1">IF($C431="סה""כ",SUM(INDIRECT(ADDRESS(6,COLUMN())&amp;":"&amp;ADDRESS(ROW()-1,COLUMN()))),IFERROR(VLOOKUP($C431,הוצאות!$B:$AA,L$4-1,FALSE),""))</f>
        <v/>
      </c>
      <c r="M431" s="79" t="str">
        <f ca="1">IF($C431="סה""כ",SUM(INDIRECT(ADDRESS(6,COLUMN())&amp;":"&amp;ADDRESS(ROW()-1,COLUMN()))),IFERROR(VLOOKUP($C431,הוצאות!$B:$AA,M$4-1,FALSE),""))</f>
        <v/>
      </c>
      <c r="N431" s="79" t="str">
        <f ca="1">IF($C431="סה""כ",SUM(INDIRECT(ADDRESS(6,COLUMN())&amp;":"&amp;ADDRESS(ROW()-1,COLUMN()))),IFERROR(VLOOKUP($C431,הוצאות!$B:$AA,N$4-1,FALSE),""))</f>
        <v/>
      </c>
      <c r="O431" s="79" t="str">
        <f ca="1">IF($C431="סה""כ",SUM(INDIRECT(ADDRESS(6,COLUMN())&amp;":"&amp;ADDRESS(ROW()-1,COLUMN()))),IFERROR(VLOOKUP($C431,הוצאות!$B:$AA,O$4-1,FALSE),""))</f>
        <v/>
      </c>
    </row>
    <row r="432" spans="1:15" ht="16.5" thickBot="1" x14ac:dyDescent="0.3">
      <c r="A432" s="52">
        <f t="shared" si="7"/>
        <v>0</v>
      </c>
      <c r="C432" s="75" t="str">
        <f>IF(OR(C431="סה""כ",C431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2" s="76" t="str">
        <f>IF(C432="סה""כ","",IFERROR(VLOOKUP($C432,הוצאות!$B:$Z,5,FALSE),""))</f>
        <v/>
      </c>
      <c r="E432" s="77">
        <v>167435</v>
      </c>
      <c r="F432" s="77">
        <v>114565</v>
      </c>
      <c r="G432" s="77">
        <v>145246</v>
      </c>
      <c r="H432" s="78">
        <v>251440</v>
      </c>
      <c r="I432" s="78">
        <v>201029</v>
      </c>
      <c r="J432" s="78">
        <v>265358.28000000003</v>
      </c>
      <c r="K432" s="79" t="str">
        <f ca="1">IF($C432="סה""כ",SUM(INDIRECT(ADDRESS(6,COLUMN())&amp;":"&amp;ADDRESS(ROW()-1,COLUMN()))),IFERROR(VLOOKUP($C432,הוצאות!$B:$AA,K$4-1,FALSE),""))</f>
        <v/>
      </c>
      <c r="L432" s="79" t="str">
        <f ca="1">IF($C432="סה""כ",SUM(INDIRECT(ADDRESS(6,COLUMN())&amp;":"&amp;ADDRESS(ROW()-1,COLUMN()))),IFERROR(VLOOKUP($C432,הוצאות!$B:$AA,L$4-1,FALSE),""))</f>
        <v/>
      </c>
      <c r="M432" s="79" t="str">
        <f ca="1">IF($C432="סה""כ",SUM(INDIRECT(ADDRESS(6,COLUMN())&amp;":"&amp;ADDRESS(ROW()-1,COLUMN()))),IFERROR(VLOOKUP($C432,הוצאות!$B:$AA,M$4-1,FALSE),""))</f>
        <v/>
      </c>
      <c r="N432" s="79" t="str">
        <f ca="1">IF($C432="סה""כ",SUM(INDIRECT(ADDRESS(6,COLUMN())&amp;":"&amp;ADDRESS(ROW()-1,COLUMN()))),IFERROR(VLOOKUP($C432,הוצאות!$B:$AA,N$4-1,FALSE),""))</f>
        <v/>
      </c>
      <c r="O432" s="79" t="str">
        <f ca="1">IF($C432="סה""כ",SUM(INDIRECT(ADDRESS(6,COLUMN())&amp;":"&amp;ADDRESS(ROW()-1,COLUMN()))),IFERROR(VLOOKUP($C432,הוצאות!$B:$AA,O$4-1,FALSE),""))</f>
        <v/>
      </c>
    </row>
    <row r="433" spans="1:15" ht="16.5" thickBot="1" x14ac:dyDescent="0.3">
      <c r="A433" s="52">
        <f t="shared" si="7"/>
        <v>0</v>
      </c>
      <c r="C433" s="75" t="str">
        <f>IF(OR(C432="סה""כ",C432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3" s="76" t="str">
        <f>IF(C433="סה""כ","",IFERROR(VLOOKUP($C433,הוצאות!$B:$Z,5,FALSE),""))</f>
        <v/>
      </c>
      <c r="E433" s="77">
        <v>167435</v>
      </c>
      <c r="F433" s="77">
        <v>114565</v>
      </c>
      <c r="G433" s="77">
        <v>145246</v>
      </c>
      <c r="H433" s="78">
        <v>251440</v>
      </c>
      <c r="I433" s="78">
        <v>201029</v>
      </c>
      <c r="J433" s="78">
        <v>265358.28000000003</v>
      </c>
      <c r="K433" s="79" t="str">
        <f ca="1">IF($C433="סה""כ",SUM(INDIRECT(ADDRESS(6,COLUMN())&amp;":"&amp;ADDRESS(ROW()-1,COLUMN()))),IFERROR(VLOOKUP($C433,הוצאות!$B:$AA,K$4-1,FALSE),""))</f>
        <v/>
      </c>
      <c r="L433" s="79" t="str">
        <f ca="1">IF($C433="סה""כ",SUM(INDIRECT(ADDRESS(6,COLUMN())&amp;":"&amp;ADDRESS(ROW()-1,COLUMN()))),IFERROR(VLOOKUP($C433,הוצאות!$B:$AA,L$4-1,FALSE),""))</f>
        <v/>
      </c>
      <c r="M433" s="79" t="str">
        <f ca="1">IF($C433="סה""כ",SUM(INDIRECT(ADDRESS(6,COLUMN())&amp;":"&amp;ADDRESS(ROW()-1,COLUMN()))),IFERROR(VLOOKUP($C433,הוצאות!$B:$AA,M$4-1,FALSE),""))</f>
        <v/>
      </c>
      <c r="N433" s="79" t="str">
        <f ca="1">IF($C433="סה""כ",SUM(INDIRECT(ADDRESS(6,COLUMN())&amp;":"&amp;ADDRESS(ROW()-1,COLUMN()))),IFERROR(VLOOKUP($C433,הוצאות!$B:$AA,N$4-1,FALSE),""))</f>
        <v/>
      </c>
      <c r="O433" s="79" t="str">
        <f ca="1">IF($C433="סה""כ",SUM(INDIRECT(ADDRESS(6,COLUMN())&amp;":"&amp;ADDRESS(ROW()-1,COLUMN()))),IFERROR(VLOOKUP($C433,הוצאות!$B:$AA,O$4-1,FALSE),""))</f>
        <v/>
      </c>
    </row>
    <row r="434" spans="1:15" ht="16.5" thickBot="1" x14ac:dyDescent="0.3">
      <c r="A434" s="52">
        <f t="shared" si="7"/>
        <v>0</v>
      </c>
      <c r="C434" s="75" t="str">
        <f>IF(OR(C433="סה""כ",C433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4" s="76" t="str">
        <f>IF(C434="סה""כ","",IFERROR(VLOOKUP($C434,הוצאות!$B:$Z,5,FALSE),""))</f>
        <v/>
      </c>
      <c r="E434" s="77">
        <v>167435</v>
      </c>
      <c r="F434" s="77">
        <v>114565</v>
      </c>
      <c r="G434" s="77">
        <v>145246</v>
      </c>
      <c r="H434" s="78">
        <v>251440</v>
      </c>
      <c r="I434" s="78">
        <v>201029</v>
      </c>
      <c r="J434" s="78">
        <v>265358.28000000003</v>
      </c>
      <c r="K434" s="79" t="str">
        <f ca="1">IF($C434="סה""כ",SUM(INDIRECT(ADDRESS(6,COLUMN())&amp;":"&amp;ADDRESS(ROW()-1,COLUMN()))),IFERROR(VLOOKUP($C434,הוצאות!$B:$AA,K$4-1,FALSE),""))</f>
        <v/>
      </c>
      <c r="L434" s="79" t="str">
        <f ca="1">IF($C434="סה""כ",SUM(INDIRECT(ADDRESS(6,COLUMN())&amp;":"&amp;ADDRESS(ROW()-1,COLUMN()))),IFERROR(VLOOKUP($C434,הוצאות!$B:$AA,L$4-1,FALSE),""))</f>
        <v/>
      </c>
      <c r="M434" s="79" t="str">
        <f ca="1">IF($C434="סה""כ",SUM(INDIRECT(ADDRESS(6,COLUMN())&amp;":"&amp;ADDRESS(ROW()-1,COLUMN()))),IFERROR(VLOOKUP($C434,הוצאות!$B:$AA,M$4-1,FALSE),""))</f>
        <v/>
      </c>
      <c r="N434" s="79" t="str">
        <f ca="1">IF($C434="סה""כ",SUM(INDIRECT(ADDRESS(6,COLUMN())&amp;":"&amp;ADDRESS(ROW()-1,COLUMN()))),IFERROR(VLOOKUP($C434,הוצאות!$B:$AA,N$4-1,FALSE),""))</f>
        <v/>
      </c>
      <c r="O434" s="79" t="str">
        <f ca="1">IF($C434="סה""כ",SUM(INDIRECT(ADDRESS(6,COLUMN())&amp;":"&amp;ADDRESS(ROW()-1,COLUMN()))),IFERROR(VLOOKUP($C434,הוצאות!$B:$AA,O$4-1,FALSE),""))</f>
        <v/>
      </c>
    </row>
    <row r="435" spans="1:15" ht="16.5" thickBot="1" x14ac:dyDescent="0.3">
      <c r="A435" s="52">
        <f t="shared" si="7"/>
        <v>0</v>
      </c>
      <c r="C435" s="75" t="str">
        <f>IF(OR(C434="סה""כ",C434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5" s="76" t="str">
        <f>IF(C435="סה""כ","",IFERROR(VLOOKUP($C435,הוצאות!$B:$Z,5,FALSE),""))</f>
        <v/>
      </c>
      <c r="E435" s="77">
        <v>167435</v>
      </c>
      <c r="F435" s="77">
        <v>114565</v>
      </c>
      <c r="G435" s="77">
        <v>145246</v>
      </c>
      <c r="H435" s="78">
        <v>251440</v>
      </c>
      <c r="I435" s="78">
        <v>201029</v>
      </c>
      <c r="J435" s="78">
        <v>265358.28000000003</v>
      </c>
      <c r="K435" s="79" t="str">
        <f ca="1">IF($C435="סה""כ",SUM(INDIRECT(ADDRESS(6,COLUMN())&amp;":"&amp;ADDRESS(ROW()-1,COLUMN()))),IFERROR(VLOOKUP($C435,הוצאות!$B:$AA,K$4-1,FALSE),""))</f>
        <v/>
      </c>
      <c r="L435" s="79" t="str">
        <f ca="1">IF($C435="סה""כ",SUM(INDIRECT(ADDRESS(6,COLUMN())&amp;":"&amp;ADDRESS(ROW()-1,COLUMN()))),IFERROR(VLOOKUP($C435,הוצאות!$B:$AA,L$4-1,FALSE),""))</f>
        <v/>
      </c>
      <c r="M435" s="79" t="str">
        <f ca="1">IF($C435="סה""כ",SUM(INDIRECT(ADDRESS(6,COLUMN())&amp;":"&amp;ADDRESS(ROW()-1,COLUMN()))),IFERROR(VLOOKUP($C435,הוצאות!$B:$AA,M$4-1,FALSE),""))</f>
        <v/>
      </c>
      <c r="N435" s="79" t="str">
        <f ca="1">IF($C435="סה""כ",SUM(INDIRECT(ADDRESS(6,COLUMN())&amp;":"&amp;ADDRESS(ROW()-1,COLUMN()))),IFERROR(VLOOKUP($C435,הוצאות!$B:$AA,N$4-1,FALSE),""))</f>
        <v/>
      </c>
      <c r="O435" s="79" t="str">
        <f ca="1">IF($C435="סה""כ",SUM(INDIRECT(ADDRESS(6,COLUMN())&amp;":"&amp;ADDRESS(ROW()-1,COLUMN()))),IFERROR(VLOOKUP($C435,הוצאות!$B:$AA,O$4-1,FALSE),""))</f>
        <v/>
      </c>
    </row>
    <row r="436" spans="1:15" ht="16.5" thickBot="1" x14ac:dyDescent="0.3">
      <c r="A436" s="52">
        <f t="shared" si="7"/>
        <v>0</v>
      </c>
      <c r="C436" s="75" t="str">
        <f>IF(OR(C435="סה""כ",C435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6" s="76" t="str">
        <f>IF(C436="סה""כ","",IFERROR(VLOOKUP($C436,הוצאות!$B:$Z,5,FALSE),""))</f>
        <v/>
      </c>
      <c r="E436" s="77">
        <v>167435</v>
      </c>
      <c r="F436" s="77">
        <v>114565</v>
      </c>
      <c r="G436" s="77">
        <v>145246</v>
      </c>
      <c r="H436" s="78">
        <v>251440</v>
      </c>
      <c r="I436" s="78">
        <v>201029</v>
      </c>
      <c r="J436" s="78">
        <v>265358.28000000003</v>
      </c>
      <c r="K436" s="79" t="str">
        <f ca="1">IF($C436="סה""כ",SUM(INDIRECT(ADDRESS(6,COLUMN())&amp;":"&amp;ADDRESS(ROW()-1,COLUMN()))),IFERROR(VLOOKUP($C436,הוצאות!$B:$AA,K$4-1,FALSE),""))</f>
        <v/>
      </c>
      <c r="L436" s="79" t="str">
        <f ca="1">IF($C436="סה""כ",SUM(INDIRECT(ADDRESS(6,COLUMN())&amp;":"&amp;ADDRESS(ROW()-1,COLUMN()))),IFERROR(VLOOKUP($C436,הוצאות!$B:$AA,L$4-1,FALSE),""))</f>
        <v/>
      </c>
      <c r="M436" s="79" t="str">
        <f ca="1">IF($C436="סה""כ",SUM(INDIRECT(ADDRESS(6,COLUMN())&amp;":"&amp;ADDRESS(ROW()-1,COLUMN()))),IFERROR(VLOOKUP($C436,הוצאות!$B:$AA,M$4-1,FALSE),""))</f>
        <v/>
      </c>
      <c r="N436" s="79" t="str">
        <f ca="1">IF($C436="סה""כ",SUM(INDIRECT(ADDRESS(6,COLUMN())&amp;":"&amp;ADDRESS(ROW()-1,COLUMN()))),IFERROR(VLOOKUP($C436,הוצאות!$B:$AA,N$4-1,FALSE),""))</f>
        <v/>
      </c>
      <c r="O436" s="79" t="str">
        <f ca="1">IF($C436="סה""כ",SUM(INDIRECT(ADDRESS(6,COLUMN())&amp;":"&amp;ADDRESS(ROW()-1,COLUMN()))),IFERROR(VLOOKUP($C436,הוצאות!$B:$AA,O$4-1,FALSE),""))</f>
        <v/>
      </c>
    </row>
    <row r="437" spans="1:15" ht="16.5" thickBot="1" x14ac:dyDescent="0.3">
      <c r="A437" s="52">
        <f t="shared" si="7"/>
        <v>0</v>
      </c>
      <c r="C437" s="75" t="str">
        <f>IF(OR(C436="סה""כ",C436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7" s="76" t="str">
        <f>IF(C437="סה""כ","",IFERROR(VLOOKUP($C437,הוצאות!$B:$Z,5,FALSE),""))</f>
        <v/>
      </c>
      <c r="E437" s="77">
        <v>167435</v>
      </c>
      <c r="F437" s="77">
        <v>114565</v>
      </c>
      <c r="G437" s="77">
        <v>145246</v>
      </c>
      <c r="H437" s="78">
        <v>251440</v>
      </c>
      <c r="I437" s="78">
        <v>201029</v>
      </c>
      <c r="J437" s="78">
        <v>265358.28000000003</v>
      </c>
      <c r="K437" s="79" t="str">
        <f ca="1">IF($C437="סה""כ",SUM(INDIRECT(ADDRESS(6,COLUMN())&amp;":"&amp;ADDRESS(ROW()-1,COLUMN()))),IFERROR(VLOOKUP($C437,הוצאות!$B:$AA,K$4-1,FALSE),""))</f>
        <v/>
      </c>
      <c r="L437" s="79" t="str">
        <f ca="1">IF($C437="סה""כ",SUM(INDIRECT(ADDRESS(6,COLUMN())&amp;":"&amp;ADDRESS(ROW()-1,COLUMN()))),IFERROR(VLOOKUP($C437,הוצאות!$B:$AA,L$4-1,FALSE),""))</f>
        <v/>
      </c>
      <c r="M437" s="79" t="str">
        <f ca="1">IF($C437="סה""כ",SUM(INDIRECT(ADDRESS(6,COLUMN())&amp;":"&amp;ADDRESS(ROW()-1,COLUMN()))),IFERROR(VLOOKUP($C437,הוצאות!$B:$AA,M$4-1,FALSE),""))</f>
        <v/>
      </c>
      <c r="N437" s="79" t="str">
        <f ca="1">IF($C437="סה""כ",SUM(INDIRECT(ADDRESS(6,COLUMN())&amp;":"&amp;ADDRESS(ROW()-1,COLUMN()))),IFERROR(VLOOKUP($C437,הוצאות!$B:$AA,N$4-1,FALSE),""))</f>
        <v/>
      </c>
      <c r="O437" s="79" t="str">
        <f ca="1">IF($C437="סה""כ",SUM(INDIRECT(ADDRESS(6,COLUMN())&amp;":"&amp;ADDRESS(ROW()-1,COLUMN()))),IFERROR(VLOOKUP($C437,הוצאות!$B:$AA,O$4-1,FALSE),""))</f>
        <v/>
      </c>
    </row>
    <row r="438" spans="1:15" ht="16.5" thickBot="1" x14ac:dyDescent="0.3">
      <c r="A438" s="52">
        <f t="shared" si="7"/>
        <v>0</v>
      </c>
      <c r="C438" s="75" t="str">
        <f>IF(OR(C437="סה""כ",C437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8" s="76" t="str">
        <f>IF(C438="סה""כ","",IFERROR(VLOOKUP($C438,הוצאות!$B:$Z,5,FALSE),""))</f>
        <v/>
      </c>
      <c r="E438" s="77">
        <v>167435</v>
      </c>
      <c r="F438" s="77">
        <v>114565</v>
      </c>
      <c r="G438" s="77">
        <v>145246</v>
      </c>
      <c r="H438" s="78">
        <v>251440</v>
      </c>
      <c r="I438" s="78">
        <v>201029</v>
      </c>
      <c r="J438" s="78">
        <v>265358.28000000003</v>
      </c>
      <c r="K438" s="79" t="str">
        <f ca="1">IF($C438="סה""כ",SUM(INDIRECT(ADDRESS(6,COLUMN())&amp;":"&amp;ADDRESS(ROW()-1,COLUMN()))),IFERROR(VLOOKUP($C438,הוצאות!$B:$AA,K$4-1,FALSE),""))</f>
        <v/>
      </c>
      <c r="L438" s="79" t="str">
        <f ca="1">IF($C438="סה""כ",SUM(INDIRECT(ADDRESS(6,COLUMN())&amp;":"&amp;ADDRESS(ROW()-1,COLUMN()))),IFERROR(VLOOKUP($C438,הוצאות!$B:$AA,L$4-1,FALSE),""))</f>
        <v/>
      </c>
      <c r="M438" s="79" t="str">
        <f ca="1">IF($C438="סה""כ",SUM(INDIRECT(ADDRESS(6,COLUMN())&amp;":"&amp;ADDRESS(ROW()-1,COLUMN()))),IFERROR(VLOOKUP($C438,הוצאות!$B:$AA,M$4-1,FALSE),""))</f>
        <v/>
      </c>
      <c r="N438" s="79" t="str">
        <f ca="1">IF($C438="סה""כ",SUM(INDIRECT(ADDRESS(6,COLUMN())&amp;":"&amp;ADDRESS(ROW()-1,COLUMN()))),IFERROR(VLOOKUP($C438,הוצאות!$B:$AA,N$4-1,FALSE),""))</f>
        <v/>
      </c>
      <c r="O438" s="79" t="str">
        <f ca="1">IF($C438="סה""כ",SUM(INDIRECT(ADDRESS(6,COLUMN())&amp;":"&amp;ADDRESS(ROW()-1,COLUMN()))),IFERROR(VLOOKUP($C438,הוצאות!$B:$AA,O$4-1,FALSE),""))</f>
        <v/>
      </c>
    </row>
    <row r="439" spans="1:15" ht="16.5" thickBot="1" x14ac:dyDescent="0.3">
      <c r="A439" s="52">
        <f t="shared" si="7"/>
        <v>0</v>
      </c>
      <c r="C439" s="75" t="str">
        <f>IF(OR(C438="סה""כ",C438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39" s="76" t="str">
        <f>IF(C439="סה""כ","",IFERROR(VLOOKUP($C439,הוצאות!$B:$Z,5,FALSE),""))</f>
        <v/>
      </c>
      <c r="E439" s="77">
        <v>167435</v>
      </c>
      <c r="F439" s="77">
        <v>114565</v>
      </c>
      <c r="G439" s="77">
        <v>145246</v>
      </c>
      <c r="H439" s="78">
        <v>251440</v>
      </c>
      <c r="I439" s="78">
        <v>201029</v>
      </c>
      <c r="J439" s="78">
        <v>265358.28000000003</v>
      </c>
      <c r="K439" s="79" t="str">
        <f ca="1">IF($C439="סה""כ",SUM(INDIRECT(ADDRESS(6,COLUMN())&amp;":"&amp;ADDRESS(ROW()-1,COLUMN()))),IFERROR(VLOOKUP($C439,הוצאות!$B:$AA,K$4-1,FALSE),""))</f>
        <v/>
      </c>
      <c r="L439" s="79" t="str">
        <f ca="1">IF($C439="סה""כ",SUM(INDIRECT(ADDRESS(6,COLUMN())&amp;":"&amp;ADDRESS(ROW()-1,COLUMN()))),IFERROR(VLOOKUP($C439,הוצאות!$B:$AA,L$4-1,FALSE),""))</f>
        <v/>
      </c>
      <c r="M439" s="79" t="str">
        <f ca="1">IF($C439="סה""כ",SUM(INDIRECT(ADDRESS(6,COLUMN())&amp;":"&amp;ADDRESS(ROW()-1,COLUMN()))),IFERROR(VLOOKUP($C439,הוצאות!$B:$AA,M$4-1,FALSE),""))</f>
        <v/>
      </c>
      <c r="N439" s="79" t="str">
        <f ca="1">IF($C439="סה""כ",SUM(INDIRECT(ADDRESS(6,COLUMN())&amp;":"&amp;ADDRESS(ROW()-1,COLUMN()))),IFERROR(VLOOKUP($C439,הוצאות!$B:$AA,N$4-1,FALSE),""))</f>
        <v/>
      </c>
      <c r="O439" s="79" t="str">
        <f ca="1">IF($C439="סה""כ",SUM(INDIRECT(ADDRESS(6,COLUMN())&amp;":"&amp;ADDRESS(ROW()-1,COLUMN()))),IFERROR(VLOOKUP($C439,הוצאות!$B:$AA,O$4-1,FALSE),""))</f>
        <v/>
      </c>
    </row>
    <row r="440" spans="1:15" ht="16.5" thickBot="1" x14ac:dyDescent="0.3">
      <c r="A440" s="52">
        <f t="shared" si="7"/>
        <v>0</v>
      </c>
      <c r="C440" s="75" t="str">
        <f>IF(OR(C439="סה""כ",C439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0" s="76" t="str">
        <f>IF(C440="סה""כ","",IFERROR(VLOOKUP($C440,הוצאות!$B:$Z,5,FALSE),""))</f>
        <v/>
      </c>
      <c r="E440" s="77">
        <v>167435</v>
      </c>
      <c r="F440" s="77">
        <v>114565</v>
      </c>
      <c r="G440" s="77">
        <v>145246</v>
      </c>
      <c r="H440" s="78">
        <v>251440</v>
      </c>
      <c r="I440" s="78">
        <v>201029</v>
      </c>
      <c r="J440" s="78">
        <v>265358.28000000003</v>
      </c>
      <c r="K440" s="79" t="str">
        <f ca="1">IF($C440="סה""כ",SUM(INDIRECT(ADDRESS(6,COLUMN())&amp;":"&amp;ADDRESS(ROW()-1,COLUMN()))),IFERROR(VLOOKUP($C440,הוצאות!$B:$AA,K$4-1,FALSE),""))</f>
        <v/>
      </c>
      <c r="L440" s="79" t="str">
        <f ca="1">IF($C440="סה""כ",SUM(INDIRECT(ADDRESS(6,COLUMN())&amp;":"&amp;ADDRESS(ROW()-1,COLUMN()))),IFERROR(VLOOKUP($C440,הוצאות!$B:$AA,L$4-1,FALSE),""))</f>
        <v/>
      </c>
      <c r="M440" s="79" t="str">
        <f ca="1">IF($C440="סה""כ",SUM(INDIRECT(ADDRESS(6,COLUMN())&amp;":"&amp;ADDRESS(ROW()-1,COLUMN()))),IFERROR(VLOOKUP($C440,הוצאות!$B:$AA,M$4-1,FALSE),""))</f>
        <v/>
      </c>
      <c r="N440" s="79" t="str">
        <f ca="1">IF($C440="סה""כ",SUM(INDIRECT(ADDRESS(6,COLUMN())&amp;":"&amp;ADDRESS(ROW()-1,COLUMN()))),IFERROR(VLOOKUP($C440,הוצאות!$B:$AA,N$4-1,FALSE),""))</f>
        <v/>
      </c>
      <c r="O440" s="79" t="str">
        <f ca="1">IF($C440="סה""כ",SUM(INDIRECT(ADDRESS(6,COLUMN())&amp;":"&amp;ADDRESS(ROW()-1,COLUMN()))),IFERROR(VLOOKUP($C440,הוצאות!$B:$AA,O$4-1,FALSE),""))</f>
        <v/>
      </c>
    </row>
    <row r="441" spans="1:15" ht="16.5" thickBot="1" x14ac:dyDescent="0.3">
      <c r="A441" s="52">
        <f t="shared" si="7"/>
        <v>0</v>
      </c>
      <c r="C441" s="75" t="str">
        <f>IF(OR(C440="סה""כ",C440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1" s="76" t="str">
        <f>IF(C441="סה""כ","",IFERROR(VLOOKUP($C441,הוצאות!$B:$Z,5,FALSE),""))</f>
        <v/>
      </c>
      <c r="E441" s="77">
        <v>167435</v>
      </c>
      <c r="F441" s="77">
        <v>114565</v>
      </c>
      <c r="G441" s="77">
        <v>145246</v>
      </c>
      <c r="H441" s="78">
        <v>251440</v>
      </c>
      <c r="I441" s="78">
        <v>201029</v>
      </c>
      <c r="J441" s="78">
        <v>265358.28000000003</v>
      </c>
      <c r="K441" s="79" t="str">
        <f ca="1">IF($C441="סה""כ",SUM(INDIRECT(ADDRESS(6,COLUMN())&amp;":"&amp;ADDRESS(ROW()-1,COLUMN()))),IFERROR(VLOOKUP($C441,הוצאות!$B:$AA,K$4-1,FALSE),""))</f>
        <v/>
      </c>
      <c r="L441" s="79" t="str">
        <f ca="1">IF($C441="סה""כ",SUM(INDIRECT(ADDRESS(6,COLUMN())&amp;":"&amp;ADDRESS(ROW()-1,COLUMN()))),IFERROR(VLOOKUP($C441,הוצאות!$B:$AA,L$4-1,FALSE),""))</f>
        <v/>
      </c>
      <c r="M441" s="79" t="str">
        <f ca="1">IF($C441="סה""כ",SUM(INDIRECT(ADDRESS(6,COLUMN())&amp;":"&amp;ADDRESS(ROW()-1,COLUMN()))),IFERROR(VLOOKUP($C441,הוצאות!$B:$AA,M$4-1,FALSE),""))</f>
        <v/>
      </c>
      <c r="N441" s="79" t="str">
        <f ca="1">IF($C441="סה""כ",SUM(INDIRECT(ADDRESS(6,COLUMN())&amp;":"&amp;ADDRESS(ROW()-1,COLUMN()))),IFERROR(VLOOKUP($C441,הוצאות!$B:$AA,N$4-1,FALSE),""))</f>
        <v/>
      </c>
      <c r="O441" s="79" t="str">
        <f ca="1">IF($C441="סה""כ",SUM(INDIRECT(ADDRESS(6,COLUMN())&amp;":"&amp;ADDRESS(ROW()-1,COLUMN()))),IFERROR(VLOOKUP($C441,הוצאות!$B:$AA,O$4-1,FALSE),""))</f>
        <v/>
      </c>
    </row>
    <row r="442" spans="1:15" ht="16.5" thickBot="1" x14ac:dyDescent="0.3">
      <c r="A442" s="52">
        <f t="shared" si="7"/>
        <v>0</v>
      </c>
      <c r="C442" s="75" t="str">
        <f>IF(OR(C441="סה""כ",C441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2" s="76" t="str">
        <f>IF(C442="סה""כ","",IFERROR(VLOOKUP($C442,הוצאות!$B:$Z,5,FALSE),""))</f>
        <v/>
      </c>
      <c r="E442" s="77">
        <v>167435</v>
      </c>
      <c r="F442" s="77">
        <v>114565</v>
      </c>
      <c r="G442" s="77">
        <v>145246</v>
      </c>
      <c r="H442" s="78">
        <v>251440</v>
      </c>
      <c r="I442" s="78">
        <v>201029</v>
      </c>
      <c r="J442" s="78">
        <v>265358.28000000003</v>
      </c>
      <c r="K442" s="79" t="str">
        <f ca="1">IF($C442="סה""כ",SUM(INDIRECT(ADDRESS(6,COLUMN())&amp;":"&amp;ADDRESS(ROW()-1,COLUMN()))),IFERROR(VLOOKUP($C442,הוצאות!$B:$AA,K$4-1,FALSE),""))</f>
        <v/>
      </c>
      <c r="L442" s="79" t="str">
        <f ca="1">IF($C442="סה""כ",SUM(INDIRECT(ADDRESS(6,COLUMN())&amp;":"&amp;ADDRESS(ROW()-1,COLUMN()))),IFERROR(VLOOKUP($C442,הוצאות!$B:$AA,L$4-1,FALSE),""))</f>
        <v/>
      </c>
      <c r="M442" s="79" t="str">
        <f ca="1">IF($C442="סה""כ",SUM(INDIRECT(ADDRESS(6,COLUMN())&amp;":"&amp;ADDRESS(ROW()-1,COLUMN()))),IFERROR(VLOOKUP($C442,הוצאות!$B:$AA,M$4-1,FALSE),""))</f>
        <v/>
      </c>
      <c r="N442" s="79" t="str">
        <f ca="1">IF($C442="סה""כ",SUM(INDIRECT(ADDRESS(6,COLUMN())&amp;":"&amp;ADDRESS(ROW()-1,COLUMN()))),IFERROR(VLOOKUP($C442,הוצאות!$B:$AA,N$4-1,FALSE),""))</f>
        <v/>
      </c>
      <c r="O442" s="79" t="str">
        <f ca="1">IF($C442="סה""כ",SUM(INDIRECT(ADDRESS(6,COLUMN())&amp;":"&amp;ADDRESS(ROW()-1,COLUMN()))),IFERROR(VLOOKUP($C442,הוצאות!$B:$AA,O$4-1,FALSE),""))</f>
        <v/>
      </c>
    </row>
    <row r="443" spans="1:15" ht="16.5" thickBot="1" x14ac:dyDescent="0.3">
      <c r="A443" s="52">
        <f t="shared" si="7"/>
        <v>0</v>
      </c>
      <c r="C443" s="75" t="str">
        <f>IF(OR(C442="סה""כ",C442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3" s="76" t="str">
        <f>IF(C443="סה""כ","",IFERROR(VLOOKUP($C443,הוצאות!$B:$Z,5,FALSE),""))</f>
        <v/>
      </c>
      <c r="E443" s="77">
        <v>167435</v>
      </c>
      <c r="F443" s="77">
        <v>114565</v>
      </c>
      <c r="G443" s="77">
        <v>145246</v>
      </c>
      <c r="H443" s="78">
        <v>251440</v>
      </c>
      <c r="I443" s="78">
        <v>201029</v>
      </c>
      <c r="J443" s="78">
        <v>265358.28000000003</v>
      </c>
      <c r="K443" s="79" t="str">
        <f ca="1">IF($C443="סה""כ",SUM(INDIRECT(ADDRESS(6,COLUMN())&amp;":"&amp;ADDRESS(ROW()-1,COLUMN()))),IFERROR(VLOOKUP($C443,הוצאות!$B:$AA,K$4-1,FALSE),""))</f>
        <v/>
      </c>
      <c r="L443" s="79" t="str">
        <f ca="1">IF($C443="סה""כ",SUM(INDIRECT(ADDRESS(6,COLUMN())&amp;":"&amp;ADDRESS(ROW()-1,COLUMN()))),IFERROR(VLOOKUP($C443,הוצאות!$B:$AA,L$4-1,FALSE),""))</f>
        <v/>
      </c>
      <c r="M443" s="79" t="str">
        <f ca="1">IF($C443="סה""כ",SUM(INDIRECT(ADDRESS(6,COLUMN())&amp;":"&amp;ADDRESS(ROW()-1,COLUMN()))),IFERROR(VLOOKUP($C443,הוצאות!$B:$AA,M$4-1,FALSE),""))</f>
        <v/>
      </c>
      <c r="N443" s="79" t="str">
        <f ca="1">IF($C443="סה""כ",SUM(INDIRECT(ADDRESS(6,COLUMN())&amp;":"&amp;ADDRESS(ROW()-1,COLUMN()))),IFERROR(VLOOKUP($C443,הוצאות!$B:$AA,N$4-1,FALSE),""))</f>
        <v/>
      </c>
      <c r="O443" s="79" t="str">
        <f ca="1">IF($C443="סה""כ",SUM(INDIRECT(ADDRESS(6,COLUMN())&amp;":"&amp;ADDRESS(ROW()-1,COLUMN()))),IFERROR(VLOOKUP($C443,הוצאות!$B:$AA,O$4-1,FALSE),""))</f>
        <v/>
      </c>
    </row>
    <row r="444" spans="1:15" ht="16.5" thickBot="1" x14ac:dyDescent="0.3">
      <c r="A444" s="52">
        <f t="shared" si="7"/>
        <v>0</v>
      </c>
      <c r="C444" s="75" t="str">
        <f>IF(OR(C443="סה""כ",C443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4" s="76" t="str">
        <f>IF(C444="סה""כ","",IFERROR(VLOOKUP($C444,הוצאות!$B:$Z,5,FALSE),""))</f>
        <v/>
      </c>
      <c r="E444" s="77">
        <v>167435</v>
      </c>
      <c r="F444" s="77">
        <v>114565</v>
      </c>
      <c r="G444" s="77">
        <v>145246</v>
      </c>
      <c r="H444" s="78">
        <v>251440</v>
      </c>
      <c r="I444" s="78">
        <v>201029</v>
      </c>
      <c r="J444" s="78">
        <v>265358.28000000003</v>
      </c>
      <c r="K444" s="79" t="str">
        <f ca="1">IF($C444="סה""כ",SUM(INDIRECT(ADDRESS(6,COLUMN())&amp;":"&amp;ADDRESS(ROW()-1,COLUMN()))),IFERROR(VLOOKUP($C444,הוצאות!$B:$AA,K$4-1,FALSE),""))</f>
        <v/>
      </c>
      <c r="L444" s="79" t="str">
        <f ca="1">IF($C444="סה""כ",SUM(INDIRECT(ADDRESS(6,COLUMN())&amp;":"&amp;ADDRESS(ROW()-1,COLUMN()))),IFERROR(VLOOKUP($C444,הוצאות!$B:$AA,L$4-1,FALSE),""))</f>
        <v/>
      </c>
      <c r="M444" s="79" t="str">
        <f ca="1">IF($C444="סה""כ",SUM(INDIRECT(ADDRESS(6,COLUMN())&amp;":"&amp;ADDRESS(ROW()-1,COLUMN()))),IFERROR(VLOOKUP($C444,הוצאות!$B:$AA,M$4-1,FALSE),""))</f>
        <v/>
      </c>
      <c r="N444" s="79" t="str">
        <f ca="1">IF($C444="סה""כ",SUM(INDIRECT(ADDRESS(6,COLUMN())&amp;":"&amp;ADDRESS(ROW()-1,COLUMN()))),IFERROR(VLOOKUP($C444,הוצאות!$B:$AA,N$4-1,FALSE),""))</f>
        <v/>
      </c>
      <c r="O444" s="79" t="str">
        <f ca="1">IF($C444="סה""כ",SUM(INDIRECT(ADDRESS(6,COLUMN())&amp;":"&amp;ADDRESS(ROW()-1,COLUMN()))),IFERROR(VLOOKUP($C444,הוצאות!$B:$AA,O$4-1,FALSE),""))</f>
        <v/>
      </c>
    </row>
    <row r="445" spans="1:15" ht="16.5" thickBot="1" x14ac:dyDescent="0.3">
      <c r="A445" s="52">
        <f t="shared" si="7"/>
        <v>0</v>
      </c>
      <c r="C445" s="75" t="str">
        <f>IF(OR(C444="סה""כ",C444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5" s="76" t="str">
        <f>IF(C445="סה""כ","",IFERROR(VLOOKUP($C445,הוצאות!$B:$Z,5,FALSE),""))</f>
        <v/>
      </c>
      <c r="E445" s="77">
        <v>167435</v>
      </c>
      <c r="F445" s="77">
        <v>114565</v>
      </c>
      <c r="G445" s="77">
        <v>145246</v>
      </c>
      <c r="H445" s="78">
        <v>251440</v>
      </c>
      <c r="I445" s="78">
        <v>201029</v>
      </c>
      <c r="J445" s="78">
        <v>265358.28000000003</v>
      </c>
      <c r="K445" s="79" t="str">
        <f ca="1">IF($C445="סה""כ",SUM(INDIRECT(ADDRESS(6,COLUMN())&amp;":"&amp;ADDRESS(ROW()-1,COLUMN()))),IFERROR(VLOOKUP($C445,הוצאות!$B:$AA,K$4-1,FALSE),""))</f>
        <v/>
      </c>
      <c r="L445" s="79" t="str">
        <f ca="1">IF($C445="סה""כ",SUM(INDIRECT(ADDRESS(6,COLUMN())&amp;":"&amp;ADDRESS(ROW()-1,COLUMN()))),IFERROR(VLOOKUP($C445,הוצאות!$B:$AA,L$4-1,FALSE),""))</f>
        <v/>
      </c>
      <c r="M445" s="79" t="str">
        <f ca="1">IF($C445="סה""כ",SUM(INDIRECT(ADDRESS(6,COLUMN())&amp;":"&amp;ADDRESS(ROW()-1,COLUMN()))),IFERROR(VLOOKUP($C445,הוצאות!$B:$AA,M$4-1,FALSE),""))</f>
        <v/>
      </c>
      <c r="N445" s="79" t="str">
        <f ca="1">IF($C445="סה""כ",SUM(INDIRECT(ADDRESS(6,COLUMN())&amp;":"&amp;ADDRESS(ROW()-1,COLUMN()))),IFERROR(VLOOKUP($C445,הוצאות!$B:$AA,N$4-1,FALSE),""))</f>
        <v/>
      </c>
      <c r="O445" s="79" t="str">
        <f ca="1">IF($C445="סה""כ",SUM(INDIRECT(ADDRESS(6,COLUMN())&amp;":"&amp;ADDRESS(ROW()-1,COLUMN()))),IFERROR(VLOOKUP($C445,הוצאות!$B:$AA,O$4-1,FALSE),""))</f>
        <v/>
      </c>
    </row>
    <row r="446" spans="1:15" ht="16.5" thickBot="1" x14ac:dyDescent="0.3">
      <c r="A446" s="52">
        <f t="shared" si="7"/>
        <v>0</v>
      </c>
      <c r="C446" s="75" t="str">
        <f>IF(OR(C445="סה""כ",C445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6" s="76" t="str">
        <f>IF(C446="סה""כ","",IFERROR(VLOOKUP($C446,הוצאות!$B:$Z,5,FALSE),""))</f>
        <v/>
      </c>
      <c r="E446" s="77">
        <v>167435</v>
      </c>
      <c r="F446" s="77">
        <v>114565</v>
      </c>
      <c r="G446" s="77">
        <v>145246</v>
      </c>
      <c r="H446" s="78">
        <v>251440</v>
      </c>
      <c r="I446" s="78">
        <v>201029</v>
      </c>
      <c r="J446" s="78">
        <v>265358.28000000003</v>
      </c>
      <c r="K446" s="79" t="str">
        <f ca="1">IF($C446="סה""כ",SUM(INDIRECT(ADDRESS(6,COLUMN())&amp;":"&amp;ADDRESS(ROW()-1,COLUMN()))),IFERROR(VLOOKUP($C446,הוצאות!$B:$AA,K$4-1,FALSE),""))</f>
        <v/>
      </c>
      <c r="L446" s="79" t="str">
        <f ca="1">IF($C446="סה""כ",SUM(INDIRECT(ADDRESS(6,COLUMN())&amp;":"&amp;ADDRESS(ROW()-1,COLUMN()))),IFERROR(VLOOKUP($C446,הוצאות!$B:$AA,L$4-1,FALSE),""))</f>
        <v/>
      </c>
      <c r="M446" s="79" t="str">
        <f ca="1">IF($C446="סה""כ",SUM(INDIRECT(ADDRESS(6,COLUMN())&amp;":"&amp;ADDRESS(ROW()-1,COLUMN()))),IFERROR(VLOOKUP($C446,הוצאות!$B:$AA,M$4-1,FALSE),""))</f>
        <v/>
      </c>
      <c r="N446" s="79" t="str">
        <f ca="1">IF($C446="סה""כ",SUM(INDIRECT(ADDRESS(6,COLUMN())&amp;":"&amp;ADDRESS(ROW()-1,COLUMN()))),IFERROR(VLOOKUP($C446,הוצאות!$B:$AA,N$4-1,FALSE),""))</f>
        <v/>
      </c>
      <c r="O446" s="79" t="str">
        <f ca="1">IF($C446="סה""כ",SUM(INDIRECT(ADDRESS(6,COLUMN())&amp;":"&amp;ADDRESS(ROW()-1,COLUMN()))),IFERROR(VLOOKUP($C446,הוצאות!$B:$AA,O$4-1,FALSE),""))</f>
        <v/>
      </c>
    </row>
    <row r="447" spans="1:15" ht="16.5" thickBot="1" x14ac:dyDescent="0.3">
      <c r="A447" s="52">
        <f t="shared" si="7"/>
        <v>0</v>
      </c>
      <c r="C447" s="75" t="str">
        <f>IF(OR(C446="סה""כ",C446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7" s="76" t="str">
        <f>IF(C447="סה""כ","",IFERROR(VLOOKUP($C447,הוצאות!$B:$Z,5,FALSE),""))</f>
        <v/>
      </c>
      <c r="E447" s="77">
        <v>167435</v>
      </c>
      <c r="F447" s="77">
        <v>114565</v>
      </c>
      <c r="G447" s="77">
        <v>145246</v>
      </c>
      <c r="H447" s="78">
        <v>251440</v>
      </c>
      <c r="I447" s="78">
        <v>201029</v>
      </c>
      <c r="J447" s="78">
        <v>265358.28000000003</v>
      </c>
      <c r="K447" s="79" t="str">
        <f ca="1">IF($C447="סה""כ",SUM(INDIRECT(ADDRESS(6,COLUMN())&amp;":"&amp;ADDRESS(ROW()-1,COLUMN()))),IFERROR(VLOOKUP($C447,הוצאות!$B:$AA,K$4-1,FALSE),""))</f>
        <v/>
      </c>
      <c r="L447" s="79" t="str">
        <f ca="1">IF($C447="סה""כ",SUM(INDIRECT(ADDRESS(6,COLUMN())&amp;":"&amp;ADDRESS(ROW()-1,COLUMN()))),IFERROR(VLOOKUP($C447,הוצאות!$B:$AA,L$4-1,FALSE),""))</f>
        <v/>
      </c>
      <c r="M447" s="79" t="str">
        <f ca="1">IF($C447="סה""כ",SUM(INDIRECT(ADDRESS(6,COLUMN())&amp;":"&amp;ADDRESS(ROW()-1,COLUMN()))),IFERROR(VLOOKUP($C447,הוצאות!$B:$AA,M$4-1,FALSE),""))</f>
        <v/>
      </c>
      <c r="N447" s="79" t="str">
        <f ca="1">IF($C447="סה""כ",SUM(INDIRECT(ADDRESS(6,COLUMN())&amp;":"&amp;ADDRESS(ROW()-1,COLUMN()))),IFERROR(VLOOKUP($C447,הוצאות!$B:$AA,N$4-1,FALSE),""))</f>
        <v/>
      </c>
      <c r="O447" s="79" t="str">
        <f ca="1">IF($C447="סה""כ",SUM(INDIRECT(ADDRESS(6,COLUMN())&amp;":"&amp;ADDRESS(ROW()-1,COLUMN()))),IFERROR(VLOOKUP($C447,הוצאות!$B:$AA,O$4-1,FALSE),""))</f>
        <v/>
      </c>
    </row>
    <row r="448" spans="1:15" ht="16.5" thickBot="1" x14ac:dyDescent="0.3">
      <c r="A448" s="52">
        <f t="shared" si="7"/>
        <v>0</v>
      </c>
      <c r="C448" s="75" t="str">
        <f>IF(OR(C447="סה""כ",C447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8" s="76" t="str">
        <f>IF(C448="סה""כ","",IFERROR(VLOOKUP($C448,הוצאות!$B:$Z,5,FALSE),""))</f>
        <v/>
      </c>
      <c r="E448" s="77">
        <v>167435</v>
      </c>
      <c r="F448" s="77">
        <v>114565</v>
      </c>
      <c r="G448" s="77">
        <v>145246</v>
      </c>
      <c r="H448" s="78">
        <v>251440</v>
      </c>
      <c r="I448" s="78">
        <v>201029</v>
      </c>
      <c r="J448" s="78">
        <v>265358.28000000003</v>
      </c>
      <c r="K448" s="79" t="str">
        <f ca="1">IF($C448="סה""כ",SUM(INDIRECT(ADDRESS(6,COLUMN())&amp;":"&amp;ADDRESS(ROW()-1,COLUMN()))),IFERROR(VLOOKUP($C448,הוצאות!$B:$AA,K$4-1,FALSE),""))</f>
        <v/>
      </c>
      <c r="L448" s="79" t="str">
        <f ca="1">IF($C448="סה""כ",SUM(INDIRECT(ADDRESS(6,COLUMN())&amp;":"&amp;ADDRESS(ROW()-1,COLUMN()))),IFERROR(VLOOKUP($C448,הוצאות!$B:$AA,L$4-1,FALSE),""))</f>
        <v/>
      </c>
      <c r="M448" s="79" t="str">
        <f ca="1">IF($C448="סה""כ",SUM(INDIRECT(ADDRESS(6,COLUMN())&amp;":"&amp;ADDRESS(ROW()-1,COLUMN()))),IFERROR(VLOOKUP($C448,הוצאות!$B:$AA,M$4-1,FALSE),""))</f>
        <v/>
      </c>
      <c r="N448" s="79" t="str">
        <f ca="1">IF($C448="סה""כ",SUM(INDIRECT(ADDRESS(6,COLUMN())&amp;":"&amp;ADDRESS(ROW()-1,COLUMN()))),IFERROR(VLOOKUP($C448,הוצאות!$B:$AA,N$4-1,FALSE),""))</f>
        <v/>
      </c>
      <c r="O448" s="79" t="str">
        <f ca="1">IF($C448="סה""כ",SUM(INDIRECT(ADDRESS(6,COLUMN())&amp;":"&amp;ADDRESS(ROW()-1,COLUMN()))),IFERROR(VLOOKUP($C448,הוצאות!$B:$AA,O$4-1,FALSE),""))</f>
        <v/>
      </c>
    </row>
    <row r="449" spans="1:15" ht="16.5" thickBot="1" x14ac:dyDescent="0.3">
      <c r="A449" s="52">
        <f t="shared" si="7"/>
        <v>0</v>
      </c>
      <c r="C449" s="75" t="str">
        <f>IF(OR(C448="סה""כ",C448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49" s="76" t="str">
        <f>IF(C449="סה""כ","",IFERROR(VLOOKUP($C449,הוצאות!$B:$Z,5,FALSE),""))</f>
        <v/>
      </c>
      <c r="E449" s="77">
        <v>167435</v>
      </c>
      <c r="F449" s="77">
        <v>114565</v>
      </c>
      <c r="G449" s="77">
        <v>145246</v>
      </c>
      <c r="H449" s="78">
        <v>251440</v>
      </c>
      <c r="I449" s="78">
        <v>201029</v>
      </c>
      <c r="J449" s="78">
        <v>265358.28000000003</v>
      </c>
      <c r="K449" s="79" t="str">
        <f ca="1">IF($C449="סה""כ",SUM(INDIRECT(ADDRESS(6,COLUMN())&amp;":"&amp;ADDRESS(ROW()-1,COLUMN()))),IFERROR(VLOOKUP($C449,הוצאות!$B:$AA,K$4-1,FALSE),""))</f>
        <v/>
      </c>
      <c r="L449" s="79" t="str">
        <f ca="1">IF($C449="סה""כ",SUM(INDIRECT(ADDRESS(6,COLUMN())&amp;":"&amp;ADDRESS(ROW()-1,COLUMN()))),IFERROR(VLOOKUP($C449,הוצאות!$B:$AA,L$4-1,FALSE),""))</f>
        <v/>
      </c>
      <c r="M449" s="79" t="str">
        <f ca="1">IF($C449="סה""כ",SUM(INDIRECT(ADDRESS(6,COLUMN())&amp;":"&amp;ADDRESS(ROW()-1,COLUMN()))),IFERROR(VLOOKUP($C449,הוצאות!$B:$AA,M$4-1,FALSE),""))</f>
        <v/>
      </c>
      <c r="N449" s="79" t="str">
        <f ca="1">IF($C449="סה""כ",SUM(INDIRECT(ADDRESS(6,COLUMN())&amp;":"&amp;ADDRESS(ROW()-1,COLUMN()))),IFERROR(VLOOKUP($C449,הוצאות!$B:$AA,N$4-1,FALSE),""))</f>
        <v/>
      </c>
      <c r="O449" s="79" t="str">
        <f ca="1">IF($C449="סה""כ",SUM(INDIRECT(ADDRESS(6,COLUMN())&amp;":"&amp;ADDRESS(ROW()-1,COLUMN()))),IFERROR(VLOOKUP($C449,הוצאות!$B:$AA,O$4-1,FALSE),""))</f>
        <v/>
      </c>
    </row>
    <row r="450" spans="1:15" ht="16.5" thickBot="1" x14ac:dyDescent="0.3">
      <c r="A450" s="52">
        <f t="shared" si="7"/>
        <v>0</v>
      </c>
      <c r="C450" s="75" t="str">
        <f>IF(OR(C449="סה""כ",C449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0" s="76" t="str">
        <f>IF(C450="סה""כ","",IFERROR(VLOOKUP($C450,הוצאות!$B:$Z,5,FALSE),""))</f>
        <v/>
      </c>
      <c r="E450" s="77">
        <v>167435</v>
      </c>
      <c r="F450" s="77">
        <v>114565</v>
      </c>
      <c r="G450" s="77">
        <v>145246</v>
      </c>
      <c r="H450" s="78">
        <v>251440</v>
      </c>
      <c r="I450" s="78">
        <v>201029</v>
      </c>
      <c r="J450" s="78">
        <v>265358.28000000003</v>
      </c>
      <c r="K450" s="79" t="str">
        <f ca="1">IF($C450="סה""כ",SUM(INDIRECT(ADDRESS(6,COLUMN())&amp;":"&amp;ADDRESS(ROW()-1,COLUMN()))),IFERROR(VLOOKUP($C450,הוצאות!$B:$AA,K$4-1,FALSE),""))</f>
        <v/>
      </c>
      <c r="L450" s="79" t="str">
        <f ca="1">IF($C450="סה""כ",SUM(INDIRECT(ADDRESS(6,COLUMN())&amp;":"&amp;ADDRESS(ROW()-1,COLUMN()))),IFERROR(VLOOKUP($C450,הוצאות!$B:$AA,L$4-1,FALSE),""))</f>
        <v/>
      </c>
      <c r="M450" s="79" t="str">
        <f ca="1">IF($C450="סה""כ",SUM(INDIRECT(ADDRESS(6,COLUMN())&amp;":"&amp;ADDRESS(ROW()-1,COLUMN()))),IFERROR(VLOOKUP($C450,הוצאות!$B:$AA,M$4-1,FALSE),""))</f>
        <v/>
      </c>
      <c r="N450" s="79" t="str">
        <f ca="1">IF($C450="סה""כ",SUM(INDIRECT(ADDRESS(6,COLUMN())&amp;":"&amp;ADDRESS(ROW()-1,COLUMN()))),IFERROR(VLOOKUP($C450,הוצאות!$B:$AA,N$4-1,FALSE),""))</f>
        <v/>
      </c>
      <c r="O450" s="79" t="str">
        <f ca="1">IF($C450="סה""כ",SUM(INDIRECT(ADDRESS(6,COLUMN())&amp;":"&amp;ADDRESS(ROW()-1,COLUMN()))),IFERROR(VLOOKUP($C450,הוצאות!$B:$AA,O$4-1,FALSE),""))</f>
        <v/>
      </c>
    </row>
    <row r="451" spans="1:15" ht="16.5" thickBot="1" x14ac:dyDescent="0.3">
      <c r="A451" s="52">
        <f t="shared" si="7"/>
        <v>0</v>
      </c>
      <c r="C451" s="75" t="str">
        <f>IF(OR(C450="סה""כ",C450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1" s="76" t="str">
        <f>IF(C451="סה""כ","",IFERROR(VLOOKUP($C451,הוצאות!$B:$Z,5,FALSE),""))</f>
        <v/>
      </c>
      <c r="E451" s="77">
        <v>167435</v>
      </c>
      <c r="F451" s="77">
        <v>114565</v>
      </c>
      <c r="G451" s="77">
        <v>145246</v>
      </c>
      <c r="H451" s="78">
        <v>251440</v>
      </c>
      <c r="I451" s="78">
        <v>201029</v>
      </c>
      <c r="J451" s="78">
        <v>265358.28000000003</v>
      </c>
      <c r="K451" s="79" t="str">
        <f ca="1">IF($C451="סה""כ",SUM(INDIRECT(ADDRESS(6,COLUMN())&amp;":"&amp;ADDRESS(ROW()-1,COLUMN()))),IFERROR(VLOOKUP($C451,הוצאות!$B:$AA,K$4-1,FALSE),""))</f>
        <v/>
      </c>
      <c r="L451" s="79" t="str">
        <f ca="1">IF($C451="סה""כ",SUM(INDIRECT(ADDRESS(6,COLUMN())&amp;":"&amp;ADDRESS(ROW()-1,COLUMN()))),IFERROR(VLOOKUP($C451,הוצאות!$B:$AA,L$4-1,FALSE),""))</f>
        <v/>
      </c>
      <c r="M451" s="79" t="str">
        <f ca="1">IF($C451="סה""כ",SUM(INDIRECT(ADDRESS(6,COLUMN())&amp;":"&amp;ADDRESS(ROW()-1,COLUMN()))),IFERROR(VLOOKUP($C451,הוצאות!$B:$AA,M$4-1,FALSE),""))</f>
        <v/>
      </c>
      <c r="N451" s="79" t="str">
        <f ca="1">IF($C451="סה""כ",SUM(INDIRECT(ADDRESS(6,COLUMN())&amp;":"&amp;ADDRESS(ROW()-1,COLUMN()))),IFERROR(VLOOKUP($C451,הוצאות!$B:$AA,N$4-1,FALSE),""))</f>
        <v/>
      </c>
      <c r="O451" s="79" t="str">
        <f ca="1">IF($C451="סה""כ",SUM(INDIRECT(ADDRESS(6,COLUMN())&amp;":"&amp;ADDRESS(ROW()-1,COLUMN()))),IFERROR(VLOOKUP($C451,הוצאות!$B:$AA,O$4-1,FALSE),""))</f>
        <v/>
      </c>
    </row>
    <row r="452" spans="1:15" ht="16.5" thickBot="1" x14ac:dyDescent="0.3">
      <c r="A452" s="52">
        <f t="shared" si="7"/>
        <v>0</v>
      </c>
      <c r="C452" s="75" t="str">
        <f>IF(OR(C451="סה""כ",C451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2" s="76" t="str">
        <f>IF(C452="סה""כ","",IFERROR(VLOOKUP($C452,הוצאות!$B:$Z,5,FALSE),""))</f>
        <v/>
      </c>
      <c r="E452" s="77">
        <v>167435</v>
      </c>
      <c r="F452" s="77">
        <v>114565</v>
      </c>
      <c r="G452" s="77">
        <v>145246</v>
      </c>
      <c r="H452" s="78">
        <v>251440</v>
      </c>
      <c r="I452" s="78">
        <v>201029</v>
      </c>
      <c r="J452" s="78">
        <v>265358.28000000003</v>
      </c>
      <c r="K452" s="79" t="str">
        <f ca="1">IF($C452="סה""כ",SUM(INDIRECT(ADDRESS(6,COLUMN())&amp;":"&amp;ADDRESS(ROW()-1,COLUMN()))),IFERROR(VLOOKUP($C452,הוצאות!$B:$AA,K$4-1,FALSE),""))</f>
        <v/>
      </c>
      <c r="L452" s="79" t="str">
        <f ca="1">IF($C452="סה""כ",SUM(INDIRECT(ADDRESS(6,COLUMN())&amp;":"&amp;ADDRESS(ROW()-1,COLUMN()))),IFERROR(VLOOKUP($C452,הוצאות!$B:$AA,L$4-1,FALSE),""))</f>
        <v/>
      </c>
      <c r="M452" s="79" t="str">
        <f ca="1">IF($C452="סה""כ",SUM(INDIRECT(ADDRESS(6,COLUMN())&amp;":"&amp;ADDRESS(ROW()-1,COLUMN()))),IFERROR(VLOOKUP($C452,הוצאות!$B:$AA,M$4-1,FALSE),""))</f>
        <v/>
      </c>
      <c r="N452" s="79" t="str">
        <f ca="1">IF($C452="סה""כ",SUM(INDIRECT(ADDRESS(6,COLUMN())&amp;":"&amp;ADDRESS(ROW()-1,COLUMN()))),IFERROR(VLOOKUP($C452,הוצאות!$B:$AA,N$4-1,FALSE),""))</f>
        <v/>
      </c>
      <c r="O452" s="79" t="str">
        <f ca="1">IF($C452="סה""כ",SUM(INDIRECT(ADDRESS(6,COLUMN())&amp;":"&amp;ADDRESS(ROW()-1,COLUMN()))),IFERROR(VLOOKUP($C452,הוצאות!$B:$AA,O$4-1,FALSE),""))</f>
        <v/>
      </c>
    </row>
    <row r="453" spans="1:15" ht="16.5" thickBot="1" x14ac:dyDescent="0.3">
      <c r="A453" s="52">
        <f t="shared" si="7"/>
        <v>0</v>
      </c>
      <c r="C453" s="75" t="str">
        <f>IF(OR(C452="סה""כ",C452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3" s="76" t="str">
        <f>IF(C453="סה""כ","",IFERROR(VLOOKUP($C453,הוצאות!$B:$Z,5,FALSE),""))</f>
        <v/>
      </c>
      <c r="E453" s="77">
        <v>167435</v>
      </c>
      <c r="F453" s="77">
        <v>114565</v>
      </c>
      <c r="G453" s="77">
        <v>145246</v>
      </c>
      <c r="H453" s="78">
        <v>251440</v>
      </c>
      <c r="I453" s="78">
        <v>201029</v>
      </c>
      <c r="J453" s="78">
        <v>265358.28000000003</v>
      </c>
      <c r="K453" s="79" t="str">
        <f ca="1">IF($C453="סה""כ",SUM(INDIRECT(ADDRESS(6,COLUMN())&amp;":"&amp;ADDRESS(ROW()-1,COLUMN()))),IFERROR(VLOOKUP($C453,הוצאות!$B:$AA,K$4-1,FALSE),""))</f>
        <v/>
      </c>
      <c r="L453" s="79" t="str">
        <f ca="1">IF($C453="סה""כ",SUM(INDIRECT(ADDRESS(6,COLUMN())&amp;":"&amp;ADDRESS(ROW()-1,COLUMN()))),IFERROR(VLOOKUP($C453,הוצאות!$B:$AA,L$4-1,FALSE),""))</f>
        <v/>
      </c>
      <c r="M453" s="79" t="str">
        <f ca="1">IF($C453="סה""כ",SUM(INDIRECT(ADDRESS(6,COLUMN())&amp;":"&amp;ADDRESS(ROW()-1,COLUMN()))),IFERROR(VLOOKUP($C453,הוצאות!$B:$AA,M$4-1,FALSE),""))</f>
        <v/>
      </c>
      <c r="N453" s="79" t="str">
        <f ca="1">IF($C453="סה""כ",SUM(INDIRECT(ADDRESS(6,COLUMN())&amp;":"&amp;ADDRESS(ROW()-1,COLUMN()))),IFERROR(VLOOKUP($C453,הוצאות!$B:$AA,N$4-1,FALSE),""))</f>
        <v/>
      </c>
      <c r="O453" s="79" t="str">
        <f ca="1">IF($C453="סה""כ",SUM(INDIRECT(ADDRESS(6,COLUMN())&amp;":"&amp;ADDRESS(ROW()-1,COLUMN()))),IFERROR(VLOOKUP($C453,הוצאות!$B:$AA,O$4-1,FALSE),""))</f>
        <v/>
      </c>
    </row>
    <row r="454" spans="1:15" ht="16.5" thickBot="1" x14ac:dyDescent="0.3">
      <c r="A454" s="52">
        <f t="shared" si="7"/>
        <v>0</v>
      </c>
      <c r="C454" s="75" t="str">
        <f>IF(OR(C453="סה""כ",C453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4" s="76" t="str">
        <f>IF(C454="סה""כ","",IFERROR(VLOOKUP($C454,הוצאות!$B:$Z,5,FALSE),""))</f>
        <v/>
      </c>
      <c r="E454" s="77">
        <v>167435</v>
      </c>
      <c r="F454" s="77">
        <v>114565</v>
      </c>
      <c r="G454" s="77">
        <v>145246</v>
      </c>
      <c r="H454" s="78">
        <v>251440</v>
      </c>
      <c r="I454" s="78">
        <v>201029</v>
      </c>
      <c r="J454" s="78">
        <v>265358.28000000003</v>
      </c>
      <c r="K454" s="79" t="str">
        <f ca="1">IF($C454="סה""כ",SUM(INDIRECT(ADDRESS(6,COLUMN())&amp;":"&amp;ADDRESS(ROW()-1,COLUMN()))),IFERROR(VLOOKUP($C454,הוצאות!$B:$AA,K$4-1,FALSE),""))</f>
        <v/>
      </c>
      <c r="L454" s="79" t="str">
        <f ca="1">IF($C454="סה""כ",SUM(INDIRECT(ADDRESS(6,COLUMN())&amp;":"&amp;ADDRESS(ROW()-1,COLUMN()))),IFERROR(VLOOKUP($C454,הוצאות!$B:$AA,L$4-1,FALSE),""))</f>
        <v/>
      </c>
      <c r="M454" s="79" t="str">
        <f ca="1">IF($C454="סה""כ",SUM(INDIRECT(ADDRESS(6,COLUMN())&amp;":"&amp;ADDRESS(ROW()-1,COLUMN()))),IFERROR(VLOOKUP($C454,הוצאות!$B:$AA,M$4-1,FALSE),""))</f>
        <v/>
      </c>
      <c r="N454" s="79" t="str">
        <f ca="1">IF($C454="סה""כ",SUM(INDIRECT(ADDRESS(6,COLUMN())&amp;":"&amp;ADDRESS(ROW()-1,COLUMN()))),IFERROR(VLOOKUP($C454,הוצאות!$B:$AA,N$4-1,FALSE),""))</f>
        <v/>
      </c>
      <c r="O454" s="79" t="str">
        <f ca="1">IF($C454="סה""כ",SUM(INDIRECT(ADDRESS(6,COLUMN())&amp;":"&amp;ADDRESS(ROW()-1,COLUMN()))),IFERROR(VLOOKUP($C454,הוצאות!$B:$AA,O$4-1,FALSE),""))</f>
        <v/>
      </c>
    </row>
    <row r="455" spans="1:15" ht="16.5" thickBot="1" x14ac:dyDescent="0.3">
      <c r="A455" s="52">
        <f t="shared" ref="A455:A518" si="8">IF(C455&lt;2000000000,1,0)</f>
        <v>0</v>
      </c>
      <c r="C455" s="75" t="str">
        <f>IF(OR(C454="סה""כ",C454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5" s="76" t="str">
        <f>IF(C455="סה""כ","",IFERROR(VLOOKUP($C455,הוצאות!$B:$Z,5,FALSE),""))</f>
        <v/>
      </c>
      <c r="E455" s="77">
        <v>167435</v>
      </c>
      <c r="F455" s="77">
        <v>114565</v>
      </c>
      <c r="G455" s="77">
        <v>145246</v>
      </c>
      <c r="H455" s="78">
        <v>251440</v>
      </c>
      <c r="I455" s="78">
        <v>201029</v>
      </c>
      <c r="J455" s="78">
        <v>265358.28000000003</v>
      </c>
      <c r="K455" s="79" t="str">
        <f ca="1">IF($C455="סה""כ",SUM(INDIRECT(ADDRESS(6,COLUMN())&amp;":"&amp;ADDRESS(ROW()-1,COLUMN()))),IFERROR(VLOOKUP($C455,הוצאות!$B:$AA,K$4-1,FALSE),""))</f>
        <v/>
      </c>
      <c r="L455" s="79" t="str">
        <f ca="1">IF($C455="סה""כ",SUM(INDIRECT(ADDRESS(6,COLUMN())&amp;":"&amp;ADDRESS(ROW()-1,COLUMN()))),IFERROR(VLOOKUP($C455,הוצאות!$B:$AA,L$4-1,FALSE),""))</f>
        <v/>
      </c>
      <c r="M455" s="79" t="str">
        <f ca="1">IF($C455="סה""כ",SUM(INDIRECT(ADDRESS(6,COLUMN())&amp;":"&amp;ADDRESS(ROW()-1,COLUMN()))),IFERROR(VLOOKUP($C455,הוצאות!$B:$AA,M$4-1,FALSE),""))</f>
        <v/>
      </c>
      <c r="N455" s="79" t="str">
        <f ca="1">IF($C455="סה""כ",SUM(INDIRECT(ADDRESS(6,COLUMN())&amp;":"&amp;ADDRESS(ROW()-1,COLUMN()))),IFERROR(VLOOKUP($C455,הוצאות!$B:$AA,N$4-1,FALSE),""))</f>
        <v/>
      </c>
      <c r="O455" s="79" t="str">
        <f ca="1">IF($C455="סה""כ",SUM(INDIRECT(ADDRESS(6,COLUMN())&amp;":"&amp;ADDRESS(ROW()-1,COLUMN()))),IFERROR(VLOOKUP($C455,הוצאות!$B:$AA,O$4-1,FALSE),""))</f>
        <v/>
      </c>
    </row>
    <row r="456" spans="1:15" ht="16.5" thickBot="1" x14ac:dyDescent="0.3">
      <c r="A456" s="52">
        <f t="shared" si="8"/>
        <v>0</v>
      </c>
      <c r="C456" s="75" t="str">
        <f>IF(OR(C455="סה""כ",C455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6" s="76" t="str">
        <f>IF(C456="סה""כ","",IFERROR(VLOOKUP($C456,הוצאות!$B:$Z,5,FALSE),""))</f>
        <v/>
      </c>
      <c r="E456" s="77">
        <v>167435</v>
      </c>
      <c r="F456" s="77">
        <v>114565</v>
      </c>
      <c r="G456" s="77">
        <v>145246</v>
      </c>
      <c r="H456" s="78">
        <v>251440</v>
      </c>
      <c r="I456" s="78">
        <v>201029</v>
      </c>
      <c r="J456" s="78">
        <v>265358.28000000003</v>
      </c>
      <c r="K456" s="79" t="str">
        <f ca="1">IF($C456="סה""כ",SUM(INDIRECT(ADDRESS(6,COLUMN())&amp;":"&amp;ADDRESS(ROW()-1,COLUMN()))),IFERROR(VLOOKUP($C456,הוצאות!$B:$AA,K$4-1,FALSE),""))</f>
        <v/>
      </c>
      <c r="L456" s="79" t="str">
        <f ca="1">IF($C456="סה""כ",SUM(INDIRECT(ADDRESS(6,COLUMN())&amp;":"&amp;ADDRESS(ROW()-1,COLUMN()))),IFERROR(VLOOKUP($C456,הוצאות!$B:$AA,L$4-1,FALSE),""))</f>
        <v/>
      </c>
      <c r="M456" s="79" t="str">
        <f ca="1">IF($C456="סה""כ",SUM(INDIRECT(ADDRESS(6,COLUMN())&amp;":"&amp;ADDRESS(ROW()-1,COLUMN()))),IFERROR(VLOOKUP($C456,הוצאות!$B:$AA,M$4-1,FALSE),""))</f>
        <v/>
      </c>
      <c r="N456" s="79" t="str">
        <f ca="1">IF($C456="סה""כ",SUM(INDIRECT(ADDRESS(6,COLUMN())&amp;":"&amp;ADDRESS(ROW()-1,COLUMN()))),IFERROR(VLOOKUP($C456,הוצאות!$B:$AA,N$4-1,FALSE),""))</f>
        <v/>
      </c>
      <c r="O456" s="79" t="str">
        <f ca="1">IF($C456="סה""כ",SUM(INDIRECT(ADDRESS(6,COLUMN())&amp;":"&amp;ADDRESS(ROW()-1,COLUMN()))),IFERROR(VLOOKUP($C456,הוצאות!$B:$AA,O$4-1,FALSE),""))</f>
        <v/>
      </c>
    </row>
    <row r="457" spans="1:15" ht="16.5" thickBot="1" x14ac:dyDescent="0.3">
      <c r="A457" s="52">
        <f t="shared" si="8"/>
        <v>0</v>
      </c>
      <c r="C457" s="75" t="str">
        <f>IF(OR(C456="סה""כ",C456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7" s="76" t="str">
        <f>IF(C457="סה""כ","",IFERROR(VLOOKUP($C457,הוצאות!$B:$Z,5,FALSE),""))</f>
        <v/>
      </c>
      <c r="E457" s="77">
        <v>167435</v>
      </c>
      <c r="F457" s="77">
        <v>114565</v>
      </c>
      <c r="G457" s="77">
        <v>145246</v>
      </c>
      <c r="H457" s="78">
        <v>251440</v>
      </c>
      <c r="I457" s="78">
        <v>201029</v>
      </c>
      <c r="J457" s="78">
        <v>265358.28000000003</v>
      </c>
      <c r="K457" s="79" t="str">
        <f ca="1">IF($C457="סה""כ",SUM(INDIRECT(ADDRESS(6,COLUMN())&amp;":"&amp;ADDRESS(ROW()-1,COLUMN()))),IFERROR(VLOOKUP($C457,הוצאות!$B:$AA,K$4-1,FALSE),""))</f>
        <v/>
      </c>
      <c r="L457" s="79" t="str">
        <f ca="1">IF($C457="סה""כ",SUM(INDIRECT(ADDRESS(6,COLUMN())&amp;":"&amp;ADDRESS(ROW()-1,COLUMN()))),IFERROR(VLOOKUP($C457,הוצאות!$B:$AA,L$4-1,FALSE),""))</f>
        <v/>
      </c>
      <c r="M457" s="79" t="str">
        <f ca="1">IF($C457="סה""כ",SUM(INDIRECT(ADDRESS(6,COLUMN())&amp;":"&amp;ADDRESS(ROW()-1,COLUMN()))),IFERROR(VLOOKUP($C457,הוצאות!$B:$AA,M$4-1,FALSE),""))</f>
        <v/>
      </c>
      <c r="N457" s="79" t="str">
        <f ca="1">IF($C457="סה""כ",SUM(INDIRECT(ADDRESS(6,COLUMN())&amp;":"&amp;ADDRESS(ROW()-1,COLUMN()))),IFERROR(VLOOKUP($C457,הוצאות!$B:$AA,N$4-1,FALSE),""))</f>
        <v/>
      </c>
      <c r="O457" s="79" t="str">
        <f ca="1">IF($C457="סה""כ",SUM(INDIRECT(ADDRESS(6,COLUMN())&amp;":"&amp;ADDRESS(ROW()-1,COLUMN()))),IFERROR(VLOOKUP($C457,הוצאות!$B:$AA,O$4-1,FALSE),""))</f>
        <v/>
      </c>
    </row>
    <row r="458" spans="1:15" ht="16.5" thickBot="1" x14ac:dyDescent="0.3">
      <c r="A458" s="52">
        <f t="shared" si="8"/>
        <v>0</v>
      </c>
      <c r="C458" s="75" t="str">
        <f>IF(OR(C457="סה""כ",C457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8" s="76" t="str">
        <f>IF(C458="סה""כ","",IFERROR(VLOOKUP($C458,הוצאות!$B:$Z,5,FALSE),""))</f>
        <v/>
      </c>
      <c r="E458" s="77">
        <v>167435</v>
      </c>
      <c r="F458" s="77">
        <v>114565</v>
      </c>
      <c r="G458" s="77">
        <v>145246</v>
      </c>
      <c r="H458" s="78">
        <v>251440</v>
      </c>
      <c r="I458" s="78">
        <v>201029</v>
      </c>
      <c r="J458" s="78">
        <v>265358.28000000003</v>
      </c>
      <c r="K458" s="79" t="str">
        <f ca="1">IF($C458="סה""כ",SUM(INDIRECT(ADDRESS(6,COLUMN())&amp;":"&amp;ADDRESS(ROW()-1,COLUMN()))),IFERROR(VLOOKUP($C458,הוצאות!$B:$AA,K$4-1,FALSE),""))</f>
        <v/>
      </c>
      <c r="L458" s="79" t="str">
        <f ca="1">IF($C458="סה""כ",SUM(INDIRECT(ADDRESS(6,COLUMN())&amp;":"&amp;ADDRESS(ROW()-1,COLUMN()))),IFERROR(VLOOKUP($C458,הוצאות!$B:$AA,L$4-1,FALSE),""))</f>
        <v/>
      </c>
      <c r="M458" s="79" t="str">
        <f ca="1">IF($C458="סה""כ",SUM(INDIRECT(ADDRESS(6,COLUMN())&amp;":"&amp;ADDRESS(ROW()-1,COLUMN()))),IFERROR(VLOOKUP($C458,הוצאות!$B:$AA,M$4-1,FALSE),""))</f>
        <v/>
      </c>
      <c r="N458" s="79" t="str">
        <f ca="1">IF($C458="סה""כ",SUM(INDIRECT(ADDRESS(6,COLUMN())&amp;":"&amp;ADDRESS(ROW()-1,COLUMN()))),IFERROR(VLOOKUP($C458,הוצאות!$B:$AA,N$4-1,FALSE),""))</f>
        <v/>
      </c>
      <c r="O458" s="79" t="str">
        <f ca="1">IF($C458="סה""כ",SUM(INDIRECT(ADDRESS(6,COLUMN())&amp;":"&amp;ADDRESS(ROW()-1,COLUMN()))),IFERROR(VLOOKUP($C458,הוצאות!$B:$AA,O$4-1,FALSE),""))</f>
        <v/>
      </c>
    </row>
    <row r="459" spans="1:15" ht="16.5" thickBot="1" x14ac:dyDescent="0.3">
      <c r="A459" s="52">
        <f t="shared" si="8"/>
        <v>0</v>
      </c>
      <c r="C459" s="75" t="str">
        <f>IF(OR(C458="סה""כ",C458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59" s="76" t="str">
        <f>IF(C459="סה""כ","",IFERROR(VLOOKUP($C459,הוצאות!$B:$Z,5,FALSE),""))</f>
        <v/>
      </c>
      <c r="E459" s="77">
        <v>167435</v>
      </c>
      <c r="F459" s="77">
        <v>114565</v>
      </c>
      <c r="G459" s="77">
        <v>145246</v>
      </c>
      <c r="H459" s="78">
        <v>251440</v>
      </c>
      <c r="I459" s="78">
        <v>201029</v>
      </c>
      <c r="J459" s="78">
        <v>265358.28000000003</v>
      </c>
      <c r="K459" s="79" t="str">
        <f ca="1">IF($C459="סה""כ",SUM(INDIRECT(ADDRESS(6,COLUMN())&amp;":"&amp;ADDRESS(ROW()-1,COLUMN()))),IFERROR(VLOOKUP($C459,הוצאות!$B:$AA,K$4-1,FALSE),""))</f>
        <v/>
      </c>
      <c r="L459" s="79" t="str">
        <f ca="1">IF($C459="סה""כ",SUM(INDIRECT(ADDRESS(6,COLUMN())&amp;":"&amp;ADDRESS(ROW()-1,COLUMN()))),IFERROR(VLOOKUP($C459,הוצאות!$B:$AA,L$4-1,FALSE),""))</f>
        <v/>
      </c>
      <c r="M459" s="79" t="str">
        <f ca="1">IF($C459="סה""כ",SUM(INDIRECT(ADDRESS(6,COLUMN())&amp;":"&amp;ADDRESS(ROW()-1,COLUMN()))),IFERROR(VLOOKUP($C459,הוצאות!$B:$AA,M$4-1,FALSE),""))</f>
        <v/>
      </c>
      <c r="N459" s="79" t="str">
        <f ca="1">IF($C459="סה""כ",SUM(INDIRECT(ADDRESS(6,COLUMN())&amp;":"&amp;ADDRESS(ROW()-1,COLUMN()))),IFERROR(VLOOKUP($C459,הוצאות!$B:$AA,N$4-1,FALSE),""))</f>
        <v/>
      </c>
      <c r="O459" s="79" t="str">
        <f ca="1">IF($C459="סה""כ",SUM(INDIRECT(ADDRESS(6,COLUMN())&amp;":"&amp;ADDRESS(ROW()-1,COLUMN()))),IFERROR(VLOOKUP($C459,הוצאות!$B:$AA,O$4-1,FALSE),""))</f>
        <v/>
      </c>
    </row>
    <row r="460" spans="1:15" ht="16.5" thickBot="1" x14ac:dyDescent="0.3">
      <c r="A460" s="52">
        <f t="shared" si="8"/>
        <v>0</v>
      </c>
      <c r="C460" s="75" t="str">
        <f>IF(OR(C459="סה""כ",C459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0" s="76" t="str">
        <f>IF(C460="סה""כ","",IFERROR(VLOOKUP($C460,הוצאות!$B:$Z,5,FALSE),""))</f>
        <v/>
      </c>
      <c r="E460" s="77">
        <v>167435</v>
      </c>
      <c r="F460" s="77">
        <v>114565</v>
      </c>
      <c r="G460" s="77">
        <v>145246</v>
      </c>
      <c r="H460" s="78">
        <v>251440</v>
      </c>
      <c r="I460" s="78">
        <v>201029</v>
      </c>
      <c r="J460" s="78">
        <v>265358.28000000003</v>
      </c>
      <c r="K460" s="79" t="str">
        <f ca="1">IF($C460="סה""כ",SUM(INDIRECT(ADDRESS(6,COLUMN())&amp;":"&amp;ADDRESS(ROW()-1,COLUMN()))),IFERROR(VLOOKUP($C460,הוצאות!$B:$AA,K$4-1,FALSE),""))</f>
        <v/>
      </c>
      <c r="L460" s="79" t="str">
        <f ca="1">IF($C460="סה""כ",SUM(INDIRECT(ADDRESS(6,COLUMN())&amp;":"&amp;ADDRESS(ROW()-1,COLUMN()))),IFERROR(VLOOKUP($C460,הוצאות!$B:$AA,L$4-1,FALSE),""))</f>
        <v/>
      </c>
      <c r="M460" s="79" t="str">
        <f ca="1">IF($C460="סה""כ",SUM(INDIRECT(ADDRESS(6,COLUMN())&amp;":"&amp;ADDRESS(ROW()-1,COLUMN()))),IFERROR(VLOOKUP($C460,הוצאות!$B:$AA,M$4-1,FALSE),""))</f>
        <v/>
      </c>
      <c r="N460" s="79" t="str">
        <f ca="1">IF($C460="סה""כ",SUM(INDIRECT(ADDRESS(6,COLUMN())&amp;":"&amp;ADDRESS(ROW()-1,COLUMN()))),IFERROR(VLOOKUP($C460,הוצאות!$B:$AA,N$4-1,FALSE),""))</f>
        <v/>
      </c>
      <c r="O460" s="79" t="str">
        <f ca="1">IF($C460="סה""כ",SUM(INDIRECT(ADDRESS(6,COLUMN())&amp;":"&amp;ADDRESS(ROW()-1,COLUMN()))),IFERROR(VLOOKUP($C460,הוצאות!$B:$AA,O$4-1,FALSE),""))</f>
        <v/>
      </c>
    </row>
    <row r="461" spans="1:15" ht="16.5" thickBot="1" x14ac:dyDescent="0.3">
      <c r="A461" s="52">
        <f t="shared" si="8"/>
        <v>0</v>
      </c>
      <c r="C461" s="75" t="str">
        <f>IF(OR(C460="סה""כ",C460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1" s="76" t="str">
        <f>IF(C461="סה""כ","",IFERROR(VLOOKUP($C461,הוצאות!$B:$Z,5,FALSE),""))</f>
        <v/>
      </c>
      <c r="E461" s="77">
        <v>167435</v>
      </c>
      <c r="F461" s="77">
        <v>114565</v>
      </c>
      <c r="G461" s="77">
        <v>145246</v>
      </c>
      <c r="H461" s="78">
        <v>251440</v>
      </c>
      <c r="I461" s="78">
        <v>201029</v>
      </c>
      <c r="J461" s="78">
        <v>265358.28000000003</v>
      </c>
      <c r="K461" s="79" t="str">
        <f ca="1">IF($C461="סה""כ",SUM(INDIRECT(ADDRESS(6,COLUMN())&amp;":"&amp;ADDRESS(ROW()-1,COLUMN()))),IFERROR(VLOOKUP($C461,הוצאות!$B:$AA,K$4-1,FALSE),""))</f>
        <v/>
      </c>
      <c r="L461" s="79" t="str">
        <f ca="1">IF($C461="סה""כ",SUM(INDIRECT(ADDRESS(6,COLUMN())&amp;":"&amp;ADDRESS(ROW()-1,COLUMN()))),IFERROR(VLOOKUP($C461,הוצאות!$B:$AA,L$4-1,FALSE),""))</f>
        <v/>
      </c>
      <c r="M461" s="79" t="str">
        <f ca="1">IF($C461="סה""כ",SUM(INDIRECT(ADDRESS(6,COLUMN())&amp;":"&amp;ADDRESS(ROW()-1,COLUMN()))),IFERROR(VLOOKUP($C461,הוצאות!$B:$AA,M$4-1,FALSE),""))</f>
        <v/>
      </c>
      <c r="N461" s="79" t="str">
        <f ca="1">IF($C461="סה""כ",SUM(INDIRECT(ADDRESS(6,COLUMN())&amp;":"&amp;ADDRESS(ROW()-1,COLUMN()))),IFERROR(VLOOKUP($C461,הוצאות!$B:$AA,N$4-1,FALSE),""))</f>
        <v/>
      </c>
      <c r="O461" s="79" t="str">
        <f ca="1">IF($C461="סה""כ",SUM(INDIRECT(ADDRESS(6,COLUMN())&amp;":"&amp;ADDRESS(ROW()-1,COLUMN()))),IFERROR(VLOOKUP($C461,הוצאות!$B:$AA,O$4-1,FALSE),""))</f>
        <v/>
      </c>
    </row>
    <row r="462" spans="1:15" ht="16.5" thickBot="1" x14ac:dyDescent="0.3">
      <c r="A462" s="52">
        <f t="shared" si="8"/>
        <v>0</v>
      </c>
      <c r="C462" s="75" t="str">
        <f>IF(OR(C461="סה""כ",C461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2" s="76" t="str">
        <f>IF(C462="סה""כ","",IFERROR(VLOOKUP($C462,הוצאות!$B:$Z,5,FALSE),""))</f>
        <v/>
      </c>
      <c r="E462" s="77">
        <v>167435</v>
      </c>
      <c r="F462" s="77">
        <v>114565</v>
      </c>
      <c r="G462" s="77">
        <v>145246</v>
      </c>
      <c r="H462" s="78">
        <v>251440</v>
      </c>
      <c r="I462" s="78">
        <v>201029</v>
      </c>
      <c r="J462" s="78">
        <v>265358.28000000003</v>
      </c>
      <c r="K462" s="79" t="str">
        <f ca="1">IF($C462="סה""כ",SUM(INDIRECT(ADDRESS(6,COLUMN())&amp;":"&amp;ADDRESS(ROW()-1,COLUMN()))),IFERROR(VLOOKUP($C462,הוצאות!$B:$AA,K$4-1,FALSE),""))</f>
        <v/>
      </c>
      <c r="L462" s="79" t="str">
        <f ca="1">IF($C462="סה""כ",SUM(INDIRECT(ADDRESS(6,COLUMN())&amp;":"&amp;ADDRESS(ROW()-1,COLUMN()))),IFERROR(VLOOKUP($C462,הוצאות!$B:$AA,L$4-1,FALSE),""))</f>
        <v/>
      </c>
      <c r="M462" s="79" t="str">
        <f ca="1">IF($C462="סה""כ",SUM(INDIRECT(ADDRESS(6,COLUMN())&amp;":"&amp;ADDRESS(ROW()-1,COLUMN()))),IFERROR(VLOOKUP($C462,הוצאות!$B:$AA,M$4-1,FALSE),""))</f>
        <v/>
      </c>
      <c r="N462" s="79" t="str">
        <f ca="1">IF($C462="סה""כ",SUM(INDIRECT(ADDRESS(6,COLUMN())&amp;":"&amp;ADDRESS(ROW()-1,COLUMN()))),IFERROR(VLOOKUP($C462,הוצאות!$B:$AA,N$4-1,FALSE),""))</f>
        <v/>
      </c>
      <c r="O462" s="79" t="str">
        <f ca="1">IF($C462="סה""כ",SUM(INDIRECT(ADDRESS(6,COLUMN())&amp;":"&amp;ADDRESS(ROW()-1,COLUMN()))),IFERROR(VLOOKUP($C462,הוצאות!$B:$AA,O$4-1,FALSE),""))</f>
        <v/>
      </c>
    </row>
    <row r="463" spans="1:15" ht="16.5" thickBot="1" x14ac:dyDescent="0.3">
      <c r="A463" s="52">
        <f t="shared" si="8"/>
        <v>0</v>
      </c>
      <c r="C463" s="75" t="str">
        <f>IF(OR(C462="סה""כ",C462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3" s="76" t="str">
        <f>IF(C463="סה""כ","",IFERROR(VLOOKUP($C463,הוצאות!$B:$Z,5,FALSE),""))</f>
        <v/>
      </c>
      <c r="E463" s="77">
        <v>167435</v>
      </c>
      <c r="F463" s="77">
        <v>114565</v>
      </c>
      <c r="G463" s="77">
        <v>145246</v>
      </c>
      <c r="H463" s="78">
        <v>251440</v>
      </c>
      <c r="I463" s="78">
        <v>201029</v>
      </c>
      <c r="J463" s="78">
        <v>265358.28000000003</v>
      </c>
      <c r="K463" s="79" t="str">
        <f ca="1">IF($C463="סה""כ",SUM(INDIRECT(ADDRESS(6,COLUMN())&amp;":"&amp;ADDRESS(ROW()-1,COLUMN()))),IFERROR(VLOOKUP($C463,הוצאות!$B:$AA,K$4-1,FALSE),""))</f>
        <v/>
      </c>
      <c r="L463" s="79" t="str">
        <f ca="1">IF($C463="סה""כ",SUM(INDIRECT(ADDRESS(6,COLUMN())&amp;":"&amp;ADDRESS(ROW()-1,COLUMN()))),IFERROR(VLOOKUP($C463,הוצאות!$B:$AA,L$4-1,FALSE),""))</f>
        <v/>
      </c>
      <c r="M463" s="79" t="str">
        <f ca="1">IF($C463="סה""כ",SUM(INDIRECT(ADDRESS(6,COLUMN())&amp;":"&amp;ADDRESS(ROW()-1,COLUMN()))),IFERROR(VLOOKUP($C463,הוצאות!$B:$AA,M$4-1,FALSE),""))</f>
        <v/>
      </c>
      <c r="N463" s="79" t="str">
        <f ca="1">IF($C463="סה""כ",SUM(INDIRECT(ADDRESS(6,COLUMN())&amp;":"&amp;ADDRESS(ROW()-1,COLUMN()))),IFERROR(VLOOKUP($C463,הוצאות!$B:$AA,N$4-1,FALSE),""))</f>
        <v/>
      </c>
      <c r="O463" s="79" t="str">
        <f ca="1">IF($C463="סה""כ",SUM(INDIRECT(ADDRESS(6,COLUMN())&amp;":"&amp;ADDRESS(ROW()-1,COLUMN()))),IFERROR(VLOOKUP($C463,הוצאות!$B:$AA,O$4-1,FALSE),""))</f>
        <v/>
      </c>
    </row>
    <row r="464" spans="1:15" ht="16.5" thickBot="1" x14ac:dyDescent="0.3">
      <c r="A464" s="52">
        <f t="shared" si="8"/>
        <v>0</v>
      </c>
      <c r="C464" s="75" t="str">
        <f>IF(OR(C463="סה""כ",C463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4" s="76" t="str">
        <f>IF(C464="סה""כ","",IFERROR(VLOOKUP($C464,הוצאות!$B:$Z,5,FALSE),""))</f>
        <v/>
      </c>
      <c r="E464" s="77">
        <v>167435</v>
      </c>
      <c r="F464" s="77">
        <v>114565</v>
      </c>
      <c r="G464" s="77">
        <v>145246</v>
      </c>
      <c r="H464" s="78">
        <v>251440</v>
      </c>
      <c r="I464" s="78">
        <v>201029</v>
      </c>
      <c r="J464" s="78">
        <v>265358.28000000003</v>
      </c>
      <c r="K464" s="79" t="str">
        <f ca="1">IF($C464="סה""כ",SUM(INDIRECT(ADDRESS(6,COLUMN())&amp;":"&amp;ADDRESS(ROW()-1,COLUMN()))),IFERROR(VLOOKUP($C464,הוצאות!$B:$AA,K$4-1,FALSE),""))</f>
        <v/>
      </c>
      <c r="L464" s="79" t="str">
        <f ca="1">IF($C464="סה""כ",SUM(INDIRECT(ADDRESS(6,COLUMN())&amp;":"&amp;ADDRESS(ROW()-1,COLUMN()))),IFERROR(VLOOKUP($C464,הוצאות!$B:$AA,L$4-1,FALSE),""))</f>
        <v/>
      </c>
      <c r="M464" s="79" t="str">
        <f ca="1">IF($C464="סה""כ",SUM(INDIRECT(ADDRESS(6,COLUMN())&amp;":"&amp;ADDRESS(ROW()-1,COLUMN()))),IFERROR(VLOOKUP($C464,הוצאות!$B:$AA,M$4-1,FALSE),""))</f>
        <v/>
      </c>
      <c r="N464" s="79" t="str">
        <f ca="1">IF($C464="סה""כ",SUM(INDIRECT(ADDRESS(6,COLUMN())&amp;":"&amp;ADDRESS(ROW()-1,COLUMN()))),IFERROR(VLOOKUP($C464,הוצאות!$B:$AA,N$4-1,FALSE),""))</f>
        <v/>
      </c>
      <c r="O464" s="79" t="str">
        <f ca="1">IF($C464="סה""כ",SUM(INDIRECT(ADDRESS(6,COLUMN())&amp;":"&amp;ADDRESS(ROW()-1,COLUMN()))),IFERROR(VLOOKUP($C464,הוצאות!$B:$AA,O$4-1,FALSE),""))</f>
        <v/>
      </c>
    </row>
    <row r="465" spans="1:15" ht="16.5" thickBot="1" x14ac:dyDescent="0.3">
      <c r="A465" s="52">
        <f t="shared" si="8"/>
        <v>0</v>
      </c>
      <c r="C465" s="75" t="str">
        <f>IF(OR(C464="סה""כ",C464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5" s="76" t="str">
        <f>IF(C465="סה""כ","",IFERROR(VLOOKUP($C465,הוצאות!$B:$Z,5,FALSE),""))</f>
        <v/>
      </c>
      <c r="E465" s="77">
        <v>167435</v>
      </c>
      <c r="F465" s="77">
        <v>114565</v>
      </c>
      <c r="G465" s="77">
        <v>145246</v>
      </c>
      <c r="H465" s="78">
        <v>251440</v>
      </c>
      <c r="I465" s="78">
        <v>201029</v>
      </c>
      <c r="J465" s="78">
        <v>265358.28000000003</v>
      </c>
      <c r="K465" s="79" t="str">
        <f ca="1">IF($C465="סה""כ",SUM(INDIRECT(ADDRESS(6,COLUMN())&amp;":"&amp;ADDRESS(ROW()-1,COLUMN()))),IFERROR(VLOOKUP($C465,הוצאות!$B:$AA,K$4-1,FALSE),""))</f>
        <v/>
      </c>
      <c r="L465" s="79" t="str">
        <f ca="1">IF($C465="סה""כ",SUM(INDIRECT(ADDRESS(6,COLUMN())&amp;":"&amp;ADDRESS(ROW()-1,COLUMN()))),IFERROR(VLOOKUP($C465,הוצאות!$B:$AA,L$4-1,FALSE),""))</f>
        <v/>
      </c>
      <c r="M465" s="79" t="str">
        <f ca="1">IF($C465="סה""כ",SUM(INDIRECT(ADDRESS(6,COLUMN())&amp;":"&amp;ADDRESS(ROW()-1,COLUMN()))),IFERROR(VLOOKUP($C465,הוצאות!$B:$AA,M$4-1,FALSE),""))</f>
        <v/>
      </c>
      <c r="N465" s="79" t="str">
        <f ca="1">IF($C465="סה""כ",SUM(INDIRECT(ADDRESS(6,COLUMN())&amp;":"&amp;ADDRESS(ROW()-1,COLUMN()))),IFERROR(VLOOKUP($C465,הוצאות!$B:$AA,N$4-1,FALSE),""))</f>
        <v/>
      </c>
      <c r="O465" s="79" t="str">
        <f ca="1">IF($C465="סה""כ",SUM(INDIRECT(ADDRESS(6,COLUMN())&amp;":"&amp;ADDRESS(ROW()-1,COLUMN()))),IFERROR(VLOOKUP($C465,הוצאות!$B:$AA,O$4-1,FALSE),""))</f>
        <v/>
      </c>
    </row>
    <row r="466" spans="1:15" ht="16.5" thickBot="1" x14ac:dyDescent="0.3">
      <c r="A466" s="52">
        <f t="shared" si="8"/>
        <v>0</v>
      </c>
      <c r="C466" s="75" t="str">
        <f>IF(OR(C465="סה""כ",C465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6" s="76" t="str">
        <f>IF(C466="סה""כ","",IFERROR(VLOOKUP($C466,הוצאות!$B:$Z,5,FALSE),""))</f>
        <v/>
      </c>
      <c r="E466" s="77">
        <v>167435</v>
      </c>
      <c r="F466" s="77">
        <v>114565</v>
      </c>
      <c r="G466" s="77">
        <v>145246</v>
      </c>
      <c r="H466" s="78">
        <v>251440</v>
      </c>
      <c r="I466" s="78">
        <v>201029</v>
      </c>
      <c r="J466" s="78">
        <v>265358.28000000003</v>
      </c>
      <c r="K466" s="79" t="str">
        <f ca="1">IF($C466="סה""כ",SUM(INDIRECT(ADDRESS(6,COLUMN())&amp;":"&amp;ADDRESS(ROW()-1,COLUMN()))),IFERROR(VLOOKUP($C466,הוצאות!$B:$AA,K$4-1,FALSE),""))</f>
        <v/>
      </c>
      <c r="L466" s="79" t="str">
        <f ca="1">IF($C466="סה""כ",SUM(INDIRECT(ADDRESS(6,COLUMN())&amp;":"&amp;ADDRESS(ROW()-1,COLUMN()))),IFERROR(VLOOKUP($C466,הוצאות!$B:$AA,L$4-1,FALSE),""))</f>
        <v/>
      </c>
      <c r="M466" s="79" t="str">
        <f ca="1">IF($C466="סה""כ",SUM(INDIRECT(ADDRESS(6,COLUMN())&amp;":"&amp;ADDRESS(ROW()-1,COLUMN()))),IFERROR(VLOOKUP($C466,הוצאות!$B:$AA,M$4-1,FALSE),""))</f>
        <v/>
      </c>
      <c r="N466" s="79" t="str">
        <f ca="1">IF($C466="סה""כ",SUM(INDIRECT(ADDRESS(6,COLUMN())&amp;":"&amp;ADDRESS(ROW()-1,COLUMN()))),IFERROR(VLOOKUP($C466,הוצאות!$B:$AA,N$4-1,FALSE),""))</f>
        <v/>
      </c>
      <c r="O466" s="79" t="str">
        <f ca="1">IF($C466="סה""כ",SUM(INDIRECT(ADDRESS(6,COLUMN())&amp;":"&amp;ADDRESS(ROW()-1,COLUMN()))),IFERROR(VLOOKUP($C466,הוצאות!$B:$AA,O$4-1,FALSE),""))</f>
        <v/>
      </c>
    </row>
    <row r="467" spans="1:15" ht="16.5" thickBot="1" x14ac:dyDescent="0.3">
      <c r="A467" s="52">
        <f t="shared" si="8"/>
        <v>0</v>
      </c>
      <c r="C467" s="75" t="str">
        <f>IF(OR(C466="סה""כ",C466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7" s="76" t="str">
        <f>IF(C467="סה""כ","",IFERROR(VLOOKUP($C467,הוצאות!$B:$Z,5,FALSE),""))</f>
        <v/>
      </c>
      <c r="E467" s="77">
        <v>167435</v>
      </c>
      <c r="F467" s="77">
        <v>114565</v>
      </c>
      <c r="G467" s="77">
        <v>145246</v>
      </c>
      <c r="H467" s="78">
        <v>251440</v>
      </c>
      <c r="I467" s="78">
        <v>201029</v>
      </c>
      <c r="J467" s="78">
        <v>265358.28000000003</v>
      </c>
      <c r="K467" s="79" t="str">
        <f ca="1">IF($C467="סה""כ",SUM(INDIRECT(ADDRESS(6,COLUMN())&amp;":"&amp;ADDRESS(ROW()-1,COLUMN()))),IFERROR(VLOOKUP($C467,הוצאות!$B:$AA,K$4-1,FALSE),""))</f>
        <v/>
      </c>
      <c r="L467" s="79" t="str">
        <f ca="1">IF($C467="סה""כ",SUM(INDIRECT(ADDRESS(6,COLUMN())&amp;":"&amp;ADDRESS(ROW()-1,COLUMN()))),IFERROR(VLOOKUP($C467,הוצאות!$B:$AA,L$4-1,FALSE),""))</f>
        <v/>
      </c>
      <c r="M467" s="79" t="str">
        <f ca="1">IF($C467="סה""כ",SUM(INDIRECT(ADDRESS(6,COLUMN())&amp;":"&amp;ADDRESS(ROW()-1,COLUMN()))),IFERROR(VLOOKUP($C467,הוצאות!$B:$AA,M$4-1,FALSE),""))</f>
        <v/>
      </c>
      <c r="N467" s="79" t="str">
        <f ca="1">IF($C467="סה""כ",SUM(INDIRECT(ADDRESS(6,COLUMN())&amp;":"&amp;ADDRESS(ROW()-1,COLUMN()))),IFERROR(VLOOKUP($C467,הוצאות!$B:$AA,N$4-1,FALSE),""))</f>
        <v/>
      </c>
      <c r="O467" s="79" t="str">
        <f ca="1">IF($C467="סה""כ",SUM(INDIRECT(ADDRESS(6,COLUMN())&amp;":"&amp;ADDRESS(ROW()-1,COLUMN()))),IFERROR(VLOOKUP($C467,הוצאות!$B:$AA,O$4-1,FALSE),""))</f>
        <v/>
      </c>
    </row>
    <row r="468" spans="1:15" ht="16.5" thickBot="1" x14ac:dyDescent="0.3">
      <c r="A468" s="52">
        <f t="shared" si="8"/>
        <v>0</v>
      </c>
      <c r="C468" s="75" t="str">
        <f>IF(OR(C467="סה""כ",C467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8" s="76" t="str">
        <f>IF(C468="סה""כ","",IFERROR(VLOOKUP($C468,הוצאות!$B:$Z,5,FALSE),""))</f>
        <v/>
      </c>
      <c r="E468" s="77">
        <v>167435</v>
      </c>
      <c r="F468" s="77">
        <v>114565</v>
      </c>
      <c r="G468" s="77">
        <v>145246</v>
      </c>
      <c r="H468" s="78">
        <v>251440</v>
      </c>
      <c r="I468" s="78">
        <v>201029</v>
      </c>
      <c r="J468" s="78">
        <v>265358.28000000003</v>
      </c>
      <c r="K468" s="79" t="str">
        <f ca="1">IF($C468="סה""כ",SUM(INDIRECT(ADDRESS(6,COLUMN())&amp;":"&amp;ADDRESS(ROW()-1,COLUMN()))),IFERROR(VLOOKUP($C468,הוצאות!$B:$AA,K$4-1,FALSE),""))</f>
        <v/>
      </c>
      <c r="L468" s="79" t="str">
        <f ca="1">IF($C468="סה""כ",SUM(INDIRECT(ADDRESS(6,COLUMN())&amp;":"&amp;ADDRESS(ROW()-1,COLUMN()))),IFERROR(VLOOKUP($C468,הוצאות!$B:$AA,L$4-1,FALSE),""))</f>
        <v/>
      </c>
      <c r="M468" s="79" t="str">
        <f ca="1">IF($C468="סה""כ",SUM(INDIRECT(ADDRESS(6,COLUMN())&amp;":"&amp;ADDRESS(ROW()-1,COLUMN()))),IFERROR(VLOOKUP($C468,הוצאות!$B:$AA,M$4-1,FALSE),""))</f>
        <v/>
      </c>
      <c r="N468" s="79" t="str">
        <f ca="1">IF($C468="סה""כ",SUM(INDIRECT(ADDRESS(6,COLUMN())&amp;":"&amp;ADDRESS(ROW()-1,COLUMN()))),IFERROR(VLOOKUP($C468,הוצאות!$B:$AA,N$4-1,FALSE),""))</f>
        <v/>
      </c>
      <c r="O468" s="79" t="str">
        <f ca="1">IF($C468="סה""כ",SUM(INDIRECT(ADDRESS(6,COLUMN())&amp;":"&amp;ADDRESS(ROW()-1,COLUMN()))),IFERROR(VLOOKUP($C468,הוצאות!$B:$AA,O$4-1,FALSE),""))</f>
        <v/>
      </c>
    </row>
    <row r="469" spans="1:15" ht="16.5" thickBot="1" x14ac:dyDescent="0.3">
      <c r="A469" s="52">
        <f t="shared" si="8"/>
        <v>0</v>
      </c>
      <c r="C469" s="75" t="str">
        <f>IF(OR(C468="סה""כ",C468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69" s="76" t="str">
        <f>IF(C469="סה""כ","",IFERROR(VLOOKUP($C469,הוצאות!$B:$Z,5,FALSE),""))</f>
        <v/>
      </c>
      <c r="E469" s="77">
        <v>167435</v>
      </c>
      <c r="F469" s="77">
        <v>114565</v>
      </c>
      <c r="G469" s="77">
        <v>145246</v>
      </c>
      <c r="H469" s="78">
        <v>251440</v>
      </c>
      <c r="I469" s="78">
        <v>201029</v>
      </c>
      <c r="J469" s="78">
        <v>265358.28000000003</v>
      </c>
      <c r="K469" s="79" t="str">
        <f ca="1">IF($C469="סה""כ",SUM(INDIRECT(ADDRESS(6,COLUMN())&amp;":"&amp;ADDRESS(ROW()-1,COLUMN()))),IFERROR(VLOOKUP($C469,הוצאות!$B:$AA,K$4-1,FALSE),""))</f>
        <v/>
      </c>
      <c r="L469" s="79" t="str">
        <f ca="1">IF($C469="סה""כ",SUM(INDIRECT(ADDRESS(6,COLUMN())&amp;":"&amp;ADDRESS(ROW()-1,COLUMN()))),IFERROR(VLOOKUP($C469,הוצאות!$B:$AA,L$4-1,FALSE),""))</f>
        <v/>
      </c>
      <c r="M469" s="79" t="str">
        <f ca="1">IF($C469="סה""כ",SUM(INDIRECT(ADDRESS(6,COLUMN())&amp;":"&amp;ADDRESS(ROW()-1,COLUMN()))),IFERROR(VLOOKUP($C469,הוצאות!$B:$AA,M$4-1,FALSE),""))</f>
        <v/>
      </c>
      <c r="N469" s="79" t="str">
        <f ca="1">IF($C469="סה""כ",SUM(INDIRECT(ADDRESS(6,COLUMN())&amp;":"&amp;ADDRESS(ROW()-1,COLUMN()))),IFERROR(VLOOKUP($C469,הוצאות!$B:$AA,N$4-1,FALSE),""))</f>
        <v/>
      </c>
      <c r="O469" s="79" t="str">
        <f ca="1">IF($C469="סה""כ",SUM(INDIRECT(ADDRESS(6,COLUMN())&amp;":"&amp;ADDRESS(ROW()-1,COLUMN()))),IFERROR(VLOOKUP($C469,הוצאות!$B:$AA,O$4-1,FALSE),""))</f>
        <v/>
      </c>
    </row>
    <row r="470" spans="1:15" ht="16.5" thickBot="1" x14ac:dyDescent="0.3">
      <c r="A470" s="52">
        <f t="shared" si="8"/>
        <v>0</v>
      </c>
      <c r="C470" s="75" t="str">
        <f>IF(OR(C469="סה""כ",C469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0" s="76" t="str">
        <f>IF(C470="סה""כ","",IFERROR(VLOOKUP($C470,הוצאות!$B:$Z,5,FALSE),""))</f>
        <v/>
      </c>
      <c r="E470" s="77">
        <v>167435</v>
      </c>
      <c r="F470" s="77">
        <v>114565</v>
      </c>
      <c r="G470" s="77">
        <v>145246</v>
      </c>
      <c r="H470" s="78">
        <v>251440</v>
      </c>
      <c r="I470" s="78">
        <v>201029</v>
      </c>
      <c r="J470" s="78">
        <v>265358.28000000003</v>
      </c>
      <c r="K470" s="79" t="str">
        <f ca="1">IF($C470="סה""כ",SUM(INDIRECT(ADDRESS(6,COLUMN())&amp;":"&amp;ADDRESS(ROW()-1,COLUMN()))),IFERROR(VLOOKUP($C470,הוצאות!$B:$AA,K$4-1,FALSE),""))</f>
        <v/>
      </c>
      <c r="L470" s="79" t="str">
        <f ca="1">IF($C470="סה""כ",SUM(INDIRECT(ADDRESS(6,COLUMN())&amp;":"&amp;ADDRESS(ROW()-1,COLUMN()))),IFERROR(VLOOKUP($C470,הוצאות!$B:$AA,L$4-1,FALSE),""))</f>
        <v/>
      </c>
      <c r="M470" s="79" t="str">
        <f ca="1">IF($C470="סה""כ",SUM(INDIRECT(ADDRESS(6,COLUMN())&amp;":"&amp;ADDRESS(ROW()-1,COLUMN()))),IFERROR(VLOOKUP($C470,הוצאות!$B:$AA,M$4-1,FALSE),""))</f>
        <v/>
      </c>
      <c r="N470" s="79" t="str">
        <f ca="1">IF($C470="סה""כ",SUM(INDIRECT(ADDRESS(6,COLUMN())&amp;":"&amp;ADDRESS(ROW()-1,COLUMN()))),IFERROR(VLOOKUP($C470,הוצאות!$B:$AA,N$4-1,FALSE),""))</f>
        <v/>
      </c>
      <c r="O470" s="79" t="str">
        <f ca="1">IF($C470="סה""כ",SUM(INDIRECT(ADDRESS(6,COLUMN())&amp;":"&amp;ADDRESS(ROW()-1,COLUMN()))),IFERROR(VLOOKUP($C470,הוצאות!$B:$AA,O$4-1,FALSE),""))</f>
        <v/>
      </c>
    </row>
    <row r="471" spans="1:15" ht="16.5" thickBot="1" x14ac:dyDescent="0.3">
      <c r="A471" s="52">
        <f t="shared" si="8"/>
        <v>0</v>
      </c>
      <c r="C471" s="75" t="str">
        <f>IF(OR(C470="סה""כ",C470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1" s="76" t="str">
        <f>IF(C471="סה""כ","",IFERROR(VLOOKUP($C471,הוצאות!$B:$Z,5,FALSE),""))</f>
        <v/>
      </c>
      <c r="E471" s="77">
        <v>167435</v>
      </c>
      <c r="F471" s="77">
        <v>114565</v>
      </c>
      <c r="G471" s="77">
        <v>145246</v>
      </c>
      <c r="H471" s="78">
        <v>251440</v>
      </c>
      <c r="I471" s="78">
        <v>201029</v>
      </c>
      <c r="J471" s="78">
        <v>265358.28000000003</v>
      </c>
      <c r="K471" s="79" t="str">
        <f ca="1">IF($C471="סה""כ",SUM(INDIRECT(ADDRESS(6,COLUMN())&amp;":"&amp;ADDRESS(ROW()-1,COLUMN()))),IFERROR(VLOOKUP($C471,הוצאות!$B:$AA,K$4-1,FALSE),""))</f>
        <v/>
      </c>
      <c r="L471" s="79" t="str">
        <f ca="1">IF($C471="סה""כ",SUM(INDIRECT(ADDRESS(6,COLUMN())&amp;":"&amp;ADDRESS(ROW()-1,COLUMN()))),IFERROR(VLOOKUP($C471,הוצאות!$B:$AA,L$4-1,FALSE),""))</f>
        <v/>
      </c>
      <c r="M471" s="79" t="str">
        <f ca="1">IF($C471="סה""כ",SUM(INDIRECT(ADDRESS(6,COLUMN())&amp;":"&amp;ADDRESS(ROW()-1,COLUMN()))),IFERROR(VLOOKUP($C471,הוצאות!$B:$AA,M$4-1,FALSE),""))</f>
        <v/>
      </c>
      <c r="N471" s="79" t="str">
        <f ca="1">IF($C471="סה""כ",SUM(INDIRECT(ADDRESS(6,COLUMN())&amp;":"&amp;ADDRESS(ROW()-1,COLUMN()))),IFERROR(VLOOKUP($C471,הוצאות!$B:$AA,N$4-1,FALSE),""))</f>
        <v/>
      </c>
      <c r="O471" s="79" t="str">
        <f ca="1">IF($C471="סה""כ",SUM(INDIRECT(ADDRESS(6,COLUMN())&amp;":"&amp;ADDRESS(ROW()-1,COLUMN()))),IFERROR(VLOOKUP($C471,הוצאות!$B:$AA,O$4-1,FALSE),""))</f>
        <v/>
      </c>
    </row>
    <row r="472" spans="1:15" ht="16.5" thickBot="1" x14ac:dyDescent="0.3">
      <c r="A472" s="52">
        <f t="shared" si="8"/>
        <v>0</v>
      </c>
      <c r="C472" s="75" t="str">
        <f>IF(OR(C471="סה""כ",C471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2" s="76" t="str">
        <f>IF(C472="סה""כ","",IFERROR(VLOOKUP($C472,הוצאות!$B:$Z,5,FALSE),""))</f>
        <v/>
      </c>
      <c r="E472" s="77">
        <v>167435</v>
      </c>
      <c r="F472" s="77">
        <v>114565</v>
      </c>
      <c r="G472" s="77">
        <v>145246</v>
      </c>
      <c r="H472" s="78">
        <v>251440</v>
      </c>
      <c r="I472" s="78">
        <v>201029</v>
      </c>
      <c r="J472" s="78">
        <v>265358.28000000003</v>
      </c>
      <c r="K472" s="79" t="str">
        <f ca="1">IF($C472="סה""כ",SUM(INDIRECT(ADDRESS(6,COLUMN())&amp;":"&amp;ADDRESS(ROW()-1,COLUMN()))),IFERROR(VLOOKUP($C472,הוצאות!$B:$AA,K$4-1,FALSE),""))</f>
        <v/>
      </c>
      <c r="L472" s="79" t="str">
        <f ca="1">IF($C472="סה""כ",SUM(INDIRECT(ADDRESS(6,COLUMN())&amp;":"&amp;ADDRESS(ROW()-1,COLUMN()))),IFERROR(VLOOKUP($C472,הוצאות!$B:$AA,L$4-1,FALSE),""))</f>
        <v/>
      </c>
      <c r="M472" s="79" t="str">
        <f ca="1">IF($C472="סה""כ",SUM(INDIRECT(ADDRESS(6,COLUMN())&amp;":"&amp;ADDRESS(ROW()-1,COLUMN()))),IFERROR(VLOOKUP($C472,הוצאות!$B:$AA,M$4-1,FALSE),""))</f>
        <v/>
      </c>
      <c r="N472" s="79" t="str">
        <f ca="1">IF($C472="סה""כ",SUM(INDIRECT(ADDRESS(6,COLUMN())&amp;":"&amp;ADDRESS(ROW()-1,COLUMN()))),IFERROR(VLOOKUP($C472,הוצאות!$B:$AA,N$4-1,FALSE),""))</f>
        <v/>
      </c>
      <c r="O472" s="79" t="str">
        <f ca="1">IF($C472="סה""כ",SUM(INDIRECT(ADDRESS(6,COLUMN())&amp;":"&amp;ADDRESS(ROW()-1,COLUMN()))),IFERROR(VLOOKUP($C472,הוצאות!$B:$AA,O$4-1,FALSE),""))</f>
        <v/>
      </c>
    </row>
    <row r="473" spans="1:15" ht="16.5" thickBot="1" x14ac:dyDescent="0.3">
      <c r="A473" s="52">
        <f t="shared" si="8"/>
        <v>0</v>
      </c>
      <c r="C473" s="75" t="str">
        <f>IF(OR(C472="סה""כ",C472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3" s="76" t="str">
        <f>IF(C473="סה""כ","",IFERROR(VLOOKUP($C473,הוצאות!$B:$Z,5,FALSE),""))</f>
        <v/>
      </c>
      <c r="E473" s="77">
        <v>167435</v>
      </c>
      <c r="F473" s="77">
        <v>114565</v>
      </c>
      <c r="G473" s="77">
        <v>145246</v>
      </c>
      <c r="H473" s="78">
        <v>251440</v>
      </c>
      <c r="I473" s="78">
        <v>201029</v>
      </c>
      <c r="J473" s="78">
        <v>265358.28000000003</v>
      </c>
      <c r="K473" s="79" t="str">
        <f ca="1">IF($C473="סה""כ",SUM(INDIRECT(ADDRESS(6,COLUMN())&amp;":"&amp;ADDRESS(ROW()-1,COLUMN()))),IFERROR(VLOOKUP($C473,הוצאות!$B:$AA,K$4-1,FALSE),""))</f>
        <v/>
      </c>
      <c r="L473" s="79" t="str">
        <f ca="1">IF($C473="סה""כ",SUM(INDIRECT(ADDRESS(6,COLUMN())&amp;":"&amp;ADDRESS(ROW()-1,COLUMN()))),IFERROR(VLOOKUP($C473,הוצאות!$B:$AA,L$4-1,FALSE),""))</f>
        <v/>
      </c>
      <c r="M473" s="79" t="str">
        <f ca="1">IF($C473="סה""כ",SUM(INDIRECT(ADDRESS(6,COLUMN())&amp;":"&amp;ADDRESS(ROW()-1,COLUMN()))),IFERROR(VLOOKUP($C473,הוצאות!$B:$AA,M$4-1,FALSE),""))</f>
        <v/>
      </c>
      <c r="N473" s="79" t="str">
        <f ca="1">IF($C473="סה""כ",SUM(INDIRECT(ADDRESS(6,COLUMN())&amp;":"&amp;ADDRESS(ROW()-1,COLUMN()))),IFERROR(VLOOKUP($C473,הוצאות!$B:$AA,N$4-1,FALSE),""))</f>
        <v/>
      </c>
      <c r="O473" s="79" t="str">
        <f ca="1">IF($C473="סה""כ",SUM(INDIRECT(ADDRESS(6,COLUMN())&amp;":"&amp;ADDRESS(ROW()-1,COLUMN()))),IFERROR(VLOOKUP($C473,הוצאות!$B:$AA,O$4-1,FALSE),""))</f>
        <v/>
      </c>
    </row>
    <row r="474" spans="1:15" ht="16.5" thickBot="1" x14ac:dyDescent="0.3">
      <c r="A474" s="52">
        <f t="shared" si="8"/>
        <v>0</v>
      </c>
      <c r="C474" s="75" t="str">
        <f>IF(OR(C473="סה""כ",C473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4" s="76" t="str">
        <f>IF(C474="סה""כ","",IFERROR(VLOOKUP($C474,הוצאות!$B:$Z,5,FALSE),""))</f>
        <v/>
      </c>
      <c r="E474" s="77">
        <v>167435</v>
      </c>
      <c r="F474" s="77">
        <v>114565</v>
      </c>
      <c r="G474" s="77">
        <v>145246</v>
      </c>
      <c r="H474" s="78">
        <v>251440</v>
      </c>
      <c r="I474" s="78">
        <v>201029</v>
      </c>
      <c r="J474" s="78">
        <v>265358.28000000003</v>
      </c>
      <c r="K474" s="79" t="str">
        <f ca="1">IF($C474="סה""כ",SUM(INDIRECT(ADDRESS(6,COLUMN())&amp;":"&amp;ADDRESS(ROW()-1,COLUMN()))),IFERROR(VLOOKUP($C474,הוצאות!$B:$AA,K$4-1,FALSE),""))</f>
        <v/>
      </c>
      <c r="L474" s="79" t="str">
        <f ca="1">IF($C474="סה""כ",SUM(INDIRECT(ADDRESS(6,COLUMN())&amp;":"&amp;ADDRESS(ROW()-1,COLUMN()))),IFERROR(VLOOKUP($C474,הוצאות!$B:$AA,L$4-1,FALSE),""))</f>
        <v/>
      </c>
      <c r="M474" s="79" t="str">
        <f ca="1">IF($C474="סה""כ",SUM(INDIRECT(ADDRESS(6,COLUMN())&amp;":"&amp;ADDRESS(ROW()-1,COLUMN()))),IFERROR(VLOOKUP($C474,הוצאות!$B:$AA,M$4-1,FALSE),""))</f>
        <v/>
      </c>
      <c r="N474" s="79" t="str">
        <f ca="1">IF($C474="סה""כ",SUM(INDIRECT(ADDRESS(6,COLUMN())&amp;":"&amp;ADDRESS(ROW()-1,COLUMN()))),IFERROR(VLOOKUP($C474,הוצאות!$B:$AA,N$4-1,FALSE),""))</f>
        <v/>
      </c>
      <c r="O474" s="79" t="str">
        <f ca="1">IF($C474="סה""כ",SUM(INDIRECT(ADDRESS(6,COLUMN())&amp;":"&amp;ADDRESS(ROW()-1,COLUMN()))),IFERROR(VLOOKUP($C474,הוצאות!$B:$AA,O$4-1,FALSE),""))</f>
        <v/>
      </c>
    </row>
    <row r="475" spans="1:15" ht="16.5" thickBot="1" x14ac:dyDescent="0.3">
      <c r="A475" s="52">
        <f t="shared" si="8"/>
        <v>0</v>
      </c>
      <c r="C475" s="75" t="str">
        <f>IF(OR(C474="סה""כ",C474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5" s="76" t="str">
        <f>IF(C475="סה""כ","",IFERROR(VLOOKUP($C475,הוצאות!$B:$Z,5,FALSE),""))</f>
        <v/>
      </c>
      <c r="E475" s="77">
        <v>167435</v>
      </c>
      <c r="F475" s="77">
        <v>114565</v>
      </c>
      <c r="G475" s="77">
        <v>145246</v>
      </c>
      <c r="H475" s="78">
        <v>251440</v>
      </c>
      <c r="I475" s="78">
        <v>201029</v>
      </c>
      <c r="J475" s="78">
        <v>265358.28000000003</v>
      </c>
      <c r="K475" s="79" t="str">
        <f ca="1">IF($C475="סה""כ",SUM(INDIRECT(ADDRESS(6,COLUMN())&amp;":"&amp;ADDRESS(ROW()-1,COLUMN()))),IFERROR(VLOOKUP($C475,הוצאות!$B:$AA,K$4-1,FALSE),""))</f>
        <v/>
      </c>
      <c r="L475" s="79" t="str">
        <f ca="1">IF($C475="סה""כ",SUM(INDIRECT(ADDRESS(6,COLUMN())&amp;":"&amp;ADDRESS(ROW()-1,COLUMN()))),IFERROR(VLOOKUP($C475,הוצאות!$B:$AA,L$4-1,FALSE),""))</f>
        <v/>
      </c>
      <c r="M475" s="79" t="str">
        <f ca="1">IF($C475="סה""כ",SUM(INDIRECT(ADDRESS(6,COLUMN())&amp;":"&amp;ADDRESS(ROW()-1,COLUMN()))),IFERROR(VLOOKUP($C475,הוצאות!$B:$AA,M$4-1,FALSE),""))</f>
        <v/>
      </c>
      <c r="N475" s="79" t="str">
        <f ca="1">IF($C475="סה""כ",SUM(INDIRECT(ADDRESS(6,COLUMN())&amp;":"&amp;ADDRESS(ROW()-1,COLUMN()))),IFERROR(VLOOKUP($C475,הוצאות!$B:$AA,N$4-1,FALSE),""))</f>
        <v/>
      </c>
      <c r="O475" s="79" t="str">
        <f ca="1">IF($C475="סה""כ",SUM(INDIRECT(ADDRESS(6,COLUMN())&amp;":"&amp;ADDRESS(ROW()-1,COLUMN()))),IFERROR(VLOOKUP($C475,הוצאות!$B:$AA,O$4-1,FALSE),""))</f>
        <v/>
      </c>
    </row>
    <row r="476" spans="1:15" ht="16.5" thickBot="1" x14ac:dyDescent="0.3">
      <c r="A476" s="52">
        <f t="shared" si="8"/>
        <v>0</v>
      </c>
      <c r="C476" s="75" t="str">
        <f>IF(OR(C475="סה""כ",C475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6" s="76" t="str">
        <f>IF(C476="סה""כ","",IFERROR(VLOOKUP($C476,הוצאות!$B:$Z,5,FALSE),""))</f>
        <v/>
      </c>
      <c r="E476" s="77">
        <v>167435</v>
      </c>
      <c r="F476" s="77">
        <v>114565</v>
      </c>
      <c r="G476" s="77">
        <v>145246</v>
      </c>
      <c r="H476" s="78">
        <v>251440</v>
      </c>
      <c r="I476" s="78">
        <v>201029</v>
      </c>
      <c r="J476" s="78">
        <v>265358.28000000003</v>
      </c>
      <c r="K476" s="79" t="str">
        <f ca="1">IF($C476="סה""כ",SUM(INDIRECT(ADDRESS(6,COLUMN())&amp;":"&amp;ADDRESS(ROW()-1,COLUMN()))),IFERROR(VLOOKUP($C476,הוצאות!$B:$AA,K$4-1,FALSE),""))</f>
        <v/>
      </c>
      <c r="L476" s="79" t="str">
        <f ca="1">IF($C476="סה""כ",SUM(INDIRECT(ADDRESS(6,COLUMN())&amp;":"&amp;ADDRESS(ROW()-1,COLUMN()))),IFERROR(VLOOKUP($C476,הוצאות!$B:$AA,L$4-1,FALSE),""))</f>
        <v/>
      </c>
      <c r="M476" s="79" t="str">
        <f ca="1">IF($C476="סה""כ",SUM(INDIRECT(ADDRESS(6,COLUMN())&amp;":"&amp;ADDRESS(ROW()-1,COLUMN()))),IFERROR(VLOOKUP($C476,הוצאות!$B:$AA,M$4-1,FALSE),""))</f>
        <v/>
      </c>
      <c r="N476" s="79" t="str">
        <f ca="1">IF($C476="סה""כ",SUM(INDIRECT(ADDRESS(6,COLUMN())&amp;":"&amp;ADDRESS(ROW()-1,COLUMN()))),IFERROR(VLOOKUP($C476,הוצאות!$B:$AA,N$4-1,FALSE),""))</f>
        <v/>
      </c>
      <c r="O476" s="79" t="str">
        <f ca="1">IF($C476="סה""כ",SUM(INDIRECT(ADDRESS(6,COLUMN())&amp;":"&amp;ADDRESS(ROW()-1,COLUMN()))),IFERROR(VLOOKUP($C476,הוצאות!$B:$AA,O$4-1,FALSE),""))</f>
        <v/>
      </c>
    </row>
    <row r="477" spans="1:15" ht="16.5" thickBot="1" x14ac:dyDescent="0.3">
      <c r="A477" s="52">
        <f t="shared" si="8"/>
        <v>0</v>
      </c>
      <c r="C477" s="75" t="str">
        <f>IF(OR(C476="סה""כ",C476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7" s="76" t="str">
        <f>IF(C477="סה""כ","",IFERROR(VLOOKUP($C477,הוצאות!$B:$Z,5,FALSE),""))</f>
        <v/>
      </c>
      <c r="E477" s="77">
        <v>167435</v>
      </c>
      <c r="F477" s="77">
        <v>114565</v>
      </c>
      <c r="G477" s="77">
        <v>145246</v>
      </c>
      <c r="H477" s="78">
        <v>251440</v>
      </c>
      <c r="I477" s="78">
        <v>201029</v>
      </c>
      <c r="J477" s="78">
        <v>265358.28000000003</v>
      </c>
      <c r="K477" s="79" t="str">
        <f ca="1">IF($C477="סה""כ",SUM(INDIRECT(ADDRESS(6,COLUMN())&amp;":"&amp;ADDRESS(ROW()-1,COLUMN()))),IFERROR(VLOOKUP($C477,הוצאות!$B:$AA,K$4-1,FALSE),""))</f>
        <v/>
      </c>
      <c r="L477" s="79" t="str">
        <f ca="1">IF($C477="סה""כ",SUM(INDIRECT(ADDRESS(6,COLUMN())&amp;":"&amp;ADDRESS(ROW()-1,COLUMN()))),IFERROR(VLOOKUP($C477,הוצאות!$B:$AA,L$4-1,FALSE),""))</f>
        <v/>
      </c>
      <c r="M477" s="79" t="str">
        <f ca="1">IF($C477="סה""כ",SUM(INDIRECT(ADDRESS(6,COLUMN())&amp;":"&amp;ADDRESS(ROW()-1,COLUMN()))),IFERROR(VLOOKUP($C477,הוצאות!$B:$AA,M$4-1,FALSE),""))</f>
        <v/>
      </c>
      <c r="N477" s="79" t="str">
        <f ca="1">IF($C477="סה""כ",SUM(INDIRECT(ADDRESS(6,COLUMN())&amp;":"&amp;ADDRESS(ROW()-1,COLUMN()))),IFERROR(VLOOKUP($C477,הוצאות!$B:$AA,N$4-1,FALSE),""))</f>
        <v/>
      </c>
      <c r="O477" s="79" t="str">
        <f ca="1">IF($C477="סה""כ",SUM(INDIRECT(ADDRESS(6,COLUMN())&amp;":"&amp;ADDRESS(ROW()-1,COLUMN()))),IFERROR(VLOOKUP($C477,הוצאות!$B:$AA,O$4-1,FALSE),""))</f>
        <v/>
      </c>
    </row>
    <row r="478" spans="1:15" ht="16.5" thickBot="1" x14ac:dyDescent="0.3">
      <c r="A478" s="52">
        <f t="shared" si="8"/>
        <v>0</v>
      </c>
      <c r="C478" s="75" t="str">
        <f>IF(OR(C477="סה""כ",C477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8" s="76" t="str">
        <f>IF(C478="סה""כ","",IFERROR(VLOOKUP($C478,הוצאות!$B:$Z,5,FALSE),""))</f>
        <v/>
      </c>
      <c r="E478" s="77">
        <v>167435</v>
      </c>
      <c r="F478" s="77">
        <v>114565</v>
      </c>
      <c r="G478" s="77">
        <v>145246</v>
      </c>
      <c r="H478" s="78">
        <v>251440</v>
      </c>
      <c r="I478" s="78">
        <v>201029</v>
      </c>
      <c r="J478" s="78">
        <v>265358.28000000003</v>
      </c>
      <c r="K478" s="79" t="str">
        <f ca="1">IF($C478="סה""כ",SUM(INDIRECT(ADDRESS(6,COLUMN())&amp;":"&amp;ADDRESS(ROW()-1,COLUMN()))),IFERROR(VLOOKUP($C478,הוצאות!$B:$AA,K$4-1,FALSE),""))</f>
        <v/>
      </c>
      <c r="L478" s="79" t="str">
        <f ca="1">IF($C478="סה""כ",SUM(INDIRECT(ADDRESS(6,COLUMN())&amp;":"&amp;ADDRESS(ROW()-1,COLUMN()))),IFERROR(VLOOKUP($C478,הוצאות!$B:$AA,L$4-1,FALSE),""))</f>
        <v/>
      </c>
      <c r="M478" s="79" t="str">
        <f ca="1">IF($C478="סה""כ",SUM(INDIRECT(ADDRESS(6,COLUMN())&amp;":"&amp;ADDRESS(ROW()-1,COLUMN()))),IFERROR(VLOOKUP($C478,הוצאות!$B:$AA,M$4-1,FALSE),""))</f>
        <v/>
      </c>
      <c r="N478" s="79" t="str">
        <f ca="1">IF($C478="סה""כ",SUM(INDIRECT(ADDRESS(6,COLUMN())&amp;":"&amp;ADDRESS(ROW()-1,COLUMN()))),IFERROR(VLOOKUP($C478,הוצאות!$B:$AA,N$4-1,FALSE),""))</f>
        <v/>
      </c>
      <c r="O478" s="79" t="str">
        <f ca="1">IF($C478="סה""כ",SUM(INDIRECT(ADDRESS(6,COLUMN())&amp;":"&amp;ADDRESS(ROW()-1,COLUMN()))),IFERROR(VLOOKUP($C478,הוצאות!$B:$AA,O$4-1,FALSE),""))</f>
        <v/>
      </c>
    </row>
    <row r="479" spans="1:15" ht="16.5" thickBot="1" x14ac:dyDescent="0.3">
      <c r="A479" s="52">
        <f t="shared" si="8"/>
        <v>0</v>
      </c>
      <c r="C479" s="75" t="str">
        <f>IF(OR(C478="סה""כ",C478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79" s="76" t="str">
        <f>IF(C479="סה""כ","",IFERROR(VLOOKUP($C479,הוצאות!$B:$Z,5,FALSE),""))</f>
        <v/>
      </c>
      <c r="E479" s="77">
        <v>167435</v>
      </c>
      <c r="F479" s="77">
        <v>114565</v>
      </c>
      <c r="G479" s="77">
        <v>145246</v>
      </c>
      <c r="H479" s="78">
        <v>251440</v>
      </c>
      <c r="I479" s="78">
        <v>201029</v>
      </c>
      <c r="J479" s="78">
        <v>265358.28000000003</v>
      </c>
      <c r="K479" s="79" t="str">
        <f ca="1">IF($C479="סה""כ",SUM(INDIRECT(ADDRESS(6,COLUMN())&amp;":"&amp;ADDRESS(ROW()-1,COLUMN()))),IFERROR(VLOOKUP($C479,הוצאות!$B:$AA,K$4-1,FALSE),""))</f>
        <v/>
      </c>
      <c r="L479" s="79" t="str">
        <f ca="1">IF($C479="סה""כ",SUM(INDIRECT(ADDRESS(6,COLUMN())&amp;":"&amp;ADDRESS(ROW()-1,COLUMN()))),IFERROR(VLOOKUP($C479,הוצאות!$B:$AA,L$4-1,FALSE),""))</f>
        <v/>
      </c>
      <c r="M479" s="79" t="str">
        <f ca="1">IF($C479="סה""כ",SUM(INDIRECT(ADDRESS(6,COLUMN())&amp;":"&amp;ADDRESS(ROW()-1,COLUMN()))),IFERROR(VLOOKUP($C479,הוצאות!$B:$AA,M$4-1,FALSE),""))</f>
        <v/>
      </c>
      <c r="N479" s="79" t="str">
        <f ca="1">IF($C479="סה""כ",SUM(INDIRECT(ADDRESS(6,COLUMN())&amp;":"&amp;ADDRESS(ROW()-1,COLUMN()))),IFERROR(VLOOKUP($C479,הוצאות!$B:$AA,N$4-1,FALSE),""))</f>
        <v/>
      </c>
      <c r="O479" s="79" t="str">
        <f ca="1">IF($C479="סה""כ",SUM(INDIRECT(ADDRESS(6,COLUMN())&amp;":"&amp;ADDRESS(ROW()-1,COLUMN()))),IFERROR(VLOOKUP($C479,הוצאות!$B:$AA,O$4-1,FALSE),""))</f>
        <v/>
      </c>
    </row>
    <row r="480" spans="1:15" ht="16.5" thickBot="1" x14ac:dyDescent="0.3">
      <c r="A480" s="52">
        <f t="shared" si="8"/>
        <v>0</v>
      </c>
      <c r="C480" s="75" t="str">
        <f>IF(OR(C479="סה""כ",C479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0" s="76" t="str">
        <f>IF(C480="סה""כ","",IFERROR(VLOOKUP($C480,הוצאות!$B:$Z,5,FALSE),""))</f>
        <v/>
      </c>
      <c r="E480" s="77">
        <v>167435</v>
      </c>
      <c r="F480" s="77">
        <v>114565</v>
      </c>
      <c r="G480" s="77">
        <v>145246</v>
      </c>
      <c r="H480" s="78">
        <v>251440</v>
      </c>
      <c r="I480" s="78">
        <v>201029</v>
      </c>
      <c r="J480" s="78">
        <v>265358.28000000003</v>
      </c>
      <c r="K480" s="79" t="str">
        <f ca="1">IF($C480="סה""כ",SUM(INDIRECT(ADDRESS(6,COLUMN())&amp;":"&amp;ADDRESS(ROW()-1,COLUMN()))),IFERROR(VLOOKUP($C480,הוצאות!$B:$AA,K$4-1,FALSE),""))</f>
        <v/>
      </c>
      <c r="L480" s="79" t="str">
        <f ca="1">IF($C480="סה""כ",SUM(INDIRECT(ADDRESS(6,COLUMN())&amp;":"&amp;ADDRESS(ROW()-1,COLUMN()))),IFERROR(VLOOKUP($C480,הוצאות!$B:$AA,L$4-1,FALSE),""))</f>
        <v/>
      </c>
      <c r="M480" s="79" t="str">
        <f ca="1">IF($C480="סה""כ",SUM(INDIRECT(ADDRESS(6,COLUMN())&amp;":"&amp;ADDRESS(ROW()-1,COLUMN()))),IFERROR(VLOOKUP($C480,הוצאות!$B:$AA,M$4-1,FALSE),""))</f>
        <v/>
      </c>
      <c r="N480" s="79" t="str">
        <f ca="1">IF($C480="סה""כ",SUM(INDIRECT(ADDRESS(6,COLUMN())&amp;":"&amp;ADDRESS(ROW()-1,COLUMN()))),IFERROR(VLOOKUP($C480,הוצאות!$B:$AA,N$4-1,FALSE),""))</f>
        <v/>
      </c>
      <c r="O480" s="79" t="str">
        <f ca="1">IF($C480="סה""כ",SUM(INDIRECT(ADDRESS(6,COLUMN())&amp;":"&amp;ADDRESS(ROW()-1,COLUMN()))),IFERROR(VLOOKUP($C480,הוצאות!$B:$AA,O$4-1,FALSE),""))</f>
        <v/>
      </c>
    </row>
    <row r="481" spans="1:15" ht="16.5" thickBot="1" x14ac:dyDescent="0.3">
      <c r="A481" s="52">
        <f t="shared" si="8"/>
        <v>0</v>
      </c>
      <c r="C481" s="75" t="str">
        <f>IF(OR(C480="סה""כ",C480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1" s="76" t="str">
        <f>IF(C481="סה""כ","",IFERROR(VLOOKUP($C481,הוצאות!$B:$Z,5,FALSE),""))</f>
        <v/>
      </c>
      <c r="E481" s="77">
        <v>167435</v>
      </c>
      <c r="F481" s="77">
        <v>114565</v>
      </c>
      <c r="G481" s="77">
        <v>145246</v>
      </c>
      <c r="H481" s="78">
        <v>251440</v>
      </c>
      <c r="I481" s="78">
        <v>201029</v>
      </c>
      <c r="J481" s="78">
        <v>265358.28000000003</v>
      </c>
      <c r="K481" s="79" t="str">
        <f ca="1">IF($C481="סה""כ",SUM(INDIRECT(ADDRESS(6,COLUMN())&amp;":"&amp;ADDRESS(ROW()-1,COLUMN()))),IFERROR(VLOOKUP($C481,הוצאות!$B:$AA,K$4-1,FALSE),""))</f>
        <v/>
      </c>
      <c r="L481" s="79" t="str">
        <f ca="1">IF($C481="סה""כ",SUM(INDIRECT(ADDRESS(6,COLUMN())&amp;":"&amp;ADDRESS(ROW()-1,COLUMN()))),IFERROR(VLOOKUP($C481,הוצאות!$B:$AA,L$4-1,FALSE),""))</f>
        <v/>
      </c>
      <c r="M481" s="79" t="str">
        <f ca="1">IF($C481="סה""כ",SUM(INDIRECT(ADDRESS(6,COLUMN())&amp;":"&amp;ADDRESS(ROW()-1,COLUMN()))),IFERROR(VLOOKUP($C481,הוצאות!$B:$AA,M$4-1,FALSE),""))</f>
        <v/>
      </c>
      <c r="N481" s="79" t="str">
        <f ca="1">IF($C481="סה""כ",SUM(INDIRECT(ADDRESS(6,COLUMN())&amp;":"&amp;ADDRESS(ROW()-1,COLUMN()))),IFERROR(VLOOKUP($C481,הוצאות!$B:$AA,N$4-1,FALSE),""))</f>
        <v/>
      </c>
      <c r="O481" s="79" t="str">
        <f ca="1">IF($C481="סה""כ",SUM(INDIRECT(ADDRESS(6,COLUMN())&amp;":"&amp;ADDRESS(ROW()-1,COLUMN()))),IFERROR(VLOOKUP($C481,הוצאות!$B:$AA,O$4-1,FALSE),""))</f>
        <v/>
      </c>
    </row>
    <row r="482" spans="1:15" ht="16.5" thickBot="1" x14ac:dyDescent="0.3">
      <c r="A482" s="52">
        <f t="shared" si="8"/>
        <v>0</v>
      </c>
      <c r="C482" s="75" t="str">
        <f>IF(OR(C481="סה""כ",C481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2" s="76" t="str">
        <f>IF(C482="סה""כ","",IFERROR(VLOOKUP($C482,הוצאות!$B:$Z,5,FALSE),""))</f>
        <v/>
      </c>
      <c r="E482" s="77">
        <v>167435</v>
      </c>
      <c r="F482" s="77">
        <v>114565</v>
      </c>
      <c r="G482" s="77">
        <v>145246</v>
      </c>
      <c r="H482" s="78">
        <v>251440</v>
      </c>
      <c r="I482" s="78">
        <v>201029</v>
      </c>
      <c r="J482" s="78">
        <v>265358.28000000003</v>
      </c>
      <c r="K482" s="79" t="str">
        <f ca="1">IF($C482="סה""כ",SUM(INDIRECT(ADDRESS(6,COLUMN())&amp;":"&amp;ADDRESS(ROW()-1,COLUMN()))),IFERROR(VLOOKUP($C482,הוצאות!$B:$AA,K$4-1,FALSE),""))</f>
        <v/>
      </c>
      <c r="L482" s="79" t="str">
        <f ca="1">IF($C482="סה""כ",SUM(INDIRECT(ADDRESS(6,COLUMN())&amp;":"&amp;ADDRESS(ROW()-1,COLUMN()))),IFERROR(VLOOKUP($C482,הוצאות!$B:$AA,L$4-1,FALSE),""))</f>
        <v/>
      </c>
      <c r="M482" s="79" t="str">
        <f ca="1">IF($C482="סה""כ",SUM(INDIRECT(ADDRESS(6,COLUMN())&amp;":"&amp;ADDRESS(ROW()-1,COLUMN()))),IFERROR(VLOOKUP($C482,הוצאות!$B:$AA,M$4-1,FALSE),""))</f>
        <v/>
      </c>
      <c r="N482" s="79" t="str">
        <f ca="1">IF($C482="סה""כ",SUM(INDIRECT(ADDRESS(6,COLUMN())&amp;":"&amp;ADDRESS(ROW()-1,COLUMN()))),IFERROR(VLOOKUP($C482,הוצאות!$B:$AA,N$4-1,FALSE),""))</f>
        <v/>
      </c>
      <c r="O482" s="79" t="str">
        <f ca="1">IF($C482="סה""כ",SUM(INDIRECT(ADDRESS(6,COLUMN())&amp;":"&amp;ADDRESS(ROW()-1,COLUMN()))),IFERROR(VLOOKUP($C482,הוצאות!$B:$AA,O$4-1,FALSE),""))</f>
        <v/>
      </c>
    </row>
    <row r="483" spans="1:15" ht="16.5" thickBot="1" x14ac:dyDescent="0.3">
      <c r="A483" s="52">
        <f t="shared" si="8"/>
        <v>0</v>
      </c>
      <c r="C483" s="75" t="str">
        <f>IF(OR(C482="סה""כ",C482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3" s="76" t="str">
        <f>IF(C483="סה""כ","",IFERROR(VLOOKUP($C483,הוצאות!$B:$Z,5,FALSE),""))</f>
        <v/>
      </c>
      <c r="E483" s="77">
        <v>167435</v>
      </c>
      <c r="F483" s="77">
        <v>114565</v>
      </c>
      <c r="G483" s="77">
        <v>145246</v>
      </c>
      <c r="H483" s="78">
        <v>251440</v>
      </c>
      <c r="I483" s="78">
        <v>201029</v>
      </c>
      <c r="J483" s="78">
        <v>265358.28000000003</v>
      </c>
      <c r="K483" s="79" t="str">
        <f ca="1">IF($C483="סה""כ",SUM(INDIRECT(ADDRESS(6,COLUMN())&amp;":"&amp;ADDRESS(ROW()-1,COLUMN()))),IFERROR(VLOOKUP($C483,הוצאות!$B:$AA,K$4-1,FALSE),""))</f>
        <v/>
      </c>
      <c r="L483" s="79" t="str">
        <f ca="1">IF($C483="סה""כ",SUM(INDIRECT(ADDRESS(6,COLUMN())&amp;":"&amp;ADDRESS(ROW()-1,COLUMN()))),IFERROR(VLOOKUP($C483,הוצאות!$B:$AA,L$4-1,FALSE),""))</f>
        <v/>
      </c>
      <c r="M483" s="79" t="str">
        <f ca="1">IF($C483="סה""כ",SUM(INDIRECT(ADDRESS(6,COLUMN())&amp;":"&amp;ADDRESS(ROW()-1,COLUMN()))),IFERROR(VLOOKUP($C483,הוצאות!$B:$AA,M$4-1,FALSE),""))</f>
        <v/>
      </c>
      <c r="N483" s="79" t="str">
        <f ca="1">IF($C483="סה""כ",SUM(INDIRECT(ADDRESS(6,COLUMN())&amp;":"&amp;ADDRESS(ROW()-1,COLUMN()))),IFERROR(VLOOKUP($C483,הוצאות!$B:$AA,N$4-1,FALSE),""))</f>
        <v/>
      </c>
      <c r="O483" s="79" t="str">
        <f ca="1">IF($C483="סה""כ",SUM(INDIRECT(ADDRESS(6,COLUMN())&amp;":"&amp;ADDRESS(ROW()-1,COLUMN()))),IFERROR(VLOOKUP($C483,הוצאות!$B:$AA,O$4-1,FALSE),""))</f>
        <v/>
      </c>
    </row>
    <row r="484" spans="1:15" ht="16.5" thickBot="1" x14ac:dyDescent="0.3">
      <c r="A484" s="52">
        <f t="shared" si="8"/>
        <v>0</v>
      </c>
      <c r="C484" s="75" t="str">
        <f>IF(OR(C483="סה""כ",C483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4" s="76" t="str">
        <f>IF(C484="סה""כ","",IFERROR(VLOOKUP($C484,הוצאות!$B:$Z,5,FALSE),""))</f>
        <v/>
      </c>
      <c r="E484" s="77">
        <v>167435</v>
      </c>
      <c r="F484" s="77">
        <v>114565</v>
      </c>
      <c r="G484" s="77">
        <v>145246</v>
      </c>
      <c r="H484" s="78">
        <v>251440</v>
      </c>
      <c r="I484" s="78">
        <v>201029</v>
      </c>
      <c r="J484" s="78">
        <v>265358.28000000003</v>
      </c>
      <c r="K484" s="79" t="str">
        <f ca="1">IF($C484="סה""כ",SUM(INDIRECT(ADDRESS(6,COLUMN())&amp;":"&amp;ADDRESS(ROW()-1,COLUMN()))),IFERROR(VLOOKUP($C484,הוצאות!$B:$AA,K$4-1,FALSE),""))</f>
        <v/>
      </c>
      <c r="L484" s="79" t="str">
        <f ca="1">IF($C484="סה""כ",SUM(INDIRECT(ADDRESS(6,COLUMN())&amp;":"&amp;ADDRESS(ROW()-1,COLUMN()))),IFERROR(VLOOKUP($C484,הוצאות!$B:$AA,L$4-1,FALSE),""))</f>
        <v/>
      </c>
      <c r="M484" s="79" t="str">
        <f ca="1">IF($C484="סה""כ",SUM(INDIRECT(ADDRESS(6,COLUMN())&amp;":"&amp;ADDRESS(ROW()-1,COLUMN()))),IFERROR(VLOOKUP($C484,הוצאות!$B:$AA,M$4-1,FALSE),""))</f>
        <v/>
      </c>
      <c r="N484" s="79" t="str">
        <f ca="1">IF($C484="סה""כ",SUM(INDIRECT(ADDRESS(6,COLUMN())&amp;":"&amp;ADDRESS(ROW()-1,COLUMN()))),IFERROR(VLOOKUP($C484,הוצאות!$B:$AA,N$4-1,FALSE),""))</f>
        <v/>
      </c>
      <c r="O484" s="79" t="str">
        <f ca="1">IF($C484="סה""כ",SUM(INDIRECT(ADDRESS(6,COLUMN())&amp;":"&amp;ADDRESS(ROW()-1,COLUMN()))),IFERROR(VLOOKUP($C484,הוצאות!$B:$AA,O$4-1,FALSE),""))</f>
        <v/>
      </c>
    </row>
    <row r="485" spans="1:15" ht="16.5" thickBot="1" x14ac:dyDescent="0.3">
      <c r="A485" s="52">
        <f t="shared" si="8"/>
        <v>0</v>
      </c>
      <c r="C485" s="75" t="str">
        <f>IF(OR(C484="סה""כ",C484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5" s="76" t="str">
        <f>IF(C485="סה""כ","",IFERROR(VLOOKUP($C485,הוצאות!$B:$Z,5,FALSE),""))</f>
        <v/>
      </c>
      <c r="E485" s="77">
        <v>167435</v>
      </c>
      <c r="F485" s="77">
        <v>114565</v>
      </c>
      <c r="G485" s="77">
        <v>145246</v>
      </c>
      <c r="H485" s="78">
        <v>251440</v>
      </c>
      <c r="I485" s="78">
        <v>201029</v>
      </c>
      <c r="J485" s="78">
        <v>265358.28000000003</v>
      </c>
      <c r="K485" s="79" t="str">
        <f ca="1">IF($C485="סה""כ",SUM(INDIRECT(ADDRESS(6,COLUMN())&amp;":"&amp;ADDRESS(ROW()-1,COLUMN()))),IFERROR(VLOOKUP($C485,הוצאות!$B:$AA,K$4-1,FALSE),""))</f>
        <v/>
      </c>
      <c r="L485" s="79" t="str">
        <f ca="1">IF($C485="סה""כ",SUM(INDIRECT(ADDRESS(6,COLUMN())&amp;":"&amp;ADDRESS(ROW()-1,COLUMN()))),IFERROR(VLOOKUP($C485,הוצאות!$B:$AA,L$4-1,FALSE),""))</f>
        <v/>
      </c>
      <c r="M485" s="79" t="str">
        <f ca="1">IF($C485="סה""כ",SUM(INDIRECT(ADDRESS(6,COLUMN())&amp;":"&amp;ADDRESS(ROW()-1,COLUMN()))),IFERROR(VLOOKUP($C485,הוצאות!$B:$AA,M$4-1,FALSE),""))</f>
        <v/>
      </c>
      <c r="N485" s="79" t="str">
        <f ca="1">IF($C485="סה""כ",SUM(INDIRECT(ADDRESS(6,COLUMN())&amp;":"&amp;ADDRESS(ROW()-1,COLUMN()))),IFERROR(VLOOKUP($C485,הוצאות!$B:$AA,N$4-1,FALSE),""))</f>
        <v/>
      </c>
      <c r="O485" s="79" t="str">
        <f ca="1">IF($C485="סה""כ",SUM(INDIRECT(ADDRESS(6,COLUMN())&amp;":"&amp;ADDRESS(ROW()-1,COLUMN()))),IFERROR(VLOOKUP($C485,הוצאות!$B:$AA,O$4-1,FALSE),""))</f>
        <v/>
      </c>
    </row>
    <row r="486" spans="1:15" ht="16.5" thickBot="1" x14ac:dyDescent="0.3">
      <c r="A486" s="52">
        <f t="shared" si="8"/>
        <v>0</v>
      </c>
      <c r="C486" s="75" t="str">
        <f>IF(OR(C485="סה""כ",C485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6" s="76" t="str">
        <f>IF(C486="סה""כ","",IFERROR(VLOOKUP($C486,הוצאות!$B:$Z,5,FALSE),""))</f>
        <v/>
      </c>
      <c r="E486" s="77">
        <v>167435</v>
      </c>
      <c r="F486" s="77">
        <v>114565</v>
      </c>
      <c r="G486" s="77">
        <v>145246</v>
      </c>
      <c r="H486" s="78">
        <v>251440</v>
      </c>
      <c r="I486" s="78">
        <v>201029</v>
      </c>
      <c r="J486" s="78">
        <v>265358.28000000003</v>
      </c>
      <c r="K486" s="79" t="str">
        <f ca="1">IF($C486="סה""כ",SUM(INDIRECT(ADDRESS(6,COLUMN())&amp;":"&amp;ADDRESS(ROW()-1,COLUMN()))),IFERROR(VLOOKUP($C486,הוצאות!$B:$AA,K$4-1,FALSE),""))</f>
        <v/>
      </c>
      <c r="L486" s="79" t="str">
        <f ca="1">IF($C486="סה""כ",SUM(INDIRECT(ADDRESS(6,COLUMN())&amp;":"&amp;ADDRESS(ROW()-1,COLUMN()))),IFERROR(VLOOKUP($C486,הוצאות!$B:$AA,L$4-1,FALSE),""))</f>
        <v/>
      </c>
      <c r="M486" s="79" t="str">
        <f ca="1">IF($C486="סה""כ",SUM(INDIRECT(ADDRESS(6,COLUMN())&amp;":"&amp;ADDRESS(ROW()-1,COLUMN()))),IFERROR(VLOOKUP($C486,הוצאות!$B:$AA,M$4-1,FALSE),""))</f>
        <v/>
      </c>
      <c r="N486" s="79" t="str">
        <f ca="1">IF($C486="סה""כ",SUM(INDIRECT(ADDRESS(6,COLUMN())&amp;":"&amp;ADDRESS(ROW()-1,COLUMN()))),IFERROR(VLOOKUP($C486,הוצאות!$B:$AA,N$4-1,FALSE),""))</f>
        <v/>
      </c>
      <c r="O486" s="79" t="str">
        <f ca="1">IF($C486="סה""כ",SUM(INDIRECT(ADDRESS(6,COLUMN())&amp;":"&amp;ADDRESS(ROW()-1,COLUMN()))),IFERROR(VLOOKUP($C486,הוצאות!$B:$AA,O$4-1,FALSE),""))</f>
        <v/>
      </c>
    </row>
    <row r="487" spans="1:15" ht="16.5" thickBot="1" x14ac:dyDescent="0.3">
      <c r="A487" s="52">
        <f t="shared" si="8"/>
        <v>0</v>
      </c>
      <c r="C487" s="75" t="str">
        <f>IF(OR(C486="סה""כ",C486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7" s="76" t="str">
        <f>IF(C487="סה""כ","",IFERROR(VLOOKUP($C487,הוצאות!$B:$Z,5,FALSE),""))</f>
        <v/>
      </c>
      <c r="E487" s="77">
        <v>167435</v>
      </c>
      <c r="F487" s="77">
        <v>114565</v>
      </c>
      <c r="G487" s="77">
        <v>145246</v>
      </c>
      <c r="H487" s="78">
        <v>251440</v>
      </c>
      <c r="I487" s="78">
        <v>201029</v>
      </c>
      <c r="J487" s="78">
        <v>265358.28000000003</v>
      </c>
      <c r="K487" s="79" t="str">
        <f ca="1">IF($C487="סה""כ",SUM(INDIRECT(ADDRESS(6,COLUMN())&amp;":"&amp;ADDRESS(ROW()-1,COLUMN()))),IFERROR(VLOOKUP($C487,הוצאות!$B:$AA,K$4-1,FALSE),""))</f>
        <v/>
      </c>
      <c r="L487" s="79" t="str">
        <f ca="1">IF($C487="סה""כ",SUM(INDIRECT(ADDRESS(6,COLUMN())&amp;":"&amp;ADDRESS(ROW()-1,COLUMN()))),IFERROR(VLOOKUP($C487,הוצאות!$B:$AA,L$4-1,FALSE),""))</f>
        <v/>
      </c>
      <c r="M487" s="79" t="str">
        <f ca="1">IF($C487="סה""כ",SUM(INDIRECT(ADDRESS(6,COLUMN())&amp;":"&amp;ADDRESS(ROW()-1,COLUMN()))),IFERROR(VLOOKUP($C487,הוצאות!$B:$AA,M$4-1,FALSE),""))</f>
        <v/>
      </c>
      <c r="N487" s="79" t="str">
        <f ca="1">IF($C487="סה""כ",SUM(INDIRECT(ADDRESS(6,COLUMN())&amp;":"&amp;ADDRESS(ROW()-1,COLUMN()))),IFERROR(VLOOKUP($C487,הוצאות!$B:$AA,N$4-1,FALSE),""))</f>
        <v/>
      </c>
      <c r="O487" s="79" t="str">
        <f ca="1">IF($C487="סה""כ",SUM(INDIRECT(ADDRESS(6,COLUMN())&amp;":"&amp;ADDRESS(ROW()-1,COLUMN()))),IFERROR(VLOOKUP($C487,הוצאות!$B:$AA,O$4-1,FALSE),""))</f>
        <v/>
      </c>
    </row>
    <row r="488" spans="1:15" ht="16.5" thickBot="1" x14ac:dyDescent="0.3">
      <c r="A488" s="52">
        <f t="shared" si="8"/>
        <v>0</v>
      </c>
      <c r="C488" s="75" t="str">
        <f>IF(OR(C487="סה""כ",C487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8" s="76" t="str">
        <f>IF(C488="סה""כ","",IFERROR(VLOOKUP($C488,הוצאות!$B:$Z,5,FALSE),""))</f>
        <v/>
      </c>
      <c r="E488" s="77">
        <v>167435</v>
      </c>
      <c r="F488" s="77">
        <v>114565</v>
      </c>
      <c r="G488" s="77">
        <v>145246</v>
      </c>
      <c r="H488" s="78">
        <v>251440</v>
      </c>
      <c r="I488" s="78">
        <v>201029</v>
      </c>
      <c r="J488" s="78">
        <v>265358.28000000003</v>
      </c>
      <c r="K488" s="79" t="str">
        <f ca="1">IF($C488="סה""כ",SUM(INDIRECT(ADDRESS(6,COLUMN())&amp;":"&amp;ADDRESS(ROW()-1,COLUMN()))),IFERROR(VLOOKUP($C488,הוצאות!$B:$AA,K$4-1,FALSE),""))</f>
        <v/>
      </c>
      <c r="L488" s="79" t="str">
        <f ca="1">IF($C488="סה""כ",SUM(INDIRECT(ADDRESS(6,COLUMN())&amp;":"&amp;ADDRESS(ROW()-1,COLUMN()))),IFERROR(VLOOKUP($C488,הוצאות!$B:$AA,L$4-1,FALSE),""))</f>
        <v/>
      </c>
      <c r="M488" s="79" t="str">
        <f ca="1">IF($C488="סה""כ",SUM(INDIRECT(ADDRESS(6,COLUMN())&amp;":"&amp;ADDRESS(ROW()-1,COLUMN()))),IFERROR(VLOOKUP($C488,הוצאות!$B:$AA,M$4-1,FALSE),""))</f>
        <v/>
      </c>
      <c r="N488" s="79" t="str">
        <f ca="1">IF($C488="סה""כ",SUM(INDIRECT(ADDRESS(6,COLUMN())&amp;":"&amp;ADDRESS(ROW()-1,COLUMN()))),IFERROR(VLOOKUP($C488,הוצאות!$B:$AA,N$4-1,FALSE),""))</f>
        <v/>
      </c>
      <c r="O488" s="79" t="str">
        <f ca="1">IF($C488="סה""כ",SUM(INDIRECT(ADDRESS(6,COLUMN())&amp;":"&amp;ADDRESS(ROW()-1,COLUMN()))),IFERROR(VLOOKUP($C488,הוצאות!$B:$AA,O$4-1,FALSE),""))</f>
        <v/>
      </c>
    </row>
    <row r="489" spans="1:15" ht="16.5" thickBot="1" x14ac:dyDescent="0.3">
      <c r="A489" s="52">
        <f t="shared" si="8"/>
        <v>0</v>
      </c>
      <c r="C489" s="75" t="str">
        <f>IF(OR(C488="סה""כ",C488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89" s="76" t="str">
        <f>IF(C489="סה""כ","",IFERROR(VLOOKUP($C489,הוצאות!$B:$Z,5,FALSE),""))</f>
        <v/>
      </c>
      <c r="E489" s="77">
        <v>167435</v>
      </c>
      <c r="F489" s="77">
        <v>114565</v>
      </c>
      <c r="G489" s="77">
        <v>145246</v>
      </c>
      <c r="H489" s="78">
        <v>251440</v>
      </c>
      <c r="I489" s="78">
        <v>201029</v>
      </c>
      <c r="J489" s="78">
        <v>265358.28000000003</v>
      </c>
      <c r="K489" s="79" t="str">
        <f ca="1">IF($C489="סה""כ",SUM(INDIRECT(ADDRESS(6,COLUMN())&amp;":"&amp;ADDRESS(ROW()-1,COLUMN()))),IFERROR(VLOOKUP($C489,הוצאות!$B:$AA,K$4-1,FALSE),""))</f>
        <v/>
      </c>
      <c r="L489" s="79" t="str">
        <f ca="1">IF($C489="סה""כ",SUM(INDIRECT(ADDRESS(6,COLUMN())&amp;":"&amp;ADDRESS(ROW()-1,COLUMN()))),IFERROR(VLOOKUP($C489,הוצאות!$B:$AA,L$4-1,FALSE),""))</f>
        <v/>
      </c>
      <c r="M489" s="79" t="str">
        <f ca="1">IF($C489="סה""כ",SUM(INDIRECT(ADDRESS(6,COLUMN())&amp;":"&amp;ADDRESS(ROW()-1,COLUMN()))),IFERROR(VLOOKUP($C489,הוצאות!$B:$AA,M$4-1,FALSE),""))</f>
        <v/>
      </c>
      <c r="N489" s="79" t="str">
        <f ca="1">IF($C489="סה""כ",SUM(INDIRECT(ADDRESS(6,COLUMN())&amp;":"&amp;ADDRESS(ROW()-1,COLUMN()))),IFERROR(VLOOKUP($C489,הוצאות!$B:$AA,N$4-1,FALSE),""))</f>
        <v/>
      </c>
      <c r="O489" s="79" t="str">
        <f ca="1">IF($C489="סה""כ",SUM(INDIRECT(ADDRESS(6,COLUMN())&amp;":"&amp;ADDRESS(ROW()-1,COLUMN()))),IFERROR(VLOOKUP($C489,הוצאות!$B:$AA,O$4-1,FALSE),""))</f>
        <v/>
      </c>
    </row>
    <row r="490" spans="1:15" ht="16.5" thickBot="1" x14ac:dyDescent="0.3">
      <c r="A490" s="52">
        <f t="shared" si="8"/>
        <v>0</v>
      </c>
      <c r="C490" s="75" t="str">
        <f>IF(OR(C489="סה""כ",C489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0" s="76" t="str">
        <f>IF(C490="סה""כ","",IFERROR(VLOOKUP($C490,הוצאות!$B:$Z,5,FALSE),""))</f>
        <v/>
      </c>
      <c r="E490" s="77">
        <v>167435</v>
      </c>
      <c r="F490" s="77">
        <v>114565</v>
      </c>
      <c r="G490" s="77">
        <v>145246</v>
      </c>
      <c r="H490" s="78">
        <v>251440</v>
      </c>
      <c r="I490" s="78">
        <v>201029</v>
      </c>
      <c r="J490" s="78">
        <v>265358.28000000003</v>
      </c>
      <c r="K490" s="79" t="str">
        <f ca="1">IF($C490="סה""כ",SUM(INDIRECT(ADDRESS(6,COLUMN())&amp;":"&amp;ADDRESS(ROW()-1,COLUMN()))),IFERROR(VLOOKUP($C490,הוצאות!$B:$AA,K$4-1,FALSE),""))</f>
        <v/>
      </c>
      <c r="L490" s="79" t="str">
        <f ca="1">IF($C490="סה""כ",SUM(INDIRECT(ADDRESS(6,COLUMN())&amp;":"&amp;ADDRESS(ROW()-1,COLUMN()))),IFERROR(VLOOKUP($C490,הוצאות!$B:$AA,L$4-1,FALSE),""))</f>
        <v/>
      </c>
      <c r="M490" s="79" t="str">
        <f ca="1">IF($C490="סה""כ",SUM(INDIRECT(ADDRESS(6,COLUMN())&amp;":"&amp;ADDRESS(ROW()-1,COLUMN()))),IFERROR(VLOOKUP($C490,הוצאות!$B:$AA,M$4-1,FALSE),""))</f>
        <v/>
      </c>
      <c r="N490" s="79" t="str">
        <f ca="1">IF($C490="סה""כ",SUM(INDIRECT(ADDRESS(6,COLUMN())&amp;":"&amp;ADDRESS(ROW()-1,COLUMN()))),IFERROR(VLOOKUP($C490,הוצאות!$B:$AA,N$4-1,FALSE),""))</f>
        <v/>
      </c>
      <c r="O490" s="79" t="str">
        <f ca="1">IF($C490="סה""כ",SUM(INDIRECT(ADDRESS(6,COLUMN())&amp;":"&amp;ADDRESS(ROW()-1,COLUMN()))),IFERROR(VLOOKUP($C490,הוצאות!$B:$AA,O$4-1,FALSE),""))</f>
        <v/>
      </c>
    </row>
    <row r="491" spans="1:15" ht="16.5" thickBot="1" x14ac:dyDescent="0.3">
      <c r="A491" s="52">
        <f t="shared" si="8"/>
        <v>0</v>
      </c>
      <c r="C491" s="75" t="str">
        <f>IF(OR(C490="סה""כ",C490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1" s="76" t="str">
        <f>IF(C491="סה""כ","",IFERROR(VLOOKUP($C491,הוצאות!$B:$Z,5,FALSE),""))</f>
        <v/>
      </c>
      <c r="E491" s="77">
        <v>167435</v>
      </c>
      <c r="F491" s="77">
        <v>114565</v>
      </c>
      <c r="G491" s="77">
        <v>145246</v>
      </c>
      <c r="H491" s="78">
        <v>251440</v>
      </c>
      <c r="I491" s="78">
        <v>201029</v>
      </c>
      <c r="J491" s="78">
        <v>265358.28000000003</v>
      </c>
      <c r="K491" s="79" t="str">
        <f ca="1">IF($C491="סה""כ",SUM(INDIRECT(ADDRESS(6,COLUMN())&amp;":"&amp;ADDRESS(ROW()-1,COLUMN()))),IFERROR(VLOOKUP($C491,הוצאות!$B:$AA,K$4-1,FALSE),""))</f>
        <v/>
      </c>
      <c r="L491" s="79" t="str">
        <f ca="1">IF($C491="סה""כ",SUM(INDIRECT(ADDRESS(6,COLUMN())&amp;":"&amp;ADDRESS(ROW()-1,COLUMN()))),IFERROR(VLOOKUP($C491,הוצאות!$B:$AA,L$4-1,FALSE),""))</f>
        <v/>
      </c>
      <c r="M491" s="79" t="str">
        <f ca="1">IF($C491="סה""כ",SUM(INDIRECT(ADDRESS(6,COLUMN())&amp;":"&amp;ADDRESS(ROW()-1,COLUMN()))),IFERROR(VLOOKUP($C491,הוצאות!$B:$AA,M$4-1,FALSE),""))</f>
        <v/>
      </c>
      <c r="N491" s="79" t="str">
        <f ca="1">IF($C491="סה""כ",SUM(INDIRECT(ADDRESS(6,COLUMN())&amp;":"&amp;ADDRESS(ROW()-1,COLUMN()))),IFERROR(VLOOKUP($C491,הוצאות!$B:$AA,N$4-1,FALSE),""))</f>
        <v/>
      </c>
      <c r="O491" s="79" t="str">
        <f ca="1">IF($C491="סה""כ",SUM(INDIRECT(ADDRESS(6,COLUMN())&amp;":"&amp;ADDRESS(ROW()-1,COLUMN()))),IFERROR(VLOOKUP($C491,הוצאות!$B:$AA,O$4-1,FALSE),""))</f>
        <v/>
      </c>
    </row>
    <row r="492" spans="1:15" ht="16.5" thickBot="1" x14ac:dyDescent="0.3">
      <c r="A492" s="52">
        <f t="shared" si="8"/>
        <v>0</v>
      </c>
      <c r="C492" s="75" t="str">
        <f>IF(OR(C491="סה""כ",C491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2" s="76" t="str">
        <f>IF(C492="סה""כ","",IFERROR(VLOOKUP($C492,הוצאות!$B:$Z,5,FALSE),""))</f>
        <v/>
      </c>
      <c r="E492" s="77">
        <v>167435</v>
      </c>
      <c r="F492" s="77">
        <v>114565</v>
      </c>
      <c r="G492" s="77">
        <v>145246</v>
      </c>
      <c r="H492" s="78">
        <v>251440</v>
      </c>
      <c r="I492" s="78">
        <v>201029</v>
      </c>
      <c r="J492" s="78">
        <v>265358.28000000003</v>
      </c>
      <c r="K492" s="79" t="str">
        <f ca="1">IF($C492="סה""כ",SUM(INDIRECT(ADDRESS(6,COLUMN())&amp;":"&amp;ADDRESS(ROW()-1,COLUMN()))),IFERROR(VLOOKUP($C492,הוצאות!$B:$AA,K$4-1,FALSE),""))</f>
        <v/>
      </c>
      <c r="L492" s="79" t="str">
        <f ca="1">IF($C492="סה""כ",SUM(INDIRECT(ADDRESS(6,COLUMN())&amp;":"&amp;ADDRESS(ROW()-1,COLUMN()))),IFERROR(VLOOKUP($C492,הוצאות!$B:$AA,L$4-1,FALSE),""))</f>
        <v/>
      </c>
      <c r="M492" s="79" t="str">
        <f ca="1">IF($C492="סה""כ",SUM(INDIRECT(ADDRESS(6,COLUMN())&amp;":"&amp;ADDRESS(ROW()-1,COLUMN()))),IFERROR(VLOOKUP($C492,הוצאות!$B:$AA,M$4-1,FALSE),""))</f>
        <v/>
      </c>
      <c r="N492" s="79" t="str">
        <f ca="1">IF($C492="סה""כ",SUM(INDIRECT(ADDRESS(6,COLUMN())&amp;":"&amp;ADDRESS(ROW()-1,COLUMN()))),IFERROR(VLOOKUP($C492,הוצאות!$B:$AA,N$4-1,FALSE),""))</f>
        <v/>
      </c>
      <c r="O492" s="79" t="str">
        <f ca="1">IF($C492="סה""כ",SUM(INDIRECT(ADDRESS(6,COLUMN())&amp;":"&amp;ADDRESS(ROW()-1,COLUMN()))),IFERROR(VLOOKUP($C492,הוצאות!$B:$AA,O$4-1,FALSE),""))</f>
        <v/>
      </c>
    </row>
    <row r="493" spans="1:15" ht="16.5" thickBot="1" x14ac:dyDescent="0.3">
      <c r="A493" s="52">
        <f t="shared" si="8"/>
        <v>0</v>
      </c>
      <c r="C493" s="75" t="str">
        <f>IF(OR(C492="סה""כ",C492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3" s="76" t="str">
        <f>IF(C493="סה""כ","",IFERROR(VLOOKUP($C493,הוצאות!$B:$Z,5,FALSE),""))</f>
        <v/>
      </c>
      <c r="E493" s="77">
        <v>167435</v>
      </c>
      <c r="F493" s="77">
        <v>114565</v>
      </c>
      <c r="G493" s="77">
        <v>145246</v>
      </c>
      <c r="H493" s="78">
        <v>251440</v>
      </c>
      <c r="I493" s="78">
        <v>201029</v>
      </c>
      <c r="J493" s="78">
        <v>265358.28000000003</v>
      </c>
      <c r="K493" s="79" t="str">
        <f ca="1">IF($C493="סה""כ",SUM(INDIRECT(ADDRESS(6,COLUMN())&amp;":"&amp;ADDRESS(ROW()-1,COLUMN()))),IFERROR(VLOOKUP($C493,הוצאות!$B:$AA,K$4-1,FALSE),""))</f>
        <v/>
      </c>
      <c r="L493" s="79" t="str">
        <f ca="1">IF($C493="סה""כ",SUM(INDIRECT(ADDRESS(6,COLUMN())&amp;":"&amp;ADDRESS(ROW()-1,COLUMN()))),IFERROR(VLOOKUP($C493,הוצאות!$B:$AA,L$4-1,FALSE),""))</f>
        <v/>
      </c>
      <c r="M493" s="79" t="str">
        <f ca="1">IF($C493="סה""כ",SUM(INDIRECT(ADDRESS(6,COLUMN())&amp;":"&amp;ADDRESS(ROW()-1,COLUMN()))),IFERROR(VLOOKUP($C493,הוצאות!$B:$AA,M$4-1,FALSE),""))</f>
        <v/>
      </c>
      <c r="N493" s="79" t="str">
        <f ca="1">IF($C493="סה""כ",SUM(INDIRECT(ADDRESS(6,COLUMN())&amp;":"&amp;ADDRESS(ROW()-1,COLUMN()))),IFERROR(VLOOKUP($C493,הוצאות!$B:$AA,N$4-1,FALSE),""))</f>
        <v/>
      </c>
      <c r="O493" s="79" t="str">
        <f ca="1">IF($C493="סה""כ",SUM(INDIRECT(ADDRESS(6,COLUMN())&amp;":"&amp;ADDRESS(ROW()-1,COLUMN()))),IFERROR(VLOOKUP($C493,הוצאות!$B:$AA,O$4-1,FALSE),""))</f>
        <v/>
      </c>
    </row>
    <row r="494" spans="1:15" ht="16.5" thickBot="1" x14ac:dyDescent="0.3">
      <c r="A494" s="52">
        <f t="shared" si="8"/>
        <v>0</v>
      </c>
      <c r="C494" s="75" t="str">
        <f>IF(OR(C493="סה""כ",C493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4" s="76" t="str">
        <f>IF(C494="סה""כ","",IFERROR(VLOOKUP($C494,הוצאות!$B:$Z,5,FALSE),""))</f>
        <v/>
      </c>
      <c r="E494" s="77">
        <v>167435</v>
      </c>
      <c r="F494" s="77">
        <v>114565</v>
      </c>
      <c r="G494" s="77">
        <v>145246</v>
      </c>
      <c r="H494" s="78">
        <v>251440</v>
      </c>
      <c r="I494" s="78">
        <v>201029</v>
      </c>
      <c r="J494" s="78">
        <v>265358.28000000003</v>
      </c>
      <c r="K494" s="79" t="str">
        <f ca="1">IF($C494="סה""כ",SUM(INDIRECT(ADDRESS(6,COLUMN())&amp;":"&amp;ADDRESS(ROW()-1,COLUMN()))),IFERROR(VLOOKUP($C494,הוצאות!$B:$AA,K$4-1,FALSE),""))</f>
        <v/>
      </c>
      <c r="L494" s="79" t="str">
        <f ca="1">IF($C494="סה""כ",SUM(INDIRECT(ADDRESS(6,COLUMN())&amp;":"&amp;ADDRESS(ROW()-1,COLUMN()))),IFERROR(VLOOKUP($C494,הוצאות!$B:$AA,L$4-1,FALSE),""))</f>
        <v/>
      </c>
      <c r="M494" s="79" t="str">
        <f ca="1">IF($C494="סה""כ",SUM(INDIRECT(ADDRESS(6,COLUMN())&amp;":"&amp;ADDRESS(ROW()-1,COLUMN()))),IFERROR(VLOOKUP($C494,הוצאות!$B:$AA,M$4-1,FALSE),""))</f>
        <v/>
      </c>
      <c r="N494" s="79" t="str">
        <f ca="1">IF($C494="סה""כ",SUM(INDIRECT(ADDRESS(6,COLUMN())&amp;":"&amp;ADDRESS(ROW()-1,COLUMN()))),IFERROR(VLOOKUP($C494,הוצאות!$B:$AA,N$4-1,FALSE),""))</f>
        <v/>
      </c>
      <c r="O494" s="79" t="str">
        <f ca="1">IF($C494="סה""כ",SUM(INDIRECT(ADDRESS(6,COLUMN())&amp;":"&amp;ADDRESS(ROW()-1,COLUMN()))),IFERROR(VLOOKUP($C494,הוצאות!$B:$AA,O$4-1,FALSE),""))</f>
        <v/>
      </c>
    </row>
    <row r="495" spans="1:15" ht="16.5" thickBot="1" x14ac:dyDescent="0.3">
      <c r="A495" s="52">
        <f t="shared" si="8"/>
        <v>0</v>
      </c>
      <c r="C495" s="75" t="str">
        <f>IF(OR(C494="סה""כ",C494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5" s="76" t="str">
        <f>IF(C495="סה""כ","",IFERROR(VLOOKUP($C495,הוצאות!$B:$Z,5,FALSE),""))</f>
        <v/>
      </c>
      <c r="E495" s="77">
        <v>167435</v>
      </c>
      <c r="F495" s="77">
        <v>114565</v>
      </c>
      <c r="G495" s="77">
        <v>145246</v>
      </c>
      <c r="H495" s="78">
        <v>251440</v>
      </c>
      <c r="I495" s="78">
        <v>201029</v>
      </c>
      <c r="J495" s="78">
        <v>265358.28000000003</v>
      </c>
      <c r="K495" s="79" t="str">
        <f ca="1">IF($C495="סה""כ",SUM(INDIRECT(ADDRESS(6,COLUMN())&amp;":"&amp;ADDRESS(ROW()-1,COLUMN()))),IFERROR(VLOOKUP($C495,הוצאות!$B:$AA,K$4-1,FALSE),""))</f>
        <v/>
      </c>
      <c r="L495" s="79" t="str">
        <f ca="1">IF($C495="סה""כ",SUM(INDIRECT(ADDRESS(6,COLUMN())&amp;":"&amp;ADDRESS(ROW()-1,COLUMN()))),IFERROR(VLOOKUP($C495,הוצאות!$B:$AA,L$4-1,FALSE),""))</f>
        <v/>
      </c>
      <c r="M495" s="79" t="str">
        <f ca="1">IF($C495="סה""כ",SUM(INDIRECT(ADDRESS(6,COLUMN())&amp;":"&amp;ADDRESS(ROW()-1,COLUMN()))),IFERROR(VLOOKUP($C495,הוצאות!$B:$AA,M$4-1,FALSE),""))</f>
        <v/>
      </c>
      <c r="N495" s="79" t="str">
        <f ca="1">IF($C495="סה""כ",SUM(INDIRECT(ADDRESS(6,COLUMN())&amp;":"&amp;ADDRESS(ROW()-1,COLUMN()))),IFERROR(VLOOKUP($C495,הוצאות!$B:$AA,N$4-1,FALSE),""))</f>
        <v/>
      </c>
      <c r="O495" s="79" t="str">
        <f ca="1">IF($C495="סה""כ",SUM(INDIRECT(ADDRESS(6,COLUMN())&amp;":"&amp;ADDRESS(ROW()-1,COLUMN()))),IFERROR(VLOOKUP($C495,הוצאות!$B:$AA,O$4-1,FALSE),""))</f>
        <v/>
      </c>
    </row>
    <row r="496" spans="1:15" ht="16.5" thickBot="1" x14ac:dyDescent="0.3">
      <c r="A496" s="52">
        <f t="shared" si="8"/>
        <v>0</v>
      </c>
      <c r="C496" s="75" t="str">
        <f>IF(OR(C495="סה""כ",C495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6" s="76" t="str">
        <f>IF(C496="סה""כ","",IFERROR(VLOOKUP($C496,הוצאות!$B:$Z,5,FALSE),""))</f>
        <v/>
      </c>
      <c r="E496" s="77">
        <v>167435</v>
      </c>
      <c r="F496" s="77">
        <v>114565</v>
      </c>
      <c r="G496" s="77">
        <v>145246</v>
      </c>
      <c r="H496" s="78">
        <v>251440</v>
      </c>
      <c r="I496" s="78">
        <v>201029</v>
      </c>
      <c r="J496" s="78">
        <v>265358.28000000003</v>
      </c>
      <c r="K496" s="79" t="str">
        <f ca="1">IF($C496="סה""כ",SUM(INDIRECT(ADDRESS(6,COLUMN())&amp;":"&amp;ADDRESS(ROW()-1,COLUMN()))),IFERROR(VLOOKUP($C496,הוצאות!$B:$AA,K$4-1,FALSE),""))</f>
        <v/>
      </c>
      <c r="L496" s="79" t="str">
        <f ca="1">IF($C496="סה""כ",SUM(INDIRECT(ADDRESS(6,COLUMN())&amp;":"&amp;ADDRESS(ROW()-1,COLUMN()))),IFERROR(VLOOKUP($C496,הוצאות!$B:$AA,L$4-1,FALSE),""))</f>
        <v/>
      </c>
      <c r="M496" s="79" t="str">
        <f ca="1">IF($C496="סה""כ",SUM(INDIRECT(ADDRESS(6,COLUMN())&amp;":"&amp;ADDRESS(ROW()-1,COLUMN()))),IFERROR(VLOOKUP($C496,הוצאות!$B:$AA,M$4-1,FALSE),""))</f>
        <v/>
      </c>
      <c r="N496" s="79" t="str">
        <f ca="1">IF($C496="סה""כ",SUM(INDIRECT(ADDRESS(6,COLUMN())&amp;":"&amp;ADDRESS(ROW()-1,COLUMN()))),IFERROR(VLOOKUP($C496,הוצאות!$B:$AA,N$4-1,FALSE),""))</f>
        <v/>
      </c>
      <c r="O496" s="79" t="str">
        <f ca="1">IF($C496="סה""כ",SUM(INDIRECT(ADDRESS(6,COLUMN())&amp;":"&amp;ADDRESS(ROW()-1,COLUMN()))),IFERROR(VLOOKUP($C496,הוצאות!$B:$AA,O$4-1,FALSE),""))</f>
        <v/>
      </c>
    </row>
    <row r="497" spans="1:15" ht="16.5" thickBot="1" x14ac:dyDescent="0.3">
      <c r="A497" s="52">
        <f t="shared" si="8"/>
        <v>0</v>
      </c>
      <c r="C497" s="75" t="str">
        <f>IF(OR(C496="סה""כ",C496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7" s="76" t="str">
        <f>IF(C497="סה""כ","",IFERROR(VLOOKUP($C497,הוצאות!$B:$Z,5,FALSE),""))</f>
        <v/>
      </c>
      <c r="E497" s="77">
        <v>167435</v>
      </c>
      <c r="F497" s="77">
        <v>114565</v>
      </c>
      <c r="G497" s="77">
        <v>145246</v>
      </c>
      <c r="H497" s="78">
        <v>251440</v>
      </c>
      <c r="I497" s="78">
        <v>201029</v>
      </c>
      <c r="J497" s="78">
        <v>265358.28000000003</v>
      </c>
      <c r="K497" s="79" t="str">
        <f ca="1">IF($C497="סה""כ",SUM(INDIRECT(ADDRESS(6,COLUMN())&amp;":"&amp;ADDRESS(ROW()-1,COLUMN()))),IFERROR(VLOOKUP($C497,הוצאות!$B:$AA,K$4-1,FALSE),""))</f>
        <v/>
      </c>
      <c r="L497" s="79" t="str">
        <f ca="1">IF($C497="סה""כ",SUM(INDIRECT(ADDRESS(6,COLUMN())&amp;":"&amp;ADDRESS(ROW()-1,COLUMN()))),IFERROR(VLOOKUP($C497,הוצאות!$B:$AA,L$4-1,FALSE),""))</f>
        <v/>
      </c>
      <c r="M497" s="79" t="str">
        <f ca="1">IF($C497="סה""כ",SUM(INDIRECT(ADDRESS(6,COLUMN())&amp;":"&amp;ADDRESS(ROW()-1,COLUMN()))),IFERROR(VLOOKUP($C497,הוצאות!$B:$AA,M$4-1,FALSE),""))</f>
        <v/>
      </c>
      <c r="N497" s="79" t="str">
        <f ca="1">IF($C497="סה""כ",SUM(INDIRECT(ADDRESS(6,COLUMN())&amp;":"&amp;ADDRESS(ROW()-1,COLUMN()))),IFERROR(VLOOKUP($C497,הוצאות!$B:$AA,N$4-1,FALSE),""))</f>
        <v/>
      </c>
      <c r="O497" s="79" t="str">
        <f ca="1">IF($C497="סה""כ",SUM(INDIRECT(ADDRESS(6,COLUMN())&amp;":"&amp;ADDRESS(ROW()-1,COLUMN()))),IFERROR(VLOOKUP($C497,הוצאות!$B:$AA,O$4-1,FALSE),""))</f>
        <v/>
      </c>
    </row>
    <row r="498" spans="1:15" ht="16.5" thickBot="1" x14ac:dyDescent="0.3">
      <c r="A498" s="52">
        <f t="shared" si="8"/>
        <v>0</v>
      </c>
      <c r="C498" s="75" t="str">
        <f>IF(OR(C497="סה""כ",C497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8" s="76" t="str">
        <f>IF(C498="סה""כ","",IFERROR(VLOOKUP($C498,הוצאות!$B:$Z,5,FALSE),""))</f>
        <v/>
      </c>
      <c r="E498" s="77">
        <v>167435</v>
      </c>
      <c r="F498" s="77">
        <v>114565</v>
      </c>
      <c r="G498" s="77">
        <v>145246</v>
      </c>
      <c r="H498" s="78">
        <v>251440</v>
      </c>
      <c r="I498" s="78">
        <v>201029</v>
      </c>
      <c r="J498" s="78">
        <v>265358.28000000003</v>
      </c>
      <c r="K498" s="79" t="str">
        <f ca="1">IF($C498="סה""כ",SUM(INDIRECT(ADDRESS(6,COLUMN())&amp;":"&amp;ADDRESS(ROW()-1,COLUMN()))),IFERROR(VLOOKUP($C498,הוצאות!$B:$AA,K$4-1,FALSE),""))</f>
        <v/>
      </c>
      <c r="L498" s="79" t="str">
        <f ca="1">IF($C498="סה""כ",SUM(INDIRECT(ADDRESS(6,COLUMN())&amp;":"&amp;ADDRESS(ROW()-1,COLUMN()))),IFERROR(VLOOKUP($C498,הוצאות!$B:$AA,L$4-1,FALSE),""))</f>
        <v/>
      </c>
      <c r="M498" s="79" t="str">
        <f ca="1">IF($C498="סה""כ",SUM(INDIRECT(ADDRESS(6,COLUMN())&amp;":"&amp;ADDRESS(ROW()-1,COLUMN()))),IFERROR(VLOOKUP($C498,הוצאות!$B:$AA,M$4-1,FALSE),""))</f>
        <v/>
      </c>
      <c r="N498" s="79" t="str">
        <f ca="1">IF($C498="סה""כ",SUM(INDIRECT(ADDRESS(6,COLUMN())&amp;":"&amp;ADDRESS(ROW()-1,COLUMN()))),IFERROR(VLOOKUP($C498,הוצאות!$B:$AA,N$4-1,FALSE),""))</f>
        <v/>
      </c>
      <c r="O498" s="79" t="str">
        <f ca="1">IF($C498="סה""כ",SUM(INDIRECT(ADDRESS(6,COLUMN())&amp;":"&amp;ADDRESS(ROW()-1,COLUMN()))),IFERROR(VLOOKUP($C498,הוצאות!$B:$AA,O$4-1,FALSE),""))</f>
        <v/>
      </c>
    </row>
    <row r="499" spans="1:15" ht="16.5" thickBot="1" x14ac:dyDescent="0.3">
      <c r="A499" s="52">
        <f t="shared" si="8"/>
        <v>0</v>
      </c>
      <c r="C499" s="75" t="str">
        <f>IF(OR(C498="סה""כ",C498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499" s="76" t="str">
        <f>IF(C499="סה""כ","",IFERROR(VLOOKUP($C499,הוצאות!$B:$Z,5,FALSE),""))</f>
        <v/>
      </c>
      <c r="E499" s="77">
        <v>167435</v>
      </c>
      <c r="F499" s="77">
        <v>114565</v>
      </c>
      <c r="G499" s="77">
        <v>145246</v>
      </c>
      <c r="H499" s="78">
        <v>251440</v>
      </c>
      <c r="I499" s="78">
        <v>201029</v>
      </c>
      <c r="J499" s="78">
        <v>265358.28000000003</v>
      </c>
      <c r="K499" s="79" t="str">
        <f ca="1">IF($C499="סה""כ",SUM(INDIRECT(ADDRESS(6,COLUMN())&amp;":"&amp;ADDRESS(ROW()-1,COLUMN()))),IFERROR(VLOOKUP($C499,הוצאות!$B:$AA,K$4-1,FALSE),""))</f>
        <v/>
      </c>
      <c r="L499" s="79" t="str">
        <f ca="1">IF($C499="סה""כ",SUM(INDIRECT(ADDRESS(6,COLUMN())&amp;":"&amp;ADDRESS(ROW()-1,COLUMN()))),IFERROR(VLOOKUP($C499,הוצאות!$B:$AA,L$4-1,FALSE),""))</f>
        <v/>
      </c>
      <c r="M499" s="79" t="str">
        <f ca="1">IF($C499="סה""כ",SUM(INDIRECT(ADDRESS(6,COLUMN())&amp;":"&amp;ADDRESS(ROW()-1,COLUMN()))),IFERROR(VLOOKUP($C499,הוצאות!$B:$AA,M$4-1,FALSE),""))</f>
        <v/>
      </c>
      <c r="N499" s="79" t="str">
        <f ca="1">IF($C499="סה""כ",SUM(INDIRECT(ADDRESS(6,COLUMN())&amp;":"&amp;ADDRESS(ROW()-1,COLUMN()))),IFERROR(VLOOKUP($C499,הוצאות!$B:$AA,N$4-1,FALSE),""))</f>
        <v/>
      </c>
      <c r="O499" s="79" t="str">
        <f ca="1">IF($C499="סה""כ",SUM(INDIRECT(ADDRESS(6,COLUMN())&amp;":"&amp;ADDRESS(ROW()-1,COLUMN()))),IFERROR(VLOOKUP($C499,הוצאות!$B:$AA,O$4-1,FALSE),""))</f>
        <v/>
      </c>
    </row>
    <row r="500" spans="1:15" ht="16.5" thickBot="1" x14ac:dyDescent="0.3">
      <c r="A500" s="52">
        <f t="shared" si="8"/>
        <v>0</v>
      </c>
      <c r="C500" s="75" t="str">
        <f>IF(OR(C499="סה""כ",C499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0" s="76" t="str">
        <f>IF(C500="סה""כ","",IFERROR(VLOOKUP($C500,הוצאות!$B:$Z,5,FALSE),""))</f>
        <v/>
      </c>
      <c r="E500" s="77">
        <v>167435</v>
      </c>
      <c r="F500" s="77">
        <v>114565</v>
      </c>
      <c r="G500" s="77">
        <v>145246</v>
      </c>
      <c r="H500" s="78">
        <v>251440</v>
      </c>
      <c r="I500" s="78">
        <v>201029</v>
      </c>
      <c r="J500" s="78">
        <v>265358.28000000003</v>
      </c>
      <c r="K500" s="79" t="str">
        <f ca="1">IF($C500="סה""כ",SUM(INDIRECT(ADDRESS(6,COLUMN())&amp;":"&amp;ADDRESS(ROW()-1,COLUMN()))),IFERROR(VLOOKUP($C500,הוצאות!$B:$AA,K$4-1,FALSE),""))</f>
        <v/>
      </c>
      <c r="L500" s="79" t="str">
        <f ca="1">IF($C500="סה""כ",SUM(INDIRECT(ADDRESS(6,COLUMN())&amp;":"&amp;ADDRESS(ROW()-1,COLUMN()))),IFERROR(VLOOKUP($C500,הוצאות!$B:$AA,L$4-1,FALSE),""))</f>
        <v/>
      </c>
      <c r="M500" s="79" t="str">
        <f ca="1">IF($C500="סה""כ",SUM(INDIRECT(ADDRESS(6,COLUMN())&amp;":"&amp;ADDRESS(ROW()-1,COLUMN()))),IFERROR(VLOOKUP($C500,הוצאות!$B:$AA,M$4-1,FALSE),""))</f>
        <v/>
      </c>
      <c r="N500" s="79" t="str">
        <f ca="1">IF($C500="סה""כ",SUM(INDIRECT(ADDRESS(6,COLUMN())&amp;":"&amp;ADDRESS(ROW()-1,COLUMN()))),IFERROR(VLOOKUP($C500,הוצאות!$B:$AA,N$4-1,FALSE),""))</f>
        <v/>
      </c>
      <c r="O500" s="79" t="str">
        <f ca="1">IF($C500="סה""כ",SUM(INDIRECT(ADDRESS(6,COLUMN())&amp;":"&amp;ADDRESS(ROW()-1,COLUMN()))),IFERROR(VLOOKUP($C500,הוצאות!$B:$AA,O$4-1,FALSE),""))</f>
        <v/>
      </c>
    </row>
    <row r="501" spans="1:15" ht="16.5" thickBot="1" x14ac:dyDescent="0.3">
      <c r="A501" s="52">
        <f t="shared" si="8"/>
        <v>0</v>
      </c>
      <c r="C501" s="75" t="str">
        <f>IF(OR(C500="סה""כ",C500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1" s="76" t="str">
        <f>IF(C501="סה""כ","",IFERROR(VLOOKUP($C501,הוצאות!$B:$Z,5,FALSE),""))</f>
        <v/>
      </c>
      <c r="E501" s="77">
        <v>167435</v>
      </c>
      <c r="F501" s="77">
        <v>114565</v>
      </c>
      <c r="G501" s="77">
        <v>145246</v>
      </c>
      <c r="H501" s="78">
        <v>251440</v>
      </c>
      <c r="I501" s="78">
        <v>201029</v>
      </c>
      <c r="J501" s="78">
        <v>265358.28000000003</v>
      </c>
      <c r="K501" s="79" t="str">
        <f ca="1">IF($C501="סה""כ",SUM(INDIRECT(ADDRESS(6,COLUMN())&amp;":"&amp;ADDRESS(ROW()-1,COLUMN()))),IFERROR(VLOOKUP($C501,הוצאות!$B:$AA,K$4-1,FALSE),""))</f>
        <v/>
      </c>
      <c r="L501" s="79" t="str">
        <f ca="1">IF($C501="סה""כ",SUM(INDIRECT(ADDRESS(6,COLUMN())&amp;":"&amp;ADDRESS(ROW()-1,COLUMN()))),IFERROR(VLOOKUP($C501,הוצאות!$B:$AA,L$4-1,FALSE),""))</f>
        <v/>
      </c>
      <c r="M501" s="79" t="str">
        <f ca="1">IF($C501="סה""כ",SUM(INDIRECT(ADDRESS(6,COLUMN())&amp;":"&amp;ADDRESS(ROW()-1,COLUMN()))),IFERROR(VLOOKUP($C501,הוצאות!$B:$AA,M$4-1,FALSE),""))</f>
        <v/>
      </c>
      <c r="N501" s="79" t="str">
        <f ca="1">IF($C501="סה""כ",SUM(INDIRECT(ADDRESS(6,COLUMN())&amp;":"&amp;ADDRESS(ROW()-1,COLUMN()))),IFERROR(VLOOKUP($C501,הוצאות!$B:$AA,N$4-1,FALSE),""))</f>
        <v/>
      </c>
      <c r="O501" s="79" t="str">
        <f ca="1">IF($C501="סה""כ",SUM(INDIRECT(ADDRESS(6,COLUMN())&amp;":"&amp;ADDRESS(ROW()-1,COLUMN()))),IFERROR(VLOOKUP($C501,הוצאות!$B:$AA,O$4-1,FALSE),""))</f>
        <v/>
      </c>
    </row>
    <row r="502" spans="1:15" ht="16.5" thickBot="1" x14ac:dyDescent="0.3">
      <c r="A502" s="52">
        <f t="shared" si="8"/>
        <v>0</v>
      </c>
      <c r="C502" s="75" t="str">
        <f>IF(OR(C501="סה""כ",C501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2" s="76" t="str">
        <f>IF(C502="סה""כ","",IFERROR(VLOOKUP($C502,הוצאות!$B:$Z,5,FALSE),""))</f>
        <v/>
      </c>
      <c r="E502" s="77">
        <v>167435</v>
      </c>
      <c r="F502" s="77">
        <v>114565</v>
      </c>
      <c r="G502" s="77">
        <v>145246</v>
      </c>
      <c r="H502" s="78">
        <v>251440</v>
      </c>
      <c r="I502" s="78">
        <v>201029</v>
      </c>
      <c r="J502" s="78">
        <v>265358.28000000003</v>
      </c>
      <c r="K502" s="79" t="str">
        <f ca="1">IF($C502="סה""כ",SUM(INDIRECT(ADDRESS(6,COLUMN())&amp;":"&amp;ADDRESS(ROW()-1,COLUMN()))),IFERROR(VLOOKUP($C502,הוצאות!$B:$AA,K$4-1,FALSE),""))</f>
        <v/>
      </c>
      <c r="L502" s="79" t="str">
        <f ca="1">IF($C502="סה""כ",SUM(INDIRECT(ADDRESS(6,COLUMN())&amp;":"&amp;ADDRESS(ROW()-1,COLUMN()))),IFERROR(VLOOKUP($C502,הוצאות!$B:$AA,L$4-1,FALSE),""))</f>
        <v/>
      </c>
      <c r="M502" s="79" t="str">
        <f ca="1">IF($C502="סה""כ",SUM(INDIRECT(ADDRESS(6,COLUMN())&amp;":"&amp;ADDRESS(ROW()-1,COLUMN()))),IFERROR(VLOOKUP($C502,הוצאות!$B:$AA,M$4-1,FALSE),""))</f>
        <v/>
      </c>
      <c r="N502" s="79" t="str">
        <f ca="1">IF($C502="סה""כ",SUM(INDIRECT(ADDRESS(6,COLUMN())&amp;":"&amp;ADDRESS(ROW()-1,COLUMN()))),IFERROR(VLOOKUP($C502,הוצאות!$B:$AA,N$4-1,FALSE),""))</f>
        <v/>
      </c>
      <c r="O502" s="79" t="str">
        <f ca="1">IF($C502="סה""כ",SUM(INDIRECT(ADDRESS(6,COLUMN())&amp;":"&amp;ADDRESS(ROW()-1,COLUMN()))),IFERROR(VLOOKUP($C502,הוצאות!$B:$AA,O$4-1,FALSE),""))</f>
        <v/>
      </c>
    </row>
    <row r="503" spans="1:15" ht="16.5" thickBot="1" x14ac:dyDescent="0.3">
      <c r="A503" s="52">
        <f t="shared" si="8"/>
        <v>0</v>
      </c>
      <c r="C503" s="75" t="str">
        <f>IF(OR(C502="סה""כ",C502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3" s="76" t="str">
        <f>IF(C503="סה""כ","",IFERROR(VLOOKUP($C503,הוצאות!$B:$Z,5,FALSE),""))</f>
        <v/>
      </c>
      <c r="E503" s="77">
        <v>167435</v>
      </c>
      <c r="F503" s="77">
        <v>114565</v>
      </c>
      <c r="G503" s="77">
        <v>145246</v>
      </c>
      <c r="H503" s="78">
        <v>251440</v>
      </c>
      <c r="I503" s="78">
        <v>201029</v>
      </c>
      <c r="J503" s="78">
        <v>265358.28000000003</v>
      </c>
      <c r="K503" s="79" t="str">
        <f ca="1">IF($C503="סה""כ",SUM(INDIRECT(ADDRESS(6,COLUMN())&amp;":"&amp;ADDRESS(ROW()-1,COLUMN()))),IFERROR(VLOOKUP($C503,הוצאות!$B:$AA,K$4-1,FALSE),""))</f>
        <v/>
      </c>
      <c r="L503" s="79" t="str">
        <f ca="1">IF($C503="סה""כ",SUM(INDIRECT(ADDRESS(6,COLUMN())&amp;":"&amp;ADDRESS(ROW()-1,COLUMN()))),IFERROR(VLOOKUP($C503,הוצאות!$B:$AA,L$4-1,FALSE),""))</f>
        <v/>
      </c>
      <c r="M503" s="79" t="str">
        <f ca="1">IF($C503="סה""כ",SUM(INDIRECT(ADDRESS(6,COLUMN())&amp;":"&amp;ADDRESS(ROW()-1,COLUMN()))),IFERROR(VLOOKUP($C503,הוצאות!$B:$AA,M$4-1,FALSE),""))</f>
        <v/>
      </c>
      <c r="N503" s="79" t="str">
        <f ca="1">IF($C503="סה""כ",SUM(INDIRECT(ADDRESS(6,COLUMN())&amp;":"&amp;ADDRESS(ROW()-1,COLUMN()))),IFERROR(VLOOKUP($C503,הוצאות!$B:$AA,N$4-1,FALSE),""))</f>
        <v/>
      </c>
      <c r="O503" s="79" t="str">
        <f ca="1">IF($C503="סה""כ",SUM(INDIRECT(ADDRESS(6,COLUMN())&amp;":"&amp;ADDRESS(ROW()-1,COLUMN()))),IFERROR(VLOOKUP($C503,הוצאות!$B:$AA,O$4-1,FALSE),""))</f>
        <v/>
      </c>
    </row>
    <row r="504" spans="1:15" ht="16.5" thickBot="1" x14ac:dyDescent="0.3">
      <c r="A504" s="52">
        <f t="shared" si="8"/>
        <v>0</v>
      </c>
      <c r="C504" s="75" t="str">
        <f>IF(OR(C503="סה""כ",C503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4" s="76" t="str">
        <f>IF(C504="סה""כ","",IFERROR(VLOOKUP($C504,הוצאות!$B:$Z,5,FALSE),""))</f>
        <v/>
      </c>
      <c r="E504" s="77">
        <v>167435</v>
      </c>
      <c r="F504" s="77">
        <v>114565</v>
      </c>
      <c r="G504" s="77">
        <v>145246</v>
      </c>
      <c r="H504" s="78">
        <v>251440</v>
      </c>
      <c r="I504" s="78">
        <v>201029</v>
      </c>
      <c r="J504" s="78">
        <v>265358.28000000003</v>
      </c>
      <c r="K504" s="79" t="str">
        <f ca="1">IF($C504="סה""כ",SUM(INDIRECT(ADDRESS(6,COLUMN())&amp;":"&amp;ADDRESS(ROW()-1,COLUMN()))),IFERROR(VLOOKUP($C504,הוצאות!$B:$AA,K$4-1,FALSE),""))</f>
        <v/>
      </c>
      <c r="L504" s="79" t="str">
        <f ca="1">IF($C504="סה""כ",SUM(INDIRECT(ADDRESS(6,COLUMN())&amp;":"&amp;ADDRESS(ROW()-1,COLUMN()))),IFERROR(VLOOKUP($C504,הוצאות!$B:$AA,L$4-1,FALSE),""))</f>
        <v/>
      </c>
      <c r="M504" s="79" t="str">
        <f ca="1">IF($C504="סה""כ",SUM(INDIRECT(ADDRESS(6,COLUMN())&amp;":"&amp;ADDRESS(ROW()-1,COLUMN()))),IFERROR(VLOOKUP($C504,הוצאות!$B:$AA,M$4-1,FALSE),""))</f>
        <v/>
      </c>
      <c r="N504" s="79" t="str">
        <f ca="1">IF($C504="סה""כ",SUM(INDIRECT(ADDRESS(6,COLUMN())&amp;":"&amp;ADDRESS(ROW()-1,COLUMN()))),IFERROR(VLOOKUP($C504,הוצאות!$B:$AA,N$4-1,FALSE),""))</f>
        <v/>
      </c>
      <c r="O504" s="79" t="str">
        <f ca="1">IF($C504="סה""כ",SUM(INDIRECT(ADDRESS(6,COLUMN())&amp;":"&amp;ADDRESS(ROW()-1,COLUMN()))),IFERROR(VLOOKUP($C504,הוצאות!$B:$AA,O$4-1,FALSE),""))</f>
        <v/>
      </c>
    </row>
    <row r="505" spans="1:15" ht="16.5" thickBot="1" x14ac:dyDescent="0.3">
      <c r="A505" s="52">
        <f t="shared" si="8"/>
        <v>0</v>
      </c>
      <c r="C505" s="75" t="str">
        <f>IF(OR(C504="סה""כ",C504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5" s="76" t="str">
        <f>IF(C505="סה""כ","",IFERROR(VLOOKUP($C505,הוצאות!$B:$Z,5,FALSE),""))</f>
        <v/>
      </c>
      <c r="E505" s="77">
        <v>167435</v>
      </c>
      <c r="F505" s="77">
        <v>114565</v>
      </c>
      <c r="G505" s="77">
        <v>145246</v>
      </c>
      <c r="H505" s="78">
        <v>251440</v>
      </c>
      <c r="I505" s="78">
        <v>201029</v>
      </c>
      <c r="J505" s="78">
        <v>265358.28000000003</v>
      </c>
      <c r="K505" s="79" t="str">
        <f ca="1">IF($C505="סה""כ",SUM(INDIRECT(ADDRESS(6,COLUMN())&amp;":"&amp;ADDRESS(ROW()-1,COLUMN()))),IFERROR(VLOOKUP($C505,הוצאות!$B:$AA,K$4-1,FALSE),""))</f>
        <v/>
      </c>
      <c r="L505" s="79" t="str">
        <f ca="1">IF($C505="סה""כ",SUM(INDIRECT(ADDRESS(6,COLUMN())&amp;":"&amp;ADDRESS(ROW()-1,COLUMN()))),IFERROR(VLOOKUP($C505,הוצאות!$B:$AA,L$4-1,FALSE),""))</f>
        <v/>
      </c>
      <c r="M505" s="79" t="str">
        <f ca="1">IF($C505="סה""כ",SUM(INDIRECT(ADDRESS(6,COLUMN())&amp;":"&amp;ADDRESS(ROW()-1,COLUMN()))),IFERROR(VLOOKUP($C505,הוצאות!$B:$AA,M$4-1,FALSE),""))</f>
        <v/>
      </c>
      <c r="N505" s="79" t="str">
        <f ca="1">IF($C505="סה""כ",SUM(INDIRECT(ADDRESS(6,COLUMN())&amp;":"&amp;ADDRESS(ROW()-1,COLUMN()))),IFERROR(VLOOKUP($C505,הוצאות!$B:$AA,N$4-1,FALSE),""))</f>
        <v/>
      </c>
      <c r="O505" s="79" t="str">
        <f ca="1">IF($C505="סה""כ",SUM(INDIRECT(ADDRESS(6,COLUMN())&amp;":"&amp;ADDRESS(ROW()-1,COLUMN()))),IFERROR(VLOOKUP($C505,הוצאות!$B:$AA,O$4-1,FALSE),""))</f>
        <v/>
      </c>
    </row>
    <row r="506" spans="1:15" ht="16.5" thickBot="1" x14ac:dyDescent="0.3">
      <c r="A506" s="52">
        <f t="shared" si="8"/>
        <v>0</v>
      </c>
      <c r="C506" s="75" t="str">
        <f>IF(OR(C505="סה""כ",C505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6" s="76" t="str">
        <f>IF(C506="סה""כ","",IFERROR(VLOOKUP($C506,הוצאות!$B:$Z,5,FALSE),""))</f>
        <v/>
      </c>
      <c r="E506" s="77">
        <v>167435</v>
      </c>
      <c r="F506" s="77">
        <v>114565</v>
      </c>
      <c r="G506" s="77">
        <v>145246</v>
      </c>
      <c r="H506" s="78">
        <v>251440</v>
      </c>
      <c r="I506" s="78">
        <v>201029</v>
      </c>
      <c r="J506" s="78">
        <v>265358.28000000003</v>
      </c>
      <c r="K506" s="79" t="str">
        <f ca="1">IF($C506="סה""כ",SUM(INDIRECT(ADDRESS(6,COLUMN())&amp;":"&amp;ADDRESS(ROW()-1,COLUMN()))),IFERROR(VLOOKUP($C506,הוצאות!$B:$AA,K$4-1,FALSE),""))</f>
        <v/>
      </c>
      <c r="L506" s="79" t="str">
        <f ca="1">IF($C506="סה""כ",SUM(INDIRECT(ADDRESS(6,COLUMN())&amp;":"&amp;ADDRESS(ROW()-1,COLUMN()))),IFERROR(VLOOKUP($C506,הוצאות!$B:$AA,L$4-1,FALSE),""))</f>
        <v/>
      </c>
      <c r="M506" s="79" t="str">
        <f ca="1">IF($C506="סה""כ",SUM(INDIRECT(ADDRESS(6,COLUMN())&amp;":"&amp;ADDRESS(ROW()-1,COLUMN()))),IFERROR(VLOOKUP($C506,הוצאות!$B:$AA,M$4-1,FALSE),""))</f>
        <v/>
      </c>
      <c r="N506" s="79" t="str">
        <f ca="1">IF($C506="סה""כ",SUM(INDIRECT(ADDRESS(6,COLUMN())&amp;":"&amp;ADDRESS(ROW()-1,COLUMN()))),IFERROR(VLOOKUP($C506,הוצאות!$B:$AA,N$4-1,FALSE),""))</f>
        <v/>
      </c>
      <c r="O506" s="79" t="str">
        <f ca="1">IF($C506="סה""כ",SUM(INDIRECT(ADDRESS(6,COLUMN())&amp;":"&amp;ADDRESS(ROW()-1,COLUMN()))),IFERROR(VLOOKUP($C506,הוצאות!$B:$AA,O$4-1,FALSE),""))</f>
        <v/>
      </c>
    </row>
    <row r="507" spans="1:15" ht="16.5" thickBot="1" x14ac:dyDescent="0.3">
      <c r="A507" s="52">
        <f t="shared" si="8"/>
        <v>0</v>
      </c>
      <c r="C507" s="75" t="str">
        <f>IF(OR(C506="סה""כ",C506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7" s="76" t="str">
        <f>IF(C507="סה""כ","",IFERROR(VLOOKUP($C507,הוצאות!$B:$Z,5,FALSE),""))</f>
        <v/>
      </c>
      <c r="E507" s="77">
        <v>167435</v>
      </c>
      <c r="F507" s="77">
        <v>114565</v>
      </c>
      <c r="G507" s="77">
        <v>145246</v>
      </c>
      <c r="H507" s="78">
        <v>251440</v>
      </c>
      <c r="I507" s="78">
        <v>201029</v>
      </c>
      <c r="J507" s="78">
        <v>265358.28000000003</v>
      </c>
      <c r="K507" s="79" t="str">
        <f ca="1">IF($C507="סה""כ",SUM(INDIRECT(ADDRESS(6,COLUMN())&amp;":"&amp;ADDRESS(ROW()-1,COLUMN()))),IFERROR(VLOOKUP($C507,הוצאות!$B:$AA,K$4-1,FALSE),""))</f>
        <v/>
      </c>
      <c r="L507" s="79" t="str">
        <f ca="1">IF($C507="סה""כ",SUM(INDIRECT(ADDRESS(6,COLUMN())&amp;":"&amp;ADDRESS(ROW()-1,COLUMN()))),IFERROR(VLOOKUP($C507,הוצאות!$B:$AA,L$4-1,FALSE),""))</f>
        <v/>
      </c>
      <c r="M507" s="79" t="str">
        <f ca="1">IF($C507="סה""כ",SUM(INDIRECT(ADDRESS(6,COLUMN())&amp;":"&amp;ADDRESS(ROW()-1,COLUMN()))),IFERROR(VLOOKUP($C507,הוצאות!$B:$AA,M$4-1,FALSE),""))</f>
        <v/>
      </c>
      <c r="N507" s="79" t="str">
        <f ca="1">IF($C507="סה""כ",SUM(INDIRECT(ADDRESS(6,COLUMN())&amp;":"&amp;ADDRESS(ROW()-1,COLUMN()))),IFERROR(VLOOKUP($C507,הוצאות!$B:$AA,N$4-1,FALSE),""))</f>
        <v/>
      </c>
      <c r="O507" s="79" t="str">
        <f ca="1">IF($C507="סה""כ",SUM(INDIRECT(ADDRESS(6,COLUMN())&amp;":"&amp;ADDRESS(ROW()-1,COLUMN()))),IFERROR(VLOOKUP($C507,הוצאות!$B:$AA,O$4-1,FALSE),""))</f>
        <v/>
      </c>
    </row>
    <row r="508" spans="1:15" ht="16.5" thickBot="1" x14ac:dyDescent="0.3">
      <c r="A508" s="52">
        <f t="shared" si="8"/>
        <v>0</v>
      </c>
      <c r="C508" s="75" t="str">
        <f>IF(OR(C507="סה""כ",C507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8" s="76" t="str">
        <f>IF(C508="סה""כ","",IFERROR(VLOOKUP($C508,הוצאות!$B:$Z,5,FALSE),""))</f>
        <v/>
      </c>
      <c r="E508" s="77">
        <v>167435</v>
      </c>
      <c r="F508" s="77">
        <v>114565</v>
      </c>
      <c r="G508" s="77">
        <v>145246</v>
      </c>
      <c r="H508" s="78">
        <v>251440</v>
      </c>
      <c r="I508" s="78">
        <v>201029</v>
      </c>
      <c r="J508" s="78">
        <v>265358.28000000003</v>
      </c>
      <c r="K508" s="79" t="str">
        <f ca="1">IF($C508="סה""כ",SUM(INDIRECT(ADDRESS(6,COLUMN())&amp;":"&amp;ADDRESS(ROW()-1,COLUMN()))),IFERROR(VLOOKUP($C508,הוצאות!$B:$AA,K$4-1,FALSE),""))</f>
        <v/>
      </c>
      <c r="L508" s="79" t="str">
        <f ca="1">IF($C508="סה""כ",SUM(INDIRECT(ADDRESS(6,COLUMN())&amp;":"&amp;ADDRESS(ROW()-1,COLUMN()))),IFERROR(VLOOKUP($C508,הוצאות!$B:$AA,L$4-1,FALSE),""))</f>
        <v/>
      </c>
      <c r="M508" s="79" t="str">
        <f ca="1">IF($C508="סה""כ",SUM(INDIRECT(ADDRESS(6,COLUMN())&amp;":"&amp;ADDRESS(ROW()-1,COLUMN()))),IFERROR(VLOOKUP($C508,הוצאות!$B:$AA,M$4-1,FALSE),""))</f>
        <v/>
      </c>
      <c r="N508" s="79" t="str">
        <f ca="1">IF($C508="סה""כ",SUM(INDIRECT(ADDRESS(6,COLUMN())&amp;":"&amp;ADDRESS(ROW()-1,COLUMN()))),IFERROR(VLOOKUP($C508,הוצאות!$B:$AA,N$4-1,FALSE),""))</f>
        <v/>
      </c>
      <c r="O508" s="79" t="str">
        <f ca="1">IF($C508="סה""כ",SUM(INDIRECT(ADDRESS(6,COLUMN())&amp;":"&amp;ADDRESS(ROW()-1,COLUMN()))),IFERROR(VLOOKUP($C508,הוצאות!$B:$AA,O$4-1,FALSE),""))</f>
        <v/>
      </c>
    </row>
    <row r="509" spans="1:15" ht="16.5" thickBot="1" x14ac:dyDescent="0.3">
      <c r="A509" s="52">
        <f t="shared" si="8"/>
        <v>0</v>
      </c>
      <c r="C509" s="75" t="str">
        <f>IF(OR(C508="סה""כ",C508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09" s="76" t="str">
        <f>IF(C509="סה""כ","",IFERROR(VLOOKUP($C509,הוצאות!$B:$Z,5,FALSE),""))</f>
        <v/>
      </c>
      <c r="E509" s="77">
        <v>167435</v>
      </c>
      <c r="F509" s="77">
        <v>114565</v>
      </c>
      <c r="G509" s="77">
        <v>145246</v>
      </c>
      <c r="H509" s="78">
        <v>251440</v>
      </c>
      <c r="I509" s="78">
        <v>201029</v>
      </c>
      <c r="J509" s="78">
        <v>265358.28000000003</v>
      </c>
      <c r="K509" s="79" t="str">
        <f ca="1">IF($C509="סה""כ",SUM(INDIRECT(ADDRESS(6,COLUMN())&amp;":"&amp;ADDRESS(ROW()-1,COLUMN()))),IFERROR(VLOOKUP($C509,הוצאות!$B:$AA,K$4-1,FALSE),""))</f>
        <v/>
      </c>
      <c r="L509" s="79" t="str">
        <f ca="1">IF($C509="סה""כ",SUM(INDIRECT(ADDRESS(6,COLUMN())&amp;":"&amp;ADDRESS(ROW()-1,COLUMN()))),IFERROR(VLOOKUP($C509,הוצאות!$B:$AA,L$4-1,FALSE),""))</f>
        <v/>
      </c>
      <c r="M509" s="79" t="str">
        <f ca="1">IF($C509="סה""כ",SUM(INDIRECT(ADDRESS(6,COLUMN())&amp;":"&amp;ADDRESS(ROW()-1,COLUMN()))),IFERROR(VLOOKUP($C509,הוצאות!$B:$AA,M$4-1,FALSE),""))</f>
        <v/>
      </c>
      <c r="N509" s="79" t="str">
        <f ca="1">IF($C509="סה""כ",SUM(INDIRECT(ADDRESS(6,COLUMN())&amp;":"&amp;ADDRESS(ROW()-1,COLUMN()))),IFERROR(VLOOKUP($C509,הוצאות!$B:$AA,N$4-1,FALSE),""))</f>
        <v/>
      </c>
      <c r="O509" s="79" t="str">
        <f ca="1">IF($C509="סה""כ",SUM(INDIRECT(ADDRESS(6,COLUMN())&amp;":"&amp;ADDRESS(ROW()-1,COLUMN()))),IFERROR(VLOOKUP($C509,הוצאות!$B:$AA,O$4-1,FALSE),""))</f>
        <v/>
      </c>
    </row>
    <row r="510" spans="1:15" ht="16.5" thickBot="1" x14ac:dyDescent="0.3">
      <c r="A510" s="52">
        <f t="shared" si="8"/>
        <v>0</v>
      </c>
      <c r="C510" s="75" t="str">
        <f>IF(OR(C509="סה""כ",C509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0" s="76" t="str">
        <f>IF(C510="סה""כ","",IFERROR(VLOOKUP($C510,הוצאות!$B:$Z,5,FALSE),""))</f>
        <v/>
      </c>
      <c r="E510" s="77">
        <v>167435</v>
      </c>
      <c r="F510" s="77">
        <v>114565</v>
      </c>
      <c r="G510" s="77">
        <v>145246</v>
      </c>
      <c r="H510" s="78">
        <v>251440</v>
      </c>
      <c r="I510" s="78">
        <v>201029</v>
      </c>
      <c r="J510" s="78">
        <v>265358.28000000003</v>
      </c>
      <c r="K510" s="79" t="str">
        <f ca="1">IF($C510="סה""כ",SUM(INDIRECT(ADDRESS(6,COLUMN())&amp;":"&amp;ADDRESS(ROW()-1,COLUMN()))),IFERROR(VLOOKUP($C510,הוצאות!$B:$AA,K$4-1,FALSE),""))</f>
        <v/>
      </c>
      <c r="L510" s="79" t="str">
        <f ca="1">IF($C510="סה""כ",SUM(INDIRECT(ADDRESS(6,COLUMN())&amp;":"&amp;ADDRESS(ROW()-1,COLUMN()))),IFERROR(VLOOKUP($C510,הוצאות!$B:$AA,L$4-1,FALSE),""))</f>
        <v/>
      </c>
      <c r="M510" s="79" t="str">
        <f ca="1">IF($C510="סה""כ",SUM(INDIRECT(ADDRESS(6,COLUMN())&amp;":"&amp;ADDRESS(ROW()-1,COLUMN()))),IFERROR(VLOOKUP($C510,הוצאות!$B:$AA,M$4-1,FALSE),""))</f>
        <v/>
      </c>
      <c r="N510" s="79" t="str">
        <f ca="1">IF($C510="סה""כ",SUM(INDIRECT(ADDRESS(6,COLUMN())&amp;":"&amp;ADDRESS(ROW()-1,COLUMN()))),IFERROR(VLOOKUP($C510,הוצאות!$B:$AA,N$4-1,FALSE),""))</f>
        <v/>
      </c>
      <c r="O510" s="79" t="str">
        <f ca="1">IF($C510="סה""כ",SUM(INDIRECT(ADDRESS(6,COLUMN())&amp;":"&amp;ADDRESS(ROW()-1,COLUMN()))),IFERROR(VLOOKUP($C510,הוצאות!$B:$AA,O$4-1,FALSE),""))</f>
        <v/>
      </c>
    </row>
    <row r="511" spans="1:15" ht="16.5" thickBot="1" x14ac:dyDescent="0.3">
      <c r="A511" s="52">
        <f t="shared" si="8"/>
        <v>0</v>
      </c>
      <c r="C511" s="75" t="str">
        <f>IF(OR(C510="סה""כ",C510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1" s="76" t="str">
        <f>IF(C511="סה""כ","",IFERROR(VLOOKUP($C511,הוצאות!$B:$Z,5,FALSE),""))</f>
        <v/>
      </c>
      <c r="E511" s="77">
        <v>167435</v>
      </c>
      <c r="F511" s="77">
        <v>114565</v>
      </c>
      <c r="G511" s="77">
        <v>145246</v>
      </c>
      <c r="H511" s="78">
        <v>251440</v>
      </c>
      <c r="I511" s="78">
        <v>201029</v>
      </c>
      <c r="J511" s="78">
        <v>265358.28000000003</v>
      </c>
      <c r="K511" s="79" t="str">
        <f ca="1">IF($C511="סה""כ",SUM(INDIRECT(ADDRESS(6,COLUMN())&amp;":"&amp;ADDRESS(ROW()-1,COLUMN()))),IFERROR(VLOOKUP($C511,הוצאות!$B:$AA,K$4-1,FALSE),""))</f>
        <v/>
      </c>
      <c r="L511" s="79" t="str">
        <f ca="1">IF($C511="סה""כ",SUM(INDIRECT(ADDRESS(6,COLUMN())&amp;":"&amp;ADDRESS(ROW()-1,COLUMN()))),IFERROR(VLOOKUP($C511,הוצאות!$B:$AA,L$4-1,FALSE),""))</f>
        <v/>
      </c>
      <c r="M511" s="79" t="str">
        <f ca="1">IF($C511="סה""כ",SUM(INDIRECT(ADDRESS(6,COLUMN())&amp;":"&amp;ADDRESS(ROW()-1,COLUMN()))),IFERROR(VLOOKUP($C511,הוצאות!$B:$AA,M$4-1,FALSE),""))</f>
        <v/>
      </c>
      <c r="N511" s="79" t="str">
        <f ca="1">IF($C511="סה""כ",SUM(INDIRECT(ADDRESS(6,COLUMN())&amp;":"&amp;ADDRESS(ROW()-1,COLUMN()))),IFERROR(VLOOKUP($C511,הוצאות!$B:$AA,N$4-1,FALSE),""))</f>
        <v/>
      </c>
      <c r="O511" s="79" t="str">
        <f ca="1">IF($C511="סה""כ",SUM(INDIRECT(ADDRESS(6,COLUMN())&amp;":"&amp;ADDRESS(ROW()-1,COLUMN()))),IFERROR(VLOOKUP($C511,הוצאות!$B:$AA,O$4-1,FALSE),""))</f>
        <v/>
      </c>
    </row>
    <row r="512" spans="1:15" ht="16.5" thickBot="1" x14ac:dyDescent="0.3">
      <c r="A512" s="52">
        <f t="shared" si="8"/>
        <v>0</v>
      </c>
      <c r="C512" s="75" t="str">
        <f>IF(OR(C511="סה""כ",C511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2" s="76" t="str">
        <f>IF(C512="סה""כ","",IFERROR(VLOOKUP($C512,הוצאות!$B:$Z,5,FALSE),""))</f>
        <v/>
      </c>
      <c r="E512" s="77">
        <v>167435</v>
      </c>
      <c r="F512" s="77">
        <v>114565</v>
      </c>
      <c r="G512" s="77">
        <v>145246</v>
      </c>
      <c r="H512" s="78">
        <v>251440</v>
      </c>
      <c r="I512" s="78">
        <v>201029</v>
      </c>
      <c r="J512" s="78">
        <v>265358.28000000003</v>
      </c>
      <c r="K512" s="79" t="str">
        <f ca="1">IF($C512="סה""כ",SUM(INDIRECT(ADDRESS(6,COLUMN())&amp;":"&amp;ADDRESS(ROW()-1,COLUMN()))),IFERROR(VLOOKUP($C512,הוצאות!$B:$AA,K$4-1,FALSE),""))</f>
        <v/>
      </c>
      <c r="L512" s="79" t="str">
        <f ca="1">IF($C512="סה""כ",SUM(INDIRECT(ADDRESS(6,COLUMN())&amp;":"&amp;ADDRESS(ROW()-1,COLUMN()))),IFERROR(VLOOKUP($C512,הוצאות!$B:$AA,L$4-1,FALSE),""))</f>
        <v/>
      </c>
      <c r="M512" s="79" t="str">
        <f ca="1">IF($C512="סה""כ",SUM(INDIRECT(ADDRESS(6,COLUMN())&amp;":"&amp;ADDRESS(ROW()-1,COLUMN()))),IFERROR(VLOOKUP($C512,הוצאות!$B:$AA,M$4-1,FALSE),""))</f>
        <v/>
      </c>
      <c r="N512" s="79" t="str">
        <f ca="1">IF($C512="סה""כ",SUM(INDIRECT(ADDRESS(6,COLUMN())&amp;":"&amp;ADDRESS(ROW()-1,COLUMN()))),IFERROR(VLOOKUP($C512,הוצאות!$B:$AA,N$4-1,FALSE),""))</f>
        <v/>
      </c>
      <c r="O512" s="79" t="str">
        <f ca="1">IF($C512="סה""כ",SUM(INDIRECT(ADDRESS(6,COLUMN())&amp;":"&amp;ADDRESS(ROW()-1,COLUMN()))),IFERROR(VLOOKUP($C512,הוצאות!$B:$AA,O$4-1,FALSE),""))</f>
        <v/>
      </c>
    </row>
    <row r="513" spans="1:15" ht="16.5" thickBot="1" x14ac:dyDescent="0.3">
      <c r="A513" s="52">
        <f t="shared" si="8"/>
        <v>0</v>
      </c>
      <c r="C513" s="75" t="str">
        <f>IF(OR(C512="סה""כ",C512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3" s="76" t="str">
        <f>IF(C513="סה""כ","",IFERROR(VLOOKUP($C513,הוצאות!$B:$Z,5,FALSE),""))</f>
        <v/>
      </c>
      <c r="E513" s="77">
        <v>167435</v>
      </c>
      <c r="F513" s="77">
        <v>114565</v>
      </c>
      <c r="G513" s="77">
        <v>145246</v>
      </c>
      <c r="H513" s="78">
        <v>251440</v>
      </c>
      <c r="I513" s="78">
        <v>201029</v>
      </c>
      <c r="J513" s="78">
        <v>265358.28000000003</v>
      </c>
      <c r="K513" s="79" t="str">
        <f ca="1">IF($C513="סה""כ",SUM(INDIRECT(ADDRESS(6,COLUMN())&amp;":"&amp;ADDRESS(ROW()-1,COLUMN()))),IFERROR(VLOOKUP($C513,הוצאות!$B:$AA,K$4-1,FALSE),""))</f>
        <v/>
      </c>
      <c r="L513" s="79" t="str">
        <f ca="1">IF($C513="סה""כ",SUM(INDIRECT(ADDRESS(6,COLUMN())&amp;":"&amp;ADDRESS(ROW()-1,COLUMN()))),IFERROR(VLOOKUP($C513,הוצאות!$B:$AA,L$4-1,FALSE),""))</f>
        <v/>
      </c>
      <c r="M513" s="79" t="str">
        <f ca="1">IF($C513="סה""כ",SUM(INDIRECT(ADDRESS(6,COLUMN())&amp;":"&amp;ADDRESS(ROW()-1,COLUMN()))),IFERROR(VLOOKUP($C513,הוצאות!$B:$AA,M$4-1,FALSE),""))</f>
        <v/>
      </c>
      <c r="N513" s="79" t="str">
        <f ca="1">IF($C513="סה""כ",SUM(INDIRECT(ADDRESS(6,COLUMN())&amp;":"&amp;ADDRESS(ROW()-1,COLUMN()))),IFERROR(VLOOKUP($C513,הוצאות!$B:$AA,N$4-1,FALSE),""))</f>
        <v/>
      </c>
      <c r="O513" s="79" t="str">
        <f ca="1">IF($C513="סה""כ",SUM(INDIRECT(ADDRESS(6,COLUMN())&amp;":"&amp;ADDRESS(ROW()-1,COLUMN()))),IFERROR(VLOOKUP($C513,הוצאות!$B:$AA,O$4-1,FALSE),""))</f>
        <v/>
      </c>
    </row>
    <row r="514" spans="1:15" ht="16.5" thickBot="1" x14ac:dyDescent="0.3">
      <c r="A514" s="52">
        <f t="shared" si="8"/>
        <v>0</v>
      </c>
      <c r="C514" s="75" t="str">
        <f>IF(OR(C513="סה""כ",C513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4" s="76" t="str">
        <f>IF(C514="סה""כ","",IFERROR(VLOOKUP($C514,הוצאות!$B:$Z,5,FALSE),""))</f>
        <v/>
      </c>
      <c r="E514" s="77">
        <v>167435</v>
      </c>
      <c r="F514" s="77">
        <v>114565</v>
      </c>
      <c r="G514" s="77">
        <v>145246</v>
      </c>
      <c r="H514" s="78">
        <v>251440</v>
      </c>
      <c r="I514" s="78">
        <v>201029</v>
      </c>
      <c r="J514" s="78">
        <v>265358.28000000003</v>
      </c>
      <c r="K514" s="79" t="str">
        <f ca="1">IF($C514="סה""כ",SUM(INDIRECT(ADDRESS(6,COLUMN())&amp;":"&amp;ADDRESS(ROW()-1,COLUMN()))),IFERROR(VLOOKUP($C514,הוצאות!$B:$AA,K$4-1,FALSE),""))</f>
        <v/>
      </c>
      <c r="L514" s="79" t="str">
        <f ca="1">IF($C514="סה""כ",SUM(INDIRECT(ADDRESS(6,COLUMN())&amp;":"&amp;ADDRESS(ROW()-1,COLUMN()))),IFERROR(VLOOKUP($C514,הוצאות!$B:$AA,L$4-1,FALSE),""))</f>
        <v/>
      </c>
      <c r="M514" s="79" t="str">
        <f ca="1">IF($C514="סה""כ",SUM(INDIRECT(ADDRESS(6,COLUMN())&amp;":"&amp;ADDRESS(ROW()-1,COLUMN()))),IFERROR(VLOOKUP($C514,הוצאות!$B:$AA,M$4-1,FALSE),""))</f>
        <v/>
      </c>
      <c r="N514" s="79" t="str">
        <f ca="1">IF($C514="סה""כ",SUM(INDIRECT(ADDRESS(6,COLUMN())&amp;":"&amp;ADDRESS(ROW()-1,COLUMN()))),IFERROR(VLOOKUP($C514,הוצאות!$B:$AA,N$4-1,FALSE),""))</f>
        <v/>
      </c>
      <c r="O514" s="79" t="str">
        <f ca="1">IF($C514="סה""כ",SUM(INDIRECT(ADDRESS(6,COLUMN())&amp;":"&amp;ADDRESS(ROW()-1,COLUMN()))),IFERROR(VLOOKUP($C514,הוצאות!$B:$AA,O$4-1,FALSE),""))</f>
        <v/>
      </c>
    </row>
    <row r="515" spans="1:15" ht="16.5" thickBot="1" x14ac:dyDescent="0.3">
      <c r="A515" s="52">
        <f t="shared" si="8"/>
        <v>0</v>
      </c>
      <c r="C515" s="75" t="str">
        <f>IF(OR(C514="סה""כ",C514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5" s="76" t="str">
        <f>IF(C515="סה""כ","",IFERROR(VLOOKUP($C515,הוצאות!$B:$Z,5,FALSE),""))</f>
        <v/>
      </c>
      <c r="E515" s="77">
        <v>167435</v>
      </c>
      <c r="F515" s="77">
        <v>114565</v>
      </c>
      <c r="G515" s="77">
        <v>145246</v>
      </c>
      <c r="H515" s="78">
        <v>251440</v>
      </c>
      <c r="I515" s="78">
        <v>201029</v>
      </c>
      <c r="J515" s="78">
        <v>265358.28000000003</v>
      </c>
      <c r="K515" s="79" t="str">
        <f ca="1">IF($C515="סה""כ",SUM(INDIRECT(ADDRESS(6,COLUMN())&amp;":"&amp;ADDRESS(ROW()-1,COLUMN()))),IFERROR(VLOOKUP($C515,הוצאות!$B:$AA,K$4-1,FALSE),""))</f>
        <v/>
      </c>
      <c r="L515" s="79" t="str">
        <f ca="1">IF($C515="סה""כ",SUM(INDIRECT(ADDRESS(6,COLUMN())&amp;":"&amp;ADDRESS(ROW()-1,COLUMN()))),IFERROR(VLOOKUP($C515,הוצאות!$B:$AA,L$4-1,FALSE),""))</f>
        <v/>
      </c>
      <c r="M515" s="79" t="str">
        <f ca="1">IF($C515="סה""כ",SUM(INDIRECT(ADDRESS(6,COLUMN())&amp;":"&amp;ADDRESS(ROW()-1,COLUMN()))),IFERROR(VLOOKUP($C515,הוצאות!$B:$AA,M$4-1,FALSE),""))</f>
        <v/>
      </c>
      <c r="N515" s="79" t="str">
        <f ca="1">IF($C515="סה""כ",SUM(INDIRECT(ADDRESS(6,COLUMN())&amp;":"&amp;ADDRESS(ROW()-1,COLUMN()))),IFERROR(VLOOKUP($C515,הוצאות!$B:$AA,N$4-1,FALSE),""))</f>
        <v/>
      </c>
      <c r="O515" s="79" t="str">
        <f ca="1">IF($C515="סה""כ",SUM(INDIRECT(ADDRESS(6,COLUMN())&amp;":"&amp;ADDRESS(ROW()-1,COLUMN()))),IFERROR(VLOOKUP($C515,הוצאות!$B:$AA,O$4-1,FALSE),""))</f>
        <v/>
      </c>
    </row>
    <row r="516" spans="1:15" ht="16.5" thickBot="1" x14ac:dyDescent="0.3">
      <c r="A516" s="52">
        <f t="shared" si="8"/>
        <v>0</v>
      </c>
      <c r="C516" s="75" t="str">
        <f>IF(OR(C515="סה""כ",C515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6" s="76" t="str">
        <f>IF(C516="סה""כ","",IFERROR(VLOOKUP($C516,הוצאות!$B:$Z,5,FALSE),""))</f>
        <v/>
      </c>
      <c r="E516" s="77">
        <v>167435</v>
      </c>
      <c r="F516" s="77">
        <v>114565</v>
      </c>
      <c r="G516" s="77">
        <v>145246</v>
      </c>
      <c r="H516" s="78">
        <v>251440</v>
      </c>
      <c r="I516" s="78">
        <v>201029</v>
      </c>
      <c r="J516" s="78">
        <v>265358.28000000003</v>
      </c>
      <c r="K516" s="79" t="str">
        <f ca="1">IF($C516="סה""כ",SUM(INDIRECT(ADDRESS(6,COLUMN())&amp;":"&amp;ADDRESS(ROW()-1,COLUMN()))),IFERROR(VLOOKUP($C516,הוצאות!$B:$AA,K$4-1,FALSE),""))</f>
        <v/>
      </c>
      <c r="L516" s="79" t="str">
        <f ca="1">IF($C516="סה""כ",SUM(INDIRECT(ADDRESS(6,COLUMN())&amp;":"&amp;ADDRESS(ROW()-1,COLUMN()))),IFERROR(VLOOKUP($C516,הוצאות!$B:$AA,L$4-1,FALSE),""))</f>
        <v/>
      </c>
      <c r="M516" s="79" t="str">
        <f ca="1">IF($C516="סה""כ",SUM(INDIRECT(ADDRESS(6,COLUMN())&amp;":"&amp;ADDRESS(ROW()-1,COLUMN()))),IFERROR(VLOOKUP($C516,הוצאות!$B:$AA,M$4-1,FALSE),""))</f>
        <v/>
      </c>
      <c r="N516" s="79" t="str">
        <f ca="1">IF($C516="סה""כ",SUM(INDIRECT(ADDRESS(6,COLUMN())&amp;":"&amp;ADDRESS(ROW()-1,COLUMN()))),IFERROR(VLOOKUP($C516,הוצאות!$B:$AA,N$4-1,FALSE),""))</f>
        <v/>
      </c>
      <c r="O516" s="79" t="str">
        <f ca="1">IF($C516="סה""כ",SUM(INDIRECT(ADDRESS(6,COLUMN())&amp;":"&amp;ADDRESS(ROW()-1,COLUMN()))),IFERROR(VLOOKUP($C516,הוצאות!$B:$AA,O$4-1,FALSE),""))</f>
        <v/>
      </c>
    </row>
    <row r="517" spans="1:15" ht="16.5" thickBot="1" x14ac:dyDescent="0.3">
      <c r="A517" s="52">
        <f t="shared" si="8"/>
        <v>0</v>
      </c>
      <c r="C517" s="75" t="str">
        <f>IF(OR(C516="סה""כ",C516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7" s="76" t="str">
        <f>IF(C517="סה""כ","",IFERROR(VLOOKUP($C517,הוצאות!$B:$Z,5,FALSE),""))</f>
        <v/>
      </c>
      <c r="E517" s="77">
        <v>167435</v>
      </c>
      <c r="F517" s="77">
        <v>114565</v>
      </c>
      <c r="G517" s="77">
        <v>145246</v>
      </c>
      <c r="H517" s="78">
        <v>251440</v>
      </c>
      <c r="I517" s="78">
        <v>201029</v>
      </c>
      <c r="J517" s="78">
        <v>265358.28000000003</v>
      </c>
      <c r="K517" s="79" t="str">
        <f ca="1">IF($C517="סה""כ",SUM(INDIRECT(ADDRESS(6,COLUMN())&amp;":"&amp;ADDRESS(ROW()-1,COLUMN()))),IFERROR(VLOOKUP($C517,הוצאות!$B:$AA,K$4-1,FALSE),""))</f>
        <v/>
      </c>
      <c r="L517" s="79" t="str">
        <f ca="1">IF($C517="סה""כ",SUM(INDIRECT(ADDRESS(6,COLUMN())&amp;":"&amp;ADDRESS(ROW()-1,COLUMN()))),IFERROR(VLOOKUP($C517,הוצאות!$B:$AA,L$4-1,FALSE),""))</f>
        <v/>
      </c>
      <c r="M517" s="79" t="str">
        <f ca="1">IF($C517="סה""כ",SUM(INDIRECT(ADDRESS(6,COLUMN())&amp;":"&amp;ADDRESS(ROW()-1,COLUMN()))),IFERROR(VLOOKUP($C517,הוצאות!$B:$AA,M$4-1,FALSE),""))</f>
        <v/>
      </c>
      <c r="N517" s="79" t="str">
        <f ca="1">IF($C517="סה""כ",SUM(INDIRECT(ADDRESS(6,COLUMN())&amp;":"&amp;ADDRESS(ROW()-1,COLUMN()))),IFERROR(VLOOKUP($C517,הוצאות!$B:$AA,N$4-1,FALSE),""))</f>
        <v/>
      </c>
      <c r="O517" s="79" t="str">
        <f ca="1">IF($C517="סה""כ",SUM(INDIRECT(ADDRESS(6,COLUMN())&amp;":"&amp;ADDRESS(ROW()-1,COLUMN()))),IFERROR(VLOOKUP($C517,הוצאות!$B:$AA,O$4-1,FALSE),""))</f>
        <v/>
      </c>
    </row>
    <row r="518" spans="1:15" ht="16.5" thickBot="1" x14ac:dyDescent="0.3">
      <c r="A518" s="52">
        <f t="shared" si="8"/>
        <v>0</v>
      </c>
      <c r="C518" s="75" t="str">
        <f>IF(OR(C517="סה""כ",C517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8" s="76" t="str">
        <f>IF(C518="סה""כ","",IFERROR(VLOOKUP($C518,הוצאות!$B:$Z,5,FALSE),""))</f>
        <v/>
      </c>
      <c r="E518" s="77">
        <v>167435</v>
      </c>
      <c r="F518" s="77">
        <v>114565</v>
      </c>
      <c r="G518" s="77">
        <v>145246</v>
      </c>
      <c r="H518" s="78">
        <v>251440</v>
      </c>
      <c r="I518" s="78">
        <v>201029</v>
      </c>
      <c r="J518" s="78">
        <v>265358.28000000003</v>
      </c>
      <c r="K518" s="79" t="str">
        <f ca="1">IF($C518="סה""כ",SUM(INDIRECT(ADDRESS(6,COLUMN())&amp;":"&amp;ADDRESS(ROW()-1,COLUMN()))),IFERROR(VLOOKUP($C518,הוצאות!$B:$AA,K$4-1,FALSE),""))</f>
        <v/>
      </c>
      <c r="L518" s="79" t="str">
        <f ca="1">IF($C518="סה""כ",SUM(INDIRECT(ADDRESS(6,COLUMN())&amp;":"&amp;ADDRESS(ROW()-1,COLUMN()))),IFERROR(VLOOKUP($C518,הוצאות!$B:$AA,L$4-1,FALSE),""))</f>
        <v/>
      </c>
      <c r="M518" s="79" t="str">
        <f ca="1">IF($C518="סה""כ",SUM(INDIRECT(ADDRESS(6,COLUMN())&amp;":"&amp;ADDRESS(ROW()-1,COLUMN()))),IFERROR(VLOOKUP($C518,הוצאות!$B:$AA,M$4-1,FALSE),""))</f>
        <v/>
      </c>
      <c r="N518" s="79" t="str">
        <f ca="1">IF($C518="סה""כ",SUM(INDIRECT(ADDRESS(6,COLUMN())&amp;":"&amp;ADDRESS(ROW()-1,COLUMN()))),IFERROR(VLOOKUP($C518,הוצאות!$B:$AA,N$4-1,FALSE),""))</f>
        <v/>
      </c>
      <c r="O518" s="79" t="str">
        <f ca="1">IF($C518="סה""כ",SUM(INDIRECT(ADDRESS(6,COLUMN())&amp;":"&amp;ADDRESS(ROW()-1,COLUMN()))),IFERROR(VLOOKUP($C518,הוצאות!$B:$AA,O$4-1,FALSE),""))</f>
        <v/>
      </c>
    </row>
    <row r="519" spans="1:15" ht="16.5" thickBot="1" x14ac:dyDescent="0.3">
      <c r="A519" s="52">
        <f t="shared" ref="A519:A582" si="9">IF(C519&lt;2000000000,1,0)</f>
        <v>0</v>
      </c>
      <c r="C519" s="75" t="str">
        <f>IF(OR(C518="סה""כ",C518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19" s="76" t="str">
        <f>IF(C519="סה""כ","",IFERROR(VLOOKUP($C519,הוצאות!$B:$Z,5,FALSE),""))</f>
        <v/>
      </c>
      <c r="E519" s="77">
        <v>167435</v>
      </c>
      <c r="F519" s="77">
        <v>114565</v>
      </c>
      <c r="G519" s="77">
        <v>145246</v>
      </c>
      <c r="H519" s="78">
        <v>251440</v>
      </c>
      <c r="I519" s="78">
        <v>201029</v>
      </c>
      <c r="J519" s="78">
        <v>265358.28000000003</v>
      </c>
      <c r="K519" s="79" t="str">
        <f ca="1">IF($C519="סה""כ",SUM(INDIRECT(ADDRESS(6,COLUMN())&amp;":"&amp;ADDRESS(ROW()-1,COLUMN()))),IFERROR(VLOOKUP($C519,הוצאות!$B:$AA,K$4-1,FALSE),""))</f>
        <v/>
      </c>
      <c r="L519" s="79" t="str">
        <f ca="1">IF($C519="סה""כ",SUM(INDIRECT(ADDRESS(6,COLUMN())&amp;":"&amp;ADDRESS(ROW()-1,COLUMN()))),IFERROR(VLOOKUP($C519,הוצאות!$B:$AA,L$4-1,FALSE),""))</f>
        <v/>
      </c>
      <c r="M519" s="79" t="str">
        <f ca="1">IF($C519="סה""כ",SUM(INDIRECT(ADDRESS(6,COLUMN())&amp;":"&amp;ADDRESS(ROW()-1,COLUMN()))),IFERROR(VLOOKUP($C519,הוצאות!$B:$AA,M$4-1,FALSE),""))</f>
        <v/>
      </c>
      <c r="N519" s="79" t="str">
        <f ca="1">IF($C519="סה""כ",SUM(INDIRECT(ADDRESS(6,COLUMN())&amp;":"&amp;ADDRESS(ROW()-1,COLUMN()))),IFERROR(VLOOKUP($C519,הוצאות!$B:$AA,N$4-1,FALSE),""))</f>
        <v/>
      </c>
      <c r="O519" s="79" t="str">
        <f ca="1">IF($C519="סה""כ",SUM(INDIRECT(ADDRESS(6,COLUMN())&amp;":"&amp;ADDRESS(ROW()-1,COLUMN()))),IFERROR(VLOOKUP($C519,הוצאות!$B:$AA,O$4-1,FALSE),""))</f>
        <v/>
      </c>
    </row>
    <row r="520" spans="1:15" ht="16.5" thickBot="1" x14ac:dyDescent="0.3">
      <c r="A520" s="52">
        <f t="shared" si="9"/>
        <v>0</v>
      </c>
      <c r="C520" s="75" t="str">
        <f>IF(OR(C519="סה""כ",C519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0" s="76" t="str">
        <f>IF(C520="סה""כ","",IFERROR(VLOOKUP($C520,הוצאות!$B:$Z,5,FALSE),""))</f>
        <v/>
      </c>
      <c r="E520" s="77">
        <v>167435</v>
      </c>
      <c r="F520" s="77">
        <v>114565</v>
      </c>
      <c r="G520" s="77">
        <v>145246</v>
      </c>
      <c r="H520" s="78">
        <v>251440</v>
      </c>
      <c r="I520" s="78">
        <v>201029</v>
      </c>
      <c r="J520" s="78">
        <v>265358.28000000003</v>
      </c>
      <c r="K520" s="79" t="str">
        <f ca="1">IF($C520="סה""כ",SUM(INDIRECT(ADDRESS(6,COLUMN())&amp;":"&amp;ADDRESS(ROW()-1,COLUMN()))),IFERROR(VLOOKUP($C520,הוצאות!$B:$AA,K$4-1,FALSE),""))</f>
        <v/>
      </c>
      <c r="L520" s="79" t="str">
        <f ca="1">IF($C520="סה""כ",SUM(INDIRECT(ADDRESS(6,COLUMN())&amp;":"&amp;ADDRESS(ROW()-1,COLUMN()))),IFERROR(VLOOKUP($C520,הוצאות!$B:$AA,L$4-1,FALSE),""))</f>
        <v/>
      </c>
      <c r="M520" s="79" t="str">
        <f ca="1">IF($C520="סה""כ",SUM(INDIRECT(ADDRESS(6,COLUMN())&amp;":"&amp;ADDRESS(ROW()-1,COLUMN()))),IFERROR(VLOOKUP($C520,הוצאות!$B:$AA,M$4-1,FALSE),""))</f>
        <v/>
      </c>
      <c r="N520" s="79" t="str">
        <f ca="1">IF($C520="סה""כ",SUM(INDIRECT(ADDRESS(6,COLUMN())&amp;":"&amp;ADDRESS(ROW()-1,COLUMN()))),IFERROR(VLOOKUP($C520,הוצאות!$B:$AA,N$4-1,FALSE),""))</f>
        <v/>
      </c>
      <c r="O520" s="79" t="str">
        <f ca="1">IF($C520="סה""כ",SUM(INDIRECT(ADDRESS(6,COLUMN())&amp;":"&amp;ADDRESS(ROW()-1,COLUMN()))),IFERROR(VLOOKUP($C520,הוצאות!$B:$AA,O$4-1,FALSE),""))</f>
        <v/>
      </c>
    </row>
    <row r="521" spans="1:15" ht="16.5" thickBot="1" x14ac:dyDescent="0.3">
      <c r="A521" s="52">
        <f t="shared" si="9"/>
        <v>0</v>
      </c>
      <c r="C521" s="75" t="str">
        <f>IF(OR(C520="סה""כ",C520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1" s="76" t="str">
        <f>IF(C521="סה""כ","",IFERROR(VLOOKUP($C521,הוצאות!$B:$Z,5,FALSE),""))</f>
        <v/>
      </c>
      <c r="E521" s="77">
        <v>167435</v>
      </c>
      <c r="F521" s="77">
        <v>114565</v>
      </c>
      <c r="G521" s="77">
        <v>145246</v>
      </c>
      <c r="H521" s="78">
        <v>251440</v>
      </c>
      <c r="I521" s="78">
        <v>201029</v>
      </c>
      <c r="J521" s="78">
        <v>265358.28000000003</v>
      </c>
      <c r="K521" s="79" t="str">
        <f ca="1">IF($C521="סה""כ",SUM(INDIRECT(ADDRESS(6,COLUMN())&amp;":"&amp;ADDRESS(ROW()-1,COLUMN()))),IFERROR(VLOOKUP($C521,הוצאות!$B:$AA,K$4-1,FALSE),""))</f>
        <v/>
      </c>
      <c r="L521" s="79" t="str">
        <f ca="1">IF($C521="סה""כ",SUM(INDIRECT(ADDRESS(6,COLUMN())&amp;":"&amp;ADDRESS(ROW()-1,COLUMN()))),IFERROR(VLOOKUP($C521,הוצאות!$B:$AA,L$4-1,FALSE),""))</f>
        <v/>
      </c>
      <c r="M521" s="79" t="str">
        <f ca="1">IF($C521="סה""כ",SUM(INDIRECT(ADDRESS(6,COLUMN())&amp;":"&amp;ADDRESS(ROW()-1,COLUMN()))),IFERROR(VLOOKUP($C521,הוצאות!$B:$AA,M$4-1,FALSE),""))</f>
        <v/>
      </c>
      <c r="N521" s="79" t="str">
        <f ca="1">IF($C521="סה""כ",SUM(INDIRECT(ADDRESS(6,COLUMN())&amp;":"&amp;ADDRESS(ROW()-1,COLUMN()))),IFERROR(VLOOKUP($C521,הוצאות!$B:$AA,N$4-1,FALSE),""))</f>
        <v/>
      </c>
      <c r="O521" s="79" t="str">
        <f ca="1">IF($C521="סה""כ",SUM(INDIRECT(ADDRESS(6,COLUMN())&amp;":"&amp;ADDRESS(ROW()-1,COLUMN()))),IFERROR(VLOOKUP($C521,הוצאות!$B:$AA,O$4-1,FALSE),""))</f>
        <v/>
      </c>
    </row>
    <row r="522" spans="1:15" ht="16.5" thickBot="1" x14ac:dyDescent="0.3">
      <c r="A522" s="52">
        <f t="shared" si="9"/>
        <v>0</v>
      </c>
      <c r="C522" s="75" t="str">
        <f>IF(OR(C521="סה""כ",C521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2" s="76" t="str">
        <f>IF(C522="סה""כ","",IFERROR(VLOOKUP($C522,הוצאות!$B:$Z,5,FALSE),""))</f>
        <v/>
      </c>
      <c r="E522" s="77">
        <v>167435</v>
      </c>
      <c r="F522" s="77">
        <v>114565</v>
      </c>
      <c r="G522" s="77">
        <v>145246</v>
      </c>
      <c r="H522" s="78">
        <v>251440</v>
      </c>
      <c r="I522" s="78">
        <v>201029</v>
      </c>
      <c r="J522" s="78">
        <v>265358.28000000003</v>
      </c>
      <c r="K522" s="79" t="str">
        <f ca="1">IF($C522="סה""כ",SUM(INDIRECT(ADDRESS(6,COLUMN())&amp;":"&amp;ADDRESS(ROW()-1,COLUMN()))),IFERROR(VLOOKUP($C522,הוצאות!$B:$AA,K$4-1,FALSE),""))</f>
        <v/>
      </c>
      <c r="L522" s="79" t="str">
        <f ca="1">IF($C522="סה""כ",SUM(INDIRECT(ADDRESS(6,COLUMN())&amp;":"&amp;ADDRESS(ROW()-1,COLUMN()))),IFERROR(VLOOKUP($C522,הוצאות!$B:$AA,L$4-1,FALSE),""))</f>
        <v/>
      </c>
      <c r="M522" s="79" t="str">
        <f ca="1">IF($C522="סה""כ",SUM(INDIRECT(ADDRESS(6,COLUMN())&amp;":"&amp;ADDRESS(ROW()-1,COLUMN()))),IFERROR(VLOOKUP($C522,הוצאות!$B:$AA,M$4-1,FALSE),""))</f>
        <v/>
      </c>
      <c r="N522" s="79" t="str">
        <f ca="1">IF($C522="סה""כ",SUM(INDIRECT(ADDRESS(6,COLUMN())&amp;":"&amp;ADDRESS(ROW()-1,COLUMN()))),IFERROR(VLOOKUP($C522,הוצאות!$B:$AA,N$4-1,FALSE),""))</f>
        <v/>
      </c>
      <c r="O522" s="79" t="str">
        <f ca="1">IF($C522="סה""כ",SUM(INDIRECT(ADDRESS(6,COLUMN())&amp;":"&amp;ADDRESS(ROW()-1,COLUMN()))),IFERROR(VLOOKUP($C522,הוצאות!$B:$AA,O$4-1,FALSE),""))</f>
        <v/>
      </c>
    </row>
    <row r="523" spans="1:15" ht="16.5" thickBot="1" x14ac:dyDescent="0.3">
      <c r="A523" s="52">
        <f t="shared" si="9"/>
        <v>0</v>
      </c>
      <c r="C523" s="75" t="str">
        <f>IF(OR(C522="סה""כ",C522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3" s="76" t="str">
        <f>IF(C523="סה""כ","",IFERROR(VLOOKUP($C523,הוצאות!$B:$Z,5,FALSE),""))</f>
        <v/>
      </c>
      <c r="E523" s="77">
        <v>167435</v>
      </c>
      <c r="F523" s="77">
        <v>114565</v>
      </c>
      <c r="G523" s="77">
        <v>145246</v>
      </c>
      <c r="H523" s="78">
        <v>251440</v>
      </c>
      <c r="I523" s="78">
        <v>201029</v>
      </c>
      <c r="J523" s="78">
        <v>265358.28000000003</v>
      </c>
      <c r="K523" s="79" t="str">
        <f ca="1">IF($C523="סה""כ",SUM(INDIRECT(ADDRESS(6,COLUMN())&amp;":"&amp;ADDRESS(ROW()-1,COLUMN()))),IFERROR(VLOOKUP($C523,הוצאות!$B:$AA,K$4-1,FALSE),""))</f>
        <v/>
      </c>
      <c r="L523" s="79" t="str">
        <f ca="1">IF($C523="סה""כ",SUM(INDIRECT(ADDRESS(6,COLUMN())&amp;":"&amp;ADDRESS(ROW()-1,COLUMN()))),IFERROR(VLOOKUP($C523,הוצאות!$B:$AA,L$4-1,FALSE),""))</f>
        <v/>
      </c>
      <c r="M523" s="79" t="str">
        <f ca="1">IF($C523="סה""כ",SUM(INDIRECT(ADDRESS(6,COLUMN())&amp;":"&amp;ADDRESS(ROW()-1,COLUMN()))),IFERROR(VLOOKUP($C523,הוצאות!$B:$AA,M$4-1,FALSE),""))</f>
        <v/>
      </c>
      <c r="N523" s="79" t="str">
        <f ca="1">IF($C523="סה""כ",SUM(INDIRECT(ADDRESS(6,COLUMN())&amp;":"&amp;ADDRESS(ROW()-1,COLUMN()))),IFERROR(VLOOKUP($C523,הוצאות!$B:$AA,N$4-1,FALSE),""))</f>
        <v/>
      </c>
      <c r="O523" s="79" t="str">
        <f ca="1">IF($C523="סה""כ",SUM(INDIRECT(ADDRESS(6,COLUMN())&amp;":"&amp;ADDRESS(ROW()-1,COLUMN()))),IFERROR(VLOOKUP($C523,הוצאות!$B:$AA,O$4-1,FALSE),""))</f>
        <v/>
      </c>
    </row>
    <row r="524" spans="1:15" ht="16.5" thickBot="1" x14ac:dyDescent="0.3">
      <c r="A524" s="52">
        <f t="shared" si="9"/>
        <v>0</v>
      </c>
      <c r="C524" s="75" t="str">
        <f>IF(OR(C523="סה""כ",C523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4" s="76" t="str">
        <f>IF(C524="סה""כ","",IFERROR(VLOOKUP($C524,הוצאות!$B:$Z,5,FALSE),""))</f>
        <v/>
      </c>
      <c r="E524" s="77">
        <v>167435</v>
      </c>
      <c r="F524" s="77">
        <v>114565</v>
      </c>
      <c r="G524" s="77">
        <v>145246</v>
      </c>
      <c r="H524" s="78">
        <v>251440</v>
      </c>
      <c r="I524" s="78">
        <v>201029</v>
      </c>
      <c r="J524" s="78">
        <v>265358.28000000003</v>
      </c>
      <c r="K524" s="79" t="str">
        <f ca="1">IF($C524="סה""כ",SUM(INDIRECT(ADDRESS(6,COLUMN())&amp;":"&amp;ADDRESS(ROW()-1,COLUMN()))),IFERROR(VLOOKUP($C524,הוצאות!$B:$AA,K$4-1,FALSE),""))</f>
        <v/>
      </c>
      <c r="L524" s="79" t="str">
        <f ca="1">IF($C524="סה""כ",SUM(INDIRECT(ADDRESS(6,COLUMN())&amp;":"&amp;ADDRESS(ROW()-1,COLUMN()))),IFERROR(VLOOKUP($C524,הוצאות!$B:$AA,L$4-1,FALSE),""))</f>
        <v/>
      </c>
      <c r="M524" s="79" t="str">
        <f ca="1">IF($C524="סה""כ",SUM(INDIRECT(ADDRESS(6,COLUMN())&amp;":"&amp;ADDRESS(ROW()-1,COLUMN()))),IFERROR(VLOOKUP($C524,הוצאות!$B:$AA,M$4-1,FALSE),""))</f>
        <v/>
      </c>
      <c r="N524" s="79" t="str">
        <f ca="1">IF($C524="סה""כ",SUM(INDIRECT(ADDRESS(6,COLUMN())&amp;":"&amp;ADDRESS(ROW()-1,COLUMN()))),IFERROR(VLOOKUP($C524,הוצאות!$B:$AA,N$4-1,FALSE),""))</f>
        <v/>
      </c>
      <c r="O524" s="79" t="str">
        <f ca="1">IF($C524="סה""כ",SUM(INDIRECT(ADDRESS(6,COLUMN())&amp;":"&amp;ADDRESS(ROW()-1,COLUMN()))),IFERROR(VLOOKUP($C524,הוצאות!$B:$AA,O$4-1,FALSE),""))</f>
        <v/>
      </c>
    </row>
    <row r="525" spans="1:15" ht="16.5" thickBot="1" x14ac:dyDescent="0.3">
      <c r="A525" s="52">
        <f t="shared" si="9"/>
        <v>0</v>
      </c>
      <c r="C525" s="75" t="str">
        <f>IF(OR(C524="סה""כ",C524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5" s="76" t="str">
        <f>IF(C525="סה""כ","",IFERROR(VLOOKUP($C525,הוצאות!$B:$Z,5,FALSE),""))</f>
        <v/>
      </c>
      <c r="E525" s="77">
        <v>167435</v>
      </c>
      <c r="F525" s="77">
        <v>114565</v>
      </c>
      <c r="G525" s="77">
        <v>145246</v>
      </c>
      <c r="H525" s="78">
        <v>251440</v>
      </c>
      <c r="I525" s="78">
        <v>201029</v>
      </c>
      <c r="J525" s="78">
        <v>265358.28000000003</v>
      </c>
      <c r="K525" s="79" t="str">
        <f ca="1">IF($C525="סה""כ",SUM(INDIRECT(ADDRESS(6,COLUMN())&amp;":"&amp;ADDRESS(ROW()-1,COLUMN()))),IFERROR(VLOOKUP($C525,הוצאות!$B:$AA,K$4-1,FALSE),""))</f>
        <v/>
      </c>
      <c r="L525" s="79" t="str">
        <f ca="1">IF($C525="סה""כ",SUM(INDIRECT(ADDRESS(6,COLUMN())&amp;":"&amp;ADDRESS(ROW()-1,COLUMN()))),IFERROR(VLOOKUP($C525,הוצאות!$B:$AA,L$4-1,FALSE),""))</f>
        <v/>
      </c>
      <c r="M525" s="79" t="str">
        <f ca="1">IF($C525="סה""כ",SUM(INDIRECT(ADDRESS(6,COLUMN())&amp;":"&amp;ADDRESS(ROW()-1,COLUMN()))),IFERROR(VLOOKUP($C525,הוצאות!$B:$AA,M$4-1,FALSE),""))</f>
        <v/>
      </c>
      <c r="N525" s="79" t="str">
        <f ca="1">IF($C525="סה""כ",SUM(INDIRECT(ADDRESS(6,COLUMN())&amp;":"&amp;ADDRESS(ROW()-1,COLUMN()))),IFERROR(VLOOKUP($C525,הוצאות!$B:$AA,N$4-1,FALSE),""))</f>
        <v/>
      </c>
      <c r="O525" s="79" t="str">
        <f ca="1">IF($C525="סה""כ",SUM(INDIRECT(ADDRESS(6,COLUMN())&amp;":"&amp;ADDRESS(ROW()-1,COLUMN()))),IFERROR(VLOOKUP($C525,הוצאות!$B:$AA,O$4-1,FALSE),""))</f>
        <v/>
      </c>
    </row>
    <row r="526" spans="1:15" ht="16.5" thickBot="1" x14ac:dyDescent="0.3">
      <c r="A526" s="52">
        <f t="shared" si="9"/>
        <v>0</v>
      </c>
      <c r="C526" s="75" t="str">
        <f>IF(OR(C525="סה""כ",C525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6" s="76" t="str">
        <f>IF(C526="סה""כ","",IFERROR(VLOOKUP($C526,הוצאות!$B:$Z,5,FALSE),""))</f>
        <v/>
      </c>
      <c r="E526" s="77">
        <v>167435</v>
      </c>
      <c r="F526" s="77">
        <v>114565</v>
      </c>
      <c r="G526" s="77">
        <v>145246</v>
      </c>
      <c r="H526" s="78">
        <v>251440</v>
      </c>
      <c r="I526" s="78">
        <v>201029</v>
      </c>
      <c r="J526" s="78">
        <v>265358.28000000003</v>
      </c>
      <c r="K526" s="79" t="str">
        <f ca="1">IF($C526="סה""כ",SUM(INDIRECT(ADDRESS(6,COLUMN())&amp;":"&amp;ADDRESS(ROW()-1,COLUMN()))),IFERROR(VLOOKUP($C526,הוצאות!$B:$AA,K$4-1,FALSE),""))</f>
        <v/>
      </c>
      <c r="L526" s="79" t="str">
        <f ca="1">IF($C526="סה""כ",SUM(INDIRECT(ADDRESS(6,COLUMN())&amp;":"&amp;ADDRESS(ROW()-1,COLUMN()))),IFERROR(VLOOKUP($C526,הוצאות!$B:$AA,L$4-1,FALSE),""))</f>
        <v/>
      </c>
      <c r="M526" s="79" t="str">
        <f ca="1">IF($C526="סה""כ",SUM(INDIRECT(ADDRESS(6,COLUMN())&amp;":"&amp;ADDRESS(ROW()-1,COLUMN()))),IFERROR(VLOOKUP($C526,הוצאות!$B:$AA,M$4-1,FALSE),""))</f>
        <v/>
      </c>
      <c r="N526" s="79" t="str">
        <f ca="1">IF($C526="סה""כ",SUM(INDIRECT(ADDRESS(6,COLUMN())&amp;":"&amp;ADDRESS(ROW()-1,COLUMN()))),IFERROR(VLOOKUP($C526,הוצאות!$B:$AA,N$4-1,FALSE),""))</f>
        <v/>
      </c>
      <c r="O526" s="79" t="str">
        <f ca="1">IF($C526="סה""כ",SUM(INDIRECT(ADDRESS(6,COLUMN())&amp;":"&amp;ADDRESS(ROW()-1,COLUMN()))),IFERROR(VLOOKUP($C526,הוצאות!$B:$AA,O$4-1,FALSE),""))</f>
        <v/>
      </c>
    </row>
    <row r="527" spans="1:15" ht="16.5" thickBot="1" x14ac:dyDescent="0.3">
      <c r="A527" s="52">
        <f t="shared" si="9"/>
        <v>0</v>
      </c>
      <c r="C527" s="75" t="str">
        <f>IF(OR(C526="סה""כ",C526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7" s="76" t="str">
        <f>IF(C527="סה""כ","",IFERROR(VLOOKUP($C527,הוצאות!$B:$Z,5,FALSE),""))</f>
        <v/>
      </c>
      <c r="E527" s="77">
        <v>167435</v>
      </c>
      <c r="F527" s="77">
        <v>114565</v>
      </c>
      <c r="G527" s="77">
        <v>145246</v>
      </c>
      <c r="H527" s="78">
        <v>251440</v>
      </c>
      <c r="I527" s="78">
        <v>201029</v>
      </c>
      <c r="J527" s="78">
        <v>265358.28000000003</v>
      </c>
      <c r="K527" s="79" t="str">
        <f ca="1">IF($C527="סה""כ",SUM(INDIRECT(ADDRESS(6,COLUMN())&amp;":"&amp;ADDRESS(ROW()-1,COLUMN()))),IFERROR(VLOOKUP($C527,הוצאות!$B:$AA,K$4-1,FALSE),""))</f>
        <v/>
      </c>
      <c r="L527" s="79" t="str">
        <f ca="1">IF($C527="סה""כ",SUM(INDIRECT(ADDRESS(6,COLUMN())&amp;":"&amp;ADDRESS(ROW()-1,COLUMN()))),IFERROR(VLOOKUP($C527,הוצאות!$B:$AA,L$4-1,FALSE),""))</f>
        <v/>
      </c>
      <c r="M527" s="79" t="str">
        <f ca="1">IF($C527="סה""כ",SUM(INDIRECT(ADDRESS(6,COLUMN())&amp;":"&amp;ADDRESS(ROW()-1,COLUMN()))),IFERROR(VLOOKUP($C527,הוצאות!$B:$AA,M$4-1,FALSE),""))</f>
        <v/>
      </c>
      <c r="N527" s="79" t="str">
        <f ca="1">IF($C527="סה""כ",SUM(INDIRECT(ADDRESS(6,COLUMN())&amp;":"&amp;ADDRESS(ROW()-1,COLUMN()))),IFERROR(VLOOKUP($C527,הוצאות!$B:$AA,N$4-1,FALSE),""))</f>
        <v/>
      </c>
      <c r="O527" s="79" t="str">
        <f ca="1">IF($C527="סה""כ",SUM(INDIRECT(ADDRESS(6,COLUMN())&amp;":"&amp;ADDRESS(ROW()-1,COLUMN()))),IFERROR(VLOOKUP($C527,הוצאות!$B:$AA,O$4-1,FALSE),""))</f>
        <v/>
      </c>
    </row>
    <row r="528" spans="1:15" ht="16.5" thickBot="1" x14ac:dyDescent="0.3">
      <c r="A528" s="52">
        <f t="shared" si="9"/>
        <v>0</v>
      </c>
      <c r="C528" s="75" t="str">
        <f>IF(OR(C527="סה""כ",C527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8" s="76" t="str">
        <f>IF(C528="סה""כ","",IFERROR(VLOOKUP($C528,הוצאות!$B:$Z,5,FALSE),""))</f>
        <v/>
      </c>
      <c r="E528" s="77">
        <v>167435</v>
      </c>
      <c r="F528" s="77">
        <v>114565</v>
      </c>
      <c r="G528" s="77">
        <v>145246</v>
      </c>
      <c r="H528" s="78">
        <v>251440</v>
      </c>
      <c r="I528" s="78">
        <v>201029</v>
      </c>
      <c r="J528" s="78">
        <v>265358.28000000003</v>
      </c>
      <c r="K528" s="79" t="str">
        <f ca="1">IF($C528="סה""כ",SUM(INDIRECT(ADDRESS(6,COLUMN())&amp;":"&amp;ADDRESS(ROW()-1,COLUMN()))),IFERROR(VLOOKUP($C528,הוצאות!$B:$AA,K$4-1,FALSE),""))</f>
        <v/>
      </c>
      <c r="L528" s="79" t="str">
        <f ca="1">IF($C528="סה""כ",SUM(INDIRECT(ADDRESS(6,COLUMN())&amp;":"&amp;ADDRESS(ROW()-1,COLUMN()))),IFERROR(VLOOKUP($C528,הוצאות!$B:$AA,L$4-1,FALSE),""))</f>
        <v/>
      </c>
      <c r="M528" s="79" t="str">
        <f ca="1">IF($C528="סה""כ",SUM(INDIRECT(ADDRESS(6,COLUMN())&amp;":"&amp;ADDRESS(ROW()-1,COLUMN()))),IFERROR(VLOOKUP($C528,הוצאות!$B:$AA,M$4-1,FALSE),""))</f>
        <v/>
      </c>
      <c r="N528" s="79" t="str">
        <f ca="1">IF($C528="סה""כ",SUM(INDIRECT(ADDRESS(6,COLUMN())&amp;":"&amp;ADDRESS(ROW()-1,COLUMN()))),IFERROR(VLOOKUP($C528,הוצאות!$B:$AA,N$4-1,FALSE),""))</f>
        <v/>
      </c>
      <c r="O528" s="79" t="str">
        <f ca="1">IF($C528="סה""כ",SUM(INDIRECT(ADDRESS(6,COLUMN())&amp;":"&amp;ADDRESS(ROW()-1,COLUMN()))),IFERROR(VLOOKUP($C528,הוצאות!$B:$AA,O$4-1,FALSE),""))</f>
        <v/>
      </c>
    </row>
    <row r="529" spans="1:15" ht="16.5" thickBot="1" x14ac:dyDescent="0.3">
      <c r="A529" s="52">
        <f t="shared" si="9"/>
        <v>0</v>
      </c>
      <c r="C529" s="75" t="str">
        <f>IF(OR(C528="סה""כ",C528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29" s="76" t="str">
        <f>IF(C529="סה""כ","",IFERROR(VLOOKUP($C529,הוצאות!$B:$Z,5,FALSE),""))</f>
        <v/>
      </c>
      <c r="E529" s="77">
        <v>167435</v>
      </c>
      <c r="F529" s="77">
        <v>114565</v>
      </c>
      <c r="G529" s="77">
        <v>145246</v>
      </c>
      <c r="H529" s="78">
        <v>251440</v>
      </c>
      <c r="I529" s="78">
        <v>201029</v>
      </c>
      <c r="J529" s="78">
        <v>265358.28000000003</v>
      </c>
      <c r="K529" s="79" t="str">
        <f ca="1">IF($C529="סה""כ",SUM(INDIRECT(ADDRESS(6,COLUMN())&amp;":"&amp;ADDRESS(ROW()-1,COLUMN()))),IFERROR(VLOOKUP($C529,הוצאות!$B:$AA,K$4-1,FALSE),""))</f>
        <v/>
      </c>
      <c r="L529" s="79" t="str">
        <f ca="1">IF($C529="סה""כ",SUM(INDIRECT(ADDRESS(6,COLUMN())&amp;":"&amp;ADDRESS(ROW()-1,COLUMN()))),IFERROR(VLOOKUP($C529,הוצאות!$B:$AA,L$4-1,FALSE),""))</f>
        <v/>
      </c>
      <c r="M529" s="79" t="str">
        <f ca="1">IF($C529="סה""כ",SUM(INDIRECT(ADDRESS(6,COLUMN())&amp;":"&amp;ADDRESS(ROW()-1,COLUMN()))),IFERROR(VLOOKUP($C529,הוצאות!$B:$AA,M$4-1,FALSE),""))</f>
        <v/>
      </c>
      <c r="N529" s="79" t="str">
        <f ca="1">IF($C529="סה""כ",SUM(INDIRECT(ADDRESS(6,COLUMN())&amp;":"&amp;ADDRESS(ROW()-1,COLUMN()))),IFERROR(VLOOKUP($C529,הוצאות!$B:$AA,N$4-1,FALSE),""))</f>
        <v/>
      </c>
      <c r="O529" s="79" t="str">
        <f ca="1">IF($C529="סה""כ",SUM(INDIRECT(ADDRESS(6,COLUMN())&amp;":"&amp;ADDRESS(ROW()-1,COLUMN()))),IFERROR(VLOOKUP($C529,הוצאות!$B:$AA,O$4-1,FALSE),""))</f>
        <v/>
      </c>
    </row>
    <row r="530" spans="1:15" ht="16.5" thickBot="1" x14ac:dyDescent="0.3">
      <c r="A530" s="52">
        <f t="shared" si="9"/>
        <v>0</v>
      </c>
      <c r="C530" s="75" t="str">
        <f>IF(OR(C529="סה""כ",C529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0" s="76" t="str">
        <f>IF(C530="סה""כ","",IFERROR(VLOOKUP($C530,הוצאות!$B:$Z,5,FALSE),""))</f>
        <v/>
      </c>
      <c r="E530" s="77">
        <v>167435</v>
      </c>
      <c r="F530" s="77">
        <v>114565</v>
      </c>
      <c r="G530" s="77">
        <v>145246</v>
      </c>
      <c r="H530" s="78">
        <v>251440</v>
      </c>
      <c r="I530" s="78">
        <v>201029</v>
      </c>
      <c r="J530" s="78">
        <v>265358.28000000003</v>
      </c>
      <c r="K530" s="79" t="str">
        <f ca="1">IF($C530="סה""כ",SUM(INDIRECT(ADDRESS(6,COLUMN())&amp;":"&amp;ADDRESS(ROW()-1,COLUMN()))),IFERROR(VLOOKUP($C530,הוצאות!$B:$AA,K$4-1,FALSE),""))</f>
        <v/>
      </c>
      <c r="L530" s="79" t="str">
        <f ca="1">IF($C530="סה""כ",SUM(INDIRECT(ADDRESS(6,COLUMN())&amp;":"&amp;ADDRESS(ROW()-1,COLUMN()))),IFERROR(VLOOKUP($C530,הוצאות!$B:$AA,L$4-1,FALSE),""))</f>
        <v/>
      </c>
      <c r="M530" s="79" t="str">
        <f ca="1">IF($C530="סה""כ",SUM(INDIRECT(ADDRESS(6,COLUMN())&amp;":"&amp;ADDRESS(ROW()-1,COLUMN()))),IFERROR(VLOOKUP($C530,הוצאות!$B:$AA,M$4-1,FALSE),""))</f>
        <v/>
      </c>
      <c r="N530" s="79" t="str">
        <f ca="1">IF($C530="סה""כ",SUM(INDIRECT(ADDRESS(6,COLUMN())&amp;":"&amp;ADDRESS(ROW()-1,COLUMN()))),IFERROR(VLOOKUP($C530,הוצאות!$B:$AA,N$4-1,FALSE),""))</f>
        <v/>
      </c>
      <c r="O530" s="79" t="str">
        <f ca="1">IF($C530="סה""כ",SUM(INDIRECT(ADDRESS(6,COLUMN())&amp;":"&amp;ADDRESS(ROW()-1,COLUMN()))),IFERROR(VLOOKUP($C530,הוצאות!$B:$AA,O$4-1,FALSE),""))</f>
        <v/>
      </c>
    </row>
    <row r="531" spans="1:15" ht="16.5" thickBot="1" x14ac:dyDescent="0.3">
      <c r="A531" s="52">
        <f t="shared" si="9"/>
        <v>0</v>
      </c>
      <c r="C531" s="75" t="str">
        <f>IF(OR(C530="סה""כ",C530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1" s="76" t="str">
        <f>IF(C531="סה""כ","",IFERROR(VLOOKUP($C531,הוצאות!$B:$Z,5,FALSE),""))</f>
        <v/>
      </c>
      <c r="E531" s="77">
        <v>167435</v>
      </c>
      <c r="F531" s="77">
        <v>114565</v>
      </c>
      <c r="G531" s="77">
        <v>145246</v>
      </c>
      <c r="H531" s="78">
        <v>251440</v>
      </c>
      <c r="I531" s="78">
        <v>201029</v>
      </c>
      <c r="J531" s="78">
        <v>265358.28000000003</v>
      </c>
      <c r="K531" s="79" t="str">
        <f ca="1">IF($C531="סה""כ",SUM(INDIRECT(ADDRESS(6,COLUMN())&amp;":"&amp;ADDRESS(ROW()-1,COLUMN()))),IFERROR(VLOOKUP($C531,הוצאות!$B:$AA,K$4-1,FALSE),""))</f>
        <v/>
      </c>
      <c r="L531" s="79" t="str">
        <f ca="1">IF($C531="סה""כ",SUM(INDIRECT(ADDRESS(6,COLUMN())&amp;":"&amp;ADDRESS(ROW()-1,COLUMN()))),IFERROR(VLOOKUP($C531,הוצאות!$B:$AA,L$4-1,FALSE),""))</f>
        <v/>
      </c>
      <c r="M531" s="79" t="str">
        <f ca="1">IF($C531="סה""כ",SUM(INDIRECT(ADDRESS(6,COLUMN())&amp;":"&amp;ADDRESS(ROW()-1,COLUMN()))),IFERROR(VLOOKUP($C531,הוצאות!$B:$AA,M$4-1,FALSE),""))</f>
        <v/>
      </c>
      <c r="N531" s="79" t="str">
        <f ca="1">IF($C531="סה""כ",SUM(INDIRECT(ADDRESS(6,COLUMN())&amp;":"&amp;ADDRESS(ROW()-1,COLUMN()))),IFERROR(VLOOKUP($C531,הוצאות!$B:$AA,N$4-1,FALSE),""))</f>
        <v/>
      </c>
      <c r="O531" s="79" t="str">
        <f ca="1">IF($C531="סה""כ",SUM(INDIRECT(ADDRESS(6,COLUMN())&amp;":"&amp;ADDRESS(ROW()-1,COLUMN()))),IFERROR(VLOOKUP($C531,הוצאות!$B:$AA,O$4-1,FALSE),""))</f>
        <v/>
      </c>
    </row>
    <row r="532" spans="1:15" ht="16.5" thickBot="1" x14ac:dyDescent="0.3">
      <c r="A532" s="52">
        <f t="shared" si="9"/>
        <v>0</v>
      </c>
      <c r="C532" s="75" t="str">
        <f>IF(OR(C531="סה""כ",C531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2" s="76" t="str">
        <f>IF(C532="סה""כ","",IFERROR(VLOOKUP($C532,הוצאות!$B:$Z,5,FALSE),""))</f>
        <v/>
      </c>
      <c r="E532" s="77">
        <v>167435</v>
      </c>
      <c r="F532" s="77">
        <v>114565</v>
      </c>
      <c r="G532" s="77">
        <v>145246</v>
      </c>
      <c r="H532" s="78">
        <v>251440</v>
      </c>
      <c r="I532" s="78">
        <v>201029</v>
      </c>
      <c r="J532" s="78">
        <v>265358.28000000003</v>
      </c>
      <c r="K532" s="79" t="str">
        <f ca="1">IF($C532="סה""כ",SUM(INDIRECT(ADDRESS(6,COLUMN())&amp;":"&amp;ADDRESS(ROW()-1,COLUMN()))),IFERROR(VLOOKUP($C532,הוצאות!$B:$AA,K$4-1,FALSE),""))</f>
        <v/>
      </c>
      <c r="L532" s="79" t="str">
        <f ca="1">IF($C532="סה""כ",SUM(INDIRECT(ADDRESS(6,COLUMN())&amp;":"&amp;ADDRESS(ROW()-1,COLUMN()))),IFERROR(VLOOKUP($C532,הוצאות!$B:$AA,L$4-1,FALSE),""))</f>
        <v/>
      </c>
      <c r="M532" s="79" t="str">
        <f ca="1">IF($C532="סה""כ",SUM(INDIRECT(ADDRESS(6,COLUMN())&amp;":"&amp;ADDRESS(ROW()-1,COLUMN()))),IFERROR(VLOOKUP($C532,הוצאות!$B:$AA,M$4-1,FALSE),""))</f>
        <v/>
      </c>
      <c r="N532" s="79" t="str">
        <f ca="1">IF($C532="סה""כ",SUM(INDIRECT(ADDRESS(6,COLUMN())&amp;":"&amp;ADDRESS(ROW()-1,COLUMN()))),IFERROR(VLOOKUP($C532,הוצאות!$B:$AA,N$4-1,FALSE),""))</f>
        <v/>
      </c>
      <c r="O532" s="79" t="str">
        <f ca="1">IF($C532="סה""כ",SUM(INDIRECT(ADDRESS(6,COLUMN())&amp;":"&amp;ADDRESS(ROW()-1,COLUMN()))),IFERROR(VLOOKUP($C532,הוצאות!$B:$AA,O$4-1,FALSE),""))</f>
        <v/>
      </c>
    </row>
    <row r="533" spans="1:15" ht="16.5" thickBot="1" x14ac:dyDescent="0.3">
      <c r="A533" s="52">
        <f t="shared" si="9"/>
        <v>0</v>
      </c>
      <c r="C533" s="75" t="str">
        <f>IF(OR(C532="סה""כ",C532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3" s="76" t="str">
        <f>IF(C533="סה""כ","",IFERROR(VLOOKUP($C533,הוצאות!$B:$Z,5,FALSE),""))</f>
        <v/>
      </c>
      <c r="E533" s="77">
        <v>167435</v>
      </c>
      <c r="F533" s="77">
        <v>114565</v>
      </c>
      <c r="G533" s="77">
        <v>145246</v>
      </c>
      <c r="H533" s="78">
        <v>251440</v>
      </c>
      <c r="I533" s="78">
        <v>201029</v>
      </c>
      <c r="J533" s="78">
        <v>265358.28000000003</v>
      </c>
      <c r="K533" s="79" t="str">
        <f ca="1">IF($C533="סה""כ",SUM(INDIRECT(ADDRESS(6,COLUMN())&amp;":"&amp;ADDRESS(ROW()-1,COLUMN()))),IFERROR(VLOOKUP($C533,הוצאות!$B:$AA,K$4-1,FALSE),""))</f>
        <v/>
      </c>
      <c r="L533" s="79" t="str">
        <f ca="1">IF($C533="סה""כ",SUM(INDIRECT(ADDRESS(6,COLUMN())&amp;":"&amp;ADDRESS(ROW()-1,COLUMN()))),IFERROR(VLOOKUP($C533,הוצאות!$B:$AA,L$4-1,FALSE),""))</f>
        <v/>
      </c>
      <c r="M533" s="79" t="str">
        <f ca="1">IF($C533="סה""כ",SUM(INDIRECT(ADDRESS(6,COLUMN())&amp;":"&amp;ADDRESS(ROW()-1,COLUMN()))),IFERROR(VLOOKUP($C533,הוצאות!$B:$AA,M$4-1,FALSE),""))</f>
        <v/>
      </c>
      <c r="N533" s="79" t="str">
        <f ca="1">IF($C533="סה""כ",SUM(INDIRECT(ADDRESS(6,COLUMN())&amp;":"&amp;ADDRESS(ROW()-1,COLUMN()))),IFERROR(VLOOKUP($C533,הוצאות!$B:$AA,N$4-1,FALSE),""))</f>
        <v/>
      </c>
      <c r="O533" s="79" t="str">
        <f ca="1">IF($C533="סה""כ",SUM(INDIRECT(ADDRESS(6,COLUMN())&amp;":"&amp;ADDRESS(ROW()-1,COLUMN()))),IFERROR(VLOOKUP($C533,הוצאות!$B:$AA,O$4-1,FALSE),""))</f>
        <v/>
      </c>
    </row>
    <row r="534" spans="1:15" ht="16.5" thickBot="1" x14ac:dyDescent="0.3">
      <c r="A534" s="52">
        <f t="shared" si="9"/>
        <v>0</v>
      </c>
      <c r="C534" s="75" t="str">
        <f>IF(OR(C533="סה""כ",C533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4" s="76" t="str">
        <f>IF(C534="סה""כ","",IFERROR(VLOOKUP($C534,הוצאות!$B:$Z,5,FALSE),""))</f>
        <v/>
      </c>
      <c r="E534" s="77">
        <v>167435</v>
      </c>
      <c r="F534" s="77">
        <v>114565</v>
      </c>
      <c r="G534" s="77">
        <v>145246</v>
      </c>
      <c r="H534" s="78">
        <v>251440</v>
      </c>
      <c r="I534" s="78">
        <v>201029</v>
      </c>
      <c r="J534" s="78">
        <v>265358.28000000003</v>
      </c>
      <c r="K534" s="79" t="str">
        <f ca="1">IF($C534="סה""כ",SUM(INDIRECT(ADDRESS(6,COLUMN())&amp;":"&amp;ADDRESS(ROW()-1,COLUMN()))),IFERROR(VLOOKUP($C534,הוצאות!$B:$AA,K$4-1,FALSE),""))</f>
        <v/>
      </c>
      <c r="L534" s="79" t="str">
        <f ca="1">IF($C534="סה""כ",SUM(INDIRECT(ADDRESS(6,COLUMN())&amp;":"&amp;ADDRESS(ROW()-1,COLUMN()))),IFERROR(VLOOKUP($C534,הוצאות!$B:$AA,L$4-1,FALSE),""))</f>
        <v/>
      </c>
      <c r="M534" s="79" t="str">
        <f ca="1">IF($C534="סה""כ",SUM(INDIRECT(ADDRESS(6,COLUMN())&amp;":"&amp;ADDRESS(ROW()-1,COLUMN()))),IFERROR(VLOOKUP($C534,הוצאות!$B:$AA,M$4-1,FALSE),""))</f>
        <v/>
      </c>
      <c r="N534" s="79" t="str">
        <f ca="1">IF($C534="סה""כ",SUM(INDIRECT(ADDRESS(6,COLUMN())&amp;":"&amp;ADDRESS(ROW()-1,COLUMN()))),IFERROR(VLOOKUP($C534,הוצאות!$B:$AA,N$4-1,FALSE),""))</f>
        <v/>
      </c>
      <c r="O534" s="79" t="str">
        <f ca="1">IF($C534="סה""כ",SUM(INDIRECT(ADDRESS(6,COLUMN())&amp;":"&amp;ADDRESS(ROW()-1,COLUMN()))),IFERROR(VLOOKUP($C534,הוצאות!$B:$AA,O$4-1,FALSE),""))</f>
        <v/>
      </c>
    </row>
    <row r="535" spans="1:15" ht="16.5" thickBot="1" x14ac:dyDescent="0.3">
      <c r="A535" s="52">
        <f t="shared" si="9"/>
        <v>0</v>
      </c>
      <c r="C535" s="75" t="str">
        <f>IF(OR(C534="סה""כ",C534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5" s="76" t="str">
        <f>IF(C535="סה""כ","",IFERROR(VLOOKUP($C535,הוצאות!$B:$Z,5,FALSE),""))</f>
        <v/>
      </c>
      <c r="E535" s="77">
        <v>167435</v>
      </c>
      <c r="F535" s="77">
        <v>114565</v>
      </c>
      <c r="G535" s="77">
        <v>145246</v>
      </c>
      <c r="H535" s="78">
        <v>251440</v>
      </c>
      <c r="I535" s="78">
        <v>201029</v>
      </c>
      <c r="J535" s="78">
        <v>265358.28000000003</v>
      </c>
      <c r="K535" s="79" t="str">
        <f ca="1">IF($C535="סה""כ",SUM(INDIRECT(ADDRESS(6,COLUMN())&amp;":"&amp;ADDRESS(ROW()-1,COLUMN()))),IFERROR(VLOOKUP($C535,הוצאות!$B:$AA,K$4-1,FALSE),""))</f>
        <v/>
      </c>
      <c r="L535" s="79" t="str">
        <f ca="1">IF($C535="סה""כ",SUM(INDIRECT(ADDRESS(6,COLUMN())&amp;":"&amp;ADDRESS(ROW()-1,COLUMN()))),IFERROR(VLOOKUP($C535,הוצאות!$B:$AA,L$4-1,FALSE),""))</f>
        <v/>
      </c>
      <c r="M535" s="79" t="str">
        <f ca="1">IF($C535="סה""כ",SUM(INDIRECT(ADDRESS(6,COLUMN())&amp;":"&amp;ADDRESS(ROW()-1,COLUMN()))),IFERROR(VLOOKUP($C535,הוצאות!$B:$AA,M$4-1,FALSE),""))</f>
        <v/>
      </c>
      <c r="N535" s="79" t="str">
        <f ca="1">IF($C535="סה""כ",SUM(INDIRECT(ADDRESS(6,COLUMN())&amp;":"&amp;ADDRESS(ROW()-1,COLUMN()))),IFERROR(VLOOKUP($C535,הוצאות!$B:$AA,N$4-1,FALSE),""))</f>
        <v/>
      </c>
      <c r="O535" s="79" t="str">
        <f ca="1">IF($C535="סה""כ",SUM(INDIRECT(ADDRESS(6,COLUMN())&amp;":"&amp;ADDRESS(ROW()-1,COLUMN()))),IFERROR(VLOOKUP($C535,הוצאות!$B:$AA,O$4-1,FALSE),""))</f>
        <v/>
      </c>
    </row>
    <row r="536" spans="1:15" ht="16.5" thickBot="1" x14ac:dyDescent="0.3">
      <c r="A536" s="52">
        <f t="shared" si="9"/>
        <v>0</v>
      </c>
      <c r="C536" s="75" t="str">
        <f>IF(OR(C535="סה""כ",C535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6" s="76" t="str">
        <f>IF(C536="סה""כ","",IFERROR(VLOOKUP($C536,הוצאות!$B:$Z,5,FALSE),""))</f>
        <v/>
      </c>
      <c r="E536" s="77">
        <v>167435</v>
      </c>
      <c r="F536" s="77">
        <v>114565</v>
      </c>
      <c r="G536" s="77">
        <v>145246</v>
      </c>
      <c r="H536" s="78">
        <v>251440</v>
      </c>
      <c r="I536" s="78">
        <v>201029</v>
      </c>
      <c r="J536" s="78">
        <v>265358.28000000003</v>
      </c>
      <c r="K536" s="79" t="str">
        <f ca="1">IF($C536="סה""כ",SUM(INDIRECT(ADDRESS(6,COLUMN())&amp;":"&amp;ADDRESS(ROW()-1,COLUMN()))),IFERROR(VLOOKUP($C536,הוצאות!$B:$AA,K$4-1,FALSE),""))</f>
        <v/>
      </c>
      <c r="L536" s="79" t="str">
        <f ca="1">IF($C536="סה""כ",SUM(INDIRECT(ADDRESS(6,COLUMN())&amp;":"&amp;ADDRESS(ROW()-1,COLUMN()))),IFERROR(VLOOKUP($C536,הוצאות!$B:$AA,L$4-1,FALSE),""))</f>
        <v/>
      </c>
      <c r="M536" s="79" t="str">
        <f ca="1">IF($C536="סה""כ",SUM(INDIRECT(ADDRESS(6,COLUMN())&amp;":"&amp;ADDRESS(ROW()-1,COLUMN()))),IFERROR(VLOOKUP($C536,הוצאות!$B:$AA,M$4-1,FALSE),""))</f>
        <v/>
      </c>
      <c r="N536" s="79" t="str">
        <f ca="1">IF($C536="סה""כ",SUM(INDIRECT(ADDRESS(6,COLUMN())&amp;":"&amp;ADDRESS(ROW()-1,COLUMN()))),IFERROR(VLOOKUP($C536,הוצאות!$B:$AA,N$4-1,FALSE),""))</f>
        <v/>
      </c>
      <c r="O536" s="79" t="str">
        <f ca="1">IF($C536="סה""כ",SUM(INDIRECT(ADDRESS(6,COLUMN())&amp;":"&amp;ADDRESS(ROW()-1,COLUMN()))),IFERROR(VLOOKUP($C536,הוצאות!$B:$AA,O$4-1,FALSE),""))</f>
        <v/>
      </c>
    </row>
    <row r="537" spans="1:15" ht="16.5" thickBot="1" x14ac:dyDescent="0.3">
      <c r="A537" s="52">
        <f t="shared" si="9"/>
        <v>0</v>
      </c>
      <c r="C537" s="75" t="str">
        <f>IF(OR(C536="סה""כ",C536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7" s="76" t="str">
        <f>IF(C537="סה""כ","",IFERROR(VLOOKUP($C537,הוצאות!$B:$Z,5,FALSE),""))</f>
        <v/>
      </c>
      <c r="E537" s="77">
        <v>167435</v>
      </c>
      <c r="F537" s="77">
        <v>114565</v>
      </c>
      <c r="G537" s="77">
        <v>145246</v>
      </c>
      <c r="H537" s="78">
        <v>251440</v>
      </c>
      <c r="I537" s="78">
        <v>201029</v>
      </c>
      <c r="J537" s="78">
        <v>265358.28000000003</v>
      </c>
      <c r="K537" s="79" t="str">
        <f ca="1">IF($C537="סה""כ",SUM(INDIRECT(ADDRESS(6,COLUMN())&amp;":"&amp;ADDRESS(ROW()-1,COLUMN()))),IFERROR(VLOOKUP($C537,הוצאות!$B:$AA,K$4-1,FALSE),""))</f>
        <v/>
      </c>
      <c r="L537" s="79" t="str">
        <f ca="1">IF($C537="סה""כ",SUM(INDIRECT(ADDRESS(6,COLUMN())&amp;":"&amp;ADDRESS(ROW()-1,COLUMN()))),IFERROR(VLOOKUP($C537,הוצאות!$B:$AA,L$4-1,FALSE),""))</f>
        <v/>
      </c>
      <c r="M537" s="79" t="str">
        <f ca="1">IF($C537="סה""כ",SUM(INDIRECT(ADDRESS(6,COLUMN())&amp;":"&amp;ADDRESS(ROW()-1,COLUMN()))),IFERROR(VLOOKUP($C537,הוצאות!$B:$AA,M$4-1,FALSE),""))</f>
        <v/>
      </c>
      <c r="N537" s="79" t="str">
        <f ca="1">IF($C537="סה""כ",SUM(INDIRECT(ADDRESS(6,COLUMN())&amp;":"&amp;ADDRESS(ROW()-1,COLUMN()))),IFERROR(VLOOKUP($C537,הוצאות!$B:$AA,N$4-1,FALSE),""))</f>
        <v/>
      </c>
      <c r="O537" s="79" t="str">
        <f ca="1">IF($C537="סה""כ",SUM(INDIRECT(ADDRESS(6,COLUMN())&amp;":"&amp;ADDRESS(ROW()-1,COLUMN()))),IFERROR(VLOOKUP($C537,הוצאות!$B:$AA,O$4-1,FALSE),""))</f>
        <v/>
      </c>
    </row>
    <row r="538" spans="1:15" ht="16.5" thickBot="1" x14ac:dyDescent="0.3">
      <c r="A538" s="52">
        <f t="shared" si="9"/>
        <v>0</v>
      </c>
      <c r="C538" s="75" t="str">
        <f>IF(OR(C537="סה""כ",C537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8" s="76" t="str">
        <f>IF(C538="סה""כ","",IFERROR(VLOOKUP($C538,הוצאות!$B:$Z,5,FALSE),""))</f>
        <v/>
      </c>
      <c r="E538" s="77">
        <v>167435</v>
      </c>
      <c r="F538" s="77">
        <v>114565</v>
      </c>
      <c r="G538" s="77">
        <v>145246</v>
      </c>
      <c r="H538" s="78">
        <v>251440</v>
      </c>
      <c r="I538" s="78">
        <v>201029</v>
      </c>
      <c r="J538" s="78">
        <v>265358.28000000003</v>
      </c>
      <c r="K538" s="79" t="str">
        <f ca="1">IF($C538="סה""כ",SUM(INDIRECT(ADDRESS(6,COLUMN())&amp;":"&amp;ADDRESS(ROW()-1,COLUMN()))),IFERROR(VLOOKUP($C538,הוצאות!$B:$AA,K$4-1,FALSE),""))</f>
        <v/>
      </c>
      <c r="L538" s="79" t="str">
        <f ca="1">IF($C538="סה""כ",SUM(INDIRECT(ADDRESS(6,COLUMN())&amp;":"&amp;ADDRESS(ROW()-1,COLUMN()))),IFERROR(VLOOKUP($C538,הוצאות!$B:$AA,L$4-1,FALSE),""))</f>
        <v/>
      </c>
      <c r="M538" s="79" t="str">
        <f ca="1">IF($C538="סה""כ",SUM(INDIRECT(ADDRESS(6,COLUMN())&amp;":"&amp;ADDRESS(ROW()-1,COLUMN()))),IFERROR(VLOOKUP($C538,הוצאות!$B:$AA,M$4-1,FALSE),""))</f>
        <v/>
      </c>
      <c r="N538" s="79" t="str">
        <f ca="1">IF($C538="סה""כ",SUM(INDIRECT(ADDRESS(6,COLUMN())&amp;":"&amp;ADDRESS(ROW()-1,COLUMN()))),IFERROR(VLOOKUP($C538,הוצאות!$B:$AA,N$4-1,FALSE),""))</f>
        <v/>
      </c>
      <c r="O538" s="79" t="str">
        <f ca="1">IF($C538="סה""כ",SUM(INDIRECT(ADDRESS(6,COLUMN())&amp;":"&amp;ADDRESS(ROW()-1,COLUMN()))),IFERROR(VLOOKUP($C538,הוצאות!$B:$AA,O$4-1,FALSE),""))</f>
        <v/>
      </c>
    </row>
    <row r="539" spans="1:15" ht="16.5" thickBot="1" x14ac:dyDescent="0.3">
      <c r="A539" s="52">
        <f t="shared" si="9"/>
        <v>0</v>
      </c>
      <c r="C539" s="75" t="str">
        <f>IF(OR(C538="סה""כ",C538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39" s="76" t="str">
        <f>IF(C539="סה""כ","",IFERROR(VLOOKUP($C539,הוצאות!$B:$Z,5,FALSE),""))</f>
        <v/>
      </c>
      <c r="E539" s="77">
        <v>167435</v>
      </c>
      <c r="F539" s="77">
        <v>114565</v>
      </c>
      <c r="G539" s="77">
        <v>145246</v>
      </c>
      <c r="H539" s="78">
        <v>251440</v>
      </c>
      <c r="I539" s="78">
        <v>201029</v>
      </c>
      <c r="J539" s="78">
        <v>265358.28000000003</v>
      </c>
      <c r="K539" s="79" t="str">
        <f ca="1">IF($C539="סה""כ",SUM(INDIRECT(ADDRESS(6,COLUMN())&amp;":"&amp;ADDRESS(ROW()-1,COLUMN()))),IFERROR(VLOOKUP($C539,הוצאות!$B:$AA,K$4-1,FALSE),""))</f>
        <v/>
      </c>
      <c r="L539" s="79" t="str">
        <f ca="1">IF($C539="סה""כ",SUM(INDIRECT(ADDRESS(6,COLUMN())&amp;":"&amp;ADDRESS(ROW()-1,COLUMN()))),IFERROR(VLOOKUP($C539,הוצאות!$B:$AA,L$4-1,FALSE),""))</f>
        <v/>
      </c>
      <c r="M539" s="79" t="str">
        <f ca="1">IF($C539="סה""כ",SUM(INDIRECT(ADDRESS(6,COLUMN())&amp;":"&amp;ADDRESS(ROW()-1,COLUMN()))),IFERROR(VLOOKUP($C539,הוצאות!$B:$AA,M$4-1,FALSE),""))</f>
        <v/>
      </c>
      <c r="N539" s="79" t="str">
        <f ca="1">IF($C539="סה""כ",SUM(INDIRECT(ADDRESS(6,COLUMN())&amp;":"&amp;ADDRESS(ROW()-1,COLUMN()))),IFERROR(VLOOKUP($C539,הוצאות!$B:$AA,N$4-1,FALSE),""))</f>
        <v/>
      </c>
      <c r="O539" s="79" t="str">
        <f ca="1">IF($C539="סה""כ",SUM(INDIRECT(ADDRESS(6,COLUMN())&amp;":"&amp;ADDRESS(ROW()-1,COLUMN()))),IFERROR(VLOOKUP($C539,הוצאות!$B:$AA,O$4-1,FALSE),""))</f>
        <v/>
      </c>
    </row>
    <row r="540" spans="1:15" ht="16.5" thickBot="1" x14ac:dyDescent="0.3">
      <c r="A540" s="52">
        <f t="shared" si="9"/>
        <v>0</v>
      </c>
      <c r="C540" s="75" t="str">
        <f>IF(OR(C539="סה""כ",C539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0" s="76" t="str">
        <f>IF(C540="סה""כ","",IFERROR(VLOOKUP($C540,הוצאות!$B:$Z,5,FALSE),""))</f>
        <v/>
      </c>
      <c r="E540" s="77">
        <v>167435</v>
      </c>
      <c r="F540" s="77">
        <v>114565</v>
      </c>
      <c r="G540" s="77">
        <v>145246</v>
      </c>
      <c r="H540" s="78">
        <v>251440</v>
      </c>
      <c r="I540" s="78">
        <v>201029</v>
      </c>
      <c r="J540" s="78">
        <v>265358.28000000003</v>
      </c>
      <c r="K540" s="79" t="str">
        <f ca="1">IF($C540="סה""כ",SUM(INDIRECT(ADDRESS(6,COLUMN())&amp;":"&amp;ADDRESS(ROW()-1,COLUMN()))),IFERROR(VLOOKUP($C540,הוצאות!$B:$AA,K$4-1,FALSE),""))</f>
        <v/>
      </c>
      <c r="L540" s="79" t="str">
        <f ca="1">IF($C540="סה""כ",SUM(INDIRECT(ADDRESS(6,COLUMN())&amp;":"&amp;ADDRESS(ROW()-1,COLUMN()))),IFERROR(VLOOKUP($C540,הוצאות!$B:$AA,L$4-1,FALSE),""))</f>
        <v/>
      </c>
      <c r="M540" s="79" t="str">
        <f ca="1">IF($C540="סה""כ",SUM(INDIRECT(ADDRESS(6,COLUMN())&amp;":"&amp;ADDRESS(ROW()-1,COLUMN()))),IFERROR(VLOOKUP($C540,הוצאות!$B:$AA,M$4-1,FALSE),""))</f>
        <v/>
      </c>
      <c r="N540" s="79" t="str">
        <f ca="1">IF($C540="סה""כ",SUM(INDIRECT(ADDRESS(6,COLUMN())&amp;":"&amp;ADDRESS(ROW()-1,COLUMN()))),IFERROR(VLOOKUP($C540,הוצאות!$B:$AA,N$4-1,FALSE),""))</f>
        <v/>
      </c>
      <c r="O540" s="79" t="str">
        <f ca="1">IF($C540="סה""כ",SUM(INDIRECT(ADDRESS(6,COLUMN())&amp;":"&amp;ADDRESS(ROW()-1,COLUMN()))),IFERROR(VLOOKUP($C540,הוצאות!$B:$AA,O$4-1,FALSE),""))</f>
        <v/>
      </c>
    </row>
    <row r="541" spans="1:15" ht="16.5" thickBot="1" x14ac:dyDescent="0.3">
      <c r="A541" s="52">
        <f t="shared" si="9"/>
        <v>0</v>
      </c>
      <c r="C541" s="75" t="str">
        <f>IF(OR(C540="סה""כ",C540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1" s="76" t="str">
        <f>IF(C541="סה""כ","",IFERROR(VLOOKUP($C541,הוצאות!$B:$Z,5,FALSE),""))</f>
        <v/>
      </c>
      <c r="E541" s="77">
        <v>167435</v>
      </c>
      <c r="F541" s="77">
        <v>114565</v>
      </c>
      <c r="G541" s="77">
        <v>145246</v>
      </c>
      <c r="H541" s="78">
        <v>251440</v>
      </c>
      <c r="I541" s="78">
        <v>201029</v>
      </c>
      <c r="J541" s="78">
        <v>265358.28000000003</v>
      </c>
      <c r="K541" s="79" t="str">
        <f ca="1">IF($C541="סה""כ",SUM(INDIRECT(ADDRESS(6,COLUMN())&amp;":"&amp;ADDRESS(ROW()-1,COLUMN()))),IFERROR(VLOOKUP($C541,הוצאות!$B:$AA,K$4-1,FALSE),""))</f>
        <v/>
      </c>
      <c r="L541" s="79" t="str">
        <f ca="1">IF($C541="סה""כ",SUM(INDIRECT(ADDRESS(6,COLUMN())&amp;":"&amp;ADDRESS(ROW()-1,COLUMN()))),IFERROR(VLOOKUP($C541,הוצאות!$B:$AA,L$4-1,FALSE),""))</f>
        <v/>
      </c>
      <c r="M541" s="79" t="str">
        <f ca="1">IF($C541="סה""כ",SUM(INDIRECT(ADDRESS(6,COLUMN())&amp;":"&amp;ADDRESS(ROW()-1,COLUMN()))),IFERROR(VLOOKUP($C541,הוצאות!$B:$AA,M$4-1,FALSE),""))</f>
        <v/>
      </c>
      <c r="N541" s="79" t="str">
        <f ca="1">IF($C541="סה""כ",SUM(INDIRECT(ADDRESS(6,COLUMN())&amp;":"&amp;ADDRESS(ROW()-1,COLUMN()))),IFERROR(VLOOKUP($C541,הוצאות!$B:$AA,N$4-1,FALSE),""))</f>
        <v/>
      </c>
      <c r="O541" s="79" t="str">
        <f ca="1">IF($C541="סה""כ",SUM(INDIRECT(ADDRESS(6,COLUMN())&amp;":"&amp;ADDRESS(ROW()-1,COLUMN()))),IFERROR(VLOOKUP($C541,הוצאות!$B:$AA,O$4-1,FALSE),""))</f>
        <v/>
      </c>
    </row>
    <row r="542" spans="1:15" ht="16.5" thickBot="1" x14ac:dyDescent="0.3">
      <c r="A542" s="52">
        <f t="shared" si="9"/>
        <v>0</v>
      </c>
      <c r="C542" s="75" t="str">
        <f>IF(OR(C541="סה""כ",C541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2" s="76" t="str">
        <f>IF(C542="סה""כ","",IFERROR(VLOOKUP($C542,הוצאות!$B:$Z,5,FALSE),""))</f>
        <v/>
      </c>
      <c r="E542" s="77">
        <v>167435</v>
      </c>
      <c r="F542" s="77">
        <v>114565</v>
      </c>
      <c r="G542" s="77">
        <v>145246</v>
      </c>
      <c r="H542" s="78">
        <v>251440</v>
      </c>
      <c r="I542" s="78">
        <v>201029</v>
      </c>
      <c r="J542" s="78">
        <v>265358.28000000003</v>
      </c>
      <c r="K542" s="79" t="str">
        <f ca="1">IF($C542="סה""כ",SUM(INDIRECT(ADDRESS(6,COLUMN())&amp;":"&amp;ADDRESS(ROW()-1,COLUMN()))),IFERROR(VLOOKUP($C542,הוצאות!$B:$AA,K$4-1,FALSE),""))</f>
        <v/>
      </c>
      <c r="L542" s="79" t="str">
        <f ca="1">IF($C542="סה""כ",SUM(INDIRECT(ADDRESS(6,COLUMN())&amp;":"&amp;ADDRESS(ROW()-1,COLUMN()))),IFERROR(VLOOKUP($C542,הוצאות!$B:$AA,L$4-1,FALSE),""))</f>
        <v/>
      </c>
      <c r="M542" s="79" t="str">
        <f ca="1">IF($C542="סה""כ",SUM(INDIRECT(ADDRESS(6,COLUMN())&amp;":"&amp;ADDRESS(ROW()-1,COLUMN()))),IFERROR(VLOOKUP($C542,הוצאות!$B:$AA,M$4-1,FALSE),""))</f>
        <v/>
      </c>
      <c r="N542" s="79" t="str">
        <f ca="1">IF($C542="סה""כ",SUM(INDIRECT(ADDRESS(6,COLUMN())&amp;":"&amp;ADDRESS(ROW()-1,COLUMN()))),IFERROR(VLOOKUP($C542,הוצאות!$B:$AA,N$4-1,FALSE),""))</f>
        <v/>
      </c>
      <c r="O542" s="79" t="str">
        <f ca="1">IF($C542="סה""כ",SUM(INDIRECT(ADDRESS(6,COLUMN())&amp;":"&amp;ADDRESS(ROW()-1,COLUMN()))),IFERROR(VLOOKUP($C542,הוצאות!$B:$AA,O$4-1,FALSE),""))</f>
        <v/>
      </c>
    </row>
    <row r="543" spans="1:15" ht="16.5" thickBot="1" x14ac:dyDescent="0.3">
      <c r="A543" s="52">
        <f t="shared" si="9"/>
        <v>0</v>
      </c>
      <c r="C543" s="75" t="str">
        <f>IF(OR(C542="סה""כ",C542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3" s="76" t="str">
        <f>IF(C543="סה""כ","",IFERROR(VLOOKUP($C543,הוצאות!$B:$Z,5,FALSE),""))</f>
        <v/>
      </c>
      <c r="E543" s="77">
        <v>167435</v>
      </c>
      <c r="F543" s="77">
        <v>114565</v>
      </c>
      <c r="G543" s="77">
        <v>145246</v>
      </c>
      <c r="H543" s="78">
        <v>251440</v>
      </c>
      <c r="I543" s="78">
        <v>201029</v>
      </c>
      <c r="J543" s="78">
        <v>265358.28000000003</v>
      </c>
      <c r="K543" s="79" t="str">
        <f ca="1">IF($C543="סה""כ",SUM(INDIRECT(ADDRESS(6,COLUMN())&amp;":"&amp;ADDRESS(ROW()-1,COLUMN()))),IFERROR(VLOOKUP($C543,הוצאות!$B:$AA,K$4-1,FALSE),""))</f>
        <v/>
      </c>
      <c r="L543" s="79" t="str">
        <f ca="1">IF($C543="סה""כ",SUM(INDIRECT(ADDRESS(6,COLUMN())&amp;":"&amp;ADDRESS(ROW()-1,COLUMN()))),IFERROR(VLOOKUP($C543,הוצאות!$B:$AA,L$4-1,FALSE),""))</f>
        <v/>
      </c>
      <c r="M543" s="79" t="str">
        <f ca="1">IF($C543="סה""כ",SUM(INDIRECT(ADDRESS(6,COLUMN())&amp;":"&amp;ADDRESS(ROW()-1,COLUMN()))),IFERROR(VLOOKUP($C543,הוצאות!$B:$AA,M$4-1,FALSE),""))</f>
        <v/>
      </c>
      <c r="N543" s="79" t="str">
        <f ca="1">IF($C543="סה""כ",SUM(INDIRECT(ADDRESS(6,COLUMN())&amp;":"&amp;ADDRESS(ROW()-1,COLUMN()))),IFERROR(VLOOKUP($C543,הוצאות!$B:$AA,N$4-1,FALSE),""))</f>
        <v/>
      </c>
      <c r="O543" s="79" t="str">
        <f ca="1">IF($C543="סה""כ",SUM(INDIRECT(ADDRESS(6,COLUMN())&amp;":"&amp;ADDRESS(ROW()-1,COLUMN()))),IFERROR(VLOOKUP($C543,הוצאות!$B:$AA,O$4-1,FALSE),""))</f>
        <v/>
      </c>
    </row>
    <row r="544" spans="1:15" ht="16.5" thickBot="1" x14ac:dyDescent="0.3">
      <c r="A544" s="52">
        <f t="shared" si="9"/>
        <v>0</v>
      </c>
      <c r="C544" s="75" t="str">
        <f>IF(OR(C543="סה""כ",C543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4" s="76" t="str">
        <f>IF(C544="סה""כ","",IFERROR(VLOOKUP($C544,הוצאות!$B:$Z,5,FALSE),""))</f>
        <v/>
      </c>
      <c r="E544" s="77">
        <v>167435</v>
      </c>
      <c r="F544" s="77">
        <v>114565</v>
      </c>
      <c r="G544" s="77">
        <v>145246</v>
      </c>
      <c r="H544" s="78">
        <v>251440</v>
      </c>
      <c r="I544" s="78">
        <v>201029</v>
      </c>
      <c r="J544" s="78">
        <v>265358.28000000003</v>
      </c>
      <c r="K544" s="79" t="str">
        <f ca="1">IF($C544="סה""כ",SUM(INDIRECT(ADDRESS(6,COLUMN())&amp;":"&amp;ADDRESS(ROW()-1,COLUMN()))),IFERROR(VLOOKUP($C544,הוצאות!$B:$AA,K$4-1,FALSE),""))</f>
        <v/>
      </c>
      <c r="L544" s="79" t="str">
        <f ca="1">IF($C544="סה""כ",SUM(INDIRECT(ADDRESS(6,COLUMN())&amp;":"&amp;ADDRESS(ROW()-1,COLUMN()))),IFERROR(VLOOKUP($C544,הוצאות!$B:$AA,L$4-1,FALSE),""))</f>
        <v/>
      </c>
      <c r="M544" s="79" t="str">
        <f ca="1">IF($C544="סה""כ",SUM(INDIRECT(ADDRESS(6,COLUMN())&amp;":"&amp;ADDRESS(ROW()-1,COLUMN()))),IFERROR(VLOOKUP($C544,הוצאות!$B:$AA,M$4-1,FALSE),""))</f>
        <v/>
      </c>
      <c r="N544" s="79" t="str">
        <f ca="1">IF($C544="סה""כ",SUM(INDIRECT(ADDRESS(6,COLUMN())&amp;":"&amp;ADDRESS(ROW()-1,COLUMN()))),IFERROR(VLOOKUP($C544,הוצאות!$B:$AA,N$4-1,FALSE),""))</f>
        <v/>
      </c>
      <c r="O544" s="79" t="str">
        <f ca="1">IF($C544="סה""כ",SUM(INDIRECT(ADDRESS(6,COLUMN())&amp;":"&amp;ADDRESS(ROW()-1,COLUMN()))),IFERROR(VLOOKUP($C544,הוצאות!$B:$AA,O$4-1,FALSE),""))</f>
        <v/>
      </c>
    </row>
    <row r="545" spans="1:15" ht="16.5" thickBot="1" x14ac:dyDescent="0.3">
      <c r="A545" s="52">
        <f t="shared" si="9"/>
        <v>0</v>
      </c>
      <c r="C545" s="75" t="str">
        <f>IF(OR(C544="סה""כ",C544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5" s="76" t="str">
        <f>IF(C545="סה""כ","",IFERROR(VLOOKUP($C545,הוצאות!$B:$Z,5,FALSE),""))</f>
        <v/>
      </c>
      <c r="E545" s="77">
        <v>167435</v>
      </c>
      <c r="F545" s="77">
        <v>114565</v>
      </c>
      <c r="G545" s="77">
        <v>145246</v>
      </c>
      <c r="H545" s="78">
        <v>251440</v>
      </c>
      <c r="I545" s="78">
        <v>201029</v>
      </c>
      <c r="J545" s="78">
        <v>265358.28000000003</v>
      </c>
      <c r="K545" s="79" t="str">
        <f ca="1">IF($C545="סה""כ",SUM(INDIRECT(ADDRESS(6,COLUMN())&amp;":"&amp;ADDRESS(ROW()-1,COLUMN()))),IFERROR(VLOOKUP($C545,הוצאות!$B:$AA,K$4-1,FALSE),""))</f>
        <v/>
      </c>
      <c r="L545" s="79" t="str">
        <f ca="1">IF($C545="סה""כ",SUM(INDIRECT(ADDRESS(6,COLUMN())&amp;":"&amp;ADDRESS(ROW()-1,COLUMN()))),IFERROR(VLOOKUP($C545,הוצאות!$B:$AA,L$4-1,FALSE),""))</f>
        <v/>
      </c>
      <c r="M545" s="79" t="str">
        <f ca="1">IF($C545="סה""כ",SUM(INDIRECT(ADDRESS(6,COLUMN())&amp;":"&amp;ADDRESS(ROW()-1,COLUMN()))),IFERROR(VLOOKUP($C545,הוצאות!$B:$AA,M$4-1,FALSE),""))</f>
        <v/>
      </c>
      <c r="N545" s="79" t="str">
        <f ca="1">IF($C545="סה""כ",SUM(INDIRECT(ADDRESS(6,COLUMN())&amp;":"&amp;ADDRESS(ROW()-1,COLUMN()))),IFERROR(VLOOKUP($C545,הוצאות!$B:$AA,N$4-1,FALSE),""))</f>
        <v/>
      </c>
      <c r="O545" s="79" t="str">
        <f ca="1">IF($C545="סה""כ",SUM(INDIRECT(ADDRESS(6,COLUMN())&amp;":"&amp;ADDRESS(ROW()-1,COLUMN()))),IFERROR(VLOOKUP($C545,הוצאות!$B:$AA,O$4-1,FALSE),""))</f>
        <v/>
      </c>
    </row>
    <row r="546" spans="1:15" ht="16.5" thickBot="1" x14ac:dyDescent="0.3">
      <c r="A546" s="52">
        <f t="shared" si="9"/>
        <v>0</v>
      </c>
      <c r="C546" s="75" t="str">
        <f>IF(OR(C545="סה""כ",C545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6" s="76" t="str">
        <f>IF(C546="סה""כ","",IFERROR(VLOOKUP($C546,הוצאות!$B:$Z,5,FALSE),""))</f>
        <v/>
      </c>
      <c r="E546" s="77">
        <v>167435</v>
      </c>
      <c r="F546" s="77">
        <v>114565</v>
      </c>
      <c r="G546" s="77">
        <v>145246</v>
      </c>
      <c r="H546" s="78">
        <v>251440</v>
      </c>
      <c r="I546" s="78">
        <v>201029</v>
      </c>
      <c r="J546" s="78">
        <v>265358.28000000003</v>
      </c>
      <c r="K546" s="79" t="str">
        <f ca="1">IF($C546="סה""כ",SUM(INDIRECT(ADDRESS(6,COLUMN())&amp;":"&amp;ADDRESS(ROW()-1,COLUMN()))),IFERROR(VLOOKUP($C546,הוצאות!$B:$AA,K$4-1,FALSE),""))</f>
        <v/>
      </c>
      <c r="L546" s="79" t="str">
        <f ca="1">IF($C546="סה""כ",SUM(INDIRECT(ADDRESS(6,COLUMN())&amp;":"&amp;ADDRESS(ROW()-1,COLUMN()))),IFERROR(VLOOKUP($C546,הוצאות!$B:$AA,L$4-1,FALSE),""))</f>
        <v/>
      </c>
      <c r="M546" s="79" t="str">
        <f ca="1">IF($C546="סה""כ",SUM(INDIRECT(ADDRESS(6,COLUMN())&amp;":"&amp;ADDRESS(ROW()-1,COLUMN()))),IFERROR(VLOOKUP($C546,הוצאות!$B:$AA,M$4-1,FALSE),""))</f>
        <v/>
      </c>
      <c r="N546" s="79" t="str">
        <f ca="1">IF($C546="סה""כ",SUM(INDIRECT(ADDRESS(6,COLUMN())&amp;":"&amp;ADDRESS(ROW()-1,COLUMN()))),IFERROR(VLOOKUP($C546,הוצאות!$B:$AA,N$4-1,FALSE),""))</f>
        <v/>
      </c>
      <c r="O546" s="79" t="str">
        <f ca="1">IF($C546="סה""כ",SUM(INDIRECT(ADDRESS(6,COLUMN())&amp;":"&amp;ADDRESS(ROW()-1,COLUMN()))),IFERROR(VLOOKUP($C546,הוצאות!$B:$AA,O$4-1,FALSE),""))</f>
        <v/>
      </c>
    </row>
    <row r="547" spans="1:15" ht="16.5" thickBot="1" x14ac:dyDescent="0.3">
      <c r="A547" s="52">
        <f t="shared" si="9"/>
        <v>0</v>
      </c>
      <c r="C547" s="75" t="str">
        <f>IF(OR(C546="סה""כ",C546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7" s="76" t="str">
        <f>IF(C547="סה""כ","",IFERROR(VLOOKUP($C547,הוצאות!$B:$Z,5,FALSE),""))</f>
        <v/>
      </c>
      <c r="E547" s="77">
        <v>167435</v>
      </c>
      <c r="F547" s="77">
        <v>114565</v>
      </c>
      <c r="G547" s="77">
        <v>145246</v>
      </c>
      <c r="H547" s="78">
        <v>251440</v>
      </c>
      <c r="I547" s="78">
        <v>201029</v>
      </c>
      <c r="J547" s="78">
        <v>265358.28000000003</v>
      </c>
      <c r="K547" s="79" t="str">
        <f ca="1">IF($C547="סה""כ",SUM(INDIRECT(ADDRESS(6,COLUMN())&amp;":"&amp;ADDRESS(ROW()-1,COLUMN()))),IFERROR(VLOOKUP($C547,הוצאות!$B:$AA,K$4-1,FALSE),""))</f>
        <v/>
      </c>
      <c r="L547" s="79" t="str">
        <f ca="1">IF($C547="סה""כ",SUM(INDIRECT(ADDRESS(6,COLUMN())&amp;":"&amp;ADDRESS(ROW()-1,COLUMN()))),IFERROR(VLOOKUP($C547,הוצאות!$B:$AA,L$4-1,FALSE),""))</f>
        <v/>
      </c>
      <c r="M547" s="79" t="str">
        <f ca="1">IF($C547="סה""כ",SUM(INDIRECT(ADDRESS(6,COLUMN())&amp;":"&amp;ADDRESS(ROW()-1,COLUMN()))),IFERROR(VLOOKUP($C547,הוצאות!$B:$AA,M$4-1,FALSE),""))</f>
        <v/>
      </c>
      <c r="N547" s="79" t="str">
        <f ca="1">IF($C547="סה""כ",SUM(INDIRECT(ADDRESS(6,COLUMN())&amp;":"&amp;ADDRESS(ROW()-1,COLUMN()))),IFERROR(VLOOKUP($C547,הוצאות!$B:$AA,N$4-1,FALSE),""))</f>
        <v/>
      </c>
      <c r="O547" s="79" t="str">
        <f ca="1">IF($C547="סה""כ",SUM(INDIRECT(ADDRESS(6,COLUMN())&amp;":"&amp;ADDRESS(ROW()-1,COLUMN()))),IFERROR(VLOOKUP($C547,הוצאות!$B:$AA,O$4-1,FALSE),""))</f>
        <v/>
      </c>
    </row>
    <row r="548" spans="1:15" ht="16.5" thickBot="1" x14ac:dyDescent="0.3">
      <c r="A548" s="52">
        <f t="shared" si="9"/>
        <v>0</v>
      </c>
      <c r="C548" s="75" t="str">
        <f>IF(OR(C547="סה""כ",C547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8" s="76" t="str">
        <f>IF(C548="סה""כ","",IFERROR(VLOOKUP($C548,הוצאות!$B:$Z,5,FALSE),""))</f>
        <v/>
      </c>
      <c r="E548" s="77">
        <v>167435</v>
      </c>
      <c r="F548" s="77">
        <v>114565</v>
      </c>
      <c r="G548" s="77">
        <v>145246</v>
      </c>
      <c r="H548" s="78">
        <v>251440</v>
      </c>
      <c r="I548" s="78">
        <v>201029</v>
      </c>
      <c r="J548" s="78">
        <v>265358.28000000003</v>
      </c>
      <c r="K548" s="79" t="str">
        <f ca="1">IF($C548="סה""כ",SUM(INDIRECT(ADDRESS(6,COLUMN())&amp;":"&amp;ADDRESS(ROW()-1,COLUMN()))),IFERROR(VLOOKUP($C548,הוצאות!$B:$AA,K$4-1,FALSE),""))</f>
        <v/>
      </c>
      <c r="L548" s="79" t="str">
        <f ca="1">IF($C548="סה""כ",SUM(INDIRECT(ADDRESS(6,COLUMN())&amp;":"&amp;ADDRESS(ROW()-1,COLUMN()))),IFERROR(VLOOKUP($C548,הוצאות!$B:$AA,L$4-1,FALSE),""))</f>
        <v/>
      </c>
      <c r="M548" s="79" t="str">
        <f ca="1">IF($C548="סה""כ",SUM(INDIRECT(ADDRESS(6,COLUMN())&amp;":"&amp;ADDRESS(ROW()-1,COLUMN()))),IFERROR(VLOOKUP($C548,הוצאות!$B:$AA,M$4-1,FALSE),""))</f>
        <v/>
      </c>
      <c r="N548" s="79" t="str">
        <f ca="1">IF($C548="סה""כ",SUM(INDIRECT(ADDRESS(6,COLUMN())&amp;":"&amp;ADDRESS(ROW()-1,COLUMN()))),IFERROR(VLOOKUP($C548,הוצאות!$B:$AA,N$4-1,FALSE),""))</f>
        <v/>
      </c>
      <c r="O548" s="79" t="str">
        <f ca="1">IF($C548="סה""כ",SUM(INDIRECT(ADDRESS(6,COLUMN())&amp;":"&amp;ADDRESS(ROW()-1,COLUMN()))),IFERROR(VLOOKUP($C548,הוצאות!$B:$AA,O$4-1,FALSE),""))</f>
        <v/>
      </c>
    </row>
    <row r="549" spans="1:15" ht="16.5" thickBot="1" x14ac:dyDescent="0.3">
      <c r="A549" s="52">
        <f t="shared" si="9"/>
        <v>0</v>
      </c>
      <c r="C549" s="75" t="str">
        <f>IF(OR(C548="סה""כ",C548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49" s="76" t="str">
        <f>IF(C549="סה""כ","",IFERROR(VLOOKUP($C549,הוצאות!$B:$Z,5,FALSE),""))</f>
        <v/>
      </c>
      <c r="E549" s="77">
        <v>167435</v>
      </c>
      <c r="F549" s="77">
        <v>114565</v>
      </c>
      <c r="G549" s="77">
        <v>145246</v>
      </c>
      <c r="H549" s="78">
        <v>251440</v>
      </c>
      <c r="I549" s="78">
        <v>201029</v>
      </c>
      <c r="J549" s="78">
        <v>265358.28000000003</v>
      </c>
      <c r="K549" s="79" t="str">
        <f ca="1">IF($C549="סה""כ",SUM(INDIRECT(ADDRESS(6,COLUMN())&amp;":"&amp;ADDRESS(ROW()-1,COLUMN()))),IFERROR(VLOOKUP($C549,הוצאות!$B:$AA,K$4-1,FALSE),""))</f>
        <v/>
      </c>
      <c r="L549" s="79" t="str">
        <f ca="1">IF($C549="סה""כ",SUM(INDIRECT(ADDRESS(6,COLUMN())&amp;":"&amp;ADDRESS(ROW()-1,COLUMN()))),IFERROR(VLOOKUP($C549,הוצאות!$B:$AA,L$4-1,FALSE),""))</f>
        <v/>
      </c>
      <c r="M549" s="79" t="str">
        <f ca="1">IF($C549="סה""כ",SUM(INDIRECT(ADDRESS(6,COLUMN())&amp;":"&amp;ADDRESS(ROW()-1,COLUMN()))),IFERROR(VLOOKUP($C549,הוצאות!$B:$AA,M$4-1,FALSE),""))</f>
        <v/>
      </c>
      <c r="N549" s="79" t="str">
        <f ca="1">IF($C549="סה""כ",SUM(INDIRECT(ADDRESS(6,COLUMN())&amp;":"&amp;ADDRESS(ROW()-1,COLUMN()))),IFERROR(VLOOKUP($C549,הוצאות!$B:$AA,N$4-1,FALSE),""))</f>
        <v/>
      </c>
      <c r="O549" s="79" t="str">
        <f ca="1">IF($C549="סה""כ",SUM(INDIRECT(ADDRESS(6,COLUMN())&amp;":"&amp;ADDRESS(ROW()-1,COLUMN()))),IFERROR(VLOOKUP($C549,הוצאות!$B:$AA,O$4-1,FALSE),""))</f>
        <v/>
      </c>
    </row>
    <row r="550" spans="1:15" ht="16.5" thickBot="1" x14ac:dyDescent="0.3">
      <c r="A550" s="52">
        <f t="shared" si="9"/>
        <v>0</v>
      </c>
      <c r="C550" s="75" t="str">
        <f>IF(OR(C549="סה""כ",C549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0" s="76" t="str">
        <f>IF(C550="סה""כ","",IFERROR(VLOOKUP($C550,הוצאות!$B:$Z,5,FALSE),""))</f>
        <v/>
      </c>
      <c r="E550" s="77">
        <v>167435</v>
      </c>
      <c r="F550" s="77">
        <v>114565</v>
      </c>
      <c r="G550" s="77">
        <v>145246</v>
      </c>
      <c r="H550" s="78">
        <v>251440</v>
      </c>
      <c r="I550" s="78">
        <v>201029</v>
      </c>
      <c r="J550" s="78">
        <v>265358.28000000003</v>
      </c>
      <c r="K550" s="79" t="str">
        <f ca="1">IF($C550="סה""כ",SUM(INDIRECT(ADDRESS(6,COLUMN())&amp;":"&amp;ADDRESS(ROW()-1,COLUMN()))),IFERROR(VLOOKUP($C550,הוצאות!$B:$AA,K$4-1,FALSE),""))</f>
        <v/>
      </c>
      <c r="L550" s="79" t="str">
        <f ca="1">IF($C550="סה""כ",SUM(INDIRECT(ADDRESS(6,COLUMN())&amp;":"&amp;ADDRESS(ROW()-1,COLUMN()))),IFERROR(VLOOKUP($C550,הוצאות!$B:$AA,L$4-1,FALSE),""))</f>
        <v/>
      </c>
      <c r="M550" s="79" t="str">
        <f ca="1">IF($C550="סה""כ",SUM(INDIRECT(ADDRESS(6,COLUMN())&amp;":"&amp;ADDRESS(ROW()-1,COLUMN()))),IFERROR(VLOOKUP($C550,הוצאות!$B:$AA,M$4-1,FALSE),""))</f>
        <v/>
      </c>
      <c r="N550" s="79" t="str">
        <f ca="1">IF($C550="סה""כ",SUM(INDIRECT(ADDRESS(6,COLUMN())&amp;":"&amp;ADDRESS(ROW()-1,COLUMN()))),IFERROR(VLOOKUP($C550,הוצאות!$B:$AA,N$4-1,FALSE),""))</f>
        <v/>
      </c>
      <c r="O550" s="79" t="str">
        <f ca="1">IF($C550="סה""כ",SUM(INDIRECT(ADDRESS(6,COLUMN())&amp;":"&amp;ADDRESS(ROW()-1,COLUMN()))),IFERROR(VLOOKUP($C550,הוצאות!$B:$AA,O$4-1,FALSE),""))</f>
        <v/>
      </c>
    </row>
    <row r="551" spans="1:15" ht="16.5" thickBot="1" x14ac:dyDescent="0.3">
      <c r="A551" s="52">
        <f t="shared" si="9"/>
        <v>0</v>
      </c>
      <c r="C551" s="75" t="str">
        <f>IF(OR(C550="סה""כ",C550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1" s="76" t="str">
        <f>IF(C551="סה""כ","",IFERROR(VLOOKUP($C551,הוצאות!$B:$Z,5,FALSE),""))</f>
        <v/>
      </c>
      <c r="E551" s="77">
        <v>167435</v>
      </c>
      <c r="F551" s="77">
        <v>114565</v>
      </c>
      <c r="G551" s="77">
        <v>145246</v>
      </c>
      <c r="H551" s="78">
        <v>251440</v>
      </c>
      <c r="I551" s="78">
        <v>201029</v>
      </c>
      <c r="J551" s="78">
        <v>265358.28000000003</v>
      </c>
      <c r="K551" s="79" t="str">
        <f ca="1">IF($C551="סה""כ",SUM(INDIRECT(ADDRESS(6,COLUMN())&amp;":"&amp;ADDRESS(ROW()-1,COLUMN()))),IFERROR(VLOOKUP($C551,הוצאות!$B:$AA,K$4-1,FALSE),""))</f>
        <v/>
      </c>
      <c r="L551" s="79" t="str">
        <f ca="1">IF($C551="סה""כ",SUM(INDIRECT(ADDRESS(6,COLUMN())&amp;":"&amp;ADDRESS(ROW()-1,COLUMN()))),IFERROR(VLOOKUP($C551,הוצאות!$B:$AA,L$4-1,FALSE),""))</f>
        <v/>
      </c>
      <c r="M551" s="79" t="str">
        <f ca="1">IF($C551="סה""כ",SUM(INDIRECT(ADDRESS(6,COLUMN())&amp;":"&amp;ADDRESS(ROW()-1,COLUMN()))),IFERROR(VLOOKUP($C551,הוצאות!$B:$AA,M$4-1,FALSE),""))</f>
        <v/>
      </c>
      <c r="N551" s="79" t="str">
        <f ca="1">IF($C551="סה""כ",SUM(INDIRECT(ADDRESS(6,COLUMN())&amp;":"&amp;ADDRESS(ROW()-1,COLUMN()))),IFERROR(VLOOKUP($C551,הוצאות!$B:$AA,N$4-1,FALSE),""))</f>
        <v/>
      </c>
      <c r="O551" s="79" t="str">
        <f ca="1">IF($C551="סה""כ",SUM(INDIRECT(ADDRESS(6,COLUMN())&amp;":"&amp;ADDRESS(ROW()-1,COLUMN()))),IFERROR(VLOOKUP($C551,הוצאות!$B:$AA,O$4-1,FALSE),""))</f>
        <v/>
      </c>
    </row>
    <row r="552" spans="1:15" ht="16.5" thickBot="1" x14ac:dyDescent="0.3">
      <c r="A552" s="52">
        <f t="shared" si="9"/>
        <v>0</v>
      </c>
      <c r="C552" s="75" t="str">
        <f>IF(OR(C551="סה""כ",C551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2" s="76" t="str">
        <f>IF(C552="סה""כ","",IFERROR(VLOOKUP($C552,הוצאות!$B:$Z,5,FALSE),""))</f>
        <v/>
      </c>
      <c r="E552" s="77">
        <v>167435</v>
      </c>
      <c r="F552" s="77">
        <v>114565</v>
      </c>
      <c r="G552" s="77">
        <v>145246</v>
      </c>
      <c r="H552" s="78">
        <v>251440</v>
      </c>
      <c r="I552" s="78">
        <v>201029</v>
      </c>
      <c r="J552" s="78">
        <v>265358.28000000003</v>
      </c>
      <c r="K552" s="79" t="str">
        <f ca="1">IF($C552="סה""כ",SUM(INDIRECT(ADDRESS(6,COLUMN())&amp;":"&amp;ADDRESS(ROW()-1,COLUMN()))),IFERROR(VLOOKUP($C552,הוצאות!$B:$AA,K$4-1,FALSE),""))</f>
        <v/>
      </c>
      <c r="L552" s="79" t="str">
        <f ca="1">IF($C552="סה""כ",SUM(INDIRECT(ADDRESS(6,COLUMN())&amp;":"&amp;ADDRESS(ROW()-1,COLUMN()))),IFERROR(VLOOKUP($C552,הוצאות!$B:$AA,L$4-1,FALSE),""))</f>
        <v/>
      </c>
      <c r="M552" s="79" t="str">
        <f ca="1">IF($C552="סה""כ",SUM(INDIRECT(ADDRESS(6,COLUMN())&amp;":"&amp;ADDRESS(ROW()-1,COLUMN()))),IFERROR(VLOOKUP($C552,הוצאות!$B:$AA,M$4-1,FALSE),""))</f>
        <v/>
      </c>
      <c r="N552" s="79" t="str">
        <f ca="1">IF($C552="סה""כ",SUM(INDIRECT(ADDRESS(6,COLUMN())&amp;":"&amp;ADDRESS(ROW()-1,COLUMN()))),IFERROR(VLOOKUP($C552,הוצאות!$B:$AA,N$4-1,FALSE),""))</f>
        <v/>
      </c>
      <c r="O552" s="79" t="str">
        <f ca="1">IF($C552="סה""כ",SUM(INDIRECT(ADDRESS(6,COLUMN())&amp;":"&amp;ADDRESS(ROW()-1,COLUMN()))),IFERROR(VLOOKUP($C552,הוצאות!$B:$AA,O$4-1,FALSE),""))</f>
        <v/>
      </c>
    </row>
    <row r="553" spans="1:15" ht="16.5" thickBot="1" x14ac:dyDescent="0.3">
      <c r="A553" s="52">
        <f t="shared" si="9"/>
        <v>0</v>
      </c>
      <c r="C553" s="75" t="str">
        <f>IF(OR(C552="סה""כ",C552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3" s="76" t="str">
        <f>IF(C553="סה""כ","",IFERROR(VLOOKUP($C553,הוצאות!$B:$Z,5,FALSE),""))</f>
        <v/>
      </c>
      <c r="E553" s="77">
        <v>167435</v>
      </c>
      <c r="F553" s="77">
        <v>114565</v>
      </c>
      <c r="G553" s="77">
        <v>145246</v>
      </c>
      <c r="H553" s="78">
        <v>251440</v>
      </c>
      <c r="I553" s="78">
        <v>201029</v>
      </c>
      <c r="J553" s="78">
        <v>265358.28000000003</v>
      </c>
      <c r="K553" s="79" t="str">
        <f ca="1">IF($C553="סה""כ",SUM(INDIRECT(ADDRESS(6,COLUMN())&amp;":"&amp;ADDRESS(ROW()-1,COLUMN()))),IFERROR(VLOOKUP($C553,הוצאות!$B:$AA,K$4-1,FALSE),""))</f>
        <v/>
      </c>
      <c r="L553" s="79" t="str">
        <f ca="1">IF($C553="סה""כ",SUM(INDIRECT(ADDRESS(6,COLUMN())&amp;":"&amp;ADDRESS(ROW()-1,COLUMN()))),IFERROR(VLOOKUP($C553,הוצאות!$B:$AA,L$4-1,FALSE),""))</f>
        <v/>
      </c>
      <c r="M553" s="79" t="str">
        <f ca="1">IF($C553="סה""כ",SUM(INDIRECT(ADDRESS(6,COLUMN())&amp;":"&amp;ADDRESS(ROW()-1,COLUMN()))),IFERROR(VLOOKUP($C553,הוצאות!$B:$AA,M$4-1,FALSE),""))</f>
        <v/>
      </c>
      <c r="N553" s="79" t="str">
        <f ca="1">IF($C553="סה""כ",SUM(INDIRECT(ADDRESS(6,COLUMN())&amp;":"&amp;ADDRESS(ROW()-1,COLUMN()))),IFERROR(VLOOKUP($C553,הוצאות!$B:$AA,N$4-1,FALSE),""))</f>
        <v/>
      </c>
      <c r="O553" s="79" t="str">
        <f ca="1">IF($C553="סה""כ",SUM(INDIRECT(ADDRESS(6,COLUMN())&amp;":"&amp;ADDRESS(ROW()-1,COLUMN()))),IFERROR(VLOOKUP($C553,הוצאות!$B:$AA,O$4-1,FALSE),""))</f>
        <v/>
      </c>
    </row>
    <row r="554" spans="1:15" ht="16.5" thickBot="1" x14ac:dyDescent="0.3">
      <c r="A554" s="52">
        <f t="shared" si="9"/>
        <v>0</v>
      </c>
      <c r="C554" s="75" t="str">
        <f>IF(OR(C553="סה""כ",C553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4" s="76" t="str">
        <f>IF(C554="סה""כ","",IFERROR(VLOOKUP($C554,הוצאות!$B:$Z,5,FALSE),""))</f>
        <v/>
      </c>
      <c r="E554" s="77">
        <v>167435</v>
      </c>
      <c r="F554" s="77">
        <v>114565</v>
      </c>
      <c r="G554" s="77">
        <v>145246</v>
      </c>
      <c r="H554" s="78">
        <v>251440</v>
      </c>
      <c r="I554" s="78">
        <v>201029</v>
      </c>
      <c r="J554" s="78">
        <v>265358.28000000003</v>
      </c>
      <c r="K554" s="79" t="str">
        <f ca="1">IF($C554="סה""כ",SUM(INDIRECT(ADDRESS(6,COLUMN())&amp;":"&amp;ADDRESS(ROW()-1,COLUMN()))),IFERROR(VLOOKUP($C554,הוצאות!$B:$AA,K$4-1,FALSE),""))</f>
        <v/>
      </c>
      <c r="L554" s="79" t="str">
        <f ca="1">IF($C554="סה""כ",SUM(INDIRECT(ADDRESS(6,COLUMN())&amp;":"&amp;ADDRESS(ROW()-1,COLUMN()))),IFERROR(VLOOKUP($C554,הוצאות!$B:$AA,L$4-1,FALSE),""))</f>
        <v/>
      </c>
      <c r="M554" s="79" t="str">
        <f ca="1">IF($C554="סה""כ",SUM(INDIRECT(ADDRESS(6,COLUMN())&amp;":"&amp;ADDRESS(ROW()-1,COLUMN()))),IFERROR(VLOOKUP($C554,הוצאות!$B:$AA,M$4-1,FALSE),""))</f>
        <v/>
      </c>
      <c r="N554" s="79" t="str">
        <f ca="1">IF($C554="סה""כ",SUM(INDIRECT(ADDRESS(6,COLUMN())&amp;":"&amp;ADDRESS(ROW()-1,COLUMN()))),IFERROR(VLOOKUP($C554,הוצאות!$B:$AA,N$4-1,FALSE),""))</f>
        <v/>
      </c>
      <c r="O554" s="79" t="str">
        <f ca="1">IF($C554="סה""כ",SUM(INDIRECT(ADDRESS(6,COLUMN())&amp;":"&amp;ADDRESS(ROW()-1,COLUMN()))),IFERROR(VLOOKUP($C554,הוצאות!$B:$AA,O$4-1,FALSE),""))</f>
        <v/>
      </c>
    </row>
    <row r="555" spans="1:15" ht="16.5" thickBot="1" x14ac:dyDescent="0.3">
      <c r="A555" s="52">
        <f t="shared" si="9"/>
        <v>0</v>
      </c>
      <c r="C555" s="75" t="str">
        <f>IF(OR(C554="סה""כ",C554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5" s="76" t="str">
        <f>IF(C555="סה""כ","",IFERROR(VLOOKUP($C555,הוצאות!$B:$Z,5,FALSE),""))</f>
        <v/>
      </c>
      <c r="E555" s="77">
        <v>167435</v>
      </c>
      <c r="F555" s="77">
        <v>114565</v>
      </c>
      <c r="G555" s="77">
        <v>145246</v>
      </c>
      <c r="H555" s="78">
        <v>251440</v>
      </c>
      <c r="I555" s="78">
        <v>201029</v>
      </c>
      <c r="J555" s="78">
        <v>265358.28000000003</v>
      </c>
      <c r="K555" s="79" t="str">
        <f ca="1">IF($C555="סה""כ",SUM(INDIRECT(ADDRESS(6,COLUMN())&amp;":"&amp;ADDRESS(ROW()-1,COLUMN()))),IFERROR(VLOOKUP($C555,הוצאות!$B:$AA,K$4-1,FALSE),""))</f>
        <v/>
      </c>
      <c r="L555" s="79" t="str">
        <f ca="1">IF($C555="סה""כ",SUM(INDIRECT(ADDRESS(6,COLUMN())&amp;":"&amp;ADDRESS(ROW()-1,COLUMN()))),IFERROR(VLOOKUP($C555,הוצאות!$B:$AA,L$4-1,FALSE),""))</f>
        <v/>
      </c>
      <c r="M555" s="79" t="str">
        <f ca="1">IF($C555="סה""כ",SUM(INDIRECT(ADDRESS(6,COLUMN())&amp;":"&amp;ADDRESS(ROW()-1,COLUMN()))),IFERROR(VLOOKUP($C555,הוצאות!$B:$AA,M$4-1,FALSE),""))</f>
        <v/>
      </c>
      <c r="N555" s="79" t="str">
        <f ca="1">IF($C555="סה""כ",SUM(INDIRECT(ADDRESS(6,COLUMN())&amp;":"&amp;ADDRESS(ROW()-1,COLUMN()))),IFERROR(VLOOKUP($C555,הוצאות!$B:$AA,N$4-1,FALSE),""))</f>
        <v/>
      </c>
      <c r="O555" s="79" t="str">
        <f ca="1">IF($C555="סה""כ",SUM(INDIRECT(ADDRESS(6,COLUMN())&amp;":"&amp;ADDRESS(ROW()-1,COLUMN()))),IFERROR(VLOOKUP($C555,הוצאות!$B:$AA,O$4-1,FALSE),""))</f>
        <v/>
      </c>
    </row>
    <row r="556" spans="1:15" ht="16.5" thickBot="1" x14ac:dyDescent="0.3">
      <c r="A556" s="52">
        <f t="shared" si="9"/>
        <v>0</v>
      </c>
      <c r="C556" s="75" t="str">
        <f>IF(OR(C555="סה""כ",C555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6" s="76" t="str">
        <f>IF(C556="סה""כ","",IFERROR(VLOOKUP($C556,הוצאות!$B:$Z,5,FALSE),""))</f>
        <v/>
      </c>
      <c r="E556" s="77">
        <v>167435</v>
      </c>
      <c r="F556" s="77">
        <v>114565</v>
      </c>
      <c r="G556" s="77">
        <v>145246</v>
      </c>
      <c r="H556" s="78">
        <v>251440</v>
      </c>
      <c r="I556" s="78">
        <v>201029</v>
      </c>
      <c r="J556" s="78">
        <v>265358.28000000003</v>
      </c>
      <c r="K556" s="79" t="str">
        <f ca="1">IF($C556="סה""כ",SUM(INDIRECT(ADDRESS(6,COLUMN())&amp;":"&amp;ADDRESS(ROW()-1,COLUMN()))),IFERROR(VLOOKUP($C556,הוצאות!$B:$AA,K$4-1,FALSE),""))</f>
        <v/>
      </c>
      <c r="L556" s="79" t="str">
        <f ca="1">IF($C556="סה""כ",SUM(INDIRECT(ADDRESS(6,COLUMN())&amp;":"&amp;ADDRESS(ROW()-1,COLUMN()))),IFERROR(VLOOKUP($C556,הוצאות!$B:$AA,L$4-1,FALSE),""))</f>
        <v/>
      </c>
      <c r="M556" s="79" t="str">
        <f ca="1">IF($C556="סה""כ",SUM(INDIRECT(ADDRESS(6,COLUMN())&amp;":"&amp;ADDRESS(ROW()-1,COLUMN()))),IFERROR(VLOOKUP($C556,הוצאות!$B:$AA,M$4-1,FALSE),""))</f>
        <v/>
      </c>
      <c r="N556" s="79" t="str">
        <f ca="1">IF($C556="סה""כ",SUM(INDIRECT(ADDRESS(6,COLUMN())&amp;":"&amp;ADDRESS(ROW()-1,COLUMN()))),IFERROR(VLOOKUP($C556,הוצאות!$B:$AA,N$4-1,FALSE),""))</f>
        <v/>
      </c>
      <c r="O556" s="79" t="str">
        <f ca="1">IF($C556="סה""כ",SUM(INDIRECT(ADDRESS(6,COLUMN())&amp;":"&amp;ADDRESS(ROW()-1,COLUMN()))),IFERROR(VLOOKUP($C556,הוצאות!$B:$AA,O$4-1,FALSE),""))</f>
        <v/>
      </c>
    </row>
    <row r="557" spans="1:15" ht="16.5" thickBot="1" x14ac:dyDescent="0.3">
      <c r="A557" s="52">
        <f t="shared" si="9"/>
        <v>0</v>
      </c>
      <c r="C557" s="75" t="str">
        <f>IF(OR(C556="סה""כ",C556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7" s="76" t="str">
        <f>IF(C557="סה""כ","",IFERROR(VLOOKUP($C557,הוצאות!$B:$Z,5,FALSE),""))</f>
        <v/>
      </c>
      <c r="E557" s="77">
        <v>167435</v>
      </c>
      <c r="F557" s="77">
        <v>114565</v>
      </c>
      <c r="G557" s="77">
        <v>145246</v>
      </c>
      <c r="H557" s="78">
        <v>251440</v>
      </c>
      <c r="I557" s="78">
        <v>201029</v>
      </c>
      <c r="J557" s="78">
        <v>265358.28000000003</v>
      </c>
      <c r="K557" s="79" t="str">
        <f ca="1">IF($C557="סה""כ",SUM(INDIRECT(ADDRESS(6,COLUMN())&amp;":"&amp;ADDRESS(ROW()-1,COLUMN()))),IFERROR(VLOOKUP($C557,הוצאות!$B:$AA,K$4-1,FALSE),""))</f>
        <v/>
      </c>
      <c r="L557" s="79" t="str">
        <f ca="1">IF($C557="סה""כ",SUM(INDIRECT(ADDRESS(6,COLUMN())&amp;":"&amp;ADDRESS(ROW()-1,COLUMN()))),IFERROR(VLOOKUP($C557,הוצאות!$B:$AA,L$4-1,FALSE),""))</f>
        <v/>
      </c>
      <c r="M557" s="79" t="str">
        <f ca="1">IF($C557="סה""כ",SUM(INDIRECT(ADDRESS(6,COLUMN())&amp;":"&amp;ADDRESS(ROW()-1,COLUMN()))),IFERROR(VLOOKUP($C557,הוצאות!$B:$AA,M$4-1,FALSE),""))</f>
        <v/>
      </c>
      <c r="N557" s="79" t="str">
        <f ca="1">IF($C557="סה""כ",SUM(INDIRECT(ADDRESS(6,COLUMN())&amp;":"&amp;ADDRESS(ROW()-1,COLUMN()))),IFERROR(VLOOKUP($C557,הוצאות!$B:$AA,N$4-1,FALSE),""))</f>
        <v/>
      </c>
      <c r="O557" s="79" t="str">
        <f ca="1">IF($C557="סה""כ",SUM(INDIRECT(ADDRESS(6,COLUMN())&amp;":"&amp;ADDRESS(ROW()-1,COLUMN()))),IFERROR(VLOOKUP($C557,הוצאות!$B:$AA,O$4-1,FALSE),""))</f>
        <v/>
      </c>
    </row>
    <row r="558" spans="1:15" ht="16.5" thickBot="1" x14ac:dyDescent="0.3">
      <c r="A558" s="52">
        <f t="shared" si="9"/>
        <v>0</v>
      </c>
      <c r="C558" s="75" t="str">
        <f>IF(OR(C557="סה""כ",C557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8" s="76" t="str">
        <f>IF(C558="סה""כ","",IFERROR(VLOOKUP($C558,הוצאות!$B:$Z,5,FALSE),""))</f>
        <v/>
      </c>
      <c r="E558" s="77">
        <v>167435</v>
      </c>
      <c r="F558" s="77">
        <v>114565</v>
      </c>
      <c r="G558" s="77">
        <v>145246</v>
      </c>
      <c r="H558" s="78">
        <v>251440</v>
      </c>
      <c r="I558" s="78">
        <v>201029</v>
      </c>
      <c r="J558" s="78">
        <v>265358.28000000003</v>
      </c>
      <c r="K558" s="79" t="str">
        <f ca="1">IF($C558="סה""כ",SUM(INDIRECT(ADDRESS(6,COLUMN())&amp;":"&amp;ADDRESS(ROW()-1,COLUMN()))),IFERROR(VLOOKUP($C558,הוצאות!$B:$AA,K$4-1,FALSE),""))</f>
        <v/>
      </c>
      <c r="L558" s="79" t="str">
        <f ca="1">IF($C558="סה""כ",SUM(INDIRECT(ADDRESS(6,COLUMN())&amp;":"&amp;ADDRESS(ROW()-1,COLUMN()))),IFERROR(VLOOKUP($C558,הוצאות!$B:$AA,L$4-1,FALSE),""))</f>
        <v/>
      </c>
      <c r="M558" s="79" t="str">
        <f ca="1">IF($C558="סה""כ",SUM(INDIRECT(ADDRESS(6,COLUMN())&amp;":"&amp;ADDRESS(ROW()-1,COLUMN()))),IFERROR(VLOOKUP($C558,הוצאות!$B:$AA,M$4-1,FALSE),""))</f>
        <v/>
      </c>
      <c r="N558" s="79" t="str">
        <f ca="1">IF($C558="סה""כ",SUM(INDIRECT(ADDRESS(6,COLUMN())&amp;":"&amp;ADDRESS(ROW()-1,COLUMN()))),IFERROR(VLOOKUP($C558,הוצאות!$B:$AA,N$4-1,FALSE),""))</f>
        <v/>
      </c>
      <c r="O558" s="79" t="str">
        <f ca="1">IF($C558="סה""כ",SUM(INDIRECT(ADDRESS(6,COLUMN())&amp;":"&amp;ADDRESS(ROW()-1,COLUMN()))),IFERROR(VLOOKUP($C558,הוצאות!$B:$AA,O$4-1,FALSE),""))</f>
        <v/>
      </c>
    </row>
    <row r="559" spans="1:15" ht="16.5" thickBot="1" x14ac:dyDescent="0.3">
      <c r="A559" s="52">
        <f t="shared" si="9"/>
        <v>0</v>
      </c>
      <c r="C559" s="75" t="str">
        <f>IF(OR(C558="סה""כ",C558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59" s="76" t="str">
        <f>IF(C559="סה""כ","",IFERROR(VLOOKUP($C559,הוצאות!$B:$Z,5,FALSE),""))</f>
        <v/>
      </c>
      <c r="E559" s="77">
        <v>167435</v>
      </c>
      <c r="F559" s="77">
        <v>114565</v>
      </c>
      <c r="G559" s="77">
        <v>145246</v>
      </c>
      <c r="H559" s="78">
        <v>251440</v>
      </c>
      <c r="I559" s="78">
        <v>201029</v>
      </c>
      <c r="J559" s="78">
        <v>265358.28000000003</v>
      </c>
      <c r="K559" s="79" t="str">
        <f ca="1">IF($C559="סה""כ",SUM(INDIRECT(ADDRESS(6,COLUMN())&amp;":"&amp;ADDRESS(ROW()-1,COLUMN()))),IFERROR(VLOOKUP($C559,הוצאות!$B:$AA,K$4-1,FALSE),""))</f>
        <v/>
      </c>
      <c r="L559" s="79" t="str">
        <f ca="1">IF($C559="סה""כ",SUM(INDIRECT(ADDRESS(6,COLUMN())&amp;":"&amp;ADDRESS(ROW()-1,COLUMN()))),IFERROR(VLOOKUP($C559,הוצאות!$B:$AA,L$4-1,FALSE),""))</f>
        <v/>
      </c>
      <c r="M559" s="79" t="str">
        <f ca="1">IF($C559="סה""כ",SUM(INDIRECT(ADDRESS(6,COLUMN())&amp;":"&amp;ADDRESS(ROW()-1,COLUMN()))),IFERROR(VLOOKUP($C559,הוצאות!$B:$AA,M$4-1,FALSE),""))</f>
        <v/>
      </c>
      <c r="N559" s="79" t="str">
        <f ca="1">IF($C559="סה""כ",SUM(INDIRECT(ADDRESS(6,COLUMN())&amp;":"&amp;ADDRESS(ROW()-1,COLUMN()))),IFERROR(VLOOKUP($C559,הוצאות!$B:$AA,N$4-1,FALSE),""))</f>
        <v/>
      </c>
      <c r="O559" s="79" t="str">
        <f ca="1">IF($C559="סה""כ",SUM(INDIRECT(ADDRESS(6,COLUMN())&amp;":"&amp;ADDRESS(ROW()-1,COLUMN()))),IFERROR(VLOOKUP($C559,הוצאות!$B:$AA,O$4-1,FALSE),""))</f>
        <v/>
      </c>
    </row>
    <row r="560" spans="1:15" ht="16.5" thickBot="1" x14ac:dyDescent="0.3">
      <c r="A560" s="52">
        <f t="shared" si="9"/>
        <v>0</v>
      </c>
      <c r="C560" s="75" t="str">
        <f>IF(OR(C559="סה""כ",C559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0" s="76" t="str">
        <f>IF(C560="סה""כ","",IFERROR(VLOOKUP($C560,הוצאות!$B:$Z,5,FALSE),""))</f>
        <v/>
      </c>
      <c r="E560" s="77">
        <v>167435</v>
      </c>
      <c r="F560" s="77">
        <v>114565</v>
      </c>
      <c r="G560" s="77">
        <v>145246</v>
      </c>
      <c r="H560" s="78">
        <v>251440</v>
      </c>
      <c r="I560" s="78">
        <v>201029</v>
      </c>
      <c r="J560" s="78">
        <v>265358.28000000003</v>
      </c>
      <c r="K560" s="79" t="str">
        <f ca="1">IF($C560="סה""כ",SUM(INDIRECT(ADDRESS(6,COLUMN())&amp;":"&amp;ADDRESS(ROW()-1,COLUMN()))),IFERROR(VLOOKUP($C560,הוצאות!$B:$AA,K$4-1,FALSE),""))</f>
        <v/>
      </c>
      <c r="L560" s="79" t="str">
        <f ca="1">IF($C560="סה""כ",SUM(INDIRECT(ADDRESS(6,COLUMN())&amp;":"&amp;ADDRESS(ROW()-1,COLUMN()))),IFERROR(VLOOKUP($C560,הוצאות!$B:$AA,L$4-1,FALSE),""))</f>
        <v/>
      </c>
      <c r="M560" s="79" t="str">
        <f ca="1">IF($C560="סה""כ",SUM(INDIRECT(ADDRESS(6,COLUMN())&amp;":"&amp;ADDRESS(ROW()-1,COLUMN()))),IFERROR(VLOOKUP($C560,הוצאות!$B:$AA,M$4-1,FALSE),""))</f>
        <v/>
      </c>
      <c r="N560" s="79" t="str">
        <f ca="1">IF($C560="סה""כ",SUM(INDIRECT(ADDRESS(6,COLUMN())&amp;":"&amp;ADDRESS(ROW()-1,COLUMN()))),IFERROR(VLOOKUP($C560,הוצאות!$B:$AA,N$4-1,FALSE),""))</f>
        <v/>
      </c>
      <c r="O560" s="79" t="str">
        <f ca="1">IF($C560="סה""כ",SUM(INDIRECT(ADDRESS(6,COLUMN())&amp;":"&amp;ADDRESS(ROW()-1,COLUMN()))),IFERROR(VLOOKUP($C560,הוצאות!$B:$AA,O$4-1,FALSE),""))</f>
        <v/>
      </c>
    </row>
    <row r="561" spans="1:15" ht="16.5" thickBot="1" x14ac:dyDescent="0.3">
      <c r="A561" s="52">
        <f t="shared" si="9"/>
        <v>0</v>
      </c>
      <c r="C561" s="75" t="str">
        <f>IF(OR(C560="סה""כ",C560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1" s="76" t="str">
        <f>IF(C561="סה""כ","",IFERROR(VLOOKUP($C561,הוצאות!$B:$Z,5,FALSE),""))</f>
        <v/>
      </c>
      <c r="E561" s="77">
        <v>167435</v>
      </c>
      <c r="F561" s="77">
        <v>114565</v>
      </c>
      <c r="G561" s="77">
        <v>145246</v>
      </c>
      <c r="H561" s="78">
        <v>251440</v>
      </c>
      <c r="I561" s="78">
        <v>201029</v>
      </c>
      <c r="J561" s="78">
        <v>265358.28000000003</v>
      </c>
      <c r="K561" s="79" t="str">
        <f ca="1">IF($C561="סה""כ",SUM(INDIRECT(ADDRESS(6,COLUMN())&amp;":"&amp;ADDRESS(ROW()-1,COLUMN()))),IFERROR(VLOOKUP($C561,הוצאות!$B:$AA,K$4-1,FALSE),""))</f>
        <v/>
      </c>
      <c r="L561" s="79" t="str">
        <f ca="1">IF($C561="סה""כ",SUM(INDIRECT(ADDRESS(6,COLUMN())&amp;":"&amp;ADDRESS(ROW()-1,COLUMN()))),IFERROR(VLOOKUP($C561,הוצאות!$B:$AA,L$4-1,FALSE),""))</f>
        <v/>
      </c>
      <c r="M561" s="79" t="str">
        <f ca="1">IF($C561="סה""כ",SUM(INDIRECT(ADDRESS(6,COLUMN())&amp;":"&amp;ADDRESS(ROW()-1,COLUMN()))),IFERROR(VLOOKUP($C561,הוצאות!$B:$AA,M$4-1,FALSE),""))</f>
        <v/>
      </c>
      <c r="N561" s="79" t="str">
        <f ca="1">IF($C561="סה""כ",SUM(INDIRECT(ADDRESS(6,COLUMN())&amp;":"&amp;ADDRESS(ROW()-1,COLUMN()))),IFERROR(VLOOKUP($C561,הוצאות!$B:$AA,N$4-1,FALSE),""))</f>
        <v/>
      </c>
      <c r="O561" s="79" t="str">
        <f ca="1">IF($C561="סה""כ",SUM(INDIRECT(ADDRESS(6,COLUMN())&amp;":"&amp;ADDRESS(ROW()-1,COLUMN()))),IFERROR(VLOOKUP($C561,הוצאות!$B:$AA,O$4-1,FALSE),""))</f>
        <v/>
      </c>
    </row>
    <row r="562" spans="1:15" ht="16.5" thickBot="1" x14ac:dyDescent="0.3">
      <c r="A562" s="52">
        <f t="shared" si="9"/>
        <v>0</v>
      </c>
      <c r="C562" s="75" t="str">
        <f>IF(OR(C561="סה""כ",C561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2" s="76" t="str">
        <f>IF(C562="סה""כ","",IFERROR(VLOOKUP($C562,הוצאות!$B:$Z,5,FALSE),""))</f>
        <v/>
      </c>
      <c r="E562" s="77">
        <v>167435</v>
      </c>
      <c r="F562" s="77">
        <v>114565</v>
      </c>
      <c r="G562" s="77">
        <v>145246</v>
      </c>
      <c r="H562" s="78">
        <v>251440</v>
      </c>
      <c r="I562" s="78">
        <v>201029</v>
      </c>
      <c r="J562" s="78">
        <v>265358.28000000003</v>
      </c>
      <c r="K562" s="79" t="str">
        <f ca="1">IF($C562="סה""כ",SUM(INDIRECT(ADDRESS(6,COLUMN())&amp;":"&amp;ADDRESS(ROW()-1,COLUMN()))),IFERROR(VLOOKUP($C562,הוצאות!$B:$AA,K$4-1,FALSE),""))</f>
        <v/>
      </c>
      <c r="L562" s="79" t="str">
        <f ca="1">IF($C562="סה""כ",SUM(INDIRECT(ADDRESS(6,COLUMN())&amp;":"&amp;ADDRESS(ROW()-1,COLUMN()))),IFERROR(VLOOKUP($C562,הוצאות!$B:$AA,L$4-1,FALSE),""))</f>
        <v/>
      </c>
      <c r="M562" s="79" t="str">
        <f ca="1">IF($C562="סה""כ",SUM(INDIRECT(ADDRESS(6,COLUMN())&amp;":"&amp;ADDRESS(ROW()-1,COLUMN()))),IFERROR(VLOOKUP($C562,הוצאות!$B:$AA,M$4-1,FALSE),""))</f>
        <v/>
      </c>
      <c r="N562" s="79" t="str">
        <f ca="1">IF($C562="סה""כ",SUM(INDIRECT(ADDRESS(6,COLUMN())&amp;":"&amp;ADDRESS(ROW()-1,COLUMN()))),IFERROR(VLOOKUP($C562,הוצאות!$B:$AA,N$4-1,FALSE),""))</f>
        <v/>
      </c>
      <c r="O562" s="79" t="str">
        <f ca="1">IF($C562="סה""כ",SUM(INDIRECT(ADDRESS(6,COLUMN())&amp;":"&amp;ADDRESS(ROW()-1,COLUMN()))),IFERROR(VLOOKUP($C562,הוצאות!$B:$AA,O$4-1,FALSE),""))</f>
        <v/>
      </c>
    </row>
    <row r="563" spans="1:15" ht="16.5" thickBot="1" x14ac:dyDescent="0.3">
      <c r="A563" s="52">
        <f t="shared" si="9"/>
        <v>0</v>
      </c>
      <c r="C563" s="75" t="str">
        <f>IF(OR(C562="סה""כ",C562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3" s="76" t="str">
        <f>IF(C563="סה""כ","",IFERROR(VLOOKUP($C563,הוצאות!$B:$Z,5,FALSE),""))</f>
        <v/>
      </c>
      <c r="E563" s="77">
        <v>167435</v>
      </c>
      <c r="F563" s="77">
        <v>114565</v>
      </c>
      <c r="G563" s="77">
        <v>145246</v>
      </c>
      <c r="H563" s="78">
        <v>251440</v>
      </c>
      <c r="I563" s="78">
        <v>201029</v>
      </c>
      <c r="J563" s="78">
        <v>265358.28000000003</v>
      </c>
      <c r="K563" s="79" t="str">
        <f ca="1">IF($C563="סה""כ",SUM(INDIRECT(ADDRESS(6,COLUMN())&amp;":"&amp;ADDRESS(ROW()-1,COLUMN()))),IFERROR(VLOOKUP($C563,הוצאות!$B:$AA,K$4-1,FALSE),""))</f>
        <v/>
      </c>
      <c r="L563" s="79" t="str">
        <f ca="1">IF($C563="סה""כ",SUM(INDIRECT(ADDRESS(6,COLUMN())&amp;":"&amp;ADDRESS(ROW()-1,COLUMN()))),IFERROR(VLOOKUP($C563,הוצאות!$B:$AA,L$4-1,FALSE),""))</f>
        <v/>
      </c>
      <c r="M563" s="79" t="str">
        <f ca="1">IF($C563="סה""כ",SUM(INDIRECT(ADDRESS(6,COLUMN())&amp;":"&amp;ADDRESS(ROW()-1,COLUMN()))),IFERROR(VLOOKUP($C563,הוצאות!$B:$AA,M$4-1,FALSE),""))</f>
        <v/>
      </c>
      <c r="N563" s="79" t="str">
        <f ca="1">IF($C563="סה""כ",SUM(INDIRECT(ADDRESS(6,COLUMN())&amp;":"&amp;ADDRESS(ROW()-1,COLUMN()))),IFERROR(VLOOKUP($C563,הוצאות!$B:$AA,N$4-1,FALSE),""))</f>
        <v/>
      </c>
      <c r="O563" s="79" t="str">
        <f ca="1">IF($C563="סה""כ",SUM(INDIRECT(ADDRESS(6,COLUMN())&amp;":"&amp;ADDRESS(ROW()-1,COLUMN()))),IFERROR(VLOOKUP($C563,הוצאות!$B:$AA,O$4-1,FALSE),""))</f>
        <v/>
      </c>
    </row>
    <row r="564" spans="1:15" ht="16.5" thickBot="1" x14ac:dyDescent="0.3">
      <c r="A564" s="52">
        <f t="shared" si="9"/>
        <v>0</v>
      </c>
      <c r="C564" s="75" t="str">
        <f>IF(OR(C563="סה""כ",C563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4" s="76" t="str">
        <f>IF(C564="סה""כ","",IFERROR(VLOOKUP($C564,הוצאות!$B:$Z,5,FALSE),""))</f>
        <v/>
      </c>
      <c r="E564" s="77">
        <v>167435</v>
      </c>
      <c r="F564" s="77">
        <v>114565</v>
      </c>
      <c r="G564" s="77">
        <v>145246</v>
      </c>
      <c r="H564" s="78">
        <v>251440</v>
      </c>
      <c r="I564" s="78">
        <v>201029</v>
      </c>
      <c r="J564" s="78">
        <v>265358.28000000003</v>
      </c>
      <c r="K564" s="79" t="str">
        <f ca="1">IF($C564="סה""כ",SUM(INDIRECT(ADDRESS(6,COLUMN())&amp;":"&amp;ADDRESS(ROW()-1,COLUMN()))),IFERROR(VLOOKUP($C564,הוצאות!$B:$AA,K$4-1,FALSE),""))</f>
        <v/>
      </c>
      <c r="L564" s="79" t="str">
        <f ca="1">IF($C564="סה""כ",SUM(INDIRECT(ADDRESS(6,COLUMN())&amp;":"&amp;ADDRESS(ROW()-1,COLUMN()))),IFERROR(VLOOKUP($C564,הוצאות!$B:$AA,L$4-1,FALSE),""))</f>
        <v/>
      </c>
      <c r="M564" s="79" t="str">
        <f ca="1">IF($C564="סה""כ",SUM(INDIRECT(ADDRESS(6,COLUMN())&amp;":"&amp;ADDRESS(ROW()-1,COLUMN()))),IFERROR(VLOOKUP($C564,הוצאות!$B:$AA,M$4-1,FALSE),""))</f>
        <v/>
      </c>
      <c r="N564" s="79" t="str">
        <f ca="1">IF($C564="סה""כ",SUM(INDIRECT(ADDRESS(6,COLUMN())&amp;":"&amp;ADDRESS(ROW()-1,COLUMN()))),IFERROR(VLOOKUP($C564,הוצאות!$B:$AA,N$4-1,FALSE),""))</f>
        <v/>
      </c>
      <c r="O564" s="79" t="str">
        <f ca="1">IF($C564="סה""כ",SUM(INDIRECT(ADDRESS(6,COLUMN())&amp;":"&amp;ADDRESS(ROW()-1,COLUMN()))),IFERROR(VLOOKUP($C564,הוצאות!$B:$AA,O$4-1,FALSE),""))</f>
        <v/>
      </c>
    </row>
    <row r="565" spans="1:15" ht="16.5" thickBot="1" x14ac:dyDescent="0.3">
      <c r="A565" s="52">
        <f t="shared" si="9"/>
        <v>0</v>
      </c>
      <c r="C565" s="75" t="str">
        <f>IF(OR(C564="סה""כ",C564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5" s="76" t="str">
        <f>IF(C565="סה""כ","",IFERROR(VLOOKUP($C565,הוצאות!$B:$Z,5,FALSE),""))</f>
        <v/>
      </c>
      <c r="E565" s="77">
        <v>167435</v>
      </c>
      <c r="F565" s="77">
        <v>114565</v>
      </c>
      <c r="G565" s="77">
        <v>145246</v>
      </c>
      <c r="H565" s="78">
        <v>251440</v>
      </c>
      <c r="I565" s="78">
        <v>201029</v>
      </c>
      <c r="J565" s="78">
        <v>265358.28000000003</v>
      </c>
      <c r="K565" s="79" t="str">
        <f ca="1">IF($C565="סה""כ",SUM(INDIRECT(ADDRESS(6,COLUMN())&amp;":"&amp;ADDRESS(ROW()-1,COLUMN()))),IFERROR(VLOOKUP($C565,הוצאות!$B:$AA,K$4-1,FALSE),""))</f>
        <v/>
      </c>
      <c r="L565" s="79" t="str">
        <f ca="1">IF($C565="סה""כ",SUM(INDIRECT(ADDRESS(6,COLUMN())&amp;":"&amp;ADDRESS(ROW()-1,COLUMN()))),IFERROR(VLOOKUP($C565,הוצאות!$B:$AA,L$4-1,FALSE),""))</f>
        <v/>
      </c>
      <c r="M565" s="79" t="str">
        <f ca="1">IF($C565="סה""כ",SUM(INDIRECT(ADDRESS(6,COLUMN())&amp;":"&amp;ADDRESS(ROW()-1,COLUMN()))),IFERROR(VLOOKUP($C565,הוצאות!$B:$AA,M$4-1,FALSE),""))</f>
        <v/>
      </c>
      <c r="N565" s="79" t="str">
        <f ca="1">IF($C565="סה""כ",SUM(INDIRECT(ADDRESS(6,COLUMN())&amp;":"&amp;ADDRESS(ROW()-1,COLUMN()))),IFERROR(VLOOKUP($C565,הוצאות!$B:$AA,N$4-1,FALSE),""))</f>
        <v/>
      </c>
      <c r="O565" s="79" t="str">
        <f ca="1">IF($C565="סה""כ",SUM(INDIRECT(ADDRESS(6,COLUMN())&amp;":"&amp;ADDRESS(ROW()-1,COLUMN()))),IFERROR(VLOOKUP($C565,הוצאות!$B:$AA,O$4-1,FALSE),""))</f>
        <v/>
      </c>
    </row>
    <row r="566" spans="1:15" ht="16.5" thickBot="1" x14ac:dyDescent="0.3">
      <c r="A566" s="52">
        <f t="shared" si="9"/>
        <v>0</v>
      </c>
      <c r="C566" s="75" t="str">
        <f>IF(OR(C565="סה""כ",C565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6" s="76" t="str">
        <f>IF(C566="סה""כ","",IFERROR(VLOOKUP($C566,הוצאות!$B:$Z,5,FALSE),""))</f>
        <v/>
      </c>
      <c r="E566" s="77">
        <v>167435</v>
      </c>
      <c r="F566" s="77">
        <v>114565</v>
      </c>
      <c r="G566" s="77">
        <v>145246</v>
      </c>
      <c r="H566" s="78">
        <v>251440</v>
      </c>
      <c r="I566" s="78">
        <v>201029</v>
      </c>
      <c r="J566" s="78">
        <v>265358.28000000003</v>
      </c>
      <c r="K566" s="79" t="str">
        <f ca="1">IF($C566="סה""כ",SUM(INDIRECT(ADDRESS(6,COLUMN())&amp;":"&amp;ADDRESS(ROW()-1,COLUMN()))),IFERROR(VLOOKUP($C566,הוצאות!$B:$AA,K$4-1,FALSE),""))</f>
        <v/>
      </c>
      <c r="L566" s="79" t="str">
        <f ca="1">IF($C566="סה""כ",SUM(INDIRECT(ADDRESS(6,COLUMN())&amp;":"&amp;ADDRESS(ROW()-1,COLUMN()))),IFERROR(VLOOKUP($C566,הוצאות!$B:$AA,L$4-1,FALSE),""))</f>
        <v/>
      </c>
      <c r="M566" s="79" t="str">
        <f ca="1">IF($C566="סה""כ",SUM(INDIRECT(ADDRESS(6,COLUMN())&amp;":"&amp;ADDRESS(ROW()-1,COLUMN()))),IFERROR(VLOOKUP($C566,הוצאות!$B:$AA,M$4-1,FALSE),""))</f>
        <v/>
      </c>
      <c r="N566" s="79" t="str">
        <f ca="1">IF($C566="סה""כ",SUM(INDIRECT(ADDRESS(6,COLUMN())&amp;":"&amp;ADDRESS(ROW()-1,COLUMN()))),IFERROR(VLOOKUP($C566,הוצאות!$B:$AA,N$4-1,FALSE),""))</f>
        <v/>
      </c>
      <c r="O566" s="79" t="str">
        <f ca="1">IF($C566="סה""כ",SUM(INDIRECT(ADDRESS(6,COLUMN())&amp;":"&amp;ADDRESS(ROW()-1,COLUMN()))),IFERROR(VLOOKUP($C566,הוצאות!$B:$AA,O$4-1,FALSE),""))</f>
        <v/>
      </c>
    </row>
    <row r="567" spans="1:15" ht="16.5" thickBot="1" x14ac:dyDescent="0.3">
      <c r="A567" s="52">
        <f t="shared" si="9"/>
        <v>0</v>
      </c>
      <c r="C567" s="75" t="str">
        <f>IF(OR(C566="סה""כ",C566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7" s="76" t="str">
        <f>IF(C567="סה""כ","",IFERROR(VLOOKUP($C567,הוצאות!$B:$Z,5,FALSE),""))</f>
        <v/>
      </c>
      <c r="E567" s="77">
        <v>167435</v>
      </c>
      <c r="F567" s="77">
        <v>114565</v>
      </c>
      <c r="G567" s="77">
        <v>145246</v>
      </c>
      <c r="H567" s="78">
        <v>251440</v>
      </c>
      <c r="I567" s="78">
        <v>201029</v>
      </c>
      <c r="J567" s="78">
        <v>265358.28000000003</v>
      </c>
      <c r="K567" s="79" t="str">
        <f ca="1">IF($C567="סה""כ",SUM(INDIRECT(ADDRESS(6,COLUMN())&amp;":"&amp;ADDRESS(ROW()-1,COLUMN()))),IFERROR(VLOOKUP($C567,הוצאות!$B:$AA,K$4-1,FALSE),""))</f>
        <v/>
      </c>
      <c r="L567" s="79" t="str">
        <f ca="1">IF($C567="סה""כ",SUM(INDIRECT(ADDRESS(6,COLUMN())&amp;":"&amp;ADDRESS(ROW()-1,COLUMN()))),IFERROR(VLOOKUP($C567,הוצאות!$B:$AA,L$4-1,FALSE),""))</f>
        <v/>
      </c>
      <c r="M567" s="79" t="str">
        <f ca="1">IF($C567="סה""כ",SUM(INDIRECT(ADDRESS(6,COLUMN())&amp;":"&amp;ADDRESS(ROW()-1,COLUMN()))),IFERROR(VLOOKUP($C567,הוצאות!$B:$AA,M$4-1,FALSE),""))</f>
        <v/>
      </c>
      <c r="N567" s="79" t="str">
        <f ca="1">IF($C567="סה""כ",SUM(INDIRECT(ADDRESS(6,COLUMN())&amp;":"&amp;ADDRESS(ROW()-1,COLUMN()))),IFERROR(VLOOKUP($C567,הוצאות!$B:$AA,N$4-1,FALSE),""))</f>
        <v/>
      </c>
      <c r="O567" s="79" t="str">
        <f ca="1">IF($C567="סה""כ",SUM(INDIRECT(ADDRESS(6,COLUMN())&amp;":"&amp;ADDRESS(ROW()-1,COLUMN()))),IFERROR(VLOOKUP($C567,הוצאות!$B:$AA,O$4-1,FALSE),""))</f>
        <v/>
      </c>
    </row>
    <row r="568" spans="1:15" ht="16.5" thickBot="1" x14ac:dyDescent="0.3">
      <c r="A568" s="52">
        <f t="shared" si="9"/>
        <v>0</v>
      </c>
      <c r="C568" s="75" t="str">
        <f>IF(OR(C567="סה""כ",C567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8" s="76" t="str">
        <f>IF(C568="סה""כ","",IFERROR(VLOOKUP($C568,הוצאות!$B:$Z,5,FALSE),""))</f>
        <v/>
      </c>
      <c r="E568" s="77">
        <v>167435</v>
      </c>
      <c r="F568" s="77">
        <v>114565</v>
      </c>
      <c r="G568" s="77">
        <v>145246</v>
      </c>
      <c r="H568" s="78">
        <v>251440</v>
      </c>
      <c r="I568" s="78">
        <v>201029</v>
      </c>
      <c r="J568" s="78">
        <v>265358.28000000003</v>
      </c>
      <c r="K568" s="79" t="str">
        <f ca="1">IF($C568="סה""כ",SUM(INDIRECT(ADDRESS(6,COLUMN())&amp;":"&amp;ADDRESS(ROW()-1,COLUMN()))),IFERROR(VLOOKUP($C568,הוצאות!$B:$AA,K$4-1,FALSE),""))</f>
        <v/>
      </c>
      <c r="L568" s="79" t="str">
        <f ca="1">IF($C568="סה""כ",SUM(INDIRECT(ADDRESS(6,COLUMN())&amp;":"&amp;ADDRESS(ROW()-1,COLUMN()))),IFERROR(VLOOKUP($C568,הוצאות!$B:$AA,L$4-1,FALSE),""))</f>
        <v/>
      </c>
      <c r="M568" s="79" t="str">
        <f ca="1">IF($C568="סה""כ",SUM(INDIRECT(ADDRESS(6,COLUMN())&amp;":"&amp;ADDRESS(ROW()-1,COLUMN()))),IFERROR(VLOOKUP($C568,הוצאות!$B:$AA,M$4-1,FALSE),""))</f>
        <v/>
      </c>
      <c r="N568" s="79" t="str">
        <f ca="1">IF($C568="סה""כ",SUM(INDIRECT(ADDRESS(6,COLUMN())&amp;":"&amp;ADDRESS(ROW()-1,COLUMN()))),IFERROR(VLOOKUP($C568,הוצאות!$B:$AA,N$4-1,FALSE),""))</f>
        <v/>
      </c>
      <c r="O568" s="79" t="str">
        <f ca="1">IF($C568="סה""כ",SUM(INDIRECT(ADDRESS(6,COLUMN())&amp;":"&amp;ADDRESS(ROW()-1,COLUMN()))),IFERROR(VLOOKUP($C568,הוצאות!$B:$AA,O$4-1,FALSE),""))</f>
        <v/>
      </c>
    </row>
    <row r="569" spans="1:15" ht="16.5" thickBot="1" x14ac:dyDescent="0.3">
      <c r="A569" s="52">
        <f t="shared" si="9"/>
        <v>0</v>
      </c>
      <c r="C569" s="75" t="str">
        <f>IF(OR(C568="סה""כ",C568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69" s="76" t="str">
        <f>IF(C569="סה""כ","",IFERROR(VLOOKUP($C569,הוצאות!$B:$Z,5,FALSE),""))</f>
        <v/>
      </c>
      <c r="E569" s="77">
        <v>167435</v>
      </c>
      <c r="F569" s="77">
        <v>114565</v>
      </c>
      <c r="G569" s="77">
        <v>145246</v>
      </c>
      <c r="H569" s="78">
        <v>251440</v>
      </c>
      <c r="I569" s="78">
        <v>201029</v>
      </c>
      <c r="J569" s="78">
        <v>265358.28000000003</v>
      </c>
      <c r="K569" s="79" t="str">
        <f ca="1">IF($C569="סה""כ",SUM(INDIRECT(ADDRESS(6,COLUMN())&amp;":"&amp;ADDRESS(ROW()-1,COLUMN()))),IFERROR(VLOOKUP($C569,הוצאות!$B:$AA,K$4-1,FALSE),""))</f>
        <v/>
      </c>
      <c r="L569" s="79" t="str">
        <f ca="1">IF($C569="סה""כ",SUM(INDIRECT(ADDRESS(6,COLUMN())&amp;":"&amp;ADDRESS(ROW()-1,COLUMN()))),IFERROR(VLOOKUP($C569,הוצאות!$B:$AA,L$4-1,FALSE),""))</f>
        <v/>
      </c>
      <c r="M569" s="79" t="str">
        <f ca="1">IF($C569="סה""כ",SUM(INDIRECT(ADDRESS(6,COLUMN())&amp;":"&amp;ADDRESS(ROW()-1,COLUMN()))),IFERROR(VLOOKUP($C569,הוצאות!$B:$AA,M$4-1,FALSE),""))</f>
        <v/>
      </c>
      <c r="N569" s="79" t="str">
        <f ca="1">IF($C569="סה""כ",SUM(INDIRECT(ADDRESS(6,COLUMN())&amp;":"&amp;ADDRESS(ROW()-1,COLUMN()))),IFERROR(VLOOKUP($C569,הוצאות!$B:$AA,N$4-1,FALSE),""))</f>
        <v/>
      </c>
      <c r="O569" s="79" t="str">
        <f ca="1">IF($C569="סה""כ",SUM(INDIRECT(ADDRESS(6,COLUMN())&amp;":"&amp;ADDRESS(ROW()-1,COLUMN()))),IFERROR(VLOOKUP($C569,הוצאות!$B:$AA,O$4-1,FALSE),""))</f>
        <v/>
      </c>
    </row>
    <row r="570" spans="1:15" ht="16.5" thickBot="1" x14ac:dyDescent="0.3">
      <c r="A570" s="52">
        <f t="shared" si="9"/>
        <v>0</v>
      </c>
      <c r="C570" s="75" t="str">
        <f>IF(OR(C569="סה""כ",C569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0" s="76" t="str">
        <f>IF(C570="סה""כ","",IFERROR(VLOOKUP($C570,הוצאות!$B:$Z,5,FALSE),""))</f>
        <v/>
      </c>
      <c r="E570" s="77">
        <v>167435</v>
      </c>
      <c r="F570" s="77">
        <v>114565</v>
      </c>
      <c r="G570" s="77">
        <v>145246</v>
      </c>
      <c r="H570" s="78">
        <v>251440</v>
      </c>
      <c r="I570" s="78">
        <v>201029</v>
      </c>
      <c r="J570" s="78">
        <v>265358.28000000003</v>
      </c>
      <c r="K570" s="79" t="str">
        <f ca="1">IF($C570="סה""כ",SUM(INDIRECT(ADDRESS(6,COLUMN())&amp;":"&amp;ADDRESS(ROW()-1,COLUMN()))),IFERROR(VLOOKUP($C570,הוצאות!$B:$AA,K$4-1,FALSE),""))</f>
        <v/>
      </c>
      <c r="L570" s="79" t="str">
        <f ca="1">IF($C570="סה""כ",SUM(INDIRECT(ADDRESS(6,COLUMN())&amp;":"&amp;ADDRESS(ROW()-1,COLUMN()))),IFERROR(VLOOKUP($C570,הוצאות!$B:$AA,L$4-1,FALSE),""))</f>
        <v/>
      </c>
      <c r="M570" s="79" t="str">
        <f ca="1">IF($C570="סה""כ",SUM(INDIRECT(ADDRESS(6,COLUMN())&amp;":"&amp;ADDRESS(ROW()-1,COLUMN()))),IFERROR(VLOOKUP($C570,הוצאות!$B:$AA,M$4-1,FALSE),""))</f>
        <v/>
      </c>
      <c r="N570" s="79" t="str">
        <f ca="1">IF($C570="סה""כ",SUM(INDIRECT(ADDRESS(6,COLUMN())&amp;":"&amp;ADDRESS(ROW()-1,COLUMN()))),IFERROR(VLOOKUP($C570,הוצאות!$B:$AA,N$4-1,FALSE),""))</f>
        <v/>
      </c>
      <c r="O570" s="79" t="str">
        <f ca="1">IF($C570="סה""כ",SUM(INDIRECT(ADDRESS(6,COLUMN())&amp;":"&amp;ADDRESS(ROW()-1,COLUMN()))),IFERROR(VLOOKUP($C570,הוצאות!$B:$AA,O$4-1,FALSE),""))</f>
        <v/>
      </c>
    </row>
    <row r="571" spans="1:15" ht="16.5" thickBot="1" x14ac:dyDescent="0.3">
      <c r="A571" s="52">
        <f t="shared" si="9"/>
        <v>0</v>
      </c>
      <c r="C571" s="75" t="str">
        <f>IF(OR(C570="סה""כ",C570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1" s="76" t="str">
        <f>IF(C571="סה""כ","",IFERROR(VLOOKUP($C571,הוצאות!$B:$Z,5,FALSE),""))</f>
        <v/>
      </c>
      <c r="E571" s="77">
        <v>167435</v>
      </c>
      <c r="F571" s="77">
        <v>114565</v>
      </c>
      <c r="G571" s="77">
        <v>145246</v>
      </c>
      <c r="H571" s="78">
        <v>251440</v>
      </c>
      <c r="I571" s="78">
        <v>201029</v>
      </c>
      <c r="J571" s="78">
        <v>265358.28000000003</v>
      </c>
      <c r="K571" s="79" t="str">
        <f ca="1">IF($C571="סה""כ",SUM(INDIRECT(ADDRESS(6,COLUMN())&amp;":"&amp;ADDRESS(ROW()-1,COLUMN()))),IFERROR(VLOOKUP($C571,הוצאות!$B:$AA,K$4-1,FALSE),""))</f>
        <v/>
      </c>
      <c r="L571" s="79" t="str">
        <f ca="1">IF($C571="סה""כ",SUM(INDIRECT(ADDRESS(6,COLUMN())&amp;":"&amp;ADDRESS(ROW()-1,COLUMN()))),IFERROR(VLOOKUP($C571,הוצאות!$B:$AA,L$4-1,FALSE),""))</f>
        <v/>
      </c>
      <c r="M571" s="79" t="str">
        <f ca="1">IF($C571="סה""כ",SUM(INDIRECT(ADDRESS(6,COLUMN())&amp;":"&amp;ADDRESS(ROW()-1,COLUMN()))),IFERROR(VLOOKUP($C571,הוצאות!$B:$AA,M$4-1,FALSE),""))</f>
        <v/>
      </c>
      <c r="N571" s="79" t="str">
        <f ca="1">IF($C571="סה""כ",SUM(INDIRECT(ADDRESS(6,COLUMN())&amp;":"&amp;ADDRESS(ROW()-1,COLUMN()))),IFERROR(VLOOKUP($C571,הוצאות!$B:$AA,N$4-1,FALSE),""))</f>
        <v/>
      </c>
      <c r="O571" s="79" t="str">
        <f ca="1">IF($C571="סה""כ",SUM(INDIRECT(ADDRESS(6,COLUMN())&amp;":"&amp;ADDRESS(ROW()-1,COLUMN()))),IFERROR(VLOOKUP($C571,הוצאות!$B:$AA,O$4-1,FALSE),""))</f>
        <v/>
      </c>
    </row>
    <row r="572" spans="1:15" ht="16.5" thickBot="1" x14ac:dyDescent="0.3">
      <c r="A572" s="52">
        <f t="shared" si="9"/>
        <v>0</v>
      </c>
      <c r="C572" s="75" t="str">
        <f>IF(OR(C571="סה""כ",C571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2" s="76" t="str">
        <f>IF(C572="סה""כ","",IFERROR(VLOOKUP($C572,הוצאות!$B:$Z,5,FALSE),""))</f>
        <v/>
      </c>
      <c r="E572" s="77">
        <v>167435</v>
      </c>
      <c r="F572" s="77">
        <v>114565</v>
      </c>
      <c r="G572" s="77">
        <v>145246</v>
      </c>
      <c r="H572" s="78">
        <v>251440</v>
      </c>
      <c r="I572" s="78">
        <v>201029</v>
      </c>
      <c r="J572" s="78">
        <v>265358.28000000003</v>
      </c>
      <c r="K572" s="79" t="str">
        <f ca="1">IF($C572="סה""כ",SUM(INDIRECT(ADDRESS(6,COLUMN())&amp;":"&amp;ADDRESS(ROW()-1,COLUMN()))),IFERROR(VLOOKUP($C572,הוצאות!$B:$AA,K$4-1,FALSE),""))</f>
        <v/>
      </c>
      <c r="L572" s="79" t="str">
        <f ca="1">IF($C572="סה""כ",SUM(INDIRECT(ADDRESS(6,COLUMN())&amp;":"&amp;ADDRESS(ROW()-1,COLUMN()))),IFERROR(VLOOKUP($C572,הוצאות!$B:$AA,L$4-1,FALSE),""))</f>
        <v/>
      </c>
      <c r="M572" s="79" t="str">
        <f ca="1">IF($C572="סה""כ",SUM(INDIRECT(ADDRESS(6,COLUMN())&amp;":"&amp;ADDRESS(ROW()-1,COLUMN()))),IFERROR(VLOOKUP($C572,הוצאות!$B:$AA,M$4-1,FALSE),""))</f>
        <v/>
      </c>
      <c r="N572" s="79" t="str">
        <f ca="1">IF($C572="סה""כ",SUM(INDIRECT(ADDRESS(6,COLUMN())&amp;":"&amp;ADDRESS(ROW()-1,COLUMN()))),IFERROR(VLOOKUP($C572,הוצאות!$B:$AA,N$4-1,FALSE),""))</f>
        <v/>
      </c>
      <c r="O572" s="79" t="str">
        <f ca="1">IF($C572="סה""כ",SUM(INDIRECT(ADDRESS(6,COLUMN())&amp;":"&amp;ADDRESS(ROW()-1,COLUMN()))),IFERROR(VLOOKUP($C572,הוצאות!$B:$AA,O$4-1,FALSE),""))</f>
        <v/>
      </c>
    </row>
    <row r="573" spans="1:15" ht="16.5" thickBot="1" x14ac:dyDescent="0.3">
      <c r="A573" s="52">
        <f t="shared" si="9"/>
        <v>0</v>
      </c>
      <c r="C573" s="75" t="str">
        <f>IF(OR(C572="סה""כ",C572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3" s="76" t="str">
        <f>IF(C573="סה""כ","",IFERROR(VLOOKUP($C573,הוצאות!$B:$Z,5,FALSE),""))</f>
        <v/>
      </c>
      <c r="E573" s="77">
        <v>167435</v>
      </c>
      <c r="F573" s="77">
        <v>114565</v>
      </c>
      <c r="G573" s="77">
        <v>145246</v>
      </c>
      <c r="H573" s="78">
        <v>251440</v>
      </c>
      <c r="I573" s="78">
        <v>201029</v>
      </c>
      <c r="J573" s="78">
        <v>265358.28000000003</v>
      </c>
      <c r="K573" s="79" t="str">
        <f ca="1">IF($C573="סה""כ",SUM(INDIRECT(ADDRESS(6,COLUMN())&amp;":"&amp;ADDRESS(ROW()-1,COLUMN()))),IFERROR(VLOOKUP($C573,הוצאות!$B:$AA,K$4-1,FALSE),""))</f>
        <v/>
      </c>
      <c r="L573" s="79" t="str">
        <f ca="1">IF($C573="סה""כ",SUM(INDIRECT(ADDRESS(6,COLUMN())&amp;":"&amp;ADDRESS(ROW()-1,COLUMN()))),IFERROR(VLOOKUP($C573,הוצאות!$B:$AA,L$4-1,FALSE),""))</f>
        <v/>
      </c>
      <c r="M573" s="79" t="str">
        <f ca="1">IF($C573="סה""כ",SUM(INDIRECT(ADDRESS(6,COLUMN())&amp;":"&amp;ADDRESS(ROW()-1,COLUMN()))),IFERROR(VLOOKUP($C573,הוצאות!$B:$AA,M$4-1,FALSE),""))</f>
        <v/>
      </c>
      <c r="N573" s="79" t="str">
        <f ca="1">IF($C573="סה""כ",SUM(INDIRECT(ADDRESS(6,COLUMN())&amp;":"&amp;ADDRESS(ROW()-1,COLUMN()))),IFERROR(VLOOKUP($C573,הוצאות!$B:$AA,N$4-1,FALSE),""))</f>
        <v/>
      </c>
      <c r="O573" s="79" t="str">
        <f ca="1">IF($C573="סה""כ",SUM(INDIRECT(ADDRESS(6,COLUMN())&amp;":"&amp;ADDRESS(ROW()-1,COLUMN()))),IFERROR(VLOOKUP($C573,הוצאות!$B:$AA,O$4-1,FALSE),""))</f>
        <v/>
      </c>
    </row>
    <row r="574" spans="1:15" ht="16.5" thickBot="1" x14ac:dyDescent="0.3">
      <c r="A574" s="52">
        <f t="shared" si="9"/>
        <v>0</v>
      </c>
      <c r="C574" s="75" t="str">
        <f>IF(OR(C573="סה""כ",C573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4" s="76" t="str">
        <f>IF(C574="סה""כ","",IFERROR(VLOOKUP($C574,הוצאות!$B:$Z,5,FALSE),""))</f>
        <v/>
      </c>
      <c r="E574" s="77">
        <v>167435</v>
      </c>
      <c r="F574" s="77">
        <v>114565</v>
      </c>
      <c r="G574" s="77">
        <v>145246</v>
      </c>
      <c r="H574" s="78">
        <v>251440</v>
      </c>
      <c r="I574" s="78">
        <v>201029</v>
      </c>
      <c r="J574" s="78">
        <v>265358.28000000003</v>
      </c>
      <c r="K574" s="79" t="str">
        <f ca="1">IF($C574="סה""כ",SUM(INDIRECT(ADDRESS(6,COLUMN())&amp;":"&amp;ADDRESS(ROW()-1,COLUMN()))),IFERROR(VLOOKUP($C574,הוצאות!$B:$AA,K$4-1,FALSE),""))</f>
        <v/>
      </c>
      <c r="L574" s="79" t="str">
        <f ca="1">IF($C574="סה""כ",SUM(INDIRECT(ADDRESS(6,COLUMN())&amp;":"&amp;ADDRESS(ROW()-1,COLUMN()))),IFERROR(VLOOKUP($C574,הוצאות!$B:$AA,L$4-1,FALSE),""))</f>
        <v/>
      </c>
      <c r="M574" s="79" t="str">
        <f ca="1">IF($C574="סה""כ",SUM(INDIRECT(ADDRESS(6,COLUMN())&amp;":"&amp;ADDRESS(ROW()-1,COLUMN()))),IFERROR(VLOOKUP($C574,הוצאות!$B:$AA,M$4-1,FALSE),""))</f>
        <v/>
      </c>
      <c r="N574" s="79" t="str">
        <f ca="1">IF($C574="סה""כ",SUM(INDIRECT(ADDRESS(6,COLUMN())&amp;":"&amp;ADDRESS(ROW()-1,COLUMN()))),IFERROR(VLOOKUP($C574,הוצאות!$B:$AA,N$4-1,FALSE),""))</f>
        <v/>
      </c>
      <c r="O574" s="79" t="str">
        <f ca="1">IF($C574="סה""כ",SUM(INDIRECT(ADDRESS(6,COLUMN())&amp;":"&amp;ADDRESS(ROW()-1,COLUMN()))),IFERROR(VLOOKUP($C574,הוצאות!$B:$AA,O$4-1,FALSE),""))</f>
        <v/>
      </c>
    </row>
    <row r="575" spans="1:15" ht="16.5" thickBot="1" x14ac:dyDescent="0.3">
      <c r="A575" s="52">
        <f t="shared" si="9"/>
        <v>0</v>
      </c>
      <c r="C575" s="75" t="str">
        <f>IF(OR(C574="סה""כ",C574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5" s="76" t="str">
        <f>IF(C575="סה""כ","",IFERROR(VLOOKUP($C575,הוצאות!$B:$Z,5,FALSE),""))</f>
        <v/>
      </c>
      <c r="E575" s="77">
        <v>167435</v>
      </c>
      <c r="F575" s="77">
        <v>114565</v>
      </c>
      <c r="G575" s="77">
        <v>145246</v>
      </c>
      <c r="H575" s="78">
        <v>251440</v>
      </c>
      <c r="I575" s="78">
        <v>201029</v>
      </c>
      <c r="J575" s="78">
        <v>265358.28000000003</v>
      </c>
      <c r="K575" s="79" t="str">
        <f ca="1">IF($C575="סה""כ",SUM(INDIRECT(ADDRESS(6,COLUMN())&amp;":"&amp;ADDRESS(ROW()-1,COLUMN()))),IFERROR(VLOOKUP($C575,הוצאות!$B:$AA,K$4-1,FALSE),""))</f>
        <v/>
      </c>
      <c r="L575" s="79" t="str">
        <f ca="1">IF($C575="סה""כ",SUM(INDIRECT(ADDRESS(6,COLUMN())&amp;":"&amp;ADDRESS(ROW()-1,COLUMN()))),IFERROR(VLOOKUP($C575,הוצאות!$B:$AA,L$4-1,FALSE),""))</f>
        <v/>
      </c>
      <c r="M575" s="79" t="str">
        <f ca="1">IF($C575="סה""כ",SUM(INDIRECT(ADDRESS(6,COLUMN())&amp;":"&amp;ADDRESS(ROW()-1,COLUMN()))),IFERROR(VLOOKUP($C575,הוצאות!$B:$AA,M$4-1,FALSE),""))</f>
        <v/>
      </c>
      <c r="N575" s="79" t="str">
        <f ca="1">IF($C575="סה""כ",SUM(INDIRECT(ADDRESS(6,COLUMN())&amp;":"&amp;ADDRESS(ROW()-1,COLUMN()))),IFERROR(VLOOKUP($C575,הוצאות!$B:$AA,N$4-1,FALSE),""))</f>
        <v/>
      </c>
      <c r="O575" s="79" t="str">
        <f ca="1">IF($C575="סה""כ",SUM(INDIRECT(ADDRESS(6,COLUMN())&amp;":"&amp;ADDRESS(ROW()-1,COLUMN()))),IFERROR(VLOOKUP($C575,הוצאות!$B:$AA,O$4-1,FALSE),""))</f>
        <v/>
      </c>
    </row>
    <row r="576" spans="1:15" ht="16.5" thickBot="1" x14ac:dyDescent="0.3">
      <c r="A576" s="52">
        <f t="shared" si="9"/>
        <v>0</v>
      </c>
      <c r="C576" s="75" t="str">
        <f>IF(OR(C575="סה""כ",C575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6" s="76" t="str">
        <f>IF(C576="סה""כ","",IFERROR(VLOOKUP($C576,הוצאות!$B:$Z,5,FALSE),""))</f>
        <v/>
      </c>
      <c r="E576" s="77">
        <v>167435</v>
      </c>
      <c r="F576" s="77">
        <v>114565</v>
      </c>
      <c r="G576" s="77">
        <v>145246</v>
      </c>
      <c r="H576" s="78">
        <v>251440</v>
      </c>
      <c r="I576" s="78">
        <v>201029</v>
      </c>
      <c r="J576" s="78">
        <v>265358.28000000003</v>
      </c>
      <c r="K576" s="79" t="str">
        <f ca="1">IF($C576="סה""כ",SUM(INDIRECT(ADDRESS(6,COLUMN())&amp;":"&amp;ADDRESS(ROW()-1,COLUMN()))),IFERROR(VLOOKUP($C576,הוצאות!$B:$AA,K$4-1,FALSE),""))</f>
        <v/>
      </c>
      <c r="L576" s="79" t="str">
        <f ca="1">IF($C576="סה""כ",SUM(INDIRECT(ADDRESS(6,COLUMN())&amp;":"&amp;ADDRESS(ROW()-1,COLUMN()))),IFERROR(VLOOKUP($C576,הוצאות!$B:$AA,L$4-1,FALSE),""))</f>
        <v/>
      </c>
      <c r="M576" s="79" t="str">
        <f ca="1">IF($C576="סה""כ",SUM(INDIRECT(ADDRESS(6,COLUMN())&amp;":"&amp;ADDRESS(ROW()-1,COLUMN()))),IFERROR(VLOOKUP($C576,הוצאות!$B:$AA,M$4-1,FALSE),""))</f>
        <v/>
      </c>
      <c r="N576" s="79" t="str">
        <f ca="1">IF($C576="סה""כ",SUM(INDIRECT(ADDRESS(6,COLUMN())&amp;":"&amp;ADDRESS(ROW()-1,COLUMN()))),IFERROR(VLOOKUP($C576,הוצאות!$B:$AA,N$4-1,FALSE),""))</f>
        <v/>
      </c>
      <c r="O576" s="79" t="str">
        <f ca="1">IF($C576="סה""כ",SUM(INDIRECT(ADDRESS(6,COLUMN())&amp;":"&amp;ADDRESS(ROW()-1,COLUMN()))),IFERROR(VLOOKUP($C576,הוצאות!$B:$AA,O$4-1,FALSE),""))</f>
        <v/>
      </c>
    </row>
    <row r="577" spans="1:15" ht="16.5" thickBot="1" x14ac:dyDescent="0.3">
      <c r="A577" s="52">
        <f t="shared" si="9"/>
        <v>0</v>
      </c>
      <c r="C577" s="75" t="str">
        <f>IF(OR(C576="סה""כ",C576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7" s="76" t="str">
        <f>IF(C577="סה""כ","",IFERROR(VLOOKUP($C577,הוצאות!$B:$Z,5,FALSE),""))</f>
        <v/>
      </c>
      <c r="E577" s="77">
        <v>167435</v>
      </c>
      <c r="F577" s="77">
        <v>114565</v>
      </c>
      <c r="G577" s="77">
        <v>145246</v>
      </c>
      <c r="H577" s="78">
        <v>251440</v>
      </c>
      <c r="I577" s="78">
        <v>201029</v>
      </c>
      <c r="J577" s="78">
        <v>265358.28000000003</v>
      </c>
      <c r="K577" s="79" t="str">
        <f ca="1">IF($C577="סה""כ",SUM(INDIRECT(ADDRESS(6,COLUMN())&amp;":"&amp;ADDRESS(ROW()-1,COLUMN()))),IFERROR(VLOOKUP($C577,הוצאות!$B:$AA,K$4-1,FALSE),""))</f>
        <v/>
      </c>
      <c r="L577" s="79" t="str">
        <f ca="1">IF($C577="סה""כ",SUM(INDIRECT(ADDRESS(6,COLUMN())&amp;":"&amp;ADDRESS(ROW()-1,COLUMN()))),IFERROR(VLOOKUP($C577,הוצאות!$B:$AA,L$4-1,FALSE),""))</f>
        <v/>
      </c>
      <c r="M577" s="79" t="str">
        <f ca="1">IF($C577="סה""כ",SUM(INDIRECT(ADDRESS(6,COLUMN())&amp;":"&amp;ADDRESS(ROW()-1,COLUMN()))),IFERROR(VLOOKUP($C577,הוצאות!$B:$AA,M$4-1,FALSE),""))</f>
        <v/>
      </c>
      <c r="N577" s="79" t="str">
        <f ca="1">IF($C577="סה""כ",SUM(INDIRECT(ADDRESS(6,COLUMN())&amp;":"&amp;ADDRESS(ROW()-1,COLUMN()))),IFERROR(VLOOKUP($C577,הוצאות!$B:$AA,N$4-1,FALSE),""))</f>
        <v/>
      </c>
      <c r="O577" s="79" t="str">
        <f ca="1">IF($C577="סה""כ",SUM(INDIRECT(ADDRESS(6,COLUMN())&amp;":"&amp;ADDRESS(ROW()-1,COLUMN()))),IFERROR(VLOOKUP($C577,הוצאות!$B:$AA,O$4-1,FALSE),""))</f>
        <v/>
      </c>
    </row>
    <row r="578" spans="1:15" ht="16.5" thickBot="1" x14ac:dyDescent="0.3">
      <c r="A578" s="52">
        <f t="shared" si="9"/>
        <v>0</v>
      </c>
      <c r="C578" s="75" t="str">
        <f>IF(OR(C577="סה""כ",C577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8" s="76" t="str">
        <f>IF(C578="סה""כ","",IFERROR(VLOOKUP($C578,הוצאות!$B:$Z,5,FALSE),""))</f>
        <v/>
      </c>
      <c r="E578" s="77">
        <v>167435</v>
      </c>
      <c r="F578" s="77">
        <v>114565</v>
      </c>
      <c r="G578" s="77">
        <v>145246</v>
      </c>
      <c r="H578" s="78">
        <v>251440</v>
      </c>
      <c r="I578" s="78">
        <v>201029</v>
      </c>
      <c r="J578" s="78">
        <v>265358.28000000003</v>
      </c>
      <c r="K578" s="79" t="str">
        <f ca="1">IF($C578="סה""כ",SUM(INDIRECT(ADDRESS(6,COLUMN())&amp;":"&amp;ADDRESS(ROW()-1,COLUMN()))),IFERROR(VLOOKUP($C578,הוצאות!$B:$AA,K$4-1,FALSE),""))</f>
        <v/>
      </c>
      <c r="L578" s="79" t="str">
        <f ca="1">IF($C578="סה""כ",SUM(INDIRECT(ADDRESS(6,COLUMN())&amp;":"&amp;ADDRESS(ROW()-1,COLUMN()))),IFERROR(VLOOKUP($C578,הוצאות!$B:$AA,L$4-1,FALSE),""))</f>
        <v/>
      </c>
      <c r="M578" s="79" t="str">
        <f ca="1">IF($C578="סה""כ",SUM(INDIRECT(ADDRESS(6,COLUMN())&amp;":"&amp;ADDRESS(ROW()-1,COLUMN()))),IFERROR(VLOOKUP($C578,הוצאות!$B:$AA,M$4-1,FALSE),""))</f>
        <v/>
      </c>
      <c r="N578" s="79" t="str">
        <f ca="1">IF($C578="סה""כ",SUM(INDIRECT(ADDRESS(6,COLUMN())&amp;":"&amp;ADDRESS(ROW()-1,COLUMN()))),IFERROR(VLOOKUP($C578,הוצאות!$B:$AA,N$4-1,FALSE),""))</f>
        <v/>
      </c>
      <c r="O578" s="79" t="str">
        <f ca="1">IF($C578="סה""כ",SUM(INDIRECT(ADDRESS(6,COLUMN())&amp;":"&amp;ADDRESS(ROW()-1,COLUMN()))),IFERROR(VLOOKUP($C578,הוצאות!$B:$AA,O$4-1,FALSE),""))</f>
        <v/>
      </c>
    </row>
    <row r="579" spans="1:15" ht="16.5" thickBot="1" x14ac:dyDescent="0.3">
      <c r="A579" s="52">
        <f t="shared" si="9"/>
        <v>0</v>
      </c>
      <c r="C579" s="75" t="str">
        <f>IF(OR(C578="סה""כ",C578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79" s="76" t="str">
        <f>IF(C579="סה""כ","",IFERROR(VLOOKUP($C579,הוצאות!$B:$Z,5,FALSE),""))</f>
        <v/>
      </c>
      <c r="E579" s="77">
        <v>167435</v>
      </c>
      <c r="F579" s="77">
        <v>114565</v>
      </c>
      <c r="G579" s="77">
        <v>145246</v>
      </c>
      <c r="H579" s="78">
        <v>251440</v>
      </c>
      <c r="I579" s="78">
        <v>201029</v>
      </c>
      <c r="J579" s="78">
        <v>265358.28000000003</v>
      </c>
      <c r="K579" s="79" t="str">
        <f ca="1">IF($C579="סה""כ",SUM(INDIRECT(ADDRESS(6,COLUMN())&amp;":"&amp;ADDRESS(ROW()-1,COLUMN()))),IFERROR(VLOOKUP($C579,הוצאות!$B:$AA,K$4-1,FALSE),""))</f>
        <v/>
      </c>
      <c r="L579" s="79" t="str">
        <f ca="1">IF($C579="סה""כ",SUM(INDIRECT(ADDRESS(6,COLUMN())&amp;":"&amp;ADDRESS(ROW()-1,COLUMN()))),IFERROR(VLOOKUP($C579,הוצאות!$B:$AA,L$4-1,FALSE),""))</f>
        <v/>
      </c>
      <c r="M579" s="79" t="str">
        <f ca="1">IF($C579="סה""כ",SUM(INDIRECT(ADDRESS(6,COLUMN())&amp;":"&amp;ADDRESS(ROW()-1,COLUMN()))),IFERROR(VLOOKUP($C579,הוצאות!$B:$AA,M$4-1,FALSE),""))</f>
        <v/>
      </c>
      <c r="N579" s="79" t="str">
        <f ca="1">IF($C579="סה""כ",SUM(INDIRECT(ADDRESS(6,COLUMN())&amp;":"&amp;ADDRESS(ROW()-1,COLUMN()))),IFERROR(VLOOKUP($C579,הוצאות!$B:$AA,N$4-1,FALSE),""))</f>
        <v/>
      </c>
      <c r="O579" s="79" t="str">
        <f ca="1">IF($C579="סה""כ",SUM(INDIRECT(ADDRESS(6,COLUMN())&amp;":"&amp;ADDRESS(ROW()-1,COLUMN()))),IFERROR(VLOOKUP($C579,הוצאות!$B:$AA,O$4-1,FALSE),""))</f>
        <v/>
      </c>
    </row>
    <row r="580" spans="1:15" ht="16.5" thickBot="1" x14ac:dyDescent="0.3">
      <c r="A580" s="52">
        <f t="shared" si="9"/>
        <v>0</v>
      </c>
      <c r="C580" s="75" t="str">
        <f>IF(OR(C579="סה""כ",C579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0" s="76" t="str">
        <f>IF(C580="סה""כ","",IFERROR(VLOOKUP($C580,הוצאות!$B:$Z,5,FALSE),""))</f>
        <v/>
      </c>
      <c r="E580" s="77">
        <v>167435</v>
      </c>
      <c r="F580" s="77">
        <v>114565</v>
      </c>
      <c r="G580" s="77">
        <v>145246</v>
      </c>
      <c r="H580" s="78">
        <v>251440</v>
      </c>
      <c r="I580" s="78">
        <v>201029</v>
      </c>
      <c r="J580" s="78">
        <v>265358.28000000003</v>
      </c>
      <c r="K580" s="79" t="str">
        <f ca="1">IF($C580="סה""כ",SUM(INDIRECT(ADDRESS(6,COLUMN())&amp;":"&amp;ADDRESS(ROW()-1,COLUMN()))),IFERROR(VLOOKUP($C580,הוצאות!$B:$AA,K$4-1,FALSE),""))</f>
        <v/>
      </c>
      <c r="L580" s="79" t="str">
        <f ca="1">IF($C580="סה""כ",SUM(INDIRECT(ADDRESS(6,COLUMN())&amp;":"&amp;ADDRESS(ROW()-1,COLUMN()))),IFERROR(VLOOKUP($C580,הוצאות!$B:$AA,L$4-1,FALSE),""))</f>
        <v/>
      </c>
      <c r="M580" s="79" t="str">
        <f ca="1">IF($C580="סה""כ",SUM(INDIRECT(ADDRESS(6,COLUMN())&amp;":"&amp;ADDRESS(ROW()-1,COLUMN()))),IFERROR(VLOOKUP($C580,הוצאות!$B:$AA,M$4-1,FALSE),""))</f>
        <v/>
      </c>
      <c r="N580" s="79" t="str">
        <f ca="1">IF($C580="סה""כ",SUM(INDIRECT(ADDRESS(6,COLUMN())&amp;":"&amp;ADDRESS(ROW()-1,COLUMN()))),IFERROR(VLOOKUP($C580,הוצאות!$B:$AA,N$4-1,FALSE),""))</f>
        <v/>
      </c>
      <c r="O580" s="79" t="str">
        <f ca="1">IF($C580="סה""כ",SUM(INDIRECT(ADDRESS(6,COLUMN())&amp;":"&amp;ADDRESS(ROW()-1,COLUMN()))),IFERROR(VLOOKUP($C580,הוצאות!$B:$AA,O$4-1,FALSE),""))</f>
        <v/>
      </c>
    </row>
    <row r="581" spans="1:15" ht="16.5" thickBot="1" x14ac:dyDescent="0.3">
      <c r="A581" s="52">
        <f t="shared" si="9"/>
        <v>0</v>
      </c>
      <c r="C581" s="75" t="str">
        <f>IF(OR(C580="סה""כ",C580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1" s="76" t="str">
        <f>IF(C581="סה""כ","",IFERROR(VLOOKUP($C581,הוצאות!$B:$Z,5,FALSE),""))</f>
        <v/>
      </c>
      <c r="E581" s="77">
        <v>167435</v>
      </c>
      <c r="F581" s="77">
        <v>114565</v>
      </c>
      <c r="G581" s="77">
        <v>145246</v>
      </c>
      <c r="H581" s="78">
        <v>251440</v>
      </c>
      <c r="I581" s="78">
        <v>201029</v>
      </c>
      <c r="J581" s="78">
        <v>265358.28000000003</v>
      </c>
      <c r="K581" s="79" t="str">
        <f ca="1">IF($C581="סה""כ",SUM(INDIRECT(ADDRESS(6,COLUMN())&amp;":"&amp;ADDRESS(ROW()-1,COLUMN()))),IFERROR(VLOOKUP($C581,הוצאות!$B:$AA,K$4-1,FALSE),""))</f>
        <v/>
      </c>
      <c r="L581" s="79" t="str">
        <f ca="1">IF($C581="סה""כ",SUM(INDIRECT(ADDRESS(6,COLUMN())&amp;":"&amp;ADDRESS(ROW()-1,COLUMN()))),IFERROR(VLOOKUP($C581,הוצאות!$B:$AA,L$4-1,FALSE),""))</f>
        <v/>
      </c>
      <c r="M581" s="79" t="str">
        <f ca="1">IF($C581="סה""כ",SUM(INDIRECT(ADDRESS(6,COLUMN())&amp;":"&amp;ADDRESS(ROW()-1,COLUMN()))),IFERROR(VLOOKUP($C581,הוצאות!$B:$AA,M$4-1,FALSE),""))</f>
        <v/>
      </c>
      <c r="N581" s="79" t="str">
        <f ca="1">IF($C581="סה""כ",SUM(INDIRECT(ADDRESS(6,COLUMN())&amp;":"&amp;ADDRESS(ROW()-1,COLUMN()))),IFERROR(VLOOKUP($C581,הוצאות!$B:$AA,N$4-1,FALSE),""))</f>
        <v/>
      </c>
      <c r="O581" s="79" t="str">
        <f ca="1">IF($C581="סה""כ",SUM(INDIRECT(ADDRESS(6,COLUMN())&amp;":"&amp;ADDRESS(ROW()-1,COLUMN()))),IFERROR(VLOOKUP($C581,הוצאות!$B:$AA,O$4-1,FALSE),""))</f>
        <v/>
      </c>
    </row>
    <row r="582" spans="1:15" ht="16.5" thickBot="1" x14ac:dyDescent="0.3">
      <c r="A582" s="52">
        <f t="shared" si="9"/>
        <v>0</v>
      </c>
      <c r="C582" s="75" t="str">
        <f>IF(OR(C581="סה""כ",C581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2" s="76" t="str">
        <f>IF(C582="סה""כ","",IFERROR(VLOOKUP($C582,הוצאות!$B:$Z,5,FALSE),""))</f>
        <v/>
      </c>
      <c r="E582" s="77">
        <v>167435</v>
      </c>
      <c r="F582" s="77">
        <v>114565</v>
      </c>
      <c r="G582" s="77">
        <v>145246</v>
      </c>
      <c r="H582" s="78">
        <v>251440</v>
      </c>
      <c r="I582" s="78">
        <v>201029</v>
      </c>
      <c r="J582" s="78">
        <v>265358.28000000003</v>
      </c>
      <c r="K582" s="79" t="str">
        <f ca="1">IF($C582="סה""כ",SUM(INDIRECT(ADDRESS(6,COLUMN())&amp;":"&amp;ADDRESS(ROW()-1,COLUMN()))),IFERROR(VLOOKUP($C582,הוצאות!$B:$AA,K$4-1,FALSE),""))</f>
        <v/>
      </c>
      <c r="L582" s="79" t="str">
        <f ca="1">IF($C582="סה""כ",SUM(INDIRECT(ADDRESS(6,COLUMN())&amp;":"&amp;ADDRESS(ROW()-1,COLUMN()))),IFERROR(VLOOKUP($C582,הוצאות!$B:$AA,L$4-1,FALSE),""))</f>
        <v/>
      </c>
      <c r="M582" s="79" t="str">
        <f ca="1">IF($C582="סה""כ",SUM(INDIRECT(ADDRESS(6,COLUMN())&amp;":"&amp;ADDRESS(ROW()-1,COLUMN()))),IFERROR(VLOOKUP($C582,הוצאות!$B:$AA,M$4-1,FALSE),""))</f>
        <v/>
      </c>
      <c r="N582" s="79" t="str">
        <f ca="1">IF($C582="סה""כ",SUM(INDIRECT(ADDRESS(6,COLUMN())&amp;":"&amp;ADDRESS(ROW()-1,COLUMN()))),IFERROR(VLOOKUP($C582,הוצאות!$B:$AA,N$4-1,FALSE),""))</f>
        <v/>
      </c>
      <c r="O582" s="79" t="str">
        <f ca="1">IF($C582="סה""כ",SUM(INDIRECT(ADDRESS(6,COLUMN())&amp;":"&amp;ADDRESS(ROW()-1,COLUMN()))),IFERROR(VLOOKUP($C582,הוצאות!$B:$AA,O$4-1,FALSE),""))</f>
        <v/>
      </c>
    </row>
    <row r="583" spans="1:15" ht="16.5" thickBot="1" x14ac:dyDescent="0.3">
      <c r="A583" s="52">
        <f t="shared" ref="A583:A643" si="10">IF(C583&lt;2000000000,1,0)</f>
        <v>0</v>
      </c>
      <c r="C583" s="75" t="str">
        <f>IF(OR(C582="סה""כ",C582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3" s="76" t="str">
        <f>IF(C583="סה""כ","",IFERROR(VLOOKUP($C583,הוצאות!$B:$Z,5,FALSE),""))</f>
        <v/>
      </c>
      <c r="E583" s="77">
        <v>167435</v>
      </c>
      <c r="F583" s="77">
        <v>114565</v>
      </c>
      <c r="G583" s="77">
        <v>145246</v>
      </c>
      <c r="H583" s="78">
        <v>251440</v>
      </c>
      <c r="I583" s="78">
        <v>201029</v>
      </c>
      <c r="J583" s="78">
        <v>265358.28000000003</v>
      </c>
      <c r="K583" s="79" t="str">
        <f ca="1">IF($C583="סה""כ",SUM(INDIRECT(ADDRESS(6,COLUMN())&amp;":"&amp;ADDRESS(ROW()-1,COLUMN()))),IFERROR(VLOOKUP($C583,הוצאות!$B:$AA,K$4-1,FALSE),""))</f>
        <v/>
      </c>
      <c r="L583" s="79" t="str">
        <f ca="1">IF($C583="סה""כ",SUM(INDIRECT(ADDRESS(6,COLUMN())&amp;":"&amp;ADDRESS(ROW()-1,COLUMN()))),IFERROR(VLOOKUP($C583,הוצאות!$B:$AA,L$4-1,FALSE),""))</f>
        <v/>
      </c>
      <c r="M583" s="79" t="str">
        <f ca="1">IF($C583="סה""כ",SUM(INDIRECT(ADDRESS(6,COLUMN())&amp;":"&amp;ADDRESS(ROW()-1,COLUMN()))),IFERROR(VLOOKUP($C583,הוצאות!$B:$AA,M$4-1,FALSE),""))</f>
        <v/>
      </c>
      <c r="N583" s="79" t="str">
        <f ca="1">IF($C583="סה""כ",SUM(INDIRECT(ADDRESS(6,COLUMN())&amp;":"&amp;ADDRESS(ROW()-1,COLUMN()))),IFERROR(VLOOKUP($C583,הוצאות!$B:$AA,N$4-1,FALSE),""))</f>
        <v/>
      </c>
      <c r="O583" s="79" t="str">
        <f ca="1">IF($C583="סה""כ",SUM(INDIRECT(ADDRESS(6,COLUMN())&amp;":"&amp;ADDRESS(ROW()-1,COLUMN()))),IFERROR(VLOOKUP($C583,הוצאות!$B:$AA,O$4-1,FALSE),""))</f>
        <v/>
      </c>
    </row>
    <row r="584" spans="1:15" ht="16.5" thickBot="1" x14ac:dyDescent="0.3">
      <c r="A584" s="52">
        <f t="shared" si="10"/>
        <v>0</v>
      </c>
      <c r="C584" s="75" t="str">
        <f>IF(OR(C583="סה""כ",C583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4" s="76" t="str">
        <f>IF(C584="סה""כ","",IFERROR(VLOOKUP($C584,הוצאות!$B:$Z,5,FALSE),""))</f>
        <v/>
      </c>
      <c r="E584" s="77">
        <v>167435</v>
      </c>
      <c r="F584" s="77">
        <v>114565</v>
      </c>
      <c r="G584" s="77">
        <v>145246</v>
      </c>
      <c r="H584" s="78">
        <v>251440</v>
      </c>
      <c r="I584" s="78">
        <v>201029</v>
      </c>
      <c r="J584" s="78">
        <v>265358.28000000003</v>
      </c>
      <c r="K584" s="79" t="str">
        <f ca="1">IF($C584="סה""כ",SUM(INDIRECT(ADDRESS(6,COLUMN())&amp;":"&amp;ADDRESS(ROW()-1,COLUMN()))),IFERROR(VLOOKUP($C584,הוצאות!$B:$AA,K$4-1,FALSE),""))</f>
        <v/>
      </c>
      <c r="L584" s="79" t="str">
        <f ca="1">IF($C584="סה""כ",SUM(INDIRECT(ADDRESS(6,COLUMN())&amp;":"&amp;ADDRESS(ROW()-1,COLUMN()))),IFERROR(VLOOKUP($C584,הוצאות!$B:$AA,L$4-1,FALSE),""))</f>
        <v/>
      </c>
      <c r="M584" s="79" t="str">
        <f ca="1">IF($C584="סה""כ",SUM(INDIRECT(ADDRESS(6,COLUMN())&amp;":"&amp;ADDRESS(ROW()-1,COLUMN()))),IFERROR(VLOOKUP($C584,הוצאות!$B:$AA,M$4-1,FALSE),""))</f>
        <v/>
      </c>
      <c r="N584" s="79" t="str">
        <f ca="1">IF($C584="סה""כ",SUM(INDIRECT(ADDRESS(6,COLUMN())&amp;":"&amp;ADDRESS(ROW()-1,COLUMN()))),IFERROR(VLOOKUP($C584,הוצאות!$B:$AA,N$4-1,FALSE),""))</f>
        <v/>
      </c>
      <c r="O584" s="79" t="str">
        <f ca="1">IF($C584="סה""כ",SUM(INDIRECT(ADDRESS(6,COLUMN())&amp;":"&amp;ADDRESS(ROW()-1,COLUMN()))),IFERROR(VLOOKUP($C584,הוצאות!$B:$AA,O$4-1,FALSE),""))</f>
        <v/>
      </c>
    </row>
    <row r="585" spans="1:15" ht="16.5" thickBot="1" x14ac:dyDescent="0.3">
      <c r="A585" s="52">
        <f t="shared" si="10"/>
        <v>0</v>
      </c>
      <c r="C585" s="75" t="str">
        <f>IF(OR(C584="סה""כ",C584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5" s="76" t="str">
        <f>IF(C585="סה""כ","",IFERROR(VLOOKUP($C585,הוצאות!$B:$Z,5,FALSE),""))</f>
        <v/>
      </c>
      <c r="E585" s="77">
        <v>167435</v>
      </c>
      <c r="F585" s="77">
        <v>114565</v>
      </c>
      <c r="G585" s="77">
        <v>145246</v>
      </c>
      <c r="H585" s="78">
        <v>251440</v>
      </c>
      <c r="I585" s="78">
        <v>201029</v>
      </c>
      <c r="J585" s="78">
        <v>265358.28000000003</v>
      </c>
      <c r="K585" s="79" t="str">
        <f ca="1">IF($C585="סה""כ",SUM(INDIRECT(ADDRESS(6,COLUMN())&amp;":"&amp;ADDRESS(ROW()-1,COLUMN()))),IFERROR(VLOOKUP($C585,הוצאות!$B:$AA,K$4-1,FALSE),""))</f>
        <v/>
      </c>
      <c r="L585" s="79" t="str">
        <f ca="1">IF($C585="סה""כ",SUM(INDIRECT(ADDRESS(6,COLUMN())&amp;":"&amp;ADDRESS(ROW()-1,COLUMN()))),IFERROR(VLOOKUP($C585,הוצאות!$B:$AA,L$4-1,FALSE),""))</f>
        <v/>
      </c>
      <c r="M585" s="79" t="str">
        <f ca="1">IF($C585="סה""כ",SUM(INDIRECT(ADDRESS(6,COLUMN())&amp;":"&amp;ADDRESS(ROW()-1,COLUMN()))),IFERROR(VLOOKUP($C585,הוצאות!$B:$AA,M$4-1,FALSE),""))</f>
        <v/>
      </c>
      <c r="N585" s="79" t="str">
        <f ca="1">IF($C585="סה""כ",SUM(INDIRECT(ADDRESS(6,COLUMN())&amp;":"&amp;ADDRESS(ROW()-1,COLUMN()))),IFERROR(VLOOKUP($C585,הוצאות!$B:$AA,N$4-1,FALSE),""))</f>
        <v/>
      </c>
      <c r="O585" s="79" t="str">
        <f ca="1">IF($C585="סה""כ",SUM(INDIRECT(ADDRESS(6,COLUMN())&amp;":"&amp;ADDRESS(ROW()-1,COLUMN()))),IFERROR(VLOOKUP($C585,הוצאות!$B:$AA,O$4-1,FALSE),""))</f>
        <v/>
      </c>
    </row>
    <row r="586" spans="1:15" ht="16.5" thickBot="1" x14ac:dyDescent="0.3">
      <c r="A586" s="52">
        <f t="shared" si="10"/>
        <v>0</v>
      </c>
      <c r="C586" s="75" t="str">
        <f>IF(OR(C585="סה""כ",C585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6" s="76" t="str">
        <f>IF(C586="סה""כ","",IFERROR(VLOOKUP($C586,הוצאות!$B:$Z,5,FALSE),""))</f>
        <v/>
      </c>
      <c r="E586" s="77">
        <v>167435</v>
      </c>
      <c r="F586" s="77">
        <v>114565</v>
      </c>
      <c r="G586" s="77">
        <v>145246</v>
      </c>
      <c r="H586" s="78">
        <v>251440</v>
      </c>
      <c r="I586" s="78">
        <v>201029</v>
      </c>
      <c r="J586" s="78">
        <v>265358.28000000003</v>
      </c>
      <c r="K586" s="79" t="str">
        <f ca="1">IF($C586="סה""כ",SUM(INDIRECT(ADDRESS(6,COLUMN())&amp;":"&amp;ADDRESS(ROW()-1,COLUMN()))),IFERROR(VLOOKUP($C586,הוצאות!$B:$AA,K$4-1,FALSE),""))</f>
        <v/>
      </c>
      <c r="L586" s="79" t="str">
        <f ca="1">IF($C586="סה""כ",SUM(INDIRECT(ADDRESS(6,COLUMN())&amp;":"&amp;ADDRESS(ROW()-1,COLUMN()))),IFERROR(VLOOKUP($C586,הוצאות!$B:$AA,L$4-1,FALSE),""))</f>
        <v/>
      </c>
      <c r="M586" s="79" t="str">
        <f ca="1">IF($C586="סה""כ",SUM(INDIRECT(ADDRESS(6,COLUMN())&amp;":"&amp;ADDRESS(ROW()-1,COLUMN()))),IFERROR(VLOOKUP($C586,הוצאות!$B:$AA,M$4-1,FALSE),""))</f>
        <v/>
      </c>
      <c r="N586" s="79" t="str">
        <f ca="1">IF($C586="סה""כ",SUM(INDIRECT(ADDRESS(6,COLUMN())&amp;":"&amp;ADDRESS(ROW()-1,COLUMN()))),IFERROR(VLOOKUP($C586,הוצאות!$B:$AA,N$4-1,FALSE),""))</f>
        <v/>
      </c>
      <c r="O586" s="79" t="str">
        <f ca="1">IF($C586="סה""כ",SUM(INDIRECT(ADDRESS(6,COLUMN())&amp;":"&amp;ADDRESS(ROW()-1,COLUMN()))),IFERROR(VLOOKUP($C586,הוצאות!$B:$AA,O$4-1,FALSE),""))</f>
        <v/>
      </c>
    </row>
    <row r="587" spans="1:15" ht="16.5" thickBot="1" x14ac:dyDescent="0.3">
      <c r="A587" s="52">
        <f t="shared" si="10"/>
        <v>0</v>
      </c>
      <c r="C587" s="75" t="str">
        <f>IF(OR(C586="סה""כ",C586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7" s="76" t="str">
        <f>IF(C587="סה""כ","",IFERROR(VLOOKUP($C587,הוצאות!$B:$Z,5,FALSE),""))</f>
        <v/>
      </c>
      <c r="E587" s="77">
        <v>167435</v>
      </c>
      <c r="F587" s="77">
        <v>114565</v>
      </c>
      <c r="G587" s="77">
        <v>145246</v>
      </c>
      <c r="H587" s="78">
        <v>251440</v>
      </c>
      <c r="I587" s="78">
        <v>201029</v>
      </c>
      <c r="J587" s="78">
        <v>265358.28000000003</v>
      </c>
      <c r="K587" s="79" t="str">
        <f ca="1">IF($C587="סה""כ",SUM(INDIRECT(ADDRESS(6,COLUMN())&amp;":"&amp;ADDRESS(ROW()-1,COLUMN()))),IFERROR(VLOOKUP($C587,הוצאות!$B:$AA,K$4-1,FALSE),""))</f>
        <v/>
      </c>
      <c r="L587" s="79" t="str">
        <f ca="1">IF($C587="סה""כ",SUM(INDIRECT(ADDRESS(6,COLUMN())&amp;":"&amp;ADDRESS(ROW()-1,COLUMN()))),IFERROR(VLOOKUP($C587,הוצאות!$B:$AA,L$4-1,FALSE),""))</f>
        <v/>
      </c>
      <c r="M587" s="79" t="str">
        <f ca="1">IF($C587="סה""כ",SUM(INDIRECT(ADDRESS(6,COLUMN())&amp;":"&amp;ADDRESS(ROW()-1,COLUMN()))),IFERROR(VLOOKUP($C587,הוצאות!$B:$AA,M$4-1,FALSE),""))</f>
        <v/>
      </c>
      <c r="N587" s="79" t="str">
        <f ca="1">IF($C587="סה""כ",SUM(INDIRECT(ADDRESS(6,COLUMN())&amp;":"&amp;ADDRESS(ROW()-1,COLUMN()))),IFERROR(VLOOKUP($C587,הוצאות!$B:$AA,N$4-1,FALSE),""))</f>
        <v/>
      </c>
      <c r="O587" s="79" t="str">
        <f ca="1">IF($C587="סה""כ",SUM(INDIRECT(ADDRESS(6,COLUMN())&amp;":"&amp;ADDRESS(ROW()-1,COLUMN()))),IFERROR(VLOOKUP($C587,הוצאות!$B:$AA,O$4-1,FALSE),""))</f>
        <v/>
      </c>
    </row>
    <row r="588" spans="1:15" ht="16.5" thickBot="1" x14ac:dyDescent="0.3">
      <c r="A588" s="52">
        <f t="shared" si="10"/>
        <v>0</v>
      </c>
      <c r="C588" s="75" t="str">
        <f>IF(OR(C587="סה""כ",C587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8" s="76" t="str">
        <f>IF(C588="סה""כ","",IFERROR(VLOOKUP($C588,הוצאות!$B:$Z,5,FALSE),""))</f>
        <v/>
      </c>
      <c r="E588" s="77">
        <v>167435</v>
      </c>
      <c r="F588" s="77">
        <v>114565</v>
      </c>
      <c r="G588" s="77">
        <v>145246</v>
      </c>
      <c r="H588" s="78">
        <v>251440</v>
      </c>
      <c r="I588" s="78">
        <v>201029</v>
      </c>
      <c r="J588" s="78">
        <v>265358.28000000003</v>
      </c>
      <c r="K588" s="79" t="str">
        <f ca="1">IF($C588="סה""כ",SUM(INDIRECT(ADDRESS(6,COLUMN())&amp;":"&amp;ADDRESS(ROW()-1,COLUMN()))),IFERROR(VLOOKUP($C588,הוצאות!$B:$AA,K$4-1,FALSE),""))</f>
        <v/>
      </c>
      <c r="L588" s="79" t="str">
        <f ca="1">IF($C588="סה""כ",SUM(INDIRECT(ADDRESS(6,COLUMN())&amp;":"&amp;ADDRESS(ROW()-1,COLUMN()))),IFERROR(VLOOKUP($C588,הוצאות!$B:$AA,L$4-1,FALSE),""))</f>
        <v/>
      </c>
      <c r="M588" s="79" t="str">
        <f ca="1">IF($C588="סה""כ",SUM(INDIRECT(ADDRESS(6,COLUMN())&amp;":"&amp;ADDRESS(ROW()-1,COLUMN()))),IFERROR(VLOOKUP($C588,הוצאות!$B:$AA,M$4-1,FALSE),""))</f>
        <v/>
      </c>
      <c r="N588" s="79" t="str">
        <f ca="1">IF($C588="סה""כ",SUM(INDIRECT(ADDRESS(6,COLUMN())&amp;":"&amp;ADDRESS(ROW()-1,COLUMN()))),IFERROR(VLOOKUP($C588,הוצאות!$B:$AA,N$4-1,FALSE),""))</f>
        <v/>
      </c>
      <c r="O588" s="79" t="str">
        <f ca="1">IF($C588="סה""כ",SUM(INDIRECT(ADDRESS(6,COLUMN())&amp;":"&amp;ADDRESS(ROW()-1,COLUMN()))),IFERROR(VLOOKUP($C588,הוצאות!$B:$AA,O$4-1,FALSE),""))</f>
        <v/>
      </c>
    </row>
    <row r="589" spans="1:15" ht="16.5" thickBot="1" x14ac:dyDescent="0.3">
      <c r="A589" s="52">
        <f t="shared" si="10"/>
        <v>0</v>
      </c>
      <c r="C589" s="75" t="str">
        <f>IF(OR(C588="סה""כ",C588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89" s="76" t="str">
        <f>IF(C589="סה""כ","",IFERROR(VLOOKUP($C589,הוצאות!$B:$Z,5,FALSE),""))</f>
        <v/>
      </c>
      <c r="E589" s="77">
        <v>167435</v>
      </c>
      <c r="F589" s="77">
        <v>114565</v>
      </c>
      <c r="G589" s="77">
        <v>145246</v>
      </c>
      <c r="H589" s="78">
        <v>251440</v>
      </c>
      <c r="I589" s="78">
        <v>201029</v>
      </c>
      <c r="J589" s="78">
        <v>265358.28000000003</v>
      </c>
      <c r="K589" s="79" t="str">
        <f ca="1">IF($C589="סה""כ",SUM(INDIRECT(ADDRESS(6,COLUMN())&amp;":"&amp;ADDRESS(ROW()-1,COLUMN()))),IFERROR(VLOOKUP($C589,הוצאות!$B:$AA,K$4-1,FALSE),""))</f>
        <v/>
      </c>
      <c r="L589" s="79" t="str">
        <f ca="1">IF($C589="סה""כ",SUM(INDIRECT(ADDRESS(6,COLUMN())&amp;":"&amp;ADDRESS(ROW()-1,COLUMN()))),IFERROR(VLOOKUP($C589,הוצאות!$B:$AA,L$4-1,FALSE),""))</f>
        <v/>
      </c>
      <c r="M589" s="79" t="str">
        <f ca="1">IF($C589="סה""כ",SUM(INDIRECT(ADDRESS(6,COLUMN())&amp;":"&amp;ADDRESS(ROW()-1,COLUMN()))),IFERROR(VLOOKUP($C589,הוצאות!$B:$AA,M$4-1,FALSE),""))</f>
        <v/>
      </c>
      <c r="N589" s="79" t="str">
        <f ca="1">IF($C589="סה""כ",SUM(INDIRECT(ADDRESS(6,COLUMN())&amp;":"&amp;ADDRESS(ROW()-1,COLUMN()))),IFERROR(VLOOKUP($C589,הוצאות!$B:$AA,N$4-1,FALSE),""))</f>
        <v/>
      </c>
      <c r="O589" s="79" t="str">
        <f ca="1">IF($C589="סה""כ",SUM(INDIRECT(ADDRESS(6,COLUMN())&amp;":"&amp;ADDRESS(ROW()-1,COLUMN()))),IFERROR(VLOOKUP($C589,הוצאות!$B:$AA,O$4-1,FALSE),""))</f>
        <v/>
      </c>
    </row>
    <row r="590" spans="1:15" ht="16.5" thickBot="1" x14ac:dyDescent="0.3">
      <c r="A590" s="52">
        <f t="shared" si="10"/>
        <v>0</v>
      </c>
      <c r="C590" s="75" t="str">
        <f>IF(OR(C589="סה""כ",C589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0" s="76" t="str">
        <f>IF(C590="סה""כ","",IFERROR(VLOOKUP($C590,הוצאות!$B:$Z,5,FALSE),""))</f>
        <v/>
      </c>
      <c r="E590" s="77">
        <v>167435</v>
      </c>
      <c r="F590" s="77">
        <v>114565</v>
      </c>
      <c r="G590" s="77">
        <v>145246</v>
      </c>
      <c r="H590" s="78">
        <v>251440</v>
      </c>
      <c r="I590" s="78">
        <v>201029</v>
      </c>
      <c r="J590" s="78">
        <v>265358.28000000003</v>
      </c>
      <c r="K590" s="79" t="str">
        <f ca="1">IF($C590="סה""כ",SUM(INDIRECT(ADDRESS(6,COLUMN())&amp;":"&amp;ADDRESS(ROW()-1,COLUMN()))),IFERROR(VLOOKUP($C590,הוצאות!$B:$AA,K$4-1,FALSE),""))</f>
        <v/>
      </c>
      <c r="L590" s="79" t="str">
        <f ca="1">IF($C590="סה""כ",SUM(INDIRECT(ADDRESS(6,COLUMN())&amp;":"&amp;ADDRESS(ROW()-1,COLUMN()))),IFERROR(VLOOKUP($C590,הוצאות!$B:$AA,L$4-1,FALSE),""))</f>
        <v/>
      </c>
      <c r="M590" s="79" t="str">
        <f ca="1">IF($C590="סה""כ",SUM(INDIRECT(ADDRESS(6,COLUMN())&amp;":"&amp;ADDRESS(ROW()-1,COLUMN()))),IFERROR(VLOOKUP($C590,הוצאות!$B:$AA,M$4-1,FALSE),""))</f>
        <v/>
      </c>
      <c r="N590" s="79" t="str">
        <f ca="1">IF($C590="סה""כ",SUM(INDIRECT(ADDRESS(6,COLUMN())&amp;":"&amp;ADDRESS(ROW()-1,COLUMN()))),IFERROR(VLOOKUP($C590,הוצאות!$B:$AA,N$4-1,FALSE),""))</f>
        <v/>
      </c>
      <c r="O590" s="79" t="str">
        <f ca="1">IF($C590="סה""כ",SUM(INDIRECT(ADDRESS(6,COLUMN())&amp;":"&amp;ADDRESS(ROW()-1,COLUMN()))),IFERROR(VLOOKUP($C590,הוצאות!$B:$AA,O$4-1,FALSE),""))</f>
        <v/>
      </c>
    </row>
    <row r="591" spans="1:15" ht="16.5" thickBot="1" x14ac:dyDescent="0.3">
      <c r="A591" s="52">
        <f t="shared" si="10"/>
        <v>0</v>
      </c>
      <c r="C591" s="75" t="str">
        <f>IF(OR(C590="סה""כ",C590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1" s="76" t="str">
        <f>IF(C591="סה""כ","",IFERROR(VLOOKUP($C591,הוצאות!$B:$Z,5,FALSE),""))</f>
        <v/>
      </c>
      <c r="E591" s="77">
        <v>167435</v>
      </c>
      <c r="F591" s="77">
        <v>114565</v>
      </c>
      <c r="G591" s="77">
        <v>145246</v>
      </c>
      <c r="H591" s="78">
        <v>251440</v>
      </c>
      <c r="I591" s="78">
        <v>201029</v>
      </c>
      <c r="J591" s="78">
        <v>265358.28000000003</v>
      </c>
      <c r="K591" s="79" t="str">
        <f ca="1">IF($C591="סה""כ",SUM(INDIRECT(ADDRESS(6,COLUMN())&amp;":"&amp;ADDRESS(ROW()-1,COLUMN()))),IFERROR(VLOOKUP($C591,הוצאות!$B:$AA,K$4-1,FALSE),""))</f>
        <v/>
      </c>
      <c r="L591" s="79" t="str">
        <f ca="1">IF($C591="סה""כ",SUM(INDIRECT(ADDRESS(6,COLUMN())&amp;":"&amp;ADDRESS(ROW()-1,COLUMN()))),IFERROR(VLOOKUP($C591,הוצאות!$B:$AA,L$4-1,FALSE),""))</f>
        <v/>
      </c>
      <c r="M591" s="79" t="str">
        <f ca="1">IF($C591="סה""כ",SUM(INDIRECT(ADDRESS(6,COLUMN())&amp;":"&amp;ADDRESS(ROW()-1,COLUMN()))),IFERROR(VLOOKUP($C591,הוצאות!$B:$AA,M$4-1,FALSE),""))</f>
        <v/>
      </c>
      <c r="N591" s="79" t="str">
        <f ca="1">IF($C591="סה""כ",SUM(INDIRECT(ADDRESS(6,COLUMN())&amp;":"&amp;ADDRESS(ROW()-1,COLUMN()))),IFERROR(VLOOKUP($C591,הוצאות!$B:$AA,N$4-1,FALSE),""))</f>
        <v/>
      </c>
      <c r="O591" s="79" t="str">
        <f ca="1">IF($C591="סה""כ",SUM(INDIRECT(ADDRESS(6,COLUMN())&amp;":"&amp;ADDRESS(ROW()-1,COLUMN()))),IFERROR(VLOOKUP($C591,הוצאות!$B:$AA,O$4-1,FALSE),""))</f>
        <v/>
      </c>
    </row>
    <row r="592" spans="1:15" ht="16.5" thickBot="1" x14ac:dyDescent="0.3">
      <c r="A592" s="52">
        <f t="shared" si="10"/>
        <v>0</v>
      </c>
      <c r="C592" s="75" t="str">
        <f>IF(OR(C591="סה""כ",C591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2" s="76" t="str">
        <f>IF(C592="סה""כ","",IFERROR(VLOOKUP($C592,הוצאות!$B:$Z,5,FALSE),""))</f>
        <v/>
      </c>
      <c r="E592" s="77">
        <v>167435</v>
      </c>
      <c r="F592" s="77">
        <v>114565</v>
      </c>
      <c r="G592" s="77">
        <v>145246</v>
      </c>
      <c r="H592" s="78">
        <v>251440</v>
      </c>
      <c r="I592" s="78">
        <v>201029</v>
      </c>
      <c r="J592" s="78">
        <v>265358.28000000003</v>
      </c>
      <c r="K592" s="79" t="str">
        <f ca="1">IF($C592="סה""כ",SUM(INDIRECT(ADDRESS(6,COLUMN())&amp;":"&amp;ADDRESS(ROW()-1,COLUMN()))),IFERROR(VLOOKUP($C592,הוצאות!$B:$AA,K$4-1,FALSE),""))</f>
        <v/>
      </c>
      <c r="L592" s="79" t="str">
        <f ca="1">IF($C592="סה""כ",SUM(INDIRECT(ADDRESS(6,COLUMN())&amp;":"&amp;ADDRESS(ROW()-1,COLUMN()))),IFERROR(VLOOKUP($C592,הוצאות!$B:$AA,L$4-1,FALSE),""))</f>
        <v/>
      </c>
      <c r="M592" s="79" t="str">
        <f ca="1">IF($C592="סה""כ",SUM(INDIRECT(ADDRESS(6,COLUMN())&amp;":"&amp;ADDRESS(ROW()-1,COLUMN()))),IFERROR(VLOOKUP($C592,הוצאות!$B:$AA,M$4-1,FALSE),""))</f>
        <v/>
      </c>
      <c r="N592" s="79" t="str">
        <f ca="1">IF($C592="סה""כ",SUM(INDIRECT(ADDRESS(6,COLUMN())&amp;":"&amp;ADDRESS(ROW()-1,COLUMN()))),IFERROR(VLOOKUP($C592,הוצאות!$B:$AA,N$4-1,FALSE),""))</f>
        <v/>
      </c>
      <c r="O592" s="79" t="str">
        <f ca="1">IF($C592="סה""כ",SUM(INDIRECT(ADDRESS(6,COLUMN())&amp;":"&amp;ADDRESS(ROW()-1,COLUMN()))),IFERROR(VLOOKUP($C592,הוצאות!$B:$AA,O$4-1,FALSE),""))</f>
        <v/>
      </c>
    </row>
    <row r="593" spans="1:15" ht="16.5" thickBot="1" x14ac:dyDescent="0.3">
      <c r="A593" s="52">
        <f t="shared" si="10"/>
        <v>0</v>
      </c>
      <c r="C593" s="75" t="str">
        <f>IF(OR(C592="סה""כ",C592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3" s="76" t="str">
        <f>IF(C593="סה""כ","",IFERROR(VLOOKUP($C593,הוצאות!$B:$Z,5,FALSE),""))</f>
        <v/>
      </c>
      <c r="E593" s="77">
        <v>167435</v>
      </c>
      <c r="F593" s="77">
        <v>114565</v>
      </c>
      <c r="G593" s="77">
        <v>145246</v>
      </c>
      <c r="H593" s="78">
        <v>251440</v>
      </c>
      <c r="I593" s="78">
        <v>201029</v>
      </c>
      <c r="J593" s="78">
        <v>265358.28000000003</v>
      </c>
      <c r="K593" s="79" t="str">
        <f ca="1">IF($C593="סה""כ",SUM(INDIRECT(ADDRESS(6,COLUMN())&amp;":"&amp;ADDRESS(ROW()-1,COLUMN()))),IFERROR(VLOOKUP($C593,הוצאות!$B:$AA,K$4-1,FALSE),""))</f>
        <v/>
      </c>
      <c r="L593" s="79" t="str">
        <f ca="1">IF($C593="סה""כ",SUM(INDIRECT(ADDRESS(6,COLUMN())&amp;":"&amp;ADDRESS(ROW()-1,COLUMN()))),IFERROR(VLOOKUP($C593,הוצאות!$B:$AA,L$4-1,FALSE),""))</f>
        <v/>
      </c>
      <c r="M593" s="79" t="str">
        <f ca="1">IF($C593="סה""כ",SUM(INDIRECT(ADDRESS(6,COLUMN())&amp;":"&amp;ADDRESS(ROW()-1,COLUMN()))),IFERROR(VLOOKUP($C593,הוצאות!$B:$AA,M$4-1,FALSE),""))</f>
        <v/>
      </c>
      <c r="N593" s="79" t="str">
        <f ca="1">IF($C593="סה""כ",SUM(INDIRECT(ADDRESS(6,COLUMN())&amp;":"&amp;ADDRESS(ROW()-1,COLUMN()))),IFERROR(VLOOKUP($C593,הוצאות!$B:$AA,N$4-1,FALSE),""))</f>
        <v/>
      </c>
      <c r="O593" s="79" t="str">
        <f ca="1">IF($C593="סה""כ",SUM(INDIRECT(ADDRESS(6,COLUMN())&amp;":"&amp;ADDRESS(ROW()-1,COLUMN()))),IFERROR(VLOOKUP($C593,הוצאות!$B:$AA,O$4-1,FALSE),""))</f>
        <v/>
      </c>
    </row>
    <row r="594" spans="1:15" ht="16.5" thickBot="1" x14ac:dyDescent="0.3">
      <c r="A594" s="52">
        <f t="shared" si="10"/>
        <v>0</v>
      </c>
      <c r="C594" s="75" t="str">
        <f>IF(OR(C593="סה""כ",C593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4" s="76" t="str">
        <f>IF(C594="סה""כ","",IFERROR(VLOOKUP($C594,הוצאות!$B:$Z,5,FALSE),""))</f>
        <v/>
      </c>
      <c r="E594" s="77">
        <v>167435</v>
      </c>
      <c r="F594" s="77">
        <v>114565</v>
      </c>
      <c r="G594" s="77">
        <v>145246</v>
      </c>
      <c r="H594" s="78">
        <v>251440</v>
      </c>
      <c r="I594" s="78">
        <v>201029</v>
      </c>
      <c r="J594" s="78">
        <v>265358.28000000003</v>
      </c>
      <c r="K594" s="79" t="str">
        <f ca="1">IF($C594="סה""כ",SUM(INDIRECT(ADDRESS(6,COLUMN())&amp;":"&amp;ADDRESS(ROW()-1,COLUMN()))),IFERROR(VLOOKUP($C594,הוצאות!$B:$AA,K$4-1,FALSE),""))</f>
        <v/>
      </c>
      <c r="L594" s="79" t="str">
        <f ca="1">IF($C594="סה""כ",SUM(INDIRECT(ADDRESS(6,COLUMN())&amp;":"&amp;ADDRESS(ROW()-1,COLUMN()))),IFERROR(VLOOKUP($C594,הוצאות!$B:$AA,L$4-1,FALSE),""))</f>
        <v/>
      </c>
      <c r="M594" s="79" t="str">
        <f ca="1">IF($C594="סה""כ",SUM(INDIRECT(ADDRESS(6,COLUMN())&amp;":"&amp;ADDRESS(ROW()-1,COLUMN()))),IFERROR(VLOOKUP($C594,הוצאות!$B:$AA,M$4-1,FALSE),""))</f>
        <v/>
      </c>
      <c r="N594" s="79" t="str">
        <f ca="1">IF($C594="סה""כ",SUM(INDIRECT(ADDRESS(6,COLUMN())&amp;":"&amp;ADDRESS(ROW()-1,COLUMN()))),IFERROR(VLOOKUP($C594,הוצאות!$B:$AA,N$4-1,FALSE),""))</f>
        <v/>
      </c>
      <c r="O594" s="79" t="str">
        <f ca="1">IF($C594="סה""כ",SUM(INDIRECT(ADDRESS(6,COLUMN())&amp;":"&amp;ADDRESS(ROW()-1,COLUMN()))),IFERROR(VLOOKUP($C594,הוצאות!$B:$AA,O$4-1,FALSE),""))</f>
        <v/>
      </c>
    </row>
    <row r="595" spans="1:15" ht="16.5" thickBot="1" x14ac:dyDescent="0.3">
      <c r="A595" s="52">
        <f t="shared" si="10"/>
        <v>0</v>
      </c>
      <c r="C595" s="75" t="str">
        <f>IF(OR(C594="סה""כ",C594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5" s="76" t="str">
        <f>IF(C595="סה""כ","",IFERROR(VLOOKUP($C595,הוצאות!$B:$Z,5,FALSE),""))</f>
        <v/>
      </c>
      <c r="E595" s="77">
        <v>167435</v>
      </c>
      <c r="F595" s="77">
        <v>114565</v>
      </c>
      <c r="G595" s="77">
        <v>145246</v>
      </c>
      <c r="H595" s="78">
        <v>251440</v>
      </c>
      <c r="I595" s="78">
        <v>201029</v>
      </c>
      <c r="J595" s="78">
        <v>265358.28000000003</v>
      </c>
      <c r="K595" s="79" t="str">
        <f ca="1">IF($C595="סה""כ",SUM(INDIRECT(ADDRESS(6,COLUMN())&amp;":"&amp;ADDRESS(ROW()-1,COLUMN()))),IFERROR(VLOOKUP($C595,הוצאות!$B:$AA,K$4-1,FALSE),""))</f>
        <v/>
      </c>
      <c r="L595" s="79" t="str">
        <f ca="1">IF($C595="סה""כ",SUM(INDIRECT(ADDRESS(6,COLUMN())&amp;":"&amp;ADDRESS(ROW()-1,COLUMN()))),IFERROR(VLOOKUP($C595,הוצאות!$B:$AA,L$4-1,FALSE),""))</f>
        <v/>
      </c>
      <c r="M595" s="79" t="str">
        <f ca="1">IF($C595="סה""כ",SUM(INDIRECT(ADDRESS(6,COLUMN())&amp;":"&amp;ADDRESS(ROW()-1,COLUMN()))),IFERROR(VLOOKUP($C595,הוצאות!$B:$AA,M$4-1,FALSE),""))</f>
        <v/>
      </c>
      <c r="N595" s="79" t="str">
        <f ca="1">IF($C595="סה""כ",SUM(INDIRECT(ADDRESS(6,COLUMN())&amp;":"&amp;ADDRESS(ROW()-1,COLUMN()))),IFERROR(VLOOKUP($C595,הוצאות!$B:$AA,N$4-1,FALSE),""))</f>
        <v/>
      </c>
      <c r="O595" s="79" t="str">
        <f ca="1">IF($C595="סה""כ",SUM(INDIRECT(ADDRESS(6,COLUMN())&amp;":"&amp;ADDRESS(ROW()-1,COLUMN()))),IFERROR(VLOOKUP($C595,הוצאות!$B:$AA,O$4-1,FALSE),""))</f>
        <v/>
      </c>
    </row>
    <row r="596" spans="1:15" ht="16.5" thickBot="1" x14ac:dyDescent="0.3">
      <c r="A596" s="52">
        <f t="shared" si="10"/>
        <v>0</v>
      </c>
      <c r="C596" s="75" t="str">
        <f>IF(OR(C595="סה""כ",C595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6" s="76" t="str">
        <f>IF(C596="סה""כ","",IFERROR(VLOOKUP($C596,הוצאות!$B:$Z,5,FALSE),""))</f>
        <v/>
      </c>
      <c r="E596" s="77">
        <v>167435</v>
      </c>
      <c r="F596" s="77">
        <v>114565</v>
      </c>
      <c r="G596" s="77">
        <v>145246</v>
      </c>
      <c r="H596" s="78">
        <v>251440</v>
      </c>
      <c r="I596" s="78">
        <v>201029</v>
      </c>
      <c r="J596" s="78">
        <v>265358.28000000003</v>
      </c>
      <c r="K596" s="79" t="str">
        <f ca="1">IF($C596="סה""כ",SUM(INDIRECT(ADDRESS(6,COLUMN())&amp;":"&amp;ADDRESS(ROW()-1,COLUMN()))),IFERROR(VLOOKUP($C596,הוצאות!$B:$AA,K$4-1,FALSE),""))</f>
        <v/>
      </c>
      <c r="L596" s="79" t="str">
        <f ca="1">IF($C596="סה""כ",SUM(INDIRECT(ADDRESS(6,COLUMN())&amp;":"&amp;ADDRESS(ROW()-1,COLUMN()))),IFERROR(VLOOKUP($C596,הוצאות!$B:$AA,L$4-1,FALSE),""))</f>
        <v/>
      </c>
      <c r="M596" s="79" t="str">
        <f ca="1">IF($C596="סה""כ",SUM(INDIRECT(ADDRESS(6,COLUMN())&amp;":"&amp;ADDRESS(ROW()-1,COLUMN()))),IFERROR(VLOOKUP($C596,הוצאות!$B:$AA,M$4-1,FALSE),""))</f>
        <v/>
      </c>
      <c r="N596" s="79" t="str">
        <f ca="1">IF($C596="סה""כ",SUM(INDIRECT(ADDRESS(6,COLUMN())&amp;":"&amp;ADDRESS(ROW()-1,COLUMN()))),IFERROR(VLOOKUP($C596,הוצאות!$B:$AA,N$4-1,FALSE),""))</f>
        <v/>
      </c>
      <c r="O596" s="79" t="str">
        <f ca="1">IF($C596="סה""כ",SUM(INDIRECT(ADDRESS(6,COLUMN())&amp;":"&amp;ADDRESS(ROW()-1,COLUMN()))),IFERROR(VLOOKUP($C596,הוצאות!$B:$AA,O$4-1,FALSE),""))</f>
        <v/>
      </c>
    </row>
    <row r="597" spans="1:15" ht="16.5" thickBot="1" x14ac:dyDescent="0.3">
      <c r="A597" s="52">
        <f t="shared" si="10"/>
        <v>0</v>
      </c>
      <c r="C597" s="75" t="str">
        <f>IF(OR(C596="סה""כ",C596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7" s="76" t="str">
        <f>IF(C597="סה""כ","",IFERROR(VLOOKUP($C597,הוצאות!$B:$Z,5,FALSE),""))</f>
        <v/>
      </c>
      <c r="E597" s="77">
        <v>167435</v>
      </c>
      <c r="F597" s="77">
        <v>114565</v>
      </c>
      <c r="G597" s="77">
        <v>145246</v>
      </c>
      <c r="H597" s="78">
        <v>251440</v>
      </c>
      <c r="I597" s="78">
        <v>201029</v>
      </c>
      <c r="J597" s="78">
        <v>265358.28000000003</v>
      </c>
      <c r="K597" s="79" t="str">
        <f ca="1">IF($C597="סה""כ",SUM(INDIRECT(ADDRESS(6,COLUMN())&amp;":"&amp;ADDRESS(ROW()-1,COLUMN()))),IFERROR(VLOOKUP($C597,הוצאות!$B:$AA,K$4-1,FALSE),""))</f>
        <v/>
      </c>
      <c r="L597" s="79" t="str">
        <f ca="1">IF($C597="סה""כ",SUM(INDIRECT(ADDRESS(6,COLUMN())&amp;":"&amp;ADDRESS(ROW()-1,COLUMN()))),IFERROR(VLOOKUP($C597,הוצאות!$B:$AA,L$4-1,FALSE),""))</f>
        <v/>
      </c>
      <c r="M597" s="79" t="str">
        <f ca="1">IF($C597="סה""כ",SUM(INDIRECT(ADDRESS(6,COLUMN())&amp;":"&amp;ADDRESS(ROW()-1,COLUMN()))),IFERROR(VLOOKUP($C597,הוצאות!$B:$AA,M$4-1,FALSE),""))</f>
        <v/>
      </c>
      <c r="N597" s="79" t="str">
        <f ca="1">IF($C597="סה""כ",SUM(INDIRECT(ADDRESS(6,COLUMN())&amp;":"&amp;ADDRESS(ROW()-1,COLUMN()))),IFERROR(VLOOKUP($C597,הוצאות!$B:$AA,N$4-1,FALSE),""))</f>
        <v/>
      </c>
      <c r="O597" s="79" t="str">
        <f ca="1">IF($C597="סה""כ",SUM(INDIRECT(ADDRESS(6,COLUMN())&amp;":"&amp;ADDRESS(ROW()-1,COLUMN()))),IFERROR(VLOOKUP($C597,הוצאות!$B:$AA,O$4-1,FALSE),""))</f>
        <v/>
      </c>
    </row>
    <row r="598" spans="1:15" ht="16.5" thickBot="1" x14ac:dyDescent="0.3">
      <c r="A598" s="52">
        <f t="shared" si="10"/>
        <v>0</v>
      </c>
      <c r="C598" s="75" t="str">
        <f>IF(OR(C597="סה""כ",C597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8" s="76" t="str">
        <f>IF(C598="סה""כ","",IFERROR(VLOOKUP($C598,הוצאות!$B:$Z,5,FALSE),""))</f>
        <v/>
      </c>
      <c r="E598" s="77">
        <v>167435</v>
      </c>
      <c r="F598" s="77">
        <v>114565</v>
      </c>
      <c r="G598" s="77">
        <v>145246</v>
      </c>
      <c r="H598" s="78">
        <v>251440</v>
      </c>
      <c r="I598" s="78">
        <v>201029</v>
      </c>
      <c r="J598" s="78">
        <v>265358.28000000003</v>
      </c>
      <c r="K598" s="79" t="str">
        <f ca="1">IF($C598="סה""כ",SUM(INDIRECT(ADDRESS(6,COLUMN())&amp;":"&amp;ADDRESS(ROW()-1,COLUMN()))),IFERROR(VLOOKUP($C598,הוצאות!$B:$AA,K$4-1,FALSE),""))</f>
        <v/>
      </c>
      <c r="L598" s="79" t="str">
        <f ca="1">IF($C598="סה""כ",SUM(INDIRECT(ADDRESS(6,COLUMN())&amp;":"&amp;ADDRESS(ROW()-1,COLUMN()))),IFERROR(VLOOKUP($C598,הוצאות!$B:$AA,L$4-1,FALSE),""))</f>
        <v/>
      </c>
      <c r="M598" s="79" t="str">
        <f ca="1">IF($C598="סה""כ",SUM(INDIRECT(ADDRESS(6,COLUMN())&amp;":"&amp;ADDRESS(ROW()-1,COLUMN()))),IFERROR(VLOOKUP($C598,הוצאות!$B:$AA,M$4-1,FALSE),""))</f>
        <v/>
      </c>
      <c r="N598" s="79" t="str">
        <f ca="1">IF($C598="סה""כ",SUM(INDIRECT(ADDRESS(6,COLUMN())&amp;":"&amp;ADDRESS(ROW()-1,COLUMN()))),IFERROR(VLOOKUP($C598,הוצאות!$B:$AA,N$4-1,FALSE),""))</f>
        <v/>
      </c>
      <c r="O598" s="79" t="str">
        <f ca="1">IF($C598="סה""כ",SUM(INDIRECT(ADDRESS(6,COLUMN())&amp;":"&amp;ADDRESS(ROW()-1,COLUMN()))),IFERROR(VLOOKUP($C598,הוצאות!$B:$AA,O$4-1,FALSE),""))</f>
        <v/>
      </c>
    </row>
    <row r="599" spans="1:15" ht="16.5" thickBot="1" x14ac:dyDescent="0.3">
      <c r="A599" s="52">
        <f t="shared" si="10"/>
        <v>0</v>
      </c>
      <c r="C599" s="75" t="str">
        <f>IF(OR(C598="סה""כ",C598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599" s="76" t="str">
        <f>IF(C599="סה""כ","",IFERROR(VLOOKUP($C599,הוצאות!$B:$Z,5,FALSE),""))</f>
        <v/>
      </c>
      <c r="E599" s="77">
        <v>167435</v>
      </c>
      <c r="F599" s="77">
        <v>114565</v>
      </c>
      <c r="G599" s="77">
        <v>145246</v>
      </c>
      <c r="H599" s="78">
        <v>251440</v>
      </c>
      <c r="I599" s="78">
        <v>201029</v>
      </c>
      <c r="J599" s="78">
        <v>265358.28000000003</v>
      </c>
      <c r="K599" s="79" t="str">
        <f ca="1">IF($C599="סה""כ",SUM(INDIRECT(ADDRESS(6,COLUMN())&amp;":"&amp;ADDRESS(ROW()-1,COLUMN()))),IFERROR(VLOOKUP($C599,הוצאות!$B:$AA,K$4-1,FALSE),""))</f>
        <v/>
      </c>
      <c r="L599" s="79" t="str">
        <f ca="1">IF($C599="סה""כ",SUM(INDIRECT(ADDRESS(6,COLUMN())&amp;":"&amp;ADDRESS(ROW()-1,COLUMN()))),IFERROR(VLOOKUP($C599,הוצאות!$B:$AA,L$4-1,FALSE),""))</f>
        <v/>
      </c>
      <c r="M599" s="79" t="str">
        <f ca="1">IF($C599="סה""כ",SUM(INDIRECT(ADDRESS(6,COLUMN())&amp;":"&amp;ADDRESS(ROW()-1,COLUMN()))),IFERROR(VLOOKUP($C599,הוצאות!$B:$AA,M$4-1,FALSE),""))</f>
        <v/>
      </c>
      <c r="N599" s="79" t="str">
        <f ca="1">IF($C599="סה""כ",SUM(INDIRECT(ADDRESS(6,COLUMN())&amp;":"&amp;ADDRESS(ROW()-1,COLUMN()))),IFERROR(VLOOKUP($C599,הוצאות!$B:$AA,N$4-1,FALSE),""))</f>
        <v/>
      </c>
      <c r="O599" s="79" t="str">
        <f ca="1">IF($C599="סה""כ",SUM(INDIRECT(ADDRESS(6,COLUMN())&amp;":"&amp;ADDRESS(ROW()-1,COLUMN()))),IFERROR(VLOOKUP($C599,הוצאות!$B:$AA,O$4-1,FALSE),""))</f>
        <v/>
      </c>
    </row>
    <row r="600" spans="1:15" ht="16.5" thickBot="1" x14ac:dyDescent="0.3">
      <c r="A600" s="52">
        <f t="shared" si="10"/>
        <v>0</v>
      </c>
      <c r="C600" s="75" t="str">
        <f>IF(OR(C599="סה""כ",C599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0" s="76" t="str">
        <f>IF(C600="סה""כ","",IFERROR(VLOOKUP($C600,הוצאות!$B:$Z,5,FALSE),""))</f>
        <v/>
      </c>
      <c r="E600" s="77">
        <v>167435</v>
      </c>
      <c r="F600" s="77">
        <v>114565</v>
      </c>
      <c r="G600" s="77">
        <v>145246</v>
      </c>
      <c r="H600" s="78">
        <v>251440</v>
      </c>
      <c r="I600" s="78">
        <v>201029</v>
      </c>
      <c r="J600" s="78">
        <v>265358.28000000003</v>
      </c>
      <c r="K600" s="79" t="str">
        <f ca="1">IF($C600="סה""כ",SUM(INDIRECT(ADDRESS(6,COLUMN())&amp;":"&amp;ADDRESS(ROW()-1,COLUMN()))),IFERROR(VLOOKUP($C600,הוצאות!$B:$AA,K$4-1,FALSE),""))</f>
        <v/>
      </c>
      <c r="L600" s="79" t="str">
        <f ca="1">IF($C600="סה""כ",SUM(INDIRECT(ADDRESS(6,COLUMN())&amp;":"&amp;ADDRESS(ROW()-1,COLUMN()))),IFERROR(VLOOKUP($C600,הוצאות!$B:$AA,L$4-1,FALSE),""))</f>
        <v/>
      </c>
      <c r="M600" s="79" t="str">
        <f ca="1">IF($C600="סה""כ",SUM(INDIRECT(ADDRESS(6,COLUMN())&amp;":"&amp;ADDRESS(ROW()-1,COLUMN()))),IFERROR(VLOOKUP($C600,הוצאות!$B:$AA,M$4-1,FALSE),""))</f>
        <v/>
      </c>
      <c r="N600" s="79" t="str">
        <f ca="1">IF($C600="סה""כ",SUM(INDIRECT(ADDRESS(6,COLUMN())&amp;":"&amp;ADDRESS(ROW()-1,COLUMN()))),IFERROR(VLOOKUP($C600,הוצאות!$B:$AA,N$4-1,FALSE),""))</f>
        <v/>
      </c>
      <c r="O600" s="79" t="str">
        <f ca="1">IF($C600="סה""כ",SUM(INDIRECT(ADDRESS(6,COLUMN())&amp;":"&amp;ADDRESS(ROW()-1,COLUMN()))),IFERROR(VLOOKUP($C600,הוצאות!$B:$AA,O$4-1,FALSE),""))</f>
        <v/>
      </c>
    </row>
    <row r="601" spans="1:15" ht="16.5" thickBot="1" x14ac:dyDescent="0.3">
      <c r="A601" s="52">
        <f t="shared" si="10"/>
        <v>0</v>
      </c>
      <c r="C601" s="75" t="str">
        <f>IF(OR(C600="סה""כ",C600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1" s="76" t="str">
        <f>IF(C601="סה""כ","",IFERROR(VLOOKUP($C601,הוצאות!$B:$Z,5,FALSE),""))</f>
        <v/>
      </c>
      <c r="E601" s="77">
        <v>167435</v>
      </c>
      <c r="F601" s="77">
        <v>114565</v>
      </c>
      <c r="G601" s="77">
        <v>145246</v>
      </c>
      <c r="H601" s="78">
        <v>251440</v>
      </c>
      <c r="I601" s="78">
        <v>201029</v>
      </c>
      <c r="J601" s="78">
        <v>265358.28000000003</v>
      </c>
      <c r="K601" s="79" t="str">
        <f ca="1">IF($C601="סה""כ",SUM(INDIRECT(ADDRESS(6,COLUMN())&amp;":"&amp;ADDRESS(ROW()-1,COLUMN()))),IFERROR(VLOOKUP($C601,הוצאות!$B:$AA,K$4-1,FALSE),""))</f>
        <v/>
      </c>
      <c r="L601" s="79" t="str">
        <f ca="1">IF($C601="סה""כ",SUM(INDIRECT(ADDRESS(6,COLUMN())&amp;":"&amp;ADDRESS(ROW()-1,COLUMN()))),IFERROR(VLOOKUP($C601,הוצאות!$B:$AA,L$4-1,FALSE),""))</f>
        <v/>
      </c>
      <c r="M601" s="79" t="str">
        <f ca="1">IF($C601="סה""כ",SUM(INDIRECT(ADDRESS(6,COLUMN())&amp;":"&amp;ADDRESS(ROW()-1,COLUMN()))),IFERROR(VLOOKUP($C601,הוצאות!$B:$AA,M$4-1,FALSE),""))</f>
        <v/>
      </c>
      <c r="N601" s="79" t="str">
        <f ca="1">IF($C601="סה""כ",SUM(INDIRECT(ADDRESS(6,COLUMN())&amp;":"&amp;ADDRESS(ROW()-1,COLUMN()))),IFERROR(VLOOKUP($C601,הוצאות!$B:$AA,N$4-1,FALSE),""))</f>
        <v/>
      </c>
      <c r="O601" s="79" t="str">
        <f ca="1">IF($C601="סה""כ",SUM(INDIRECT(ADDRESS(6,COLUMN())&amp;":"&amp;ADDRESS(ROW()-1,COLUMN()))),IFERROR(VLOOKUP($C601,הוצאות!$B:$AA,O$4-1,FALSE),""))</f>
        <v/>
      </c>
    </row>
    <row r="602" spans="1:15" ht="16.5" thickBot="1" x14ac:dyDescent="0.3">
      <c r="A602" s="52">
        <f t="shared" si="10"/>
        <v>0</v>
      </c>
      <c r="C602" s="75" t="str">
        <f>IF(OR(C601="סה""כ",C601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2" s="76" t="str">
        <f>IF(C602="סה""כ","",IFERROR(VLOOKUP($C602,הוצאות!$B:$Z,5,FALSE),""))</f>
        <v/>
      </c>
      <c r="E602" s="77">
        <v>167435</v>
      </c>
      <c r="F602" s="77">
        <v>114565</v>
      </c>
      <c r="G602" s="77">
        <v>145246</v>
      </c>
      <c r="H602" s="78">
        <v>251440</v>
      </c>
      <c r="I602" s="78">
        <v>201029</v>
      </c>
      <c r="J602" s="78">
        <v>265358.28000000003</v>
      </c>
      <c r="K602" s="79" t="str">
        <f ca="1">IF($C602="סה""כ",SUM(INDIRECT(ADDRESS(6,COLUMN())&amp;":"&amp;ADDRESS(ROW()-1,COLUMN()))),IFERROR(VLOOKUP($C602,הוצאות!$B:$AA,K$4-1,FALSE),""))</f>
        <v/>
      </c>
      <c r="L602" s="79" t="str">
        <f ca="1">IF($C602="סה""כ",SUM(INDIRECT(ADDRESS(6,COLUMN())&amp;":"&amp;ADDRESS(ROW()-1,COLUMN()))),IFERROR(VLOOKUP($C602,הוצאות!$B:$AA,L$4-1,FALSE),""))</f>
        <v/>
      </c>
      <c r="M602" s="79" t="str">
        <f ca="1">IF($C602="סה""כ",SUM(INDIRECT(ADDRESS(6,COLUMN())&amp;":"&amp;ADDRESS(ROW()-1,COLUMN()))),IFERROR(VLOOKUP($C602,הוצאות!$B:$AA,M$4-1,FALSE),""))</f>
        <v/>
      </c>
      <c r="N602" s="79" t="str">
        <f ca="1">IF($C602="סה""כ",SUM(INDIRECT(ADDRESS(6,COLUMN())&amp;":"&amp;ADDRESS(ROW()-1,COLUMN()))),IFERROR(VLOOKUP($C602,הוצאות!$B:$AA,N$4-1,FALSE),""))</f>
        <v/>
      </c>
      <c r="O602" s="79" t="str">
        <f ca="1">IF($C602="סה""כ",SUM(INDIRECT(ADDRESS(6,COLUMN())&amp;":"&amp;ADDRESS(ROW()-1,COLUMN()))),IFERROR(VLOOKUP($C602,הוצאות!$B:$AA,O$4-1,FALSE),""))</f>
        <v/>
      </c>
    </row>
    <row r="603" spans="1:15" ht="16.5" thickBot="1" x14ac:dyDescent="0.3">
      <c r="A603" s="52">
        <f t="shared" si="10"/>
        <v>0</v>
      </c>
      <c r="C603" s="75" t="str">
        <f>IF(OR(C602="סה""כ",C602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3" s="76" t="str">
        <f>IF(C603="סה""כ","",IFERROR(VLOOKUP($C603,הוצאות!$B:$Z,5,FALSE),""))</f>
        <v/>
      </c>
      <c r="E603" s="77">
        <v>167435</v>
      </c>
      <c r="F603" s="77">
        <v>114565</v>
      </c>
      <c r="G603" s="77">
        <v>145246</v>
      </c>
      <c r="H603" s="78">
        <v>251440</v>
      </c>
      <c r="I603" s="78">
        <v>201029</v>
      </c>
      <c r="J603" s="78">
        <v>265358.28000000003</v>
      </c>
      <c r="K603" s="79" t="str">
        <f ca="1">IF($C603="סה""כ",SUM(INDIRECT(ADDRESS(6,COLUMN())&amp;":"&amp;ADDRESS(ROW()-1,COLUMN()))),IFERROR(VLOOKUP($C603,הוצאות!$B:$AA,K$4-1,FALSE),""))</f>
        <v/>
      </c>
      <c r="L603" s="79" t="str">
        <f ca="1">IF($C603="סה""כ",SUM(INDIRECT(ADDRESS(6,COLUMN())&amp;":"&amp;ADDRESS(ROW()-1,COLUMN()))),IFERROR(VLOOKUP($C603,הוצאות!$B:$AA,L$4-1,FALSE),""))</f>
        <v/>
      </c>
      <c r="M603" s="79" t="str">
        <f ca="1">IF($C603="סה""כ",SUM(INDIRECT(ADDRESS(6,COLUMN())&amp;":"&amp;ADDRESS(ROW()-1,COLUMN()))),IFERROR(VLOOKUP($C603,הוצאות!$B:$AA,M$4-1,FALSE),""))</f>
        <v/>
      </c>
      <c r="N603" s="79" t="str">
        <f ca="1">IF($C603="סה""כ",SUM(INDIRECT(ADDRESS(6,COLUMN())&amp;":"&amp;ADDRESS(ROW()-1,COLUMN()))),IFERROR(VLOOKUP($C603,הוצאות!$B:$AA,N$4-1,FALSE),""))</f>
        <v/>
      </c>
      <c r="O603" s="79" t="str">
        <f ca="1">IF($C603="סה""כ",SUM(INDIRECT(ADDRESS(6,COLUMN())&amp;":"&amp;ADDRESS(ROW()-1,COLUMN()))),IFERROR(VLOOKUP($C603,הוצאות!$B:$AA,O$4-1,FALSE),""))</f>
        <v/>
      </c>
    </row>
    <row r="604" spans="1:15" ht="16.5" thickBot="1" x14ac:dyDescent="0.3">
      <c r="A604" s="52">
        <f t="shared" si="10"/>
        <v>0</v>
      </c>
      <c r="C604" s="75" t="str">
        <f>IF(OR(C603="סה""כ",C603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4" s="76" t="str">
        <f>IF(C604="סה""כ","",IFERROR(VLOOKUP($C604,הוצאות!$B:$Z,5,FALSE),""))</f>
        <v/>
      </c>
      <c r="E604" s="77">
        <v>167435</v>
      </c>
      <c r="F604" s="77">
        <v>114565</v>
      </c>
      <c r="G604" s="77">
        <v>145246</v>
      </c>
      <c r="H604" s="78">
        <v>251440</v>
      </c>
      <c r="I604" s="78">
        <v>201029</v>
      </c>
      <c r="J604" s="78">
        <v>265358.28000000003</v>
      </c>
      <c r="K604" s="79" t="str">
        <f ca="1">IF($C604="סה""כ",SUM(INDIRECT(ADDRESS(6,COLUMN())&amp;":"&amp;ADDRESS(ROW()-1,COLUMN()))),IFERROR(VLOOKUP($C604,הוצאות!$B:$AA,K$4-1,FALSE),""))</f>
        <v/>
      </c>
      <c r="L604" s="79" t="str">
        <f ca="1">IF($C604="סה""כ",SUM(INDIRECT(ADDRESS(6,COLUMN())&amp;":"&amp;ADDRESS(ROW()-1,COLUMN()))),IFERROR(VLOOKUP($C604,הוצאות!$B:$AA,L$4-1,FALSE),""))</f>
        <v/>
      </c>
      <c r="M604" s="79" t="str">
        <f ca="1">IF($C604="סה""כ",SUM(INDIRECT(ADDRESS(6,COLUMN())&amp;":"&amp;ADDRESS(ROW()-1,COLUMN()))),IFERROR(VLOOKUP($C604,הוצאות!$B:$AA,M$4-1,FALSE),""))</f>
        <v/>
      </c>
      <c r="N604" s="79" t="str">
        <f ca="1">IF($C604="סה""כ",SUM(INDIRECT(ADDRESS(6,COLUMN())&amp;":"&amp;ADDRESS(ROW()-1,COLUMN()))),IFERROR(VLOOKUP($C604,הוצאות!$B:$AA,N$4-1,FALSE),""))</f>
        <v/>
      </c>
      <c r="O604" s="79" t="str">
        <f ca="1">IF($C604="סה""כ",SUM(INDIRECT(ADDRESS(6,COLUMN())&amp;":"&amp;ADDRESS(ROW()-1,COLUMN()))),IFERROR(VLOOKUP($C604,הוצאות!$B:$AA,O$4-1,FALSE),""))</f>
        <v/>
      </c>
    </row>
    <row r="605" spans="1:15" ht="16.5" thickBot="1" x14ac:dyDescent="0.3">
      <c r="A605" s="52">
        <f t="shared" si="10"/>
        <v>0</v>
      </c>
      <c r="C605" s="75" t="str">
        <f>IF(OR(C604="סה""כ",C604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5" s="76" t="str">
        <f>IF(C605="סה""כ","",IFERROR(VLOOKUP($C605,הוצאות!$B:$Z,5,FALSE),""))</f>
        <v/>
      </c>
      <c r="E605" s="77">
        <v>167435</v>
      </c>
      <c r="F605" s="77">
        <v>114565</v>
      </c>
      <c r="G605" s="77">
        <v>145246</v>
      </c>
      <c r="H605" s="78">
        <v>251440</v>
      </c>
      <c r="I605" s="78">
        <v>201029</v>
      </c>
      <c r="J605" s="78">
        <v>265358.28000000003</v>
      </c>
      <c r="K605" s="79" t="str">
        <f ca="1">IF($C605="סה""כ",SUM(INDIRECT(ADDRESS(6,COLUMN())&amp;":"&amp;ADDRESS(ROW()-1,COLUMN()))),IFERROR(VLOOKUP($C605,הוצאות!$B:$AA,K$4-1,FALSE),""))</f>
        <v/>
      </c>
      <c r="L605" s="79" t="str">
        <f ca="1">IF($C605="סה""כ",SUM(INDIRECT(ADDRESS(6,COLUMN())&amp;":"&amp;ADDRESS(ROW()-1,COLUMN()))),IFERROR(VLOOKUP($C605,הוצאות!$B:$AA,L$4-1,FALSE),""))</f>
        <v/>
      </c>
      <c r="M605" s="79" t="str">
        <f ca="1">IF($C605="סה""כ",SUM(INDIRECT(ADDRESS(6,COLUMN())&amp;":"&amp;ADDRESS(ROW()-1,COLUMN()))),IFERROR(VLOOKUP($C605,הוצאות!$B:$AA,M$4-1,FALSE),""))</f>
        <v/>
      </c>
      <c r="N605" s="79" t="str">
        <f ca="1">IF($C605="סה""כ",SUM(INDIRECT(ADDRESS(6,COLUMN())&amp;":"&amp;ADDRESS(ROW()-1,COLUMN()))),IFERROR(VLOOKUP($C605,הוצאות!$B:$AA,N$4-1,FALSE),""))</f>
        <v/>
      </c>
      <c r="O605" s="79" t="str">
        <f ca="1">IF($C605="סה""כ",SUM(INDIRECT(ADDRESS(6,COLUMN())&amp;":"&amp;ADDRESS(ROW()-1,COLUMN()))),IFERROR(VLOOKUP($C605,הוצאות!$B:$AA,O$4-1,FALSE),""))</f>
        <v/>
      </c>
    </row>
    <row r="606" spans="1:15" ht="16.5" thickBot="1" x14ac:dyDescent="0.3">
      <c r="A606" s="52">
        <f t="shared" si="10"/>
        <v>0</v>
      </c>
      <c r="C606" s="75" t="str">
        <f>IF(OR(C605="סה""כ",C605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6" s="76" t="str">
        <f>IF(C606="סה""כ","",IFERROR(VLOOKUP($C606,הוצאות!$B:$Z,5,FALSE),""))</f>
        <v/>
      </c>
      <c r="E606" s="77">
        <v>167435</v>
      </c>
      <c r="F606" s="77">
        <v>114565</v>
      </c>
      <c r="G606" s="77">
        <v>145246</v>
      </c>
      <c r="H606" s="78">
        <v>251440</v>
      </c>
      <c r="I606" s="78">
        <v>201029</v>
      </c>
      <c r="J606" s="78">
        <v>265358.28000000003</v>
      </c>
      <c r="K606" s="79" t="str">
        <f ca="1">IF($C606="סה""כ",SUM(INDIRECT(ADDRESS(6,COLUMN())&amp;":"&amp;ADDRESS(ROW()-1,COLUMN()))),IFERROR(VLOOKUP($C606,הוצאות!$B:$AA,K$4-1,FALSE),""))</f>
        <v/>
      </c>
      <c r="L606" s="79" t="str">
        <f ca="1">IF($C606="סה""כ",SUM(INDIRECT(ADDRESS(6,COLUMN())&amp;":"&amp;ADDRESS(ROW()-1,COLUMN()))),IFERROR(VLOOKUP($C606,הוצאות!$B:$AA,L$4-1,FALSE),""))</f>
        <v/>
      </c>
      <c r="M606" s="79" t="str">
        <f ca="1">IF($C606="סה""כ",SUM(INDIRECT(ADDRESS(6,COLUMN())&amp;":"&amp;ADDRESS(ROW()-1,COLUMN()))),IFERROR(VLOOKUP($C606,הוצאות!$B:$AA,M$4-1,FALSE),""))</f>
        <v/>
      </c>
      <c r="N606" s="79" t="str">
        <f ca="1">IF($C606="סה""כ",SUM(INDIRECT(ADDRESS(6,COLUMN())&amp;":"&amp;ADDRESS(ROW()-1,COLUMN()))),IFERROR(VLOOKUP($C606,הוצאות!$B:$AA,N$4-1,FALSE),""))</f>
        <v/>
      </c>
      <c r="O606" s="79" t="str">
        <f ca="1">IF($C606="סה""כ",SUM(INDIRECT(ADDRESS(6,COLUMN())&amp;":"&amp;ADDRESS(ROW()-1,COLUMN()))),IFERROR(VLOOKUP($C606,הוצאות!$B:$AA,O$4-1,FALSE),""))</f>
        <v/>
      </c>
    </row>
    <row r="607" spans="1:15" ht="16.5" thickBot="1" x14ac:dyDescent="0.3">
      <c r="A607" s="52">
        <f t="shared" si="10"/>
        <v>0</v>
      </c>
      <c r="C607" s="75" t="str">
        <f>IF(OR(C606="סה""כ",C606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7" s="76" t="str">
        <f>IF(C607="סה""כ","",IFERROR(VLOOKUP($C607,הוצאות!$B:$Z,5,FALSE),""))</f>
        <v/>
      </c>
      <c r="E607" s="77">
        <v>167435</v>
      </c>
      <c r="F607" s="77">
        <v>114565</v>
      </c>
      <c r="G607" s="77">
        <v>145246</v>
      </c>
      <c r="H607" s="78">
        <v>251440</v>
      </c>
      <c r="I607" s="78">
        <v>201029</v>
      </c>
      <c r="J607" s="78">
        <v>265358.28000000003</v>
      </c>
      <c r="K607" s="79" t="str">
        <f ca="1">IF($C607="סה""כ",SUM(INDIRECT(ADDRESS(6,COLUMN())&amp;":"&amp;ADDRESS(ROW()-1,COLUMN()))),IFERROR(VLOOKUP($C607,הוצאות!$B:$AA,K$4-1,FALSE),""))</f>
        <v/>
      </c>
      <c r="L607" s="79" t="str">
        <f ca="1">IF($C607="סה""כ",SUM(INDIRECT(ADDRESS(6,COLUMN())&amp;":"&amp;ADDRESS(ROW()-1,COLUMN()))),IFERROR(VLOOKUP($C607,הוצאות!$B:$AA,L$4-1,FALSE),""))</f>
        <v/>
      </c>
      <c r="M607" s="79" t="str">
        <f ca="1">IF($C607="סה""כ",SUM(INDIRECT(ADDRESS(6,COLUMN())&amp;":"&amp;ADDRESS(ROW()-1,COLUMN()))),IFERROR(VLOOKUP($C607,הוצאות!$B:$AA,M$4-1,FALSE),""))</f>
        <v/>
      </c>
      <c r="N607" s="79" t="str">
        <f ca="1">IF($C607="סה""כ",SUM(INDIRECT(ADDRESS(6,COLUMN())&amp;":"&amp;ADDRESS(ROW()-1,COLUMN()))),IFERROR(VLOOKUP($C607,הוצאות!$B:$AA,N$4-1,FALSE),""))</f>
        <v/>
      </c>
      <c r="O607" s="79" t="str">
        <f ca="1">IF($C607="סה""כ",SUM(INDIRECT(ADDRESS(6,COLUMN())&amp;":"&amp;ADDRESS(ROW()-1,COLUMN()))),IFERROR(VLOOKUP($C607,הוצאות!$B:$AA,O$4-1,FALSE),""))</f>
        <v/>
      </c>
    </row>
    <row r="608" spans="1:15" ht="16.5" thickBot="1" x14ac:dyDescent="0.3">
      <c r="A608" s="52">
        <f t="shared" si="10"/>
        <v>0</v>
      </c>
      <c r="C608" s="75" t="str">
        <f>IF(OR(C607="סה""כ",C607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8" s="76" t="str">
        <f>IF(C608="סה""כ","",IFERROR(VLOOKUP($C608,הוצאות!$B:$Z,5,FALSE),""))</f>
        <v/>
      </c>
      <c r="E608" s="77">
        <v>167435</v>
      </c>
      <c r="F608" s="77">
        <v>114565</v>
      </c>
      <c r="G608" s="77">
        <v>145246</v>
      </c>
      <c r="H608" s="78">
        <v>251440</v>
      </c>
      <c r="I608" s="78">
        <v>201029</v>
      </c>
      <c r="J608" s="78">
        <v>265358.28000000003</v>
      </c>
      <c r="K608" s="79" t="str">
        <f ca="1">IF($C608="סה""כ",SUM(INDIRECT(ADDRESS(6,COLUMN())&amp;":"&amp;ADDRESS(ROW()-1,COLUMN()))),IFERROR(VLOOKUP($C608,הוצאות!$B:$AA,K$4-1,FALSE),""))</f>
        <v/>
      </c>
      <c r="L608" s="79" t="str">
        <f ca="1">IF($C608="סה""כ",SUM(INDIRECT(ADDRESS(6,COLUMN())&amp;":"&amp;ADDRESS(ROW()-1,COLUMN()))),IFERROR(VLOOKUP($C608,הוצאות!$B:$AA,L$4-1,FALSE),""))</f>
        <v/>
      </c>
      <c r="M608" s="79" t="str">
        <f ca="1">IF($C608="סה""כ",SUM(INDIRECT(ADDRESS(6,COLUMN())&amp;":"&amp;ADDRESS(ROW()-1,COLUMN()))),IFERROR(VLOOKUP($C608,הוצאות!$B:$AA,M$4-1,FALSE),""))</f>
        <v/>
      </c>
      <c r="N608" s="79" t="str">
        <f ca="1">IF($C608="סה""כ",SUM(INDIRECT(ADDRESS(6,COLUMN())&amp;":"&amp;ADDRESS(ROW()-1,COLUMN()))),IFERROR(VLOOKUP($C608,הוצאות!$B:$AA,N$4-1,FALSE),""))</f>
        <v/>
      </c>
      <c r="O608" s="79" t="str">
        <f ca="1">IF($C608="סה""כ",SUM(INDIRECT(ADDRESS(6,COLUMN())&amp;":"&amp;ADDRESS(ROW()-1,COLUMN()))),IFERROR(VLOOKUP($C608,הוצאות!$B:$AA,O$4-1,FALSE),""))</f>
        <v/>
      </c>
    </row>
    <row r="609" spans="1:15" ht="16.5" thickBot="1" x14ac:dyDescent="0.3">
      <c r="A609" s="52">
        <f t="shared" si="10"/>
        <v>0</v>
      </c>
      <c r="C609" s="75" t="str">
        <f>IF(OR(C608="סה""כ",C608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09" s="76" t="str">
        <f>IF(C609="סה""כ","",IFERROR(VLOOKUP($C609,הוצאות!$B:$Z,5,FALSE),""))</f>
        <v/>
      </c>
      <c r="E609" s="77">
        <v>167435</v>
      </c>
      <c r="F609" s="77">
        <v>114565</v>
      </c>
      <c r="G609" s="77">
        <v>145246</v>
      </c>
      <c r="H609" s="78">
        <v>251440</v>
      </c>
      <c r="I609" s="78">
        <v>201029</v>
      </c>
      <c r="J609" s="78">
        <v>265358.28000000003</v>
      </c>
      <c r="K609" s="79" t="str">
        <f ca="1">IF($C609="סה""כ",SUM(INDIRECT(ADDRESS(6,COLUMN())&amp;":"&amp;ADDRESS(ROW()-1,COLUMN()))),IFERROR(VLOOKUP($C609,הוצאות!$B:$AA,K$4-1,FALSE),""))</f>
        <v/>
      </c>
      <c r="L609" s="79" t="str">
        <f ca="1">IF($C609="סה""כ",SUM(INDIRECT(ADDRESS(6,COLUMN())&amp;":"&amp;ADDRESS(ROW()-1,COLUMN()))),IFERROR(VLOOKUP($C609,הוצאות!$B:$AA,L$4-1,FALSE),""))</f>
        <v/>
      </c>
      <c r="M609" s="79" t="str">
        <f ca="1">IF($C609="סה""כ",SUM(INDIRECT(ADDRESS(6,COLUMN())&amp;":"&amp;ADDRESS(ROW()-1,COLUMN()))),IFERROR(VLOOKUP($C609,הוצאות!$B:$AA,M$4-1,FALSE),""))</f>
        <v/>
      </c>
      <c r="N609" s="79" t="str">
        <f ca="1">IF($C609="סה""כ",SUM(INDIRECT(ADDRESS(6,COLUMN())&amp;":"&amp;ADDRESS(ROW()-1,COLUMN()))),IFERROR(VLOOKUP($C609,הוצאות!$B:$AA,N$4-1,FALSE),""))</f>
        <v/>
      </c>
      <c r="O609" s="79" t="str">
        <f ca="1">IF($C609="סה""כ",SUM(INDIRECT(ADDRESS(6,COLUMN())&amp;":"&amp;ADDRESS(ROW()-1,COLUMN()))),IFERROR(VLOOKUP($C609,הוצאות!$B:$AA,O$4-1,FALSE),""))</f>
        <v/>
      </c>
    </row>
    <row r="610" spans="1:15" ht="16.5" thickBot="1" x14ac:dyDescent="0.3">
      <c r="A610" s="52">
        <f t="shared" si="10"/>
        <v>0</v>
      </c>
      <c r="C610" s="75" t="str">
        <f>IF(OR(C609="סה""כ",C609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0" s="76" t="str">
        <f>IF(C610="סה""כ","",IFERROR(VLOOKUP($C610,הוצאות!$B:$Z,5,FALSE),""))</f>
        <v/>
      </c>
      <c r="E610" s="77">
        <v>167435</v>
      </c>
      <c r="F610" s="77">
        <v>114565</v>
      </c>
      <c r="G610" s="77">
        <v>145246</v>
      </c>
      <c r="H610" s="78">
        <v>251440</v>
      </c>
      <c r="I610" s="78">
        <v>201029</v>
      </c>
      <c r="J610" s="78">
        <v>265358.28000000003</v>
      </c>
      <c r="K610" s="79" t="str">
        <f ca="1">IF($C610="סה""כ",SUM(INDIRECT(ADDRESS(6,COLUMN())&amp;":"&amp;ADDRESS(ROW()-1,COLUMN()))),IFERROR(VLOOKUP($C610,הוצאות!$B:$AA,K$4-1,FALSE),""))</f>
        <v/>
      </c>
      <c r="L610" s="79" t="str">
        <f ca="1">IF($C610="סה""כ",SUM(INDIRECT(ADDRESS(6,COLUMN())&amp;":"&amp;ADDRESS(ROW()-1,COLUMN()))),IFERROR(VLOOKUP($C610,הוצאות!$B:$AA,L$4-1,FALSE),""))</f>
        <v/>
      </c>
      <c r="M610" s="79" t="str">
        <f ca="1">IF($C610="סה""כ",SUM(INDIRECT(ADDRESS(6,COLUMN())&amp;":"&amp;ADDRESS(ROW()-1,COLUMN()))),IFERROR(VLOOKUP($C610,הוצאות!$B:$AA,M$4-1,FALSE),""))</f>
        <v/>
      </c>
      <c r="N610" s="79" t="str">
        <f ca="1">IF($C610="סה""כ",SUM(INDIRECT(ADDRESS(6,COLUMN())&amp;":"&amp;ADDRESS(ROW()-1,COLUMN()))),IFERROR(VLOOKUP($C610,הוצאות!$B:$AA,N$4-1,FALSE),""))</f>
        <v/>
      </c>
      <c r="O610" s="79" t="str">
        <f ca="1">IF($C610="סה""כ",SUM(INDIRECT(ADDRESS(6,COLUMN())&amp;":"&amp;ADDRESS(ROW()-1,COLUMN()))),IFERROR(VLOOKUP($C610,הוצאות!$B:$AA,O$4-1,FALSE),""))</f>
        <v/>
      </c>
    </row>
    <row r="611" spans="1:15" ht="16.5" thickBot="1" x14ac:dyDescent="0.3">
      <c r="A611" s="52">
        <f t="shared" si="10"/>
        <v>0</v>
      </c>
      <c r="C611" s="75" t="str">
        <f>IF(OR(C610="סה""כ",C610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1" s="76" t="str">
        <f>IF(C611="סה""כ","",IFERROR(VLOOKUP($C611,הוצאות!$B:$Z,5,FALSE),""))</f>
        <v/>
      </c>
      <c r="E611" s="77">
        <v>167435</v>
      </c>
      <c r="F611" s="77">
        <v>114565</v>
      </c>
      <c r="G611" s="77">
        <v>145246</v>
      </c>
      <c r="H611" s="78">
        <v>251440</v>
      </c>
      <c r="I611" s="78">
        <v>201029</v>
      </c>
      <c r="J611" s="78">
        <v>265358.28000000003</v>
      </c>
      <c r="K611" s="79" t="str">
        <f ca="1">IF($C611="סה""כ",SUM(INDIRECT(ADDRESS(6,COLUMN())&amp;":"&amp;ADDRESS(ROW()-1,COLUMN()))),IFERROR(VLOOKUP($C611,הוצאות!$B:$AA,K$4-1,FALSE),""))</f>
        <v/>
      </c>
      <c r="L611" s="79" t="str">
        <f ca="1">IF($C611="סה""כ",SUM(INDIRECT(ADDRESS(6,COLUMN())&amp;":"&amp;ADDRESS(ROW()-1,COLUMN()))),IFERROR(VLOOKUP($C611,הוצאות!$B:$AA,L$4-1,FALSE),""))</f>
        <v/>
      </c>
      <c r="M611" s="79" t="str">
        <f ca="1">IF($C611="סה""כ",SUM(INDIRECT(ADDRESS(6,COLUMN())&amp;":"&amp;ADDRESS(ROW()-1,COLUMN()))),IFERROR(VLOOKUP($C611,הוצאות!$B:$AA,M$4-1,FALSE),""))</f>
        <v/>
      </c>
      <c r="N611" s="79" t="str">
        <f ca="1">IF($C611="סה""כ",SUM(INDIRECT(ADDRESS(6,COLUMN())&amp;":"&amp;ADDRESS(ROW()-1,COLUMN()))),IFERROR(VLOOKUP($C611,הוצאות!$B:$AA,N$4-1,FALSE),""))</f>
        <v/>
      </c>
      <c r="O611" s="79" t="str">
        <f ca="1">IF($C611="סה""כ",SUM(INDIRECT(ADDRESS(6,COLUMN())&amp;":"&amp;ADDRESS(ROW()-1,COLUMN()))),IFERROR(VLOOKUP($C611,הוצאות!$B:$AA,O$4-1,FALSE),""))</f>
        <v/>
      </c>
    </row>
    <row r="612" spans="1:15" ht="16.5" thickBot="1" x14ac:dyDescent="0.3">
      <c r="A612" s="52">
        <f t="shared" si="10"/>
        <v>0</v>
      </c>
      <c r="C612" s="75" t="str">
        <f>IF(OR(C611="סה""כ",C611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2" s="76" t="str">
        <f>IF(C612="סה""כ","",IFERROR(VLOOKUP($C612,הוצאות!$B:$Z,5,FALSE),""))</f>
        <v/>
      </c>
      <c r="E612" s="77">
        <v>167435</v>
      </c>
      <c r="F612" s="77">
        <v>114565</v>
      </c>
      <c r="G612" s="77">
        <v>145246</v>
      </c>
      <c r="H612" s="78">
        <v>251440</v>
      </c>
      <c r="I612" s="78">
        <v>201029</v>
      </c>
      <c r="J612" s="78">
        <v>265358.28000000003</v>
      </c>
      <c r="K612" s="79" t="str">
        <f ca="1">IF($C612="סה""כ",SUM(INDIRECT(ADDRESS(6,COLUMN())&amp;":"&amp;ADDRESS(ROW()-1,COLUMN()))),IFERROR(VLOOKUP($C612,הוצאות!$B:$AA,K$4-1,FALSE),""))</f>
        <v/>
      </c>
      <c r="L612" s="79" t="str">
        <f ca="1">IF($C612="סה""כ",SUM(INDIRECT(ADDRESS(6,COLUMN())&amp;":"&amp;ADDRESS(ROW()-1,COLUMN()))),IFERROR(VLOOKUP($C612,הוצאות!$B:$AA,L$4-1,FALSE),""))</f>
        <v/>
      </c>
      <c r="M612" s="79" t="str">
        <f ca="1">IF($C612="סה""כ",SUM(INDIRECT(ADDRESS(6,COLUMN())&amp;":"&amp;ADDRESS(ROW()-1,COLUMN()))),IFERROR(VLOOKUP($C612,הוצאות!$B:$AA,M$4-1,FALSE),""))</f>
        <v/>
      </c>
      <c r="N612" s="79" t="str">
        <f ca="1">IF($C612="סה""כ",SUM(INDIRECT(ADDRESS(6,COLUMN())&amp;":"&amp;ADDRESS(ROW()-1,COLUMN()))),IFERROR(VLOOKUP($C612,הוצאות!$B:$AA,N$4-1,FALSE),""))</f>
        <v/>
      </c>
      <c r="O612" s="79" t="str">
        <f ca="1">IF($C612="סה""כ",SUM(INDIRECT(ADDRESS(6,COLUMN())&amp;":"&amp;ADDRESS(ROW()-1,COLUMN()))),IFERROR(VLOOKUP($C612,הוצאות!$B:$AA,O$4-1,FALSE),""))</f>
        <v/>
      </c>
    </row>
    <row r="613" spans="1:15" ht="16.5" thickBot="1" x14ac:dyDescent="0.3">
      <c r="A613" s="52">
        <f t="shared" si="10"/>
        <v>0</v>
      </c>
      <c r="C613" s="75" t="str">
        <f>IF(OR(C612="סה""כ",C612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3" s="76" t="str">
        <f>IF(C613="סה""כ","",IFERROR(VLOOKUP($C613,הוצאות!$B:$Z,5,FALSE),""))</f>
        <v/>
      </c>
      <c r="E613" s="77">
        <v>167435</v>
      </c>
      <c r="F613" s="77">
        <v>114565</v>
      </c>
      <c r="G613" s="77">
        <v>145246</v>
      </c>
      <c r="H613" s="78">
        <v>251440</v>
      </c>
      <c r="I613" s="78">
        <v>201029</v>
      </c>
      <c r="J613" s="78">
        <v>265358.28000000003</v>
      </c>
      <c r="K613" s="79" t="str">
        <f ca="1">IF($C613="סה""כ",SUM(INDIRECT(ADDRESS(6,COLUMN())&amp;":"&amp;ADDRESS(ROW()-1,COLUMN()))),IFERROR(VLOOKUP($C613,הוצאות!$B:$AA,K$4-1,FALSE),""))</f>
        <v/>
      </c>
      <c r="L613" s="79" t="str">
        <f ca="1">IF($C613="סה""כ",SUM(INDIRECT(ADDRESS(6,COLUMN())&amp;":"&amp;ADDRESS(ROW()-1,COLUMN()))),IFERROR(VLOOKUP($C613,הוצאות!$B:$AA,L$4-1,FALSE),""))</f>
        <v/>
      </c>
      <c r="M613" s="79" t="str">
        <f ca="1">IF($C613="סה""כ",SUM(INDIRECT(ADDRESS(6,COLUMN())&amp;":"&amp;ADDRESS(ROW()-1,COLUMN()))),IFERROR(VLOOKUP($C613,הוצאות!$B:$AA,M$4-1,FALSE),""))</f>
        <v/>
      </c>
      <c r="N613" s="79" t="str">
        <f ca="1">IF($C613="סה""כ",SUM(INDIRECT(ADDRESS(6,COLUMN())&amp;":"&amp;ADDRESS(ROW()-1,COLUMN()))),IFERROR(VLOOKUP($C613,הוצאות!$B:$AA,N$4-1,FALSE),""))</f>
        <v/>
      </c>
      <c r="O613" s="79" t="str">
        <f ca="1">IF($C613="סה""כ",SUM(INDIRECT(ADDRESS(6,COLUMN())&amp;":"&amp;ADDRESS(ROW()-1,COLUMN()))),IFERROR(VLOOKUP($C613,הוצאות!$B:$AA,O$4-1,FALSE),""))</f>
        <v/>
      </c>
    </row>
    <row r="614" spans="1:15" ht="16.5" thickBot="1" x14ac:dyDescent="0.3">
      <c r="A614" s="52">
        <f t="shared" si="10"/>
        <v>0</v>
      </c>
      <c r="C614" s="75" t="str">
        <f>IF(OR(C613="סה""כ",C613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4" s="76" t="str">
        <f>IF(C614="סה""כ","",IFERROR(VLOOKUP($C614,הוצאות!$B:$Z,5,FALSE),""))</f>
        <v/>
      </c>
      <c r="E614" s="77">
        <v>167435</v>
      </c>
      <c r="F614" s="77">
        <v>114565</v>
      </c>
      <c r="G614" s="77">
        <v>145246</v>
      </c>
      <c r="H614" s="78">
        <v>251440</v>
      </c>
      <c r="I614" s="78">
        <v>201029</v>
      </c>
      <c r="J614" s="78">
        <v>265358.28000000003</v>
      </c>
      <c r="K614" s="79" t="str">
        <f ca="1">IF($C614="סה""כ",SUM(INDIRECT(ADDRESS(6,COLUMN())&amp;":"&amp;ADDRESS(ROW()-1,COLUMN()))),IFERROR(VLOOKUP($C614,הוצאות!$B:$AA,K$4-1,FALSE),""))</f>
        <v/>
      </c>
      <c r="L614" s="79" t="str">
        <f ca="1">IF($C614="סה""כ",SUM(INDIRECT(ADDRESS(6,COLUMN())&amp;":"&amp;ADDRESS(ROW()-1,COLUMN()))),IFERROR(VLOOKUP($C614,הוצאות!$B:$AA,L$4-1,FALSE),""))</f>
        <v/>
      </c>
      <c r="M614" s="79" t="str">
        <f ca="1">IF($C614="סה""כ",SUM(INDIRECT(ADDRESS(6,COLUMN())&amp;":"&amp;ADDRESS(ROW()-1,COLUMN()))),IFERROR(VLOOKUP($C614,הוצאות!$B:$AA,M$4-1,FALSE),""))</f>
        <v/>
      </c>
      <c r="N614" s="79" t="str">
        <f ca="1">IF($C614="סה""כ",SUM(INDIRECT(ADDRESS(6,COLUMN())&amp;":"&amp;ADDRESS(ROW()-1,COLUMN()))),IFERROR(VLOOKUP($C614,הוצאות!$B:$AA,N$4-1,FALSE),""))</f>
        <v/>
      </c>
      <c r="O614" s="79" t="str">
        <f ca="1">IF($C614="סה""כ",SUM(INDIRECT(ADDRESS(6,COLUMN())&amp;":"&amp;ADDRESS(ROW()-1,COLUMN()))),IFERROR(VLOOKUP($C614,הוצאות!$B:$AA,O$4-1,FALSE),""))</f>
        <v/>
      </c>
    </row>
    <row r="615" spans="1:15" ht="16.5" thickBot="1" x14ac:dyDescent="0.3">
      <c r="A615" s="52">
        <f t="shared" si="10"/>
        <v>0</v>
      </c>
      <c r="C615" s="75" t="str">
        <f>IF(OR(C614="סה""כ",C614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5" s="76" t="str">
        <f>IF(C615="סה""כ","",IFERROR(VLOOKUP($C615,הוצאות!$B:$Z,5,FALSE),""))</f>
        <v/>
      </c>
      <c r="E615" s="77">
        <v>167435</v>
      </c>
      <c r="F615" s="77">
        <v>114565</v>
      </c>
      <c r="G615" s="77">
        <v>145246</v>
      </c>
      <c r="H615" s="78">
        <v>251440</v>
      </c>
      <c r="I615" s="78">
        <v>201029</v>
      </c>
      <c r="J615" s="78">
        <v>265358.28000000003</v>
      </c>
      <c r="K615" s="79" t="str">
        <f ca="1">IF($C615="סה""כ",SUM(INDIRECT(ADDRESS(6,COLUMN())&amp;":"&amp;ADDRESS(ROW()-1,COLUMN()))),IFERROR(VLOOKUP($C615,הוצאות!$B:$AA,K$4-1,FALSE),""))</f>
        <v/>
      </c>
      <c r="L615" s="79" t="str">
        <f ca="1">IF($C615="סה""כ",SUM(INDIRECT(ADDRESS(6,COLUMN())&amp;":"&amp;ADDRESS(ROW()-1,COLUMN()))),IFERROR(VLOOKUP($C615,הוצאות!$B:$AA,L$4-1,FALSE),""))</f>
        <v/>
      </c>
      <c r="M615" s="79" t="str">
        <f ca="1">IF($C615="סה""כ",SUM(INDIRECT(ADDRESS(6,COLUMN())&amp;":"&amp;ADDRESS(ROW()-1,COLUMN()))),IFERROR(VLOOKUP($C615,הוצאות!$B:$AA,M$4-1,FALSE),""))</f>
        <v/>
      </c>
      <c r="N615" s="79" t="str">
        <f ca="1">IF($C615="סה""כ",SUM(INDIRECT(ADDRESS(6,COLUMN())&amp;":"&amp;ADDRESS(ROW()-1,COLUMN()))),IFERROR(VLOOKUP($C615,הוצאות!$B:$AA,N$4-1,FALSE),""))</f>
        <v/>
      </c>
      <c r="O615" s="79" t="str">
        <f ca="1">IF($C615="סה""כ",SUM(INDIRECT(ADDRESS(6,COLUMN())&amp;":"&amp;ADDRESS(ROW()-1,COLUMN()))),IFERROR(VLOOKUP($C615,הוצאות!$B:$AA,O$4-1,FALSE),""))</f>
        <v/>
      </c>
    </row>
    <row r="616" spans="1:15" ht="16.5" thickBot="1" x14ac:dyDescent="0.3">
      <c r="A616" s="52">
        <f t="shared" si="10"/>
        <v>0</v>
      </c>
      <c r="C616" s="75" t="str">
        <f>IF(OR(C615="סה""כ",C615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6" s="76" t="str">
        <f>IF(C616="סה""כ","",IFERROR(VLOOKUP($C616,הוצאות!$B:$Z,5,FALSE),""))</f>
        <v/>
      </c>
      <c r="E616" s="77">
        <v>167435</v>
      </c>
      <c r="F616" s="77">
        <v>114565</v>
      </c>
      <c r="G616" s="77">
        <v>145246</v>
      </c>
      <c r="H616" s="78">
        <v>251440</v>
      </c>
      <c r="I616" s="78">
        <v>201029</v>
      </c>
      <c r="J616" s="78">
        <v>265358.28000000003</v>
      </c>
      <c r="K616" s="79" t="str">
        <f ca="1">IF($C616="סה""כ",SUM(INDIRECT(ADDRESS(6,COLUMN())&amp;":"&amp;ADDRESS(ROW()-1,COLUMN()))),IFERROR(VLOOKUP($C616,הוצאות!$B:$AA,K$4-1,FALSE),""))</f>
        <v/>
      </c>
      <c r="L616" s="79" t="str">
        <f ca="1">IF($C616="סה""כ",SUM(INDIRECT(ADDRESS(6,COLUMN())&amp;":"&amp;ADDRESS(ROW()-1,COLUMN()))),IFERROR(VLOOKUP($C616,הוצאות!$B:$AA,L$4-1,FALSE),""))</f>
        <v/>
      </c>
      <c r="M616" s="79" t="str">
        <f ca="1">IF($C616="סה""כ",SUM(INDIRECT(ADDRESS(6,COLUMN())&amp;":"&amp;ADDRESS(ROW()-1,COLUMN()))),IFERROR(VLOOKUP($C616,הוצאות!$B:$AA,M$4-1,FALSE),""))</f>
        <v/>
      </c>
      <c r="N616" s="79" t="str">
        <f ca="1">IF($C616="סה""כ",SUM(INDIRECT(ADDRESS(6,COLUMN())&amp;":"&amp;ADDRESS(ROW()-1,COLUMN()))),IFERROR(VLOOKUP($C616,הוצאות!$B:$AA,N$4-1,FALSE),""))</f>
        <v/>
      </c>
      <c r="O616" s="79" t="str">
        <f ca="1">IF($C616="סה""כ",SUM(INDIRECT(ADDRESS(6,COLUMN())&amp;":"&amp;ADDRESS(ROW()-1,COLUMN()))),IFERROR(VLOOKUP($C616,הוצאות!$B:$AA,O$4-1,FALSE),""))</f>
        <v/>
      </c>
    </row>
    <row r="617" spans="1:15" ht="16.5" thickBot="1" x14ac:dyDescent="0.3">
      <c r="A617" s="52">
        <f t="shared" si="10"/>
        <v>0</v>
      </c>
      <c r="C617" s="75" t="str">
        <f>IF(OR(C616="סה""כ",C616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7" s="76" t="str">
        <f>IF(C617="סה""כ","",IFERROR(VLOOKUP($C617,הוצאות!$B:$Z,5,FALSE),""))</f>
        <v/>
      </c>
      <c r="E617" s="77">
        <v>167435</v>
      </c>
      <c r="F617" s="77">
        <v>114565</v>
      </c>
      <c r="G617" s="77">
        <v>145246</v>
      </c>
      <c r="H617" s="78">
        <v>251440</v>
      </c>
      <c r="I617" s="78">
        <v>201029</v>
      </c>
      <c r="J617" s="78">
        <v>265358.28000000003</v>
      </c>
      <c r="K617" s="79" t="str">
        <f ca="1">IF($C617="סה""כ",SUM(INDIRECT(ADDRESS(6,COLUMN())&amp;":"&amp;ADDRESS(ROW()-1,COLUMN()))),IFERROR(VLOOKUP($C617,הוצאות!$B:$AA,K$4-1,FALSE),""))</f>
        <v/>
      </c>
      <c r="L617" s="79" t="str">
        <f ca="1">IF($C617="סה""כ",SUM(INDIRECT(ADDRESS(6,COLUMN())&amp;":"&amp;ADDRESS(ROW()-1,COLUMN()))),IFERROR(VLOOKUP($C617,הוצאות!$B:$AA,L$4-1,FALSE),""))</f>
        <v/>
      </c>
      <c r="M617" s="79" t="str">
        <f ca="1">IF($C617="סה""כ",SUM(INDIRECT(ADDRESS(6,COLUMN())&amp;":"&amp;ADDRESS(ROW()-1,COLUMN()))),IFERROR(VLOOKUP($C617,הוצאות!$B:$AA,M$4-1,FALSE),""))</f>
        <v/>
      </c>
      <c r="N617" s="79" t="str">
        <f ca="1">IF($C617="סה""כ",SUM(INDIRECT(ADDRESS(6,COLUMN())&amp;":"&amp;ADDRESS(ROW()-1,COLUMN()))),IFERROR(VLOOKUP($C617,הוצאות!$B:$AA,N$4-1,FALSE),""))</f>
        <v/>
      </c>
      <c r="O617" s="79" t="str">
        <f ca="1">IF($C617="סה""כ",SUM(INDIRECT(ADDRESS(6,COLUMN())&amp;":"&amp;ADDRESS(ROW()-1,COLUMN()))),IFERROR(VLOOKUP($C617,הוצאות!$B:$AA,O$4-1,FALSE),""))</f>
        <v/>
      </c>
    </row>
    <row r="618" spans="1:15" ht="16.5" thickBot="1" x14ac:dyDescent="0.3">
      <c r="A618" s="52">
        <f t="shared" si="10"/>
        <v>0</v>
      </c>
      <c r="C618" s="75" t="str">
        <f>IF(OR(C617="סה""כ",C617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8" s="76" t="str">
        <f>IF(C618="סה""כ","",IFERROR(VLOOKUP($C618,הוצאות!$B:$Z,5,FALSE),""))</f>
        <v/>
      </c>
      <c r="E618" s="77">
        <v>167435</v>
      </c>
      <c r="F618" s="77">
        <v>114565</v>
      </c>
      <c r="G618" s="77">
        <v>145246</v>
      </c>
      <c r="H618" s="78">
        <v>251440</v>
      </c>
      <c r="I618" s="78">
        <v>201029</v>
      </c>
      <c r="J618" s="78">
        <v>265358.28000000003</v>
      </c>
      <c r="K618" s="79" t="str">
        <f ca="1">IF($C618="סה""כ",SUM(INDIRECT(ADDRESS(6,COLUMN())&amp;":"&amp;ADDRESS(ROW()-1,COLUMN()))),IFERROR(VLOOKUP($C618,הוצאות!$B:$AA,K$4-1,FALSE),""))</f>
        <v/>
      </c>
      <c r="L618" s="79" t="str">
        <f ca="1">IF($C618="סה""כ",SUM(INDIRECT(ADDRESS(6,COLUMN())&amp;":"&amp;ADDRESS(ROW()-1,COLUMN()))),IFERROR(VLOOKUP($C618,הוצאות!$B:$AA,L$4-1,FALSE),""))</f>
        <v/>
      </c>
      <c r="M618" s="79" t="str">
        <f ca="1">IF($C618="סה""כ",SUM(INDIRECT(ADDRESS(6,COLUMN())&amp;":"&amp;ADDRESS(ROW()-1,COLUMN()))),IFERROR(VLOOKUP($C618,הוצאות!$B:$AA,M$4-1,FALSE),""))</f>
        <v/>
      </c>
      <c r="N618" s="79" t="str">
        <f ca="1">IF($C618="סה""כ",SUM(INDIRECT(ADDRESS(6,COLUMN())&amp;":"&amp;ADDRESS(ROW()-1,COLUMN()))),IFERROR(VLOOKUP($C618,הוצאות!$B:$AA,N$4-1,FALSE),""))</f>
        <v/>
      </c>
      <c r="O618" s="79" t="str">
        <f ca="1">IF($C618="סה""כ",SUM(INDIRECT(ADDRESS(6,COLUMN())&amp;":"&amp;ADDRESS(ROW()-1,COLUMN()))),IFERROR(VLOOKUP($C618,הוצאות!$B:$AA,O$4-1,FALSE),""))</f>
        <v/>
      </c>
    </row>
    <row r="619" spans="1:15" ht="16.5" thickBot="1" x14ac:dyDescent="0.3">
      <c r="A619" s="52">
        <f t="shared" si="10"/>
        <v>0</v>
      </c>
      <c r="C619" s="75" t="str">
        <f>IF(OR(C618="סה""כ",C618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19" s="76" t="str">
        <f>IF(C619="סה""כ","",IFERROR(VLOOKUP($C619,הוצאות!$B:$Z,5,FALSE),""))</f>
        <v/>
      </c>
      <c r="E619" s="77">
        <v>167435</v>
      </c>
      <c r="F619" s="77">
        <v>114565</v>
      </c>
      <c r="G619" s="77">
        <v>145246</v>
      </c>
      <c r="H619" s="78">
        <v>251440</v>
      </c>
      <c r="I619" s="78">
        <v>201029</v>
      </c>
      <c r="J619" s="78">
        <v>265358.28000000003</v>
      </c>
      <c r="K619" s="79" t="str">
        <f ca="1">IF($C619="סה""כ",SUM(INDIRECT(ADDRESS(6,COLUMN())&amp;":"&amp;ADDRESS(ROW()-1,COLUMN()))),IFERROR(VLOOKUP($C619,הוצאות!$B:$AA,K$4-1,FALSE),""))</f>
        <v/>
      </c>
      <c r="L619" s="79" t="str">
        <f ca="1">IF($C619="סה""כ",SUM(INDIRECT(ADDRESS(6,COLUMN())&amp;":"&amp;ADDRESS(ROW()-1,COLUMN()))),IFERROR(VLOOKUP($C619,הוצאות!$B:$AA,L$4-1,FALSE),""))</f>
        <v/>
      </c>
      <c r="M619" s="79" t="str">
        <f ca="1">IF($C619="סה""כ",SUM(INDIRECT(ADDRESS(6,COLUMN())&amp;":"&amp;ADDRESS(ROW()-1,COLUMN()))),IFERROR(VLOOKUP($C619,הוצאות!$B:$AA,M$4-1,FALSE),""))</f>
        <v/>
      </c>
      <c r="N619" s="79" t="str">
        <f ca="1">IF($C619="סה""כ",SUM(INDIRECT(ADDRESS(6,COLUMN())&amp;":"&amp;ADDRESS(ROW()-1,COLUMN()))),IFERROR(VLOOKUP($C619,הוצאות!$B:$AA,N$4-1,FALSE),""))</f>
        <v/>
      </c>
      <c r="O619" s="79" t="str">
        <f ca="1">IF($C619="סה""כ",SUM(INDIRECT(ADDRESS(6,COLUMN())&amp;":"&amp;ADDRESS(ROW()-1,COLUMN()))),IFERROR(VLOOKUP($C619,הוצאות!$B:$AA,O$4-1,FALSE),""))</f>
        <v/>
      </c>
    </row>
    <row r="620" spans="1:15" ht="16.5" thickBot="1" x14ac:dyDescent="0.3">
      <c r="A620" s="52">
        <f t="shared" si="10"/>
        <v>0</v>
      </c>
      <c r="C620" s="75" t="str">
        <f>IF(OR(C619="סה""כ",C619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0" s="76" t="str">
        <f>IF(C620="סה""כ","",IFERROR(VLOOKUP($C620,הוצאות!$B:$Z,5,FALSE),""))</f>
        <v/>
      </c>
      <c r="E620" s="77">
        <v>167435</v>
      </c>
      <c r="F620" s="77">
        <v>114565</v>
      </c>
      <c r="G620" s="77">
        <v>145246</v>
      </c>
      <c r="H620" s="78">
        <v>251440</v>
      </c>
      <c r="I620" s="78">
        <v>201029</v>
      </c>
      <c r="J620" s="78">
        <v>265358.28000000003</v>
      </c>
      <c r="K620" s="79" t="str">
        <f ca="1">IF($C620="סה""כ",SUM(INDIRECT(ADDRESS(6,COLUMN())&amp;":"&amp;ADDRESS(ROW()-1,COLUMN()))),IFERROR(VLOOKUP($C620,הוצאות!$B:$AA,K$4-1,FALSE),""))</f>
        <v/>
      </c>
      <c r="L620" s="79" t="str">
        <f ca="1">IF($C620="סה""כ",SUM(INDIRECT(ADDRESS(6,COLUMN())&amp;":"&amp;ADDRESS(ROW()-1,COLUMN()))),IFERROR(VLOOKUP($C620,הוצאות!$B:$AA,L$4-1,FALSE),""))</f>
        <v/>
      </c>
      <c r="M620" s="79" t="str">
        <f ca="1">IF($C620="סה""כ",SUM(INDIRECT(ADDRESS(6,COLUMN())&amp;":"&amp;ADDRESS(ROW()-1,COLUMN()))),IFERROR(VLOOKUP($C620,הוצאות!$B:$AA,M$4-1,FALSE),""))</f>
        <v/>
      </c>
      <c r="N620" s="79" t="str">
        <f ca="1">IF($C620="סה""כ",SUM(INDIRECT(ADDRESS(6,COLUMN())&amp;":"&amp;ADDRESS(ROW()-1,COLUMN()))),IFERROR(VLOOKUP($C620,הוצאות!$B:$AA,N$4-1,FALSE),""))</f>
        <v/>
      </c>
      <c r="O620" s="79" t="str">
        <f ca="1">IF($C620="סה""כ",SUM(INDIRECT(ADDRESS(6,COLUMN())&amp;":"&amp;ADDRESS(ROW()-1,COLUMN()))),IFERROR(VLOOKUP($C620,הוצאות!$B:$AA,O$4-1,FALSE),""))</f>
        <v/>
      </c>
    </row>
    <row r="621" spans="1:15" ht="16.5" thickBot="1" x14ac:dyDescent="0.3">
      <c r="A621" s="52">
        <f t="shared" si="10"/>
        <v>0</v>
      </c>
      <c r="C621" s="75" t="str">
        <f>IF(OR(C620="סה""כ",C620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1" s="76" t="str">
        <f>IF(C621="סה""כ","",IFERROR(VLOOKUP($C621,הוצאות!$B:$Z,5,FALSE),""))</f>
        <v/>
      </c>
      <c r="E621" s="77">
        <v>167435</v>
      </c>
      <c r="F621" s="77">
        <v>114565</v>
      </c>
      <c r="G621" s="77">
        <v>145246</v>
      </c>
      <c r="H621" s="78">
        <v>251440</v>
      </c>
      <c r="I621" s="78">
        <v>201029</v>
      </c>
      <c r="J621" s="78">
        <v>265358.28000000003</v>
      </c>
      <c r="K621" s="79" t="str">
        <f ca="1">IF($C621="סה""כ",SUM(INDIRECT(ADDRESS(6,COLUMN())&amp;":"&amp;ADDRESS(ROW()-1,COLUMN()))),IFERROR(VLOOKUP($C621,הוצאות!$B:$AA,K$4-1,FALSE),""))</f>
        <v/>
      </c>
      <c r="L621" s="79" t="str">
        <f ca="1">IF($C621="סה""כ",SUM(INDIRECT(ADDRESS(6,COLUMN())&amp;":"&amp;ADDRESS(ROW()-1,COLUMN()))),IFERROR(VLOOKUP($C621,הוצאות!$B:$AA,L$4-1,FALSE),""))</f>
        <v/>
      </c>
      <c r="M621" s="79" t="str">
        <f ca="1">IF($C621="סה""כ",SUM(INDIRECT(ADDRESS(6,COLUMN())&amp;":"&amp;ADDRESS(ROW()-1,COLUMN()))),IFERROR(VLOOKUP($C621,הוצאות!$B:$AA,M$4-1,FALSE),""))</f>
        <v/>
      </c>
      <c r="N621" s="79" t="str">
        <f ca="1">IF($C621="סה""כ",SUM(INDIRECT(ADDRESS(6,COLUMN())&amp;":"&amp;ADDRESS(ROW()-1,COLUMN()))),IFERROR(VLOOKUP($C621,הוצאות!$B:$AA,N$4-1,FALSE),""))</f>
        <v/>
      </c>
      <c r="O621" s="79" t="str">
        <f ca="1">IF($C621="סה""כ",SUM(INDIRECT(ADDRESS(6,COLUMN())&amp;":"&amp;ADDRESS(ROW()-1,COLUMN()))),IFERROR(VLOOKUP($C621,הוצאות!$B:$AA,O$4-1,FALSE),""))</f>
        <v/>
      </c>
    </row>
    <row r="622" spans="1:15" ht="16.5" thickBot="1" x14ac:dyDescent="0.3">
      <c r="A622" s="52">
        <f t="shared" si="10"/>
        <v>0</v>
      </c>
      <c r="C622" s="75" t="str">
        <f>IF(OR(C621="סה""כ",C621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2" s="76" t="str">
        <f>IF(C622="סה""כ","",IFERROR(VLOOKUP($C622,הוצאות!$B:$Z,5,FALSE),""))</f>
        <v/>
      </c>
      <c r="E622" s="77">
        <v>167435</v>
      </c>
      <c r="F622" s="77">
        <v>114565</v>
      </c>
      <c r="G622" s="77">
        <v>145246</v>
      </c>
      <c r="H622" s="78">
        <v>251440</v>
      </c>
      <c r="I622" s="78">
        <v>201029</v>
      </c>
      <c r="J622" s="78">
        <v>265358.28000000003</v>
      </c>
      <c r="K622" s="79" t="str">
        <f ca="1">IF($C622="סה""כ",SUM(INDIRECT(ADDRESS(6,COLUMN())&amp;":"&amp;ADDRESS(ROW()-1,COLUMN()))),IFERROR(VLOOKUP($C622,הוצאות!$B:$AA,K$4-1,FALSE),""))</f>
        <v/>
      </c>
      <c r="L622" s="79" t="str">
        <f ca="1">IF($C622="סה""כ",SUM(INDIRECT(ADDRESS(6,COLUMN())&amp;":"&amp;ADDRESS(ROW()-1,COLUMN()))),IFERROR(VLOOKUP($C622,הוצאות!$B:$AA,L$4-1,FALSE),""))</f>
        <v/>
      </c>
      <c r="M622" s="79" t="str">
        <f ca="1">IF($C622="סה""כ",SUM(INDIRECT(ADDRESS(6,COLUMN())&amp;":"&amp;ADDRESS(ROW()-1,COLUMN()))),IFERROR(VLOOKUP($C622,הוצאות!$B:$AA,M$4-1,FALSE),""))</f>
        <v/>
      </c>
      <c r="N622" s="79" t="str">
        <f ca="1">IF($C622="סה""כ",SUM(INDIRECT(ADDRESS(6,COLUMN())&amp;":"&amp;ADDRESS(ROW()-1,COLUMN()))),IFERROR(VLOOKUP($C622,הוצאות!$B:$AA,N$4-1,FALSE),""))</f>
        <v/>
      </c>
      <c r="O622" s="79" t="str">
        <f ca="1">IF($C622="סה""כ",SUM(INDIRECT(ADDRESS(6,COLUMN())&amp;":"&amp;ADDRESS(ROW()-1,COLUMN()))),IFERROR(VLOOKUP($C622,הוצאות!$B:$AA,O$4-1,FALSE),""))</f>
        <v/>
      </c>
    </row>
    <row r="623" spans="1:15" ht="16.5" thickBot="1" x14ac:dyDescent="0.3">
      <c r="A623" s="52">
        <f t="shared" si="10"/>
        <v>0</v>
      </c>
      <c r="C623" s="75" t="str">
        <f>IF(OR(C622="סה""כ",C622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3" s="76" t="str">
        <f>IF(C623="סה""כ","",IFERROR(VLOOKUP($C623,הוצאות!$B:$Z,5,FALSE),""))</f>
        <v/>
      </c>
      <c r="E623" s="77">
        <v>167435</v>
      </c>
      <c r="F623" s="77">
        <v>114565</v>
      </c>
      <c r="G623" s="77">
        <v>145246</v>
      </c>
      <c r="H623" s="78">
        <v>251440</v>
      </c>
      <c r="I623" s="78">
        <v>201029</v>
      </c>
      <c r="J623" s="78">
        <v>265358.28000000003</v>
      </c>
      <c r="K623" s="79" t="str">
        <f ca="1">IF($C623="סה""כ",SUM(INDIRECT(ADDRESS(6,COLUMN())&amp;":"&amp;ADDRESS(ROW()-1,COLUMN()))),IFERROR(VLOOKUP($C623,הוצאות!$B:$AA,K$4-1,FALSE),""))</f>
        <v/>
      </c>
      <c r="L623" s="79" t="str">
        <f ca="1">IF($C623="סה""כ",SUM(INDIRECT(ADDRESS(6,COLUMN())&amp;":"&amp;ADDRESS(ROW()-1,COLUMN()))),IFERROR(VLOOKUP($C623,הוצאות!$B:$AA,L$4-1,FALSE),""))</f>
        <v/>
      </c>
      <c r="M623" s="79" t="str">
        <f ca="1">IF($C623="סה""כ",SUM(INDIRECT(ADDRESS(6,COLUMN())&amp;":"&amp;ADDRESS(ROW()-1,COLUMN()))),IFERROR(VLOOKUP($C623,הוצאות!$B:$AA,M$4-1,FALSE),""))</f>
        <v/>
      </c>
      <c r="N623" s="79" t="str">
        <f ca="1">IF($C623="סה""כ",SUM(INDIRECT(ADDRESS(6,COLUMN())&amp;":"&amp;ADDRESS(ROW()-1,COLUMN()))),IFERROR(VLOOKUP($C623,הוצאות!$B:$AA,N$4-1,FALSE),""))</f>
        <v/>
      </c>
      <c r="O623" s="79" t="str">
        <f ca="1">IF($C623="סה""כ",SUM(INDIRECT(ADDRESS(6,COLUMN())&amp;":"&amp;ADDRESS(ROW()-1,COLUMN()))),IFERROR(VLOOKUP($C623,הוצאות!$B:$AA,O$4-1,FALSE),""))</f>
        <v/>
      </c>
    </row>
    <row r="624" spans="1:15" ht="16.5" thickBot="1" x14ac:dyDescent="0.3">
      <c r="A624" s="52">
        <f t="shared" si="10"/>
        <v>0</v>
      </c>
      <c r="C624" s="75" t="str">
        <f>IF(OR(C623="סה""כ",C623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4" s="76" t="str">
        <f>IF(C624="סה""כ","",IFERROR(VLOOKUP($C624,הוצאות!$B:$Z,5,FALSE),""))</f>
        <v/>
      </c>
      <c r="E624" s="77">
        <v>167435</v>
      </c>
      <c r="F624" s="77">
        <v>114565</v>
      </c>
      <c r="G624" s="77">
        <v>145246</v>
      </c>
      <c r="H624" s="78">
        <v>251440</v>
      </c>
      <c r="I624" s="78">
        <v>201029</v>
      </c>
      <c r="J624" s="78">
        <v>265358.28000000003</v>
      </c>
      <c r="K624" s="79" t="str">
        <f ca="1">IF($C624="סה""כ",SUM(INDIRECT(ADDRESS(6,COLUMN())&amp;":"&amp;ADDRESS(ROW()-1,COLUMN()))),IFERROR(VLOOKUP($C624,הוצאות!$B:$AA,K$4-1,FALSE),""))</f>
        <v/>
      </c>
      <c r="L624" s="79" t="str">
        <f ca="1">IF($C624="סה""כ",SUM(INDIRECT(ADDRESS(6,COLUMN())&amp;":"&amp;ADDRESS(ROW()-1,COLUMN()))),IFERROR(VLOOKUP($C624,הוצאות!$B:$AA,L$4-1,FALSE),""))</f>
        <v/>
      </c>
      <c r="M624" s="79" t="str">
        <f ca="1">IF($C624="סה""כ",SUM(INDIRECT(ADDRESS(6,COLUMN())&amp;":"&amp;ADDRESS(ROW()-1,COLUMN()))),IFERROR(VLOOKUP($C624,הוצאות!$B:$AA,M$4-1,FALSE),""))</f>
        <v/>
      </c>
      <c r="N624" s="79" t="str">
        <f ca="1">IF($C624="סה""כ",SUM(INDIRECT(ADDRESS(6,COLUMN())&amp;":"&amp;ADDRESS(ROW()-1,COLUMN()))),IFERROR(VLOOKUP($C624,הוצאות!$B:$AA,N$4-1,FALSE),""))</f>
        <v/>
      </c>
      <c r="O624" s="79" t="str">
        <f ca="1">IF($C624="סה""כ",SUM(INDIRECT(ADDRESS(6,COLUMN())&amp;":"&amp;ADDRESS(ROW()-1,COLUMN()))),IFERROR(VLOOKUP($C624,הוצאות!$B:$AA,O$4-1,FALSE),""))</f>
        <v/>
      </c>
    </row>
    <row r="625" spans="1:15" ht="16.5" thickBot="1" x14ac:dyDescent="0.3">
      <c r="A625" s="52">
        <f t="shared" si="10"/>
        <v>0</v>
      </c>
      <c r="C625" s="75" t="str">
        <f>IF(OR(C624="סה""כ",C624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5" s="76" t="str">
        <f>IF(C625="סה""כ","",IFERROR(VLOOKUP($C625,הוצאות!$B:$Z,5,FALSE),""))</f>
        <v/>
      </c>
      <c r="E625" s="77">
        <v>167435</v>
      </c>
      <c r="F625" s="77">
        <v>114565</v>
      </c>
      <c r="G625" s="77">
        <v>145246</v>
      </c>
      <c r="H625" s="78">
        <v>251440</v>
      </c>
      <c r="I625" s="78">
        <v>201029</v>
      </c>
      <c r="J625" s="78">
        <v>265358.28000000003</v>
      </c>
      <c r="K625" s="79" t="str">
        <f ca="1">IF($C625="סה""כ",SUM(INDIRECT(ADDRESS(6,COLUMN())&amp;":"&amp;ADDRESS(ROW()-1,COLUMN()))),IFERROR(VLOOKUP($C625,הוצאות!$B:$AA,K$4-1,FALSE),""))</f>
        <v/>
      </c>
      <c r="L625" s="79" t="str">
        <f ca="1">IF($C625="סה""כ",SUM(INDIRECT(ADDRESS(6,COLUMN())&amp;":"&amp;ADDRESS(ROW()-1,COLUMN()))),IFERROR(VLOOKUP($C625,הוצאות!$B:$AA,L$4-1,FALSE),""))</f>
        <v/>
      </c>
      <c r="M625" s="79" t="str">
        <f ca="1">IF($C625="סה""כ",SUM(INDIRECT(ADDRESS(6,COLUMN())&amp;":"&amp;ADDRESS(ROW()-1,COLUMN()))),IFERROR(VLOOKUP($C625,הוצאות!$B:$AA,M$4-1,FALSE),""))</f>
        <v/>
      </c>
      <c r="N625" s="79" t="str">
        <f ca="1">IF($C625="סה""כ",SUM(INDIRECT(ADDRESS(6,COLUMN())&amp;":"&amp;ADDRESS(ROW()-1,COLUMN()))),IFERROR(VLOOKUP($C625,הוצאות!$B:$AA,N$4-1,FALSE),""))</f>
        <v/>
      </c>
      <c r="O625" s="79" t="str">
        <f ca="1">IF($C625="סה""כ",SUM(INDIRECT(ADDRESS(6,COLUMN())&amp;":"&amp;ADDRESS(ROW()-1,COLUMN()))),IFERROR(VLOOKUP($C625,הוצאות!$B:$AA,O$4-1,FALSE),""))</f>
        <v/>
      </c>
    </row>
    <row r="626" spans="1:15" ht="16.5" thickBot="1" x14ac:dyDescent="0.3">
      <c r="A626" s="52">
        <f t="shared" si="10"/>
        <v>0</v>
      </c>
      <c r="C626" s="75" t="str">
        <f>IF(OR(C625="סה""כ",C625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6" s="76" t="str">
        <f>IF(C626="סה""כ","",IFERROR(VLOOKUP($C626,הוצאות!$B:$Z,5,FALSE),""))</f>
        <v/>
      </c>
      <c r="E626" s="77">
        <v>167435</v>
      </c>
      <c r="F626" s="77">
        <v>114565</v>
      </c>
      <c r="G626" s="77">
        <v>145246</v>
      </c>
      <c r="H626" s="78">
        <v>251440</v>
      </c>
      <c r="I626" s="78">
        <v>201029</v>
      </c>
      <c r="J626" s="78">
        <v>265358.28000000003</v>
      </c>
      <c r="K626" s="79" t="str">
        <f ca="1">IF($C626="סה""כ",SUM(INDIRECT(ADDRESS(6,COLUMN())&amp;":"&amp;ADDRESS(ROW()-1,COLUMN()))),IFERROR(VLOOKUP($C626,הוצאות!$B:$AA,K$4-1,FALSE),""))</f>
        <v/>
      </c>
      <c r="L626" s="79" t="str">
        <f ca="1">IF($C626="סה""כ",SUM(INDIRECT(ADDRESS(6,COLUMN())&amp;":"&amp;ADDRESS(ROW()-1,COLUMN()))),IFERROR(VLOOKUP($C626,הוצאות!$B:$AA,L$4-1,FALSE),""))</f>
        <v/>
      </c>
      <c r="M626" s="79" t="str">
        <f ca="1">IF($C626="סה""כ",SUM(INDIRECT(ADDRESS(6,COLUMN())&amp;":"&amp;ADDRESS(ROW()-1,COLUMN()))),IFERROR(VLOOKUP($C626,הוצאות!$B:$AA,M$4-1,FALSE),""))</f>
        <v/>
      </c>
      <c r="N626" s="79" t="str">
        <f ca="1">IF($C626="סה""כ",SUM(INDIRECT(ADDRESS(6,COLUMN())&amp;":"&amp;ADDRESS(ROW()-1,COLUMN()))),IFERROR(VLOOKUP($C626,הוצאות!$B:$AA,N$4-1,FALSE),""))</f>
        <v/>
      </c>
      <c r="O626" s="79" t="str">
        <f ca="1">IF($C626="סה""כ",SUM(INDIRECT(ADDRESS(6,COLUMN())&amp;":"&amp;ADDRESS(ROW()-1,COLUMN()))),IFERROR(VLOOKUP($C626,הוצאות!$B:$AA,O$4-1,FALSE),""))</f>
        <v/>
      </c>
    </row>
    <row r="627" spans="1:15" ht="16.5" thickBot="1" x14ac:dyDescent="0.3">
      <c r="A627" s="52">
        <f t="shared" si="10"/>
        <v>0</v>
      </c>
      <c r="C627" s="75" t="str">
        <f>IF(OR(C626="סה""כ",C626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7" s="76" t="str">
        <f>IF(C627="סה""כ","",IFERROR(VLOOKUP($C627,הוצאות!$B:$Z,5,FALSE),""))</f>
        <v/>
      </c>
      <c r="E627" s="77">
        <v>167435</v>
      </c>
      <c r="F627" s="77">
        <v>114565</v>
      </c>
      <c r="G627" s="77">
        <v>145246</v>
      </c>
      <c r="H627" s="78">
        <v>251440</v>
      </c>
      <c r="I627" s="78">
        <v>201029</v>
      </c>
      <c r="J627" s="78">
        <v>265358.28000000003</v>
      </c>
      <c r="K627" s="79" t="str">
        <f ca="1">IF($C627="סה""כ",SUM(INDIRECT(ADDRESS(6,COLUMN())&amp;":"&amp;ADDRESS(ROW()-1,COLUMN()))),IFERROR(VLOOKUP($C627,הוצאות!$B:$AA,K$4-1,FALSE),""))</f>
        <v/>
      </c>
      <c r="L627" s="79" t="str">
        <f ca="1">IF($C627="סה""כ",SUM(INDIRECT(ADDRESS(6,COLUMN())&amp;":"&amp;ADDRESS(ROW()-1,COLUMN()))),IFERROR(VLOOKUP($C627,הוצאות!$B:$AA,L$4-1,FALSE),""))</f>
        <v/>
      </c>
      <c r="M627" s="79" t="str">
        <f ca="1">IF($C627="סה""כ",SUM(INDIRECT(ADDRESS(6,COLUMN())&amp;":"&amp;ADDRESS(ROW()-1,COLUMN()))),IFERROR(VLOOKUP($C627,הוצאות!$B:$AA,M$4-1,FALSE),""))</f>
        <v/>
      </c>
      <c r="N627" s="79" t="str">
        <f ca="1">IF($C627="סה""כ",SUM(INDIRECT(ADDRESS(6,COLUMN())&amp;":"&amp;ADDRESS(ROW()-1,COLUMN()))),IFERROR(VLOOKUP($C627,הוצאות!$B:$AA,N$4-1,FALSE),""))</f>
        <v/>
      </c>
      <c r="O627" s="79" t="str">
        <f ca="1">IF($C627="סה""כ",SUM(INDIRECT(ADDRESS(6,COLUMN())&amp;":"&amp;ADDRESS(ROW()-1,COLUMN()))),IFERROR(VLOOKUP($C627,הוצאות!$B:$AA,O$4-1,FALSE),""))</f>
        <v/>
      </c>
    </row>
    <row r="628" spans="1:15" ht="16.5" thickBot="1" x14ac:dyDescent="0.3">
      <c r="A628" s="52">
        <f t="shared" si="10"/>
        <v>0</v>
      </c>
      <c r="C628" s="75" t="str">
        <f>IF(OR(C627="סה""כ",C627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8" s="76" t="str">
        <f>IF(C628="סה""כ","",IFERROR(VLOOKUP($C628,הוצאות!$B:$Z,5,FALSE),""))</f>
        <v/>
      </c>
      <c r="E628" s="77">
        <v>167435</v>
      </c>
      <c r="F628" s="77">
        <v>114565</v>
      </c>
      <c r="G628" s="77">
        <v>145246</v>
      </c>
      <c r="H628" s="78">
        <v>251440</v>
      </c>
      <c r="I628" s="78">
        <v>201029</v>
      </c>
      <c r="J628" s="78">
        <v>265358.28000000003</v>
      </c>
      <c r="K628" s="79" t="str">
        <f ca="1">IF($C628="סה""כ",SUM(INDIRECT(ADDRESS(6,COLUMN())&amp;":"&amp;ADDRESS(ROW()-1,COLUMN()))),IFERROR(VLOOKUP($C628,הוצאות!$B:$AA,K$4-1,FALSE),""))</f>
        <v/>
      </c>
      <c r="L628" s="79" t="str">
        <f ca="1">IF($C628="סה""כ",SUM(INDIRECT(ADDRESS(6,COLUMN())&amp;":"&amp;ADDRESS(ROW()-1,COLUMN()))),IFERROR(VLOOKUP($C628,הוצאות!$B:$AA,L$4-1,FALSE),""))</f>
        <v/>
      </c>
      <c r="M628" s="79" t="str">
        <f ca="1">IF($C628="סה""כ",SUM(INDIRECT(ADDRESS(6,COLUMN())&amp;":"&amp;ADDRESS(ROW()-1,COLUMN()))),IFERROR(VLOOKUP($C628,הוצאות!$B:$AA,M$4-1,FALSE),""))</f>
        <v/>
      </c>
      <c r="N628" s="79" t="str">
        <f ca="1">IF($C628="סה""כ",SUM(INDIRECT(ADDRESS(6,COLUMN())&amp;":"&amp;ADDRESS(ROW()-1,COLUMN()))),IFERROR(VLOOKUP($C628,הוצאות!$B:$AA,N$4-1,FALSE),""))</f>
        <v/>
      </c>
      <c r="O628" s="79" t="str">
        <f ca="1">IF($C628="סה""כ",SUM(INDIRECT(ADDRESS(6,COLUMN())&amp;":"&amp;ADDRESS(ROW()-1,COLUMN()))),IFERROR(VLOOKUP($C628,הוצאות!$B:$AA,O$4-1,FALSE),""))</f>
        <v/>
      </c>
    </row>
    <row r="629" spans="1:15" ht="16.5" thickBot="1" x14ac:dyDescent="0.3">
      <c r="A629" s="52">
        <f t="shared" si="10"/>
        <v>0</v>
      </c>
      <c r="C629" s="75" t="str">
        <f>IF(OR(C628="סה""כ",C628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29" s="76" t="str">
        <f>IF(C629="סה""כ","",IFERROR(VLOOKUP($C629,הוצאות!$B:$Z,5,FALSE),""))</f>
        <v/>
      </c>
      <c r="E629" s="77">
        <v>167435</v>
      </c>
      <c r="F629" s="77">
        <v>114565</v>
      </c>
      <c r="G629" s="77">
        <v>145246</v>
      </c>
      <c r="H629" s="78">
        <v>251440</v>
      </c>
      <c r="I629" s="78">
        <v>201029</v>
      </c>
      <c r="J629" s="78">
        <v>265358.28000000003</v>
      </c>
      <c r="K629" s="79" t="str">
        <f ca="1">IF($C629="סה""כ",SUM(INDIRECT(ADDRESS(6,COLUMN())&amp;":"&amp;ADDRESS(ROW()-1,COLUMN()))),IFERROR(VLOOKUP($C629,הוצאות!$B:$AA,K$4-1,FALSE),""))</f>
        <v/>
      </c>
      <c r="L629" s="79" t="str">
        <f ca="1">IF($C629="סה""כ",SUM(INDIRECT(ADDRESS(6,COLUMN())&amp;":"&amp;ADDRESS(ROW()-1,COLUMN()))),IFERROR(VLOOKUP($C629,הוצאות!$B:$AA,L$4-1,FALSE),""))</f>
        <v/>
      </c>
      <c r="M629" s="79" t="str">
        <f ca="1">IF($C629="סה""כ",SUM(INDIRECT(ADDRESS(6,COLUMN())&amp;":"&amp;ADDRESS(ROW()-1,COLUMN()))),IFERROR(VLOOKUP($C629,הוצאות!$B:$AA,M$4-1,FALSE),""))</f>
        <v/>
      </c>
      <c r="N629" s="79" t="str">
        <f ca="1">IF($C629="סה""כ",SUM(INDIRECT(ADDRESS(6,COLUMN())&amp;":"&amp;ADDRESS(ROW()-1,COLUMN()))),IFERROR(VLOOKUP($C629,הוצאות!$B:$AA,N$4-1,FALSE),""))</f>
        <v/>
      </c>
      <c r="O629" s="79" t="str">
        <f ca="1">IF($C629="סה""כ",SUM(INDIRECT(ADDRESS(6,COLUMN())&amp;":"&amp;ADDRESS(ROW()-1,COLUMN()))),IFERROR(VLOOKUP($C629,הוצאות!$B:$AA,O$4-1,FALSE),""))</f>
        <v/>
      </c>
    </row>
    <row r="630" spans="1:15" ht="16.5" thickBot="1" x14ac:dyDescent="0.3">
      <c r="A630" s="52">
        <f t="shared" si="10"/>
        <v>0</v>
      </c>
      <c r="C630" s="75" t="str">
        <f>IF(OR(C629="סה""כ",C629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0" s="76" t="str">
        <f>IF(C630="סה""כ","",IFERROR(VLOOKUP($C630,הוצאות!$B:$Z,5,FALSE),""))</f>
        <v/>
      </c>
      <c r="E630" s="77">
        <v>167435</v>
      </c>
      <c r="F630" s="77">
        <v>114565</v>
      </c>
      <c r="G630" s="77">
        <v>145246</v>
      </c>
      <c r="H630" s="78">
        <v>251440</v>
      </c>
      <c r="I630" s="78">
        <v>201029</v>
      </c>
      <c r="J630" s="78">
        <v>265358.28000000003</v>
      </c>
      <c r="K630" s="79" t="str">
        <f ca="1">IF($C630="סה""כ",SUM(INDIRECT(ADDRESS(6,COLUMN())&amp;":"&amp;ADDRESS(ROW()-1,COLUMN()))),IFERROR(VLOOKUP($C630,הוצאות!$B:$AA,K$4-1,FALSE),""))</f>
        <v/>
      </c>
      <c r="L630" s="79" t="str">
        <f ca="1">IF($C630="סה""כ",SUM(INDIRECT(ADDRESS(6,COLUMN())&amp;":"&amp;ADDRESS(ROW()-1,COLUMN()))),IFERROR(VLOOKUP($C630,הוצאות!$B:$AA,L$4-1,FALSE),""))</f>
        <v/>
      </c>
      <c r="M630" s="79" t="str">
        <f ca="1">IF($C630="סה""כ",SUM(INDIRECT(ADDRESS(6,COLUMN())&amp;":"&amp;ADDRESS(ROW()-1,COLUMN()))),IFERROR(VLOOKUP($C630,הוצאות!$B:$AA,M$4-1,FALSE),""))</f>
        <v/>
      </c>
      <c r="N630" s="79" t="str">
        <f ca="1">IF($C630="סה""כ",SUM(INDIRECT(ADDRESS(6,COLUMN())&amp;":"&amp;ADDRESS(ROW()-1,COLUMN()))),IFERROR(VLOOKUP($C630,הוצאות!$B:$AA,N$4-1,FALSE),""))</f>
        <v/>
      </c>
      <c r="O630" s="79" t="str">
        <f ca="1">IF($C630="סה""כ",SUM(INDIRECT(ADDRESS(6,COLUMN())&amp;":"&amp;ADDRESS(ROW()-1,COLUMN()))),IFERROR(VLOOKUP($C630,הוצאות!$B:$AA,O$4-1,FALSE),""))</f>
        <v/>
      </c>
    </row>
    <row r="631" spans="1:15" ht="16.5" thickBot="1" x14ac:dyDescent="0.3">
      <c r="A631" s="52">
        <f t="shared" si="10"/>
        <v>0</v>
      </c>
      <c r="C631" s="75" t="str">
        <f>IF(OR(C630="סה""כ",C630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1" s="76" t="str">
        <f>IF(C631="סה""כ","",IFERROR(VLOOKUP($C631,הוצאות!$B:$Z,5,FALSE),""))</f>
        <v/>
      </c>
      <c r="E631" s="77">
        <v>167435</v>
      </c>
      <c r="F631" s="77">
        <v>114565</v>
      </c>
      <c r="G631" s="77">
        <v>145246</v>
      </c>
      <c r="H631" s="78">
        <v>251440</v>
      </c>
      <c r="I631" s="78">
        <v>201029</v>
      </c>
      <c r="J631" s="78">
        <v>265358.28000000003</v>
      </c>
      <c r="K631" s="79" t="str">
        <f ca="1">IF($C631="סה""כ",SUM(INDIRECT(ADDRESS(6,COLUMN())&amp;":"&amp;ADDRESS(ROW()-1,COLUMN()))),IFERROR(VLOOKUP($C631,הוצאות!$B:$AA,K$4-1,FALSE),""))</f>
        <v/>
      </c>
      <c r="L631" s="79" t="str">
        <f ca="1">IF($C631="סה""כ",SUM(INDIRECT(ADDRESS(6,COLUMN())&amp;":"&amp;ADDRESS(ROW()-1,COLUMN()))),IFERROR(VLOOKUP($C631,הוצאות!$B:$AA,L$4-1,FALSE),""))</f>
        <v/>
      </c>
      <c r="M631" s="79" t="str">
        <f ca="1">IF($C631="סה""כ",SUM(INDIRECT(ADDRESS(6,COLUMN())&amp;":"&amp;ADDRESS(ROW()-1,COLUMN()))),IFERROR(VLOOKUP($C631,הוצאות!$B:$AA,M$4-1,FALSE),""))</f>
        <v/>
      </c>
      <c r="N631" s="79" t="str">
        <f ca="1">IF($C631="סה""כ",SUM(INDIRECT(ADDRESS(6,COLUMN())&amp;":"&amp;ADDRESS(ROW()-1,COLUMN()))),IFERROR(VLOOKUP($C631,הוצאות!$B:$AA,N$4-1,FALSE),""))</f>
        <v/>
      </c>
      <c r="O631" s="79" t="str">
        <f ca="1">IF($C631="סה""כ",SUM(INDIRECT(ADDRESS(6,COLUMN())&amp;":"&amp;ADDRESS(ROW()-1,COLUMN()))),IFERROR(VLOOKUP($C631,הוצאות!$B:$AA,O$4-1,FALSE),""))</f>
        <v/>
      </c>
    </row>
    <row r="632" spans="1:15" ht="16.5" thickBot="1" x14ac:dyDescent="0.3">
      <c r="A632" s="52">
        <f t="shared" si="10"/>
        <v>0</v>
      </c>
      <c r="C632" s="75" t="str">
        <f>IF(OR(C631="סה""כ",C631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2" s="76" t="str">
        <f>IF(C632="סה""כ","",IFERROR(VLOOKUP($C632,הוצאות!$B:$Z,5,FALSE),""))</f>
        <v/>
      </c>
      <c r="E632" s="77">
        <v>167435</v>
      </c>
      <c r="F632" s="77">
        <v>114565</v>
      </c>
      <c r="G632" s="77">
        <v>145246</v>
      </c>
      <c r="H632" s="78">
        <v>251440</v>
      </c>
      <c r="I632" s="78">
        <v>201029</v>
      </c>
      <c r="J632" s="78">
        <v>265358.28000000003</v>
      </c>
      <c r="K632" s="79" t="str">
        <f ca="1">IF($C632="סה""כ",SUM(INDIRECT(ADDRESS(6,COLUMN())&amp;":"&amp;ADDRESS(ROW()-1,COLUMN()))),IFERROR(VLOOKUP($C632,הוצאות!$B:$AA,K$4-1,FALSE),""))</f>
        <v/>
      </c>
      <c r="L632" s="79" t="str">
        <f ca="1">IF($C632="סה""כ",SUM(INDIRECT(ADDRESS(6,COLUMN())&amp;":"&amp;ADDRESS(ROW()-1,COLUMN()))),IFERROR(VLOOKUP($C632,הוצאות!$B:$AA,L$4-1,FALSE),""))</f>
        <v/>
      </c>
      <c r="M632" s="79" t="str">
        <f ca="1">IF($C632="סה""כ",SUM(INDIRECT(ADDRESS(6,COLUMN())&amp;":"&amp;ADDRESS(ROW()-1,COLUMN()))),IFERROR(VLOOKUP($C632,הוצאות!$B:$AA,M$4-1,FALSE),""))</f>
        <v/>
      </c>
      <c r="N632" s="79" t="str">
        <f ca="1">IF($C632="סה""כ",SUM(INDIRECT(ADDRESS(6,COLUMN())&amp;":"&amp;ADDRESS(ROW()-1,COLUMN()))),IFERROR(VLOOKUP($C632,הוצאות!$B:$AA,N$4-1,FALSE),""))</f>
        <v/>
      </c>
      <c r="O632" s="79" t="str">
        <f ca="1">IF($C632="סה""כ",SUM(INDIRECT(ADDRESS(6,COLUMN())&amp;":"&amp;ADDRESS(ROW()-1,COLUMN()))),IFERROR(VLOOKUP($C632,הוצאות!$B:$AA,O$4-1,FALSE),""))</f>
        <v/>
      </c>
    </row>
    <row r="633" spans="1:15" ht="16.5" thickBot="1" x14ac:dyDescent="0.3">
      <c r="A633" s="52">
        <f t="shared" si="10"/>
        <v>0</v>
      </c>
      <c r="C633" s="75" t="str">
        <f>IF(OR(C632="סה""כ",C632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3" s="76" t="str">
        <f>IF(C633="סה""כ","",IFERROR(VLOOKUP($C633,הוצאות!$B:$Z,5,FALSE),""))</f>
        <v/>
      </c>
      <c r="E633" s="77">
        <v>167435</v>
      </c>
      <c r="F633" s="77">
        <v>114565</v>
      </c>
      <c r="G633" s="77">
        <v>145246</v>
      </c>
      <c r="H633" s="78">
        <v>251440</v>
      </c>
      <c r="I633" s="78">
        <v>201029</v>
      </c>
      <c r="J633" s="78">
        <v>265358.28000000003</v>
      </c>
      <c r="K633" s="79" t="str">
        <f ca="1">IF($C633="סה""כ",SUM(INDIRECT(ADDRESS(6,COLUMN())&amp;":"&amp;ADDRESS(ROW()-1,COLUMN()))),IFERROR(VLOOKUP($C633,הוצאות!$B:$AA,K$4-1,FALSE),""))</f>
        <v/>
      </c>
      <c r="L633" s="79" t="str">
        <f ca="1">IF($C633="סה""כ",SUM(INDIRECT(ADDRESS(6,COLUMN())&amp;":"&amp;ADDRESS(ROW()-1,COLUMN()))),IFERROR(VLOOKUP($C633,הוצאות!$B:$AA,L$4-1,FALSE),""))</f>
        <v/>
      </c>
      <c r="M633" s="79" t="str">
        <f ca="1">IF($C633="סה""כ",SUM(INDIRECT(ADDRESS(6,COLUMN())&amp;":"&amp;ADDRESS(ROW()-1,COLUMN()))),IFERROR(VLOOKUP($C633,הוצאות!$B:$AA,M$4-1,FALSE),""))</f>
        <v/>
      </c>
      <c r="N633" s="79" t="str">
        <f ca="1">IF($C633="סה""כ",SUM(INDIRECT(ADDRESS(6,COLUMN())&amp;":"&amp;ADDRESS(ROW()-1,COLUMN()))),IFERROR(VLOOKUP($C633,הוצאות!$B:$AA,N$4-1,FALSE),""))</f>
        <v/>
      </c>
      <c r="O633" s="79" t="str">
        <f ca="1">IF($C633="סה""כ",SUM(INDIRECT(ADDRESS(6,COLUMN())&amp;":"&amp;ADDRESS(ROW()-1,COLUMN()))),IFERROR(VLOOKUP($C633,הוצאות!$B:$AA,O$4-1,FALSE),""))</f>
        <v/>
      </c>
    </row>
    <row r="634" spans="1:15" ht="16.5" thickBot="1" x14ac:dyDescent="0.3">
      <c r="A634" s="52">
        <f t="shared" si="10"/>
        <v>0</v>
      </c>
      <c r="C634" s="75" t="str">
        <f>IF(OR(C633="סה""כ",C633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4" s="76" t="str">
        <f>IF(C634="סה""כ","",IFERROR(VLOOKUP($C634,הוצאות!$B:$Z,5,FALSE),""))</f>
        <v/>
      </c>
      <c r="E634" s="77">
        <v>167435</v>
      </c>
      <c r="F634" s="77">
        <v>114565</v>
      </c>
      <c r="G634" s="77">
        <v>145246</v>
      </c>
      <c r="H634" s="78">
        <v>251440</v>
      </c>
      <c r="I634" s="78">
        <v>201029</v>
      </c>
      <c r="J634" s="78">
        <v>265358.28000000003</v>
      </c>
      <c r="K634" s="79" t="str">
        <f ca="1">IF($C634="סה""כ",SUM(INDIRECT(ADDRESS(6,COLUMN())&amp;":"&amp;ADDRESS(ROW()-1,COLUMN()))),IFERROR(VLOOKUP($C634,הוצאות!$B:$AA,K$4-1,FALSE),""))</f>
        <v/>
      </c>
      <c r="L634" s="79" t="str">
        <f ca="1">IF($C634="סה""כ",SUM(INDIRECT(ADDRESS(6,COLUMN())&amp;":"&amp;ADDRESS(ROW()-1,COLUMN()))),IFERROR(VLOOKUP($C634,הוצאות!$B:$AA,L$4-1,FALSE),""))</f>
        <v/>
      </c>
      <c r="M634" s="79" t="str">
        <f ca="1">IF($C634="סה""כ",SUM(INDIRECT(ADDRESS(6,COLUMN())&amp;":"&amp;ADDRESS(ROW()-1,COLUMN()))),IFERROR(VLOOKUP($C634,הוצאות!$B:$AA,M$4-1,FALSE),""))</f>
        <v/>
      </c>
      <c r="N634" s="79" t="str">
        <f ca="1">IF($C634="סה""כ",SUM(INDIRECT(ADDRESS(6,COLUMN())&amp;":"&amp;ADDRESS(ROW()-1,COLUMN()))),IFERROR(VLOOKUP($C634,הוצאות!$B:$AA,N$4-1,FALSE),""))</f>
        <v/>
      </c>
      <c r="O634" s="79" t="str">
        <f ca="1">IF($C634="סה""כ",SUM(INDIRECT(ADDRESS(6,COLUMN())&amp;":"&amp;ADDRESS(ROW()-1,COLUMN()))),IFERROR(VLOOKUP($C634,הוצאות!$B:$AA,O$4-1,FALSE),""))</f>
        <v/>
      </c>
    </row>
    <row r="635" spans="1:15" ht="16.5" thickBot="1" x14ac:dyDescent="0.3">
      <c r="A635" s="52">
        <f t="shared" si="10"/>
        <v>0</v>
      </c>
      <c r="C635" s="75" t="str">
        <f>IF(OR(C634="סה""כ",C634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5" s="76" t="str">
        <f>IF(C635="סה""כ","",IFERROR(VLOOKUP($C635,הוצאות!$B:$Z,5,FALSE),""))</f>
        <v/>
      </c>
      <c r="E635" s="77">
        <v>167435</v>
      </c>
      <c r="F635" s="77">
        <v>114565</v>
      </c>
      <c r="G635" s="77">
        <v>145246</v>
      </c>
      <c r="H635" s="78">
        <v>251440</v>
      </c>
      <c r="I635" s="78">
        <v>201029</v>
      </c>
      <c r="J635" s="78">
        <v>265358.28000000003</v>
      </c>
      <c r="K635" s="79" t="str">
        <f ca="1">IF($C635="סה""כ",SUM(INDIRECT(ADDRESS(6,COLUMN())&amp;":"&amp;ADDRESS(ROW()-1,COLUMN()))),IFERROR(VLOOKUP($C635,הוצאות!$B:$AA,K$4-1,FALSE),""))</f>
        <v/>
      </c>
      <c r="L635" s="79" t="str">
        <f ca="1">IF($C635="סה""כ",SUM(INDIRECT(ADDRESS(6,COLUMN())&amp;":"&amp;ADDRESS(ROW()-1,COLUMN()))),IFERROR(VLOOKUP($C635,הוצאות!$B:$AA,L$4-1,FALSE),""))</f>
        <v/>
      </c>
      <c r="M635" s="79" t="str">
        <f ca="1">IF($C635="סה""כ",SUM(INDIRECT(ADDRESS(6,COLUMN())&amp;":"&amp;ADDRESS(ROW()-1,COLUMN()))),IFERROR(VLOOKUP($C635,הוצאות!$B:$AA,M$4-1,FALSE),""))</f>
        <v/>
      </c>
      <c r="N635" s="79" t="str">
        <f ca="1">IF($C635="סה""כ",SUM(INDIRECT(ADDRESS(6,COLUMN())&amp;":"&amp;ADDRESS(ROW()-1,COLUMN()))),IFERROR(VLOOKUP($C635,הוצאות!$B:$AA,N$4-1,FALSE),""))</f>
        <v/>
      </c>
      <c r="O635" s="79" t="str">
        <f ca="1">IF($C635="סה""כ",SUM(INDIRECT(ADDRESS(6,COLUMN())&amp;":"&amp;ADDRESS(ROW()-1,COLUMN()))),IFERROR(VLOOKUP($C635,הוצאות!$B:$AA,O$4-1,FALSE),""))</f>
        <v/>
      </c>
    </row>
    <row r="636" spans="1:15" ht="16.5" thickBot="1" x14ac:dyDescent="0.3">
      <c r="A636" s="52">
        <f t="shared" si="10"/>
        <v>0</v>
      </c>
      <c r="C636" s="75" t="str">
        <f>IF(OR(C635="סה""כ",C635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6" s="76" t="str">
        <f>IF(C636="סה""כ","",IFERROR(VLOOKUP($C636,הוצאות!$B:$Z,5,FALSE),""))</f>
        <v/>
      </c>
      <c r="E636" s="77">
        <v>167435</v>
      </c>
      <c r="F636" s="77">
        <v>114565</v>
      </c>
      <c r="G636" s="77">
        <v>145246</v>
      </c>
      <c r="H636" s="78">
        <v>251440</v>
      </c>
      <c r="I636" s="78">
        <v>201029</v>
      </c>
      <c r="J636" s="78">
        <v>265358.28000000003</v>
      </c>
      <c r="K636" s="79" t="str">
        <f ca="1">IF($C636="סה""כ",SUM(INDIRECT(ADDRESS(6,COLUMN())&amp;":"&amp;ADDRESS(ROW()-1,COLUMN()))),IFERROR(VLOOKUP($C636,הוצאות!$B:$AA,K$4-1,FALSE),""))</f>
        <v/>
      </c>
      <c r="L636" s="79" t="str">
        <f ca="1">IF($C636="סה""כ",SUM(INDIRECT(ADDRESS(6,COLUMN())&amp;":"&amp;ADDRESS(ROW()-1,COLUMN()))),IFERROR(VLOOKUP($C636,הוצאות!$B:$AA,L$4-1,FALSE),""))</f>
        <v/>
      </c>
      <c r="M636" s="79" t="str">
        <f ca="1">IF($C636="סה""כ",SUM(INDIRECT(ADDRESS(6,COLUMN())&amp;":"&amp;ADDRESS(ROW()-1,COLUMN()))),IFERROR(VLOOKUP($C636,הוצאות!$B:$AA,M$4-1,FALSE),""))</f>
        <v/>
      </c>
      <c r="N636" s="79" t="str">
        <f ca="1">IF($C636="סה""כ",SUM(INDIRECT(ADDRESS(6,COLUMN())&amp;":"&amp;ADDRESS(ROW()-1,COLUMN()))),IFERROR(VLOOKUP($C636,הוצאות!$B:$AA,N$4-1,FALSE),""))</f>
        <v/>
      </c>
      <c r="O636" s="79" t="str">
        <f ca="1">IF($C636="סה""כ",SUM(INDIRECT(ADDRESS(6,COLUMN())&amp;":"&amp;ADDRESS(ROW()-1,COLUMN()))),IFERROR(VLOOKUP($C636,הוצאות!$B:$AA,O$4-1,FALSE),""))</f>
        <v/>
      </c>
    </row>
    <row r="637" spans="1:15" ht="16.5" thickBot="1" x14ac:dyDescent="0.3">
      <c r="A637" s="52">
        <f t="shared" si="10"/>
        <v>0</v>
      </c>
      <c r="C637" s="75" t="str">
        <f>IF(OR(C636="סה""כ",C636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7" s="76" t="str">
        <f>IF(C637="סה""כ","",IFERROR(VLOOKUP($C637,הוצאות!$B:$Z,5,FALSE),""))</f>
        <v/>
      </c>
      <c r="E637" s="77">
        <v>167435</v>
      </c>
      <c r="F637" s="77">
        <v>114565</v>
      </c>
      <c r="G637" s="77">
        <v>145246</v>
      </c>
      <c r="H637" s="78">
        <v>251440</v>
      </c>
      <c r="I637" s="78">
        <v>201029</v>
      </c>
      <c r="J637" s="78">
        <v>265358.28000000003</v>
      </c>
      <c r="K637" s="79" t="str">
        <f ca="1">IF($C637="סה""כ",SUM(INDIRECT(ADDRESS(6,COLUMN())&amp;":"&amp;ADDRESS(ROW()-1,COLUMN()))),IFERROR(VLOOKUP($C637,הוצאות!$B:$AA,K$4-1,FALSE),""))</f>
        <v/>
      </c>
      <c r="L637" s="79" t="str">
        <f ca="1">IF($C637="סה""כ",SUM(INDIRECT(ADDRESS(6,COLUMN())&amp;":"&amp;ADDRESS(ROW()-1,COLUMN()))),IFERROR(VLOOKUP($C637,הוצאות!$B:$AA,L$4-1,FALSE),""))</f>
        <v/>
      </c>
      <c r="M637" s="79" t="str">
        <f ca="1">IF($C637="סה""כ",SUM(INDIRECT(ADDRESS(6,COLUMN())&amp;":"&amp;ADDRESS(ROW()-1,COLUMN()))),IFERROR(VLOOKUP($C637,הוצאות!$B:$AA,M$4-1,FALSE),""))</f>
        <v/>
      </c>
      <c r="N637" s="79" t="str">
        <f ca="1">IF($C637="סה""כ",SUM(INDIRECT(ADDRESS(6,COLUMN())&amp;":"&amp;ADDRESS(ROW()-1,COLUMN()))),IFERROR(VLOOKUP($C637,הוצאות!$B:$AA,N$4-1,FALSE),""))</f>
        <v/>
      </c>
      <c r="O637" s="79" t="str">
        <f ca="1">IF($C637="סה""כ",SUM(INDIRECT(ADDRESS(6,COLUMN())&amp;":"&amp;ADDRESS(ROW()-1,COLUMN()))),IFERROR(VLOOKUP($C637,הוצאות!$B:$AA,O$4-1,FALSE),""))</f>
        <v/>
      </c>
    </row>
    <row r="638" spans="1:15" ht="16.5" thickBot="1" x14ac:dyDescent="0.3">
      <c r="A638" s="52">
        <f t="shared" si="10"/>
        <v>0</v>
      </c>
      <c r="C638" s="75" t="str">
        <f>IF(OR(C637="סה""כ",C637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8" s="76" t="str">
        <f>IF(C638="סה""כ","",IFERROR(VLOOKUP($C638,הוצאות!$B:$Z,5,FALSE),""))</f>
        <v/>
      </c>
      <c r="E638" s="77">
        <v>167435</v>
      </c>
      <c r="F638" s="77">
        <v>114565</v>
      </c>
      <c r="G638" s="77">
        <v>145246</v>
      </c>
      <c r="H638" s="78">
        <v>251440</v>
      </c>
      <c r="I638" s="78">
        <v>201029</v>
      </c>
      <c r="J638" s="78">
        <v>265358.28000000003</v>
      </c>
      <c r="K638" s="79" t="str">
        <f ca="1">IF($C638="סה""כ",SUM(INDIRECT(ADDRESS(6,COLUMN())&amp;":"&amp;ADDRESS(ROW()-1,COLUMN()))),IFERROR(VLOOKUP($C638,הוצאות!$B:$AA,K$4-1,FALSE),""))</f>
        <v/>
      </c>
      <c r="L638" s="79" t="str">
        <f ca="1">IF($C638="סה""כ",SUM(INDIRECT(ADDRESS(6,COLUMN())&amp;":"&amp;ADDRESS(ROW()-1,COLUMN()))),IFERROR(VLOOKUP($C638,הוצאות!$B:$AA,L$4-1,FALSE),""))</f>
        <v/>
      </c>
      <c r="M638" s="79" t="str">
        <f ca="1">IF($C638="סה""כ",SUM(INDIRECT(ADDRESS(6,COLUMN())&amp;":"&amp;ADDRESS(ROW()-1,COLUMN()))),IFERROR(VLOOKUP($C638,הוצאות!$B:$AA,M$4-1,FALSE),""))</f>
        <v/>
      </c>
      <c r="N638" s="79" t="str">
        <f ca="1">IF($C638="סה""כ",SUM(INDIRECT(ADDRESS(6,COLUMN())&amp;":"&amp;ADDRESS(ROW()-1,COLUMN()))),IFERROR(VLOOKUP($C638,הוצאות!$B:$AA,N$4-1,FALSE),""))</f>
        <v/>
      </c>
      <c r="O638" s="79" t="str">
        <f ca="1">IF($C638="סה""כ",SUM(INDIRECT(ADDRESS(6,COLUMN())&amp;":"&amp;ADDRESS(ROW()-1,COLUMN()))),IFERROR(VLOOKUP($C638,הוצאות!$B:$AA,O$4-1,FALSE),""))</f>
        <v/>
      </c>
    </row>
    <row r="639" spans="1:15" ht="16.5" thickBot="1" x14ac:dyDescent="0.3">
      <c r="A639" s="52">
        <f t="shared" si="10"/>
        <v>0</v>
      </c>
      <c r="C639" s="75" t="str">
        <f>IF(OR(C638="סה""כ",C638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39" s="76" t="str">
        <f>IF(C639="סה""כ","",IFERROR(VLOOKUP($C639,הוצאות!$B:$Z,5,FALSE),""))</f>
        <v/>
      </c>
      <c r="E639" s="77">
        <v>167435</v>
      </c>
      <c r="F639" s="77">
        <v>114565</v>
      </c>
      <c r="G639" s="77">
        <v>145246</v>
      </c>
      <c r="H639" s="78">
        <v>251440</v>
      </c>
      <c r="I639" s="78">
        <v>201029</v>
      </c>
      <c r="J639" s="78">
        <v>265358.28000000003</v>
      </c>
      <c r="K639" s="79" t="str">
        <f ca="1">IF($C639="סה""כ",SUM(INDIRECT(ADDRESS(6,COLUMN())&amp;":"&amp;ADDRESS(ROW()-1,COLUMN()))),IFERROR(VLOOKUP($C639,הוצאות!$B:$AA,K$4-1,FALSE),""))</f>
        <v/>
      </c>
      <c r="L639" s="79" t="str">
        <f ca="1">IF($C639="סה""כ",SUM(INDIRECT(ADDRESS(6,COLUMN())&amp;":"&amp;ADDRESS(ROW()-1,COLUMN()))),IFERROR(VLOOKUP($C639,הוצאות!$B:$AA,L$4-1,FALSE),""))</f>
        <v/>
      </c>
      <c r="M639" s="79" t="str">
        <f ca="1">IF($C639="סה""כ",SUM(INDIRECT(ADDRESS(6,COLUMN())&amp;":"&amp;ADDRESS(ROW()-1,COLUMN()))),IFERROR(VLOOKUP($C639,הוצאות!$B:$AA,M$4-1,FALSE),""))</f>
        <v/>
      </c>
      <c r="N639" s="79" t="str">
        <f ca="1">IF($C639="סה""כ",SUM(INDIRECT(ADDRESS(6,COLUMN())&amp;":"&amp;ADDRESS(ROW()-1,COLUMN()))),IFERROR(VLOOKUP($C639,הוצאות!$B:$AA,N$4-1,FALSE),""))</f>
        <v/>
      </c>
      <c r="O639" s="79" t="str">
        <f ca="1">IF($C639="סה""כ",SUM(INDIRECT(ADDRESS(6,COLUMN())&amp;":"&amp;ADDRESS(ROW()-1,COLUMN()))),IFERROR(VLOOKUP($C639,הוצאות!$B:$AA,O$4-1,FALSE),""))</f>
        <v/>
      </c>
    </row>
    <row r="640" spans="1:15" ht="16.5" thickBot="1" x14ac:dyDescent="0.3">
      <c r="A640" s="52">
        <f t="shared" si="10"/>
        <v>0</v>
      </c>
      <c r="C640" s="75" t="str">
        <f>IF(OR(C639="סה""כ",C639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40" s="76" t="str">
        <f>IF(C640="סה""כ","",IFERROR(VLOOKUP($C640,הוצאות!$B:$Z,5,FALSE),""))</f>
        <v/>
      </c>
      <c r="E640" s="77">
        <v>167435</v>
      </c>
      <c r="F640" s="77">
        <v>114565</v>
      </c>
      <c r="G640" s="77">
        <v>145246</v>
      </c>
      <c r="H640" s="78">
        <v>251440</v>
      </c>
      <c r="I640" s="78">
        <v>201029</v>
      </c>
      <c r="J640" s="78">
        <v>265358.28000000003</v>
      </c>
      <c r="K640" s="79" t="str">
        <f ca="1">IF($C640="סה""כ",SUM(INDIRECT(ADDRESS(6,COLUMN())&amp;":"&amp;ADDRESS(ROW()-1,COLUMN()))),IFERROR(VLOOKUP($C640,הוצאות!$B:$AA,K$4-1,FALSE),""))</f>
        <v/>
      </c>
      <c r="L640" s="79" t="str">
        <f ca="1">IF($C640="סה""כ",SUM(INDIRECT(ADDRESS(6,COLUMN())&amp;":"&amp;ADDRESS(ROW()-1,COLUMN()))),IFERROR(VLOOKUP($C640,הוצאות!$B:$AA,L$4-1,FALSE),""))</f>
        <v/>
      </c>
      <c r="M640" s="79" t="str">
        <f ca="1">IF($C640="סה""כ",SUM(INDIRECT(ADDRESS(6,COLUMN())&amp;":"&amp;ADDRESS(ROW()-1,COLUMN()))),IFERROR(VLOOKUP($C640,הוצאות!$B:$AA,M$4-1,FALSE),""))</f>
        <v/>
      </c>
      <c r="N640" s="79" t="str">
        <f ca="1">IF($C640="סה""כ",SUM(INDIRECT(ADDRESS(6,COLUMN())&amp;":"&amp;ADDRESS(ROW()-1,COLUMN()))),IFERROR(VLOOKUP($C640,הוצאות!$B:$AA,N$4-1,FALSE),""))</f>
        <v/>
      </c>
      <c r="O640" s="79" t="str">
        <f ca="1">IF($C640="סה""כ",SUM(INDIRECT(ADDRESS(6,COLUMN())&amp;":"&amp;ADDRESS(ROW()-1,COLUMN()))),IFERROR(VLOOKUP($C640,הוצאות!$B:$AA,O$4-1,FALSE),""))</f>
        <v/>
      </c>
    </row>
    <row r="641" spans="1:15" ht="16.5" thickBot="1" x14ac:dyDescent="0.3">
      <c r="A641" s="52">
        <f t="shared" si="10"/>
        <v>0</v>
      </c>
      <c r="C641" s="75" t="str">
        <f>IF(OR(C640="סה""כ",C640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41" s="76" t="str">
        <f>IF(C641="סה""כ","",IFERROR(VLOOKUP($C641,הוצאות!$B:$Z,5,FALSE),""))</f>
        <v/>
      </c>
      <c r="E641" s="77">
        <v>167435</v>
      </c>
      <c r="F641" s="77">
        <v>114565</v>
      </c>
      <c r="G641" s="77">
        <v>145246</v>
      </c>
      <c r="H641" s="78">
        <v>251440</v>
      </c>
      <c r="I641" s="78">
        <v>201029</v>
      </c>
      <c r="J641" s="78">
        <v>265358.28000000003</v>
      </c>
      <c r="K641" s="79" t="str">
        <f ca="1">IF($C641="סה""כ",SUM(INDIRECT(ADDRESS(6,COLUMN())&amp;":"&amp;ADDRESS(ROW()-1,COLUMN()))),IFERROR(VLOOKUP($C641,הוצאות!$B:$AA,K$4-1,FALSE),""))</f>
        <v/>
      </c>
      <c r="L641" s="79" t="str">
        <f ca="1">IF($C641="סה""כ",SUM(INDIRECT(ADDRESS(6,COLUMN())&amp;":"&amp;ADDRESS(ROW()-1,COLUMN()))),IFERROR(VLOOKUP($C641,הוצאות!$B:$AA,L$4-1,FALSE),""))</f>
        <v/>
      </c>
      <c r="M641" s="79" t="str">
        <f ca="1">IF($C641="סה""כ",SUM(INDIRECT(ADDRESS(6,COLUMN())&amp;":"&amp;ADDRESS(ROW()-1,COLUMN()))),IFERROR(VLOOKUP($C641,הוצאות!$B:$AA,M$4-1,FALSE),""))</f>
        <v/>
      </c>
      <c r="N641" s="79" t="str">
        <f ca="1">IF($C641="סה""כ",SUM(INDIRECT(ADDRESS(6,COLUMN())&amp;":"&amp;ADDRESS(ROW()-1,COLUMN()))),IFERROR(VLOOKUP($C641,הוצאות!$B:$AA,N$4-1,FALSE),""))</f>
        <v/>
      </c>
      <c r="O641" s="79" t="str">
        <f ca="1">IF($C641="סה""כ",SUM(INDIRECT(ADDRESS(6,COLUMN())&amp;":"&amp;ADDRESS(ROW()-1,COLUMN()))),IFERROR(VLOOKUP($C641,הוצאות!$B:$AA,O$4-1,FALSE),""))</f>
        <v/>
      </c>
    </row>
    <row r="642" spans="1:15" ht="16.5" thickBot="1" x14ac:dyDescent="0.3">
      <c r="A642" s="52">
        <f t="shared" si="10"/>
        <v>0</v>
      </c>
      <c r="C642" s="75" t="str">
        <f>IF(OR(C641="סה""כ",C641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42" s="76" t="str">
        <f>IF(C642="סה""כ","",IFERROR(VLOOKUP($C642,הוצאות!$B:$Z,5,FALSE),""))</f>
        <v/>
      </c>
      <c r="E642" s="77">
        <v>167435</v>
      </c>
      <c r="F642" s="77">
        <v>114565</v>
      </c>
      <c r="G642" s="77">
        <v>145246</v>
      </c>
      <c r="H642" s="78">
        <v>251440</v>
      </c>
      <c r="I642" s="78">
        <v>201029</v>
      </c>
      <c r="J642" s="78">
        <v>265358.28000000003</v>
      </c>
      <c r="K642" s="79" t="str">
        <f ca="1">IF($C642="סה""כ",SUM(INDIRECT(ADDRESS(6,COLUMN())&amp;":"&amp;ADDRESS(ROW()-1,COLUMN()))),IFERROR(VLOOKUP($C642,הוצאות!$B:$AA,K$4-1,FALSE),""))</f>
        <v/>
      </c>
      <c r="L642" s="79" t="str">
        <f ca="1">IF($C642="סה""כ",SUM(INDIRECT(ADDRESS(6,COLUMN())&amp;":"&amp;ADDRESS(ROW()-1,COLUMN()))),IFERROR(VLOOKUP($C642,הוצאות!$B:$AA,L$4-1,FALSE),""))</f>
        <v/>
      </c>
      <c r="M642" s="79" t="str">
        <f ca="1">IF($C642="סה""כ",SUM(INDIRECT(ADDRESS(6,COLUMN())&amp;":"&amp;ADDRESS(ROW()-1,COLUMN()))),IFERROR(VLOOKUP($C642,הוצאות!$B:$AA,M$4-1,FALSE),""))</f>
        <v/>
      </c>
      <c r="N642" s="79" t="str">
        <f ca="1">IF($C642="סה""כ",SUM(INDIRECT(ADDRESS(6,COLUMN())&amp;":"&amp;ADDRESS(ROW()-1,COLUMN()))),IFERROR(VLOOKUP($C642,הוצאות!$B:$AA,N$4-1,FALSE),""))</f>
        <v/>
      </c>
      <c r="O642" s="79" t="str">
        <f ca="1">IF($C642="סה""כ",SUM(INDIRECT(ADDRESS(6,COLUMN())&amp;":"&amp;ADDRESS(ROW()-1,COLUMN()))),IFERROR(VLOOKUP($C642,הוצאות!$B:$AA,O$4-1,FALSE),""))</f>
        <v/>
      </c>
    </row>
    <row r="643" spans="1:15" x14ac:dyDescent="0.25">
      <c r="A643" s="52">
        <f t="shared" si="10"/>
        <v>0</v>
      </c>
      <c r="C643" s="75" t="str">
        <f>IF(OR(C642="סה""כ",C642=""),"",IF(IFERROR(_xlfn.AGGREGATE(15,6,הוצאות!$B$1:$B$1017*1/--(הוצאות!$E$1:$E$1017=LEFT($P$5,2)),ROW()-5),"")&lt;2000000000,IFERROR(_xlfn.AGGREGATE(15,6,הוצאות!$B$1:$B$1017*1/--(הוצאות!$E$1:$E$1017=LEFT($P$5,2)),ROW()-5),""),"סה""כ"))</f>
        <v/>
      </c>
      <c r="D643" s="76" t="str">
        <f>IF(C643="סה""כ","",IFERROR(VLOOKUP($C643,הוצאות!$B:$Z,5,FALSE),""))</f>
        <v/>
      </c>
      <c r="E643" s="77">
        <v>167435</v>
      </c>
      <c r="F643" s="77">
        <v>114565</v>
      </c>
      <c r="G643" s="77">
        <v>145246</v>
      </c>
      <c r="H643" s="78">
        <v>251440</v>
      </c>
      <c r="I643" s="78">
        <v>201029</v>
      </c>
      <c r="J643" s="78">
        <v>265358.28000000003</v>
      </c>
      <c r="K643" s="79" t="str">
        <f ca="1">IF($C643="סה""כ",SUM(INDIRECT(ADDRESS(6,COLUMN())&amp;":"&amp;ADDRESS(ROW()-1,COLUMN()))),IFERROR(VLOOKUP($C643,הוצאות!$B:$AA,K$4-1,FALSE),""))</f>
        <v/>
      </c>
      <c r="L643" s="79" t="str">
        <f ca="1">IF($C643="סה""כ",SUM(INDIRECT(ADDRESS(6,COLUMN())&amp;":"&amp;ADDRESS(ROW()-1,COLUMN()))),IFERROR(VLOOKUP($C643,הוצאות!$B:$AA,L$4-1,FALSE),""))</f>
        <v/>
      </c>
      <c r="M643" s="79" t="str">
        <f ca="1">IF($C643="סה""כ",SUM(INDIRECT(ADDRESS(6,COLUMN())&amp;":"&amp;ADDRESS(ROW()-1,COLUMN()))),IFERROR(VLOOKUP($C643,הוצאות!$B:$AA,M$4-1,FALSE),""))</f>
        <v/>
      </c>
      <c r="N643" s="79" t="str">
        <f ca="1">IF($C643="סה""כ",SUM(INDIRECT(ADDRESS(6,COLUMN())&amp;":"&amp;ADDRESS(ROW()-1,COLUMN()))),IFERROR(VLOOKUP($C643,הוצאות!$B:$AA,N$4-1,FALSE),""))</f>
        <v/>
      </c>
      <c r="O643" s="79" t="str">
        <f ca="1">IF($C643="סה""כ",SUM(INDIRECT(ADDRESS(6,COLUMN())&amp;":"&amp;ADDRESS(ROW()-1,COLUMN()))),IFERROR(VLOOKUP($C643,הוצאות!$B:$AA,O$4-1,FALSE),""))</f>
        <v/>
      </c>
    </row>
  </sheetData>
  <sheetProtection password="C75A" sheet="1" objects="1" scenarios="1"/>
  <conditionalFormatting sqref="K5:O5">
    <cfRule type="expression" dxfId="3" priority="2">
      <formula>AND($C5&lt;"400",$C5&gt;"0")</formula>
    </cfRule>
  </conditionalFormatting>
  <conditionalFormatting sqref="C6:O643">
    <cfRule type="expression" dxfId="2" priority="3">
      <formula>$C6=$Q$1</formula>
    </cfRule>
  </conditionalFormatting>
  <pageMargins left="0.74803149606299213" right="0.74803149606299213" top="0.98425196850393704" bottom="0.98425196850393704" header="0.51181102362204722" footer="0.51181102362204722"/>
  <pageSetup paperSize="9" scale="53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L643"/>
  <sheetViews>
    <sheetView showGridLines="0" rightToLeft="1" tabSelected="1" zoomScale="70" zoomScaleNormal="70" workbookViewId="0">
      <selection activeCell="P5" sqref="P5"/>
    </sheetView>
  </sheetViews>
  <sheetFormatPr defaultRowHeight="15.75" x14ac:dyDescent="0.25"/>
  <cols>
    <col min="1" max="1" width="7.25" style="52" customWidth="1"/>
    <col min="2" max="3" width="12" style="53" bestFit="1" customWidth="1"/>
    <col min="4" max="4" width="41.25" style="54" bestFit="1" customWidth="1"/>
    <col min="5" max="5" width="13.375" style="53" hidden="1" customWidth="1"/>
    <col min="6" max="6" width="11.125" style="53" hidden="1" customWidth="1"/>
    <col min="7" max="7" width="15" style="53" hidden="1" customWidth="1"/>
    <col min="8" max="10" width="11.375" style="53" hidden="1" customWidth="1"/>
    <col min="11" max="11" width="16.375" style="53" customWidth="1"/>
    <col min="12" max="12" width="18.375" style="53" customWidth="1"/>
    <col min="13" max="15" width="16.375" style="53" customWidth="1"/>
    <col min="16" max="16" width="5.5" style="56" customWidth="1"/>
    <col min="17" max="17" width="37.75" style="56" bestFit="1" customWidth="1"/>
    <col min="18" max="31" width="10.875" style="56" customWidth="1"/>
    <col min="32" max="32" width="10.125" style="53" bestFit="1" customWidth="1"/>
    <col min="33" max="34" width="9" style="53"/>
    <col min="35" max="35" width="14.25" style="53" bestFit="1" customWidth="1"/>
    <col min="36" max="38" width="9" style="53"/>
    <col min="39" max="16384" width="9" style="56"/>
  </cols>
  <sheetData>
    <row r="1" spans="1:38" x14ac:dyDescent="0.25">
      <c r="P1" s="52">
        <f>SUM($A:$A)+1</f>
        <v>1</v>
      </c>
      <c r="Q1" s="55" t="s">
        <v>1295</v>
      </c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</row>
    <row r="2" spans="1:38" x14ac:dyDescent="0.25">
      <c r="P2" s="56">
        <f ca="1">IF(SUM(INDIRECT(ADDRESS(6,COLUMN()-1)&amp;":"&amp;ADDRESS(100,COLUMN()-1)))&gt;1,1,0)</f>
        <v>0</v>
      </c>
    </row>
    <row r="3" spans="1:38" ht="24" thickBot="1" x14ac:dyDescent="0.4">
      <c r="B3" s="57"/>
      <c r="C3" s="58" t="str">
        <f>"ריכוז "&amp;IFERROR(VLOOKUP(P5,'[2]ריכוז תקציב'!A:B,2,0),"")</f>
        <v>ריכוז ארנונה  כללית</v>
      </c>
      <c r="D3" s="59"/>
      <c r="E3" s="57"/>
      <c r="F3" s="57"/>
      <c r="G3" s="60" t="s">
        <v>1230</v>
      </c>
      <c r="H3" s="57"/>
      <c r="I3" s="57"/>
      <c r="J3" s="57"/>
      <c r="K3" s="57"/>
      <c r="L3" s="57"/>
      <c r="M3" s="57"/>
      <c r="N3" s="57"/>
      <c r="O3" s="57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8" ht="16.5" thickBot="1" x14ac:dyDescent="0.3">
      <c r="B4" s="62"/>
      <c r="C4" s="62"/>
      <c r="D4" s="63"/>
      <c r="E4" s="62"/>
      <c r="F4" s="62"/>
      <c r="G4" s="62"/>
      <c r="H4" s="62"/>
      <c r="I4" s="62"/>
      <c r="J4" s="62"/>
      <c r="K4" s="88">
        <v>13</v>
      </c>
      <c r="L4" s="88">
        <v>14</v>
      </c>
      <c r="M4" s="88">
        <v>15</v>
      </c>
      <c r="N4" s="88">
        <v>16</v>
      </c>
      <c r="O4" s="88">
        <v>17</v>
      </c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</row>
    <row r="5" spans="1:38" s="61" customFormat="1" ht="38.25" thickBot="1" x14ac:dyDescent="0.45">
      <c r="A5" s="52"/>
      <c r="B5" s="53"/>
      <c r="C5" s="65" t="s">
        <v>1324</v>
      </c>
      <c r="D5" s="66" t="s">
        <v>1325</v>
      </c>
      <c r="E5" s="67" t="s">
        <v>1326</v>
      </c>
      <c r="F5" s="68" t="s">
        <v>1327</v>
      </c>
      <c r="G5" s="69" t="s">
        <v>1328</v>
      </c>
      <c r="H5" s="68" t="s">
        <v>1329</v>
      </c>
      <c r="I5" s="68" t="s">
        <v>1330</v>
      </c>
      <c r="J5" s="68" t="s">
        <v>1331</v>
      </c>
      <c r="K5" s="70" t="str">
        <f>INDEX(הוצאות!$A:$AB,4,K$4)</f>
        <v>תקציב 2016</v>
      </c>
      <c r="L5" s="70" t="str">
        <f>INDEX(הוצאות!$A:$AB,4,L$4)</f>
        <v>תקציב שנתי (לפי המערכת 2016)</v>
      </c>
      <c r="M5" s="70" t="str">
        <f>INDEX(הוצאות!$A:$AB,4,M$4)</f>
        <v>ביצוע צפוי 2016</v>
      </c>
      <c r="N5" s="70" t="str">
        <f>INDEX(הוצאות!$A:$AB,4,N$4)</f>
        <v>תקציב 2017</v>
      </c>
      <c r="O5" s="70" t="str">
        <f>INDEX(הוצאות!$A:$AB,4,O$4)</f>
        <v>שינוי</v>
      </c>
      <c r="P5" s="89">
        <v>1</v>
      </c>
      <c r="Q5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53"/>
      <c r="AG5" s="53" t="s">
        <v>1332</v>
      </c>
      <c r="AH5" s="53"/>
      <c r="AI5" s="74"/>
      <c r="AJ5" s="53"/>
      <c r="AK5" s="53"/>
      <c r="AL5" s="53"/>
    </row>
    <row r="6" spans="1:38" ht="16.5" thickBot="1" x14ac:dyDescent="0.3">
      <c r="A6" s="52">
        <f>IF(C6&lt;2000000000,1,0)</f>
        <v>0</v>
      </c>
      <c r="C6" s="75" t="str">
        <f>IF(OR(C5="סה""כ",C5=""),"",IF(IFERROR(_xlfn.AGGREGATE(15,6,הכנסות!$B$1:$B$1003*1/--(הכנסות!$E$1:$E$1003=LEFT($P$5,2)),ROW()-5),"")&lt;2000000000,IFERROR(_xlfn.AGGREGATE(15,6,הכנסות!$B$1:$B$1003*1/--(הכנסות!$E$1:$E$1003=LEFT($P$5,2)),ROW()-5),""),"סה""כ"))</f>
        <v>סה"כ</v>
      </c>
      <c r="D6" s="76" t="str">
        <f>IF(C6="סה""כ","",IFERROR(VLOOKUP($C6,הכנסות!$B:$X,5,FALSE),""))</f>
        <v/>
      </c>
      <c r="E6" s="77">
        <v>167435</v>
      </c>
      <c r="F6" s="77">
        <v>114565</v>
      </c>
      <c r="G6" s="77">
        <v>145246</v>
      </c>
      <c r="H6" s="78">
        <v>251440</v>
      </c>
      <c r="I6" s="78">
        <v>201029</v>
      </c>
      <c r="J6" s="78">
        <v>265358.28000000003</v>
      </c>
      <c r="K6" s="79">
        <f ca="1">IF($C6="סה""כ",SUM(INDIRECT(ADDRESS(6,COLUMN())&amp;":"&amp;ADDRESS(ROW()-1,COLUMN()))),IFERROR(VLOOKUP($C6,הכנסות!$B:$Y,K$4-1,FALSE),""))</f>
        <v>-7000000</v>
      </c>
      <c r="L6" s="79">
        <f ca="1">IF($C6="סה""כ",SUM(INDIRECT(ADDRESS(6,COLUMN())&amp;":"&amp;ADDRESS(ROW()-1,COLUMN()))),IFERROR(VLOOKUP($C6,הכנסות!$B:$Y,L$4-1,FALSE),""))</f>
        <v>-7000000</v>
      </c>
      <c r="M6" s="79">
        <f ca="1">IF($C6="סה""כ",SUM(INDIRECT(ADDRESS(6,COLUMN())&amp;":"&amp;ADDRESS(ROW()-1,COLUMN()))),IFERROR(VLOOKUP($C6,הכנסות!$B:$Y,M$4-1,FALSE),""))</f>
        <v>-6200000</v>
      </c>
      <c r="N6" s="79">
        <f ca="1">IF($C6="סה""כ",SUM(INDIRECT(ADDRESS(6,COLUMN())&amp;":"&amp;ADDRESS(ROW()-1,COLUMN()))),IFERROR(VLOOKUP($C6,הכנסות!$B:$Y,N$4-1,FALSE),""))</f>
        <v>-6200000</v>
      </c>
      <c r="O6" s="79">
        <f ca="1">IF($C6="סה""כ",SUM(INDIRECT(ADDRESS(6,COLUMN())&amp;":"&amp;ADDRESS(ROW()-1,COLUMN()))),IFERROR(VLOOKUP($C6,הכנסות!$B:$Y,O$4-1,FALSE),""))</f>
        <v>0</v>
      </c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1"/>
      <c r="AI6" s="74"/>
    </row>
    <row r="7" spans="1:38" ht="16.5" thickBot="1" x14ac:dyDescent="0.3">
      <c r="A7" s="52">
        <f t="shared" ref="A7:A70" si="0">IF(C7&lt;2000000000,1,0)</f>
        <v>0</v>
      </c>
      <c r="C7" s="75" t="str">
        <f>IF(OR(C6="סה""כ",C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" s="76" t="str">
        <f>IF(C7="סה""כ","",IFERROR(VLOOKUP($C7,הכנסות!$B:$X,5,FALSE),""))</f>
        <v/>
      </c>
      <c r="E7" s="77">
        <v>167435</v>
      </c>
      <c r="F7" s="77">
        <v>114565</v>
      </c>
      <c r="G7" s="77">
        <v>145246</v>
      </c>
      <c r="H7" s="78">
        <v>251440</v>
      </c>
      <c r="I7" s="78">
        <v>201029</v>
      </c>
      <c r="J7" s="78">
        <v>265358.28000000003</v>
      </c>
      <c r="K7" s="79" t="str">
        <f ca="1">IF($C7="סה""כ",SUM(INDIRECT(ADDRESS(6,COLUMN())&amp;":"&amp;ADDRESS(ROW()-1,COLUMN()))),IFERROR(VLOOKUP($C7,הכנסות!$B:$Y,K$4-1,FALSE),""))</f>
        <v/>
      </c>
      <c r="L7" s="79" t="str">
        <f ca="1">IF($C7="סה""כ",SUM(INDIRECT(ADDRESS(6,COLUMN())&amp;":"&amp;ADDRESS(ROW()-1,COLUMN()))),IFERROR(VLOOKUP($C7,הכנסות!$B:$Y,L$4-1,FALSE),""))</f>
        <v/>
      </c>
      <c r="M7" s="79" t="str">
        <f ca="1">IF($C7="סה""כ",SUM(INDIRECT(ADDRESS(6,COLUMN())&amp;":"&amp;ADDRESS(ROW()-1,COLUMN()))),IFERROR(VLOOKUP($C7,הכנסות!$B:$Y,M$4-1,FALSE),""))</f>
        <v/>
      </c>
      <c r="N7" s="79" t="str">
        <f ca="1">IF($C7="סה""כ",SUM(INDIRECT(ADDRESS(6,COLUMN())&amp;":"&amp;ADDRESS(ROW()-1,COLUMN()))),IFERROR(VLOOKUP($C7,הכנסות!$B:$Y,N$4-1,FALSE),""))</f>
        <v/>
      </c>
      <c r="O7" s="79" t="str">
        <f ca="1">IF($C7="סה""כ",SUM(INDIRECT(ADDRESS(6,COLUMN())&amp;":"&amp;ADDRESS(ROW()-1,COLUMN()))),IFERROR(VLOOKUP($C7,הכנסות!$B:$Y,O$4-1,FALSE),""))</f>
        <v/>
      </c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1"/>
      <c r="AI7" s="74"/>
    </row>
    <row r="8" spans="1:38" ht="16.5" thickBot="1" x14ac:dyDescent="0.3">
      <c r="A8" s="52">
        <f t="shared" si="0"/>
        <v>0</v>
      </c>
      <c r="C8" s="75" t="str">
        <f>IF(OR(C7="סה""כ",C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" s="76" t="str">
        <f>IF(C8="סה""כ","",IFERROR(VLOOKUP($C8,הכנסות!$B:$X,5,FALSE),""))</f>
        <v/>
      </c>
      <c r="E8" s="77">
        <v>167435</v>
      </c>
      <c r="F8" s="77">
        <v>114565</v>
      </c>
      <c r="G8" s="77">
        <v>145246</v>
      </c>
      <c r="H8" s="78">
        <v>251440</v>
      </c>
      <c r="I8" s="78">
        <v>201029</v>
      </c>
      <c r="J8" s="78">
        <v>265358.28000000003</v>
      </c>
      <c r="K8" s="79" t="str">
        <f ca="1">IF($C8="סה""כ",SUM(INDIRECT(ADDRESS(6,COLUMN())&amp;":"&amp;ADDRESS(ROW()-1,COLUMN()))),IFERROR(VLOOKUP($C8,הכנסות!$B:$Y,K$4-1,FALSE),""))</f>
        <v/>
      </c>
      <c r="L8" s="79" t="str">
        <f ca="1">IF($C8="סה""כ",SUM(INDIRECT(ADDRESS(6,COLUMN())&amp;":"&amp;ADDRESS(ROW()-1,COLUMN()))),IFERROR(VLOOKUP($C8,הכנסות!$B:$Y,L$4-1,FALSE),""))</f>
        <v/>
      </c>
      <c r="M8" s="79" t="str">
        <f ca="1">IF($C8="סה""כ",SUM(INDIRECT(ADDRESS(6,COLUMN())&amp;":"&amp;ADDRESS(ROW()-1,COLUMN()))),IFERROR(VLOOKUP($C8,הכנסות!$B:$Y,M$4-1,FALSE),""))</f>
        <v/>
      </c>
      <c r="N8" s="79" t="str">
        <f ca="1">IF($C8="סה""כ",SUM(INDIRECT(ADDRESS(6,COLUMN())&amp;":"&amp;ADDRESS(ROW()-1,COLUMN()))),IFERROR(VLOOKUP($C8,הכנסות!$B:$Y,N$4-1,FALSE),""))</f>
        <v/>
      </c>
      <c r="O8" s="79" t="str">
        <f ca="1">IF($C8="סה""כ",SUM(INDIRECT(ADDRESS(6,COLUMN())&amp;":"&amp;ADDRESS(ROW()-1,COLUMN()))),IFERROR(VLOOKUP($C8,הכנסות!$B:$Y,O$4-1,FALSE),""))</f>
        <v/>
      </c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1"/>
      <c r="AI8" s="74"/>
    </row>
    <row r="9" spans="1:38" ht="16.5" thickBot="1" x14ac:dyDescent="0.3">
      <c r="A9" s="52">
        <f t="shared" si="0"/>
        <v>0</v>
      </c>
      <c r="C9" s="75" t="str">
        <f>IF(OR(C8="סה""כ",C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" s="76" t="str">
        <f>IF(C9="סה""כ","",IFERROR(VLOOKUP($C9,הכנסות!$B:$X,5,FALSE),""))</f>
        <v/>
      </c>
      <c r="E9" s="77">
        <v>167435</v>
      </c>
      <c r="F9" s="77">
        <v>114565</v>
      </c>
      <c r="G9" s="77">
        <v>145246</v>
      </c>
      <c r="H9" s="78">
        <v>251440</v>
      </c>
      <c r="I9" s="78">
        <v>201029</v>
      </c>
      <c r="J9" s="78">
        <v>265358.28000000003</v>
      </c>
      <c r="K9" s="79" t="str">
        <f ca="1">IF($C9="סה""כ",SUM(INDIRECT(ADDRESS(6,COLUMN())&amp;":"&amp;ADDRESS(ROW()-1,COLUMN()))),IFERROR(VLOOKUP($C9,הכנסות!$B:$Y,K$4-1,FALSE),""))</f>
        <v/>
      </c>
      <c r="L9" s="79" t="str">
        <f ca="1">IF($C9="סה""כ",SUM(INDIRECT(ADDRESS(6,COLUMN())&amp;":"&amp;ADDRESS(ROW()-1,COLUMN()))),IFERROR(VLOOKUP($C9,הכנסות!$B:$Y,L$4-1,FALSE),""))</f>
        <v/>
      </c>
      <c r="M9" s="79" t="str">
        <f ca="1">IF($C9="סה""כ",SUM(INDIRECT(ADDRESS(6,COLUMN())&amp;":"&amp;ADDRESS(ROW()-1,COLUMN()))),IFERROR(VLOOKUP($C9,הכנסות!$B:$Y,M$4-1,FALSE),""))</f>
        <v/>
      </c>
      <c r="N9" s="79" t="str">
        <f ca="1">IF($C9="סה""כ",SUM(INDIRECT(ADDRESS(6,COLUMN())&amp;":"&amp;ADDRESS(ROW()-1,COLUMN()))),IFERROR(VLOOKUP($C9,הכנסות!$B:$Y,N$4-1,FALSE),""))</f>
        <v/>
      </c>
      <c r="O9" s="79" t="str">
        <f ca="1">IF($C9="סה""כ",SUM(INDIRECT(ADDRESS(6,COLUMN())&amp;":"&amp;ADDRESS(ROW()-1,COLUMN()))),IFERROR(VLOOKUP($C9,הכנסות!$B:$Y,O$4-1,FALSE),""))</f>
        <v/>
      </c>
      <c r="P9" s="80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1"/>
      <c r="AG9" s="52">
        <v>16</v>
      </c>
      <c r="AH9" s="52" t="s">
        <v>1231</v>
      </c>
      <c r="AI9" s="83"/>
      <c r="AJ9" s="84" t="str">
        <f>CONCATENATE(AG9," - ",AH9)</f>
        <v>16 - שכר כללי</v>
      </c>
    </row>
    <row r="10" spans="1:38" ht="16.5" thickBot="1" x14ac:dyDescent="0.3">
      <c r="A10" s="52">
        <f t="shared" si="0"/>
        <v>0</v>
      </c>
      <c r="C10" s="75" t="str">
        <f>IF(OR(C9="סה""כ",C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" s="76" t="str">
        <f>IF(C10="סה""כ","",IFERROR(VLOOKUP($C10,הכנסות!$B:$X,5,FALSE),""))</f>
        <v/>
      </c>
      <c r="E10" s="77">
        <v>167435</v>
      </c>
      <c r="F10" s="77">
        <v>114565</v>
      </c>
      <c r="G10" s="77">
        <v>145246</v>
      </c>
      <c r="H10" s="78">
        <v>251440</v>
      </c>
      <c r="I10" s="78">
        <v>201029</v>
      </c>
      <c r="J10" s="78">
        <v>265358.28000000003</v>
      </c>
      <c r="K10" s="79" t="str">
        <f ca="1">IF($C10="סה""כ",SUM(INDIRECT(ADDRESS(6,COLUMN())&amp;":"&amp;ADDRESS(ROW()-1,COLUMN()))),IFERROR(VLOOKUP($C10,הכנסות!$B:$Y,K$4-1,FALSE),""))</f>
        <v/>
      </c>
      <c r="L10" s="79" t="str">
        <f ca="1">IF($C10="סה""כ",SUM(INDIRECT(ADDRESS(6,COLUMN())&amp;":"&amp;ADDRESS(ROW()-1,COLUMN()))),IFERROR(VLOOKUP($C10,הכנסות!$B:$Y,L$4-1,FALSE),""))</f>
        <v/>
      </c>
      <c r="M10" s="79" t="str">
        <f ca="1">IF($C10="סה""כ",SUM(INDIRECT(ADDRESS(6,COLUMN())&amp;":"&amp;ADDRESS(ROW()-1,COLUMN()))),IFERROR(VLOOKUP($C10,הכנסות!$B:$Y,M$4-1,FALSE),""))</f>
        <v/>
      </c>
      <c r="N10" s="79" t="str">
        <f ca="1">IF($C10="סה""כ",SUM(INDIRECT(ADDRESS(6,COLUMN())&amp;":"&amp;ADDRESS(ROW()-1,COLUMN()))),IFERROR(VLOOKUP($C10,הכנסות!$B:$Y,N$4-1,FALSE),""))</f>
        <v/>
      </c>
      <c r="O10" s="79" t="str">
        <f ca="1">IF($C10="סה""כ",SUM(INDIRECT(ADDRESS(6,COLUMN())&amp;":"&amp;ADDRESS(ROW()-1,COLUMN()))),IFERROR(VLOOKUP($C10,הכנסות!$B:$Y,O$4-1,FALSE),""))</f>
        <v/>
      </c>
      <c r="P10" s="80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1"/>
      <c r="AG10" s="52">
        <v>15</v>
      </c>
      <c r="AH10" s="52" t="s">
        <v>1232</v>
      </c>
      <c r="AI10" s="83"/>
      <c r="AJ10" s="84" t="str">
        <f t="shared" ref="AJ10:AJ22" si="1">CONCATENATE(AG10," - ",AH10)</f>
        <v>15 - פעולות כלליות</v>
      </c>
    </row>
    <row r="11" spans="1:38" ht="16.5" thickBot="1" x14ac:dyDescent="0.3">
      <c r="A11" s="52">
        <f t="shared" si="0"/>
        <v>0</v>
      </c>
      <c r="C11" s="75" t="str">
        <f>IF(OR(C10="סה""כ",C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" s="76" t="str">
        <f>IF(C11="סה""כ","",IFERROR(VLOOKUP($C11,הכנסות!$B:$X,5,FALSE),""))</f>
        <v/>
      </c>
      <c r="E11" s="77">
        <v>167435</v>
      </c>
      <c r="F11" s="77">
        <v>114565</v>
      </c>
      <c r="G11" s="77">
        <v>145246</v>
      </c>
      <c r="H11" s="78">
        <v>251440</v>
      </c>
      <c r="I11" s="78">
        <v>201029</v>
      </c>
      <c r="J11" s="78">
        <v>265358.28000000003</v>
      </c>
      <c r="K11" s="79" t="str">
        <f ca="1">IF($C11="סה""כ",SUM(INDIRECT(ADDRESS(6,COLUMN())&amp;":"&amp;ADDRESS(ROW()-1,COLUMN()))),IFERROR(VLOOKUP($C11,הכנסות!$B:$Y,K$4-1,FALSE),""))</f>
        <v/>
      </c>
      <c r="L11" s="79" t="str">
        <f ca="1">IF($C11="סה""כ",SUM(INDIRECT(ADDRESS(6,COLUMN())&amp;":"&amp;ADDRESS(ROW()-1,COLUMN()))),IFERROR(VLOOKUP($C11,הכנסות!$B:$Y,L$4-1,FALSE),""))</f>
        <v/>
      </c>
      <c r="M11" s="79" t="str">
        <f ca="1">IF($C11="סה""כ",SUM(INDIRECT(ADDRESS(6,COLUMN())&amp;":"&amp;ADDRESS(ROW()-1,COLUMN()))),IFERROR(VLOOKUP($C11,הכנסות!$B:$Y,M$4-1,FALSE),""))</f>
        <v/>
      </c>
      <c r="N11" s="79" t="str">
        <f ca="1">IF($C11="סה""כ",SUM(INDIRECT(ADDRESS(6,COLUMN())&amp;":"&amp;ADDRESS(ROW()-1,COLUMN()))),IFERROR(VLOOKUP($C11,הכנסות!$B:$Y,N$4-1,FALSE),""))</f>
        <v/>
      </c>
      <c r="O11" s="79" t="str">
        <f ca="1">IF($C11="סה""כ",SUM(INDIRECT(ADDRESS(6,COLUMN())&amp;":"&amp;ADDRESS(ROW()-1,COLUMN()))),IFERROR(VLOOKUP($C11,הכנסות!$B:$Y,O$4-1,FALSE),""))</f>
        <v/>
      </c>
      <c r="P11" s="80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1"/>
      <c r="AG11" s="52">
        <v>27</v>
      </c>
      <c r="AH11" s="52" t="s">
        <v>1211</v>
      </c>
      <c r="AI11" s="83"/>
      <c r="AJ11" s="84" t="str">
        <f t="shared" si="1"/>
        <v>27 - מפעל המים</v>
      </c>
    </row>
    <row r="12" spans="1:38" ht="16.5" thickBot="1" x14ac:dyDescent="0.3">
      <c r="A12" s="52">
        <f t="shared" si="0"/>
        <v>0</v>
      </c>
      <c r="C12" s="75" t="str">
        <f>IF(OR(C11="סה""כ",C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" s="76" t="str">
        <f>IF(C12="סה""כ","",IFERROR(VLOOKUP($C12,הכנסות!$B:$X,5,FALSE),""))</f>
        <v/>
      </c>
      <c r="E12" s="77">
        <v>167435</v>
      </c>
      <c r="F12" s="77">
        <v>114565</v>
      </c>
      <c r="G12" s="77">
        <v>145246</v>
      </c>
      <c r="H12" s="78">
        <v>251440</v>
      </c>
      <c r="I12" s="78">
        <v>201029</v>
      </c>
      <c r="J12" s="78">
        <v>265358.28000000003</v>
      </c>
      <c r="K12" s="79" t="str">
        <f ca="1">IF($C12="סה""כ",SUM(INDIRECT(ADDRESS(6,COLUMN())&amp;":"&amp;ADDRESS(ROW()-1,COLUMN()))),IFERROR(VLOOKUP($C12,הכנסות!$B:$Y,K$4-1,FALSE),""))</f>
        <v/>
      </c>
      <c r="L12" s="79" t="str">
        <f ca="1">IF($C12="סה""כ",SUM(INDIRECT(ADDRESS(6,COLUMN())&amp;":"&amp;ADDRESS(ROW()-1,COLUMN()))),IFERROR(VLOOKUP($C12,הכנסות!$B:$Y,L$4-1,FALSE),""))</f>
        <v/>
      </c>
      <c r="M12" s="79" t="str">
        <f ca="1">IF($C12="סה""כ",SUM(INDIRECT(ADDRESS(6,COLUMN())&amp;":"&amp;ADDRESS(ROW()-1,COLUMN()))),IFERROR(VLOOKUP($C12,הכנסות!$B:$Y,M$4-1,FALSE),""))</f>
        <v/>
      </c>
      <c r="N12" s="79" t="str">
        <f ca="1">IF($C12="סה""כ",SUM(INDIRECT(ADDRESS(6,COLUMN())&amp;":"&amp;ADDRESS(ROW()-1,COLUMN()))),IFERROR(VLOOKUP($C12,הכנסות!$B:$Y,N$4-1,FALSE),""))</f>
        <v/>
      </c>
      <c r="O12" s="79" t="str">
        <f ca="1">IF($C12="סה""כ",SUM(INDIRECT(ADDRESS(6,COLUMN())&amp;":"&amp;ADDRESS(ROW()-1,COLUMN()))),IFERROR(VLOOKUP($C12,הכנסות!$B:$Y,O$4-1,FALSE),""))</f>
        <v/>
      </c>
      <c r="P12" s="80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1"/>
      <c r="AG12" s="52">
        <v>20</v>
      </c>
      <c r="AH12" s="52" t="s">
        <v>1234</v>
      </c>
      <c r="AI12" s="83"/>
      <c r="AJ12" s="84" t="str">
        <f t="shared" si="1"/>
        <v xml:space="preserve">20 - שכר חינוך </v>
      </c>
    </row>
    <row r="13" spans="1:38" ht="16.5" thickBot="1" x14ac:dyDescent="0.3">
      <c r="A13" s="52">
        <f t="shared" si="0"/>
        <v>0</v>
      </c>
      <c r="C13" s="75" t="str">
        <f>IF(OR(C12="סה""כ",C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" s="76" t="str">
        <f>IF(C13="סה""כ","",IFERROR(VLOOKUP($C13,הכנסות!$B:$X,5,FALSE),""))</f>
        <v/>
      </c>
      <c r="E13" s="77">
        <v>167435</v>
      </c>
      <c r="F13" s="77">
        <v>114565</v>
      </c>
      <c r="G13" s="77">
        <v>145246</v>
      </c>
      <c r="H13" s="78">
        <v>251440</v>
      </c>
      <c r="I13" s="78">
        <v>201029</v>
      </c>
      <c r="J13" s="78">
        <v>265358.28000000003</v>
      </c>
      <c r="K13" s="79" t="str">
        <f ca="1">IF($C13="סה""כ",SUM(INDIRECT(ADDRESS(6,COLUMN())&amp;":"&amp;ADDRESS(ROW()-1,COLUMN()))),IFERROR(VLOOKUP($C13,הכנסות!$B:$Y,K$4-1,FALSE),""))</f>
        <v/>
      </c>
      <c r="L13" s="79" t="str">
        <f ca="1">IF($C13="סה""כ",SUM(INDIRECT(ADDRESS(6,COLUMN())&amp;":"&amp;ADDRESS(ROW()-1,COLUMN()))),IFERROR(VLOOKUP($C13,הכנסות!$B:$Y,L$4-1,FALSE),""))</f>
        <v/>
      </c>
      <c r="M13" s="79" t="str">
        <f ca="1">IF($C13="סה""כ",SUM(INDIRECT(ADDRESS(6,COLUMN())&amp;":"&amp;ADDRESS(ROW()-1,COLUMN()))),IFERROR(VLOOKUP($C13,הכנסות!$B:$Y,M$4-1,FALSE),""))</f>
        <v/>
      </c>
      <c r="N13" s="79" t="str">
        <f ca="1">IF($C13="סה""כ",SUM(INDIRECT(ADDRESS(6,COLUMN())&amp;":"&amp;ADDRESS(ROW()-1,COLUMN()))),IFERROR(VLOOKUP($C13,הכנסות!$B:$Y,N$4-1,FALSE),""))</f>
        <v/>
      </c>
      <c r="O13" s="79" t="str">
        <f ca="1">IF($C13="סה""כ",SUM(INDIRECT(ADDRESS(6,COLUMN())&amp;":"&amp;ADDRESS(ROW()-1,COLUMN()))),IFERROR(VLOOKUP($C13,הכנסות!$B:$Y,O$4-1,FALSE),""))</f>
        <v/>
      </c>
      <c r="P13" s="80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1"/>
      <c r="AG13" s="52">
        <v>19</v>
      </c>
      <c r="AH13" s="52" t="s">
        <v>1235</v>
      </c>
      <c r="AI13" s="83"/>
      <c r="AJ13" s="84" t="str">
        <f t="shared" si="1"/>
        <v xml:space="preserve">19 - פעולות חינוך </v>
      </c>
    </row>
    <row r="14" spans="1:38" ht="14.25" customHeight="1" thickBot="1" x14ac:dyDescent="0.3">
      <c r="A14" s="52">
        <f t="shared" si="0"/>
        <v>0</v>
      </c>
      <c r="C14" s="75" t="str">
        <f>IF(OR(C13="סה""כ",C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" s="76" t="str">
        <f>IF(C14="סה""כ","",IFERROR(VLOOKUP($C14,הכנסות!$B:$X,5,FALSE),""))</f>
        <v/>
      </c>
      <c r="E14" s="77">
        <v>167435</v>
      </c>
      <c r="F14" s="77">
        <v>114565</v>
      </c>
      <c r="G14" s="77">
        <v>145246</v>
      </c>
      <c r="H14" s="78">
        <v>251440</v>
      </c>
      <c r="I14" s="78">
        <v>201029</v>
      </c>
      <c r="J14" s="78">
        <v>265358.28000000003</v>
      </c>
      <c r="K14" s="79" t="str">
        <f ca="1">IF($C14="סה""כ",SUM(INDIRECT(ADDRESS(6,COLUMN())&amp;":"&amp;ADDRESS(ROW()-1,COLUMN()))),IFERROR(VLOOKUP($C14,הכנסות!$B:$Y,K$4-1,FALSE),""))</f>
        <v/>
      </c>
      <c r="L14" s="79" t="str">
        <f ca="1">IF($C14="סה""כ",SUM(INDIRECT(ADDRESS(6,COLUMN())&amp;":"&amp;ADDRESS(ROW()-1,COLUMN()))),IFERROR(VLOOKUP($C14,הכנסות!$B:$Y,L$4-1,FALSE),""))</f>
        <v/>
      </c>
      <c r="M14" s="79" t="str">
        <f ca="1">IF($C14="סה""כ",SUM(INDIRECT(ADDRESS(6,COLUMN())&amp;":"&amp;ADDRESS(ROW()-1,COLUMN()))),IFERROR(VLOOKUP($C14,הכנסות!$B:$Y,M$4-1,FALSE),""))</f>
        <v/>
      </c>
      <c r="N14" s="79" t="str">
        <f ca="1">IF($C14="סה""כ",SUM(INDIRECT(ADDRESS(6,COLUMN())&amp;":"&amp;ADDRESS(ROW()-1,COLUMN()))),IFERROR(VLOOKUP($C14,הכנסות!$B:$Y,N$4-1,FALSE),""))</f>
        <v/>
      </c>
      <c r="O14" s="79" t="str">
        <f ca="1">IF($C14="סה""כ",SUM(INDIRECT(ADDRESS(6,COLUMN())&amp;":"&amp;ADDRESS(ROW()-1,COLUMN()))),IFERROR(VLOOKUP($C14,הכנסות!$B:$Y,O$4-1,FALSE),""))</f>
        <v/>
      </c>
      <c r="P14" s="80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1"/>
      <c r="AG14" s="52">
        <v>21</v>
      </c>
      <c r="AH14" s="52" t="s">
        <v>1237</v>
      </c>
      <c r="AI14" s="83"/>
      <c r="AJ14" s="84" t="str">
        <f t="shared" si="1"/>
        <v>21 - שכר רווחה</v>
      </c>
    </row>
    <row r="15" spans="1:38" ht="16.5" thickBot="1" x14ac:dyDescent="0.3">
      <c r="A15" s="52">
        <f t="shared" si="0"/>
        <v>0</v>
      </c>
      <c r="C15" s="75" t="str">
        <f>IF(OR(C14="סה""כ",C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" s="76" t="str">
        <f>IF(C15="סה""כ","",IFERROR(VLOOKUP($C15,הכנסות!$B:$X,5,FALSE),""))</f>
        <v/>
      </c>
      <c r="E15" s="77">
        <v>167435</v>
      </c>
      <c r="F15" s="77">
        <v>114565</v>
      </c>
      <c r="G15" s="77">
        <v>145246</v>
      </c>
      <c r="H15" s="78">
        <v>251440</v>
      </c>
      <c r="I15" s="78">
        <v>201029</v>
      </c>
      <c r="J15" s="78">
        <v>265358.28000000003</v>
      </c>
      <c r="K15" s="79" t="str">
        <f ca="1">IF($C15="סה""כ",SUM(INDIRECT(ADDRESS(6,COLUMN())&amp;":"&amp;ADDRESS(ROW()-1,COLUMN()))),IFERROR(VLOOKUP($C15,הכנסות!$B:$Y,K$4-1,FALSE),""))</f>
        <v/>
      </c>
      <c r="L15" s="79" t="str">
        <f ca="1">IF($C15="סה""כ",SUM(INDIRECT(ADDRESS(6,COLUMN())&amp;":"&amp;ADDRESS(ROW()-1,COLUMN()))),IFERROR(VLOOKUP($C15,הכנסות!$B:$Y,L$4-1,FALSE),""))</f>
        <v/>
      </c>
      <c r="M15" s="79" t="str">
        <f ca="1">IF($C15="סה""כ",SUM(INDIRECT(ADDRESS(6,COLUMN())&amp;":"&amp;ADDRESS(ROW()-1,COLUMN()))),IFERROR(VLOOKUP($C15,הכנסות!$B:$Y,M$4-1,FALSE),""))</f>
        <v/>
      </c>
      <c r="N15" s="79" t="str">
        <f ca="1">IF($C15="סה""כ",SUM(INDIRECT(ADDRESS(6,COLUMN())&amp;":"&amp;ADDRESS(ROW()-1,COLUMN()))),IFERROR(VLOOKUP($C15,הכנסות!$B:$Y,N$4-1,FALSE),""))</f>
        <v/>
      </c>
      <c r="O15" s="79" t="str">
        <f ca="1">IF($C15="סה""כ",SUM(INDIRECT(ADDRESS(6,COLUMN())&amp;":"&amp;ADDRESS(ROW()-1,COLUMN()))),IFERROR(VLOOKUP($C15,הכנסות!$B:$Y,O$4-1,FALSE),""))</f>
        <v/>
      </c>
      <c r="P15" s="80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1"/>
      <c r="AG15" s="52">
        <v>22</v>
      </c>
      <c r="AH15" s="52" t="s">
        <v>1238</v>
      </c>
      <c r="AI15" s="83"/>
      <c r="AJ15" s="84" t="str">
        <f t="shared" si="1"/>
        <v>22 - פעולות רווחה</v>
      </c>
    </row>
    <row r="16" spans="1:38" ht="16.5" thickBot="1" x14ac:dyDescent="0.3">
      <c r="A16" s="52">
        <f t="shared" si="0"/>
        <v>0</v>
      </c>
      <c r="C16" s="75" t="str">
        <f>IF(OR(C15="סה""כ",C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" s="76" t="str">
        <f>IF(C16="סה""כ","",IFERROR(VLOOKUP($C16,הכנסות!$B:$X,5,FALSE),""))</f>
        <v/>
      </c>
      <c r="E16" s="77">
        <v>167435</v>
      </c>
      <c r="F16" s="77">
        <v>114565</v>
      </c>
      <c r="G16" s="77">
        <v>145246</v>
      </c>
      <c r="H16" s="78">
        <v>251440</v>
      </c>
      <c r="I16" s="78">
        <v>201029</v>
      </c>
      <c r="J16" s="78">
        <v>265358.28000000003</v>
      </c>
      <c r="K16" s="79" t="str">
        <f ca="1">IF($C16="סה""כ",SUM(INDIRECT(ADDRESS(6,COLUMN())&amp;":"&amp;ADDRESS(ROW()-1,COLUMN()))),IFERROR(VLOOKUP($C16,הכנסות!$B:$Y,K$4-1,FALSE),""))</f>
        <v/>
      </c>
      <c r="L16" s="79" t="str">
        <f ca="1">IF($C16="סה""כ",SUM(INDIRECT(ADDRESS(6,COLUMN())&amp;":"&amp;ADDRESS(ROW()-1,COLUMN()))),IFERROR(VLOOKUP($C16,הכנסות!$B:$Y,L$4-1,FALSE),""))</f>
        <v/>
      </c>
      <c r="M16" s="79" t="str">
        <f ca="1">IF($C16="סה""כ",SUM(INDIRECT(ADDRESS(6,COLUMN())&amp;":"&amp;ADDRESS(ROW()-1,COLUMN()))),IFERROR(VLOOKUP($C16,הכנסות!$B:$Y,M$4-1,FALSE),""))</f>
        <v/>
      </c>
      <c r="N16" s="79" t="str">
        <f ca="1">IF($C16="סה""כ",SUM(INDIRECT(ADDRESS(6,COLUMN())&amp;":"&amp;ADDRESS(ROW()-1,COLUMN()))),IFERROR(VLOOKUP($C16,הכנסות!$B:$Y,N$4-1,FALSE),""))</f>
        <v/>
      </c>
      <c r="O16" s="79" t="str">
        <f ca="1">IF($C16="סה""כ",SUM(INDIRECT(ADDRESS(6,COLUMN())&amp;":"&amp;ADDRESS(ROW()-1,COLUMN()))),IFERROR(VLOOKUP($C16,הכנסות!$B:$Y,O$4-1,FALSE),""))</f>
        <v/>
      </c>
      <c r="P16" s="80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1"/>
      <c r="AG16" s="52">
        <v>23</v>
      </c>
      <c r="AH16" s="52" t="s">
        <v>1240</v>
      </c>
      <c r="AI16" s="83"/>
      <c r="AJ16" s="84" t="str">
        <f t="shared" si="1"/>
        <v>23 - פרעון מילוות מים וביוב</v>
      </c>
    </row>
    <row r="17" spans="1:36" ht="16.5" thickBot="1" x14ac:dyDescent="0.3">
      <c r="A17" s="52">
        <f t="shared" si="0"/>
        <v>0</v>
      </c>
      <c r="C17" s="75" t="str">
        <f>IF(OR(C16="סה""כ",C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" s="76" t="str">
        <f>IF(C17="סה""כ","",IFERROR(VLOOKUP($C17,הכנסות!$B:$X,5,FALSE),""))</f>
        <v/>
      </c>
      <c r="E17" s="77">
        <v>167435</v>
      </c>
      <c r="F17" s="77">
        <v>114565</v>
      </c>
      <c r="G17" s="77">
        <v>145246</v>
      </c>
      <c r="H17" s="78">
        <v>251440</v>
      </c>
      <c r="I17" s="78">
        <v>201029</v>
      </c>
      <c r="J17" s="78">
        <v>265358.28000000003</v>
      </c>
      <c r="K17" s="79" t="str">
        <f ca="1">IF($C17="סה""כ",SUM(INDIRECT(ADDRESS(6,COLUMN())&amp;":"&amp;ADDRESS(ROW()-1,COLUMN()))),IFERROR(VLOOKUP($C17,הכנסות!$B:$Y,K$4-1,FALSE),""))</f>
        <v/>
      </c>
      <c r="L17" s="79" t="str">
        <f ca="1">IF($C17="סה""כ",SUM(INDIRECT(ADDRESS(6,COLUMN())&amp;":"&amp;ADDRESS(ROW()-1,COLUMN()))),IFERROR(VLOOKUP($C17,הכנסות!$B:$Y,L$4-1,FALSE),""))</f>
        <v/>
      </c>
      <c r="M17" s="79" t="str">
        <f ca="1">IF($C17="סה""כ",SUM(INDIRECT(ADDRESS(6,COLUMN())&amp;":"&amp;ADDRESS(ROW()-1,COLUMN()))),IFERROR(VLOOKUP($C17,הכנסות!$B:$Y,M$4-1,FALSE),""))</f>
        <v/>
      </c>
      <c r="N17" s="79" t="str">
        <f ca="1">IF($C17="סה""כ",SUM(INDIRECT(ADDRESS(6,COLUMN())&amp;":"&amp;ADDRESS(ROW()-1,COLUMN()))),IFERROR(VLOOKUP($C17,הכנסות!$B:$Y,N$4-1,FALSE),""))</f>
        <v/>
      </c>
      <c r="O17" s="79" t="str">
        <f ca="1">IF($C17="סה""כ",SUM(INDIRECT(ADDRESS(6,COLUMN())&amp;":"&amp;ADDRESS(ROW()-1,COLUMN()))),IFERROR(VLOOKUP($C17,הכנסות!$B:$Y,O$4-1,FALSE),""))</f>
        <v/>
      </c>
      <c r="P17" s="80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1"/>
      <c r="AG17" s="52">
        <v>18</v>
      </c>
      <c r="AH17" s="52" t="s">
        <v>1241</v>
      </c>
      <c r="AI17" s="83"/>
      <c r="AJ17" s="84" t="str">
        <f t="shared" si="1"/>
        <v>18 - פרעון מילוות אחר</v>
      </c>
    </row>
    <row r="18" spans="1:36" ht="16.5" thickBot="1" x14ac:dyDescent="0.3">
      <c r="A18" s="52">
        <f t="shared" si="0"/>
        <v>0</v>
      </c>
      <c r="C18" s="75" t="str">
        <f>IF(OR(C17="סה""כ",C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" s="76" t="str">
        <f>IF(C18="סה""כ","",IFERROR(VLOOKUP($C18,הכנסות!$B:$X,5,FALSE),""))</f>
        <v/>
      </c>
      <c r="E18" s="77">
        <v>167435</v>
      </c>
      <c r="F18" s="77">
        <v>114565</v>
      </c>
      <c r="G18" s="77">
        <v>145246</v>
      </c>
      <c r="H18" s="78">
        <v>251440</v>
      </c>
      <c r="I18" s="78">
        <v>201029</v>
      </c>
      <c r="J18" s="78">
        <v>265358.28000000003</v>
      </c>
      <c r="K18" s="79" t="str">
        <f ca="1">IF($C18="סה""כ",SUM(INDIRECT(ADDRESS(6,COLUMN())&amp;":"&amp;ADDRESS(ROW()-1,COLUMN()))),IFERROR(VLOOKUP($C18,הכנסות!$B:$Y,K$4-1,FALSE),""))</f>
        <v/>
      </c>
      <c r="L18" s="79" t="str">
        <f ca="1">IF($C18="סה""כ",SUM(INDIRECT(ADDRESS(6,COLUMN())&amp;":"&amp;ADDRESS(ROW()-1,COLUMN()))),IFERROR(VLOOKUP($C18,הכנסות!$B:$Y,L$4-1,FALSE),""))</f>
        <v/>
      </c>
      <c r="M18" s="79" t="str">
        <f ca="1">IF($C18="סה""כ",SUM(INDIRECT(ADDRESS(6,COLUMN())&amp;":"&amp;ADDRESS(ROW()-1,COLUMN()))),IFERROR(VLOOKUP($C18,הכנסות!$B:$Y,M$4-1,FALSE),""))</f>
        <v/>
      </c>
      <c r="N18" s="79" t="str">
        <f ca="1">IF($C18="סה""כ",SUM(INDIRECT(ADDRESS(6,COLUMN())&amp;":"&amp;ADDRESS(ROW()-1,COLUMN()))),IFERROR(VLOOKUP($C18,הכנסות!$B:$Y,N$4-1,FALSE),""))</f>
        <v/>
      </c>
      <c r="O18" s="79" t="str">
        <f ca="1">IF($C18="סה""כ",SUM(INDIRECT(ADDRESS(6,COLUMN())&amp;":"&amp;ADDRESS(ROW()-1,COLUMN()))),IFERROR(VLOOKUP($C18,הכנסות!$B:$Y,O$4-1,FALSE),""))</f>
        <v/>
      </c>
      <c r="P18" s="80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1"/>
      <c r="AG18" s="52">
        <v>17</v>
      </c>
      <c r="AH18" s="52" t="s">
        <v>1243</v>
      </c>
      <c r="AI18" s="83"/>
      <c r="AJ18" s="84" t="str">
        <f t="shared" si="1"/>
        <v>17 - הוצאות מימון</v>
      </c>
    </row>
    <row r="19" spans="1:36" ht="16.5" thickBot="1" x14ac:dyDescent="0.3">
      <c r="A19" s="52">
        <f t="shared" si="0"/>
        <v>0</v>
      </c>
      <c r="C19" s="75" t="str">
        <f>IF(OR(C18="סה""כ",C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" s="76" t="str">
        <f>IF(C19="סה""כ","",IFERROR(VLOOKUP($C19,הכנסות!$B:$X,5,FALSE),""))</f>
        <v/>
      </c>
      <c r="E19" s="77">
        <v>167435</v>
      </c>
      <c r="F19" s="77">
        <v>114565</v>
      </c>
      <c r="G19" s="77">
        <v>145246</v>
      </c>
      <c r="H19" s="78">
        <v>251440</v>
      </c>
      <c r="I19" s="78">
        <v>201029</v>
      </c>
      <c r="J19" s="78">
        <v>265358.28000000003</v>
      </c>
      <c r="K19" s="79" t="str">
        <f ca="1">IF($C19="סה""כ",SUM(INDIRECT(ADDRESS(6,COLUMN())&amp;":"&amp;ADDRESS(ROW()-1,COLUMN()))),IFERROR(VLOOKUP($C19,הכנסות!$B:$Y,K$4-1,FALSE),""))</f>
        <v/>
      </c>
      <c r="L19" s="79" t="str">
        <f ca="1">IF($C19="סה""כ",SUM(INDIRECT(ADDRESS(6,COLUMN())&amp;":"&amp;ADDRESS(ROW()-1,COLUMN()))),IFERROR(VLOOKUP($C19,הכנסות!$B:$Y,L$4-1,FALSE),""))</f>
        <v/>
      </c>
      <c r="M19" s="79" t="str">
        <f ca="1">IF($C19="סה""כ",SUM(INDIRECT(ADDRESS(6,COLUMN())&amp;":"&amp;ADDRESS(ROW()-1,COLUMN()))),IFERROR(VLOOKUP($C19,הכנסות!$B:$Y,M$4-1,FALSE),""))</f>
        <v/>
      </c>
      <c r="N19" s="79" t="str">
        <f ca="1">IF($C19="סה""כ",SUM(INDIRECT(ADDRESS(6,COLUMN())&amp;":"&amp;ADDRESS(ROW()-1,COLUMN()))),IFERROR(VLOOKUP($C19,הכנסות!$B:$Y,N$4-1,FALSE),""))</f>
        <v/>
      </c>
      <c r="O19" s="79" t="str">
        <f ca="1">IF($C19="סה""כ",SUM(INDIRECT(ADDRESS(6,COLUMN())&amp;":"&amp;ADDRESS(ROW()-1,COLUMN()))),IFERROR(VLOOKUP($C19,הכנסות!$B:$Y,O$4-1,FALSE),""))</f>
        <v/>
      </c>
      <c r="P19" s="80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1"/>
      <c r="AG19" s="52">
        <v>24</v>
      </c>
      <c r="AH19" s="52" t="s">
        <v>1244</v>
      </c>
      <c r="AI19" s="83"/>
      <c r="AJ19" s="84" t="str">
        <f t="shared" si="1"/>
        <v>24 - הוצאה  שנים קודמות</v>
      </c>
    </row>
    <row r="20" spans="1:36" ht="16.5" thickBot="1" x14ac:dyDescent="0.3">
      <c r="A20" s="52">
        <f t="shared" si="0"/>
        <v>0</v>
      </c>
      <c r="C20" s="75" t="str">
        <f>IF(OR(C19="סה""כ",C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" s="76" t="str">
        <f>IF(C20="סה""כ","",IFERROR(VLOOKUP($C20,הכנסות!$B:$X,5,FALSE),""))</f>
        <v/>
      </c>
      <c r="E20" s="77">
        <v>167435</v>
      </c>
      <c r="F20" s="77">
        <v>114565</v>
      </c>
      <c r="G20" s="77">
        <v>145246</v>
      </c>
      <c r="H20" s="78">
        <v>251440</v>
      </c>
      <c r="I20" s="78">
        <v>201029</v>
      </c>
      <c r="J20" s="78">
        <v>265358.28000000003</v>
      </c>
      <c r="K20" s="79" t="str">
        <f ca="1">IF($C20="סה""כ",SUM(INDIRECT(ADDRESS(6,COLUMN())&amp;":"&amp;ADDRESS(ROW()-1,COLUMN()))),IFERROR(VLOOKUP($C20,הכנסות!$B:$Y,K$4-1,FALSE),""))</f>
        <v/>
      </c>
      <c r="L20" s="79" t="str">
        <f ca="1">IF($C20="סה""כ",SUM(INDIRECT(ADDRESS(6,COLUMN())&amp;":"&amp;ADDRESS(ROW()-1,COLUMN()))),IFERROR(VLOOKUP($C20,הכנסות!$B:$Y,L$4-1,FALSE),""))</f>
        <v/>
      </c>
      <c r="M20" s="79" t="str">
        <f ca="1">IF($C20="סה""כ",SUM(INDIRECT(ADDRESS(6,COLUMN())&amp;":"&amp;ADDRESS(ROW()-1,COLUMN()))),IFERROR(VLOOKUP($C20,הכנסות!$B:$Y,M$4-1,FALSE),""))</f>
        <v/>
      </c>
      <c r="N20" s="79" t="str">
        <f ca="1">IF($C20="סה""כ",SUM(INDIRECT(ADDRESS(6,COLUMN())&amp;":"&amp;ADDRESS(ROW()-1,COLUMN()))),IFERROR(VLOOKUP($C20,הכנסות!$B:$Y,N$4-1,FALSE),""))</f>
        <v/>
      </c>
      <c r="O20" s="79" t="str">
        <f ca="1">IF($C20="סה""כ",SUM(INDIRECT(ADDRESS(6,COLUMN())&amp;":"&amp;ADDRESS(ROW()-1,COLUMN()))),IFERROR(VLOOKUP($C20,הכנסות!$B:$Y,O$4-1,FALSE),""))</f>
        <v/>
      </c>
      <c r="P20" s="80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1"/>
      <c r="AG20" s="52">
        <v>25</v>
      </c>
      <c r="AH20" s="52" t="s">
        <v>1225</v>
      </c>
      <c r="AI20" s="83"/>
      <c r="AJ20" s="84" t="str">
        <f t="shared" si="1"/>
        <v>25 - הנחות ארנונה</v>
      </c>
    </row>
    <row r="21" spans="1:36" ht="16.5" thickBot="1" x14ac:dyDescent="0.3">
      <c r="A21" s="52">
        <f t="shared" si="0"/>
        <v>0</v>
      </c>
      <c r="C21" s="75" t="str">
        <f>IF(OR(C20="סה""כ",C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" s="76" t="str">
        <f>IF(C21="סה""כ","",IFERROR(VLOOKUP($C21,הכנסות!$B:$X,5,FALSE),""))</f>
        <v/>
      </c>
      <c r="E21" s="77">
        <v>167435</v>
      </c>
      <c r="F21" s="77">
        <v>114565</v>
      </c>
      <c r="G21" s="77">
        <v>145246</v>
      </c>
      <c r="H21" s="78">
        <v>251440</v>
      </c>
      <c r="I21" s="78">
        <v>201029</v>
      </c>
      <c r="J21" s="78">
        <v>265358.28000000003</v>
      </c>
      <c r="K21" s="79" t="str">
        <f ca="1">IF($C21="סה""כ",SUM(INDIRECT(ADDRESS(6,COLUMN())&amp;":"&amp;ADDRESS(ROW()-1,COLUMN()))),IFERROR(VLOOKUP($C21,הכנסות!$B:$Y,K$4-1,FALSE),""))</f>
        <v/>
      </c>
      <c r="L21" s="79" t="str">
        <f ca="1">IF($C21="סה""כ",SUM(INDIRECT(ADDRESS(6,COLUMN())&amp;":"&amp;ADDRESS(ROW()-1,COLUMN()))),IFERROR(VLOOKUP($C21,הכנסות!$B:$Y,L$4-1,FALSE),""))</f>
        <v/>
      </c>
      <c r="M21" s="79" t="str">
        <f ca="1">IF($C21="סה""כ",SUM(INDIRECT(ADDRESS(6,COLUMN())&amp;":"&amp;ADDRESS(ROW()-1,COLUMN()))),IFERROR(VLOOKUP($C21,הכנסות!$B:$Y,M$4-1,FALSE),""))</f>
        <v/>
      </c>
      <c r="N21" s="79" t="str">
        <f ca="1">IF($C21="סה""כ",SUM(INDIRECT(ADDRESS(6,COLUMN())&amp;":"&amp;ADDRESS(ROW()-1,COLUMN()))),IFERROR(VLOOKUP($C21,הכנסות!$B:$Y,N$4-1,FALSE),""))</f>
        <v/>
      </c>
      <c r="O21" s="79" t="str">
        <f ca="1">IF($C21="סה""כ",SUM(INDIRECT(ADDRESS(6,COLUMN())&amp;":"&amp;ADDRESS(ROW()-1,COLUMN()))),IFERROR(VLOOKUP($C21,הכנסות!$B:$Y,O$4-1,FALSE),""))</f>
        <v/>
      </c>
      <c r="P21" s="80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1"/>
      <c r="AG21" s="52">
        <v>26</v>
      </c>
      <c r="AH21" s="52" t="s">
        <v>1246</v>
      </c>
      <c r="AI21" s="83"/>
      <c r="AJ21" s="84" t="str">
        <f t="shared" si="1"/>
        <v>26 - הוצאה לכיסוי גרעון נצבר</v>
      </c>
    </row>
    <row r="22" spans="1:36" ht="16.5" thickBot="1" x14ac:dyDescent="0.3">
      <c r="A22" s="52">
        <f t="shared" si="0"/>
        <v>0</v>
      </c>
      <c r="C22" s="75" t="str">
        <f>IF(OR(C21="סה""כ",C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" s="76" t="str">
        <f>IF(C22="סה""כ","",IFERROR(VLOOKUP($C22,הכנסות!$B:$X,5,FALSE),""))</f>
        <v/>
      </c>
      <c r="E22" s="77">
        <v>167435</v>
      </c>
      <c r="F22" s="77">
        <v>114565</v>
      </c>
      <c r="G22" s="77">
        <v>145246</v>
      </c>
      <c r="H22" s="78">
        <v>251440</v>
      </c>
      <c r="I22" s="78">
        <v>201029</v>
      </c>
      <c r="J22" s="78">
        <v>265358.28000000003</v>
      </c>
      <c r="K22" s="79" t="str">
        <f ca="1">IF($C22="סה""כ",SUM(INDIRECT(ADDRESS(6,COLUMN())&amp;":"&amp;ADDRESS(ROW()-1,COLUMN()))),IFERROR(VLOOKUP($C22,הכנסות!$B:$Y,K$4-1,FALSE),""))</f>
        <v/>
      </c>
      <c r="L22" s="79" t="str">
        <f ca="1">IF($C22="סה""כ",SUM(INDIRECT(ADDRESS(6,COLUMN())&amp;":"&amp;ADDRESS(ROW()-1,COLUMN()))),IFERROR(VLOOKUP($C22,הכנסות!$B:$Y,L$4-1,FALSE),""))</f>
        <v/>
      </c>
      <c r="M22" s="79" t="str">
        <f ca="1">IF($C22="סה""כ",SUM(INDIRECT(ADDRESS(6,COLUMN())&amp;":"&amp;ADDRESS(ROW()-1,COLUMN()))),IFERROR(VLOOKUP($C22,הכנסות!$B:$Y,M$4-1,FALSE),""))</f>
        <v/>
      </c>
      <c r="N22" s="79" t="str">
        <f ca="1">IF($C22="סה""כ",SUM(INDIRECT(ADDRESS(6,COLUMN())&amp;":"&amp;ADDRESS(ROW()-1,COLUMN()))),IFERROR(VLOOKUP($C22,הכנסות!$B:$Y,N$4-1,FALSE),""))</f>
        <v/>
      </c>
      <c r="O22" s="79" t="str">
        <f ca="1">IF($C22="סה""כ",SUM(INDIRECT(ADDRESS(6,COLUMN())&amp;":"&amp;ADDRESS(ROW()-1,COLUMN()))),IFERROR(VLOOKUP($C22,הכנסות!$B:$Y,O$4-1,FALSE),""))</f>
        <v/>
      </c>
      <c r="P22" s="80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1"/>
      <c r="AG22" s="52">
        <v>28</v>
      </c>
      <c r="AH22" s="52" t="s">
        <v>1248</v>
      </c>
      <c r="AI22" s="83"/>
      <c r="AJ22" s="84" t="str">
        <f t="shared" si="1"/>
        <v>28 - הוצאה מותנת / מענק מותנה</v>
      </c>
    </row>
    <row r="23" spans="1:36" ht="16.5" thickBot="1" x14ac:dyDescent="0.3">
      <c r="A23" s="52">
        <f t="shared" si="0"/>
        <v>0</v>
      </c>
      <c r="C23" s="75" t="str">
        <f>IF(OR(C22="סה""כ",C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" s="76" t="str">
        <f>IF(C23="סה""כ","",IFERROR(VLOOKUP($C23,הכנסות!$B:$X,5,FALSE),""))</f>
        <v/>
      </c>
      <c r="E23" s="77">
        <v>167435</v>
      </c>
      <c r="F23" s="77">
        <v>114565</v>
      </c>
      <c r="G23" s="77">
        <v>145246</v>
      </c>
      <c r="H23" s="78">
        <v>251440</v>
      </c>
      <c r="I23" s="78">
        <v>201029</v>
      </c>
      <c r="J23" s="78">
        <v>265358.28000000003</v>
      </c>
      <c r="K23" s="79" t="str">
        <f ca="1">IF($C23="סה""כ",SUM(INDIRECT(ADDRESS(6,COLUMN())&amp;":"&amp;ADDRESS(ROW()-1,COLUMN()))),IFERROR(VLOOKUP($C23,הכנסות!$B:$Y,K$4-1,FALSE),""))</f>
        <v/>
      </c>
      <c r="L23" s="79" t="str">
        <f ca="1">IF($C23="סה""כ",SUM(INDIRECT(ADDRESS(6,COLUMN())&amp;":"&amp;ADDRESS(ROW()-1,COLUMN()))),IFERROR(VLOOKUP($C23,הכנסות!$B:$Y,L$4-1,FALSE),""))</f>
        <v/>
      </c>
      <c r="M23" s="79" t="str">
        <f ca="1">IF($C23="סה""כ",SUM(INDIRECT(ADDRESS(6,COLUMN())&amp;":"&amp;ADDRESS(ROW()-1,COLUMN()))),IFERROR(VLOOKUP($C23,הכנסות!$B:$Y,M$4-1,FALSE),""))</f>
        <v/>
      </c>
      <c r="N23" s="79" t="str">
        <f ca="1">IF($C23="סה""כ",SUM(INDIRECT(ADDRESS(6,COLUMN())&amp;":"&amp;ADDRESS(ROW()-1,COLUMN()))),IFERROR(VLOOKUP($C23,הכנסות!$B:$Y,N$4-1,FALSE),""))</f>
        <v/>
      </c>
      <c r="O23" s="79" t="str">
        <f ca="1">IF($C23="סה""כ",SUM(INDIRECT(ADDRESS(6,COLUMN())&amp;":"&amp;ADDRESS(ROW()-1,COLUMN()))),IFERROR(VLOOKUP($C23,הכנסות!$B:$Y,O$4-1,FALSE),""))</f>
        <v/>
      </c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1"/>
      <c r="AI23" s="74"/>
    </row>
    <row r="24" spans="1:36" ht="16.5" thickBot="1" x14ac:dyDescent="0.3">
      <c r="A24" s="52">
        <f t="shared" si="0"/>
        <v>0</v>
      </c>
      <c r="C24" s="75" t="str">
        <f>IF(OR(C23="סה""כ",C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" s="76" t="str">
        <f>IF(C24="סה""כ","",IFERROR(VLOOKUP($C24,הכנסות!$B:$X,5,FALSE),""))</f>
        <v/>
      </c>
      <c r="E24" s="77">
        <v>167435</v>
      </c>
      <c r="F24" s="77">
        <v>114565</v>
      </c>
      <c r="G24" s="77">
        <v>145246</v>
      </c>
      <c r="H24" s="78">
        <v>251440</v>
      </c>
      <c r="I24" s="78">
        <v>201029</v>
      </c>
      <c r="J24" s="78">
        <v>265358.28000000003</v>
      </c>
      <c r="K24" s="79" t="str">
        <f ca="1">IF($C24="סה""כ",SUM(INDIRECT(ADDRESS(6,COLUMN())&amp;":"&amp;ADDRESS(ROW()-1,COLUMN()))),IFERROR(VLOOKUP($C24,הכנסות!$B:$Y,K$4-1,FALSE),""))</f>
        <v/>
      </c>
      <c r="L24" s="79" t="str">
        <f ca="1">IF($C24="סה""כ",SUM(INDIRECT(ADDRESS(6,COLUMN())&amp;":"&amp;ADDRESS(ROW()-1,COLUMN()))),IFERROR(VLOOKUP($C24,הכנסות!$B:$Y,L$4-1,FALSE),""))</f>
        <v/>
      </c>
      <c r="M24" s="79" t="str">
        <f ca="1">IF($C24="סה""כ",SUM(INDIRECT(ADDRESS(6,COLUMN())&amp;":"&amp;ADDRESS(ROW()-1,COLUMN()))),IFERROR(VLOOKUP($C24,הכנסות!$B:$Y,M$4-1,FALSE),""))</f>
        <v/>
      </c>
      <c r="N24" s="79" t="str">
        <f ca="1">IF($C24="סה""כ",SUM(INDIRECT(ADDRESS(6,COLUMN())&amp;":"&amp;ADDRESS(ROW()-1,COLUMN()))),IFERROR(VLOOKUP($C24,הכנסות!$B:$Y,N$4-1,FALSE),""))</f>
        <v/>
      </c>
      <c r="O24" s="79" t="str">
        <f ca="1">IF($C24="סה""כ",SUM(INDIRECT(ADDRESS(6,COLUMN())&amp;":"&amp;ADDRESS(ROW()-1,COLUMN()))),IFERROR(VLOOKUP($C24,הכנסות!$B:$Y,O$4-1,FALSE),""))</f>
        <v/>
      </c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1"/>
      <c r="AI24" s="74"/>
    </row>
    <row r="25" spans="1:36" ht="16.5" thickBot="1" x14ac:dyDescent="0.3">
      <c r="A25" s="52">
        <f t="shared" si="0"/>
        <v>0</v>
      </c>
      <c r="C25" s="75" t="str">
        <f>IF(OR(C24="סה""כ",C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" s="76" t="str">
        <f>IF(C25="סה""כ","",IFERROR(VLOOKUP($C25,הכנסות!$B:$X,5,FALSE),""))</f>
        <v/>
      </c>
      <c r="E25" s="77">
        <v>167435</v>
      </c>
      <c r="F25" s="77">
        <v>114565</v>
      </c>
      <c r="G25" s="77">
        <v>145246</v>
      </c>
      <c r="H25" s="78">
        <v>251440</v>
      </c>
      <c r="I25" s="78">
        <v>201029</v>
      </c>
      <c r="J25" s="78">
        <v>265358.28000000003</v>
      </c>
      <c r="K25" s="79" t="str">
        <f ca="1">IF($C25="סה""כ",SUM(INDIRECT(ADDRESS(6,COLUMN())&amp;":"&amp;ADDRESS(ROW()-1,COLUMN()))),IFERROR(VLOOKUP($C25,הכנסות!$B:$Y,K$4-1,FALSE),""))</f>
        <v/>
      </c>
      <c r="L25" s="79" t="str">
        <f ca="1">IF($C25="סה""כ",SUM(INDIRECT(ADDRESS(6,COLUMN())&amp;":"&amp;ADDRESS(ROW()-1,COLUMN()))),IFERROR(VLOOKUP($C25,הכנסות!$B:$Y,L$4-1,FALSE),""))</f>
        <v/>
      </c>
      <c r="M25" s="79" t="str">
        <f ca="1">IF($C25="סה""כ",SUM(INDIRECT(ADDRESS(6,COLUMN())&amp;":"&amp;ADDRESS(ROW()-1,COLUMN()))),IFERROR(VLOOKUP($C25,הכנסות!$B:$Y,M$4-1,FALSE),""))</f>
        <v/>
      </c>
      <c r="N25" s="79" t="str">
        <f ca="1">IF($C25="סה""כ",SUM(INDIRECT(ADDRESS(6,COLUMN())&amp;":"&amp;ADDRESS(ROW()-1,COLUMN()))),IFERROR(VLOOKUP($C25,הכנסות!$B:$Y,N$4-1,FALSE),""))</f>
        <v/>
      </c>
      <c r="O25" s="79" t="str">
        <f ca="1">IF($C25="סה""כ",SUM(INDIRECT(ADDRESS(6,COLUMN())&amp;":"&amp;ADDRESS(ROW()-1,COLUMN()))),IFERROR(VLOOKUP($C25,הכנסות!$B:$Y,O$4-1,FALSE),""))</f>
        <v/>
      </c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1"/>
    </row>
    <row r="26" spans="1:36" ht="16.5" thickBot="1" x14ac:dyDescent="0.3">
      <c r="A26" s="52">
        <f t="shared" si="0"/>
        <v>0</v>
      </c>
      <c r="C26" s="75" t="str">
        <f>IF(OR(C25="סה""כ",C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" s="76" t="str">
        <f>IF(C26="סה""כ","",IFERROR(VLOOKUP($C26,הכנסות!$B:$X,5,FALSE),""))</f>
        <v/>
      </c>
      <c r="E26" s="77">
        <v>167435</v>
      </c>
      <c r="F26" s="77">
        <v>114565</v>
      </c>
      <c r="G26" s="77">
        <v>145246</v>
      </c>
      <c r="H26" s="78">
        <v>251440</v>
      </c>
      <c r="I26" s="78">
        <v>201029</v>
      </c>
      <c r="J26" s="78">
        <v>265358.28000000003</v>
      </c>
      <c r="K26" s="79" t="str">
        <f ca="1">IF($C26="סה""כ",SUM(INDIRECT(ADDRESS(6,COLUMN())&amp;":"&amp;ADDRESS(ROW()-1,COLUMN()))),IFERROR(VLOOKUP($C26,הכנסות!$B:$Y,K$4-1,FALSE),""))</f>
        <v/>
      </c>
      <c r="L26" s="79" t="str">
        <f ca="1">IF($C26="סה""כ",SUM(INDIRECT(ADDRESS(6,COLUMN())&amp;":"&amp;ADDRESS(ROW()-1,COLUMN()))),IFERROR(VLOOKUP($C26,הכנסות!$B:$Y,L$4-1,FALSE),""))</f>
        <v/>
      </c>
      <c r="M26" s="79" t="str">
        <f ca="1">IF($C26="סה""כ",SUM(INDIRECT(ADDRESS(6,COLUMN())&amp;":"&amp;ADDRESS(ROW()-1,COLUMN()))),IFERROR(VLOOKUP($C26,הכנסות!$B:$Y,M$4-1,FALSE),""))</f>
        <v/>
      </c>
      <c r="N26" s="79" t="str">
        <f ca="1">IF($C26="סה""כ",SUM(INDIRECT(ADDRESS(6,COLUMN())&amp;":"&amp;ADDRESS(ROW()-1,COLUMN()))),IFERROR(VLOOKUP($C26,הכנסות!$B:$Y,N$4-1,FALSE),""))</f>
        <v/>
      </c>
      <c r="O26" s="79" t="str">
        <f ca="1">IF($C26="סה""כ",SUM(INDIRECT(ADDRESS(6,COLUMN())&amp;":"&amp;ADDRESS(ROW()-1,COLUMN()))),IFERROR(VLOOKUP($C26,הכנסות!$B:$Y,O$4-1,FALSE),""))</f>
        <v/>
      </c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1"/>
    </row>
    <row r="27" spans="1:36" ht="16.5" thickBot="1" x14ac:dyDescent="0.3">
      <c r="A27" s="52">
        <f t="shared" si="0"/>
        <v>0</v>
      </c>
      <c r="C27" s="75" t="str">
        <f>IF(OR(C26="סה""כ",C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" s="76" t="str">
        <f>IF(C27="סה""כ","",IFERROR(VLOOKUP($C27,הכנסות!$B:$X,5,FALSE),""))</f>
        <v/>
      </c>
      <c r="E27" s="77">
        <v>167435</v>
      </c>
      <c r="F27" s="77">
        <v>114565</v>
      </c>
      <c r="G27" s="77">
        <v>145246</v>
      </c>
      <c r="H27" s="78">
        <v>251440</v>
      </c>
      <c r="I27" s="78">
        <v>201029</v>
      </c>
      <c r="J27" s="78">
        <v>265358.28000000003</v>
      </c>
      <c r="K27" s="79" t="str">
        <f ca="1">IF($C27="סה""כ",SUM(INDIRECT(ADDRESS(6,COLUMN())&amp;":"&amp;ADDRESS(ROW()-1,COLUMN()))),IFERROR(VLOOKUP($C27,הכנסות!$B:$Y,K$4-1,FALSE),""))</f>
        <v/>
      </c>
      <c r="L27" s="79" t="str">
        <f ca="1">IF($C27="סה""כ",SUM(INDIRECT(ADDRESS(6,COLUMN())&amp;":"&amp;ADDRESS(ROW()-1,COLUMN()))),IFERROR(VLOOKUP($C27,הכנסות!$B:$Y,L$4-1,FALSE),""))</f>
        <v/>
      </c>
      <c r="M27" s="79" t="str">
        <f ca="1">IF($C27="סה""כ",SUM(INDIRECT(ADDRESS(6,COLUMN())&amp;":"&amp;ADDRESS(ROW()-1,COLUMN()))),IFERROR(VLOOKUP($C27,הכנסות!$B:$Y,M$4-1,FALSE),""))</f>
        <v/>
      </c>
      <c r="N27" s="79" t="str">
        <f ca="1">IF($C27="סה""כ",SUM(INDIRECT(ADDRESS(6,COLUMN())&amp;":"&amp;ADDRESS(ROW()-1,COLUMN()))),IFERROR(VLOOKUP($C27,הכנסות!$B:$Y,N$4-1,FALSE),""))</f>
        <v/>
      </c>
      <c r="O27" s="79" t="str">
        <f ca="1">IF($C27="סה""כ",SUM(INDIRECT(ADDRESS(6,COLUMN())&amp;":"&amp;ADDRESS(ROW()-1,COLUMN()))),IFERROR(VLOOKUP($C27,הכנסות!$B:$Y,O$4-1,FALSE),""))</f>
        <v/>
      </c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1"/>
    </row>
    <row r="28" spans="1:36" ht="16.5" thickBot="1" x14ac:dyDescent="0.3">
      <c r="A28" s="52">
        <f t="shared" si="0"/>
        <v>0</v>
      </c>
      <c r="C28" s="75" t="str">
        <f>IF(OR(C27="סה""כ",C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" s="76" t="str">
        <f>IF(C28="סה""כ","",IFERROR(VLOOKUP($C28,הכנסות!$B:$X,5,FALSE),""))</f>
        <v/>
      </c>
      <c r="E28" s="77">
        <v>167435</v>
      </c>
      <c r="F28" s="77">
        <v>114565</v>
      </c>
      <c r="G28" s="77">
        <v>145246</v>
      </c>
      <c r="H28" s="78">
        <v>251440</v>
      </c>
      <c r="I28" s="78">
        <v>201029</v>
      </c>
      <c r="J28" s="78">
        <v>265358.28000000003</v>
      </c>
      <c r="K28" s="79" t="str">
        <f ca="1">IF($C28="סה""כ",SUM(INDIRECT(ADDRESS(6,COLUMN())&amp;":"&amp;ADDRESS(ROW()-1,COLUMN()))),IFERROR(VLOOKUP($C28,הכנסות!$B:$Y,K$4-1,FALSE),""))</f>
        <v/>
      </c>
      <c r="L28" s="79" t="str">
        <f ca="1">IF($C28="סה""כ",SUM(INDIRECT(ADDRESS(6,COLUMN())&amp;":"&amp;ADDRESS(ROW()-1,COLUMN()))),IFERROR(VLOOKUP($C28,הכנסות!$B:$Y,L$4-1,FALSE),""))</f>
        <v/>
      </c>
      <c r="M28" s="79" t="str">
        <f ca="1">IF($C28="סה""כ",SUM(INDIRECT(ADDRESS(6,COLUMN())&amp;":"&amp;ADDRESS(ROW()-1,COLUMN()))),IFERROR(VLOOKUP($C28,הכנסות!$B:$Y,M$4-1,FALSE),""))</f>
        <v/>
      </c>
      <c r="N28" s="79" t="str">
        <f ca="1">IF($C28="סה""כ",SUM(INDIRECT(ADDRESS(6,COLUMN())&amp;":"&amp;ADDRESS(ROW()-1,COLUMN()))),IFERROR(VLOOKUP($C28,הכנסות!$B:$Y,N$4-1,FALSE),""))</f>
        <v/>
      </c>
      <c r="O28" s="79" t="str">
        <f ca="1">IF($C28="סה""כ",SUM(INDIRECT(ADDRESS(6,COLUMN())&amp;":"&amp;ADDRESS(ROW()-1,COLUMN()))),IFERROR(VLOOKUP($C28,הכנסות!$B:$Y,O$4-1,FALSE),""))</f>
        <v/>
      </c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1"/>
    </row>
    <row r="29" spans="1:36" ht="16.5" thickBot="1" x14ac:dyDescent="0.3">
      <c r="A29" s="52">
        <f t="shared" si="0"/>
        <v>0</v>
      </c>
      <c r="C29" s="75" t="str">
        <f>IF(OR(C28="סה""כ",C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" s="76" t="str">
        <f>IF(C29="סה""כ","",IFERROR(VLOOKUP($C29,הכנסות!$B:$X,5,FALSE),""))</f>
        <v/>
      </c>
      <c r="E29" s="77">
        <v>167435</v>
      </c>
      <c r="F29" s="77">
        <v>114565</v>
      </c>
      <c r="G29" s="77">
        <v>145246</v>
      </c>
      <c r="H29" s="78">
        <v>251440</v>
      </c>
      <c r="I29" s="78">
        <v>201029</v>
      </c>
      <c r="J29" s="78">
        <v>265358.28000000003</v>
      </c>
      <c r="K29" s="79" t="str">
        <f ca="1">IF($C29="סה""כ",SUM(INDIRECT(ADDRESS(6,COLUMN())&amp;":"&amp;ADDRESS(ROW()-1,COLUMN()))),IFERROR(VLOOKUP($C29,הכנסות!$B:$Y,K$4-1,FALSE),""))</f>
        <v/>
      </c>
      <c r="L29" s="79" t="str">
        <f ca="1">IF($C29="סה""כ",SUM(INDIRECT(ADDRESS(6,COLUMN())&amp;":"&amp;ADDRESS(ROW()-1,COLUMN()))),IFERROR(VLOOKUP($C29,הכנסות!$B:$Y,L$4-1,FALSE),""))</f>
        <v/>
      </c>
      <c r="M29" s="79" t="str">
        <f ca="1">IF($C29="סה""כ",SUM(INDIRECT(ADDRESS(6,COLUMN())&amp;":"&amp;ADDRESS(ROW()-1,COLUMN()))),IFERROR(VLOOKUP($C29,הכנסות!$B:$Y,M$4-1,FALSE),""))</f>
        <v/>
      </c>
      <c r="N29" s="79" t="str">
        <f ca="1">IF($C29="סה""כ",SUM(INDIRECT(ADDRESS(6,COLUMN())&amp;":"&amp;ADDRESS(ROW()-1,COLUMN()))),IFERROR(VLOOKUP($C29,הכנסות!$B:$Y,N$4-1,FALSE),""))</f>
        <v/>
      </c>
      <c r="O29" s="79" t="str">
        <f ca="1">IF($C29="סה""כ",SUM(INDIRECT(ADDRESS(6,COLUMN())&amp;":"&amp;ADDRESS(ROW()-1,COLUMN()))),IFERROR(VLOOKUP($C29,הכנסות!$B:$Y,O$4-1,FALSE),""))</f>
        <v/>
      </c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1"/>
    </row>
    <row r="30" spans="1:36" ht="16.5" thickBot="1" x14ac:dyDescent="0.3">
      <c r="A30" s="52">
        <f t="shared" si="0"/>
        <v>0</v>
      </c>
      <c r="C30" s="75" t="str">
        <f>IF(OR(C29="סה""כ",C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" s="76" t="str">
        <f>IF(C30="סה""כ","",IFERROR(VLOOKUP($C30,הכנסות!$B:$X,5,FALSE),""))</f>
        <v/>
      </c>
      <c r="E30" s="77">
        <v>167435</v>
      </c>
      <c r="F30" s="77">
        <v>114565</v>
      </c>
      <c r="G30" s="77">
        <v>145246</v>
      </c>
      <c r="H30" s="78">
        <v>251440</v>
      </c>
      <c r="I30" s="78">
        <v>201029</v>
      </c>
      <c r="J30" s="78">
        <v>265358.28000000003</v>
      </c>
      <c r="K30" s="79" t="str">
        <f ca="1">IF($C30="סה""כ",SUM(INDIRECT(ADDRESS(6,COLUMN())&amp;":"&amp;ADDRESS(ROW()-1,COLUMN()))),IFERROR(VLOOKUP($C30,הכנסות!$B:$Y,K$4-1,FALSE),""))</f>
        <v/>
      </c>
      <c r="L30" s="79" t="str">
        <f ca="1">IF($C30="סה""כ",SUM(INDIRECT(ADDRESS(6,COLUMN())&amp;":"&amp;ADDRESS(ROW()-1,COLUMN()))),IFERROR(VLOOKUP($C30,הכנסות!$B:$Y,L$4-1,FALSE),""))</f>
        <v/>
      </c>
      <c r="M30" s="79" t="str">
        <f ca="1">IF($C30="סה""כ",SUM(INDIRECT(ADDRESS(6,COLUMN())&amp;":"&amp;ADDRESS(ROW()-1,COLUMN()))),IFERROR(VLOOKUP($C30,הכנסות!$B:$Y,M$4-1,FALSE),""))</f>
        <v/>
      </c>
      <c r="N30" s="79" t="str">
        <f ca="1">IF($C30="סה""כ",SUM(INDIRECT(ADDRESS(6,COLUMN())&amp;":"&amp;ADDRESS(ROW()-1,COLUMN()))),IFERROR(VLOOKUP($C30,הכנסות!$B:$Y,N$4-1,FALSE),""))</f>
        <v/>
      </c>
      <c r="O30" s="79" t="str">
        <f ca="1">IF($C30="סה""כ",SUM(INDIRECT(ADDRESS(6,COLUMN())&amp;":"&amp;ADDRESS(ROW()-1,COLUMN()))),IFERROR(VLOOKUP($C30,הכנסות!$B:$Y,O$4-1,FALSE),""))</f>
        <v/>
      </c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1"/>
    </row>
    <row r="31" spans="1:36" ht="16.5" thickBot="1" x14ac:dyDescent="0.3">
      <c r="A31" s="52">
        <f t="shared" si="0"/>
        <v>0</v>
      </c>
      <c r="C31" s="75" t="str">
        <f>IF(OR(C30="סה""כ",C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" s="76" t="str">
        <f>IF(C31="סה""כ","",IFERROR(VLOOKUP($C31,הכנסות!$B:$X,5,FALSE),""))</f>
        <v/>
      </c>
      <c r="E31" s="77">
        <v>167435</v>
      </c>
      <c r="F31" s="77">
        <v>114565</v>
      </c>
      <c r="G31" s="77">
        <v>145246</v>
      </c>
      <c r="H31" s="78">
        <v>251440</v>
      </c>
      <c r="I31" s="78">
        <v>201029</v>
      </c>
      <c r="J31" s="78">
        <v>265358.28000000003</v>
      </c>
      <c r="K31" s="79" t="str">
        <f ca="1">IF($C31="סה""כ",SUM(INDIRECT(ADDRESS(6,COLUMN())&amp;":"&amp;ADDRESS(ROW()-1,COLUMN()))),IFERROR(VLOOKUP($C31,הכנסות!$B:$Y,K$4-1,FALSE),""))</f>
        <v/>
      </c>
      <c r="L31" s="79" t="str">
        <f ca="1">IF($C31="סה""כ",SUM(INDIRECT(ADDRESS(6,COLUMN())&amp;":"&amp;ADDRESS(ROW()-1,COLUMN()))),IFERROR(VLOOKUP($C31,הכנסות!$B:$Y,L$4-1,FALSE),""))</f>
        <v/>
      </c>
      <c r="M31" s="79" t="str">
        <f ca="1">IF($C31="סה""כ",SUM(INDIRECT(ADDRESS(6,COLUMN())&amp;":"&amp;ADDRESS(ROW()-1,COLUMN()))),IFERROR(VLOOKUP($C31,הכנסות!$B:$Y,M$4-1,FALSE),""))</f>
        <v/>
      </c>
      <c r="N31" s="79" t="str">
        <f ca="1">IF($C31="סה""כ",SUM(INDIRECT(ADDRESS(6,COLUMN())&amp;":"&amp;ADDRESS(ROW()-1,COLUMN()))),IFERROR(VLOOKUP($C31,הכנסות!$B:$Y,N$4-1,FALSE),""))</f>
        <v/>
      </c>
      <c r="O31" s="79" t="str">
        <f ca="1">IF($C31="סה""כ",SUM(INDIRECT(ADDRESS(6,COLUMN())&amp;":"&amp;ADDRESS(ROW()-1,COLUMN()))),IFERROR(VLOOKUP($C31,הכנסות!$B:$Y,O$4-1,FALSE),""))</f>
        <v/>
      </c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1"/>
    </row>
    <row r="32" spans="1:36" ht="16.5" thickBot="1" x14ac:dyDescent="0.3">
      <c r="A32" s="52">
        <f t="shared" si="0"/>
        <v>0</v>
      </c>
      <c r="C32" s="75" t="str">
        <f>IF(OR(C31="סה""כ",C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" s="76" t="str">
        <f>IF(C32="סה""כ","",IFERROR(VLOOKUP($C32,הכנסות!$B:$X,5,FALSE),""))</f>
        <v/>
      </c>
      <c r="E32" s="77">
        <v>167435</v>
      </c>
      <c r="F32" s="77">
        <v>114565</v>
      </c>
      <c r="G32" s="77">
        <v>145246</v>
      </c>
      <c r="H32" s="78">
        <v>251440</v>
      </c>
      <c r="I32" s="78">
        <v>201029</v>
      </c>
      <c r="J32" s="78">
        <v>265358.28000000003</v>
      </c>
      <c r="K32" s="79" t="str">
        <f ca="1">IF($C32="סה""כ",SUM(INDIRECT(ADDRESS(6,COLUMN())&amp;":"&amp;ADDRESS(ROW()-1,COLUMN()))),IFERROR(VLOOKUP($C32,הכנסות!$B:$Y,K$4-1,FALSE),""))</f>
        <v/>
      </c>
      <c r="L32" s="79" t="str">
        <f ca="1">IF($C32="סה""כ",SUM(INDIRECT(ADDRESS(6,COLUMN())&amp;":"&amp;ADDRESS(ROW()-1,COLUMN()))),IFERROR(VLOOKUP($C32,הכנסות!$B:$Y,L$4-1,FALSE),""))</f>
        <v/>
      </c>
      <c r="M32" s="79" t="str">
        <f ca="1">IF($C32="סה""כ",SUM(INDIRECT(ADDRESS(6,COLUMN())&amp;":"&amp;ADDRESS(ROW()-1,COLUMN()))),IFERROR(VLOOKUP($C32,הכנסות!$B:$Y,M$4-1,FALSE),""))</f>
        <v/>
      </c>
      <c r="N32" s="79" t="str">
        <f ca="1">IF($C32="סה""כ",SUM(INDIRECT(ADDRESS(6,COLUMN())&amp;":"&amp;ADDRESS(ROW()-1,COLUMN()))),IFERROR(VLOOKUP($C32,הכנסות!$B:$Y,N$4-1,FALSE),""))</f>
        <v/>
      </c>
      <c r="O32" s="79" t="str">
        <f ca="1">IF($C32="סה""כ",SUM(INDIRECT(ADDRESS(6,COLUMN())&amp;":"&amp;ADDRESS(ROW()-1,COLUMN()))),IFERROR(VLOOKUP($C32,הכנסות!$B:$Y,O$4-1,FALSE),""))</f>
        <v/>
      </c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1"/>
    </row>
    <row r="33" spans="1:32" ht="16.5" thickBot="1" x14ac:dyDescent="0.3">
      <c r="A33" s="52">
        <f t="shared" si="0"/>
        <v>0</v>
      </c>
      <c r="C33" s="75" t="str">
        <f>IF(OR(C32="סה""כ",C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" s="76" t="str">
        <f>IF(C33="סה""כ","",IFERROR(VLOOKUP($C33,הכנסות!$B:$X,5,FALSE),""))</f>
        <v/>
      </c>
      <c r="E33" s="77">
        <v>167435</v>
      </c>
      <c r="F33" s="77">
        <v>114565</v>
      </c>
      <c r="G33" s="77">
        <v>145246</v>
      </c>
      <c r="H33" s="78">
        <v>251440</v>
      </c>
      <c r="I33" s="78">
        <v>201029</v>
      </c>
      <c r="J33" s="78">
        <v>265358.28000000003</v>
      </c>
      <c r="K33" s="79" t="str">
        <f ca="1">IF($C33="סה""כ",SUM(INDIRECT(ADDRESS(6,COLUMN())&amp;":"&amp;ADDRESS(ROW()-1,COLUMN()))),IFERROR(VLOOKUP($C33,הכנסות!$B:$Y,K$4-1,FALSE),""))</f>
        <v/>
      </c>
      <c r="L33" s="79" t="str">
        <f ca="1">IF($C33="סה""כ",SUM(INDIRECT(ADDRESS(6,COLUMN())&amp;":"&amp;ADDRESS(ROW()-1,COLUMN()))),IFERROR(VLOOKUP($C33,הכנסות!$B:$Y,L$4-1,FALSE),""))</f>
        <v/>
      </c>
      <c r="M33" s="79" t="str">
        <f ca="1">IF($C33="סה""כ",SUM(INDIRECT(ADDRESS(6,COLUMN())&amp;":"&amp;ADDRESS(ROW()-1,COLUMN()))),IFERROR(VLOOKUP($C33,הכנסות!$B:$Y,M$4-1,FALSE),""))</f>
        <v/>
      </c>
      <c r="N33" s="79" t="str">
        <f ca="1">IF($C33="סה""כ",SUM(INDIRECT(ADDRESS(6,COLUMN())&amp;":"&amp;ADDRESS(ROW()-1,COLUMN()))),IFERROR(VLOOKUP($C33,הכנסות!$B:$Y,N$4-1,FALSE),""))</f>
        <v/>
      </c>
      <c r="O33" s="79" t="str">
        <f ca="1">IF($C33="סה""כ",SUM(INDIRECT(ADDRESS(6,COLUMN())&amp;":"&amp;ADDRESS(ROW()-1,COLUMN()))),IFERROR(VLOOKUP($C33,הכנסות!$B:$Y,O$4-1,FALSE),""))</f>
        <v/>
      </c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1"/>
    </row>
    <row r="34" spans="1:32" ht="16.5" thickBot="1" x14ac:dyDescent="0.3">
      <c r="A34" s="52">
        <f t="shared" si="0"/>
        <v>0</v>
      </c>
      <c r="C34" s="75" t="str">
        <f>IF(OR(C33="סה""כ",C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" s="76" t="str">
        <f>IF(C34="סה""כ","",IFERROR(VLOOKUP($C34,הכנסות!$B:$X,5,FALSE),""))</f>
        <v/>
      </c>
      <c r="E34" s="77">
        <v>167435</v>
      </c>
      <c r="F34" s="77">
        <v>114565</v>
      </c>
      <c r="G34" s="77">
        <v>145246</v>
      </c>
      <c r="H34" s="78">
        <v>251440</v>
      </c>
      <c r="I34" s="78">
        <v>201029</v>
      </c>
      <c r="J34" s="78">
        <v>265358.28000000003</v>
      </c>
      <c r="K34" s="79" t="str">
        <f ca="1">IF($C34="סה""כ",SUM(INDIRECT(ADDRESS(6,COLUMN())&amp;":"&amp;ADDRESS(ROW()-1,COLUMN()))),IFERROR(VLOOKUP($C34,הכנסות!$B:$Y,K$4-1,FALSE),""))</f>
        <v/>
      </c>
      <c r="L34" s="79" t="str">
        <f ca="1">IF($C34="סה""כ",SUM(INDIRECT(ADDRESS(6,COLUMN())&amp;":"&amp;ADDRESS(ROW()-1,COLUMN()))),IFERROR(VLOOKUP($C34,הכנסות!$B:$Y,L$4-1,FALSE),""))</f>
        <v/>
      </c>
      <c r="M34" s="79" t="str">
        <f ca="1">IF($C34="סה""כ",SUM(INDIRECT(ADDRESS(6,COLUMN())&amp;":"&amp;ADDRESS(ROW()-1,COLUMN()))),IFERROR(VLOOKUP($C34,הכנסות!$B:$Y,M$4-1,FALSE),""))</f>
        <v/>
      </c>
      <c r="N34" s="79" t="str">
        <f ca="1">IF($C34="סה""כ",SUM(INDIRECT(ADDRESS(6,COLUMN())&amp;":"&amp;ADDRESS(ROW()-1,COLUMN()))),IFERROR(VLOOKUP($C34,הכנסות!$B:$Y,N$4-1,FALSE),""))</f>
        <v/>
      </c>
      <c r="O34" s="79" t="str">
        <f ca="1">IF($C34="סה""כ",SUM(INDIRECT(ADDRESS(6,COLUMN())&amp;":"&amp;ADDRESS(ROW()-1,COLUMN()))),IFERROR(VLOOKUP($C34,הכנסות!$B:$Y,O$4-1,FALSE),""))</f>
        <v/>
      </c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1"/>
    </row>
    <row r="35" spans="1:32" ht="16.5" thickBot="1" x14ac:dyDescent="0.3">
      <c r="A35" s="52">
        <f t="shared" si="0"/>
        <v>0</v>
      </c>
      <c r="B35" s="85"/>
      <c r="C35" s="75" t="str">
        <f>IF(OR(C34="סה""כ",C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" s="76" t="str">
        <f>IF(C35="סה""כ","",IFERROR(VLOOKUP($C35,הכנסות!$B:$X,5,FALSE),""))</f>
        <v/>
      </c>
      <c r="E35" s="77">
        <v>167435</v>
      </c>
      <c r="F35" s="77">
        <v>114565</v>
      </c>
      <c r="G35" s="77">
        <v>145246</v>
      </c>
      <c r="H35" s="78">
        <v>251440</v>
      </c>
      <c r="I35" s="78">
        <v>201029</v>
      </c>
      <c r="J35" s="78">
        <v>265358.28000000003</v>
      </c>
      <c r="K35" s="79" t="str">
        <f ca="1">IF($C35="סה""כ",SUM(INDIRECT(ADDRESS(6,COLUMN())&amp;":"&amp;ADDRESS(ROW()-1,COLUMN()))),IFERROR(VLOOKUP($C35,הכנסות!$B:$Y,K$4-1,FALSE),""))</f>
        <v/>
      </c>
      <c r="L35" s="79" t="str">
        <f ca="1">IF($C35="סה""כ",SUM(INDIRECT(ADDRESS(6,COLUMN())&amp;":"&amp;ADDRESS(ROW()-1,COLUMN()))),IFERROR(VLOOKUP($C35,הכנסות!$B:$Y,L$4-1,FALSE),""))</f>
        <v/>
      </c>
      <c r="M35" s="79" t="str">
        <f ca="1">IF($C35="סה""כ",SUM(INDIRECT(ADDRESS(6,COLUMN())&amp;":"&amp;ADDRESS(ROW()-1,COLUMN()))),IFERROR(VLOOKUP($C35,הכנסות!$B:$Y,M$4-1,FALSE),""))</f>
        <v/>
      </c>
      <c r="N35" s="79" t="str">
        <f ca="1">IF($C35="סה""כ",SUM(INDIRECT(ADDRESS(6,COLUMN())&amp;":"&amp;ADDRESS(ROW()-1,COLUMN()))),IFERROR(VLOOKUP($C35,הכנסות!$B:$Y,N$4-1,FALSE),""))</f>
        <v/>
      </c>
      <c r="O35" s="79" t="str">
        <f ca="1">IF($C35="סה""כ",SUM(INDIRECT(ADDRESS(6,COLUMN())&amp;":"&amp;ADDRESS(ROW()-1,COLUMN()))),IFERROR(VLOOKUP($C35,הכנסות!$B:$Y,O$4-1,FALSE),""))</f>
        <v/>
      </c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1"/>
    </row>
    <row r="36" spans="1:32" ht="16.5" thickBot="1" x14ac:dyDescent="0.3">
      <c r="A36" s="52">
        <f t="shared" si="0"/>
        <v>0</v>
      </c>
      <c r="B36" s="85"/>
      <c r="C36" s="75" t="str">
        <f>IF(OR(C35="סה""כ",C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" s="76" t="str">
        <f>IF(C36="סה""כ","",IFERROR(VLOOKUP($C36,הכנסות!$B:$X,5,FALSE),""))</f>
        <v/>
      </c>
      <c r="E36" s="77">
        <v>167435</v>
      </c>
      <c r="F36" s="77">
        <v>114565</v>
      </c>
      <c r="G36" s="77">
        <v>145246</v>
      </c>
      <c r="H36" s="78">
        <v>251440</v>
      </c>
      <c r="I36" s="78">
        <v>201029</v>
      </c>
      <c r="J36" s="78">
        <v>265358.28000000003</v>
      </c>
      <c r="K36" s="79" t="str">
        <f ca="1">IF($C36="סה""כ",SUM(INDIRECT(ADDRESS(6,COLUMN())&amp;":"&amp;ADDRESS(ROW()-1,COLUMN()))),IFERROR(VLOOKUP($C36,הכנסות!$B:$Y,K$4-1,FALSE),""))</f>
        <v/>
      </c>
      <c r="L36" s="79" t="str">
        <f ca="1">IF($C36="סה""כ",SUM(INDIRECT(ADDRESS(6,COLUMN())&amp;":"&amp;ADDRESS(ROW()-1,COLUMN()))),IFERROR(VLOOKUP($C36,הכנסות!$B:$Y,L$4-1,FALSE),""))</f>
        <v/>
      </c>
      <c r="M36" s="79" t="str">
        <f ca="1">IF($C36="סה""כ",SUM(INDIRECT(ADDRESS(6,COLUMN())&amp;":"&amp;ADDRESS(ROW()-1,COLUMN()))),IFERROR(VLOOKUP($C36,הכנסות!$B:$Y,M$4-1,FALSE),""))</f>
        <v/>
      </c>
      <c r="N36" s="79" t="str">
        <f ca="1">IF($C36="סה""כ",SUM(INDIRECT(ADDRESS(6,COLUMN())&amp;":"&amp;ADDRESS(ROW()-1,COLUMN()))),IFERROR(VLOOKUP($C36,הכנסות!$B:$Y,N$4-1,FALSE),""))</f>
        <v/>
      </c>
      <c r="O36" s="79" t="str">
        <f ca="1">IF($C36="סה""כ",SUM(INDIRECT(ADDRESS(6,COLUMN())&amp;":"&amp;ADDRESS(ROW()-1,COLUMN()))),IFERROR(VLOOKUP($C36,הכנסות!$B:$Y,O$4-1,FALSE),""))</f>
        <v/>
      </c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1"/>
    </row>
    <row r="37" spans="1:32" ht="16.5" thickBot="1" x14ac:dyDescent="0.3">
      <c r="A37" s="52">
        <f t="shared" si="0"/>
        <v>0</v>
      </c>
      <c r="B37" s="85"/>
      <c r="C37" s="75" t="str">
        <f>IF(OR(C36="סה""כ",C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" s="76" t="str">
        <f>IF(C37="סה""כ","",IFERROR(VLOOKUP($C37,הכנסות!$B:$X,5,FALSE),""))</f>
        <v/>
      </c>
      <c r="E37" s="77">
        <v>167435</v>
      </c>
      <c r="F37" s="77">
        <v>114565</v>
      </c>
      <c r="G37" s="77">
        <v>145246</v>
      </c>
      <c r="H37" s="78">
        <v>251440</v>
      </c>
      <c r="I37" s="78">
        <v>201029</v>
      </c>
      <c r="J37" s="78">
        <v>265358.28000000003</v>
      </c>
      <c r="K37" s="79" t="str">
        <f ca="1">IF($C37="סה""כ",SUM(INDIRECT(ADDRESS(6,COLUMN())&amp;":"&amp;ADDRESS(ROW()-1,COLUMN()))),IFERROR(VLOOKUP($C37,הכנסות!$B:$Y,K$4-1,FALSE),""))</f>
        <v/>
      </c>
      <c r="L37" s="79" t="str">
        <f ca="1">IF($C37="סה""כ",SUM(INDIRECT(ADDRESS(6,COLUMN())&amp;":"&amp;ADDRESS(ROW()-1,COLUMN()))),IFERROR(VLOOKUP($C37,הכנסות!$B:$Y,L$4-1,FALSE),""))</f>
        <v/>
      </c>
      <c r="M37" s="79" t="str">
        <f ca="1">IF($C37="סה""כ",SUM(INDIRECT(ADDRESS(6,COLUMN())&amp;":"&amp;ADDRESS(ROW()-1,COLUMN()))),IFERROR(VLOOKUP($C37,הכנסות!$B:$Y,M$4-1,FALSE),""))</f>
        <v/>
      </c>
      <c r="N37" s="79" t="str">
        <f ca="1">IF($C37="סה""כ",SUM(INDIRECT(ADDRESS(6,COLUMN())&amp;":"&amp;ADDRESS(ROW()-1,COLUMN()))),IFERROR(VLOOKUP($C37,הכנסות!$B:$Y,N$4-1,FALSE),""))</f>
        <v/>
      </c>
      <c r="O37" s="79" t="str">
        <f ca="1">IF($C37="סה""כ",SUM(INDIRECT(ADDRESS(6,COLUMN())&amp;":"&amp;ADDRESS(ROW()-1,COLUMN()))),IFERROR(VLOOKUP($C37,הכנסות!$B:$Y,O$4-1,FALSE),""))</f>
        <v/>
      </c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1"/>
    </row>
    <row r="38" spans="1:32" ht="16.5" thickBot="1" x14ac:dyDescent="0.3">
      <c r="A38" s="52">
        <f t="shared" si="0"/>
        <v>0</v>
      </c>
      <c r="B38" s="85"/>
      <c r="C38" s="75" t="str">
        <f>IF(OR(C37="סה""כ",C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" s="76" t="str">
        <f>IF(C38="סה""כ","",IFERROR(VLOOKUP($C38,הכנסות!$B:$X,5,FALSE),""))</f>
        <v/>
      </c>
      <c r="E38" s="77">
        <v>167435</v>
      </c>
      <c r="F38" s="77">
        <v>114565</v>
      </c>
      <c r="G38" s="77">
        <v>145246</v>
      </c>
      <c r="H38" s="78">
        <v>251440</v>
      </c>
      <c r="I38" s="78">
        <v>201029</v>
      </c>
      <c r="J38" s="78">
        <v>265358.28000000003</v>
      </c>
      <c r="K38" s="79" t="str">
        <f ca="1">IF($C38="סה""כ",SUM(INDIRECT(ADDRESS(6,COLUMN())&amp;":"&amp;ADDRESS(ROW()-1,COLUMN()))),IFERROR(VLOOKUP($C38,הכנסות!$B:$Y,K$4-1,FALSE),""))</f>
        <v/>
      </c>
      <c r="L38" s="79" t="str">
        <f ca="1">IF($C38="סה""כ",SUM(INDIRECT(ADDRESS(6,COLUMN())&amp;":"&amp;ADDRESS(ROW()-1,COLUMN()))),IFERROR(VLOOKUP($C38,הכנסות!$B:$Y,L$4-1,FALSE),""))</f>
        <v/>
      </c>
      <c r="M38" s="79" t="str">
        <f ca="1">IF($C38="סה""כ",SUM(INDIRECT(ADDRESS(6,COLUMN())&amp;":"&amp;ADDRESS(ROW()-1,COLUMN()))),IFERROR(VLOOKUP($C38,הכנסות!$B:$Y,M$4-1,FALSE),""))</f>
        <v/>
      </c>
      <c r="N38" s="79" t="str">
        <f ca="1">IF($C38="סה""כ",SUM(INDIRECT(ADDRESS(6,COLUMN())&amp;":"&amp;ADDRESS(ROW()-1,COLUMN()))),IFERROR(VLOOKUP($C38,הכנסות!$B:$Y,N$4-1,FALSE),""))</f>
        <v/>
      </c>
      <c r="O38" s="79" t="str">
        <f ca="1">IF($C38="סה""כ",SUM(INDIRECT(ADDRESS(6,COLUMN())&amp;":"&amp;ADDRESS(ROW()-1,COLUMN()))),IFERROR(VLOOKUP($C38,הכנסות!$B:$Y,O$4-1,FALSE),""))</f>
        <v/>
      </c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1"/>
    </row>
    <row r="39" spans="1:32" ht="16.5" thickBot="1" x14ac:dyDescent="0.3">
      <c r="A39" s="52">
        <f t="shared" si="0"/>
        <v>0</v>
      </c>
      <c r="B39" s="85"/>
      <c r="C39" s="75" t="str">
        <f>IF(OR(C38="סה""כ",C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" s="76" t="str">
        <f>IF(C39="סה""כ","",IFERROR(VLOOKUP($C39,הכנסות!$B:$X,5,FALSE),""))</f>
        <v/>
      </c>
      <c r="E39" s="77">
        <v>167435</v>
      </c>
      <c r="F39" s="77">
        <v>114565</v>
      </c>
      <c r="G39" s="77">
        <v>145246</v>
      </c>
      <c r="H39" s="78">
        <v>251440</v>
      </c>
      <c r="I39" s="78">
        <v>201029</v>
      </c>
      <c r="J39" s="78">
        <v>265358.28000000003</v>
      </c>
      <c r="K39" s="79" t="str">
        <f ca="1">IF($C39="סה""כ",SUM(INDIRECT(ADDRESS(6,COLUMN())&amp;":"&amp;ADDRESS(ROW()-1,COLUMN()))),IFERROR(VLOOKUP($C39,הכנסות!$B:$Y,K$4-1,FALSE),""))</f>
        <v/>
      </c>
      <c r="L39" s="79" t="str">
        <f ca="1">IF($C39="סה""כ",SUM(INDIRECT(ADDRESS(6,COLUMN())&amp;":"&amp;ADDRESS(ROW()-1,COLUMN()))),IFERROR(VLOOKUP($C39,הכנסות!$B:$Y,L$4-1,FALSE),""))</f>
        <v/>
      </c>
      <c r="M39" s="79" t="str">
        <f ca="1">IF($C39="סה""כ",SUM(INDIRECT(ADDRESS(6,COLUMN())&amp;":"&amp;ADDRESS(ROW()-1,COLUMN()))),IFERROR(VLOOKUP($C39,הכנסות!$B:$Y,M$4-1,FALSE),""))</f>
        <v/>
      </c>
      <c r="N39" s="79" t="str">
        <f ca="1">IF($C39="סה""כ",SUM(INDIRECT(ADDRESS(6,COLUMN())&amp;":"&amp;ADDRESS(ROW()-1,COLUMN()))),IFERROR(VLOOKUP($C39,הכנסות!$B:$Y,N$4-1,FALSE),""))</f>
        <v/>
      </c>
      <c r="O39" s="79" t="str">
        <f ca="1">IF($C39="סה""כ",SUM(INDIRECT(ADDRESS(6,COLUMN())&amp;":"&amp;ADDRESS(ROW()-1,COLUMN()))),IFERROR(VLOOKUP($C39,הכנסות!$B:$Y,O$4-1,FALSE),""))</f>
        <v/>
      </c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1"/>
    </row>
    <row r="40" spans="1:32" ht="16.5" thickBot="1" x14ac:dyDescent="0.3">
      <c r="A40" s="52">
        <f t="shared" si="0"/>
        <v>0</v>
      </c>
      <c r="B40" s="85"/>
      <c r="C40" s="75" t="str">
        <f>IF(OR(C39="סה""כ",C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" s="76" t="str">
        <f>IF(C40="סה""כ","",IFERROR(VLOOKUP($C40,הכנסות!$B:$X,5,FALSE),""))</f>
        <v/>
      </c>
      <c r="E40" s="77">
        <v>167435</v>
      </c>
      <c r="F40" s="77">
        <v>114565</v>
      </c>
      <c r="G40" s="77">
        <v>145246</v>
      </c>
      <c r="H40" s="78">
        <v>251440</v>
      </c>
      <c r="I40" s="78">
        <v>201029</v>
      </c>
      <c r="J40" s="78">
        <v>265358.28000000003</v>
      </c>
      <c r="K40" s="79" t="str">
        <f ca="1">IF($C40="סה""כ",SUM(INDIRECT(ADDRESS(6,COLUMN())&amp;":"&amp;ADDRESS(ROW()-1,COLUMN()))),IFERROR(VLOOKUP($C40,הכנסות!$B:$Y,K$4-1,FALSE),""))</f>
        <v/>
      </c>
      <c r="L40" s="79" t="str">
        <f ca="1">IF($C40="סה""כ",SUM(INDIRECT(ADDRESS(6,COLUMN())&amp;":"&amp;ADDRESS(ROW()-1,COLUMN()))),IFERROR(VLOOKUP($C40,הכנסות!$B:$Y,L$4-1,FALSE),""))</f>
        <v/>
      </c>
      <c r="M40" s="79" t="str">
        <f ca="1">IF($C40="סה""כ",SUM(INDIRECT(ADDRESS(6,COLUMN())&amp;":"&amp;ADDRESS(ROW()-1,COLUMN()))),IFERROR(VLOOKUP($C40,הכנסות!$B:$Y,M$4-1,FALSE),""))</f>
        <v/>
      </c>
      <c r="N40" s="79" t="str">
        <f ca="1">IF($C40="סה""כ",SUM(INDIRECT(ADDRESS(6,COLUMN())&amp;":"&amp;ADDRESS(ROW()-1,COLUMN()))),IFERROR(VLOOKUP($C40,הכנסות!$B:$Y,N$4-1,FALSE),""))</f>
        <v/>
      </c>
      <c r="O40" s="79" t="str">
        <f ca="1">IF($C40="סה""כ",SUM(INDIRECT(ADDRESS(6,COLUMN())&amp;":"&amp;ADDRESS(ROW()-1,COLUMN()))),IFERROR(VLOOKUP($C40,הכנסות!$B:$Y,O$4-1,FALSE),""))</f>
        <v/>
      </c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1"/>
    </row>
    <row r="41" spans="1:32" ht="16.5" thickBot="1" x14ac:dyDescent="0.3">
      <c r="A41" s="52">
        <f t="shared" si="0"/>
        <v>0</v>
      </c>
      <c r="B41" s="85"/>
      <c r="C41" s="75" t="str">
        <f>IF(OR(C40="סה""כ",C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" s="76" t="str">
        <f>IF(C41="סה""כ","",IFERROR(VLOOKUP($C41,הכנסות!$B:$X,5,FALSE),""))</f>
        <v/>
      </c>
      <c r="E41" s="77">
        <v>167435</v>
      </c>
      <c r="F41" s="77">
        <v>114565</v>
      </c>
      <c r="G41" s="77">
        <v>145246</v>
      </c>
      <c r="H41" s="78">
        <v>251440</v>
      </c>
      <c r="I41" s="78">
        <v>201029</v>
      </c>
      <c r="J41" s="78">
        <v>265358.28000000003</v>
      </c>
      <c r="K41" s="79" t="str">
        <f ca="1">IF($C41="סה""כ",SUM(INDIRECT(ADDRESS(6,COLUMN())&amp;":"&amp;ADDRESS(ROW()-1,COLUMN()))),IFERROR(VLOOKUP($C41,הכנסות!$B:$Y,K$4-1,FALSE),""))</f>
        <v/>
      </c>
      <c r="L41" s="79" t="str">
        <f ca="1">IF($C41="סה""כ",SUM(INDIRECT(ADDRESS(6,COLUMN())&amp;":"&amp;ADDRESS(ROW()-1,COLUMN()))),IFERROR(VLOOKUP($C41,הכנסות!$B:$Y,L$4-1,FALSE),""))</f>
        <v/>
      </c>
      <c r="M41" s="79" t="str">
        <f ca="1">IF($C41="סה""כ",SUM(INDIRECT(ADDRESS(6,COLUMN())&amp;":"&amp;ADDRESS(ROW()-1,COLUMN()))),IFERROR(VLOOKUP($C41,הכנסות!$B:$Y,M$4-1,FALSE),""))</f>
        <v/>
      </c>
      <c r="N41" s="79" t="str">
        <f ca="1">IF($C41="סה""כ",SUM(INDIRECT(ADDRESS(6,COLUMN())&amp;":"&amp;ADDRESS(ROW()-1,COLUMN()))),IFERROR(VLOOKUP($C41,הכנסות!$B:$Y,N$4-1,FALSE),""))</f>
        <v/>
      </c>
      <c r="O41" s="79" t="str">
        <f ca="1">IF($C41="סה""כ",SUM(INDIRECT(ADDRESS(6,COLUMN())&amp;":"&amp;ADDRESS(ROW()-1,COLUMN()))),IFERROR(VLOOKUP($C41,הכנסות!$B:$Y,O$4-1,FALSE),""))</f>
        <v/>
      </c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1"/>
    </row>
    <row r="42" spans="1:32" ht="16.5" thickBot="1" x14ac:dyDescent="0.3">
      <c r="A42" s="52">
        <f t="shared" si="0"/>
        <v>0</v>
      </c>
      <c r="B42" s="85"/>
      <c r="C42" s="75" t="str">
        <f>IF(OR(C41="סה""כ",C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" s="76" t="str">
        <f>IF(C42="סה""כ","",IFERROR(VLOOKUP($C42,הכנסות!$B:$X,5,FALSE),""))</f>
        <v/>
      </c>
      <c r="E42" s="77">
        <v>167435</v>
      </c>
      <c r="F42" s="77">
        <v>114565</v>
      </c>
      <c r="G42" s="77">
        <v>145246</v>
      </c>
      <c r="H42" s="78">
        <v>251440</v>
      </c>
      <c r="I42" s="78">
        <v>201029</v>
      </c>
      <c r="J42" s="78">
        <v>265358.28000000003</v>
      </c>
      <c r="K42" s="79" t="str">
        <f ca="1">IF($C42="סה""כ",SUM(INDIRECT(ADDRESS(6,COLUMN())&amp;":"&amp;ADDRESS(ROW()-1,COLUMN()))),IFERROR(VLOOKUP($C42,הכנסות!$B:$Y,K$4-1,FALSE),""))</f>
        <v/>
      </c>
      <c r="L42" s="79" t="str">
        <f ca="1">IF($C42="סה""כ",SUM(INDIRECT(ADDRESS(6,COLUMN())&amp;":"&amp;ADDRESS(ROW()-1,COLUMN()))),IFERROR(VLOOKUP($C42,הכנסות!$B:$Y,L$4-1,FALSE),""))</f>
        <v/>
      </c>
      <c r="M42" s="79" t="str">
        <f ca="1">IF($C42="סה""כ",SUM(INDIRECT(ADDRESS(6,COLUMN())&amp;":"&amp;ADDRESS(ROW()-1,COLUMN()))),IFERROR(VLOOKUP($C42,הכנסות!$B:$Y,M$4-1,FALSE),""))</f>
        <v/>
      </c>
      <c r="N42" s="79" t="str">
        <f ca="1">IF($C42="סה""כ",SUM(INDIRECT(ADDRESS(6,COLUMN())&amp;":"&amp;ADDRESS(ROW()-1,COLUMN()))),IFERROR(VLOOKUP($C42,הכנסות!$B:$Y,N$4-1,FALSE),""))</f>
        <v/>
      </c>
      <c r="O42" s="79" t="str">
        <f ca="1">IF($C42="סה""כ",SUM(INDIRECT(ADDRESS(6,COLUMN())&amp;":"&amp;ADDRESS(ROW()-1,COLUMN()))),IFERROR(VLOOKUP($C42,הכנסות!$B:$Y,O$4-1,FALSE),""))</f>
        <v/>
      </c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1"/>
    </row>
    <row r="43" spans="1:32" ht="16.5" thickBot="1" x14ac:dyDescent="0.3">
      <c r="A43" s="52">
        <f t="shared" si="0"/>
        <v>0</v>
      </c>
      <c r="B43" s="85"/>
      <c r="C43" s="75" t="str">
        <f>IF(OR(C42="סה""כ",C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" s="76" t="str">
        <f>IF(C43="סה""כ","",IFERROR(VLOOKUP($C43,הכנסות!$B:$X,5,FALSE),""))</f>
        <v/>
      </c>
      <c r="E43" s="77">
        <v>167435</v>
      </c>
      <c r="F43" s="77">
        <v>114565</v>
      </c>
      <c r="G43" s="77">
        <v>145246</v>
      </c>
      <c r="H43" s="78">
        <v>251440</v>
      </c>
      <c r="I43" s="78">
        <v>201029</v>
      </c>
      <c r="J43" s="78">
        <v>265358.28000000003</v>
      </c>
      <c r="K43" s="79" t="str">
        <f ca="1">IF($C43="סה""כ",SUM(INDIRECT(ADDRESS(6,COLUMN())&amp;":"&amp;ADDRESS(ROW()-1,COLUMN()))),IFERROR(VLOOKUP($C43,הכנסות!$B:$Y,K$4-1,FALSE),""))</f>
        <v/>
      </c>
      <c r="L43" s="79" t="str">
        <f ca="1">IF($C43="סה""כ",SUM(INDIRECT(ADDRESS(6,COLUMN())&amp;":"&amp;ADDRESS(ROW()-1,COLUMN()))),IFERROR(VLOOKUP($C43,הכנסות!$B:$Y,L$4-1,FALSE),""))</f>
        <v/>
      </c>
      <c r="M43" s="79" t="str">
        <f ca="1">IF($C43="סה""כ",SUM(INDIRECT(ADDRESS(6,COLUMN())&amp;":"&amp;ADDRESS(ROW()-1,COLUMN()))),IFERROR(VLOOKUP($C43,הכנסות!$B:$Y,M$4-1,FALSE),""))</f>
        <v/>
      </c>
      <c r="N43" s="79" t="str">
        <f ca="1">IF($C43="סה""כ",SUM(INDIRECT(ADDRESS(6,COLUMN())&amp;":"&amp;ADDRESS(ROW()-1,COLUMN()))),IFERROR(VLOOKUP($C43,הכנסות!$B:$Y,N$4-1,FALSE),""))</f>
        <v/>
      </c>
      <c r="O43" s="79" t="str">
        <f ca="1">IF($C43="סה""כ",SUM(INDIRECT(ADDRESS(6,COLUMN())&amp;":"&amp;ADDRESS(ROW()-1,COLUMN()))),IFERROR(VLOOKUP($C43,הכנסות!$B:$Y,O$4-1,FALSE),""))</f>
        <v/>
      </c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1"/>
    </row>
    <row r="44" spans="1:32" ht="16.5" thickBot="1" x14ac:dyDescent="0.3">
      <c r="A44" s="52">
        <f t="shared" si="0"/>
        <v>0</v>
      </c>
      <c r="B44" s="85"/>
      <c r="C44" s="75" t="str">
        <f>IF(OR(C43="סה""כ",C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" s="76" t="str">
        <f>IF(C44="סה""כ","",IFERROR(VLOOKUP($C44,הכנסות!$B:$X,5,FALSE),""))</f>
        <v/>
      </c>
      <c r="E44" s="77">
        <v>167435</v>
      </c>
      <c r="F44" s="77">
        <v>114565</v>
      </c>
      <c r="G44" s="77">
        <v>145246</v>
      </c>
      <c r="H44" s="78">
        <v>251440</v>
      </c>
      <c r="I44" s="78">
        <v>201029</v>
      </c>
      <c r="J44" s="78">
        <v>265358.28000000003</v>
      </c>
      <c r="K44" s="79" t="str">
        <f ca="1">IF($C44="סה""כ",SUM(INDIRECT(ADDRESS(6,COLUMN())&amp;":"&amp;ADDRESS(ROW()-1,COLUMN()))),IFERROR(VLOOKUP($C44,הכנסות!$B:$Y,K$4-1,FALSE),""))</f>
        <v/>
      </c>
      <c r="L44" s="79" t="str">
        <f ca="1">IF($C44="סה""כ",SUM(INDIRECT(ADDRESS(6,COLUMN())&amp;":"&amp;ADDRESS(ROW()-1,COLUMN()))),IFERROR(VLOOKUP($C44,הכנסות!$B:$Y,L$4-1,FALSE),""))</f>
        <v/>
      </c>
      <c r="M44" s="79" t="str">
        <f ca="1">IF($C44="סה""כ",SUM(INDIRECT(ADDRESS(6,COLUMN())&amp;":"&amp;ADDRESS(ROW()-1,COLUMN()))),IFERROR(VLOOKUP($C44,הכנסות!$B:$Y,M$4-1,FALSE),""))</f>
        <v/>
      </c>
      <c r="N44" s="79" t="str">
        <f ca="1">IF($C44="סה""כ",SUM(INDIRECT(ADDRESS(6,COLUMN())&amp;":"&amp;ADDRESS(ROW()-1,COLUMN()))),IFERROR(VLOOKUP($C44,הכנסות!$B:$Y,N$4-1,FALSE),""))</f>
        <v/>
      </c>
      <c r="O44" s="79" t="str">
        <f ca="1">IF($C44="סה""כ",SUM(INDIRECT(ADDRESS(6,COLUMN())&amp;":"&amp;ADDRESS(ROW()-1,COLUMN()))),IFERROR(VLOOKUP($C44,הכנסות!$B:$Y,O$4-1,FALSE),""))</f>
        <v/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1"/>
    </row>
    <row r="45" spans="1:32" ht="16.5" thickBot="1" x14ac:dyDescent="0.3">
      <c r="A45" s="52">
        <f t="shared" si="0"/>
        <v>0</v>
      </c>
      <c r="B45" s="85"/>
      <c r="C45" s="75" t="str">
        <f>IF(OR(C44="סה""כ",C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" s="76" t="str">
        <f>IF(C45="סה""כ","",IFERROR(VLOOKUP($C45,הכנסות!$B:$X,5,FALSE),""))</f>
        <v/>
      </c>
      <c r="E45" s="77">
        <v>167435</v>
      </c>
      <c r="F45" s="77">
        <v>114565</v>
      </c>
      <c r="G45" s="77">
        <v>145246</v>
      </c>
      <c r="H45" s="78">
        <v>251440</v>
      </c>
      <c r="I45" s="78">
        <v>201029</v>
      </c>
      <c r="J45" s="78">
        <v>265358.28000000003</v>
      </c>
      <c r="K45" s="79" t="str">
        <f ca="1">IF($C45="סה""כ",SUM(INDIRECT(ADDRESS(6,COLUMN())&amp;":"&amp;ADDRESS(ROW()-1,COLUMN()))),IFERROR(VLOOKUP($C45,הכנסות!$B:$Y,K$4-1,FALSE),""))</f>
        <v/>
      </c>
      <c r="L45" s="79" t="str">
        <f ca="1">IF($C45="סה""כ",SUM(INDIRECT(ADDRESS(6,COLUMN())&amp;":"&amp;ADDRESS(ROW()-1,COLUMN()))),IFERROR(VLOOKUP($C45,הכנסות!$B:$Y,L$4-1,FALSE),""))</f>
        <v/>
      </c>
      <c r="M45" s="79" t="str">
        <f ca="1">IF($C45="סה""כ",SUM(INDIRECT(ADDRESS(6,COLUMN())&amp;":"&amp;ADDRESS(ROW()-1,COLUMN()))),IFERROR(VLOOKUP($C45,הכנסות!$B:$Y,M$4-1,FALSE),""))</f>
        <v/>
      </c>
      <c r="N45" s="79" t="str">
        <f ca="1">IF($C45="סה""כ",SUM(INDIRECT(ADDRESS(6,COLUMN())&amp;":"&amp;ADDRESS(ROW()-1,COLUMN()))),IFERROR(VLOOKUP($C45,הכנסות!$B:$Y,N$4-1,FALSE),""))</f>
        <v/>
      </c>
      <c r="O45" s="79" t="str">
        <f ca="1">IF($C45="סה""כ",SUM(INDIRECT(ADDRESS(6,COLUMN())&amp;":"&amp;ADDRESS(ROW()-1,COLUMN()))),IFERROR(VLOOKUP($C45,הכנסות!$B:$Y,O$4-1,FALSE),""))</f>
        <v/>
      </c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1"/>
    </row>
    <row r="46" spans="1:32" ht="16.5" thickBot="1" x14ac:dyDescent="0.3">
      <c r="A46" s="52">
        <f t="shared" si="0"/>
        <v>0</v>
      </c>
      <c r="B46" s="85"/>
      <c r="C46" s="75" t="str">
        <f>IF(OR(C45="סה""כ",C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" s="76" t="str">
        <f>IF(C46="סה""כ","",IFERROR(VLOOKUP($C46,הכנסות!$B:$X,5,FALSE),""))</f>
        <v/>
      </c>
      <c r="E46" s="77">
        <v>167435</v>
      </c>
      <c r="F46" s="77">
        <v>114565</v>
      </c>
      <c r="G46" s="77">
        <v>145246</v>
      </c>
      <c r="H46" s="78">
        <v>251440</v>
      </c>
      <c r="I46" s="78">
        <v>201029</v>
      </c>
      <c r="J46" s="78">
        <v>265358.28000000003</v>
      </c>
      <c r="K46" s="79" t="str">
        <f ca="1">IF($C46="סה""כ",SUM(INDIRECT(ADDRESS(6,COLUMN())&amp;":"&amp;ADDRESS(ROW()-1,COLUMN()))),IFERROR(VLOOKUP($C46,הכנסות!$B:$Y,K$4-1,FALSE),""))</f>
        <v/>
      </c>
      <c r="L46" s="79" t="str">
        <f ca="1">IF($C46="סה""כ",SUM(INDIRECT(ADDRESS(6,COLUMN())&amp;":"&amp;ADDRESS(ROW()-1,COLUMN()))),IFERROR(VLOOKUP($C46,הכנסות!$B:$Y,L$4-1,FALSE),""))</f>
        <v/>
      </c>
      <c r="M46" s="79" t="str">
        <f ca="1">IF($C46="סה""כ",SUM(INDIRECT(ADDRESS(6,COLUMN())&amp;":"&amp;ADDRESS(ROW()-1,COLUMN()))),IFERROR(VLOOKUP($C46,הכנסות!$B:$Y,M$4-1,FALSE),""))</f>
        <v/>
      </c>
      <c r="N46" s="79" t="str">
        <f ca="1">IF($C46="סה""כ",SUM(INDIRECT(ADDRESS(6,COLUMN())&amp;":"&amp;ADDRESS(ROW()-1,COLUMN()))),IFERROR(VLOOKUP($C46,הכנסות!$B:$Y,N$4-1,FALSE),""))</f>
        <v/>
      </c>
      <c r="O46" s="79" t="str">
        <f ca="1">IF($C46="סה""כ",SUM(INDIRECT(ADDRESS(6,COLUMN())&amp;":"&amp;ADDRESS(ROW()-1,COLUMN()))),IFERROR(VLOOKUP($C46,הכנסות!$B:$Y,O$4-1,FALSE),""))</f>
        <v/>
      </c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1"/>
    </row>
    <row r="47" spans="1:32" ht="16.5" thickBot="1" x14ac:dyDescent="0.3">
      <c r="A47" s="52">
        <f t="shared" si="0"/>
        <v>0</v>
      </c>
      <c r="B47" s="85"/>
      <c r="C47" s="75" t="str">
        <f>IF(OR(C46="סה""כ",C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" s="76" t="str">
        <f>IF(C47="סה""כ","",IFERROR(VLOOKUP($C47,הכנסות!$B:$X,5,FALSE),""))</f>
        <v/>
      </c>
      <c r="E47" s="77">
        <v>167435</v>
      </c>
      <c r="F47" s="77">
        <v>114565</v>
      </c>
      <c r="G47" s="77">
        <v>145246</v>
      </c>
      <c r="H47" s="78">
        <v>251440</v>
      </c>
      <c r="I47" s="78">
        <v>201029</v>
      </c>
      <c r="J47" s="78">
        <v>265358.28000000003</v>
      </c>
      <c r="K47" s="79" t="str">
        <f ca="1">IF($C47="סה""כ",SUM(INDIRECT(ADDRESS(6,COLUMN())&amp;":"&amp;ADDRESS(ROW()-1,COLUMN()))),IFERROR(VLOOKUP($C47,הכנסות!$B:$Y,K$4-1,FALSE),""))</f>
        <v/>
      </c>
      <c r="L47" s="79" t="str">
        <f ca="1">IF($C47="סה""כ",SUM(INDIRECT(ADDRESS(6,COLUMN())&amp;":"&amp;ADDRESS(ROW()-1,COLUMN()))),IFERROR(VLOOKUP($C47,הכנסות!$B:$Y,L$4-1,FALSE),""))</f>
        <v/>
      </c>
      <c r="M47" s="79" t="str">
        <f ca="1">IF($C47="סה""כ",SUM(INDIRECT(ADDRESS(6,COLUMN())&amp;":"&amp;ADDRESS(ROW()-1,COLUMN()))),IFERROR(VLOOKUP($C47,הכנסות!$B:$Y,M$4-1,FALSE),""))</f>
        <v/>
      </c>
      <c r="N47" s="79" t="str">
        <f ca="1">IF($C47="סה""כ",SUM(INDIRECT(ADDRESS(6,COLUMN())&amp;":"&amp;ADDRESS(ROW()-1,COLUMN()))),IFERROR(VLOOKUP($C47,הכנסות!$B:$Y,N$4-1,FALSE),""))</f>
        <v/>
      </c>
      <c r="O47" s="79" t="str">
        <f ca="1">IF($C47="סה""כ",SUM(INDIRECT(ADDRESS(6,COLUMN())&amp;":"&amp;ADDRESS(ROW()-1,COLUMN()))),IFERROR(VLOOKUP($C47,הכנסות!$B:$Y,O$4-1,FALSE),""))</f>
        <v/>
      </c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1"/>
    </row>
    <row r="48" spans="1:32" ht="16.5" thickBot="1" x14ac:dyDescent="0.3">
      <c r="A48" s="52">
        <f t="shared" si="0"/>
        <v>0</v>
      </c>
      <c r="B48" s="85"/>
      <c r="C48" s="75" t="str">
        <f>IF(OR(C47="סה""כ",C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" s="76" t="str">
        <f>IF(C48="סה""כ","",IFERROR(VLOOKUP($C48,הכנסות!$B:$X,5,FALSE),""))</f>
        <v/>
      </c>
      <c r="E48" s="77">
        <v>167435</v>
      </c>
      <c r="F48" s="77">
        <v>114565</v>
      </c>
      <c r="G48" s="77">
        <v>145246</v>
      </c>
      <c r="H48" s="78">
        <v>251440</v>
      </c>
      <c r="I48" s="78">
        <v>201029</v>
      </c>
      <c r="J48" s="78">
        <v>265358.28000000003</v>
      </c>
      <c r="K48" s="79" t="str">
        <f ca="1">IF($C48="סה""כ",SUM(INDIRECT(ADDRESS(6,COLUMN())&amp;":"&amp;ADDRESS(ROW()-1,COLUMN()))),IFERROR(VLOOKUP($C48,הכנסות!$B:$Y,K$4-1,FALSE),""))</f>
        <v/>
      </c>
      <c r="L48" s="79" t="str">
        <f ca="1">IF($C48="סה""כ",SUM(INDIRECT(ADDRESS(6,COLUMN())&amp;":"&amp;ADDRESS(ROW()-1,COLUMN()))),IFERROR(VLOOKUP($C48,הכנסות!$B:$Y,L$4-1,FALSE),""))</f>
        <v/>
      </c>
      <c r="M48" s="79" t="str">
        <f ca="1">IF($C48="סה""כ",SUM(INDIRECT(ADDRESS(6,COLUMN())&amp;":"&amp;ADDRESS(ROW()-1,COLUMN()))),IFERROR(VLOOKUP($C48,הכנסות!$B:$Y,M$4-1,FALSE),""))</f>
        <v/>
      </c>
      <c r="N48" s="79" t="str">
        <f ca="1">IF($C48="סה""כ",SUM(INDIRECT(ADDRESS(6,COLUMN())&amp;":"&amp;ADDRESS(ROW()-1,COLUMN()))),IFERROR(VLOOKUP($C48,הכנסות!$B:$Y,N$4-1,FALSE),""))</f>
        <v/>
      </c>
      <c r="O48" s="79" t="str">
        <f ca="1">IF($C48="סה""כ",SUM(INDIRECT(ADDRESS(6,COLUMN())&amp;":"&amp;ADDRESS(ROW()-1,COLUMN()))),IFERROR(VLOOKUP($C48,הכנסות!$B:$Y,O$4-1,FALSE),""))</f>
        <v/>
      </c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1"/>
    </row>
    <row r="49" spans="1:32" ht="16.5" thickBot="1" x14ac:dyDescent="0.3">
      <c r="A49" s="52">
        <f t="shared" si="0"/>
        <v>0</v>
      </c>
      <c r="B49" s="85"/>
      <c r="C49" s="75" t="str">
        <f>IF(OR(C48="סה""כ",C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" s="76" t="str">
        <f>IF(C49="סה""כ","",IFERROR(VLOOKUP($C49,הכנסות!$B:$X,5,FALSE),""))</f>
        <v/>
      </c>
      <c r="E49" s="77">
        <v>167435</v>
      </c>
      <c r="F49" s="77">
        <v>114565</v>
      </c>
      <c r="G49" s="77">
        <v>145246</v>
      </c>
      <c r="H49" s="78">
        <v>251440</v>
      </c>
      <c r="I49" s="78">
        <v>201029</v>
      </c>
      <c r="J49" s="78">
        <v>265358.28000000003</v>
      </c>
      <c r="K49" s="79" t="str">
        <f ca="1">IF($C49="סה""כ",SUM(INDIRECT(ADDRESS(6,COLUMN())&amp;":"&amp;ADDRESS(ROW()-1,COLUMN()))),IFERROR(VLOOKUP($C49,הכנסות!$B:$Y,K$4-1,FALSE),""))</f>
        <v/>
      </c>
      <c r="L49" s="79" t="str">
        <f ca="1">IF($C49="סה""כ",SUM(INDIRECT(ADDRESS(6,COLUMN())&amp;":"&amp;ADDRESS(ROW()-1,COLUMN()))),IFERROR(VLOOKUP($C49,הכנסות!$B:$Y,L$4-1,FALSE),""))</f>
        <v/>
      </c>
      <c r="M49" s="79" t="str">
        <f ca="1">IF($C49="סה""כ",SUM(INDIRECT(ADDRESS(6,COLUMN())&amp;":"&amp;ADDRESS(ROW()-1,COLUMN()))),IFERROR(VLOOKUP($C49,הכנסות!$B:$Y,M$4-1,FALSE),""))</f>
        <v/>
      </c>
      <c r="N49" s="79" t="str">
        <f ca="1">IF($C49="סה""כ",SUM(INDIRECT(ADDRESS(6,COLUMN())&amp;":"&amp;ADDRESS(ROW()-1,COLUMN()))),IFERROR(VLOOKUP($C49,הכנסות!$B:$Y,N$4-1,FALSE),""))</f>
        <v/>
      </c>
      <c r="O49" s="79" t="str">
        <f ca="1">IF($C49="סה""כ",SUM(INDIRECT(ADDRESS(6,COLUMN())&amp;":"&amp;ADDRESS(ROW()-1,COLUMN()))),IFERROR(VLOOKUP($C49,הכנסות!$B:$Y,O$4-1,FALSE),""))</f>
        <v/>
      </c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1"/>
    </row>
    <row r="50" spans="1:32" ht="16.5" thickBot="1" x14ac:dyDescent="0.3">
      <c r="A50" s="52">
        <f t="shared" si="0"/>
        <v>0</v>
      </c>
      <c r="B50" s="85"/>
      <c r="C50" s="75" t="str">
        <f>IF(OR(C49="סה""כ",C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" s="76" t="str">
        <f>IF(C50="סה""כ","",IFERROR(VLOOKUP($C50,הכנסות!$B:$X,5,FALSE),""))</f>
        <v/>
      </c>
      <c r="E50" s="77">
        <v>167435</v>
      </c>
      <c r="F50" s="77">
        <v>114565</v>
      </c>
      <c r="G50" s="77">
        <v>145246</v>
      </c>
      <c r="H50" s="78">
        <v>251440</v>
      </c>
      <c r="I50" s="78">
        <v>201029</v>
      </c>
      <c r="J50" s="78">
        <v>265358.28000000003</v>
      </c>
      <c r="K50" s="79" t="str">
        <f ca="1">IF($C50="סה""כ",SUM(INDIRECT(ADDRESS(6,COLUMN())&amp;":"&amp;ADDRESS(ROW()-1,COLUMN()))),IFERROR(VLOOKUP($C50,הכנסות!$B:$Y,K$4-1,FALSE),""))</f>
        <v/>
      </c>
      <c r="L50" s="79" t="str">
        <f ca="1">IF($C50="סה""כ",SUM(INDIRECT(ADDRESS(6,COLUMN())&amp;":"&amp;ADDRESS(ROW()-1,COLUMN()))),IFERROR(VLOOKUP($C50,הכנסות!$B:$Y,L$4-1,FALSE),""))</f>
        <v/>
      </c>
      <c r="M50" s="79" t="str">
        <f ca="1">IF($C50="סה""כ",SUM(INDIRECT(ADDRESS(6,COLUMN())&amp;":"&amp;ADDRESS(ROW()-1,COLUMN()))),IFERROR(VLOOKUP($C50,הכנסות!$B:$Y,M$4-1,FALSE),""))</f>
        <v/>
      </c>
      <c r="N50" s="79" t="str">
        <f ca="1">IF($C50="סה""כ",SUM(INDIRECT(ADDRESS(6,COLUMN())&amp;":"&amp;ADDRESS(ROW()-1,COLUMN()))),IFERROR(VLOOKUP($C50,הכנסות!$B:$Y,N$4-1,FALSE),""))</f>
        <v/>
      </c>
      <c r="O50" s="79" t="str">
        <f ca="1">IF($C50="סה""כ",SUM(INDIRECT(ADDRESS(6,COLUMN())&amp;":"&amp;ADDRESS(ROW()-1,COLUMN()))),IFERROR(VLOOKUP($C50,הכנסות!$B:$Y,O$4-1,FALSE),""))</f>
        <v/>
      </c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1"/>
    </row>
    <row r="51" spans="1:32" ht="16.5" thickBot="1" x14ac:dyDescent="0.3">
      <c r="A51" s="52">
        <f t="shared" si="0"/>
        <v>0</v>
      </c>
      <c r="B51" s="85"/>
      <c r="C51" s="75" t="str">
        <f>IF(OR(C50="סה""כ",C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" s="76" t="str">
        <f>IF(C51="סה""כ","",IFERROR(VLOOKUP($C51,הכנסות!$B:$X,5,FALSE),""))</f>
        <v/>
      </c>
      <c r="E51" s="77">
        <v>167435</v>
      </c>
      <c r="F51" s="77">
        <v>114565</v>
      </c>
      <c r="G51" s="77">
        <v>145246</v>
      </c>
      <c r="H51" s="78">
        <v>251440</v>
      </c>
      <c r="I51" s="78">
        <v>201029</v>
      </c>
      <c r="J51" s="78">
        <v>265358.28000000003</v>
      </c>
      <c r="K51" s="79" t="str">
        <f ca="1">IF($C51="סה""כ",SUM(INDIRECT(ADDRESS(6,COLUMN())&amp;":"&amp;ADDRESS(ROW()-1,COLUMN()))),IFERROR(VLOOKUP($C51,הכנסות!$B:$Y,K$4-1,FALSE),""))</f>
        <v/>
      </c>
      <c r="L51" s="79" t="str">
        <f ca="1">IF($C51="סה""כ",SUM(INDIRECT(ADDRESS(6,COLUMN())&amp;":"&amp;ADDRESS(ROW()-1,COLUMN()))),IFERROR(VLOOKUP($C51,הכנסות!$B:$Y,L$4-1,FALSE),""))</f>
        <v/>
      </c>
      <c r="M51" s="79" t="str">
        <f ca="1">IF($C51="סה""כ",SUM(INDIRECT(ADDRESS(6,COLUMN())&amp;":"&amp;ADDRESS(ROW()-1,COLUMN()))),IFERROR(VLOOKUP($C51,הכנסות!$B:$Y,M$4-1,FALSE),""))</f>
        <v/>
      </c>
      <c r="N51" s="79" t="str">
        <f ca="1">IF($C51="סה""כ",SUM(INDIRECT(ADDRESS(6,COLUMN())&amp;":"&amp;ADDRESS(ROW()-1,COLUMN()))),IFERROR(VLOOKUP($C51,הכנסות!$B:$Y,N$4-1,FALSE),""))</f>
        <v/>
      </c>
      <c r="O51" s="79" t="str">
        <f ca="1">IF($C51="סה""כ",SUM(INDIRECT(ADDRESS(6,COLUMN())&amp;":"&amp;ADDRESS(ROW()-1,COLUMN()))),IFERROR(VLOOKUP($C51,הכנסות!$B:$Y,O$4-1,FALSE),""))</f>
        <v/>
      </c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1"/>
    </row>
    <row r="52" spans="1:32" ht="16.5" thickBot="1" x14ac:dyDescent="0.3">
      <c r="A52" s="52">
        <f t="shared" si="0"/>
        <v>0</v>
      </c>
      <c r="B52" s="85"/>
      <c r="C52" s="75" t="str">
        <f>IF(OR(C51="סה""כ",C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" s="76" t="str">
        <f>IF(C52="סה""כ","",IFERROR(VLOOKUP($C52,הכנסות!$B:$X,5,FALSE),""))</f>
        <v/>
      </c>
      <c r="E52" s="77">
        <v>167435</v>
      </c>
      <c r="F52" s="77">
        <v>114565</v>
      </c>
      <c r="G52" s="77">
        <v>145246</v>
      </c>
      <c r="H52" s="78">
        <v>251440</v>
      </c>
      <c r="I52" s="78">
        <v>201029</v>
      </c>
      <c r="J52" s="78">
        <v>265358.28000000003</v>
      </c>
      <c r="K52" s="79" t="str">
        <f ca="1">IF($C52="סה""כ",SUM(INDIRECT(ADDRESS(6,COLUMN())&amp;":"&amp;ADDRESS(ROW()-1,COLUMN()))),IFERROR(VLOOKUP($C52,הכנסות!$B:$Y,K$4-1,FALSE),""))</f>
        <v/>
      </c>
      <c r="L52" s="79" t="str">
        <f ca="1">IF($C52="סה""כ",SUM(INDIRECT(ADDRESS(6,COLUMN())&amp;":"&amp;ADDRESS(ROW()-1,COLUMN()))),IFERROR(VLOOKUP($C52,הכנסות!$B:$Y,L$4-1,FALSE),""))</f>
        <v/>
      </c>
      <c r="M52" s="79" t="str">
        <f ca="1">IF($C52="סה""כ",SUM(INDIRECT(ADDRESS(6,COLUMN())&amp;":"&amp;ADDRESS(ROW()-1,COLUMN()))),IFERROR(VLOOKUP($C52,הכנסות!$B:$Y,M$4-1,FALSE),""))</f>
        <v/>
      </c>
      <c r="N52" s="79" t="str">
        <f ca="1">IF($C52="סה""כ",SUM(INDIRECT(ADDRESS(6,COLUMN())&amp;":"&amp;ADDRESS(ROW()-1,COLUMN()))),IFERROR(VLOOKUP($C52,הכנסות!$B:$Y,N$4-1,FALSE),""))</f>
        <v/>
      </c>
      <c r="O52" s="79" t="str">
        <f ca="1">IF($C52="סה""כ",SUM(INDIRECT(ADDRESS(6,COLUMN())&amp;":"&amp;ADDRESS(ROW()-1,COLUMN()))),IFERROR(VLOOKUP($C52,הכנסות!$B:$Y,O$4-1,FALSE),""))</f>
        <v/>
      </c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1"/>
    </row>
    <row r="53" spans="1:32" ht="16.5" thickBot="1" x14ac:dyDescent="0.3">
      <c r="A53" s="52">
        <f t="shared" si="0"/>
        <v>0</v>
      </c>
      <c r="B53" s="85"/>
      <c r="C53" s="75" t="str">
        <f>IF(OR(C52="סה""כ",C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" s="76" t="str">
        <f>IF(C53="סה""כ","",IFERROR(VLOOKUP($C53,הכנסות!$B:$X,5,FALSE),""))</f>
        <v/>
      </c>
      <c r="E53" s="77">
        <v>167435</v>
      </c>
      <c r="F53" s="77">
        <v>114565</v>
      </c>
      <c r="G53" s="77">
        <v>145246</v>
      </c>
      <c r="H53" s="78">
        <v>251440</v>
      </c>
      <c r="I53" s="78">
        <v>201029</v>
      </c>
      <c r="J53" s="78">
        <v>265358.28000000003</v>
      </c>
      <c r="K53" s="79" t="str">
        <f ca="1">IF($C53="סה""כ",SUM(INDIRECT(ADDRESS(6,COLUMN())&amp;":"&amp;ADDRESS(ROW()-1,COLUMN()))),IFERROR(VLOOKUP($C53,הכנסות!$B:$Y,K$4-1,FALSE),""))</f>
        <v/>
      </c>
      <c r="L53" s="79" t="str">
        <f ca="1">IF($C53="סה""כ",SUM(INDIRECT(ADDRESS(6,COLUMN())&amp;":"&amp;ADDRESS(ROW()-1,COLUMN()))),IFERROR(VLOOKUP($C53,הכנסות!$B:$Y,L$4-1,FALSE),""))</f>
        <v/>
      </c>
      <c r="M53" s="79" t="str">
        <f ca="1">IF($C53="סה""כ",SUM(INDIRECT(ADDRESS(6,COLUMN())&amp;":"&amp;ADDRESS(ROW()-1,COLUMN()))),IFERROR(VLOOKUP($C53,הכנסות!$B:$Y,M$4-1,FALSE),""))</f>
        <v/>
      </c>
      <c r="N53" s="79" t="str">
        <f ca="1">IF($C53="סה""כ",SUM(INDIRECT(ADDRESS(6,COLUMN())&amp;":"&amp;ADDRESS(ROW()-1,COLUMN()))),IFERROR(VLOOKUP($C53,הכנסות!$B:$Y,N$4-1,FALSE),""))</f>
        <v/>
      </c>
      <c r="O53" s="79" t="str">
        <f ca="1">IF($C53="סה""כ",SUM(INDIRECT(ADDRESS(6,COLUMN())&amp;":"&amp;ADDRESS(ROW()-1,COLUMN()))),IFERROR(VLOOKUP($C53,הכנסות!$B:$Y,O$4-1,FALSE),""))</f>
        <v/>
      </c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1"/>
    </row>
    <row r="54" spans="1:32" ht="16.5" thickBot="1" x14ac:dyDescent="0.3">
      <c r="A54" s="52">
        <f t="shared" si="0"/>
        <v>0</v>
      </c>
      <c r="B54" s="85"/>
      <c r="C54" s="75" t="str">
        <f>IF(OR(C53="סה""כ",C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" s="76" t="str">
        <f>IF(C54="סה""כ","",IFERROR(VLOOKUP($C54,הכנסות!$B:$X,5,FALSE),""))</f>
        <v/>
      </c>
      <c r="E54" s="77">
        <v>167435</v>
      </c>
      <c r="F54" s="77">
        <v>114565</v>
      </c>
      <c r="G54" s="77">
        <v>145246</v>
      </c>
      <c r="H54" s="78">
        <v>251440</v>
      </c>
      <c r="I54" s="78">
        <v>201029</v>
      </c>
      <c r="J54" s="78">
        <v>265358.28000000003</v>
      </c>
      <c r="K54" s="79" t="str">
        <f ca="1">IF($C54="סה""כ",SUM(INDIRECT(ADDRESS(6,COLUMN())&amp;":"&amp;ADDRESS(ROW()-1,COLUMN()))),IFERROR(VLOOKUP($C54,הכנסות!$B:$Y,K$4-1,FALSE),""))</f>
        <v/>
      </c>
      <c r="L54" s="79" t="str">
        <f ca="1">IF($C54="סה""כ",SUM(INDIRECT(ADDRESS(6,COLUMN())&amp;":"&amp;ADDRESS(ROW()-1,COLUMN()))),IFERROR(VLOOKUP($C54,הכנסות!$B:$Y,L$4-1,FALSE),""))</f>
        <v/>
      </c>
      <c r="M54" s="79" t="str">
        <f ca="1">IF($C54="סה""כ",SUM(INDIRECT(ADDRESS(6,COLUMN())&amp;":"&amp;ADDRESS(ROW()-1,COLUMN()))),IFERROR(VLOOKUP($C54,הכנסות!$B:$Y,M$4-1,FALSE),""))</f>
        <v/>
      </c>
      <c r="N54" s="79" t="str">
        <f ca="1">IF($C54="סה""כ",SUM(INDIRECT(ADDRESS(6,COLUMN())&amp;":"&amp;ADDRESS(ROW()-1,COLUMN()))),IFERROR(VLOOKUP($C54,הכנסות!$B:$Y,N$4-1,FALSE),""))</f>
        <v/>
      </c>
      <c r="O54" s="79" t="str">
        <f ca="1">IF($C54="סה""כ",SUM(INDIRECT(ADDRESS(6,COLUMN())&amp;":"&amp;ADDRESS(ROW()-1,COLUMN()))),IFERROR(VLOOKUP($C54,הכנסות!$B:$Y,O$4-1,FALSE),""))</f>
        <v/>
      </c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1"/>
    </row>
    <row r="55" spans="1:32" ht="16.5" thickBot="1" x14ac:dyDescent="0.3">
      <c r="A55" s="52">
        <f t="shared" si="0"/>
        <v>0</v>
      </c>
      <c r="B55" s="85"/>
      <c r="C55" s="75" t="str">
        <f>IF(OR(C54="סה""כ",C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" s="76" t="str">
        <f>IF(C55="סה""כ","",IFERROR(VLOOKUP($C55,הכנסות!$B:$X,5,FALSE),""))</f>
        <v/>
      </c>
      <c r="E55" s="77">
        <v>167435</v>
      </c>
      <c r="F55" s="77">
        <v>114565</v>
      </c>
      <c r="G55" s="77">
        <v>145246</v>
      </c>
      <c r="H55" s="78">
        <v>251440</v>
      </c>
      <c r="I55" s="78">
        <v>201029</v>
      </c>
      <c r="J55" s="78">
        <v>265358.28000000003</v>
      </c>
      <c r="K55" s="79" t="str">
        <f ca="1">IF($C55="סה""כ",SUM(INDIRECT(ADDRESS(6,COLUMN())&amp;":"&amp;ADDRESS(ROW()-1,COLUMN()))),IFERROR(VLOOKUP($C55,הכנסות!$B:$Y,K$4-1,FALSE),""))</f>
        <v/>
      </c>
      <c r="L55" s="79" t="str">
        <f ca="1">IF($C55="סה""כ",SUM(INDIRECT(ADDRESS(6,COLUMN())&amp;":"&amp;ADDRESS(ROW()-1,COLUMN()))),IFERROR(VLOOKUP($C55,הכנסות!$B:$Y,L$4-1,FALSE),""))</f>
        <v/>
      </c>
      <c r="M55" s="79" t="str">
        <f ca="1">IF($C55="סה""כ",SUM(INDIRECT(ADDRESS(6,COLUMN())&amp;":"&amp;ADDRESS(ROW()-1,COLUMN()))),IFERROR(VLOOKUP($C55,הכנסות!$B:$Y,M$4-1,FALSE),""))</f>
        <v/>
      </c>
      <c r="N55" s="79" t="str">
        <f ca="1">IF($C55="סה""כ",SUM(INDIRECT(ADDRESS(6,COLUMN())&amp;":"&amp;ADDRESS(ROW()-1,COLUMN()))),IFERROR(VLOOKUP($C55,הכנסות!$B:$Y,N$4-1,FALSE),""))</f>
        <v/>
      </c>
      <c r="O55" s="79" t="str">
        <f ca="1">IF($C55="סה""כ",SUM(INDIRECT(ADDRESS(6,COLUMN())&amp;":"&amp;ADDRESS(ROW()-1,COLUMN()))),IFERROR(VLOOKUP($C55,הכנסות!$B:$Y,O$4-1,FALSE),""))</f>
        <v/>
      </c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1"/>
    </row>
    <row r="56" spans="1:32" ht="16.5" thickBot="1" x14ac:dyDescent="0.3">
      <c r="A56" s="52">
        <f t="shared" si="0"/>
        <v>0</v>
      </c>
      <c r="B56" s="85"/>
      <c r="C56" s="75" t="str">
        <f>IF(OR(C55="סה""כ",C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" s="76" t="str">
        <f>IF(C56="סה""כ","",IFERROR(VLOOKUP($C56,הכנסות!$B:$X,5,FALSE),""))</f>
        <v/>
      </c>
      <c r="E56" s="77">
        <v>167435</v>
      </c>
      <c r="F56" s="77">
        <v>114565</v>
      </c>
      <c r="G56" s="77">
        <v>145246</v>
      </c>
      <c r="H56" s="78">
        <v>251440</v>
      </c>
      <c r="I56" s="78">
        <v>201029</v>
      </c>
      <c r="J56" s="78">
        <v>265358.28000000003</v>
      </c>
      <c r="K56" s="79" t="str">
        <f ca="1">IF($C56="סה""כ",SUM(INDIRECT(ADDRESS(6,COLUMN())&amp;":"&amp;ADDRESS(ROW()-1,COLUMN()))),IFERROR(VLOOKUP($C56,הכנסות!$B:$Y,K$4-1,FALSE),""))</f>
        <v/>
      </c>
      <c r="L56" s="79" t="str">
        <f ca="1">IF($C56="סה""כ",SUM(INDIRECT(ADDRESS(6,COLUMN())&amp;":"&amp;ADDRESS(ROW()-1,COLUMN()))),IFERROR(VLOOKUP($C56,הכנסות!$B:$Y,L$4-1,FALSE),""))</f>
        <v/>
      </c>
      <c r="M56" s="79" t="str">
        <f ca="1">IF($C56="סה""כ",SUM(INDIRECT(ADDRESS(6,COLUMN())&amp;":"&amp;ADDRESS(ROW()-1,COLUMN()))),IFERROR(VLOOKUP($C56,הכנסות!$B:$Y,M$4-1,FALSE),""))</f>
        <v/>
      </c>
      <c r="N56" s="79" t="str">
        <f ca="1">IF($C56="סה""כ",SUM(INDIRECT(ADDRESS(6,COLUMN())&amp;":"&amp;ADDRESS(ROW()-1,COLUMN()))),IFERROR(VLOOKUP($C56,הכנסות!$B:$Y,N$4-1,FALSE),""))</f>
        <v/>
      </c>
      <c r="O56" s="79" t="str">
        <f ca="1">IF($C56="סה""כ",SUM(INDIRECT(ADDRESS(6,COLUMN())&amp;":"&amp;ADDRESS(ROW()-1,COLUMN()))),IFERROR(VLOOKUP($C56,הכנסות!$B:$Y,O$4-1,FALSE),""))</f>
        <v/>
      </c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1"/>
    </row>
    <row r="57" spans="1:32" ht="16.5" thickBot="1" x14ac:dyDescent="0.3">
      <c r="A57" s="52">
        <f t="shared" si="0"/>
        <v>0</v>
      </c>
      <c r="B57" s="85"/>
      <c r="C57" s="75" t="str">
        <f>IF(OR(C56="סה""כ",C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" s="76" t="str">
        <f>IF(C57="סה""כ","",IFERROR(VLOOKUP($C57,הכנסות!$B:$X,5,FALSE),""))</f>
        <v/>
      </c>
      <c r="E57" s="77">
        <v>167435</v>
      </c>
      <c r="F57" s="77">
        <v>114565</v>
      </c>
      <c r="G57" s="77">
        <v>145246</v>
      </c>
      <c r="H57" s="78">
        <v>251440</v>
      </c>
      <c r="I57" s="78">
        <v>201029</v>
      </c>
      <c r="J57" s="78">
        <v>265358.28000000003</v>
      </c>
      <c r="K57" s="79" t="str">
        <f ca="1">IF($C57="סה""כ",SUM(INDIRECT(ADDRESS(6,COLUMN())&amp;":"&amp;ADDRESS(ROW()-1,COLUMN()))),IFERROR(VLOOKUP($C57,הכנסות!$B:$Y,K$4-1,FALSE),""))</f>
        <v/>
      </c>
      <c r="L57" s="79" t="str">
        <f ca="1">IF($C57="סה""כ",SUM(INDIRECT(ADDRESS(6,COLUMN())&amp;":"&amp;ADDRESS(ROW()-1,COLUMN()))),IFERROR(VLOOKUP($C57,הכנסות!$B:$Y,L$4-1,FALSE),""))</f>
        <v/>
      </c>
      <c r="M57" s="79" t="str">
        <f ca="1">IF($C57="סה""כ",SUM(INDIRECT(ADDRESS(6,COLUMN())&amp;":"&amp;ADDRESS(ROW()-1,COLUMN()))),IFERROR(VLOOKUP($C57,הכנסות!$B:$Y,M$4-1,FALSE),""))</f>
        <v/>
      </c>
      <c r="N57" s="79" t="str">
        <f ca="1">IF($C57="סה""כ",SUM(INDIRECT(ADDRESS(6,COLUMN())&amp;":"&amp;ADDRESS(ROW()-1,COLUMN()))),IFERROR(VLOOKUP($C57,הכנסות!$B:$Y,N$4-1,FALSE),""))</f>
        <v/>
      </c>
      <c r="O57" s="79" t="str">
        <f ca="1">IF($C57="סה""כ",SUM(INDIRECT(ADDRESS(6,COLUMN())&amp;":"&amp;ADDRESS(ROW()-1,COLUMN()))),IFERROR(VLOOKUP($C57,הכנסות!$B:$Y,O$4-1,FALSE),""))</f>
        <v/>
      </c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1"/>
    </row>
    <row r="58" spans="1:32" ht="16.5" thickBot="1" x14ac:dyDescent="0.3">
      <c r="A58" s="52">
        <f t="shared" si="0"/>
        <v>0</v>
      </c>
      <c r="B58" s="85"/>
      <c r="C58" s="75" t="str">
        <f>IF(OR(C57="סה""כ",C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" s="76" t="str">
        <f>IF(C58="סה""כ","",IFERROR(VLOOKUP($C58,הכנסות!$B:$X,5,FALSE),""))</f>
        <v/>
      </c>
      <c r="E58" s="77">
        <v>167435</v>
      </c>
      <c r="F58" s="77">
        <v>114565</v>
      </c>
      <c r="G58" s="77">
        <v>145246</v>
      </c>
      <c r="H58" s="78">
        <v>251440</v>
      </c>
      <c r="I58" s="78">
        <v>201029</v>
      </c>
      <c r="J58" s="78">
        <v>265358.28000000003</v>
      </c>
      <c r="K58" s="79" t="str">
        <f ca="1">IF($C58="סה""כ",SUM(INDIRECT(ADDRESS(6,COLUMN())&amp;":"&amp;ADDRESS(ROW()-1,COLUMN()))),IFERROR(VLOOKUP($C58,הכנסות!$B:$Y,K$4-1,FALSE),""))</f>
        <v/>
      </c>
      <c r="L58" s="79" t="str">
        <f ca="1">IF($C58="סה""כ",SUM(INDIRECT(ADDRESS(6,COLUMN())&amp;":"&amp;ADDRESS(ROW()-1,COLUMN()))),IFERROR(VLOOKUP($C58,הכנסות!$B:$Y,L$4-1,FALSE),""))</f>
        <v/>
      </c>
      <c r="M58" s="79" t="str">
        <f ca="1">IF($C58="סה""כ",SUM(INDIRECT(ADDRESS(6,COLUMN())&amp;":"&amp;ADDRESS(ROW()-1,COLUMN()))),IFERROR(VLOOKUP($C58,הכנסות!$B:$Y,M$4-1,FALSE),""))</f>
        <v/>
      </c>
      <c r="N58" s="79" t="str">
        <f ca="1">IF($C58="סה""כ",SUM(INDIRECT(ADDRESS(6,COLUMN())&amp;":"&amp;ADDRESS(ROW()-1,COLUMN()))),IFERROR(VLOOKUP($C58,הכנסות!$B:$Y,N$4-1,FALSE),""))</f>
        <v/>
      </c>
      <c r="O58" s="79" t="str">
        <f ca="1">IF($C58="סה""כ",SUM(INDIRECT(ADDRESS(6,COLUMN())&amp;":"&amp;ADDRESS(ROW()-1,COLUMN()))),IFERROR(VLOOKUP($C58,הכנסות!$B:$Y,O$4-1,FALSE),""))</f>
        <v/>
      </c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1"/>
    </row>
    <row r="59" spans="1:32" ht="16.5" thickBot="1" x14ac:dyDescent="0.3">
      <c r="A59" s="52">
        <f t="shared" si="0"/>
        <v>0</v>
      </c>
      <c r="B59" s="85"/>
      <c r="C59" s="75" t="str">
        <f>IF(OR(C58="סה""כ",C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" s="76" t="str">
        <f>IF(C59="סה""כ","",IFERROR(VLOOKUP($C59,הכנסות!$B:$X,5,FALSE),""))</f>
        <v/>
      </c>
      <c r="E59" s="77">
        <v>167435</v>
      </c>
      <c r="F59" s="77">
        <v>114565</v>
      </c>
      <c r="G59" s="77">
        <v>145246</v>
      </c>
      <c r="H59" s="78">
        <v>251440</v>
      </c>
      <c r="I59" s="78">
        <v>201029</v>
      </c>
      <c r="J59" s="78">
        <v>265358.28000000003</v>
      </c>
      <c r="K59" s="79" t="str">
        <f ca="1">IF($C59="סה""כ",SUM(INDIRECT(ADDRESS(6,COLUMN())&amp;":"&amp;ADDRESS(ROW()-1,COLUMN()))),IFERROR(VLOOKUP($C59,הכנסות!$B:$Y,K$4-1,FALSE),""))</f>
        <v/>
      </c>
      <c r="L59" s="79" t="str">
        <f ca="1">IF($C59="סה""כ",SUM(INDIRECT(ADDRESS(6,COLUMN())&amp;":"&amp;ADDRESS(ROW()-1,COLUMN()))),IFERROR(VLOOKUP($C59,הכנסות!$B:$Y,L$4-1,FALSE),""))</f>
        <v/>
      </c>
      <c r="M59" s="79" t="str">
        <f ca="1">IF($C59="סה""כ",SUM(INDIRECT(ADDRESS(6,COLUMN())&amp;":"&amp;ADDRESS(ROW()-1,COLUMN()))),IFERROR(VLOOKUP($C59,הכנסות!$B:$Y,M$4-1,FALSE),""))</f>
        <v/>
      </c>
      <c r="N59" s="79" t="str">
        <f ca="1">IF($C59="סה""כ",SUM(INDIRECT(ADDRESS(6,COLUMN())&amp;":"&amp;ADDRESS(ROW()-1,COLUMN()))),IFERROR(VLOOKUP($C59,הכנסות!$B:$Y,N$4-1,FALSE),""))</f>
        <v/>
      </c>
      <c r="O59" s="79" t="str">
        <f ca="1">IF($C59="סה""כ",SUM(INDIRECT(ADDRESS(6,COLUMN())&amp;":"&amp;ADDRESS(ROW()-1,COLUMN()))),IFERROR(VLOOKUP($C59,הכנסות!$B:$Y,O$4-1,FALSE),""))</f>
        <v/>
      </c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1"/>
    </row>
    <row r="60" spans="1:32" ht="16.5" thickBot="1" x14ac:dyDescent="0.3">
      <c r="A60" s="52">
        <f t="shared" si="0"/>
        <v>0</v>
      </c>
      <c r="B60" s="85"/>
      <c r="C60" s="75" t="str">
        <f>IF(OR(C59="סה""כ",C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" s="76" t="str">
        <f>IF(C60="סה""כ","",IFERROR(VLOOKUP($C60,הכנסות!$B:$X,5,FALSE),""))</f>
        <v/>
      </c>
      <c r="E60" s="77">
        <v>167435</v>
      </c>
      <c r="F60" s="77">
        <v>114565</v>
      </c>
      <c r="G60" s="77">
        <v>145246</v>
      </c>
      <c r="H60" s="78">
        <v>251440</v>
      </c>
      <c r="I60" s="78">
        <v>201029</v>
      </c>
      <c r="J60" s="78">
        <v>265358.28000000003</v>
      </c>
      <c r="K60" s="79" t="str">
        <f ca="1">IF($C60="סה""כ",SUM(INDIRECT(ADDRESS(6,COLUMN())&amp;":"&amp;ADDRESS(ROW()-1,COLUMN()))),IFERROR(VLOOKUP($C60,הכנסות!$B:$Y,K$4-1,FALSE),""))</f>
        <v/>
      </c>
      <c r="L60" s="79" t="str">
        <f ca="1">IF($C60="סה""כ",SUM(INDIRECT(ADDRESS(6,COLUMN())&amp;":"&amp;ADDRESS(ROW()-1,COLUMN()))),IFERROR(VLOOKUP($C60,הכנסות!$B:$Y,L$4-1,FALSE),""))</f>
        <v/>
      </c>
      <c r="M60" s="79" t="str">
        <f ca="1">IF($C60="סה""כ",SUM(INDIRECT(ADDRESS(6,COLUMN())&amp;":"&amp;ADDRESS(ROW()-1,COLUMN()))),IFERROR(VLOOKUP($C60,הכנסות!$B:$Y,M$4-1,FALSE),""))</f>
        <v/>
      </c>
      <c r="N60" s="79" t="str">
        <f ca="1">IF($C60="סה""כ",SUM(INDIRECT(ADDRESS(6,COLUMN())&amp;":"&amp;ADDRESS(ROW()-1,COLUMN()))),IFERROR(VLOOKUP($C60,הכנסות!$B:$Y,N$4-1,FALSE),""))</f>
        <v/>
      </c>
      <c r="O60" s="79" t="str">
        <f ca="1">IF($C60="סה""כ",SUM(INDIRECT(ADDRESS(6,COLUMN())&amp;":"&amp;ADDRESS(ROW()-1,COLUMN()))),IFERROR(VLOOKUP($C60,הכנסות!$B:$Y,O$4-1,FALSE),""))</f>
        <v/>
      </c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1"/>
    </row>
    <row r="61" spans="1:32" ht="16.5" thickBot="1" x14ac:dyDescent="0.3">
      <c r="A61" s="52">
        <f t="shared" si="0"/>
        <v>0</v>
      </c>
      <c r="C61" s="75" t="str">
        <f>IF(OR(C60="סה""כ",C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" s="76" t="str">
        <f>IF(C61="סה""כ","",IFERROR(VLOOKUP($C61,הכנסות!$B:$X,5,FALSE),""))</f>
        <v/>
      </c>
      <c r="E61" s="77">
        <v>167435</v>
      </c>
      <c r="F61" s="77">
        <v>114565</v>
      </c>
      <c r="G61" s="77">
        <v>145246</v>
      </c>
      <c r="H61" s="78">
        <v>251440</v>
      </c>
      <c r="I61" s="78">
        <v>201029</v>
      </c>
      <c r="J61" s="78">
        <v>265358.28000000003</v>
      </c>
      <c r="K61" s="79" t="str">
        <f ca="1">IF($C61="סה""כ",SUM(INDIRECT(ADDRESS(6,COLUMN())&amp;":"&amp;ADDRESS(ROW()-1,COLUMN()))),IFERROR(VLOOKUP($C61,הכנסות!$B:$Y,K$4-1,FALSE),""))</f>
        <v/>
      </c>
      <c r="L61" s="79" t="str">
        <f ca="1">IF($C61="סה""כ",SUM(INDIRECT(ADDRESS(6,COLUMN())&amp;":"&amp;ADDRESS(ROW()-1,COLUMN()))),IFERROR(VLOOKUP($C61,הכנסות!$B:$Y,L$4-1,FALSE),""))</f>
        <v/>
      </c>
      <c r="M61" s="79" t="str">
        <f ca="1">IF($C61="סה""כ",SUM(INDIRECT(ADDRESS(6,COLUMN())&amp;":"&amp;ADDRESS(ROW()-1,COLUMN()))),IFERROR(VLOOKUP($C61,הכנסות!$B:$Y,M$4-1,FALSE),""))</f>
        <v/>
      </c>
      <c r="N61" s="79" t="str">
        <f ca="1">IF($C61="סה""כ",SUM(INDIRECT(ADDRESS(6,COLUMN())&amp;":"&amp;ADDRESS(ROW()-1,COLUMN()))),IFERROR(VLOOKUP($C61,הכנסות!$B:$Y,N$4-1,FALSE),""))</f>
        <v/>
      </c>
      <c r="O61" s="79" t="str">
        <f ca="1">IF($C61="סה""כ",SUM(INDIRECT(ADDRESS(6,COLUMN())&amp;":"&amp;ADDRESS(ROW()-1,COLUMN()))),IFERROR(VLOOKUP($C61,הכנסות!$B:$Y,O$4-1,FALSE),""))</f>
        <v/>
      </c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1"/>
    </row>
    <row r="62" spans="1:32" ht="16.5" thickBot="1" x14ac:dyDescent="0.3">
      <c r="A62" s="52">
        <f t="shared" si="0"/>
        <v>0</v>
      </c>
      <c r="C62" s="75" t="str">
        <f>IF(OR(C61="סה""כ",C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" s="76" t="str">
        <f>IF(C62="סה""כ","",IFERROR(VLOOKUP($C62,הכנסות!$B:$X,5,FALSE),""))</f>
        <v/>
      </c>
      <c r="E62" s="77">
        <v>167435</v>
      </c>
      <c r="F62" s="77">
        <v>114565</v>
      </c>
      <c r="G62" s="77">
        <v>145246</v>
      </c>
      <c r="H62" s="78">
        <v>251440</v>
      </c>
      <c r="I62" s="78">
        <v>201029</v>
      </c>
      <c r="J62" s="78">
        <v>265358.28000000003</v>
      </c>
      <c r="K62" s="79" t="str">
        <f ca="1">IF($C62="סה""כ",SUM(INDIRECT(ADDRESS(6,COLUMN())&amp;":"&amp;ADDRESS(ROW()-1,COLUMN()))),IFERROR(VLOOKUP($C62,הכנסות!$B:$Y,K$4-1,FALSE),""))</f>
        <v/>
      </c>
      <c r="L62" s="79" t="str">
        <f ca="1">IF($C62="סה""כ",SUM(INDIRECT(ADDRESS(6,COLUMN())&amp;":"&amp;ADDRESS(ROW()-1,COLUMN()))),IFERROR(VLOOKUP($C62,הכנסות!$B:$Y,L$4-1,FALSE),""))</f>
        <v/>
      </c>
      <c r="M62" s="79" t="str">
        <f ca="1">IF($C62="סה""כ",SUM(INDIRECT(ADDRESS(6,COLUMN())&amp;":"&amp;ADDRESS(ROW()-1,COLUMN()))),IFERROR(VLOOKUP($C62,הכנסות!$B:$Y,M$4-1,FALSE),""))</f>
        <v/>
      </c>
      <c r="N62" s="79" t="str">
        <f ca="1">IF($C62="סה""כ",SUM(INDIRECT(ADDRESS(6,COLUMN())&amp;":"&amp;ADDRESS(ROW()-1,COLUMN()))),IFERROR(VLOOKUP($C62,הכנסות!$B:$Y,N$4-1,FALSE),""))</f>
        <v/>
      </c>
      <c r="O62" s="79" t="str">
        <f ca="1">IF($C62="סה""כ",SUM(INDIRECT(ADDRESS(6,COLUMN())&amp;":"&amp;ADDRESS(ROW()-1,COLUMN()))),IFERROR(VLOOKUP($C62,הכנסות!$B:$Y,O$4-1,FALSE),""))</f>
        <v/>
      </c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1"/>
    </row>
    <row r="63" spans="1:32" ht="16.5" thickBot="1" x14ac:dyDescent="0.3">
      <c r="A63" s="52">
        <f t="shared" si="0"/>
        <v>0</v>
      </c>
      <c r="C63" s="75" t="str">
        <f>IF(OR(C62="סה""כ",C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" s="76" t="str">
        <f>IF(C63="סה""כ","",IFERROR(VLOOKUP($C63,הכנסות!$B:$X,5,FALSE),""))</f>
        <v/>
      </c>
      <c r="E63" s="77">
        <v>167435</v>
      </c>
      <c r="F63" s="77">
        <v>114565</v>
      </c>
      <c r="G63" s="77">
        <v>145246</v>
      </c>
      <c r="H63" s="78">
        <v>251440</v>
      </c>
      <c r="I63" s="78">
        <v>201029</v>
      </c>
      <c r="J63" s="78">
        <v>265358.28000000003</v>
      </c>
      <c r="K63" s="79" t="str">
        <f ca="1">IF($C63="סה""כ",SUM(INDIRECT(ADDRESS(6,COLUMN())&amp;":"&amp;ADDRESS(ROW()-1,COLUMN()))),IFERROR(VLOOKUP($C63,הכנסות!$B:$Y,K$4-1,FALSE),""))</f>
        <v/>
      </c>
      <c r="L63" s="79" t="str">
        <f ca="1">IF($C63="סה""כ",SUM(INDIRECT(ADDRESS(6,COLUMN())&amp;":"&amp;ADDRESS(ROW()-1,COLUMN()))),IFERROR(VLOOKUP($C63,הכנסות!$B:$Y,L$4-1,FALSE),""))</f>
        <v/>
      </c>
      <c r="M63" s="79" t="str">
        <f ca="1">IF($C63="סה""כ",SUM(INDIRECT(ADDRESS(6,COLUMN())&amp;":"&amp;ADDRESS(ROW()-1,COLUMN()))),IFERROR(VLOOKUP($C63,הכנסות!$B:$Y,M$4-1,FALSE),""))</f>
        <v/>
      </c>
      <c r="N63" s="79" t="str">
        <f ca="1">IF($C63="סה""כ",SUM(INDIRECT(ADDRESS(6,COLUMN())&amp;":"&amp;ADDRESS(ROW()-1,COLUMN()))),IFERROR(VLOOKUP($C63,הכנסות!$B:$Y,N$4-1,FALSE),""))</f>
        <v/>
      </c>
      <c r="O63" s="79" t="str">
        <f ca="1">IF($C63="סה""כ",SUM(INDIRECT(ADDRESS(6,COLUMN())&amp;":"&amp;ADDRESS(ROW()-1,COLUMN()))),IFERROR(VLOOKUP($C63,הכנסות!$B:$Y,O$4-1,FALSE),""))</f>
        <v/>
      </c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1"/>
    </row>
    <row r="64" spans="1:32" ht="16.5" thickBot="1" x14ac:dyDescent="0.3">
      <c r="A64" s="52">
        <f t="shared" si="0"/>
        <v>0</v>
      </c>
      <c r="C64" s="75" t="str">
        <f>IF(OR(C63="סה""כ",C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4" s="76" t="str">
        <f>IF(C64="סה""כ","",IFERROR(VLOOKUP($C64,הכנסות!$B:$X,5,FALSE),""))</f>
        <v/>
      </c>
      <c r="E64" s="77">
        <v>167435</v>
      </c>
      <c r="F64" s="77">
        <v>114565</v>
      </c>
      <c r="G64" s="77">
        <v>145246</v>
      </c>
      <c r="H64" s="78">
        <v>251440</v>
      </c>
      <c r="I64" s="78">
        <v>201029</v>
      </c>
      <c r="J64" s="78">
        <v>265358.28000000003</v>
      </c>
      <c r="K64" s="79" t="str">
        <f ca="1">IF($C64="סה""כ",SUM(INDIRECT(ADDRESS(6,COLUMN())&amp;":"&amp;ADDRESS(ROW()-1,COLUMN()))),IFERROR(VLOOKUP($C64,הכנסות!$B:$Y,K$4-1,FALSE),""))</f>
        <v/>
      </c>
      <c r="L64" s="79" t="str">
        <f ca="1">IF($C64="סה""כ",SUM(INDIRECT(ADDRESS(6,COLUMN())&amp;":"&amp;ADDRESS(ROW()-1,COLUMN()))),IFERROR(VLOOKUP($C64,הכנסות!$B:$Y,L$4-1,FALSE),""))</f>
        <v/>
      </c>
      <c r="M64" s="79" t="str">
        <f ca="1">IF($C64="סה""כ",SUM(INDIRECT(ADDRESS(6,COLUMN())&amp;":"&amp;ADDRESS(ROW()-1,COLUMN()))),IFERROR(VLOOKUP($C64,הכנסות!$B:$Y,M$4-1,FALSE),""))</f>
        <v/>
      </c>
      <c r="N64" s="79" t="str">
        <f ca="1">IF($C64="סה""כ",SUM(INDIRECT(ADDRESS(6,COLUMN())&amp;":"&amp;ADDRESS(ROW()-1,COLUMN()))),IFERROR(VLOOKUP($C64,הכנסות!$B:$Y,N$4-1,FALSE),""))</f>
        <v/>
      </c>
      <c r="O64" s="79" t="str">
        <f ca="1">IF($C64="סה""כ",SUM(INDIRECT(ADDRESS(6,COLUMN())&amp;":"&amp;ADDRESS(ROW()-1,COLUMN()))),IFERROR(VLOOKUP($C64,הכנסות!$B:$Y,O$4-1,FALSE),""))</f>
        <v/>
      </c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1"/>
    </row>
    <row r="65" spans="1:32" ht="16.5" thickBot="1" x14ac:dyDescent="0.3">
      <c r="A65" s="52">
        <f t="shared" si="0"/>
        <v>0</v>
      </c>
      <c r="C65" s="75" t="str">
        <f>IF(OR(C64="סה""כ",C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5" s="76" t="str">
        <f>IF(C65="סה""כ","",IFERROR(VLOOKUP($C65,הכנסות!$B:$X,5,FALSE),""))</f>
        <v/>
      </c>
      <c r="E65" s="77">
        <v>167435</v>
      </c>
      <c r="F65" s="77">
        <v>114565</v>
      </c>
      <c r="G65" s="77">
        <v>145246</v>
      </c>
      <c r="H65" s="78">
        <v>251440</v>
      </c>
      <c r="I65" s="78">
        <v>201029</v>
      </c>
      <c r="J65" s="78">
        <v>265358.28000000003</v>
      </c>
      <c r="K65" s="79" t="str">
        <f ca="1">IF($C65="סה""כ",SUM(INDIRECT(ADDRESS(6,COLUMN())&amp;":"&amp;ADDRESS(ROW()-1,COLUMN()))),IFERROR(VLOOKUP($C65,הכנסות!$B:$Y,K$4-1,FALSE),""))</f>
        <v/>
      </c>
      <c r="L65" s="79" t="str">
        <f ca="1">IF($C65="סה""כ",SUM(INDIRECT(ADDRESS(6,COLUMN())&amp;":"&amp;ADDRESS(ROW()-1,COLUMN()))),IFERROR(VLOOKUP($C65,הכנסות!$B:$Y,L$4-1,FALSE),""))</f>
        <v/>
      </c>
      <c r="M65" s="79" t="str">
        <f ca="1">IF($C65="סה""כ",SUM(INDIRECT(ADDRESS(6,COLUMN())&amp;":"&amp;ADDRESS(ROW()-1,COLUMN()))),IFERROR(VLOOKUP($C65,הכנסות!$B:$Y,M$4-1,FALSE),""))</f>
        <v/>
      </c>
      <c r="N65" s="79" t="str">
        <f ca="1">IF($C65="סה""כ",SUM(INDIRECT(ADDRESS(6,COLUMN())&amp;":"&amp;ADDRESS(ROW()-1,COLUMN()))),IFERROR(VLOOKUP($C65,הכנסות!$B:$Y,N$4-1,FALSE),""))</f>
        <v/>
      </c>
      <c r="O65" s="79" t="str">
        <f ca="1">IF($C65="סה""כ",SUM(INDIRECT(ADDRESS(6,COLUMN())&amp;":"&amp;ADDRESS(ROW()-1,COLUMN()))),IFERROR(VLOOKUP($C65,הכנסות!$B:$Y,O$4-1,FALSE),""))</f>
        <v/>
      </c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1"/>
    </row>
    <row r="66" spans="1:32" ht="16.5" thickBot="1" x14ac:dyDescent="0.3">
      <c r="A66" s="52">
        <f t="shared" si="0"/>
        <v>0</v>
      </c>
      <c r="C66" s="75" t="str">
        <f>IF(OR(C65="סה""כ",C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6" s="76" t="str">
        <f>IF(C66="סה""כ","",IFERROR(VLOOKUP($C66,הכנסות!$B:$X,5,FALSE),""))</f>
        <v/>
      </c>
      <c r="E66" s="77">
        <v>167435</v>
      </c>
      <c r="F66" s="77">
        <v>114565</v>
      </c>
      <c r="G66" s="77">
        <v>145246</v>
      </c>
      <c r="H66" s="78">
        <v>251440</v>
      </c>
      <c r="I66" s="78">
        <v>201029</v>
      </c>
      <c r="J66" s="78">
        <v>265358.28000000003</v>
      </c>
      <c r="K66" s="79" t="str">
        <f ca="1">IF($C66="סה""כ",SUM(INDIRECT(ADDRESS(6,COLUMN())&amp;":"&amp;ADDRESS(ROW()-1,COLUMN()))),IFERROR(VLOOKUP($C66,הכנסות!$B:$Y,K$4-1,FALSE),""))</f>
        <v/>
      </c>
      <c r="L66" s="79" t="str">
        <f ca="1">IF($C66="סה""כ",SUM(INDIRECT(ADDRESS(6,COLUMN())&amp;":"&amp;ADDRESS(ROW()-1,COLUMN()))),IFERROR(VLOOKUP($C66,הכנסות!$B:$Y,L$4-1,FALSE),""))</f>
        <v/>
      </c>
      <c r="M66" s="79" t="str">
        <f ca="1">IF($C66="סה""כ",SUM(INDIRECT(ADDRESS(6,COLUMN())&amp;":"&amp;ADDRESS(ROW()-1,COLUMN()))),IFERROR(VLOOKUP($C66,הכנסות!$B:$Y,M$4-1,FALSE),""))</f>
        <v/>
      </c>
      <c r="N66" s="79" t="str">
        <f ca="1">IF($C66="סה""כ",SUM(INDIRECT(ADDRESS(6,COLUMN())&amp;":"&amp;ADDRESS(ROW()-1,COLUMN()))),IFERROR(VLOOKUP($C66,הכנסות!$B:$Y,N$4-1,FALSE),""))</f>
        <v/>
      </c>
      <c r="O66" s="79" t="str">
        <f ca="1">IF($C66="סה""כ",SUM(INDIRECT(ADDRESS(6,COLUMN())&amp;":"&amp;ADDRESS(ROW()-1,COLUMN()))),IFERROR(VLOOKUP($C66,הכנסות!$B:$Y,O$4-1,FALSE),""))</f>
        <v/>
      </c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1"/>
    </row>
    <row r="67" spans="1:32" ht="16.5" thickBot="1" x14ac:dyDescent="0.3">
      <c r="A67" s="52">
        <f t="shared" si="0"/>
        <v>0</v>
      </c>
      <c r="C67" s="75" t="str">
        <f>IF(OR(C66="סה""כ",C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7" s="76" t="str">
        <f>IF(C67="סה""כ","",IFERROR(VLOOKUP($C67,הכנסות!$B:$X,5,FALSE),""))</f>
        <v/>
      </c>
      <c r="E67" s="77">
        <v>167435</v>
      </c>
      <c r="F67" s="77">
        <v>114565</v>
      </c>
      <c r="G67" s="77">
        <v>145246</v>
      </c>
      <c r="H67" s="78">
        <v>251440</v>
      </c>
      <c r="I67" s="78">
        <v>201029</v>
      </c>
      <c r="J67" s="78">
        <v>265358.28000000003</v>
      </c>
      <c r="K67" s="79" t="str">
        <f ca="1">IF($C67="סה""כ",SUM(INDIRECT(ADDRESS(6,COLUMN())&amp;":"&amp;ADDRESS(ROW()-1,COLUMN()))),IFERROR(VLOOKUP($C67,הכנסות!$B:$Y,K$4-1,FALSE),""))</f>
        <v/>
      </c>
      <c r="L67" s="79" t="str">
        <f ca="1">IF($C67="סה""כ",SUM(INDIRECT(ADDRESS(6,COLUMN())&amp;":"&amp;ADDRESS(ROW()-1,COLUMN()))),IFERROR(VLOOKUP($C67,הכנסות!$B:$Y,L$4-1,FALSE),""))</f>
        <v/>
      </c>
      <c r="M67" s="79" t="str">
        <f ca="1">IF($C67="סה""כ",SUM(INDIRECT(ADDRESS(6,COLUMN())&amp;":"&amp;ADDRESS(ROW()-1,COLUMN()))),IFERROR(VLOOKUP($C67,הכנסות!$B:$Y,M$4-1,FALSE),""))</f>
        <v/>
      </c>
      <c r="N67" s="79" t="str">
        <f ca="1">IF($C67="סה""כ",SUM(INDIRECT(ADDRESS(6,COLUMN())&amp;":"&amp;ADDRESS(ROW()-1,COLUMN()))),IFERROR(VLOOKUP($C67,הכנסות!$B:$Y,N$4-1,FALSE),""))</f>
        <v/>
      </c>
      <c r="O67" s="79" t="str">
        <f ca="1">IF($C67="סה""כ",SUM(INDIRECT(ADDRESS(6,COLUMN())&amp;":"&amp;ADDRESS(ROW()-1,COLUMN()))),IFERROR(VLOOKUP($C67,הכנסות!$B:$Y,O$4-1,FALSE),""))</f>
        <v/>
      </c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1"/>
    </row>
    <row r="68" spans="1:32" ht="16.5" thickBot="1" x14ac:dyDescent="0.3">
      <c r="A68" s="52">
        <f t="shared" si="0"/>
        <v>0</v>
      </c>
      <c r="C68" s="75" t="str">
        <f>IF(OR(C67="סה""כ",C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8" s="76" t="str">
        <f>IF(C68="סה""כ","",IFERROR(VLOOKUP($C68,הכנסות!$B:$X,5,FALSE),""))</f>
        <v/>
      </c>
      <c r="E68" s="77">
        <v>167435</v>
      </c>
      <c r="F68" s="77">
        <v>114565</v>
      </c>
      <c r="G68" s="77">
        <v>145246</v>
      </c>
      <c r="H68" s="78">
        <v>251440</v>
      </c>
      <c r="I68" s="78">
        <v>201029</v>
      </c>
      <c r="J68" s="78">
        <v>265358.28000000003</v>
      </c>
      <c r="K68" s="79" t="str">
        <f ca="1">IF($C68="סה""כ",SUM(INDIRECT(ADDRESS(6,COLUMN())&amp;":"&amp;ADDRESS(ROW()-1,COLUMN()))),IFERROR(VLOOKUP($C68,הכנסות!$B:$Y,K$4-1,FALSE),""))</f>
        <v/>
      </c>
      <c r="L68" s="79" t="str">
        <f ca="1">IF($C68="סה""כ",SUM(INDIRECT(ADDRESS(6,COLUMN())&amp;":"&amp;ADDRESS(ROW()-1,COLUMN()))),IFERROR(VLOOKUP($C68,הכנסות!$B:$Y,L$4-1,FALSE),""))</f>
        <v/>
      </c>
      <c r="M68" s="79" t="str">
        <f ca="1">IF($C68="סה""כ",SUM(INDIRECT(ADDRESS(6,COLUMN())&amp;":"&amp;ADDRESS(ROW()-1,COLUMN()))),IFERROR(VLOOKUP($C68,הכנסות!$B:$Y,M$4-1,FALSE),""))</f>
        <v/>
      </c>
      <c r="N68" s="79" t="str">
        <f ca="1">IF($C68="סה""כ",SUM(INDIRECT(ADDRESS(6,COLUMN())&amp;":"&amp;ADDRESS(ROW()-1,COLUMN()))),IFERROR(VLOOKUP($C68,הכנסות!$B:$Y,N$4-1,FALSE),""))</f>
        <v/>
      </c>
      <c r="O68" s="79" t="str">
        <f ca="1">IF($C68="סה""כ",SUM(INDIRECT(ADDRESS(6,COLUMN())&amp;":"&amp;ADDRESS(ROW()-1,COLUMN()))),IFERROR(VLOOKUP($C68,הכנסות!$B:$Y,O$4-1,FALSE),""))</f>
        <v/>
      </c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1"/>
    </row>
    <row r="69" spans="1:32" ht="16.5" thickBot="1" x14ac:dyDescent="0.3">
      <c r="A69" s="52">
        <f t="shared" si="0"/>
        <v>0</v>
      </c>
      <c r="C69" s="75" t="str">
        <f>IF(OR(C68="סה""כ",C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9" s="76" t="str">
        <f>IF(C69="סה""כ","",IFERROR(VLOOKUP($C69,הכנסות!$B:$X,5,FALSE),""))</f>
        <v/>
      </c>
      <c r="E69" s="77">
        <v>167435</v>
      </c>
      <c r="F69" s="77">
        <v>114565</v>
      </c>
      <c r="G69" s="77">
        <v>145246</v>
      </c>
      <c r="H69" s="78">
        <v>251440</v>
      </c>
      <c r="I69" s="78">
        <v>201029</v>
      </c>
      <c r="J69" s="78">
        <v>265358.28000000003</v>
      </c>
      <c r="K69" s="79" t="str">
        <f ca="1">IF($C69="סה""כ",SUM(INDIRECT(ADDRESS(6,COLUMN())&amp;":"&amp;ADDRESS(ROW()-1,COLUMN()))),IFERROR(VLOOKUP($C69,הכנסות!$B:$Y,K$4-1,FALSE),""))</f>
        <v/>
      </c>
      <c r="L69" s="79" t="str">
        <f ca="1">IF($C69="סה""כ",SUM(INDIRECT(ADDRESS(6,COLUMN())&amp;":"&amp;ADDRESS(ROW()-1,COLUMN()))),IFERROR(VLOOKUP($C69,הכנסות!$B:$Y,L$4-1,FALSE),""))</f>
        <v/>
      </c>
      <c r="M69" s="79" t="str">
        <f ca="1">IF($C69="סה""כ",SUM(INDIRECT(ADDRESS(6,COLUMN())&amp;":"&amp;ADDRESS(ROW()-1,COLUMN()))),IFERROR(VLOOKUP($C69,הכנסות!$B:$Y,M$4-1,FALSE),""))</f>
        <v/>
      </c>
      <c r="N69" s="79" t="str">
        <f ca="1">IF($C69="סה""כ",SUM(INDIRECT(ADDRESS(6,COLUMN())&amp;":"&amp;ADDRESS(ROW()-1,COLUMN()))),IFERROR(VLOOKUP($C69,הכנסות!$B:$Y,N$4-1,FALSE),""))</f>
        <v/>
      </c>
      <c r="O69" s="79" t="str">
        <f ca="1">IF($C69="סה""כ",SUM(INDIRECT(ADDRESS(6,COLUMN())&amp;":"&amp;ADDRESS(ROW()-1,COLUMN()))),IFERROR(VLOOKUP($C69,הכנסות!$B:$Y,O$4-1,FALSE),""))</f>
        <v/>
      </c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1"/>
    </row>
    <row r="70" spans="1:32" ht="16.5" thickBot="1" x14ac:dyDescent="0.3">
      <c r="A70" s="52">
        <f t="shared" si="0"/>
        <v>0</v>
      </c>
      <c r="C70" s="75" t="str">
        <f>IF(OR(C69="סה""כ",C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0" s="76" t="str">
        <f>IF(C70="סה""כ","",IFERROR(VLOOKUP($C70,הכנסות!$B:$X,5,FALSE),""))</f>
        <v/>
      </c>
      <c r="E70" s="77">
        <v>167435</v>
      </c>
      <c r="F70" s="77">
        <v>114565</v>
      </c>
      <c r="G70" s="77">
        <v>145246</v>
      </c>
      <c r="H70" s="78">
        <v>251440</v>
      </c>
      <c r="I70" s="78">
        <v>201029</v>
      </c>
      <c r="J70" s="78">
        <v>265358.28000000003</v>
      </c>
      <c r="K70" s="79" t="str">
        <f ca="1">IF($C70="סה""כ",SUM(INDIRECT(ADDRESS(6,COLUMN())&amp;":"&amp;ADDRESS(ROW()-1,COLUMN()))),IFERROR(VLOOKUP($C70,הכנסות!$B:$Y,K$4-1,FALSE),""))</f>
        <v/>
      </c>
      <c r="L70" s="79" t="str">
        <f ca="1">IF($C70="סה""כ",SUM(INDIRECT(ADDRESS(6,COLUMN())&amp;":"&amp;ADDRESS(ROW()-1,COLUMN()))),IFERROR(VLOOKUP($C70,הכנסות!$B:$Y,L$4-1,FALSE),""))</f>
        <v/>
      </c>
      <c r="M70" s="79" t="str">
        <f ca="1">IF($C70="סה""כ",SUM(INDIRECT(ADDRESS(6,COLUMN())&amp;":"&amp;ADDRESS(ROW()-1,COLUMN()))),IFERROR(VLOOKUP($C70,הכנסות!$B:$Y,M$4-1,FALSE),""))</f>
        <v/>
      </c>
      <c r="N70" s="79" t="str">
        <f ca="1">IF($C70="סה""כ",SUM(INDIRECT(ADDRESS(6,COLUMN())&amp;":"&amp;ADDRESS(ROW()-1,COLUMN()))),IFERROR(VLOOKUP($C70,הכנסות!$B:$Y,N$4-1,FALSE),""))</f>
        <v/>
      </c>
      <c r="O70" s="79" t="str">
        <f ca="1">IF($C70="סה""כ",SUM(INDIRECT(ADDRESS(6,COLUMN())&amp;":"&amp;ADDRESS(ROW()-1,COLUMN()))),IFERROR(VLOOKUP($C70,הכנסות!$B:$Y,O$4-1,FALSE),""))</f>
        <v/>
      </c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1"/>
    </row>
    <row r="71" spans="1:32" ht="16.5" thickBot="1" x14ac:dyDescent="0.3">
      <c r="A71" s="52">
        <f t="shared" ref="A71:A134" si="2">IF(C71&lt;2000000000,1,0)</f>
        <v>0</v>
      </c>
      <c r="C71" s="75" t="str">
        <f>IF(OR(C70="סה""כ",C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1" s="76" t="str">
        <f>IF(C71="סה""כ","",IFERROR(VLOOKUP($C71,הכנסות!$B:$X,5,FALSE),""))</f>
        <v/>
      </c>
      <c r="E71" s="77">
        <v>167435</v>
      </c>
      <c r="F71" s="77">
        <v>114565</v>
      </c>
      <c r="G71" s="77">
        <v>145246</v>
      </c>
      <c r="H71" s="78">
        <v>251440</v>
      </c>
      <c r="I71" s="78">
        <v>201029</v>
      </c>
      <c r="J71" s="78">
        <v>265358.28000000003</v>
      </c>
      <c r="K71" s="79" t="str">
        <f ca="1">IF($C71="סה""כ",SUM(INDIRECT(ADDRESS(6,COLUMN())&amp;":"&amp;ADDRESS(ROW()-1,COLUMN()))),IFERROR(VLOOKUP($C71,הכנסות!$B:$Y,K$4-1,FALSE),""))</f>
        <v/>
      </c>
      <c r="L71" s="79" t="str">
        <f ca="1">IF($C71="סה""כ",SUM(INDIRECT(ADDRESS(6,COLUMN())&amp;":"&amp;ADDRESS(ROW()-1,COLUMN()))),IFERROR(VLOOKUP($C71,הכנסות!$B:$Y,L$4-1,FALSE),""))</f>
        <v/>
      </c>
      <c r="M71" s="79" t="str">
        <f ca="1">IF($C71="סה""כ",SUM(INDIRECT(ADDRESS(6,COLUMN())&amp;":"&amp;ADDRESS(ROW()-1,COLUMN()))),IFERROR(VLOOKUP($C71,הכנסות!$B:$Y,M$4-1,FALSE),""))</f>
        <v/>
      </c>
      <c r="N71" s="79" t="str">
        <f ca="1">IF($C71="סה""כ",SUM(INDIRECT(ADDRESS(6,COLUMN())&amp;":"&amp;ADDRESS(ROW()-1,COLUMN()))),IFERROR(VLOOKUP($C71,הכנסות!$B:$Y,N$4-1,FALSE),""))</f>
        <v/>
      </c>
      <c r="O71" s="79" t="str">
        <f ca="1">IF($C71="סה""כ",SUM(INDIRECT(ADDRESS(6,COLUMN())&amp;":"&amp;ADDRESS(ROW()-1,COLUMN()))),IFERROR(VLOOKUP($C71,הכנסות!$B:$Y,O$4-1,FALSE),""))</f>
        <v/>
      </c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1"/>
    </row>
    <row r="72" spans="1:32" ht="16.5" thickBot="1" x14ac:dyDescent="0.3">
      <c r="A72" s="52">
        <f t="shared" si="2"/>
        <v>0</v>
      </c>
      <c r="C72" s="75" t="str">
        <f>IF(OR(C71="סה""כ",C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2" s="76" t="str">
        <f>IF(C72="סה""כ","",IFERROR(VLOOKUP($C72,הכנסות!$B:$X,5,FALSE),""))</f>
        <v/>
      </c>
      <c r="E72" s="77">
        <v>167435</v>
      </c>
      <c r="F72" s="77">
        <v>114565</v>
      </c>
      <c r="G72" s="77">
        <v>145246</v>
      </c>
      <c r="H72" s="78">
        <v>251440</v>
      </c>
      <c r="I72" s="78">
        <v>201029</v>
      </c>
      <c r="J72" s="78">
        <v>265358.28000000003</v>
      </c>
      <c r="K72" s="79" t="str">
        <f ca="1">IF($C72="סה""כ",SUM(INDIRECT(ADDRESS(6,COLUMN())&amp;":"&amp;ADDRESS(ROW()-1,COLUMN()))),IFERROR(VLOOKUP($C72,הכנסות!$B:$Y,K$4-1,FALSE),""))</f>
        <v/>
      </c>
      <c r="L72" s="79" t="str">
        <f ca="1">IF($C72="סה""כ",SUM(INDIRECT(ADDRESS(6,COLUMN())&amp;":"&amp;ADDRESS(ROW()-1,COLUMN()))),IFERROR(VLOOKUP($C72,הכנסות!$B:$Y,L$4-1,FALSE),""))</f>
        <v/>
      </c>
      <c r="M72" s="79" t="str">
        <f ca="1">IF($C72="סה""כ",SUM(INDIRECT(ADDRESS(6,COLUMN())&amp;":"&amp;ADDRESS(ROW()-1,COLUMN()))),IFERROR(VLOOKUP($C72,הכנסות!$B:$Y,M$4-1,FALSE),""))</f>
        <v/>
      </c>
      <c r="N72" s="79" t="str">
        <f ca="1">IF($C72="סה""כ",SUM(INDIRECT(ADDRESS(6,COLUMN())&amp;":"&amp;ADDRESS(ROW()-1,COLUMN()))),IFERROR(VLOOKUP($C72,הכנסות!$B:$Y,N$4-1,FALSE),""))</f>
        <v/>
      </c>
      <c r="O72" s="79" t="str">
        <f ca="1">IF($C72="סה""כ",SUM(INDIRECT(ADDRESS(6,COLUMN())&amp;":"&amp;ADDRESS(ROW()-1,COLUMN()))),IFERROR(VLOOKUP($C72,הכנסות!$B:$Y,O$4-1,FALSE),""))</f>
        <v/>
      </c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1"/>
    </row>
    <row r="73" spans="1:32" ht="16.5" thickBot="1" x14ac:dyDescent="0.3">
      <c r="A73" s="52">
        <f t="shared" si="2"/>
        <v>0</v>
      </c>
      <c r="C73" s="75" t="str">
        <f>IF(OR(C72="סה""כ",C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3" s="76" t="str">
        <f>IF(C73="סה""כ","",IFERROR(VLOOKUP($C73,הכנסות!$B:$X,5,FALSE),""))</f>
        <v/>
      </c>
      <c r="E73" s="77">
        <v>167435</v>
      </c>
      <c r="F73" s="77">
        <v>114565</v>
      </c>
      <c r="G73" s="77">
        <v>145246</v>
      </c>
      <c r="H73" s="78">
        <v>251440</v>
      </c>
      <c r="I73" s="78">
        <v>201029</v>
      </c>
      <c r="J73" s="78">
        <v>265358.28000000003</v>
      </c>
      <c r="K73" s="79" t="str">
        <f ca="1">IF($C73="סה""כ",SUM(INDIRECT(ADDRESS(6,COLUMN())&amp;":"&amp;ADDRESS(ROW()-1,COLUMN()))),IFERROR(VLOOKUP($C73,הכנסות!$B:$Y,K$4-1,FALSE),""))</f>
        <v/>
      </c>
      <c r="L73" s="79" t="str">
        <f ca="1">IF($C73="סה""כ",SUM(INDIRECT(ADDRESS(6,COLUMN())&amp;":"&amp;ADDRESS(ROW()-1,COLUMN()))),IFERROR(VLOOKUP($C73,הכנסות!$B:$Y,L$4-1,FALSE),""))</f>
        <v/>
      </c>
      <c r="M73" s="79" t="str">
        <f ca="1">IF($C73="סה""כ",SUM(INDIRECT(ADDRESS(6,COLUMN())&amp;":"&amp;ADDRESS(ROW()-1,COLUMN()))),IFERROR(VLOOKUP($C73,הכנסות!$B:$Y,M$4-1,FALSE),""))</f>
        <v/>
      </c>
      <c r="N73" s="79" t="str">
        <f ca="1">IF($C73="סה""כ",SUM(INDIRECT(ADDRESS(6,COLUMN())&amp;":"&amp;ADDRESS(ROW()-1,COLUMN()))),IFERROR(VLOOKUP($C73,הכנסות!$B:$Y,N$4-1,FALSE),""))</f>
        <v/>
      </c>
      <c r="O73" s="79" t="str">
        <f ca="1">IF($C73="סה""כ",SUM(INDIRECT(ADDRESS(6,COLUMN())&amp;":"&amp;ADDRESS(ROW()-1,COLUMN()))),IFERROR(VLOOKUP($C73,הכנסות!$B:$Y,O$4-1,FALSE),""))</f>
        <v/>
      </c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1"/>
    </row>
    <row r="74" spans="1:32" ht="16.5" thickBot="1" x14ac:dyDescent="0.3">
      <c r="A74" s="52">
        <f t="shared" si="2"/>
        <v>0</v>
      </c>
      <c r="C74" s="75" t="str">
        <f>IF(OR(C73="סה""כ",C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4" s="76" t="str">
        <f>IF(C74="סה""כ","",IFERROR(VLOOKUP($C74,הכנסות!$B:$X,5,FALSE),""))</f>
        <v/>
      </c>
      <c r="E74" s="77">
        <v>167435</v>
      </c>
      <c r="F74" s="77">
        <v>114565</v>
      </c>
      <c r="G74" s="77">
        <v>145246</v>
      </c>
      <c r="H74" s="78">
        <v>251440</v>
      </c>
      <c r="I74" s="78">
        <v>201029</v>
      </c>
      <c r="J74" s="78">
        <v>265358.28000000003</v>
      </c>
      <c r="K74" s="79" t="str">
        <f ca="1">IF($C74="סה""כ",SUM(INDIRECT(ADDRESS(6,COLUMN())&amp;":"&amp;ADDRESS(ROW()-1,COLUMN()))),IFERROR(VLOOKUP($C74,הכנסות!$B:$Y,K$4-1,FALSE),""))</f>
        <v/>
      </c>
      <c r="L74" s="79" t="str">
        <f ca="1">IF($C74="סה""כ",SUM(INDIRECT(ADDRESS(6,COLUMN())&amp;":"&amp;ADDRESS(ROW()-1,COLUMN()))),IFERROR(VLOOKUP($C74,הכנסות!$B:$Y,L$4-1,FALSE),""))</f>
        <v/>
      </c>
      <c r="M74" s="79" t="str">
        <f ca="1">IF($C74="סה""כ",SUM(INDIRECT(ADDRESS(6,COLUMN())&amp;":"&amp;ADDRESS(ROW()-1,COLUMN()))),IFERROR(VLOOKUP($C74,הכנסות!$B:$Y,M$4-1,FALSE),""))</f>
        <v/>
      </c>
      <c r="N74" s="79" t="str">
        <f ca="1">IF($C74="סה""כ",SUM(INDIRECT(ADDRESS(6,COLUMN())&amp;":"&amp;ADDRESS(ROW()-1,COLUMN()))),IFERROR(VLOOKUP($C74,הכנסות!$B:$Y,N$4-1,FALSE),""))</f>
        <v/>
      </c>
      <c r="O74" s="79" t="str">
        <f ca="1">IF($C74="סה""כ",SUM(INDIRECT(ADDRESS(6,COLUMN())&amp;":"&amp;ADDRESS(ROW()-1,COLUMN()))),IFERROR(VLOOKUP($C74,הכנסות!$B:$Y,O$4-1,FALSE),""))</f>
        <v/>
      </c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1"/>
    </row>
    <row r="75" spans="1:32" ht="16.5" thickBot="1" x14ac:dyDescent="0.3">
      <c r="A75" s="52">
        <f t="shared" si="2"/>
        <v>0</v>
      </c>
      <c r="C75" s="75" t="str">
        <f>IF(OR(C74="סה""כ",C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5" s="76" t="str">
        <f>IF(C75="סה""כ","",IFERROR(VLOOKUP($C75,הכנסות!$B:$X,5,FALSE),""))</f>
        <v/>
      </c>
      <c r="E75" s="77">
        <v>167435</v>
      </c>
      <c r="F75" s="77">
        <v>114565</v>
      </c>
      <c r="G75" s="77">
        <v>145246</v>
      </c>
      <c r="H75" s="78">
        <v>251440</v>
      </c>
      <c r="I75" s="78">
        <v>201029</v>
      </c>
      <c r="J75" s="78">
        <v>265358.28000000003</v>
      </c>
      <c r="K75" s="79" t="str">
        <f ca="1">IF($C75="סה""כ",SUM(INDIRECT(ADDRESS(6,COLUMN())&amp;":"&amp;ADDRESS(ROW()-1,COLUMN()))),IFERROR(VLOOKUP($C75,הכנסות!$B:$Y,K$4-1,FALSE),""))</f>
        <v/>
      </c>
      <c r="L75" s="79" t="str">
        <f ca="1">IF($C75="סה""כ",SUM(INDIRECT(ADDRESS(6,COLUMN())&amp;":"&amp;ADDRESS(ROW()-1,COLUMN()))),IFERROR(VLOOKUP($C75,הכנסות!$B:$Y,L$4-1,FALSE),""))</f>
        <v/>
      </c>
      <c r="M75" s="79" t="str">
        <f ca="1">IF($C75="סה""כ",SUM(INDIRECT(ADDRESS(6,COLUMN())&amp;":"&amp;ADDRESS(ROW()-1,COLUMN()))),IFERROR(VLOOKUP($C75,הכנסות!$B:$Y,M$4-1,FALSE),""))</f>
        <v/>
      </c>
      <c r="N75" s="79" t="str">
        <f ca="1">IF($C75="סה""כ",SUM(INDIRECT(ADDRESS(6,COLUMN())&amp;":"&amp;ADDRESS(ROW()-1,COLUMN()))),IFERROR(VLOOKUP($C75,הכנסות!$B:$Y,N$4-1,FALSE),""))</f>
        <v/>
      </c>
      <c r="O75" s="79" t="str">
        <f ca="1">IF($C75="סה""כ",SUM(INDIRECT(ADDRESS(6,COLUMN())&amp;":"&amp;ADDRESS(ROW()-1,COLUMN()))),IFERROR(VLOOKUP($C75,הכנסות!$B:$Y,O$4-1,FALSE),""))</f>
        <v/>
      </c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1"/>
    </row>
    <row r="76" spans="1:32" ht="16.5" thickBot="1" x14ac:dyDescent="0.3">
      <c r="A76" s="52">
        <f t="shared" si="2"/>
        <v>0</v>
      </c>
      <c r="C76" s="75" t="str">
        <f>IF(OR(C75="סה""כ",C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6" s="76" t="str">
        <f>IF(C76="סה""כ","",IFERROR(VLOOKUP($C76,הכנסות!$B:$X,5,FALSE),""))</f>
        <v/>
      </c>
      <c r="E76" s="77">
        <v>167435</v>
      </c>
      <c r="F76" s="77">
        <v>114565</v>
      </c>
      <c r="G76" s="77">
        <v>145246</v>
      </c>
      <c r="H76" s="78">
        <v>251440</v>
      </c>
      <c r="I76" s="78">
        <v>201029</v>
      </c>
      <c r="J76" s="78">
        <v>265358.28000000003</v>
      </c>
      <c r="K76" s="79" t="str">
        <f ca="1">IF($C76="סה""כ",SUM(INDIRECT(ADDRESS(6,COLUMN())&amp;":"&amp;ADDRESS(ROW()-1,COLUMN()))),IFERROR(VLOOKUP($C76,הכנסות!$B:$Y,K$4-1,FALSE),""))</f>
        <v/>
      </c>
      <c r="L76" s="79" t="str">
        <f ca="1">IF($C76="סה""כ",SUM(INDIRECT(ADDRESS(6,COLUMN())&amp;":"&amp;ADDRESS(ROW()-1,COLUMN()))),IFERROR(VLOOKUP($C76,הכנסות!$B:$Y,L$4-1,FALSE),""))</f>
        <v/>
      </c>
      <c r="M76" s="79" t="str">
        <f ca="1">IF($C76="סה""כ",SUM(INDIRECT(ADDRESS(6,COLUMN())&amp;":"&amp;ADDRESS(ROW()-1,COLUMN()))),IFERROR(VLOOKUP($C76,הכנסות!$B:$Y,M$4-1,FALSE),""))</f>
        <v/>
      </c>
      <c r="N76" s="79" t="str">
        <f ca="1">IF($C76="סה""כ",SUM(INDIRECT(ADDRESS(6,COLUMN())&amp;":"&amp;ADDRESS(ROW()-1,COLUMN()))),IFERROR(VLOOKUP($C76,הכנסות!$B:$Y,N$4-1,FALSE),""))</f>
        <v/>
      </c>
      <c r="O76" s="79" t="str">
        <f ca="1">IF($C76="סה""כ",SUM(INDIRECT(ADDRESS(6,COLUMN())&amp;":"&amp;ADDRESS(ROW()-1,COLUMN()))),IFERROR(VLOOKUP($C76,הכנסות!$B:$Y,O$4-1,FALSE),""))</f>
        <v/>
      </c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1"/>
    </row>
    <row r="77" spans="1:32" ht="16.5" thickBot="1" x14ac:dyDescent="0.3">
      <c r="A77" s="52">
        <f t="shared" si="2"/>
        <v>0</v>
      </c>
      <c r="C77" s="75" t="str">
        <f>IF(OR(C76="סה""כ",C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7" s="76" t="str">
        <f>IF(C77="סה""כ","",IFERROR(VLOOKUP($C77,הכנסות!$B:$X,5,FALSE),""))</f>
        <v/>
      </c>
      <c r="E77" s="77">
        <v>167435</v>
      </c>
      <c r="F77" s="77">
        <v>114565</v>
      </c>
      <c r="G77" s="77">
        <v>145246</v>
      </c>
      <c r="H77" s="78">
        <v>251440</v>
      </c>
      <c r="I77" s="78">
        <v>201029</v>
      </c>
      <c r="J77" s="78">
        <v>265358.28000000003</v>
      </c>
      <c r="K77" s="79" t="str">
        <f ca="1">IF($C77="סה""כ",SUM(INDIRECT(ADDRESS(6,COLUMN())&amp;":"&amp;ADDRESS(ROW()-1,COLUMN()))),IFERROR(VLOOKUP($C77,הכנסות!$B:$Y,K$4-1,FALSE),""))</f>
        <v/>
      </c>
      <c r="L77" s="79" t="str">
        <f ca="1">IF($C77="סה""כ",SUM(INDIRECT(ADDRESS(6,COLUMN())&amp;":"&amp;ADDRESS(ROW()-1,COLUMN()))),IFERROR(VLOOKUP($C77,הכנסות!$B:$Y,L$4-1,FALSE),""))</f>
        <v/>
      </c>
      <c r="M77" s="79" t="str">
        <f ca="1">IF($C77="סה""כ",SUM(INDIRECT(ADDRESS(6,COLUMN())&amp;":"&amp;ADDRESS(ROW()-1,COLUMN()))),IFERROR(VLOOKUP($C77,הכנסות!$B:$Y,M$4-1,FALSE),""))</f>
        <v/>
      </c>
      <c r="N77" s="79" t="str">
        <f ca="1">IF($C77="סה""כ",SUM(INDIRECT(ADDRESS(6,COLUMN())&amp;":"&amp;ADDRESS(ROW()-1,COLUMN()))),IFERROR(VLOOKUP($C77,הכנסות!$B:$Y,N$4-1,FALSE),""))</f>
        <v/>
      </c>
      <c r="O77" s="79" t="str">
        <f ca="1">IF($C77="סה""כ",SUM(INDIRECT(ADDRESS(6,COLUMN())&amp;":"&amp;ADDRESS(ROW()-1,COLUMN()))),IFERROR(VLOOKUP($C77,הכנסות!$B:$Y,O$4-1,FALSE),""))</f>
        <v/>
      </c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1"/>
    </row>
    <row r="78" spans="1:32" ht="16.5" thickBot="1" x14ac:dyDescent="0.3">
      <c r="A78" s="52">
        <f t="shared" si="2"/>
        <v>0</v>
      </c>
      <c r="C78" s="75" t="str">
        <f>IF(OR(C77="סה""כ",C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8" s="76" t="str">
        <f>IF(C78="סה""כ","",IFERROR(VLOOKUP($C78,הכנסות!$B:$X,5,FALSE),""))</f>
        <v/>
      </c>
      <c r="E78" s="77">
        <v>167435</v>
      </c>
      <c r="F78" s="77">
        <v>114565</v>
      </c>
      <c r="G78" s="77">
        <v>145246</v>
      </c>
      <c r="H78" s="78">
        <v>251440</v>
      </c>
      <c r="I78" s="78">
        <v>201029</v>
      </c>
      <c r="J78" s="78">
        <v>265358.28000000003</v>
      </c>
      <c r="K78" s="79" t="str">
        <f ca="1">IF($C78="סה""כ",SUM(INDIRECT(ADDRESS(6,COLUMN())&amp;":"&amp;ADDRESS(ROW()-1,COLUMN()))),IFERROR(VLOOKUP($C78,הכנסות!$B:$Y,K$4-1,FALSE),""))</f>
        <v/>
      </c>
      <c r="L78" s="79" t="str">
        <f ca="1">IF($C78="סה""כ",SUM(INDIRECT(ADDRESS(6,COLUMN())&amp;":"&amp;ADDRESS(ROW()-1,COLUMN()))),IFERROR(VLOOKUP($C78,הכנסות!$B:$Y,L$4-1,FALSE),""))</f>
        <v/>
      </c>
      <c r="M78" s="79" t="str">
        <f ca="1">IF($C78="סה""כ",SUM(INDIRECT(ADDRESS(6,COLUMN())&amp;":"&amp;ADDRESS(ROW()-1,COLUMN()))),IFERROR(VLOOKUP($C78,הכנסות!$B:$Y,M$4-1,FALSE),""))</f>
        <v/>
      </c>
      <c r="N78" s="79" t="str">
        <f ca="1">IF($C78="סה""כ",SUM(INDIRECT(ADDRESS(6,COLUMN())&amp;":"&amp;ADDRESS(ROW()-1,COLUMN()))),IFERROR(VLOOKUP($C78,הכנסות!$B:$Y,N$4-1,FALSE),""))</f>
        <v/>
      </c>
      <c r="O78" s="79" t="str">
        <f ca="1">IF($C78="סה""כ",SUM(INDIRECT(ADDRESS(6,COLUMN())&amp;":"&amp;ADDRESS(ROW()-1,COLUMN()))),IFERROR(VLOOKUP($C78,הכנסות!$B:$Y,O$4-1,FALSE),""))</f>
        <v/>
      </c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1"/>
    </row>
    <row r="79" spans="1:32" ht="16.5" thickBot="1" x14ac:dyDescent="0.3">
      <c r="A79" s="52">
        <f t="shared" si="2"/>
        <v>0</v>
      </c>
      <c r="C79" s="75" t="str">
        <f>IF(OR(C78="סה""כ",C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79" s="76" t="str">
        <f>IF(C79="סה""כ","",IFERROR(VLOOKUP($C79,הכנסות!$B:$X,5,FALSE),""))</f>
        <v/>
      </c>
      <c r="E79" s="77">
        <v>167435</v>
      </c>
      <c r="F79" s="77">
        <v>114565</v>
      </c>
      <c r="G79" s="77">
        <v>145246</v>
      </c>
      <c r="H79" s="78">
        <v>251440</v>
      </c>
      <c r="I79" s="78">
        <v>201029</v>
      </c>
      <c r="J79" s="78">
        <v>265358.28000000003</v>
      </c>
      <c r="K79" s="79" t="str">
        <f ca="1">IF($C79="סה""כ",SUM(INDIRECT(ADDRESS(6,COLUMN())&amp;":"&amp;ADDRESS(ROW()-1,COLUMN()))),IFERROR(VLOOKUP($C79,הכנסות!$B:$Y,K$4-1,FALSE),""))</f>
        <v/>
      </c>
      <c r="L79" s="79" t="str">
        <f ca="1">IF($C79="סה""כ",SUM(INDIRECT(ADDRESS(6,COLUMN())&amp;":"&amp;ADDRESS(ROW()-1,COLUMN()))),IFERROR(VLOOKUP($C79,הכנסות!$B:$Y,L$4-1,FALSE),""))</f>
        <v/>
      </c>
      <c r="M79" s="79" t="str">
        <f ca="1">IF($C79="סה""כ",SUM(INDIRECT(ADDRESS(6,COLUMN())&amp;":"&amp;ADDRESS(ROW()-1,COLUMN()))),IFERROR(VLOOKUP($C79,הכנסות!$B:$Y,M$4-1,FALSE),""))</f>
        <v/>
      </c>
      <c r="N79" s="79" t="str">
        <f ca="1">IF($C79="סה""כ",SUM(INDIRECT(ADDRESS(6,COLUMN())&amp;":"&amp;ADDRESS(ROW()-1,COLUMN()))),IFERROR(VLOOKUP($C79,הכנסות!$B:$Y,N$4-1,FALSE),""))</f>
        <v/>
      </c>
      <c r="O79" s="79" t="str">
        <f ca="1">IF($C79="סה""כ",SUM(INDIRECT(ADDRESS(6,COLUMN())&amp;":"&amp;ADDRESS(ROW()-1,COLUMN()))),IFERROR(VLOOKUP($C79,הכנסות!$B:$Y,O$4-1,FALSE),""))</f>
        <v/>
      </c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1"/>
    </row>
    <row r="80" spans="1:32" ht="16.5" thickBot="1" x14ac:dyDescent="0.3">
      <c r="A80" s="52">
        <f t="shared" si="2"/>
        <v>0</v>
      </c>
      <c r="C80" s="75" t="str">
        <f>IF(OR(C79="סה""כ",C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0" s="76" t="str">
        <f>IF(C80="סה""כ","",IFERROR(VLOOKUP($C80,הכנסות!$B:$X,5,FALSE),""))</f>
        <v/>
      </c>
      <c r="E80" s="77">
        <v>167435</v>
      </c>
      <c r="F80" s="77">
        <v>114565</v>
      </c>
      <c r="G80" s="77">
        <v>145246</v>
      </c>
      <c r="H80" s="78">
        <v>251440</v>
      </c>
      <c r="I80" s="78">
        <v>201029</v>
      </c>
      <c r="J80" s="78">
        <v>265358.28000000003</v>
      </c>
      <c r="K80" s="79" t="str">
        <f ca="1">IF($C80="סה""כ",SUM(INDIRECT(ADDRESS(6,COLUMN())&amp;":"&amp;ADDRESS(ROW()-1,COLUMN()))),IFERROR(VLOOKUP($C80,הכנסות!$B:$Y,K$4-1,FALSE),""))</f>
        <v/>
      </c>
      <c r="L80" s="79" t="str">
        <f ca="1">IF($C80="סה""כ",SUM(INDIRECT(ADDRESS(6,COLUMN())&amp;":"&amp;ADDRESS(ROW()-1,COLUMN()))),IFERROR(VLOOKUP($C80,הכנסות!$B:$Y,L$4-1,FALSE),""))</f>
        <v/>
      </c>
      <c r="M80" s="79" t="str">
        <f ca="1">IF($C80="סה""כ",SUM(INDIRECT(ADDRESS(6,COLUMN())&amp;":"&amp;ADDRESS(ROW()-1,COLUMN()))),IFERROR(VLOOKUP($C80,הכנסות!$B:$Y,M$4-1,FALSE),""))</f>
        <v/>
      </c>
      <c r="N80" s="79" t="str">
        <f ca="1">IF($C80="סה""כ",SUM(INDIRECT(ADDRESS(6,COLUMN())&amp;":"&amp;ADDRESS(ROW()-1,COLUMN()))),IFERROR(VLOOKUP($C80,הכנסות!$B:$Y,N$4-1,FALSE),""))</f>
        <v/>
      </c>
      <c r="O80" s="79" t="str">
        <f ca="1">IF($C80="סה""כ",SUM(INDIRECT(ADDRESS(6,COLUMN())&amp;":"&amp;ADDRESS(ROW()-1,COLUMN()))),IFERROR(VLOOKUP($C80,הכנסות!$B:$Y,O$4-1,FALSE),""))</f>
        <v/>
      </c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1"/>
    </row>
    <row r="81" spans="1:32" ht="16.5" thickBot="1" x14ac:dyDescent="0.3">
      <c r="A81" s="52">
        <f t="shared" si="2"/>
        <v>0</v>
      </c>
      <c r="C81" s="75" t="str">
        <f>IF(OR(C80="סה""כ",C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1" s="76" t="str">
        <f>IF(C81="סה""כ","",IFERROR(VLOOKUP($C81,הכנסות!$B:$X,5,FALSE),""))</f>
        <v/>
      </c>
      <c r="E81" s="77">
        <v>167435</v>
      </c>
      <c r="F81" s="77">
        <v>114565</v>
      </c>
      <c r="G81" s="77">
        <v>145246</v>
      </c>
      <c r="H81" s="78">
        <v>251440</v>
      </c>
      <c r="I81" s="78">
        <v>201029</v>
      </c>
      <c r="J81" s="78">
        <v>265358.28000000003</v>
      </c>
      <c r="K81" s="79" t="str">
        <f ca="1">IF($C81="סה""כ",SUM(INDIRECT(ADDRESS(6,COLUMN())&amp;":"&amp;ADDRESS(ROW()-1,COLUMN()))),IFERROR(VLOOKUP($C81,הכנסות!$B:$Y,K$4-1,FALSE),""))</f>
        <v/>
      </c>
      <c r="L81" s="79" t="str">
        <f ca="1">IF($C81="סה""כ",SUM(INDIRECT(ADDRESS(6,COLUMN())&amp;":"&amp;ADDRESS(ROW()-1,COLUMN()))),IFERROR(VLOOKUP($C81,הכנסות!$B:$Y,L$4-1,FALSE),""))</f>
        <v/>
      </c>
      <c r="M81" s="79" t="str">
        <f ca="1">IF($C81="סה""כ",SUM(INDIRECT(ADDRESS(6,COLUMN())&amp;":"&amp;ADDRESS(ROW()-1,COLUMN()))),IFERROR(VLOOKUP($C81,הכנסות!$B:$Y,M$4-1,FALSE),""))</f>
        <v/>
      </c>
      <c r="N81" s="79" t="str">
        <f ca="1">IF($C81="סה""כ",SUM(INDIRECT(ADDRESS(6,COLUMN())&amp;":"&amp;ADDRESS(ROW()-1,COLUMN()))),IFERROR(VLOOKUP($C81,הכנסות!$B:$Y,N$4-1,FALSE),""))</f>
        <v/>
      </c>
      <c r="O81" s="79" t="str">
        <f ca="1">IF($C81="סה""כ",SUM(INDIRECT(ADDRESS(6,COLUMN())&amp;":"&amp;ADDRESS(ROW()-1,COLUMN()))),IFERROR(VLOOKUP($C81,הכנסות!$B:$Y,O$4-1,FALSE),""))</f>
        <v/>
      </c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1"/>
    </row>
    <row r="82" spans="1:32" ht="16.5" thickBot="1" x14ac:dyDescent="0.3">
      <c r="A82" s="52">
        <f t="shared" si="2"/>
        <v>0</v>
      </c>
      <c r="C82" s="75" t="str">
        <f>IF(OR(C81="סה""כ",C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2" s="76" t="str">
        <f>IF(C82="סה""כ","",IFERROR(VLOOKUP($C82,הכנסות!$B:$X,5,FALSE),""))</f>
        <v/>
      </c>
      <c r="E82" s="77">
        <v>167435</v>
      </c>
      <c r="F82" s="77">
        <v>114565</v>
      </c>
      <c r="G82" s="77">
        <v>145246</v>
      </c>
      <c r="H82" s="78">
        <v>251440</v>
      </c>
      <c r="I82" s="78">
        <v>201029</v>
      </c>
      <c r="J82" s="78">
        <v>265358.28000000003</v>
      </c>
      <c r="K82" s="79" t="str">
        <f ca="1">IF($C82="סה""כ",SUM(INDIRECT(ADDRESS(6,COLUMN())&amp;":"&amp;ADDRESS(ROW()-1,COLUMN()))),IFERROR(VLOOKUP($C82,הכנסות!$B:$Y,K$4-1,FALSE),""))</f>
        <v/>
      </c>
      <c r="L82" s="79" t="str">
        <f ca="1">IF($C82="סה""כ",SUM(INDIRECT(ADDRESS(6,COLUMN())&amp;":"&amp;ADDRESS(ROW()-1,COLUMN()))),IFERROR(VLOOKUP($C82,הכנסות!$B:$Y,L$4-1,FALSE),""))</f>
        <v/>
      </c>
      <c r="M82" s="79" t="str">
        <f ca="1">IF($C82="סה""כ",SUM(INDIRECT(ADDRESS(6,COLUMN())&amp;":"&amp;ADDRESS(ROW()-1,COLUMN()))),IFERROR(VLOOKUP($C82,הכנסות!$B:$Y,M$4-1,FALSE),""))</f>
        <v/>
      </c>
      <c r="N82" s="79" t="str">
        <f ca="1">IF($C82="סה""כ",SUM(INDIRECT(ADDRESS(6,COLUMN())&amp;":"&amp;ADDRESS(ROW()-1,COLUMN()))),IFERROR(VLOOKUP($C82,הכנסות!$B:$Y,N$4-1,FALSE),""))</f>
        <v/>
      </c>
      <c r="O82" s="79" t="str">
        <f ca="1">IF($C82="סה""כ",SUM(INDIRECT(ADDRESS(6,COLUMN())&amp;":"&amp;ADDRESS(ROW()-1,COLUMN()))),IFERROR(VLOOKUP($C82,הכנסות!$B:$Y,O$4-1,FALSE),""))</f>
        <v/>
      </c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1"/>
    </row>
    <row r="83" spans="1:32" ht="16.5" thickBot="1" x14ac:dyDescent="0.3">
      <c r="A83" s="52">
        <f t="shared" si="2"/>
        <v>0</v>
      </c>
      <c r="C83" s="75" t="str">
        <f>IF(OR(C82="סה""כ",C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3" s="76" t="str">
        <f>IF(C83="סה""כ","",IFERROR(VLOOKUP($C83,הכנסות!$B:$X,5,FALSE),""))</f>
        <v/>
      </c>
      <c r="E83" s="77">
        <v>167435</v>
      </c>
      <c r="F83" s="77">
        <v>114565</v>
      </c>
      <c r="G83" s="77">
        <v>145246</v>
      </c>
      <c r="H83" s="78">
        <v>251440</v>
      </c>
      <c r="I83" s="78">
        <v>201029</v>
      </c>
      <c r="J83" s="78">
        <v>265358.28000000003</v>
      </c>
      <c r="K83" s="79" t="str">
        <f ca="1">IF($C83="סה""כ",SUM(INDIRECT(ADDRESS(6,COLUMN())&amp;":"&amp;ADDRESS(ROW()-1,COLUMN()))),IFERROR(VLOOKUP($C83,הכנסות!$B:$Y,K$4-1,FALSE),""))</f>
        <v/>
      </c>
      <c r="L83" s="79" t="str">
        <f ca="1">IF($C83="סה""כ",SUM(INDIRECT(ADDRESS(6,COLUMN())&amp;":"&amp;ADDRESS(ROW()-1,COLUMN()))),IFERROR(VLOOKUP($C83,הכנסות!$B:$Y,L$4-1,FALSE),""))</f>
        <v/>
      </c>
      <c r="M83" s="79" t="str">
        <f ca="1">IF($C83="סה""כ",SUM(INDIRECT(ADDRESS(6,COLUMN())&amp;":"&amp;ADDRESS(ROW()-1,COLUMN()))),IFERROR(VLOOKUP($C83,הכנסות!$B:$Y,M$4-1,FALSE),""))</f>
        <v/>
      </c>
      <c r="N83" s="79" t="str">
        <f ca="1">IF($C83="סה""כ",SUM(INDIRECT(ADDRESS(6,COLUMN())&amp;":"&amp;ADDRESS(ROW()-1,COLUMN()))),IFERROR(VLOOKUP($C83,הכנסות!$B:$Y,N$4-1,FALSE),""))</f>
        <v/>
      </c>
      <c r="O83" s="79" t="str">
        <f ca="1">IF($C83="סה""כ",SUM(INDIRECT(ADDRESS(6,COLUMN())&amp;":"&amp;ADDRESS(ROW()-1,COLUMN()))),IFERROR(VLOOKUP($C83,הכנסות!$B:$Y,O$4-1,FALSE),""))</f>
        <v/>
      </c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1"/>
    </row>
    <row r="84" spans="1:32" ht="16.5" thickBot="1" x14ac:dyDescent="0.3">
      <c r="A84" s="52">
        <f t="shared" si="2"/>
        <v>0</v>
      </c>
      <c r="C84" s="75" t="str">
        <f>IF(OR(C83="סה""כ",C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4" s="76" t="str">
        <f>IF(C84="סה""כ","",IFERROR(VLOOKUP($C84,הכנסות!$B:$X,5,FALSE),""))</f>
        <v/>
      </c>
      <c r="E84" s="77">
        <v>167435</v>
      </c>
      <c r="F84" s="77">
        <v>114565</v>
      </c>
      <c r="G84" s="77">
        <v>145246</v>
      </c>
      <c r="H84" s="78">
        <v>251440</v>
      </c>
      <c r="I84" s="78">
        <v>201029</v>
      </c>
      <c r="J84" s="78">
        <v>265358.28000000003</v>
      </c>
      <c r="K84" s="79" t="str">
        <f ca="1">IF($C84="סה""כ",SUM(INDIRECT(ADDRESS(6,COLUMN())&amp;":"&amp;ADDRESS(ROW()-1,COLUMN()))),IFERROR(VLOOKUP($C84,הכנסות!$B:$Y,K$4-1,FALSE),""))</f>
        <v/>
      </c>
      <c r="L84" s="79" t="str">
        <f ca="1">IF($C84="סה""כ",SUM(INDIRECT(ADDRESS(6,COLUMN())&amp;":"&amp;ADDRESS(ROW()-1,COLUMN()))),IFERROR(VLOOKUP($C84,הכנסות!$B:$Y,L$4-1,FALSE),""))</f>
        <v/>
      </c>
      <c r="M84" s="79" t="str">
        <f ca="1">IF($C84="סה""כ",SUM(INDIRECT(ADDRESS(6,COLUMN())&amp;":"&amp;ADDRESS(ROW()-1,COLUMN()))),IFERROR(VLOOKUP($C84,הכנסות!$B:$Y,M$4-1,FALSE),""))</f>
        <v/>
      </c>
      <c r="N84" s="79" t="str">
        <f ca="1">IF($C84="סה""כ",SUM(INDIRECT(ADDRESS(6,COLUMN())&amp;":"&amp;ADDRESS(ROW()-1,COLUMN()))),IFERROR(VLOOKUP($C84,הכנסות!$B:$Y,N$4-1,FALSE),""))</f>
        <v/>
      </c>
      <c r="O84" s="79" t="str">
        <f ca="1">IF($C84="סה""כ",SUM(INDIRECT(ADDRESS(6,COLUMN())&amp;":"&amp;ADDRESS(ROW()-1,COLUMN()))),IFERROR(VLOOKUP($C84,הכנסות!$B:$Y,O$4-1,FALSE),""))</f>
        <v/>
      </c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1"/>
    </row>
    <row r="85" spans="1:32" ht="16.5" thickBot="1" x14ac:dyDescent="0.3">
      <c r="A85" s="52">
        <f t="shared" si="2"/>
        <v>0</v>
      </c>
      <c r="C85" s="75" t="str">
        <f>IF(OR(C84="סה""כ",C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5" s="76" t="str">
        <f>IF(C85="סה""כ","",IFERROR(VLOOKUP($C85,הכנסות!$B:$X,5,FALSE),""))</f>
        <v/>
      </c>
      <c r="E85" s="77">
        <v>167435</v>
      </c>
      <c r="F85" s="77">
        <v>114565</v>
      </c>
      <c r="G85" s="77">
        <v>145246</v>
      </c>
      <c r="H85" s="78">
        <v>251440</v>
      </c>
      <c r="I85" s="78">
        <v>201029</v>
      </c>
      <c r="J85" s="78">
        <v>265358.28000000003</v>
      </c>
      <c r="K85" s="79" t="str">
        <f ca="1">IF($C85="סה""כ",SUM(INDIRECT(ADDRESS(6,COLUMN())&amp;":"&amp;ADDRESS(ROW()-1,COLUMN()))),IFERROR(VLOOKUP($C85,הכנסות!$B:$Y,K$4-1,FALSE),""))</f>
        <v/>
      </c>
      <c r="L85" s="79" t="str">
        <f ca="1">IF($C85="סה""כ",SUM(INDIRECT(ADDRESS(6,COLUMN())&amp;":"&amp;ADDRESS(ROW()-1,COLUMN()))),IFERROR(VLOOKUP($C85,הכנסות!$B:$Y,L$4-1,FALSE),""))</f>
        <v/>
      </c>
      <c r="M85" s="79" t="str">
        <f ca="1">IF($C85="סה""כ",SUM(INDIRECT(ADDRESS(6,COLUMN())&amp;":"&amp;ADDRESS(ROW()-1,COLUMN()))),IFERROR(VLOOKUP($C85,הכנסות!$B:$Y,M$4-1,FALSE),""))</f>
        <v/>
      </c>
      <c r="N85" s="79" t="str">
        <f ca="1">IF($C85="סה""כ",SUM(INDIRECT(ADDRESS(6,COLUMN())&amp;":"&amp;ADDRESS(ROW()-1,COLUMN()))),IFERROR(VLOOKUP($C85,הכנסות!$B:$Y,N$4-1,FALSE),""))</f>
        <v/>
      </c>
      <c r="O85" s="79" t="str">
        <f ca="1">IF($C85="סה""כ",SUM(INDIRECT(ADDRESS(6,COLUMN())&amp;":"&amp;ADDRESS(ROW()-1,COLUMN()))),IFERROR(VLOOKUP($C85,הכנסות!$B:$Y,O$4-1,FALSE),""))</f>
        <v/>
      </c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1"/>
    </row>
    <row r="86" spans="1:32" ht="16.5" thickBot="1" x14ac:dyDescent="0.3">
      <c r="A86" s="52">
        <f t="shared" si="2"/>
        <v>0</v>
      </c>
      <c r="C86" s="75" t="str">
        <f>IF(OR(C85="סה""כ",C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6" s="76" t="str">
        <f>IF(C86="סה""כ","",IFERROR(VLOOKUP($C86,הכנסות!$B:$X,5,FALSE),""))</f>
        <v/>
      </c>
      <c r="E86" s="77">
        <v>167435</v>
      </c>
      <c r="F86" s="77">
        <v>114565</v>
      </c>
      <c r="G86" s="77">
        <v>145246</v>
      </c>
      <c r="H86" s="78">
        <v>251440</v>
      </c>
      <c r="I86" s="78">
        <v>201029</v>
      </c>
      <c r="J86" s="78">
        <v>265358.28000000003</v>
      </c>
      <c r="K86" s="79" t="str">
        <f ca="1">IF($C86="סה""כ",SUM(INDIRECT(ADDRESS(6,COLUMN())&amp;":"&amp;ADDRESS(ROW()-1,COLUMN()))),IFERROR(VLOOKUP($C86,הכנסות!$B:$Y,K$4-1,FALSE),""))</f>
        <v/>
      </c>
      <c r="L86" s="79" t="str">
        <f ca="1">IF($C86="סה""כ",SUM(INDIRECT(ADDRESS(6,COLUMN())&amp;":"&amp;ADDRESS(ROW()-1,COLUMN()))),IFERROR(VLOOKUP($C86,הכנסות!$B:$Y,L$4-1,FALSE),""))</f>
        <v/>
      </c>
      <c r="M86" s="79" t="str">
        <f ca="1">IF($C86="סה""כ",SUM(INDIRECT(ADDRESS(6,COLUMN())&amp;":"&amp;ADDRESS(ROW()-1,COLUMN()))),IFERROR(VLOOKUP($C86,הכנסות!$B:$Y,M$4-1,FALSE),""))</f>
        <v/>
      </c>
      <c r="N86" s="79" t="str">
        <f ca="1">IF($C86="סה""כ",SUM(INDIRECT(ADDRESS(6,COLUMN())&amp;":"&amp;ADDRESS(ROW()-1,COLUMN()))),IFERROR(VLOOKUP($C86,הכנסות!$B:$Y,N$4-1,FALSE),""))</f>
        <v/>
      </c>
      <c r="O86" s="79" t="str">
        <f ca="1">IF($C86="סה""כ",SUM(INDIRECT(ADDRESS(6,COLUMN())&amp;":"&amp;ADDRESS(ROW()-1,COLUMN()))),IFERROR(VLOOKUP($C86,הכנסות!$B:$Y,O$4-1,FALSE),""))</f>
        <v/>
      </c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1"/>
    </row>
    <row r="87" spans="1:32" ht="16.5" thickBot="1" x14ac:dyDescent="0.3">
      <c r="A87" s="52">
        <f t="shared" si="2"/>
        <v>0</v>
      </c>
      <c r="C87" s="75" t="str">
        <f>IF(OR(C86="סה""כ",C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7" s="76" t="str">
        <f>IF(C87="סה""כ","",IFERROR(VLOOKUP($C87,הכנסות!$B:$X,5,FALSE),""))</f>
        <v/>
      </c>
      <c r="E87" s="77">
        <v>167435</v>
      </c>
      <c r="F87" s="77">
        <v>114565</v>
      </c>
      <c r="G87" s="77">
        <v>145246</v>
      </c>
      <c r="H87" s="78">
        <v>251440</v>
      </c>
      <c r="I87" s="78">
        <v>201029</v>
      </c>
      <c r="J87" s="78">
        <v>265358.28000000003</v>
      </c>
      <c r="K87" s="79" t="str">
        <f ca="1">IF($C87="סה""כ",SUM(INDIRECT(ADDRESS(6,COLUMN())&amp;":"&amp;ADDRESS(ROW()-1,COLUMN()))),IFERROR(VLOOKUP($C87,הכנסות!$B:$Y,K$4-1,FALSE),""))</f>
        <v/>
      </c>
      <c r="L87" s="79" t="str">
        <f ca="1">IF($C87="סה""כ",SUM(INDIRECT(ADDRESS(6,COLUMN())&amp;":"&amp;ADDRESS(ROW()-1,COLUMN()))),IFERROR(VLOOKUP($C87,הכנסות!$B:$Y,L$4-1,FALSE),""))</f>
        <v/>
      </c>
      <c r="M87" s="79" t="str">
        <f ca="1">IF($C87="סה""כ",SUM(INDIRECT(ADDRESS(6,COLUMN())&amp;":"&amp;ADDRESS(ROW()-1,COLUMN()))),IFERROR(VLOOKUP($C87,הכנסות!$B:$Y,M$4-1,FALSE),""))</f>
        <v/>
      </c>
      <c r="N87" s="79" t="str">
        <f ca="1">IF($C87="סה""כ",SUM(INDIRECT(ADDRESS(6,COLUMN())&amp;":"&amp;ADDRESS(ROW()-1,COLUMN()))),IFERROR(VLOOKUP($C87,הכנסות!$B:$Y,N$4-1,FALSE),""))</f>
        <v/>
      </c>
      <c r="O87" s="79" t="str">
        <f ca="1">IF($C87="סה""כ",SUM(INDIRECT(ADDRESS(6,COLUMN())&amp;":"&amp;ADDRESS(ROW()-1,COLUMN()))),IFERROR(VLOOKUP($C87,הכנסות!$B:$Y,O$4-1,FALSE),""))</f>
        <v/>
      </c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1"/>
    </row>
    <row r="88" spans="1:32" ht="16.5" thickBot="1" x14ac:dyDescent="0.3">
      <c r="A88" s="52">
        <f t="shared" si="2"/>
        <v>0</v>
      </c>
      <c r="C88" s="75" t="str">
        <f>IF(OR(C87="סה""כ",C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8" s="76" t="str">
        <f>IF(C88="סה""כ","",IFERROR(VLOOKUP($C88,הכנסות!$B:$X,5,FALSE),""))</f>
        <v/>
      </c>
      <c r="E88" s="77">
        <v>167435</v>
      </c>
      <c r="F88" s="77">
        <v>114565</v>
      </c>
      <c r="G88" s="77">
        <v>145246</v>
      </c>
      <c r="H88" s="78">
        <v>251440</v>
      </c>
      <c r="I88" s="78">
        <v>201029</v>
      </c>
      <c r="J88" s="78">
        <v>265358.28000000003</v>
      </c>
      <c r="K88" s="79" t="str">
        <f ca="1">IF($C88="סה""כ",SUM(INDIRECT(ADDRESS(6,COLUMN())&amp;":"&amp;ADDRESS(ROW()-1,COLUMN()))),IFERROR(VLOOKUP($C88,הכנסות!$B:$Y,K$4-1,FALSE),""))</f>
        <v/>
      </c>
      <c r="L88" s="79" t="str">
        <f ca="1">IF($C88="סה""כ",SUM(INDIRECT(ADDRESS(6,COLUMN())&amp;":"&amp;ADDRESS(ROW()-1,COLUMN()))),IFERROR(VLOOKUP($C88,הכנסות!$B:$Y,L$4-1,FALSE),""))</f>
        <v/>
      </c>
      <c r="M88" s="79" t="str">
        <f ca="1">IF($C88="סה""כ",SUM(INDIRECT(ADDRESS(6,COLUMN())&amp;":"&amp;ADDRESS(ROW()-1,COLUMN()))),IFERROR(VLOOKUP($C88,הכנסות!$B:$Y,M$4-1,FALSE),""))</f>
        <v/>
      </c>
      <c r="N88" s="79" t="str">
        <f ca="1">IF($C88="סה""כ",SUM(INDIRECT(ADDRESS(6,COLUMN())&amp;":"&amp;ADDRESS(ROW()-1,COLUMN()))),IFERROR(VLOOKUP($C88,הכנסות!$B:$Y,N$4-1,FALSE),""))</f>
        <v/>
      </c>
      <c r="O88" s="79" t="str">
        <f ca="1">IF($C88="סה""כ",SUM(INDIRECT(ADDRESS(6,COLUMN())&amp;":"&amp;ADDRESS(ROW()-1,COLUMN()))),IFERROR(VLOOKUP($C88,הכנסות!$B:$Y,O$4-1,FALSE),""))</f>
        <v/>
      </c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1"/>
    </row>
    <row r="89" spans="1:32" ht="16.5" thickBot="1" x14ac:dyDescent="0.3">
      <c r="A89" s="52">
        <f t="shared" si="2"/>
        <v>0</v>
      </c>
      <c r="C89" s="75" t="str">
        <f>IF(OR(C88="סה""כ",C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89" s="76" t="str">
        <f>IF(C89="סה""כ","",IFERROR(VLOOKUP($C89,הכנסות!$B:$X,5,FALSE),""))</f>
        <v/>
      </c>
      <c r="E89" s="77">
        <v>167435</v>
      </c>
      <c r="F89" s="77">
        <v>114565</v>
      </c>
      <c r="G89" s="77">
        <v>145246</v>
      </c>
      <c r="H89" s="78">
        <v>251440</v>
      </c>
      <c r="I89" s="78">
        <v>201029</v>
      </c>
      <c r="J89" s="78">
        <v>265358.28000000003</v>
      </c>
      <c r="K89" s="79" t="str">
        <f ca="1">IF($C89="סה""כ",SUM(INDIRECT(ADDRESS(6,COLUMN())&amp;":"&amp;ADDRESS(ROW()-1,COLUMN()))),IFERROR(VLOOKUP($C89,הכנסות!$B:$Y,K$4-1,FALSE),""))</f>
        <v/>
      </c>
      <c r="L89" s="79" t="str">
        <f ca="1">IF($C89="סה""כ",SUM(INDIRECT(ADDRESS(6,COLUMN())&amp;":"&amp;ADDRESS(ROW()-1,COLUMN()))),IFERROR(VLOOKUP($C89,הכנסות!$B:$Y,L$4-1,FALSE),""))</f>
        <v/>
      </c>
      <c r="M89" s="79" t="str">
        <f ca="1">IF($C89="סה""כ",SUM(INDIRECT(ADDRESS(6,COLUMN())&amp;":"&amp;ADDRESS(ROW()-1,COLUMN()))),IFERROR(VLOOKUP($C89,הכנסות!$B:$Y,M$4-1,FALSE),""))</f>
        <v/>
      </c>
      <c r="N89" s="79" t="str">
        <f ca="1">IF($C89="סה""כ",SUM(INDIRECT(ADDRESS(6,COLUMN())&amp;":"&amp;ADDRESS(ROW()-1,COLUMN()))),IFERROR(VLOOKUP($C89,הכנסות!$B:$Y,N$4-1,FALSE),""))</f>
        <v/>
      </c>
      <c r="O89" s="79" t="str">
        <f ca="1">IF($C89="סה""כ",SUM(INDIRECT(ADDRESS(6,COLUMN())&amp;":"&amp;ADDRESS(ROW()-1,COLUMN()))),IFERROR(VLOOKUP($C89,הכנסות!$B:$Y,O$4-1,FALSE),""))</f>
        <v/>
      </c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1"/>
    </row>
    <row r="90" spans="1:32" ht="16.5" thickBot="1" x14ac:dyDescent="0.3">
      <c r="A90" s="52">
        <f t="shared" si="2"/>
        <v>0</v>
      </c>
      <c r="C90" s="75" t="str">
        <f>IF(OR(C89="סה""כ",C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0" s="76" t="str">
        <f>IF(C90="סה""כ","",IFERROR(VLOOKUP($C90,הכנסות!$B:$X,5,FALSE),""))</f>
        <v/>
      </c>
      <c r="E90" s="77">
        <v>167435</v>
      </c>
      <c r="F90" s="77">
        <v>114565</v>
      </c>
      <c r="G90" s="77">
        <v>145246</v>
      </c>
      <c r="H90" s="78">
        <v>251440</v>
      </c>
      <c r="I90" s="78">
        <v>201029</v>
      </c>
      <c r="J90" s="78">
        <v>265358.28000000003</v>
      </c>
      <c r="K90" s="79" t="str">
        <f ca="1">IF($C90="סה""כ",SUM(INDIRECT(ADDRESS(6,COLUMN())&amp;":"&amp;ADDRESS(ROW()-1,COLUMN()))),IFERROR(VLOOKUP($C90,הכנסות!$B:$Y,K$4-1,FALSE),""))</f>
        <v/>
      </c>
      <c r="L90" s="79" t="str">
        <f ca="1">IF($C90="סה""כ",SUM(INDIRECT(ADDRESS(6,COLUMN())&amp;":"&amp;ADDRESS(ROW()-1,COLUMN()))),IFERROR(VLOOKUP($C90,הכנסות!$B:$Y,L$4-1,FALSE),""))</f>
        <v/>
      </c>
      <c r="M90" s="79" t="str">
        <f ca="1">IF($C90="סה""כ",SUM(INDIRECT(ADDRESS(6,COLUMN())&amp;":"&amp;ADDRESS(ROW()-1,COLUMN()))),IFERROR(VLOOKUP($C90,הכנסות!$B:$Y,M$4-1,FALSE),""))</f>
        <v/>
      </c>
      <c r="N90" s="79" t="str">
        <f ca="1">IF($C90="סה""כ",SUM(INDIRECT(ADDRESS(6,COLUMN())&amp;":"&amp;ADDRESS(ROW()-1,COLUMN()))),IFERROR(VLOOKUP($C90,הכנסות!$B:$Y,N$4-1,FALSE),""))</f>
        <v/>
      </c>
      <c r="O90" s="79" t="str">
        <f ca="1">IF($C90="סה""כ",SUM(INDIRECT(ADDRESS(6,COLUMN())&amp;":"&amp;ADDRESS(ROW()-1,COLUMN()))),IFERROR(VLOOKUP($C90,הכנסות!$B:$Y,O$4-1,FALSE),""))</f>
        <v/>
      </c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1"/>
    </row>
    <row r="91" spans="1:32" ht="16.5" thickBot="1" x14ac:dyDescent="0.3">
      <c r="A91" s="52">
        <f t="shared" si="2"/>
        <v>0</v>
      </c>
      <c r="C91" s="75" t="str">
        <f>IF(OR(C90="סה""כ",C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1" s="76" t="str">
        <f>IF(C91="סה""כ","",IFERROR(VLOOKUP($C91,הכנסות!$B:$X,5,FALSE),""))</f>
        <v/>
      </c>
      <c r="E91" s="77">
        <v>167435</v>
      </c>
      <c r="F91" s="77">
        <v>114565</v>
      </c>
      <c r="G91" s="77">
        <v>145246</v>
      </c>
      <c r="H91" s="78">
        <v>251440</v>
      </c>
      <c r="I91" s="78">
        <v>201029</v>
      </c>
      <c r="J91" s="78">
        <v>265358.28000000003</v>
      </c>
      <c r="K91" s="79" t="str">
        <f ca="1">IF($C91="סה""כ",SUM(INDIRECT(ADDRESS(6,COLUMN())&amp;":"&amp;ADDRESS(ROW()-1,COLUMN()))),IFERROR(VLOOKUP($C91,הכנסות!$B:$Y,K$4-1,FALSE),""))</f>
        <v/>
      </c>
      <c r="L91" s="79" t="str">
        <f ca="1">IF($C91="סה""כ",SUM(INDIRECT(ADDRESS(6,COLUMN())&amp;":"&amp;ADDRESS(ROW()-1,COLUMN()))),IFERROR(VLOOKUP($C91,הכנסות!$B:$Y,L$4-1,FALSE),""))</f>
        <v/>
      </c>
      <c r="M91" s="79" t="str">
        <f ca="1">IF($C91="סה""כ",SUM(INDIRECT(ADDRESS(6,COLUMN())&amp;":"&amp;ADDRESS(ROW()-1,COLUMN()))),IFERROR(VLOOKUP($C91,הכנסות!$B:$Y,M$4-1,FALSE),""))</f>
        <v/>
      </c>
      <c r="N91" s="79" t="str">
        <f ca="1">IF($C91="סה""כ",SUM(INDIRECT(ADDRESS(6,COLUMN())&amp;":"&amp;ADDRESS(ROW()-1,COLUMN()))),IFERROR(VLOOKUP($C91,הכנסות!$B:$Y,N$4-1,FALSE),""))</f>
        <v/>
      </c>
      <c r="O91" s="79" t="str">
        <f ca="1">IF($C91="סה""כ",SUM(INDIRECT(ADDRESS(6,COLUMN())&amp;":"&amp;ADDRESS(ROW()-1,COLUMN()))),IFERROR(VLOOKUP($C91,הכנסות!$B:$Y,O$4-1,FALSE),""))</f>
        <v/>
      </c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1"/>
    </row>
    <row r="92" spans="1:32" ht="16.5" thickBot="1" x14ac:dyDescent="0.3">
      <c r="A92" s="52">
        <f t="shared" si="2"/>
        <v>0</v>
      </c>
      <c r="C92" s="75" t="str">
        <f>IF(OR(C91="סה""כ",C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2" s="76" t="str">
        <f>IF(C92="סה""כ","",IFERROR(VLOOKUP($C92,הכנסות!$B:$X,5,FALSE),""))</f>
        <v/>
      </c>
      <c r="E92" s="77">
        <v>167435</v>
      </c>
      <c r="F92" s="77">
        <v>114565</v>
      </c>
      <c r="G92" s="77">
        <v>145246</v>
      </c>
      <c r="H92" s="78">
        <v>251440</v>
      </c>
      <c r="I92" s="78">
        <v>201029</v>
      </c>
      <c r="J92" s="78">
        <v>265358.28000000003</v>
      </c>
      <c r="K92" s="79" t="str">
        <f ca="1">IF($C92="סה""כ",SUM(INDIRECT(ADDRESS(6,COLUMN())&amp;":"&amp;ADDRESS(ROW()-1,COLUMN()))),IFERROR(VLOOKUP($C92,הכנסות!$B:$Y,K$4-1,FALSE),""))</f>
        <v/>
      </c>
      <c r="L92" s="79" t="str">
        <f ca="1">IF($C92="סה""כ",SUM(INDIRECT(ADDRESS(6,COLUMN())&amp;":"&amp;ADDRESS(ROW()-1,COLUMN()))),IFERROR(VLOOKUP($C92,הכנסות!$B:$Y,L$4-1,FALSE),""))</f>
        <v/>
      </c>
      <c r="M92" s="79" t="str">
        <f ca="1">IF($C92="סה""כ",SUM(INDIRECT(ADDRESS(6,COLUMN())&amp;":"&amp;ADDRESS(ROW()-1,COLUMN()))),IFERROR(VLOOKUP($C92,הכנסות!$B:$Y,M$4-1,FALSE),""))</f>
        <v/>
      </c>
      <c r="N92" s="79" t="str">
        <f ca="1">IF($C92="סה""כ",SUM(INDIRECT(ADDRESS(6,COLUMN())&amp;":"&amp;ADDRESS(ROW()-1,COLUMN()))),IFERROR(VLOOKUP($C92,הכנסות!$B:$Y,N$4-1,FALSE),""))</f>
        <v/>
      </c>
      <c r="O92" s="79" t="str">
        <f ca="1">IF($C92="סה""כ",SUM(INDIRECT(ADDRESS(6,COLUMN())&amp;":"&amp;ADDRESS(ROW()-1,COLUMN()))),IFERROR(VLOOKUP($C92,הכנסות!$B:$Y,O$4-1,FALSE),""))</f>
        <v/>
      </c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1"/>
    </row>
    <row r="93" spans="1:32" ht="16.5" thickBot="1" x14ac:dyDescent="0.3">
      <c r="A93" s="52">
        <f t="shared" si="2"/>
        <v>0</v>
      </c>
      <c r="C93" s="75" t="str">
        <f>IF(OR(C92="סה""כ",C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3" s="76" t="str">
        <f>IF(C93="סה""כ","",IFERROR(VLOOKUP($C93,הכנסות!$B:$X,5,FALSE),""))</f>
        <v/>
      </c>
      <c r="E93" s="77">
        <v>167435</v>
      </c>
      <c r="F93" s="77">
        <v>114565</v>
      </c>
      <c r="G93" s="77">
        <v>145246</v>
      </c>
      <c r="H93" s="78">
        <v>251440</v>
      </c>
      <c r="I93" s="78">
        <v>201029</v>
      </c>
      <c r="J93" s="78">
        <v>265358.28000000003</v>
      </c>
      <c r="K93" s="79" t="str">
        <f ca="1">IF($C93="סה""כ",SUM(INDIRECT(ADDRESS(6,COLUMN())&amp;":"&amp;ADDRESS(ROW()-1,COLUMN()))),IFERROR(VLOOKUP($C93,הכנסות!$B:$Y,K$4-1,FALSE),""))</f>
        <v/>
      </c>
      <c r="L93" s="79" t="str">
        <f ca="1">IF($C93="סה""כ",SUM(INDIRECT(ADDRESS(6,COLUMN())&amp;":"&amp;ADDRESS(ROW()-1,COLUMN()))),IFERROR(VLOOKUP($C93,הכנסות!$B:$Y,L$4-1,FALSE),""))</f>
        <v/>
      </c>
      <c r="M93" s="79" t="str">
        <f ca="1">IF($C93="סה""כ",SUM(INDIRECT(ADDRESS(6,COLUMN())&amp;":"&amp;ADDRESS(ROW()-1,COLUMN()))),IFERROR(VLOOKUP($C93,הכנסות!$B:$Y,M$4-1,FALSE),""))</f>
        <v/>
      </c>
      <c r="N93" s="79" t="str">
        <f ca="1">IF($C93="סה""כ",SUM(INDIRECT(ADDRESS(6,COLUMN())&amp;":"&amp;ADDRESS(ROW()-1,COLUMN()))),IFERROR(VLOOKUP($C93,הכנסות!$B:$Y,N$4-1,FALSE),""))</f>
        <v/>
      </c>
      <c r="O93" s="79" t="str">
        <f ca="1">IF($C93="סה""כ",SUM(INDIRECT(ADDRESS(6,COLUMN())&amp;":"&amp;ADDRESS(ROW()-1,COLUMN()))),IFERROR(VLOOKUP($C93,הכנסות!$B:$Y,O$4-1,FALSE),""))</f>
        <v/>
      </c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1"/>
    </row>
    <row r="94" spans="1:32" ht="16.5" thickBot="1" x14ac:dyDescent="0.3">
      <c r="A94" s="52">
        <f t="shared" si="2"/>
        <v>0</v>
      </c>
      <c r="C94" s="75" t="str">
        <f>IF(OR(C93="סה""כ",C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4" s="76" t="str">
        <f>IF(C94="סה""כ","",IFERROR(VLOOKUP($C94,הכנסות!$B:$X,5,FALSE),""))</f>
        <v/>
      </c>
      <c r="E94" s="77">
        <v>167435</v>
      </c>
      <c r="F94" s="77">
        <v>114565</v>
      </c>
      <c r="G94" s="77">
        <v>145246</v>
      </c>
      <c r="H94" s="78">
        <v>251440</v>
      </c>
      <c r="I94" s="78">
        <v>201029</v>
      </c>
      <c r="J94" s="78">
        <v>265358.28000000003</v>
      </c>
      <c r="K94" s="79" t="str">
        <f ca="1">IF($C94="סה""כ",SUM(INDIRECT(ADDRESS(6,COLUMN())&amp;":"&amp;ADDRESS(ROW()-1,COLUMN()))),IFERROR(VLOOKUP($C94,הכנסות!$B:$Y,K$4-1,FALSE),""))</f>
        <v/>
      </c>
      <c r="L94" s="79" t="str">
        <f ca="1">IF($C94="סה""כ",SUM(INDIRECT(ADDRESS(6,COLUMN())&amp;":"&amp;ADDRESS(ROW()-1,COLUMN()))),IFERROR(VLOOKUP($C94,הכנסות!$B:$Y,L$4-1,FALSE),""))</f>
        <v/>
      </c>
      <c r="M94" s="79" t="str">
        <f ca="1">IF($C94="סה""כ",SUM(INDIRECT(ADDRESS(6,COLUMN())&amp;":"&amp;ADDRESS(ROW()-1,COLUMN()))),IFERROR(VLOOKUP($C94,הכנסות!$B:$Y,M$4-1,FALSE),""))</f>
        <v/>
      </c>
      <c r="N94" s="79" t="str">
        <f ca="1">IF($C94="סה""כ",SUM(INDIRECT(ADDRESS(6,COLUMN())&amp;":"&amp;ADDRESS(ROW()-1,COLUMN()))),IFERROR(VLOOKUP($C94,הכנסות!$B:$Y,N$4-1,FALSE),""))</f>
        <v/>
      </c>
      <c r="O94" s="79" t="str">
        <f ca="1">IF($C94="סה""כ",SUM(INDIRECT(ADDRESS(6,COLUMN())&amp;":"&amp;ADDRESS(ROW()-1,COLUMN()))),IFERROR(VLOOKUP($C94,הכנסות!$B:$Y,O$4-1,FALSE),""))</f>
        <v/>
      </c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1"/>
    </row>
    <row r="95" spans="1:32" ht="16.5" thickBot="1" x14ac:dyDescent="0.3">
      <c r="A95" s="52">
        <f t="shared" si="2"/>
        <v>0</v>
      </c>
      <c r="C95" s="75" t="str">
        <f>IF(OR(C94="סה""כ",C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5" s="76" t="str">
        <f>IF(C95="סה""כ","",IFERROR(VLOOKUP($C95,הכנסות!$B:$X,5,FALSE),""))</f>
        <v/>
      </c>
      <c r="E95" s="77">
        <v>167435</v>
      </c>
      <c r="F95" s="77">
        <v>114565</v>
      </c>
      <c r="G95" s="77">
        <v>145246</v>
      </c>
      <c r="H95" s="78">
        <v>251440</v>
      </c>
      <c r="I95" s="78">
        <v>201029</v>
      </c>
      <c r="J95" s="78">
        <v>265358.28000000003</v>
      </c>
      <c r="K95" s="79" t="str">
        <f ca="1">IF($C95="סה""כ",SUM(INDIRECT(ADDRESS(6,COLUMN())&amp;":"&amp;ADDRESS(ROW()-1,COLUMN()))),IFERROR(VLOOKUP($C95,הכנסות!$B:$Y,K$4-1,FALSE),""))</f>
        <v/>
      </c>
      <c r="L95" s="79" t="str">
        <f ca="1">IF($C95="סה""כ",SUM(INDIRECT(ADDRESS(6,COLUMN())&amp;":"&amp;ADDRESS(ROW()-1,COLUMN()))),IFERROR(VLOOKUP($C95,הכנסות!$B:$Y,L$4-1,FALSE),""))</f>
        <v/>
      </c>
      <c r="M95" s="79" t="str">
        <f ca="1">IF($C95="סה""כ",SUM(INDIRECT(ADDRESS(6,COLUMN())&amp;":"&amp;ADDRESS(ROW()-1,COLUMN()))),IFERROR(VLOOKUP($C95,הכנסות!$B:$Y,M$4-1,FALSE),""))</f>
        <v/>
      </c>
      <c r="N95" s="79" t="str">
        <f ca="1">IF($C95="סה""כ",SUM(INDIRECT(ADDRESS(6,COLUMN())&amp;":"&amp;ADDRESS(ROW()-1,COLUMN()))),IFERROR(VLOOKUP($C95,הכנסות!$B:$Y,N$4-1,FALSE),""))</f>
        <v/>
      </c>
      <c r="O95" s="79" t="str">
        <f ca="1">IF($C95="סה""כ",SUM(INDIRECT(ADDRESS(6,COLUMN())&amp;":"&amp;ADDRESS(ROW()-1,COLUMN()))),IFERROR(VLOOKUP($C95,הכנסות!$B:$Y,O$4-1,FALSE),""))</f>
        <v/>
      </c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1"/>
    </row>
    <row r="96" spans="1:32" ht="16.5" thickBot="1" x14ac:dyDescent="0.3">
      <c r="A96" s="52">
        <f t="shared" si="2"/>
        <v>0</v>
      </c>
      <c r="C96" s="75" t="str">
        <f>IF(OR(C95="סה""כ",C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6" s="76" t="str">
        <f>IF(C96="סה""כ","",IFERROR(VLOOKUP($C96,הכנסות!$B:$X,5,FALSE),""))</f>
        <v/>
      </c>
      <c r="E96" s="77">
        <v>167435</v>
      </c>
      <c r="F96" s="77">
        <v>114565</v>
      </c>
      <c r="G96" s="77">
        <v>145246</v>
      </c>
      <c r="H96" s="78">
        <v>251440</v>
      </c>
      <c r="I96" s="78">
        <v>201029</v>
      </c>
      <c r="J96" s="78">
        <v>265358.28000000003</v>
      </c>
      <c r="K96" s="79" t="str">
        <f ca="1">IF($C96="סה""כ",SUM(INDIRECT(ADDRESS(6,COLUMN())&amp;":"&amp;ADDRESS(ROW()-1,COLUMN()))),IFERROR(VLOOKUP($C96,הכנסות!$B:$Y,K$4-1,FALSE),""))</f>
        <v/>
      </c>
      <c r="L96" s="79" t="str">
        <f ca="1">IF($C96="סה""כ",SUM(INDIRECT(ADDRESS(6,COLUMN())&amp;":"&amp;ADDRESS(ROW()-1,COLUMN()))),IFERROR(VLOOKUP($C96,הכנסות!$B:$Y,L$4-1,FALSE),""))</f>
        <v/>
      </c>
      <c r="M96" s="79" t="str">
        <f ca="1">IF($C96="סה""כ",SUM(INDIRECT(ADDRESS(6,COLUMN())&amp;":"&amp;ADDRESS(ROW()-1,COLUMN()))),IFERROR(VLOOKUP($C96,הכנסות!$B:$Y,M$4-1,FALSE),""))</f>
        <v/>
      </c>
      <c r="N96" s="79" t="str">
        <f ca="1">IF($C96="סה""כ",SUM(INDIRECT(ADDRESS(6,COLUMN())&amp;":"&amp;ADDRESS(ROW()-1,COLUMN()))),IFERROR(VLOOKUP($C96,הכנסות!$B:$Y,N$4-1,FALSE),""))</f>
        <v/>
      </c>
      <c r="O96" s="79" t="str">
        <f ca="1">IF($C96="סה""כ",SUM(INDIRECT(ADDRESS(6,COLUMN())&amp;":"&amp;ADDRESS(ROW()-1,COLUMN()))),IFERROR(VLOOKUP($C96,הכנסות!$B:$Y,O$4-1,FALSE),""))</f>
        <v/>
      </c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1"/>
    </row>
    <row r="97" spans="1:32" ht="16.5" thickBot="1" x14ac:dyDescent="0.3">
      <c r="A97" s="52">
        <f t="shared" si="2"/>
        <v>0</v>
      </c>
      <c r="C97" s="75" t="str">
        <f>IF(OR(C96="סה""כ",C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7" s="76" t="str">
        <f>IF(C97="סה""כ","",IFERROR(VLOOKUP($C97,הכנסות!$B:$X,5,FALSE),""))</f>
        <v/>
      </c>
      <c r="E97" s="77">
        <v>167435</v>
      </c>
      <c r="F97" s="77">
        <v>114565</v>
      </c>
      <c r="G97" s="77">
        <v>145246</v>
      </c>
      <c r="H97" s="78">
        <v>251440</v>
      </c>
      <c r="I97" s="78">
        <v>201029</v>
      </c>
      <c r="J97" s="78">
        <v>265358.28000000003</v>
      </c>
      <c r="K97" s="79" t="str">
        <f ca="1">IF($C97="סה""כ",SUM(INDIRECT(ADDRESS(6,COLUMN())&amp;":"&amp;ADDRESS(ROW()-1,COLUMN()))),IFERROR(VLOOKUP($C97,הכנסות!$B:$Y,K$4-1,FALSE),""))</f>
        <v/>
      </c>
      <c r="L97" s="79" t="str">
        <f ca="1">IF($C97="סה""כ",SUM(INDIRECT(ADDRESS(6,COLUMN())&amp;":"&amp;ADDRESS(ROW()-1,COLUMN()))),IFERROR(VLOOKUP($C97,הכנסות!$B:$Y,L$4-1,FALSE),""))</f>
        <v/>
      </c>
      <c r="M97" s="79" t="str">
        <f ca="1">IF($C97="סה""כ",SUM(INDIRECT(ADDRESS(6,COLUMN())&amp;":"&amp;ADDRESS(ROW()-1,COLUMN()))),IFERROR(VLOOKUP($C97,הכנסות!$B:$Y,M$4-1,FALSE),""))</f>
        <v/>
      </c>
      <c r="N97" s="79" t="str">
        <f ca="1">IF($C97="סה""כ",SUM(INDIRECT(ADDRESS(6,COLUMN())&amp;":"&amp;ADDRESS(ROW()-1,COLUMN()))),IFERROR(VLOOKUP($C97,הכנסות!$B:$Y,N$4-1,FALSE),""))</f>
        <v/>
      </c>
      <c r="O97" s="79" t="str">
        <f ca="1">IF($C97="סה""כ",SUM(INDIRECT(ADDRESS(6,COLUMN())&amp;":"&amp;ADDRESS(ROW()-1,COLUMN()))),IFERROR(VLOOKUP($C97,הכנסות!$B:$Y,O$4-1,FALSE),""))</f>
        <v/>
      </c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1"/>
    </row>
    <row r="98" spans="1:32" ht="16.5" thickBot="1" x14ac:dyDescent="0.3">
      <c r="A98" s="52">
        <f t="shared" si="2"/>
        <v>0</v>
      </c>
      <c r="C98" s="75" t="str">
        <f>IF(OR(C97="סה""כ",C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8" s="76" t="str">
        <f>IF(C98="סה""כ","",IFERROR(VLOOKUP($C98,הכנסות!$B:$X,5,FALSE),""))</f>
        <v/>
      </c>
      <c r="E98" s="77">
        <v>167435</v>
      </c>
      <c r="F98" s="77">
        <v>114565</v>
      </c>
      <c r="G98" s="77">
        <v>145246</v>
      </c>
      <c r="H98" s="78">
        <v>251440</v>
      </c>
      <c r="I98" s="78">
        <v>201029</v>
      </c>
      <c r="J98" s="78">
        <v>265358.28000000003</v>
      </c>
      <c r="K98" s="79" t="str">
        <f ca="1">IF($C98="סה""כ",SUM(INDIRECT(ADDRESS(6,COLUMN())&amp;":"&amp;ADDRESS(ROW()-1,COLUMN()))),IFERROR(VLOOKUP($C98,הכנסות!$B:$Y,K$4-1,FALSE),""))</f>
        <v/>
      </c>
      <c r="L98" s="79" t="str">
        <f ca="1">IF($C98="סה""כ",SUM(INDIRECT(ADDRESS(6,COLUMN())&amp;":"&amp;ADDRESS(ROW()-1,COLUMN()))),IFERROR(VLOOKUP($C98,הכנסות!$B:$Y,L$4-1,FALSE),""))</f>
        <v/>
      </c>
      <c r="M98" s="79" t="str">
        <f ca="1">IF($C98="סה""כ",SUM(INDIRECT(ADDRESS(6,COLUMN())&amp;":"&amp;ADDRESS(ROW()-1,COLUMN()))),IFERROR(VLOOKUP($C98,הכנסות!$B:$Y,M$4-1,FALSE),""))</f>
        <v/>
      </c>
      <c r="N98" s="79" t="str">
        <f ca="1">IF($C98="סה""כ",SUM(INDIRECT(ADDRESS(6,COLUMN())&amp;":"&amp;ADDRESS(ROW()-1,COLUMN()))),IFERROR(VLOOKUP($C98,הכנסות!$B:$Y,N$4-1,FALSE),""))</f>
        <v/>
      </c>
      <c r="O98" s="79" t="str">
        <f ca="1">IF($C98="סה""כ",SUM(INDIRECT(ADDRESS(6,COLUMN())&amp;":"&amp;ADDRESS(ROW()-1,COLUMN()))),IFERROR(VLOOKUP($C98,הכנסות!$B:$Y,O$4-1,FALSE),""))</f>
        <v/>
      </c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1"/>
    </row>
    <row r="99" spans="1:32" ht="16.5" thickBot="1" x14ac:dyDescent="0.3">
      <c r="A99" s="52">
        <f t="shared" si="2"/>
        <v>0</v>
      </c>
      <c r="C99" s="75" t="str">
        <f>IF(OR(C98="סה""כ",C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99" s="76" t="str">
        <f>IF(C99="סה""כ","",IFERROR(VLOOKUP($C99,הכנסות!$B:$X,5,FALSE),""))</f>
        <v/>
      </c>
      <c r="E99" s="77">
        <v>167435</v>
      </c>
      <c r="F99" s="77">
        <v>114565</v>
      </c>
      <c r="G99" s="77">
        <v>145246</v>
      </c>
      <c r="H99" s="78">
        <v>251440</v>
      </c>
      <c r="I99" s="78">
        <v>201029</v>
      </c>
      <c r="J99" s="78">
        <v>265358.28000000003</v>
      </c>
      <c r="K99" s="79" t="str">
        <f ca="1">IF($C99="סה""כ",SUM(INDIRECT(ADDRESS(6,COLUMN())&amp;":"&amp;ADDRESS(ROW()-1,COLUMN()))),IFERROR(VLOOKUP($C99,הכנסות!$B:$Y,K$4-1,FALSE),""))</f>
        <v/>
      </c>
      <c r="L99" s="79" t="str">
        <f ca="1">IF($C99="סה""כ",SUM(INDIRECT(ADDRESS(6,COLUMN())&amp;":"&amp;ADDRESS(ROW()-1,COLUMN()))),IFERROR(VLOOKUP($C99,הכנסות!$B:$Y,L$4-1,FALSE),""))</f>
        <v/>
      </c>
      <c r="M99" s="79" t="str">
        <f ca="1">IF($C99="סה""כ",SUM(INDIRECT(ADDRESS(6,COLUMN())&amp;":"&amp;ADDRESS(ROW()-1,COLUMN()))),IFERROR(VLOOKUP($C99,הכנסות!$B:$Y,M$4-1,FALSE),""))</f>
        <v/>
      </c>
      <c r="N99" s="79" t="str">
        <f ca="1">IF($C99="סה""כ",SUM(INDIRECT(ADDRESS(6,COLUMN())&amp;":"&amp;ADDRESS(ROW()-1,COLUMN()))),IFERROR(VLOOKUP($C99,הכנסות!$B:$Y,N$4-1,FALSE),""))</f>
        <v/>
      </c>
      <c r="O99" s="79" t="str">
        <f ca="1">IF($C99="סה""כ",SUM(INDIRECT(ADDRESS(6,COLUMN())&amp;":"&amp;ADDRESS(ROW()-1,COLUMN()))),IFERROR(VLOOKUP($C99,הכנסות!$B:$Y,O$4-1,FALSE),""))</f>
        <v/>
      </c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1"/>
    </row>
    <row r="100" spans="1:32" ht="16.5" thickBot="1" x14ac:dyDescent="0.3">
      <c r="A100" s="52">
        <f t="shared" si="2"/>
        <v>0</v>
      </c>
      <c r="C100" s="75" t="str">
        <f>IF(OR(C99="סה""כ",C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0" s="76" t="str">
        <f>IF(C100="סה""כ","",IFERROR(VLOOKUP($C100,הכנסות!$B:$X,5,FALSE),""))</f>
        <v/>
      </c>
      <c r="E100" s="77">
        <v>167435</v>
      </c>
      <c r="F100" s="77">
        <v>114565</v>
      </c>
      <c r="G100" s="77">
        <v>145246</v>
      </c>
      <c r="H100" s="78">
        <v>251440</v>
      </c>
      <c r="I100" s="78">
        <v>201029</v>
      </c>
      <c r="J100" s="78">
        <v>265358.28000000003</v>
      </c>
      <c r="K100" s="79" t="str">
        <f ca="1">IF($C100="סה""כ",SUM(INDIRECT(ADDRESS(6,COLUMN())&amp;":"&amp;ADDRESS(ROW()-1,COLUMN()))),IFERROR(VLOOKUP($C100,הכנסות!$B:$Y,K$4-1,FALSE),""))</f>
        <v/>
      </c>
      <c r="L100" s="79" t="str">
        <f ca="1">IF($C100="סה""כ",SUM(INDIRECT(ADDRESS(6,COLUMN())&amp;":"&amp;ADDRESS(ROW()-1,COLUMN()))),IFERROR(VLOOKUP($C100,הכנסות!$B:$Y,L$4-1,FALSE),""))</f>
        <v/>
      </c>
      <c r="M100" s="79" t="str">
        <f ca="1">IF($C100="סה""כ",SUM(INDIRECT(ADDRESS(6,COLUMN())&amp;":"&amp;ADDRESS(ROW()-1,COLUMN()))),IFERROR(VLOOKUP($C100,הכנסות!$B:$Y,M$4-1,FALSE),""))</f>
        <v/>
      </c>
      <c r="N100" s="79" t="str">
        <f ca="1">IF($C100="סה""כ",SUM(INDIRECT(ADDRESS(6,COLUMN())&amp;":"&amp;ADDRESS(ROW()-1,COLUMN()))),IFERROR(VLOOKUP($C100,הכנסות!$B:$Y,N$4-1,FALSE),""))</f>
        <v/>
      </c>
      <c r="O100" s="79" t="str">
        <f ca="1">IF($C100="סה""כ",SUM(INDIRECT(ADDRESS(6,COLUMN())&amp;":"&amp;ADDRESS(ROW()-1,COLUMN()))),IFERROR(VLOOKUP($C100,הכנסות!$B:$Y,O$4-1,FALSE),""))</f>
        <v/>
      </c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1"/>
    </row>
    <row r="101" spans="1:32" ht="16.5" thickBot="1" x14ac:dyDescent="0.3">
      <c r="A101" s="52">
        <f t="shared" si="2"/>
        <v>0</v>
      </c>
      <c r="C101" s="75" t="str">
        <f>IF(OR(C100="סה""כ",C100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1" s="76" t="str">
        <f>IF(C101="סה""כ","",IFERROR(VLOOKUP($C101,הכנסות!$B:$X,5,FALSE),""))</f>
        <v/>
      </c>
      <c r="E101" s="77">
        <v>167435</v>
      </c>
      <c r="F101" s="77">
        <v>114565</v>
      </c>
      <c r="G101" s="77">
        <v>145246</v>
      </c>
      <c r="H101" s="78">
        <v>251440</v>
      </c>
      <c r="I101" s="78">
        <v>201029</v>
      </c>
      <c r="J101" s="78">
        <v>265358.28000000003</v>
      </c>
      <c r="K101" s="79" t="str">
        <f ca="1">IF($C101="סה""כ",SUM(INDIRECT(ADDRESS(6,COLUMN())&amp;":"&amp;ADDRESS(ROW()-1,COLUMN()))),IFERROR(VLOOKUP($C101,הכנסות!$B:$Y,K$4-1,FALSE),""))</f>
        <v/>
      </c>
      <c r="L101" s="79" t="str">
        <f ca="1">IF($C101="סה""כ",SUM(INDIRECT(ADDRESS(6,COLUMN())&amp;":"&amp;ADDRESS(ROW()-1,COLUMN()))),IFERROR(VLOOKUP($C101,הכנסות!$B:$Y,L$4-1,FALSE),""))</f>
        <v/>
      </c>
      <c r="M101" s="79" t="str">
        <f ca="1">IF($C101="סה""כ",SUM(INDIRECT(ADDRESS(6,COLUMN())&amp;":"&amp;ADDRESS(ROW()-1,COLUMN()))),IFERROR(VLOOKUP($C101,הכנסות!$B:$Y,M$4-1,FALSE),""))</f>
        <v/>
      </c>
      <c r="N101" s="79" t="str">
        <f ca="1">IF($C101="סה""כ",SUM(INDIRECT(ADDRESS(6,COLUMN())&amp;":"&amp;ADDRESS(ROW()-1,COLUMN()))),IFERROR(VLOOKUP($C101,הכנסות!$B:$Y,N$4-1,FALSE),""))</f>
        <v/>
      </c>
      <c r="O101" s="79" t="str">
        <f ca="1">IF($C101="סה""כ",SUM(INDIRECT(ADDRESS(6,COLUMN())&amp;":"&amp;ADDRESS(ROW()-1,COLUMN()))),IFERROR(VLOOKUP($C101,הכנסות!$B:$Y,O$4-1,FALSE),""))</f>
        <v/>
      </c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1"/>
    </row>
    <row r="102" spans="1:32" ht="16.5" thickBot="1" x14ac:dyDescent="0.3">
      <c r="A102" s="52">
        <f t="shared" si="2"/>
        <v>0</v>
      </c>
      <c r="C102" s="75" t="str">
        <f>IF(OR(C101="סה""כ",C101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2" s="76" t="str">
        <f>IF(C102="סה""כ","",IFERROR(VLOOKUP($C102,הכנסות!$B:$X,5,FALSE),""))</f>
        <v/>
      </c>
      <c r="E102" s="77">
        <v>167435</v>
      </c>
      <c r="F102" s="77">
        <v>114565</v>
      </c>
      <c r="G102" s="77">
        <v>145246</v>
      </c>
      <c r="H102" s="78">
        <v>251440</v>
      </c>
      <c r="I102" s="78">
        <v>201029</v>
      </c>
      <c r="J102" s="78">
        <v>265358.28000000003</v>
      </c>
      <c r="K102" s="79" t="str">
        <f ca="1">IF($C102="סה""כ",SUM(INDIRECT(ADDRESS(6,COLUMN())&amp;":"&amp;ADDRESS(ROW()-1,COLUMN()))),IFERROR(VLOOKUP($C102,הכנסות!$B:$Y,K$4-1,FALSE),""))</f>
        <v/>
      </c>
      <c r="L102" s="79" t="str">
        <f ca="1">IF($C102="סה""כ",SUM(INDIRECT(ADDRESS(6,COLUMN())&amp;":"&amp;ADDRESS(ROW()-1,COLUMN()))),IFERROR(VLOOKUP($C102,הכנסות!$B:$Y,L$4-1,FALSE),""))</f>
        <v/>
      </c>
      <c r="M102" s="79" t="str">
        <f ca="1">IF($C102="סה""כ",SUM(INDIRECT(ADDRESS(6,COLUMN())&amp;":"&amp;ADDRESS(ROW()-1,COLUMN()))),IFERROR(VLOOKUP($C102,הכנסות!$B:$Y,M$4-1,FALSE),""))</f>
        <v/>
      </c>
      <c r="N102" s="79" t="str">
        <f ca="1">IF($C102="סה""כ",SUM(INDIRECT(ADDRESS(6,COLUMN())&amp;":"&amp;ADDRESS(ROW()-1,COLUMN()))),IFERROR(VLOOKUP($C102,הכנסות!$B:$Y,N$4-1,FALSE),""))</f>
        <v/>
      </c>
      <c r="O102" s="79" t="str">
        <f ca="1">IF($C102="סה""כ",SUM(INDIRECT(ADDRESS(6,COLUMN())&amp;":"&amp;ADDRESS(ROW()-1,COLUMN()))),IFERROR(VLOOKUP($C102,הכנסות!$B:$Y,O$4-1,FALSE),""))</f>
        <v/>
      </c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1"/>
    </row>
    <row r="103" spans="1:32" ht="16.5" thickBot="1" x14ac:dyDescent="0.3">
      <c r="A103" s="52">
        <f t="shared" si="2"/>
        <v>0</v>
      </c>
      <c r="C103" s="75" t="str">
        <f>IF(OR(C102="סה""כ",C102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3" s="76" t="str">
        <f>IF(C103="סה""כ","",IFERROR(VLOOKUP($C103,הכנסות!$B:$X,5,FALSE),""))</f>
        <v/>
      </c>
      <c r="E103" s="77">
        <v>167435</v>
      </c>
      <c r="F103" s="77">
        <v>114565</v>
      </c>
      <c r="G103" s="77">
        <v>145246</v>
      </c>
      <c r="H103" s="78">
        <v>251440</v>
      </c>
      <c r="I103" s="78">
        <v>201029</v>
      </c>
      <c r="J103" s="78">
        <v>265358.28000000003</v>
      </c>
      <c r="K103" s="79" t="str">
        <f ca="1">IF($C103="סה""כ",SUM(INDIRECT(ADDRESS(6,COLUMN())&amp;":"&amp;ADDRESS(ROW()-1,COLUMN()))),IFERROR(VLOOKUP($C103,הכנסות!$B:$Y,K$4-1,FALSE),""))</f>
        <v/>
      </c>
      <c r="L103" s="79" t="str">
        <f ca="1">IF($C103="סה""כ",SUM(INDIRECT(ADDRESS(6,COLUMN())&amp;":"&amp;ADDRESS(ROW()-1,COLUMN()))),IFERROR(VLOOKUP($C103,הכנסות!$B:$Y,L$4-1,FALSE),""))</f>
        <v/>
      </c>
      <c r="M103" s="79" t="str">
        <f ca="1">IF($C103="סה""כ",SUM(INDIRECT(ADDRESS(6,COLUMN())&amp;":"&amp;ADDRESS(ROW()-1,COLUMN()))),IFERROR(VLOOKUP($C103,הכנסות!$B:$Y,M$4-1,FALSE),""))</f>
        <v/>
      </c>
      <c r="N103" s="79" t="str">
        <f ca="1">IF($C103="סה""כ",SUM(INDIRECT(ADDRESS(6,COLUMN())&amp;":"&amp;ADDRESS(ROW()-1,COLUMN()))),IFERROR(VLOOKUP($C103,הכנסות!$B:$Y,N$4-1,FALSE),""))</f>
        <v/>
      </c>
      <c r="O103" s="79" t="str">
        <f ca="1">IF($C103="סה""כ",SUM(INDIRECT(ADDRESS(6,COLUMN())&amp;":"&amp;ADDRESS(ROW()-1,COLUMN()))),IFERROR(VLOOKUP($C103,הכנסות!$B:$Y,O$4-1,FALSE),""))</f>
        <v/>
      </c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1"/>
    </row>
    <row r="104" spans="1:32" ht="16.5" thickBot="1" x14ac:dyDescent="0.3">
      <c r="A104" s="52">
        <f t="shared" si="2"/>
        <v>0</v>
      </c>
      <c r="C104" s="75" t="str">
        <f>IF(OR(C103="סה""כ",C103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4" s="76" t="str">
        <f>IF(C104="סה""כ","",IFERROR(VLOOKUP($C104,הכנסות!$B:$X,5,FALSE),""))</f>
        <v/>
      </c>
      <c r="E104" s="77">
        <v>167435</v>
      </c>
      <c r="F104" s="77">
        <v>114565</v>
      </c>
      <c r="G104" s="77">
        <v>145246</v>
      </c>
      <c r="H104" s="78">
        <v>251440</v>
      </c>
      <c r="I104" s="78">
        <v>201029</v>
      </c>
      <c r="J104" s="78">
        <v>265358.28000000003</v>
      </c>
      <c r="K104" s="79" t="str">
        <f ca="1">IF($C104="סה""כ",SUM(INDIRECT(ADDRESS(6,COLUMN())&amp;":"&amp;ADDRESS(ROW()-1,COLUMN()))),IFERROR(VLOOKUP($C104,הכנסות!$B:$Y,K$4-1,FALSE),""))</f>
        <v/>
      </c>
      <c r="L104" s="79" t="str">
        <f ca="1">IF($C104="סה""כ",SUM(INDIRECT(ADDRESS(6,COLUMN())&amp;":"&amp;ADDRESS(ROW()-1,COLUMN()))),IFERROR(VLOOKUP($C104,הכנסות!$B:$Y,L$4-1,FALSE),""))</f>
        <v/>
      </c>
      <c r="M104" s="79" t="str">
        <f ca="1">IF($C104="סה""כ",SUM(INDIRECT(ADDRESS(6,COLUMN())&amp;":"&amp;ADDRESS(ROW()-1,COLUMN()))),IFERROR(VLOOKUP($C104,הכנסות!$B:$Y,M$4-1,FALSE),""))</f>
        <v/>
      </c>
      <c r="N104" s="79" t="str">
        <f ca="1">IF($C104="סה""כ",SUM(INDIRECT(ADDRESS(6,COLUMN())&amp;":"&amp;ADDRESS(ROW()-1,COLUMN()))),IFERROR(VLOOKUP($C104,הכנסות!$B:$Y,N$4-1,FALSE),""))</f>
        <v/>
      </c>
      <c r="O104" s="79" t="str">
        <f ca="1">IF($C104="סה""כ",SUM(INDIRECT(ADDRESS(6,COLUMN())&amp;":"&amp;ADDRESS(ROW()-1,COLUMN()))),IFERROR(VLOOKUP($C104,הכנסות!$B:$Y,O$4-1,FALSE),""))</f>
        <v/>
      </c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1"/>
    </row>
    <row r="105" spans="1:32" ht="16.5" thickBot="1" x14ac:dyDescent="0.3">
      <c r="A105" s="52">
        <f t="shared" si="2"/>
        <v>0</v>
      </c>
      <c r="C105" s="75" t="str">
        <f>IF(OR(C104="סה""כ",C104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5" s="76" t="str">
        <f>IF(C105="סה""כ","",IFERROR(VLOOKUP($C105,הכנסות!$B:$X,5,FALSE),""))</f>
        <v/>
      </c>
      <c r="E105" s="77">
        <v>167435</v>
      </c>
      <c r="F105" s="77">
        <v>114565</v>
      </c>
      <c r="G105" s="77">
        <v>145246</v>
      </c>
      <c r="H105" s="78">
        <v>251440</v>
      </c>
      <c r="I105" s="78">
        <v>201029</v>
      </c>
      <c r="J105" s="78">
        <v>265358.28000000003</v>
      </c>
      <c r="K105" s="79" t="str">
        <f ca="1">IF($C105="סה""כ",SUM(INDIRECT(ADDRESS(6,COLUMN())&amp;":"&amp;ADDRESS(ROW()-1,COLUMN()))),IFERROR(VLOOKUP($C105,הכנסות!$B:$Y,K$4-1,FALSE),""))</f>
        <v/>
      </c>
      <c r="L105" s="79" t="str">
        <f ca="1">IF($C105="סה""כ",SUM(INDIRECT(ADDRESS(6,COLUMN())&amp;":"&amp;ADDRESS(ROW()-1,COLUMN()))),IFERROR(VLOOKUP($C105,הכנסות!$B:$Y,L$4-1,FALSE),""))</f>
        <v/>
      </c>
      <c r="M105" s="79" t="str">
        <f ca="1">IF($C105="סה""כ",SUM(INDIRECT(ADDRESS(6,COLUMN())&amp;":"&amp;ADDRESS(ROW()-1,COLUMN()))),IFERROR(VLOOKUP($C105,הכנסות!$B:$Y,M$4-1,FALSE),""))</f>
        <v/>
      </c>
      <c r="N105" s="79" t="str">
        <f ca="1">IF($C105="סה""כ",SUM(INDIRECT(ADDRESS(6,COLUMN())&amp;":"&amp;ADDRESS(ROW()-1,COLUMN()))),IFERROR(VLOOKUP($C105,הכנסות!$B:$Y,N$4-1,FALSE),""))</f>
        <v/>
      </c>
      <c r="O105" s="79" t="str">
        <f ca="1">IF($C105="סה""כ",SUM(INDIRECT(ADDRESS(6,COLUMN())&amp;":"&amp;ADDRESS(ROW()-1,COLUMN()))),IFERROR(VLOOKUP($C105,הכנסות!$B:$Y,O$4-1,FALSE),""))</f>
        <v/>
      </c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1"/>
    </row>
    <row r="106" spans="1:32" ht="16.5" thickBot="1" x14ac:dyDescent="0.3">
      <c r="A106" s="52">
        <f t="shared" si="2"/>
        <v>0</v>
      </c>
      <c r="C106" s="75" t="str">
        <f>IF(OR(C105="סה""כ",C105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6" s="76" t="str">
        <f>IF(C106="סה""כ","",IFERROR(VLOOKUP($C106,הכנסות!$B:$X,5,FALSE),""))</f>
        <v/>
      </c>
      <c r="E106" s="77">
        <v>167435</v>
      </c>
      <c r="F106" s="77">
        <v>114565</v>
      </c>
      <c r="G106" s="77">
        <v>145246</v>
      </c>
      <c r="H106" s="78">
        <v>251440</v>
      </c>
      <c r="I106" s="78">
        <v>201029</v>
      </c>
      <c r="J106" s="78">
        <v>265358.28000000003</v>
      </c>
      <c r="K106" s="79" t="str">
        <f ca="1">IF($C106="סה""כ",SUM(INDIRECT(ADDRESS(6,COLUMN())&amp;":"&amp;ADDRESS(ROW()-1,COLUMN()))),IFERROR(VLOOKUP($C106,הכנסות!$B:$Y,K$4-1,FALSE),""))</f>
        <v/>
      </c>
      <c r="L106" s="79" t="str">
        <f ca="1">IF($C106="סה""כ",SUM(INDIRECT(ADDRESS(6,COLUMN())&amp;":"&amp;ADDRESS(ROW()-1,COLUMN()))),IFERROR(VLOOKUP($C106,הכנסות!$B:$Y,L$4-1,FALSE),""))</f>
        <v/>
      </c>
      <c r="M106" s="79" t="str">
        <f ca="1">IF($C106="סה""כ",SUM(INDIRECT(ADDRESS(6,COLUMN())&amp;":"&amp;ADDRESS(ROW()-1,COLUMN()))),IFERROR(VLOOKUP($C106,הכנסות!$B:$Y,M$4-1,FALSE),""))</f>
        <v/>
      </c>
      <c r="N106" s="79" t="str">
        <f ca="1">IF($C106="סה""כ",SUM(INDIRECT(ADDRESS(6,COLUMN())&amp;":"&amp;ADDRESS(ROW()-1,COLUMN()))),IFERROR(VLOOKUP($C106,הכנסות!$B:$Y,N$4-1,FALSE),""))</f>
        <v/>
      </c>
      <c r="O106" s="79" t="str">
        <f ca="1">IF($C106="סה""כ",SUM(INDIRECT(ADDRESS(6,COLUMN())&amp;":"&amp;ADDRESS(ROW()-1,COLUMN()))),IFERROR(VLOOKUP($C106,הכנסות!$B:$Y,O$4-1,FALSE),""))</f>
        <v/>
      </c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1"/>
    </row>
    <row r="107" spans="1:32" ht="16.5" thickBot="1" x14ac:dyDescent="0.3">
      <c r="A107" s="52">
        <f t="shared" si="2"/>
        <v>0</v>
      </c>
      <c r="C107" s="75" t="str">
        <f>IF(OR(C106="סה""כ",C106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7" s="76" t="str">
        <f>IF(C107="סה""כ","",IFERROR(VLOOKUP($C107,הכנסות!$B:$X,5,FALSE),""))</f>
        <v/>
      </c>
      <c r="E107" s="77">
        <v>167435</v>
      </c>
      <c r="F107" s="77">
        <v>114565</v>
      </c>
      <c r="G107" s="77">
        <v>145246</v>
      </c>
      <c r="H107" s="78">
        <v>251440</v>
      </c>
      <c r="I107" s="78">
        <v>201029</v>
      </c>
      <c r="J107" s="78">
        <v>265358.28000000003</v>
      </c>
      <c r="K107" s="79" t="str">
        <f ca="1">IF($C107="סה""כ",SUM(INDIRECT(ADDRESS(6,COLUMN())&amp;":"&amp;ADDRESS(ROW()-1,COLUMN()))),IFERROR(VLOOKUP($C107,הכנסות!$B:$Y,K$4-1,FALSE),""))</f>
        <v/>
      </c>
      <c r="L107" s="79" t="str">
        <f ca="1">IF($C107="סה""כ",SUM(INDIRECT(ADDRESS(6,COLUMN())&amp;":"&amp;ADDRESS(ROW()-1,COLUMN()))),IFERROR(VLOOKUP($C107,הכנסות!$B:$Y,L$4-1,FALSE),""))</f>
        <v/>
      </c>
      <c r="M107" s="79" t="str">
        <f ca="1">IF($C107="סה""כ",SUM(INDIRECT(ADDRESS(6,COLUMN())&amp;":"&amp;ADDRESS(ROW()-1,COLUMN()))),IFERROR(VLOOKUP($C107,הכנסות!$B:$Y,M$4-1,FALSE),""))</f>
        <v/>
      </c>
      <c r="N107" s="79" t="str">
        <f ca="1">IF($C107="סה""כ",SUM(INDIRECT(ADDRESS(6,COLUMN())&amp;":"&amp;ADDRESS(ROW()-1,COLUMN()))),IFERROR(VLOOKUP($C107,הכנסות!$B:$Y,N$4-1,FALSE),""))</f>
        <v/>
      </c>
      <c r="O107" s="79" t="str">
        <f ca="1">IF($C107="סה""כ",SUM(INDIRECT(ADDRESS(6,COLUMN())&amp;":"&amp;ADDRESS(ROW()-1,COLUMN()))),IFERROR(VLOOKUP($C107,הכנסות!$B:$Y,O$4-1,FALSE),""))</f>
        <v/>
      </c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1"/>
    </row>
    <row r="108" spans="1:32" ht="16.5" thickBot="1" x14ac:dyDescent="0.3">
      <c r="A108" s="52">
        <f t="shared" si="2"/>
        <v>0</v>
      </c>
      <c r="C108" s="75" t="str">
        <f>IF(OR(C107="סה""כ",C107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8" s="76" t="str">
        <f>IF(C108="סה""כ","",IFERROR(VLOOKUP($C108,הכנסות!$B:$X,5,FALSE),""))</f>
        <v/>
      </c>
      <c r="E108" s="77">
        <v>167435</v>
      </c>
      <c r="F108" s="77">
        <v>114565</v>
      </c>
      <c r="G108" s="77">
        <v>145246</v>
      </c>
      <c r="H108" s="78">
        <v>251440</v>
      </c>
      <c r="I108" s="78">
        <v>201029</v>
      </c>
      <c r="J108" s="78">
        <v>265358.28000000003</v>
      </c>
      <c r="K108" s="79" t="str">
        <f ca="1">IF($C108="סה""כ",SUM(INDIRECT(ADDRESS(6,COLUMN())&amp;":"&amp;ADDRESS(ROW()-1,COLUMN()))),IFERROR(VLOOKUP($C108,הכנסות!$B:$Y,K$4-1,FALSE),""))</f>
        <v/>
      </c>
      <c r="L108" s="79" t="str">
        <f ca="1">IF($C108="סה""כ",SUM(INDIRECT(ADDRESS(6,COLUMN())&amp;":"&amp;ADDRESS(ROW()-1,COLUMN()))),IFERROR(VLOOKUP($C108,הכנסות!$B:$Y,L$4-1,FALSE),""))</f>
        <v/>
      </c>
      <c r="M108" s="79" t="str">
        <f ca="1">IF($C108="סה""כ",SUM(INDIRECT(ADDRESS(6,COLUMN())&amp;":"&amp;ADDRESS(ROW()-1,COLUMN()))),IFERROR(VLOOKUP($C108,הכנסות!$B:$Y,M$4-1,FALSE),""))</f>
        <v/>
      </c>
      <c r="N108" s="79" t="str">
        <f ca="1">IF($C108="סה""כ",SUM(INDIRECT(ADDRESS(6,COLUMN())&amp;":"&amp;ADDRESS(ROW()-1,COLUMN()))),IFERROR(VLOOKUP($C108,הכנסות!$B:$Y,N$4-1,FALSE),""))</f>
        <v/>
      </c>
      <c r="O108" s="79" t="str">
        <f ca="1">IF($C108="סה""כ",SUM(INDIRECT(ADDRESS(6,COLUMN())&amp;":"&amp;ADDRESS(ROW()-1,COLUMN()))),IFERROR(VLOOKUP($C108,הכנסות!$B:$Y,O$4-1,FALSE),""))</f>
        <v/>
      </c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1"/>
    </row>
    <row r="109" spans="1:32" ht="16.5" thickBot="1" x14ac:dyDescent="0.3">
      <c r="A109" s="52">
        <f t="shared" si="2"/>
        <v>0</v>
      </c>
      <c r="C109" s="75" t="str">
        <f>IF(OR(C108="סה""כ",C108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09" s="76" t="str">
        <f>IF(C109="סה""כ","",IFERROR(VLOOKUP($C109,הכנסות!$B:$X,5,FALSE),""))</f>
        <v/>
      </c>
      <c r="E109" s="77">
        <v>167435</v>
      </c>
      <c r="F109" s="77">
        <v>114565</v>
      </c>
      <c r="G109" s="77">
        <v>145246</v>
      </c>
      <c r="H109" s="78">
        <v>251440</v>
      </c>
      <c r="I109" s="78">
        <v>201029</v>
      </c>
      <c r="J109" s="78">
        <v>265358.28000000003</v>
      </c>
      <c r="K109" s="79" t="str">
        <f ca="1">IF($C109="סה""כ",SUM(INDIRECT(ADDRESS(6,COLUMN())&amp;":"&amp;ADDRESS(ROW()-1,COLUMN()))),IFERROR(VLOOKUP($C109,הכנסות!$B:$Y,K$4-1,FALSE),""))</f>
        <v/>
      </c>
      <c r="L109" s="79" t="str">
        <f ca="1">IF($C109="סה""כ",SUM(INDIRECT(ADDRESS(6,COLUMN())&amp;":"&amp;ADDRESS(ROW()-1,COLUMN()))),IFERROR(VLOOKUP($C109,הכנסות!$B:$Y,L$4-1,FALSE),""))</f>
        <v/>
      </c>
      <c r="M109" s="79" t="str">
        <f ca="1">IF($C109="סה""כ",SUM(INDIRECT(ADDRESS(6,COLUMN())&amp;":"&amp;ADDRESS(ROW()-1,COLUMN()))),IFERROR(VLOOKUP($C109,הכנסות!$B:$Y,M$4-1,FALSE),""))</f>
        <v/>
      </c>
      <c r="N109" s="79" t="str">
        <f ca="1">IF($C109="סה""כ",SUM(INDIRECT(ADDRESS(6,COLUMN())&amp;":"&amp;ADDRESS(ROW()-1,COLUMN()))),IFERROR(VLOOKUP($C109,הכנסות!$B:$Y,N$4-1,FALSE),""))</f>
        <v/>
      </c>
      <c r="O109" s="79" t="str">
        <f ca="1">IF($C109="סה""כ",SUM(INDIRECT(ADDRESS(6,COLUMN())&amp;":"&amp;ADDRESS(ROW()-1,COLUMN()))),IFERROR(VLOOKUP($C109,הכנסות!$B:$Y,O$4-1,FALSE),""))</f>
        <v/>
      </c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1"/>
    </row>
    <row r="110" spans="1:32" ht="16.5" thickBot="1" x14ac:dyDescent="0.3">
      <c r="A110" s="52">
        <f t="shared" si="2"/>
        <v>0</v>
      </c>
      <c r="C110" s="75" t="str">
        <f>IF(OR(C109="סה""כ",C109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0" s="76" t="str">
        <f>IF(C110="סה""כ","",IFERROR(VLOOKUP($C110,הכנסות!$B:$X,5,FALSE),""))</f>
        <v/>
      </c>
      <c r="E110" s="77">
        <v>167435</v>
      </c>
      <c r="F110" s="77">
        <v>114565</v>
      </c>
      <c r="G110" s="77">
        <v>145246</v>
      </c>
      <c r="H110" s="78">
        <v>251440</v>
      </c>
      <c r="I110" s="78">
        <v>201029</v>
      </c>
      <c r="J110" s="78">
        <v>265358.28000000003</v>
      </c>
      <c r="K110" s="79" t="str">
        <f ca="1">IF($C110="סה""כ",SUM(INDIRECT(ADDRESS(6,COLUMN())&amp;":"&amp;ADDRESS(ROW()-1,COLUMN()))),IFERROR(VLOOKUP($C110,הכנסות!$B:$Y,K$4-1,FALSE),""))</f>
        <v/>
      </c>
      <c r="L110" s="79" t="str">
        <f ca="1">IF($C110="סה""כ",SUM(INDIRECT(ADDRESS(6,COLUMN())&amp;":"&amp;ADDRESS(ROW()-1,COLUMN()))),IFERROR(VLOOKUP($C110,הכנסות!$B:$Y,L$4-1,FALSE),""))</f>
        <v/>
      </c>
      <c r="M110" s="79" t="str">
        <f ca="1">IF($C110="סה""כ",SUM(INDIRECT(ADDRESS(6,COLUMN())&amp;":"&amp;ADDRESS(ROW()-1,COLUMN()))),IFERROR(VLOOKUP($C110,הכנסות!$B:$Y,M$4-1,FALSE),""))</f>
        <v/>
      </c>
      <c r="N110" s="79" t="str">
        <f ca="1">IF($C110="סה""כ",SUM(INDIRECT(ADDRESS(6,COLUMN())&amp;":"&amp;ADDRESS(ROW()-1,COLUMN()))),IFERROR(VLOOKUP($C110,הכנסות!$B:$Y,N$4-1,FALSE),""))</f>
        <v/>
      </c>
      <c r="O110" s="79" t="str">
        <f ca="1">IF($C110="סה""כ",SUM(INDIRECT(ADDRESS(6,COLUMN())&amp;":"&amp;ADDRESS(ROW()-1,COLUMN()))),IFERROR(VLOOKUP($C110,הכנסות!$B:$Y,O$4-1,FALSE),""))</f>
        <v/>
      </c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1"/>
    </row>
    <row r="111" spans="1:32" ht="16.5" thickBot="1" x14ac:dyDescent="0.3">
      <c r="A111" s="52">
        <f t="shared" si="2"/>
        <v>0</v>
      </c>
      <c r="C111" s="75" t="str">
        <f>IF(OR(C110="סה""כ",C110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1" s="76" t="str">
        <f>IF(C111="סה""כ","",IFERROR(VLOOKUP($C111,הכנסות!$B:$X,5,FALSE),""))</f>
        <v/>
      </c>
      <c r="E111" s="77">
        <v>167435</v>
      </c>
      <c r="F111" s="77">
        <v>114565</v>
      </c>
      <c r="G111" s="77">
        <v>145246</v>
      </c>
      <c r="H111" s="78">
        <v>251440</v>
      </c>
      <c r="I111" s="78">
        <v>201029</v>
      </c>
      <c r="J111" s="78">
        <v>265358.28000000003</v>
      </c>
      <c r="K111" s="79" t="str">
        <f ca="1">IF($C111="סה""כ",SUM(INDIRECT(ADDRESS(6,COLUMN())&amp;":"&amp;ADDRESS(ROW()-1,COLUMN()))),IFERROR(VLOOKUP($C111,הכנסות!$B:$Y,K$4-1,FALSE),""))</f>
        <v/>
      </c>
      <c r="L111" s="79" t="str">
        <f ca="1">IF($C111="סה""כ",SUM(INDIRECT(ADDRESS(6,COLUMN())&amp;":"&amp;ADDRESS(ROW()-1,COLUMN()))),IFERROR(VLOOKUP($C111,הכנסות!$B:$Y,L$4-1,FALSE),""))</f>
        <v/>
      </c>
      <c r="M111" s="79" t="str">
        <f ca="1">IF($C111="סה""כ",SUM(INDIRECT(ADDRESS(6,COLUMN())&amp;":"&amp;ADDRESS(ROW()-1,COLUMN()))),IFERROR(VLOOKUP($C111,הכנסות!$B:$Y,M$4-1,FALSE),""))</f>
        <v/>
      </c>
      <c r="N111" s="79" t="str">
        <f ca="1">IF($C111="סה""כ",SUM(INDIRECT(ADDRESS(6,COLUMN())&amp;":"&amp;ADDRESS(ROW()-1,COLUMN()))),IFERROR(VLOOKUP($C111,הכנסות!$B:$Y,N$4-1,FALSE),""))</f>
        <v/>
      </c>
      <c r="O111" s="79" t="str">
        <f ca="1">IF($C111="סה""כ",SUM(INDIRECT(ADDRESS(6,COLUMN())&amp;":"&amp;ADDRESS(ROW()-1,COLUMN()))),IFERROR(VLOOKUP($C111,הכנסות!$B:$Y,O$4-1,FALSE),""))</f>
        <v/>
      </c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1"/>
    </row>
    <row r="112" spans="1:32" ht="16.5" thickBot="1" x14ac:dyDescent="0.3">
      <c r="A112" s="52">
        <f t="shared" si="2"/>
        <v>0</v>
      </c>
      <c r="C112" s="75" t="str">
        <f>IF(OR(C111="סה""כ",C111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2" s="76" t="str">
        <f>IF(C112="סה""כ","",IFERROR(VLOOKUP($C112,הכנסות!$B:$X,5,FALSE),""))</f>
        <v/>
      </c>
      <c r="E112" s="77">
        <v>167435</v>
      </c>
      <c r="F112" s="77">
        <v>114565</v>
      </c>
      <c r="G112" s="77">
        <v>145246</v>
      </c>
      <c r="H112" s="78">
        <v>251440</v>
      </c>
      <c r="I112" s="78">
        <v>201029</v>
      </c>
      <c r="J112" s="78">
        <v>265358.28000000003</v>
      </c>
      <c r="K112" s="79" t="str">
        <f ca="1">IF($C112="סה""כ",SUM(INDIRECT(ADDRESS(6,COLUMN())&amp;":"&amp;ADDRESS(ROW()-1,COLUMN()))),IFERROR(VLOOKUP($C112,הכנסות!$B:$Y,K$4-1,FALSE),""))</f>
        <v/>
      </c>
      <c r="L112" s="79" t="str">
        <f ca="1">IF($C112="סה""כ",SUM(INDIRECT(ADDRESS(6,COLUMN())&amp;":"&amp;ADDRESS(ROW()-1,COLUMN()))),IFERROR(VLOOKUP($C112,הכנסות!$B:$Y,L$4-1,FALSE),""))</f>
        <v/>
      </c>
      <c r="M112" s="79" t="str">
        <f ca="1">IF($C112="סה""כ",SUM(INDIRECT(ADDRESS(6,COLUMN())&amp;":"&amp;ADDRESS(ROW()-1,COLUMN()))),IFERROR(VLOOKUP($C112,הכנסות!$B:$Y,M$4-1,FALSE),""))</f>
        <v/>
      </c>
      <c r="N112" s="79" t="str">
        <f ca="1">IF($C112="סה""כ",SUM(INDIRECT(ADDRESS(6,COLUMN())&amp;":"&amp;ADDRESS(ROW()-1,COLUMN()))),IFERROR(VLOOKUP($C112,הכנסות!$B:$Y,N$4-1,FALSE),""))</f>
        <v/>
      </c>
      <c r="O112" s="79" t="str">
        <f ca="1">IF($C112="סה""כ",SUM(INDIRECT(ADDRESS(6,COLUMN())&amp;":"&amp;ADDRESS(ROW()-1,COLUMN()))),IFERROR(VLOOKUP($C112,הכנסות!$B:$Y,O$4-1,FALSE),""))</f>
        <v/>
      </c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1"/>
    </row>
    <row r="113" spans="1:32" ht="16.5" thickBot="1" x14ac:dyDescent="0.3">
      <c r="A113" s="52">
        <f t="shared" si="2"/>
        <v>0</v>
      </c>
      <c r="C113" s="75" t="str">
        <f>IF(OR(C112="סה""כ",C112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3" s="76" t="str">
        <f>IF(C113="סה""כ","",IFERROR(VLOOKUP($C113,הכנסות!$B:$X,5,FALSE),""))</f>
        <v/>
      </c>
      <c r="E113" s="77">
        <v>167435</v>
      </c>
      <c r="F113" s="77">
        <v>114565</v>
      </c>
      <c r="G113" s="77">
        <v>145246</v>
      </c>
      <c r="H113" s="78">
        <v>251440</v>
      </c>
      <c r="I113" s="78">
        <v>201029</v>
      </c>
      <c r="J113" s="78">
        <v>265358.28000000003</v>
      </c>
      <c r="K113" s="79" t="str">
        <f ca="1">IF($C113="סה""כ",SUM(INDIRECT(ADDRESS(6,COLUMN())&amp;":"&amp;ADDRESS(ROW()-1,COLUMN()))),IFERROR(VLOOKUP($C113,הכנסות!$B:$Y,K$4-1,FALSE),""))</f>
        <v/>
      </c>
      <c r="L113" s="79" t="str">
        <f ca="1">IF($C113="סה""כ",SUM(INDIRECT(ADDRESS(6,COLUMN())&amp;":"&amp;ADDRESS(ROW()-1,COLUMN()))),IFERROR(VLOOKUP($C113,הכנסות!$B:$Y,L$4-1,FALSE),""))</f>
        <v/>
      </c>
      <c r="M113" s="79" t="str">
        <f ca="1">IF($C113="סה""כ",SUM(INDIRECT(ADDRESS(6,COLUMN())&amp;":"&amp;ADDRESS(ROW()-1,COLUMN()))),IFERROR(VLOOKUP($C113,הכנסות!$B:$Y,M$4-1,FALSE),""))</f>
        <v/>
      </c>
      <c r="N113" s="79" t="str">
        <f ca="1">IF($C113="סה""כ",SUM(INDIRECT(ADDRESS(6,COLUMN())&amp;":"&amp;ADDRESS(ROW()-1,COLUMN()))),IFERROR(VLOOKUP($C113,הכנסות!$B:$Y,N$4-1,FALSE),""))</f>
        <v/>
      </c>
      <c r="O113" s="79" t="str">
        <f ca="1">IF($C113="סה""כ",SUM(INDIRECT(ADDRESS(6,COLUMN())&amp;":"&amp;ADDRESS(ROW()-1,COLUMN()))),IFERROR(VLOOKUP($C113,הכנסות!$B:$Y,O$4-1,FALSE),""))</f>
        <v/>
      </c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1"/>
    </row>
    <row r="114" spans="1:32" ht="16.5" thickBot="1" x14ac:dyDescent="0.3">
      <c r="A114" s="52">
        <f t="shared" si="2"/>
        <v>0</v>
      </c>
      <c r="C114" s="75" t="str">
        <f>IF(OR(C113="סה""כ",C113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4" s="76" t="str">
        <f>IF(C114="סה""כ","",IFERROR(VLOOKUP($C114,הכנסות!$B:$X,5,FALSE),""))</f>
        <v/>
      </c>
      <c r="E114" s="77">
        <v>167435</v>
      </c>
      <c r="F114" s="77">
        <v>114565</v>
      </c>
      <c r="G114" s="77">
        <v>145246</v>
      </c>
      <c r="H114" s="78">
        <v>251440</v>
      </c>
      <c r="I114" s="78">
        <v>201029</v>
      </c>
      <c r="J114" s="78">
        <v>265358.28000000003</v>
      </c>
      <c r="K114" s="79" t="str">
        <f ca="1">IF($C114="סה""כ",SUM(INDIRECT(ADDRESS(6,COLUMN())&amp;":"&amp;ADDRESS(ROW()-1,COLUMN()))),IFERROR(VLOOKUP($C114,הכנסות!$B:$Y,K$4-1,FALSE),""))</f>
        <v/>
      </c>
      <c r="L114" s="79" t="str">
        <f ca="1">IF($C114="סה""כ",SUM(INDIRECT(ADDRESS(6,COLUMN())&amp;":"&amp;ADDRESS(ROW()-1,COLUMN()))),IFERROR(VLOOKUP($C114,הכנסות!$B:$Y,L$4-1,FALSE),""))</f>
        <v/>
      </c>
      <c r="M114" s="79" t="str">
        <f ca="1">IF($C114="סה""כ",SUM(INDIRECT(ADDRESS(6,COLUMN())&amp;":"&amp;ADDRESS(ROW()-1,COLUMN()))),IFERROR(VLOOKUP($C114,הכנסות!$B:$Y,M$4-1,FALSE),""))</f>
        <v/>
      </c>
      <c r="N114" s="79" t="str">
        <f ca="1">IF($C114="סה""כ",SUM(INDIRECT(ADDRESS(6,COLUMN())&amp;":"&amp;ADDRESS(ROW()-1,COLUMN()))),IFERROR(VLOOKUP($C114,הכנסות!$B:$Y,N$4-1,FALSE),""))</f>
        <v/>
      </c>
      <c r="O114" s="79" t="str">
        <f ca="1">IF($C114="סה""כ",SUM(INDIRECT(ADDRESS(6,COLUMN())&amp;":"&amp;ADDRESS(ROW()-1,COLUMN()))),IFERROR(VLOOKUP($C114,הכנסות!$B:$Y,O$4-1,FALSE),""))</f>
        <v/>
      </c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1"/>
    </row>
    <row r="115" spans="1:32" ht="16.5" thickBot="1" x14ac:dyDescent="0.3">
      <c r="A115" s="52">
        <f t="shared" si="2"/>
        <v>0</v>
      </c>
      <c r="C115" s="75" t="str">
        <f>IF(OR(C114="סה""כ",C114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5" s="76" t="str">
        <f>IF(C115="סה""כ","",IFERROR(VLOOKUP($C115,הכנסות!$B:$X,5,FALSE),""))</f>
        <v/>
      </c>
      <c r="E115" s="77">
        <v>167435</v>
      </c>
      <c r="F115" s="77">
        <v>114565</v>
      </c>
      <c r="G115" s="77">
        <v>145246</v>
      </c>
      <c r="H115" s="78">
        <v>251440</v>
      </c>
      <c r="I115" s="78">
        <v>201029</v>
      </c>
      <c r="J115" s="78">
        <v>265358.28000000003</v>
      </c>
      <c r="K115" s="79" t="str">
        <f ca="1">IF($C115="סה""כ",SUM(INDIRECT(ADDRESS(6,COLUMN())&amp;":"&amp;ADDRESS(ROW()-1,COLUMN()))),IFERROR(VLOOKUP($C115,הכנסות!$B:$Y,K$4-1,FALSE),""))</f>
        <v/>
      </c>
      <c r="L115" s="79" t="str">
        <f ca="1">IF($C115="סה""כ",SUM(INDIRECT(ADDRESS(6,COLUMN())&amp;":"&amp;ADDRESS(ROW()-1,COLUMN()))),IFERROR(VLOOKUP($C115,הכנסות!$B:$Y,L$4-1,FALSE),""))</f>
        <v/>
      </c>
      <c r="M115" s="79" t="str">
        <f ca="1">IF($C115="סה""כ",SUM(INDIRECT(ADDRESS(6,COLUMN())&amp;":"&amp;ADDRESS(ROW()-1,COLUMN()))),IFERROR(VLOOKUP($C115,הכנסות!$B:$Y,M$4-1,FALSE),""))</f>
        <v/>
      </c>
      <c r="N115" s="79" t="str">
        <f ca="1">IF($C115="סה""כ",SUM(INDIRECT(ADDRESS(6,COLUMN())&amp;":"&amp;ADDRESS(ROW()-1,COLUMN()))),IFERROR(VLOOKUP($C115,הכנסות!$B:$Y,N$4-1,FALSE),""))</f>
        <v/>
      </c>
      <c r="O115" s="79" t="str">
        <f ca="1">IF($C115="סה""כ",SUM(INDIRECT(ADDRESS(6,COLUMN())&amp;":"&amp;ADDRESS(ROW()-1,COLUMN()))),IFERROR(VLOOKUP($C115,הכנסות!$B:$Y,O$4-1,FALSE),""))</f>
        <v/>
      </c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1"/>
    </row>
    <row r="116" spans="1:32" ht="16.5" thickBot="1" x14ac:dyDescent="0.3">
      <c r="A116" s="52">
        <f t="shared" si="2"/>
        <v>0</v>
      </c>
      <c r="C116" s="75" t="str">
        <f>IF(OR(C115="סה""כ",C115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6" s="76" t="str">
        <f>IF(C116="סה""כ","",IFERROR(VLOOKUP($C116,הכנסות!$B:$X,5,FALSE),""))</f>
        <v/>
      </c>
      <c r="E116" s="77">
        <v>167435</v>
      </c>
      <c r="F116" s="77">
        <v>114565</v>
      </c>
      <c r="G116" s="77">
        <v>145246</v>
      </c>
      <c r="H116" s="78">
        <v>251440</v>
      </c>
      <c r="I116" s="78">
        <v>201029</v>
      </c>
      <c r="J116" s="78">
        <v>265358.28000000003</v>
      </c>
      <c r="K116" s="79" t="str">
        <f ca="1">IF($C116="סה""כ",SUM(INDIRECT(ADDRESS(6,COLUMN())&amp;":"&amp;ADDRESS(ROW()-1,COLUMN()))),IFERROR(VLOOKUP($C116,הכנסות!$B:$Y,K$4-1,FALSE),""))</f>
        <v/>
      </c>
      <c r="L116" s="79" t="str">
        <f ca="1">IF($C116="סה""כ",SUM(INDIRECT(ADDRESS(6,COLUMN())&amp;":"&amp;ADDRESS(ROW()-1,COLUMN()))),IFERROR(VLOOKUP($C116,הכנסות!$B:$Y,L$4-1,FALSE),""))</f>
        <v/>
      </c>
      <c r="M116" s="79" t="str">
        <f ca="1">IF($C116="סה""כ",SUM(INDIRECT(ADDRESS(6,COLUMN())&amp;":"&amp;ADDRESS(ROW()-1,COLUMN()))),IFERROR(VLOOKUP($C116,הכנסות!$B:$Y,M$4-1,FALSE),""))</f>
        <v/>
      </c>
      <c r="N116" s="79" t="str">
        <f ca="1">IF($C116="סה""כ",SUM(INDIRECT(ADDRESS(6,COLUMN())&amp;":"&amp;ADDRESS(ROW()-1,COLUMN()))),IFERROR(VLOOKUP($C116,הכנסות!$B:$Y,N$4-1,FALSE),""))</f>
        <v/>
      </c>
      <c r="O116" s="79" t="str">
        <f ca="1">IF($C116="סה""כ",SUM(INDIRECT(ADDRESS(6,COLUMN())&amp;":"&amp;ADDRESS(ROW()-1,COLUMN()))),IFERROR(VLOOKUP($C116,הכנסות!$B:$Y,O$4-1,FALSE),""))</f>
        <v/>
      </c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1"/>
    </row>
    <row r="117" spans="1:32" ht="16.5" thickBot="1" x14ac:dyDescent="0.3">
      <c r="A117" s="52">
        <f t="shared" si="2"/>
        <v>0</v>
      </c>
      <c r="C117" s="75" t="str">
        <f>IF(OR(C116="סה""כ",C116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7" s="76" t="str">
        <f>IF(C117="סה""כ","",IFERROR(VLOOKUP($C117,הכנסות!$B:$X,5,FALSE),""))</f>
        <v/>
      </c>
      <c r="E117" s="77">
        <v>167435</v>
      </c>
      <c r="F117" s="77">
        <v>114565</v>
      </c>
      <c r="G117" s="77">
        <v>145246</v>
      </c>
      <c r="H117" s="78">
        <v>251440</v>
      </c>
      <c r="I117" s="78">
        <v>201029</v>
      </c>
      <c r="J117" s="78">
        <v>265358.28000000003</v>
      </c>
      <c r="K117" s="79" t="str">
        <f ca="1">IF($C117="סה""כ",SUM(INDIRECT(ADDRESS(6,COLUMN())&amp;":"&amp;ADDRESS(ROW()-1,COLUMN()))),IFERROR(VLOOKUP($C117,הכנסות!$B:$Y,K$4-1,FALSE),""))</f>
        <v/>
      </c>
      <c r="L117" s="79" t="str">
        <f ca="1">IF($C117="סה""כ",SUM(INDIRECT(ADDRESS(6,COLUMN())&amp;":"&amp;ADDRESS(ROW()-1,COLUMN()))),IFERROR(VLOOKUP($C117,הכנסות!$B:$Y,L$4-1,FALSE),""))</f>
        <v/>
      </c>
      <c r="M117" s="79" t="str">
        <f ca="1">IF($C117="סה""כ",SUM(INDIRECT(ADDRESS(6,COLUMN())&amp;":"&amp;ADDRESS(ROW()-1,COLUMN()))),IFERROR(VLOOKUP($C117,הכנסות!$B:$Y,M$4-1,FALSE),""))</f>
        <v/>
      </c>
      <c r="N117" s="79" t="str">
        <f ca="1">IF($C117="סה""כ",SUM(INDIRECT(ADDRESS(6,COLUMN())&amp;":"&amp;ADDRESS(ROW()-1,COLUMN()))),IFERROR(VLOOKUP($C117,הכנסות!$B:$Y,N$4-1,FALSE),""))</f>
        <v/>
      </c>
      <c r="O117" s="79" t="str">
        <f ca="1">IF($C117="סה""כ",SUM(INDIRECT(ADDRESS(6,COLUMN())&amp;":"&amp;ADDRESS(ROW()-1,COLUMN()))),IFERROR(VLOOKUP($C117,הכנסות!$B:$Y,O$4-1,FALSE),""))</f>
        <v/>
      </c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1"/>
    </row>
    <row r="118" spans="1:32" ht="16.5" thickBot="1" x14ac:dyDescent="0.3">
      <c r="A118" s="52">
        <f t="shared" si="2"/>
        <v>0</v>
      </c>
      <c r="C118" s="75" t="str">
        <f>IF(OR(C117="סה""כ",C117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8" s="76" t="str">
        <f>IF(C118="סה""כ","",IFERROR(VLOOKUP($C118,הכנסות!$B:$X,5,FALSE),""))</f>
        <v/>
      </c>
      <c r="E118" s="77">
        <v>167435</v>
      </c>
      <c r="F118" s="77">
        <v>114565</v>
      </c>
      <c r="G118" s="77">
        <v>145246</v>
      </c>
      <c r="H118" s="78">
        <v>251440</v>
      </c>
      <c r="I118" s="78">
        <v>201029</v>
      </c>
      <c r="J118" s="78">
        <v>265358.28000000003</v>
      </c>
      <c r="K118" s="79" t="str">
        <f ca="1">IF($C118="סה""כ",SUM(INDIRECT(ADDRESS(6,COLUMN())&amp;":"&amp;ADDRESS(ROW()-1,COLUMN()))),IFERROR(VLOOKUP($C118,הכנסות!$B:$Y,K$4-1,FALSE),""))</f>
        <v/>
      </c>
      <c r="L118" s="79" t="str">
        <f ca="1">IF($C118="סה""כ",SUM(INDIRECT(ADDRESS(6,COLUMN())&amp;":"&amp;ADDRESS(ROW()-1,COLUMN()))),IFERROR(VLOOKUP($C118,הכנסות!$B:$Y,L$4-1,FALSE),""))</f>
        <v/>
      </c>
      <c r="M118" s="79" t="str">
        <f ca="1">IF($C118="סה""כ",SUM(INDIRECT(ADDRESS(6,COLUMN())&amp;":"&amp;ADDRESS(ROW()-1,COLUMN()))),IFERROR(VLOOKUP($C118,הכנסות!$B:$Y,M$4-1,FALSE),""))</f>
        <v/>
      </c>
      <c r="N118" s="79" t="str">
        <f ca="1">IF($C118="סה""כ",SUM(INDIRECT(ADDRESS(6,COLUMN())&amp;":"&amp;ADDRESS(ROW()-1,COLUMN()))),IFERROR(VLOOKUP($C118,הכנסות!$B:$Y,N$4-1,FALSE),""))</f>
        <v/>
      </c>
      <c r="O118" s="79" t="str">
        <f ca="1">IF($C118="סה""כ",SUM(INDIRECT(ADDRESS(6,COLUMN())&amp;":"&amp;ADDRESS(ROW()-1,COLUMN()))),IFERROR(VLOOKUP($C118,הכנסות!$B:$Y,O$4-1,FALSE),""))</f>
        <v/>
      </c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1"/>
    </row>
    <row r="119" spans="1:32" ht="16.5" thickBot="1" x14ac:dyDescent="0.3">
      <c r="A119" s="52">
        <f t="shared" si="2"/>
        <v>0</v>
      </c>
      <c r="C119" s="75" t="str">
        <f>IF(OR(C118="סה""כ",C118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19" s="76" t="str">
        <f>IF(C119="סה""כ","",IFERROR(VLOOKUP($C119,הכנסות!$B:$X,5,FALSE),""))</f>
        <v/>
      </c>
      <c r="E119" s="77">
        <v>167435</v>
      </c>
      <c r="F119" s="77">
        <v>114565</v>
      </c>
      <c r="G119" s="77">
        <v>145246</v>
      </c>
      <c r="H119" s="78">
        <v>251440</v>
      </c>
      <c r="I119" s="78">
        <v>201029</v>
      </c>
      <c r="J119" s="78">
        <v>265358.28000000003</v>
      </c>
      <c r="K119" s="79" t="str">
        <f ca="1">IF($C119="סה""כ",SUM(INDIRECT(ADDRESS(6,COLUMN())&amp;":"&amp;ADDRESS(ROW()-1,COLUMN()))),IFERROR(VLOOKUP($C119,הכנסות!$B:$Y,K$4-1,FALSE),""))</f>
        <v/>
      </c>
      <c r="L119" s="79" t="str">
        <f ca="1">IF($C119="סה""כ",SUM(INDIRECT(ADDRESS(6,COLUMN())&amp;":"&amp;ADDRESS(ROW()-1,COLUMN()))),IFERROR(VLOOKUP($C119,הכנסות!$B:$Y,L$4-1,FALSE),""))</f>
        <v/>
      </c>
      <c r="M119" s="79" t="str">
        <f ca="1">IF($C119="סה""כ",SUM(INDIRECT(ADDRESS(6,COLUMN())&amp;":"&amp;ADDRESS(ROW()-1,COLUMN()))),IFERROR(VLOOKUP($C119,הכנסות!$B:$Y,M$4-1,FALSE),""))</f>
        <v/>
      </c>
      <c r="N119" s="79" t="str">
        <f ca="1">IF($C119="סה""כ",SUM(INDIRECT(ADDRESS(6,COLUMN())&amp;":"&amp;ADDRESS(ROW()-1,COLUMN()))),IFERROR(VLOOKUP($C119,הכנסות!$B:$Y,N$4-1,FALSE),""))</f>
        <v/>
      </c>
      <c r="O119" s="79" t="str">
        <f ca="1">IF($C119="סה""כ",SUM(INDIRECT(ADDRESS(6,COLUMN())&amp;":"&amp;ADDRESS(ROW()-1,COLUMN()))),IFERROR(VLOOKUP($C119,הכנסות!$B:$Y,O$4-1,FALSE),""))</f>
        <v/>
      </c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1"/>
    </row>
    <row r="120" spans="1:32" ht="16.5" thickBot="1" x14ac:dyDescent="0.3">
      <c r="A120" s="52">
        <f t="shared" si="2"/>
        <v>0</v>
      </c>
      <c r="C120" s="75" t="str">
        <f>IF(OR(C119="סה""כ",C119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0" s="76" t="str">
        <f>IF(C120="סה""כ","",IFERROR(VLOOKUP($C120,הכנסות!$B:$X,5,FALSE),""))</f>
        <v/>
      </c>
      <c r="E120" s="77">
        <v>167435</v>
      </c>
      <c r="F120" s="77">
        <v>114565</v>
      </c>
      <c r="G120" s="77">
        <v>145246</v>
      </c>
      <c r="H120" s="78">
        <v>251440</v>
      </c>
      <c r="I120" s="78">
        <v>201029</v>
      </c>
      <c r="J120" s="78">
        <v>265358.28000000003</v>
      </c>
      <c r="K120" s="79" t="str">
        <f ca="1">IF($C120="סה""כ",SUM(INDIRECT(ADDRESS(6,COLUMN())&amp;":"&amp;ADDRESS(ROW()-1,COLUMN()))),IFERROR(VLOOKUP($C120,הכנסות!$B:$Y,K$4-1,FALSE),""))</f>
        <v/>
      </c>
      <c r="L120" s="79" t="str">
        <f ca="1">IF($C120="סה""כ",SUM(INDIRECT(ADDRESS(6,COLUMN())&amp;":"&amp;ADDRESS(ROW()-1,COLUMN()))),IFERROR(VLOOKUP($C120,הכנסות!$B:$Y,L$4-1,FALSE),""))</f>
        <v/>
      </c>
      <c r="M120" s="79" t="str">
        <f ca="1">IF($C120="סה""כ",SUM(INDIRECT(ADDRESS(6,COLUMN())&amp;":"&amp;ADDRESS(ROW()-1,COLUMN()))),IFERROR(VLOOKUP($C120,הכנסות!$B:$Y,M$4-1,FALSE),""))</f>
        <v/>
      </c>
      <c r="N120" s="79" t="str">
        <f ca="1">IF($C120="סה""כ",SUM(INDIRECT(ADDRESS(6,COLUMN())&amp;":"&amp;ADDRESS(ROW()-1,COLUMN()))),IFERROR(VLOOKUP($C120,הכנסות!$B:$Y,N$4-1,FALSE),""))</f>
        <v/>
      </c>
      <c r="O120" s="79" t="str">
        <f ca="1">IF($C120="סה""כ",SUM(INDIRECT(ADDRESS(6,COLUMN())&amp;":"&amp;ADDRESS(ROW()-1,COLUMN()))),IFERROR(VLOOKUP($C120,הכנסות!$B:$Y,O$4-1,FALSE),""))</f>
        <v/>
      </c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1"/>
    </row>
    <row r="121" spans="1:32" ht="16.5" thickBot="1" x14ac:dyDescent="0.3">
      <c r="A121" s="52">
        <f t="shared" si="2"/>
        <v>0</v>
      </c>
      <c r="C121" s="75" t="str">
        <f>IF(OR(C120="סה""כ",C120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1" s="76" t="str">
        <f>IF(C121="סה""כ","",IFERROR(VLOOKUP($C121,הכנסות!$B:$X,5,FALSE),""))</f>
        <v/>
      </c>
      <c r="E121" s="77">
        <v>167435</v>
      </c>
      <c r="F121" s="77">
        <v>114565</v>
      </c>
      <c r="G121" s="77">
        <v>145246</v>
      </c>
      <c r="H121" s="78">
        <v>251440</v>
      </c>
      <c r="I121" s="78">
        <v>201029</v>
      </c>
      <c r="J121" s="78">
        <v>265358.28000000003</v>
      </c>
      <c r="K121" s="79" t="str">
        <f ca="1">IF($C121="סה""כ",SUM(INDIRECT(ADDRESS(6,COLUMN())&amp;":"&amp;ADDRESS(ROW()-1,COLUMN()))),IFERROR(VLOOKUP($C121,הכנסות!$B:$Y,K$4-1,FALSE),""))</f>
        <v/>
      </c>
      <c r="L121" s="79" t="str">
        <f ca="1">IF($C121="סה""כ",SUM(INDIRECT(ADDRESS(6,COLUMN())&amp;":"&amp;ADDRESS(ROW()-1,COLUMN()))),IFERROR(VLOOKUP($C121,הכנסות!$B:$Y,L$4-1,FALSE),""))</f>
        <v/>
      </c>
      <c r="M121" s="79" t="str">
        <f ca="1">IF($C121="סה""כ",SUM(INDIRECT(ADDRESS(6,COLUMN())&amp;":"&amp;ADDRESS(ROW()-1,COLUMN()))),IFERROR(VLOOKUP($C121,הכנסות!$B:$Y,M$4-1,FALSE),""))</f>
        <v/>
      </c>
      <c r="N121" s="79" t="str">
        <f ca="1">IF($C121="סה""כ",SUM(INDIRECT(ADDRESS(6,COLUMN())&amp;":"&amp;ADDRESS(ROW()-1,COLUMN()))),IFERROR(VLOOKUP($C121,הכנסות!$B:$Y,N$4-1,FALSE),""))</f>
        <v/>
      </c>
      <c r="O121" s="79" t="str">
        <f ca="1">IF($C121="סה""כ",SUM(INDIRECT(ADDRESS(6,COLUMN())&amp;":"&amp;ADDRESS(ROW()-1,COLUMN()))),IFERROR(VLOOKUP($C121,הכנסות!$B:$Y,O$4-1,FALSE),""))</f>
        <v/>
      </c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1"/>
    </row>
    <row r="122" spans="1:32" ht="16.5" thickBot="1" x14ac:dyDescent="0.3">
      <c r="A122" s="52">
        <f t="shared" si="2"/>
        <v>0</v>
      </c>
      <c r="C122" s="75" t="str">
        <f>IF(OR(C121="סה""כ",C121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2" s="76" t="str">
        <f>IF(C122="סה""כ","",IFERROR(VLOOKUP($C122,הכנסות!$B:$X,5,FALSE),""))</f>
        <v/>
      </c>
      <c r="E122" s="77">
        <v>167435</v>
      </c>
      <c r="F122" s="77">
        <v>114565</v>
      </c>
      <c r="G122" s="77">
        <v>145246</v>
      </c>
      <c r="H122" s="78">
        <v>251440</v>
      </c>
      <c r="I122" s="78">
        <v>201029</v>
      </c>
      <c r="J122" s="78">
        <v>265358.28000000003</v>
      </c>
      <c r="K122" s="79" t="str">
        <f ca="1">IF($C122="סה""כ",SUM(INDIRECT(ADDRESS(6,COLUMN())&amp;":"&amp;ADDRESS(ROW()-1,COLUMN()))),IFERROR(VLOOKUP($C122,הכנסות!$B:$Y,K$4-1,FALSE),""))</f>
        <v/>
      </c>
      <c r="L122" s="79" t="str">
        <f ca="1">IF($C122="סה""כ",SUM(INDIRECT(ADDRESS(6,COLUMN())&amp;":"&amp;ADDRESS(ROW()-1,COLUMN()))),IFERROR(VLOOKUP($C122,הכנסות!$B:$Y,L$4-1,FALSE),""))</f>
        <v/>
      </c>
      <c r="M122" s="79" t="str">
        <f ca="1">IF($C122="סה""כ",SUM(INDIRECT(ADDRESS(6,COLUMN())&amp;":"&amp;ADDRESS(ROW()-1,COLUMN()))),IFERROR(VLOOKUP($C122,הכנסות!$B:$Y,M$4-1,FALSE),""))</f>
        <v/>
      </c>
      <c r="N122" s="79" t="str">
        <f ca="1">IF($C122="סה""כ",SUM(INDIRECT(ADDRESS(6,COLUMN())&amp;":"&amp;ADDRESS(ROW()-1,COLUMN()))),IFERROR(VLOOKUP($C122,הכנסות!$B:$Y,N$4-1,FALSE),""))</f>
        <v/>
      </c>
      <c r="O122" s="79" t="str">
        <f ca="1">IF($C122="סה""כ",SUM(INDIRECT(ADDRESS(6,COLUMN())&amp;":"&amp;ADDRESS(ROW()-1,COLUMN()))),IFERROR(VLOOKUP($C122,הכנסות!$B:$Y,O$4-1,FALSE),""))</f>
        <v/>
      </c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1"/>
    </row>
    <row r="123" spans="1:32" ht="16.5" thickBot="1" x14ac:dyDescent="0.3">
      <c r="A123" s="52">
        <f t="shared" si="2"/>
        <v>0</v>
      </c>
      <c r="C123" s="75" t="str">
        <f>IF(OR(C122="סה""כ",C122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3" s="76" t="str">
        <f>IF(C123="סה""כ","",IFERROR(VLOOKUP($C123,הכנסות!$B:$X,5,FALSE),""))</f>
        <v/>
      </c>
      <c r="E123" s="77">
        <v>167435</v>
      </c>
      <c r="F123" s="77">
        <v>114565</v>
      </c>
      <c r="G123" s="77">
        <v>145246</v>
      </c>
      <c r="H123" s="78">
        <v>251440</v>
      </c>
      <c r="I123" s="78">
        <v>201029</v>
      </c>
      <c r="J123" s="78">
        <v>265358.28000000003</v>
      </c>
      <c r="K123" s="79" t="str">
        <f ca="1">IF($C123="סה""כ",SUM(INDIRECT(ADDRESS(6,COLUMN())&amp;":"&amp;ADDRESS(ROW()-1,COLUMN()))),IFERROR(VLOOKUP($C123,הכנסות!$B:$Y,K$4-1,FALSE),""))</f>
        <v/>
      </c>
      <c r="L123" s="79" t="str">
        <f ca="1">IF($C123="סה""כ",SUM(INDIRECT(ADDRESS(6,COLUMN())&amp;":"&amp;ADDRESS(ROW()-1,COLUMN()))),IFERROR(VLOOKUP($C123,הכנסות!$B:$Y,L$4-1,FALSE),""))</f>
        <v/>
      </c>
      <c r="M123" s="79" t="str">
        <f ca="1">IF($C123="סה""כ",SUM(INDIRECT(ADDRESS(6,COLUMN())&amp;":"&amp;ADDRESS(ROW()-1,COLUMN()))),IFERROR(VLOOKUP($C123,הכנסות!$B:$Y,M$4-1,FALSE),""))</f>
        <v/>
      </c>
      <c r="N123" s="79" t="str">
        <f ca="1">IF($C123="סה""כ",SUM(INDIRECT(ADDRESS(6,COLUMN())&amp;":"&amp;ADDRESS(ROW()-1,COLUMN()))),IFERROR(VLOOKUP($C123,הכנסות!$B:$Y,N$4-1,FALSE),""))</f>
        <v/>
      </c>
      <c r="O123" s="79" t="str">
        <f ca="1">IF($C123="סה""כ",SUM(INDIRECT(ADDRESS(6,COLUMN())&amp;":"&amp;ADDRESS(ROW()-1,COLUMN()))),IFERROR(VLOOKUP($C123,הכנסות!$B:$Y,O$4-1,FALSE),""))</f>
        <v/>
      </c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1"/>
    </row>
    <row r="124" spans="1:32" ht="16.5" thickBot="1" x14ac:dyDescent="0.3">
      <c r="A124" s="52">
        <f t="shared" si="2"/>
        <v>0</v>
      </c>
      <c r="C124" s="75" t="str">
        <f>IF(OR(C123="סה""כ",C123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4" s="76" t="str">
        <f>IF(C124="סה""כ","",IFERROR(VLOOKUP($C124,הכנסות!$B:$X,5,FALSE),""))</f>
        <v/>
      </c>
      <c r="E124" s="77">
        <v>167435</v>
      </c>
      <c r="F124" s="77">
        <v>114565</v>
      </c>
      <c r="G124" s="77">
        <v>145246</v>
      </c>
      <c r="H124" s="78">
        <v>251440</v>
      </c>
      <c r="I124" s="78">
        <v>201029</v>
      </c>
      <c r="J124" s="78">
        <v>265358.28000000003</v>
      </c>
      <c r="K124" s="79" t="str">
        <f ca="1">IF($C124="סה""כ",SUM(INDIRECT(ADDRESS(6,COLUMN())&amp;":"&amp;ADDRESS(ROW()-1,COLUMN()))),IFERROR(VLOOKUP($C124,הכנסות!$B:$Y,K$4-1,FALSE),""))</f>
        <v/>
      </c>
      <c r="L124" s="79" t="str">
        <f ca="1">IF($C124="סה""כ",SUM(INDIRECT(ADDRESS(6,COLUMN())&amp;":"&amp;ADDRESS(ROW()-1,COLUMN()))),IFERROR(VLOOKUP($C124,הכנסות!$B:$Y,L$4-1,FALSE),""))</f>
        <v/>
      </c>
      <c r="M124" s="79" t="str">
        <f ca="1">IF($C124="סה""כ",SUM(INDIRECT(ADDRESS(6,COLUMN())&amp;":"&amp;ADDRESS(ROW()-1,COLUMN()))),IFERROR(VLOOKUP($C124,הכנסות!$B:$Y,M$4-1,FALSE),""))</f>
        <v/>
      </c>
      <c r="N124" s="79" t="str">
        <f ca="1">IF($C124="סה""כ",SUM(INDIRECT(ADDRESS(6,COLUMN())&amp;":"&amp;ADDRESS(ROW()-1,COLUMN()))),IFERROR(VLOOKUP($C124,הכנסות!$B:$Y,N$4-1,FALSE),""))</f>
        <v/>
      </c>
      <c r="O124" s="79" t="str">
        <f ca="1">IF($C124="סה""כ",SUM(INDIRECT(ADDRESS(6,COLUMN())&amp;":"&amp;ADDRESS(ROW()-1,COLUMN()))),IFERROR(VLOOKUP($C124,הכנסות!$B:$Y,O$4-1,FALSE),""))</f>
        <v/>
      </c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1"/>
    </row>
    <row r="125" spans="1:32" ht="16.5" thickBot="1" x14ac:dyDescent="0.3">
      <c r="A125" s="52">
        <f t="shared" si="2"/>
        <v>0</v>
      </c>
      <c r="C125" s="75" t="str">
        <f>IF(OR(C124="סה""כ",C124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5" s="76" t="str">
        <f>IF(C125="סה""כ","",IFERROR(VLOOKUP($C125,הכנסות!$B:$X,5,FALSE),""))</f>
        <v/>
      </c>
      <c r="E125" s="77">
        <v>167435</v>
      </c>
      <c r="F125" s="77">
        <v>114565</v>
      </c>
      <c r="G125" s="77">
        <v>145246</v>
      </c>
      <c r="H125" s="78">
        <v>251440</v>
      </c>
      <c r="I125" s="78">
        <v>201029</v>
      </c>
      <c r="J125" s="78">
        <v>265358.28000000003</v>
      </c>
      <c r="K125" s="79" t="str">
        <f ca="1">IF($C125="סה""כ",SUM(INDIRECT(ADDRESS(6,COLUMN())&amp;":"&amp;ADDRESS(ROW()-1,COLUMN()))),IFERROR(VLOOKUP($C125,הכנסות!$B:$Y,K$4-1,FALSE),""))</f>
        <v/>
      </c>
      <c r="L125" s="79" t="str">
        <f ca="1">IF($C125="סה""כ",SUM(INDIRECT(ADDRESS(6,COLUMN())&amp;":"&amp;ADDRESS(ROW()-1,COLUMN()))),IFERROR(VLOOKUP($C125,הכנסות!$B:$Y,L$4-1,FALSE),""))</f>
        <v/>
      </c>
      <c r="M125" s="79" t="str">
        <f ca="1">IF($C125="סה""כ",SUM(INDIRECT(ADDRESS(6,COLUMN())&amp;":"&amp;ADDRESS(ROW()-1,COLUMN()))),IFERROR(VLOOKUP($C125,הכנסות!$B:$Y,M$4-1,FALSE),""))</f>
        <v/>
      </c>
      <c r="N125" s="79" t="str">
        <f ca="1">IF($C125="סה""כ",SUM(INDIRECT(ADDRESS(6,COLUMN())&amp;":"&amp;ADDRESS(ROW()-1,COLUMN()))),IFERROR(VLOOKUP($C125,הכנסות!$B:$Y,N$4-1,FALSE),""))</f>
        <v/>
      </c>
      <c r="O125" s="79" t="str">
        <f ca="1">IF($C125="סה""כ",SUM(INDIRECT(ADDRESS(6,COLUMN())&amp;":"&amp;ADDRESS(ROW()-1,COLUMN()))),IFERROR(VLOOKUP($C125,הכנסות!$B:$Y,O$4-1,FALSE),""))</f>
        <v/>
      </c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1"/>
    </row>
    <row r="126" spans="1:32" ht="16.5" thickBot="1" x14ac:dyDescent="0.3">
      <c r="A126" s="52">
        <f t="shared" si="2"/>
        <v>0</v>
      </c>
      <c r="C126" s="75" t="str">
        <f>IF(OR(C125="סה""כ",C125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6" s="76" t="str">
        <f>IF(C126="סה""כ","",IFERROR(VLOOKUP($C126,הכנסות!$B:$X,5,FALSE),""))</f>
        <v/>
      </c>
      <c r="E126" s="77">
        <v>167435</v>
      </c>
      <c r="F126" s="77">
        <v>114565</v>
      </c>
      <c r="G126" s="77">
        <v>145246</v>
      </c>
      <c r="H126" s="78">
        <v>251440</v>
      </c>
      <c r="I126" s="78">
        <v>201029</v>
      </c>
      <c r="J126" s="78">
        <v>265358.28000000003</v>
      </c>
      <c r="K126" s="79" t="str">
        <f ca="1">IF($C126="סה""כ",SUM(INDIRECT(ADDRESS(6,COLUMN())&amp;":"&amp;ADDRESS(ROW()-1,COLUMN()))),IFERROR(VLOOKUP($C126,הכנסות!$B:$Y,K$4-1,FALSE),""))</f>
        <v/>
      </c>
      <c r="L126" s="79" t="str">
        <f ca="1">IF($C126="סה""כ",SUM(INDIRECT(ADDRESS(6,COLUMN())&amp;":"&amp;ADDRESS(ROW()-1,COLUMN()))),IFERROR(VLOOKUP($C126,הכנסות!$B:$Y,L$4-1,FALSE),""))</f>
        <v/>
      </c>
      <c r="M126" s="79" t="str">
        <f ca="1">IF($C126="סה""כ",SUM(INDIRECT(ADDRESS(6,COLUMN())&amp;":"&amp;ADDRESS(ROW()-1,COLUMN()))),IFERROR(VLOOKUP($C126,הכנסות!$B:$Y,M$4-1,FALSE),""))</f>
        <v/>
      </c>
      <c r="N126" s="79" t="str">
        <f ca="1">IF($C126="סה""כ",SUM(INDIRECT(ADDRESS(6,COLUMN())&amp;":"&amp;ADDRESS(ROW()-1,COLUMN()))),IFERROR(VLOOKUP($C126,הכנסות!$B:$Y,N$4-1,FALSE),""))</f>
        <v/>
      </c>
      <c r="O126" s="79" t="str">
        <f ca="1">IF($C126="סה""כ",SUM(INDIRECT(ADDRESS(6,COLUMN())&amp;":"&amp;ADDRESS(ROW()-1,COLUMN()))),IFERROR(VLOOKUP($C126,הכנסות!$B:$Y,O$4-1,FALSE),""))</f>
        <v/>
      </c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1"/>
    </row>
    <row r="127" spans="1:32" ht="16.5" thickBot="1" x14ac:dyDescent="0.3">
      <c r="A127" s="52">
        <f t="shared" si="2"/>
        <v>0</v>
      </c>
      <c r="C127" s="75" t="str">
        <f>IF(OR(C126="סה""כ",C126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7" s="76" t="str">
        <f>IF(C127="סה""כ","",IFERROR(VLOOKUP($C127,הכנסות!$B:$X,5,FALSE),""))</f>
        <v/>
      </c>
      <c r="E127" s="77">
        <v>167435</v>
      </c>
      <c r="F127" s="77">
        <v>114565</v>
      </c>
      <c r="G127" s="77">
        <v>145246</v>
      </c>
      <c r="H127" s="78">
        <v>251440</v>
      </c>
      <c r="I127" s="78">
        <v>201029</v>
      </c>
      <c r="J127" s="78">
        <v>265358.28000000003</v>
      </c>
      <c r="K127" s="79" t="str">
        <f ca="1">IF($C127="סה""כ",SUM(INDIRECT(ADDRESS(6,COLUMN())&amp;":"&amp;ADDRESS(ROW()-1,COLUMN()))),IFERROR(VLOOKUP($C127,הכנסות!$B:$Y,K$4-1,FALSE),""))</f>
        <v/>
      </c>
      <c r="L127" s="79" t="str">
        <f ca="1">IF($C127="סה""כ",SUM(INDIRECT(ADDRESS(6,COLUMN())&amp;":"&amp;ADDRESS(ROW()-1,COLUMN()))),IFERROR(VLOOKUP($C127,הכנסות!$B:$Y,L$4-1,FALSE),""))</f>
        <v/>
      </c>
      <c r="M127" s="79" t="str">
        <f ca="1">IF($C127="סה""כ",SUM(INDIRECT(ADDRESS(6,COLUMN())&amp;":"&amp;ADDRESS(ROW()-1,COLUMN()))),IFERROR(VLOOKUP($C127,הכנסות!$B:$Y,M$4-1,FALSE),""))</f>
        <v/>
      </c>
      <c r="N127" s="79" t="str">
        <f ca="1">IF($C127="סה""כ",SUM(INDIRECT(ADDRESS(6,COLUMN())&amp;":"&amp;ADDRESS(ROW()-1,COLUMN()))),IFERROR(VLOOKUP($C127,הכנסות!$B:$Y,N$4-1,FALSE),""))</f>
        <v/>
      </c>
      <c r="O127" s="79" t="str">
        <f ca="1">IF($C127="סה""כ",SUM(INDIRECT(ADDRESS(6,COLUMN())&amp;":"&amp;ADDRESS(ROW()-1,COLUMN()))),IFERROR(VLOOKUP($C127,הכנסות!$B:$Y,O$4-1,FALSE),""))</f>
        <v/>
      </c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1"/>
    </row>
    <row r="128" spans="1:32" ht="16.5" thickBot="1" x14ac:dyDescent="0.3">
      <c r="A128" s="52">
        <f t="shared" si="2"/>
        <v>0</v>
      </c>
      <c r="C128" s="75" t="str">
        <f>IF(OR(C127="סה""כ",C127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8" s="76" t="str">
        <f>IF(C128="סה""כ","",IFERROR(VLOOKUP($C128,הכנסות!$B:$X,5,FALSE),""))</f>
        <v/>
      </c>
      <c r="E128" s="77">
        <v>167435</v>
      </c>
      <c r="F128" s="77">
        <v>114565</v>
      </c>
      <c r="G128" s="77">
        <v>145246</v>
      </c>
      <c r="H128" s="78">
        <v>251440</v>
      </c>
      <c r="I128" s="78">
        <v>201029</v>
      </c>
      <c r="J128" s="78">
        <v>265358.28000000003</v>
      </c>
      <c r="K128" s="79" t="str">
        <f ca="1">IF($C128="סה""כ",SUM(INDIRECT(ADDRESS(6,COLUMN())&amp;":"&amp;ADDRESS(ROW()-1,COLUMN()))),IFERROR(VLOOKUP($C128,הכנסות!$B:$Y,K$4-1,FALSE),""))</f>
        <v/>
      </c>
      <c r="L128" s="79" t="str">
        <f ca="1">IF($C128="סה""כ",SUM(INDIRECT(ADDRESS(6,COLUMN())&amp;":"&amp;ADDRESS(ROW()-1,COLUMN()))),IFERROR(VLOOKUP($C128,הכנסות!$B:$Y,L$4-1,FALSE),""))</f>
        <v/>
      </c>
      <c r="M128" s="79" t="str">
        <f ca="1">IF($C128="סה""כ",SUM(INDIRECT(ADDRESS(6,COLUMN())&amp;":"&amp;ADDRESS(ROW()-1,COLUMN()))),IFERROR(VLOOKUP($C128,הכנסות!$B:$Y,M$4-1,FALSE),""))</f>
        <v/>
      </c>
      <c r="N128" s="79" t="str">
        <f ca="1">IF($C128="סה""כ",SUM(INDIRECT(ADDRESS(6,COLUMN())&amp;":"&amp;ADDRESS(ROW()-1,COLUMN()))),IFERROR(VLOOKUP($C128,הכנסות!$B:$Y,N$4-1,FALSE),""))</f>
        <v/>
      </c>
      <c r="O128" s="79" t="str">
        <f ca="1">IF($C128="סה""כ",SUM(INDIRECT(ADDRESS(6,COLUMN())&amp;":"&amp;ADDRESS(ROW()-1,COLUMN()))),IFERROR(VLOOKUP($C128,הכנסות!$B:$Y,O$4-1,FALSE),""))</f>
        <v/>
      </c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1"/>
    </row>
    <row r="129" spans="1:33" ht="16.5" thickBot="1" x14ac:dyDescent="0.3">
      <c r="A129" s="52">
        <f t="shared" si="2"/>
        <v>0</v>
      </c>
      <c r="C129" s="75" t="str">
        <f>IF(OR(C128="סה""כ",C128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29" s="76" t="str">
        <f>IF(C129="סה""כ","",IFERROR(VLOOKUP($C129,הכנסות!$B:$X,5,FALSE),""))</f>
        <v/>
      </c>
      <c r="E129" s="77">
        <v>167435</v>
      </c>
      <c r="F129" s="77">
        <v>114565</v>
      </c>
      <c r="G129" s="77">
        <v>145246</v>
      </c>
      <c r="H129" s="78">
        <v>251440</v>
      </c>
      <c r="I129" s="78">
        <v>201029</v>
      </c>
      <c r="J129" s="78">
        <v>265358.28000000003</v>
      </c>
      <c r="K129" s="79" t="str">
        <f ca="1">IF($C129="סה""כ",SUM(INDIRECT(ADDRESS(6,COLUMN())&amp;":"&amp;ADDRESS(ROW()-1,COLUMN()))),IFERROR(VLOOKUP($C129,הכנסות!$B:$Y,K$4-1,FALSE),""))</f>
        <v/>
      </c>
      <c r="L129" s="79" t="str">
        <f ca="1">IF($C129="סה""כ",SUM(INDIRECT(ADDRESS(6,COLUMN())&amp;":"&amp;ADDRESS(ROW()-1,COLUMN()))),IFERROR(VLOOKUP($C129,הכנסות!$B:$Y,L$4-1,FALSE),""))</f>
        <v/>
      </c>
      <c r="M129" s="79" t="str">
        <f ca="1">IF($C129="סה""כ",SUM(INDIRECT(ADDRESS(6,COLUMN())&amp;":"&amp;ADDRESS(ROW()-1,COLUMN()))),IFERROR(VLOOKUP($C129,הכנסות!$B:$Y,M$4-1,FALSE),""))</f>
        <v/>
      </c>
      <c r="N129" s="79" t="str">
        <f ca="1">IF($C129="סה""כ",SUM(INDIRECT(ADDRESS(6,COLUMN())&amp;":"&amp;ADDRESS(ROW()-1,COLUMN()))),IFERROR(VLOOKUP($C129,הכנסות!$B:$Y,N$4-1,FALSE),""))</f>
        <v/>
      </c>
      <c r="O129" s="79" t="str">
        <f ca="1">IF($C129="סה""כ",SUM(INDIRECT(ADDRESS(6,COLUMN())&amp;":"&amp;ADDRESS(ROW()-1,COLUMN()))),IFERROR(VLOOKUP($C129,הכנסות!$B:$Y,O$4-1,FALSE),""))</f>
        <v/>
      </c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/>
    </row>
    <row r="130" spans="1:33" ht="16.5" thickBot="1" x14ac:dyDescent="0.3">
      <c r="A130" s="52">
        <f t="shared" si="2"/>
        <v>0</v>
      </c>
      <c r="C130" s="75" t="str">
        <f>IF(OR(C129="סה""כ",C129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0" s="76" t="str">
        <f>IF(C130="סה""כ","",IFERROR(VLOOKUP($C130,הכנסות!$B:$X,5,FALSE),""))</f>
        <v/>
      </c>
      <c r="E130" s="77">
        <v>167435</v>
      </c>
      <c r="F130" s="77">
        <v>114565</v>
      </c>
      <c r="G130" s="77">
        <v>145246</v>
      </c>
      <c r="H130" s="78">
        <v>251440</v>
      </c>
      <c r="I130" s="78">
        <v>201029</v>
      </c>
      <c r="J130" s="78">
        <v>265358.28000000003</v>
      </c>
      <c r="K130" s="79" t="str">
        <f ca="1">IF($C130="סה""כ",SUM(INDIRECT(ADDRESS(6,COLUMN())&amp;":"&amp;ADDRESS(ROW()-1,COLUMN()))),IFERROR(VLOOKUP($C130,הכנסות!$B:$Y,K$4-1,FALSE),""))</f>
        <v/>
      </c>
      <c r="L130" s="79" t="str">
        <f ca="1">IF($C130="סה""כ",SUM(INDIRECT(ADDRESS(6,COLUMN())&amp;":"&amp;ADDRESS(ROW()-1,COLUMN()))),IFERROR(VLOOKUP($C130,הכנסות!$B:$Y,L$4-1,FALSE),""))</f>
        <v/>
      </c>
      <c r="M130" s="79" t="str">
        <f ca="1">IF($C130="סה""כ",SUM(INDIRECT(ADDRESS(6,COLUMN())&amp;":"&amp;ADDRESS(ROW()-1,COLUMN()))),IFERROR(VLOOKUP($C130,הכנסות!$B:$Y,M$4-1,FALSE),""))</f>
        <v/>
      </c>
      <c r="N130" s="79" t="str">
        <f ca="1">IF($C130="סה""כ",SUM(INDIRECT(ADDRESS(6,COLUMN())&amp;":"&amp;ADDRESS(ROW()-1,COLUMN()))),IFERROR(VLOOKUP($C130,הכנסות!$B:$Y,N$4-1,FALSE),""))</f>
        <v/>
      </c>
      <c r="O130" s="79" t="str">
        <f ca="1">IF($C130="סה""כ",SUM(INDIRECT(ADDRESS(6,COLUMN())&amp;":"&amp;ADDRESS(ROW()-1,COLUMN()))),IFERROR(VLOOKUP($C130,הכנסות!$B:$Y,O$4-1,FALSE),""))</f>
        <v/>
      </c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1"/>
    </row>
    <row r="131" spans="1:33" ht="16.5" thickBot="1" x14ac:dyDescent="0.3">
      <c r="A131" s="52">
        <f t="shared" si="2"/>
        <v>0</v>
      </c>
      <c r="C131" s="75" t="str">
        <f>IF(OR(C130="סה""כ",C130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1" s="76" t="str">
        <f>IF(C131="סה""כ","",IFERROR(VLOOKUP($C131,הכנסות!$B:$X,5,FALSE),""))</f>
        <v/>
      </c>
      <c r="E131" s="77">
        <v>167435</v>
      </c>
      <c r="F131" s="77">
        <v>114565</v>
      </c>
      <c r="G131" s="77">
        <v>145246</v>
      </c>
      <c r="H131" s="78">
        <v>251440</v>
      </c>
      <c r="I131" s="78">
        <v>201029</v>
      </c>
      <c r="J131" s="78">
        <v>265358.28000000003</v>
      </c>
      <c r="K131" s="79" t="str">
        <f ca="1">IF($C131="סה""כ",SUM(INDIRECT(ADDRESS(6,COLUMN())&amp;":"&amp;ADDRESS(ROW()-1,COLUMN()))),IFERROR(VLOOKUP($C131,הכנסות!$B:$Y,K$4-1,FALSE),""))</f>
        <v/>
      </c>
      <c r="L131" s="79" t="str">
        <f ca="1">IF($C131="סה""כ",SUM(INDIRECT(ADDRESS(6,COLUMN())&amp;":"&amp;ADDRESS(ROW()-1,COLUMN()))),IFERROR(VLOOKUP($C131,הכנסות!$B:$Y,L$4-1,FALSE),""))</f>
        <v/>
      </c>
      <c r="M131" s="79" t="str">
        <f ca="1">IF($C131="סה""כ",SUM(INDIRECT(ADDRESS(6,COLUMN())&amp;":"&amp;ADDRESS(ROW()-1,COLUMN()))),IFERROR(VLOOKUP($C131,הכנסות!$B:$Y,M$4-1,FALSE),""))</f>
        <v/>
      </c>
      <c r="N131" s="79" t="str">
        <f ca="1">IF($C131="סה""כ",SUM(INDIRECT(ADDRESS(6,COLUMN())&amp;":"&amp;ADDRESS(ROW()-1,COLUMN()))),IFERROR(VLOOKUP($C131,הכנסות!$B:$Y,N$4-1,FALSE),""))</f>
        <v/>
      </c>
      <c r="O131" s="79" t="str">
        <f ca="1">IF($C131="סה""כ",SUM(INDIRECT(ADDRESS(6,COLUMN())&amp;":"&amp;ADDRESS(ROW()-1,COLUMN()))),IFERROR(VLOOKUP($C131,הכנסות!$B:$Y,O$4-1,FALSE),""))</f>
        <v/>
      </c>
    </row>
    <row r="132" spans="1:33" ht="16.5" thickBot="1" x14ac:dyDescent="0.3">
      <c r="A132" s="52">
        <f t="shared" si="2"/>
        <v>0</v>
      </c>
      <c r="C132" s="75" t="str">
        <f>IF(OR(C131="סה""כ",C131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2" s="76" t="str">
        <f>IF(C132="סה""כ","",IFERROR(VLOOKUP($C132,הכנסות!$B:$X,5,FALSE),""))</f>
        <v/>
      </c>
      <c r="E132" s="77">
        <v>167435</v>
      </c>
      <c r="F132" s="77">
        <v>114565</v>
      </c>
      <c r="G132" s="77">
        <v>145246</v>
      </c>
      <c r="H132" s="78">
        <v>251440</v>
      </c>
      <c r="I132" s="78">
        <v>201029</v>
      </c>
      <c r="J132" s="78">
        <v>265358.28000000003</v>
      </c>
      <c r="K132" s="79" t="str">
        <f ca="1">IF($C132="סה""כ",SUM(INDIRECT(ADDRESS(6,COLUMN())&amp;":"&amp;ADDRESS(ROW()-1,COLUMN()))),IFERROR(VLOOKUP($C132,הכנסות!$B:$Y,K$4-1,FALSE),""))</f>
        <v/>
      </c>
      <c r="L132" s="79" t="str">
        <f ca="1">IF($C132="סה""כ",SUM(INDIRECT(ADDRESS(6,COLUMN())&amp;":"&amp;ADDRESS(ROW()-1,COLUMN()))),IFERROR(VLOOKUP($C132,הכנסות!$B:$Y,L$4-1,FALSE),""))</f>
        <v/>
      </c>
      <c r="M132" s="79" t="str">
        <f ca="1">IF($C132="סה""כ",SUM(INDIRECT(ADDRESS(6,COLUMN())&amp;":"&amp;ADDRESS(ROW()-1,COLUMN()))),IFERROR(VLOOKUP($C132,הכנסות!$B:$Y,M$4-1,FALSE),""))</f>
        <v/>
      </c>
      <c r="N132" s="79" t="str">
        <f ca="1">IF($C132="סה""כ",SUM(INDIRECT(ADDRESS(6,COLUMN())&amp;":"&amp;ADDRESS(ROW()-1,COLUMN()))),IFERROR(VLOOKUP($C132,הכנסות!$B:$Y,N$4-1,FALSE),""))</f>
        <v/>
      </c>
      <c r="O132" s="79" t="str">
        <f ca="1">IF($C132="סה""כ",SUM(INDIRECT(ADDRESS(6,COLUMN())&amp;":"&amp;ADDRESS(ROW()-1,COLUMN()))),IFERROR(VLOOKUP($C132,הכנסות!$B:$Y,O$4-1,FALSE),""))</f>
        <v/>
      </c>
    </row>
    <row r="133" spans="1:33" ht="16.5" thickBot="1" x14ac:dyDescent="0.3">
      <c r="A133" s="52">
        <f t="shared" si="2"/>
        <v>0</v>
      </c>
      <c r="C133" s="75" t="str">
        <f>IF(OR(C132="סה""כ",C132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3" s="76" t="str">
        <f>IF(C133="סה""כ","",IFERROR(VLOOKUP($C133,הכנסות!$B:$X,5,FALSE),""))</f>
        <v/>
      </c>
      <c r="E133" s="77">
        <v>167435</v>
      </c>
      <c r="F133" s="77">
        <v>114565</v>
      </c>
      <c r="G133" s="77">
        <v>145246</v>
      </c>
      <c r="H133" s="78">
        <v>251440</v>
      </c>
      <c r="I133" s="78">
        <v>201029</v>
      </c>
      <c r="J133" s="78">
        <v>265358.28000000003</v>
      </c>
      <c r="K133" s="79" t="str">
        <f ca="1">IF($C133="סה""כ",SUM(INDIRECT(ADDRESS(6,COLUMN())&amp;":"&amp;ADDRESS(ROW()-1,COLUMN()))),IFERROR(VLOOKUP($C133,הכנסות!$B:$Y,K$4-1,FALSE),""))</f>
        <v/>
      </c>
      <c r="L133" s="79" t="str">
        <f ca="1">IF($C133="סה""כ",SUM(INDIRECT(ADDRESS(6,COLUMN())&amp;":"&amp;ADDRESS(ROW()-1,COLUMN()))),IFERROR(VLOOKUP($C133,הכנסות!$B:$Y,L$4-1,FALSE),""))</f>
        <v/>
      </c>
      <c r="M133" s="79" t="str">
        <f ca="1">IF($C133="סה""כ",SUM(INDIRECT(ADDRESS(6,COLUMN())&amp;":"&amp;ADDRESS(ROW()-1,COLUMN()))),IFERROR(VLOOKUP($C133,הכנסות!$B:$Y,M$4-1,FALSE),""))</f>
        <v/>
      </c>
      <c r="N133" s="79" t="str">
        <f ca="1">IF($C133="סה""כ",SUM(INDIRECT(ADDRESS(6,COLUMN())&amp;":"&amp;ADDRESS(ROW()-1,COLUMN()))),IFERROR(VLOOKUP($C133,הכנסות!$B:$Y,N$4-1,FALSE),""))</f>
        <v/>
      </c>
      <c r="O133" s="79" t="str">
        <f ca="1">IF($C133="סה""כ",SUM(INDIRECT(ADDRESS(6,COLUMN())&amp;":"&amp;ADDRESS(ROW()-1,COLUMN()))),IFERROR(VLOOKUP($C133,הכנסות!$B:$Y,O$4-1,FALSE),""))</f>
        <v/>
      </c>
    </row>
    <row r="134" spans="1:33" ht="16.5" thickBot="1" x14ac:dyDescent="0.3">
      <c r="A134" s="52">
        <f t="shared" si="2"/>
        <v>0</v>
      </c>
      <c r="C134" s="75" t="str">
        <f>IF(OR(C133="סה""כ",C133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4" s="76" t="str">
        <f>IF(C134="סה""כ","",IFERROR(VLOOKUP($C134,הכנסות!$B:$X,5,FALSE),""))</f>
        <v/>
      </c>
      <c r="E134" s="77">
        <v>167435</v>
      </c>
      <c r="F134" s="77">
        <v>114565</v>
      </c>
      <c r="G134" s="77">
        <v>145246</v>
      </c>
      <c r="H134" s="78">
        <v>251440</v>
      </c>
      <c r="I134" s="78">
        <v>201029</v>
      </c>
      <c r="J134" s="78">
        <v>265358.28000000003</v>
      </c>
      <c r="K134" s="79" t="str">
        <f ca="1">IF($C134="סה""כ",SUM(INDIRECT(ADDRESS(6,COLUMN())&amp;":"&amp;ADDRESS(ROW()-1,COLUMN()))),IFERROR(VLOOKUP($C134,הכנסות!$B:$Y,K$4-1,FALSE),""))</f>
        <v/>
      </c>
      <c r="L134" s="79" t="str">
        <f ca="1">IF($C134="סה""כ",SUM(INDIRECT(ADDRESS(6,COLUMN())&amp;":"&amp;ADDRESS(ROW()-1,COLUMN()))),IFERROR(VLOOKUP($C134,הכנסות!$B:$Y,L$4-1,FALSE),""))</f>
        <v/>
      </c>
      <c r="M134" s="79" t="str">
        <f ca="1">IF($C134="סה""כ",SUM(INDIRECT(ADDRESS(6,COLUMN())&amp;":"&amp;ADDRESS(ROW()-1,COLUMN()))),IFERROR(VLOOKUP($C134,הכנסות!$B:$Y,M$4-1,FALSE),""))</f>
        <v/>
      </c>
      <c r="N134" s="79" t="str">
        <f ca="1">IF($C134="סה""כ",SUM(INDIRECT(ADDRESS(6,COLUMN())&amp;":"&amp;ADDRESS(ROW()-1,COLUMN()))),IFERROR(VLOOKUP($C134,הכנסות!$B:$Y,N$4-1,FALSE),""))</f>
        <v/>
      </c>
      <c r="O134" s="79" t="str">
        <f ca="1">IF($C134="סה""כ",SUM(INDIRECT(ADDRESS(6,COLUMN())&amp;":"&amp;ADDRESS(ROW()-1,COLUMN()))),IFERROR(VLOOKUP($C134,הכנסות!$B:$Y,O$4-1,FALSE),""))</f>
        <v/>
      </c>
      <c r="AG134" s="86"/>
    </row>
    <row r="135" spans="1:33" ht="16.5" thickBot="1" x14ac:dyDescent="0.3">
      <c r="A135" s="52">
        <f t="shared" ref="A135:A198" si="3">IF(C135&lt;2000000000,1,0)</f>
        <v>0</v>
      </c>
      <c r="C135" s="75" t="str">
        <f>IF(OR(C134="סה""כ",C134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5" s="76" t="str">
        <f>IF(C135="סה""כ","",IFERROR(VLOOKUP($C135,הכנסות!$B:$X,5,FALSE),""))</f>
        <v/>
      </c>
      <c r="E135" s="77">
        <v>167435</v>
      </c>
      <c r="F135" s="77">
        <v>114565</v>
      </c>
      <c r="G135" s="77">
        <v>145246</v>
      </c>
      <c r="H135" s="78">
        <v>251440</v>
      </c>
      <c r="I135" s="78">
        <v>201029</v>
      </c>
      <c r="J135" s="78">
        <v>265358.28000000003</v>
      </c>
      <c r="K135" s="79" t="str">
        <f ca="1">IF($C135="סה""כ",SUM(INDIRECT(ADDRESS(6,COLUMN())&amp;":"&amp;ADDRESS(ROW()-1,COLUMN()))),IFERROR(VLOOKUP($C135,הכנסות!$B:$Y,K$4-1,FALSE),""))</f>
        <v/>
      </c>
      <c r="L135" s="79" t="str">
        <f ca="1">IF($C135="סה""כ",SUM(INDIRECT(ADDRESS(6,COLUMN())&amp;":"&amp;ADDRESS(ROW()-1,COLUMN()))),IFERROR(VLOOKUP($C135,הכנסות!$B:$Y,L$4-1,FALSE),""))</f>
        <v/>
      </c>
      <c r="M135" s="79" t="str">
        <f ca="1">IF($C135="סה""כ",SUM(INDIRECT(ADDRESS(6,COLUMN())&amp;":"&amp;ADDRESS(ROW()-1,COLUMN()))),IFERROR(VLOOKUP($C135,הכנסות!$B:$Y,M$4-1,FALSE),""))</f>
        <v/>
      </c>
      <c r="N135" s="79" t="str">
        <f ca="1">IF($C135="סה""כ",SUM(INDIRECT(ADDRESS(6,COLUMN())&amp;":"&amp;ADDRESS(ROW()-1,COLUMN()))),IFERROR(VLOOKUP($C135,הכנסות!$B:$Y,N$4-1,FALSE),""))</f>
        <v/>
      </c>
      <c r="O135" s="79" t="str">
        <f ca="1">IF($C135="סה""כ",SUM(INDIRECT(ADDRESS(6,COLUMN())&amp;":"&amp;ADDRESS(ROW()-1,COLUMN()))),IFERROR(VLOOKUP($C135,הכנסות!$B:$Y,O$4-1,FALSE),""))</f>
        <v/>
      </c>
    </row>
    <row r="136" spans="1:33" ht="16.5" thickBot="1" x14ac:dyDescent="0.3">
      <c r="A136" s="52">
        <f t="shared" si="3"/>
        <v>0</v>
      </c>
      <c r="C136" s="75" t="str">
        <f>IF(OR(C135="סה""כ",C135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6" s="76" t="str">
        <f>IF(C136="סה""כ","",IFERROR(VLOOKUP($C136,הכנסות!$B:$X,5,FALSE),""))</f>
        <v/>
      </c>
      <c r="E136" s="77">
        <v>167435</v>
      </c>
      <c r="F136" s="77">
        <v>114565</v>
      </c>
      <c r="G136" s="77">
        <v>145246</v>
      </c>
      <c r="H136" s="78">
        <v>251440</v>
      </c>
      <c r="I136" s="78">
        <v>201029</v>
      </c>
      <c r="J136" s="78">
        <v>265358.28000000003</v>
      </c>
      <c r="K136" s="79" t="str">
        <f ca="1">IF($C136="סה""כ",SUM(INDIRECT(ADDRESS(6,COLUMN())&amp;":"&amp;ADDRESS(ROW()-1,COLUMN()))),IFERROR(VLOOKUP($C136,הכנסות!$B:$Y,K$4-1,FALSE),""))</f>
        <v/>
      </c>
      <c r="L136" s="79" t="str">
        <f ca="1">IF($C136="סה""כ",SUM(INDIRECT(ADDRESS(6,COLUMN())&amp;":"&amp;ADDRESS(ROW()-1,COLUMN()))),IFERROR(VLOOKUP($C136,הכנסות!$B:$Y,L$4-1,FALSE),""))</f>
        <v/>
      </c>
      <c r="M136" s="79" t="str">
        <f ca="1">IF($C136="סה""כ",SUM(INDIRECT(ADDRESS(6,COLUMN())&amp;":"&amp;ADDRESS(ROW()-1,COLUMN()))),IFERROR(VLOOKUP($C136,הכנסות!$B:$Y,M$4-1,FALSE),""))</f>
        <v/>
      </c>
      <c r="N136" s="79" t="str">
        <f ca="1">IF($C136="סה""כ",SUM(INDIRECT(ADDRESS(6,COLUMN())&amp;":"&amp;ADDRESS(ROW()-1,COLUMN()))),IFERROR(VLOOKUP($C136,הכנסות!$B:$Y,N$4-1,FALSE),""))</f>
        <v/>
      </c>
      <c r="O136" s="79" t="str">
        <f ca="1">IF($C136="סה""כ",SUM(INDIRECT(ADDRESS(6,COLUMN())&amp;":"&amp;ADDRESS(ROW()-1,COLUMN()))),IFERROR(VLOOKUP($C136,הכנסות!$B:$Y,O$4-1,FALSE),""))</f>
        <v/>
      </c>
    </row>
    <row r="137" spans="1:33" ht="16.5" thickBot="1" x14ac:dyDescent="0.3">
      <c r="A137" s="52">
        <f t="shared" si="3"/>
        <v>0</v>
      </c>
      <c r="C137" s="75" t="str">
        <f>IF(OR(C136="סה""כ",C136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7" s="76" t="str">
        <f>IF(C137="סה""כ","",IFERROR(VLOOKUP($C137,הכנסות!$B:$X,5,FALSE),""))</f>
        <v/>
      </c>
      <c r="E137" s="77">
        <v>167435</v>
      </c>
      <c r="F137" s="77">
        <v>114565</v>
      </c>
      <c r="G137" s="77">
        <v>145246</v>
      </c>
      <c r="H137" s="78">
        <v>251440</v>
      </c>
      <c r="I137" s="78">
        <v>201029</v>
      </c>
      <c r="J137" s="78">
        <v>265358.28000000003</v>
      </c>
      <c r="K137" s="79" t="str">
        <f ca="1">IF($C137="סה""כ",SUM(INDIRECT(ADDRESS(6,COLUMN())&amp;":"&amp;ADDRESS(ROW()-1,COLUMN()))),IFERROR(VLOOKUP($C137,הכנסות!$B:$Y,K$4-1,FALSE),""))</f>
        <v/>
      </c>
      <c r="L137" s="79" t="str">
        <f ca="1">IF($C137="סה""כ",SUM(INDIRECT(ADDRESS(6,COLUMN())&amp;":"&amp;ADDRESS(ROW()-1,COLUMN()))),IFERROR(VLOOKUP($C137,הכנסות!$B:$Y,L$4-1,FALSE),""))</f>
        <v/>
      </c>
      <c r="M137" s="79" t="str">
        <f ca="1">IF($C137="סה""כ",SUM(INDIRECT(ADDRESS(6,COLUMN())&amp;":"&amp;ADDRESS(ROW()-1,COLUMN()))),IFERROR(VLOOKUP($C137,הכנסות!$B:$Y,M$4-1,FALSE),""))</f>
        <v/>
      </c>
      <c r="N137" s="79" t="str">
        <f ca="1">IF($C137="סה""כ",SUM(INDIRECT(ADDRESS(6,COLUMN())&amp;":"&amp;ADDRESS(ROW()-1,COLUMN()))),IFERROR(VLOOKUP($C137,הכנסות!$B:$Y,N$4-1,FALSE),""))</f>
        <v/>
      </c>
      <c r="O137" s="79" t="str">
        <f ca="1">IF($C137="סה""כ",SUM(INDIRECT(ADDRESS(6,COLUMN())&amp;":"&amp;ADDRESS(ROW()-1,COLUMN()))),IFERROR(VLOOKUP($C137,הכנסות!$B:$Y,O$4-1,FALSE),""))</f>
        <v/>
      </c>
    </row>
    <row r="138" spans="1:33" ht="16.5" thickBot="1" x14ac:dyDescent="0.3">
      <c r="A138" s="52">
        <f t="shared" si="3"/>
        <v>0</v>
      </c>
      <c r="C138" s="75" t="str">
        <f>IF(OR(C137="סה""כ",C137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8" s="76" t="str">
        <f>IF(C138="סה""כ","",IFERROR(VLOOKUP($C138,הכנסות!$B:$X,5,FALSE),""))</f>
        <v/>
      </c>
      <c r="E138" s="77">
        <v>167435</v>
      </c>
      <c r="F138" s="77">
        <v>114565</v>
      </c>
      <c r="G138" s="77">
        <v>145246</v>
      </c>
      <c r="H138" s="78">
        <v>251440</v>
      </c>
      <c r="I138" s="78">
        <v>201029</v>
      </c>
      <c r="J138" s="78">
        <v>265358.28000000003</v>
      </c>
      <c r="K138" s="79" t="str">
        <f ca="1">IF($C138="סה""כ",SUM(INDIRECT(ADDRESS(6,COLUMN())&amp;":"&amp;ADDRESS(ROW()-1,COLUMN()))),IFERROR(VLOOKUP($C138,הכנסות!$B:$Y,K$4-1,FALSE),""))</f>
        <v/>
      </c>
      <c r="L138" s="79" t="str">
        <f ca="1">IF($C138="סה""כ",SUM(INDIRECT(ADDRESS(6,COLUMN())&amp;":"&amp;ADDRESS(ROW()-1,COLUMN()))),IFERROR(VLOOKUP($C138,הכנסות!$B:$Y,L$4-1,FALSE),""))</f>
        <v/>
      </c>
      <c r="M138" s="79" t="str">
        <f ca="1">IF($C138="סה""כ",SUM(INDIRECT(ADDRESS(6,COLUMN())&amp;":"&amp;ADDRESS(ROW()-1,COLUMN()))),IFERROR(VLOOKUP($C138,הכנסות!$B:$Y,M$4-1,FALSE),""))</f>
        <v/>
      </c>
      <c r="N138" s="79" t="str">
        <f ca="1">IF($C138="סה""כ",SUM(INDIRECT(ADDRESS(6,COLUMN())&amp;":"&amp;ADDRESS(ROW()-1,COLUMN()))),IFERROR(VLOOKUP($C138,הכנסות!$B:$Y,N$4-1,FALSE),""))</f>
        <v/>
      </c>
      <c r="O138" s="79" t="str">
        <f ca="1">IF($C138="סה""כ",SUM(INDIRECT(ADDRESS(6,COLUMN())&amp;":"&amp;ADDRESS(ROW()-1,COLUMN()))),IFERROR(VLOOKUP($C138,הכנסות!$B:$Y,O$4-1,FALSE),""))</f>
        <v/>
      </c>
    </row>
    <row r="139" spans="1:33" ht="16.5" thickBot="1" x14ac:dyDescent="0.3">
      <c r="A139" s="52">
        <f t="shared" si="3"/>
        <v>0</v>
      </c>
      <c r="C139" s="75" t="str">
        <f>IF(OR(C138="סה""כ",C138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39" s="76" t="str">
        <f>IF(C139="סה""כ","",IFERROR(VLOOKUP($C139,הכנסות!$B:$X,5,FALSE),""))</f>
        <v/>
      </c>
      <c r="E139" s="77">
        <v>167435</v>
      </c>
      <c r="F139" s="77">
        <v>114565</v>
      </c>
      <c r="G139" s="77">
        <v>145246</v>
      </c>
      <c r="H139" s="78">
        <v>251440</v>
      </c>
      <c r="I139" s="78">
        <v>201029</v>
      </c>
      <c r="J139" s="78">
        <v>265358.28000000003</v>
      </c>
      <c r="K139" s="79" t="str">
        <f ca="1">IF($C139="סה""כ",SUM(INDIRECT(ADDRESS(6,COLUMN())&amp;":"&amp;ADDRESS(ROW()-1,COLUMN()))),IFERROR(VLOOKUP($C139,הכנסות!$B:$Y,K$4-1,FALSE),""))</f>
        <v/>
      </c>
      <c r="L139" s="79" t="str">
        <f ca="1">IF($C139="סה""כ",SUM(INDIRECT(ADDRESS(6,COLUMN())&amp;":"&amp;ADDRESS(ROW()-1,COLUMN()))),IFERROR(VLOOKUP($C139,הכנסות!$B:$Y,L$4-1,FALSE),""))</f>
        <v/>
      </c>
      <c r="M139" s="79" t="str">
        <f ca="1">IF($C139="סה""כ",SUM(INDIRECT(ADDRESS(6,COLUMN())&amp;":"&amp;ADDRESS(ROW()-1,COLUMN()))),IFERROR(VLOOKUP($C139,הכנסות!$B:$Y,M$4-1,FALSE),""))</f>
        <v/>
      </c>
      <c r="N139" s="79" t="str">
        <f ca="1">IF($C139="סה""כ",SUM(INDIRECT(ADDRESS(6,COLUMN())&amp;":"&amp;ADDRESS(ROW()-1,COLUMN()))),IFERROR(VLOOKUP($C139,הכנסות!$B:$Y,N$4-1,FALSE),""))</f>
        <v/>
      </c>
      <c r="O139" s="79" t="str">
        <f ca="1">IF($C139="סה""כ",SUM(INDIRECT(ADDRESS(6,COLUMN())&amp;":"&amp;ADDRESS(ROW()-1,COLUMN()))),IFERROR(VLOOKUP($C139,הכנסות!$B:$Y,O$4-1,FALSE),""))</f>
        <v/>
      </c>
    </row>
    <row r="140" spans="1:33" ht="16.5" thickBot="1" x14ac:dyDescent="0.3">
      <c r="A140" s="52">
        <f t="shared" si="3"/>
        <v>0</v>
      </c>
      <c r="C140" s="75" t="str">
        <f>IF(OR(C139="סה""כ",C139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0" s="76" t="str">
        <f>IF(C140="סה""כ","",IFERROR(VLOOKUP($C140,הכנסות!$B:$X,5,FALSE),""))</f>
        <v/>
      </c>
      <c r="E140" s="77">
        <v>167435</v>
      </c>
      <c r="F140" s="77">
        <v>114565</v>
      </c>
      <c r="G140" s="77">
        <v>145246</v>
      </c>
      <c r="H140" s="78">
        <v>251440</v>
      </c>
      <c r="I140" s="78">
        <v>201029</v>
      </c>
      <c r="J140" s="78">
        <v>265358.28000000003</v>
      </c>
      <c r="K140" s="79" t="str">
        <f ca="1">IF($C140="סה""כ",SUM(INDIRECT(ADDRESS(6,COLUMN())&amp;":"&amp;ADDRESS(ROW()-1,COLUMN()))),IFERROR(VLOOKUP($C140,הכנסות!$B:$Y,K$4-1,FALSE),""))</f>
        <v/>
      </c>
      <c r="L140" s="79" t="str">
        <f ca="1">IF($C140="סה""כ",SUM(INDIRECT(ADDRESS(6,COLUMN())&amp;":"&amp;ADDRESS(ROW()-1,COLUMN()))),IFERROR(VLOOKUP($C140,הכנסות!$B:$Y,L$4-1,FALSE),""))</f>
        <v/>
      </c>
      <c r="M140" s="79" t="str">
        <f ca="1">IF($C140="סה""כ",SUM(INDIRECT(ADDRESS(6,COLUMN())&amp;":"&amp;ADDRESS(ROW()-1,COLUMN()))),IFERROR(VLOOKUP($C140,הכנסות!$B:$Y,M$4-1,FALSE),""))</f>
        <v/>
      </c>
      <c r="N140" s="79" t="str">
        <f ca="1">IF($C140="סה""כ",SUM(INDIRECT(ADDRESS(6,COLUMN())&amp;":"&amp;ADDRESS(ROW()-1,COLUMN()))),IFERROR(VLOOKUP($C140,הכנסות!$B:$Y,N$4-1,FALSE),""))</f>
        <v/>
      </c>
      <c r="O140" s="79" t="str">
        <f ca="1">IF($C140="סה""כ",SUM(INDIRECT(ADDRESS(6,COLUMN())&amp;":"&amp;ADDRESS(ROW()-1,COLUMN()))),IFERROR(VLOOKUP($C140,הכנסות!$B:$Y,O$4-1,FALSE),""))</f>
        <v/>
      </c>
    </row>
    <row r="141" spans="1:33" ht="16.5" thickBot="1" x14ac:dyDescent="0.3">
      <c r="A141" s="52">
        <f t="shared" si="3"/>
        <v>0</v>
      </c>
      <c r="C141" s="75" t="str">
        <f>IF(OR(C140="סה""כ",C140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1" s="76" t="str">
        <f>IF(C141="סה""כ","",IFERROR(VLOOKUP($C141,הכנסות!$B:$X,5,FALSE),""))</f>
        <v/>
      </c>
      <c r="E141" s="77">
        <v>167435</v>
      </c>
      <c r="F141" s="77">
        <v>114565</v>
      </c>
      <c r="G141" s="77">
        <v>145246</v>
      </c>
      <c r="H141" s="78">
        <v>251440</v>
      </c>
      <c r="I141" s="78">
        <v>201029</v>
      </c>
      <c r="J141" s="78">
        <v>265358.28000000003</v>
      </c>
      <c r="K141" s="79" t="str">
        <f ca="1">IF($C141="סה""כ",SUM(INDIRECT(ADDRESS(6,COLUMN())&amp;":"&amp;ADDRESS(ROW()-1,COLUMN()))),IFERROR(VLOOKUP($C141,הכנסות!$B:$Y,K$4-1,FALSE),""))</f>
        <v/>
      </c>
      <c r="L141" s="79" t="str">
        <f ca="1">IF($C141="סה""כ",SUM(INDIRECT(ADDRESS(6,COLUMN())&amp;":"&amp;ADDRESS(ROW()-1,COLUMN()))),IFERROR(VLOOKUP($C141,הכנסות!$B:$Y,L$4-1,FALSE),""))</f>
        <v/>
      </c>
      <c r="M141" s="79" t="str">
        <f ca="1">IF($C141="סה""כ",SUM(INDIRECT(ADDRESS(6,COLUMN())&amp;":"&amp;ADDRESS(ROW()-1,COLUMN()))),IFERROR(VLOOKUP($C141,הכנסות!$B:$Y,M$4-1,FALSE),""))</f>
        <v/>
      </c>
      <c r="N141" s="79" t="str">
        <f ca="1">IF($C141="סה""כ",SUM(INDIRECT(ADDRESS(6,COLUMN())&amp;":"&amp;ADDRESS(ROW()-1,COLUMN()))),IFERROR(VLOOKUP($C141,הכנסות!$B:$Y,N$4-1,FALSE),""))</f>
        <v/>
      </c>
      <c r="O141" s="79" t="str">
        <f ca="1">IF($C141="סה""כ",SUM(INDIRECT(ADDRESS(6,COLUMN())&amp;":"&amp;ADDRESS(ROW()-1,COLUMN()))),IFERROR(VLOOKUP($C141,הכנסות!$B:$Y,O$4-1,FALSE),""))</f>
        <v/>
      </c>
    </row>
    <row r="142" spans="1:33" ht="16.5" thickBot="1" x14ac:dyDescent="0.3">
      <c r="A142" s="52">
        <f t="shared" si="3"/>
        <v>0</v>
      </c>
      <c r="C142" s="75" t="str">
        <f>IF(OR(C141="סה""כ",C141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2" s="76" t="str">
        <f>IF(C142="סה""כ","",IFERROR(VLOOKUP($C142,הכנסות!$B:$X,5,FALSE),""))</f>
        <v/>
      </c>
      <c r="E142" s="77">
        <v>167435</v>
      </c>
      <c r="F142" s="77">
        <v>114565</v>
      </c>
      <c r="G142" s="77">
        <v>145246</v>
      </c>
      <c r="H142" s="78">
        <v>251440</v>
      </c>
      <c r="I142" s="78">
        <v>201029</v>
      </c>
      <c r="J142" s="78">
        <v>265358.28000000003</v>
      </c>
      <c r="K142" s="79" t="str">
        <f ca="1">IF($C142="סה""כ",SUM(INDIRECT(ADDRESS(6,COLUMN())&amp;":"&amp;ADDRESS(ROW()-1,COLUMN()))),IFERROR(VLOOKUP($C142,הכנסות!$B:$Y,K$4-1,FALSE),""))</f>
        <v/>
      </c>
      <c r="L142" s="79" t="str">
        <f ca="1">IF($C142="סה""כ",SUM(INDIRECT(ADDRESS(6,COLUMN())&amp;":"&amp;ADDRESS(ROW()-1,COLUMN()))),IFERROR(VLOOKUP($C142,הכנסות!$B:$Y,L$4-1,FALSE),""))</f>
        <v/>
      </c>
      <c r="M142" s="79" t="str">
        <f ca="1">IF($C142="סה""כ",SUM(INDIRECT(ADDRESS(6,COLUMN())&amp;":"&amp;ADDRESS(ROW()-1,COLUMN()))),IFERROR(VLOOKUP($C142,הכנסות!$B:$Y,M$4-1,FALSE),""))</f>
        <v/>
      </c>
      <c r="N142" s="79" t="str">
        <f ca="1">IF($C142="סה""כ",SUM(INDIRECT(ADDRESS(6,COLUMN())&amp;":"&amp;ADDRESS(ROW()-1,COLUMN()))),IFERROR(VLOOKUP($C142,הכנסות!$B:$Y,N$4-1,FALSE),""))</f>
        <v/>
      </c>
      <c r="O142" s="79" t="str">
        <f ca="1">IF($C142="סה""כ",SUM(INDIRECT(ADDRESS(6,COLUMN())&amp;":"&amp;ADDRESS(ROW()-1,COLUMN()))),IFERROR(VLOOKUP($C142,הכנסות!$B:$Y,O$4-1,FALSE),""))</f>
        <v/>
      </c>
    </row>
    <row r="143" spans="1:33" ht="16.5" thickBot="1" x14ac:dyDescent="0.3">
      <c r="A143" s="52">
        <f t="shared" si="3"/>
        <v>0</v>
      </c>
      <c r="C143" s="75" t="str">
        <f>IF(OR(C142="סה""כ",C142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3" s="76" t="str">
        <f>IF(C143="סה""כ","",IFERROR(VLOOKUP($C143,הכנסות!$B:$X,5,FALSE),""))</f>
        <v/>
      </c>
      <c r="E143" s="77">
        <v>167435</v>
      </c>
      <c r="F143" s="77">
        <v>114565</v>
      </c>
      <c r="G143" s="77">
        <v>145246</v>
      </c>
      <c r="H143" s="78">
        <v>251440</v>
      </c>
      <c r="I143" s="78">
        <v>201029</v>
      </c>
      <c r="J143" s="78">
        <v>265358.28000000003</v>
      </c>
      <c r="K143" s="79" t="str">
        <f ca="1">IF($C143="סה""כ",SUM(INDIRECT(ADDRESS(6,COLUMN())&amp;":"&amp;ADDRESS(ROW()-1,COLUMN()))),IFERROR(VLOOKUP($C143,הכנסות!$B:$Y,K$4-1,FALSE),""))</f>
        <v/>
      </c>
      <c r="L143" s="79" t="str">
        <f ca="1">IF($C143="סה""כ",SUM(INDIRECT(ADDRESS(6,COLUMN())&amp;":"&amp;ADDRESS(ROW()-1,COLUMN()))),IFERROR(VLOOKUP($C143,הכנסות!$B:$Y,L$4-1,FALSE),""))</f>
        <v/>
      </c>
      <c r="M143" s="79" t="str">
        <f ca="1">IF($C143="סה""כ",SUM(INDIRECT(ADDRESS(6,COLUMN())&amp;":"&amp;ADDRESS(ROW()-1,COLUMN()))),IFERROR(VLOOKUP($C143,הכנסות!$B:$Y,M$4-1,FALSE),""))</f>
        <v/>
      </c>
      <c r="N143" s="79" t="str">
        <f ca="1">IF($C143="סה""כ",SUM(INDIRECT(ADDRESS(6,COLUMN())&amp;":"&amp;ADDRESS(ROW()-1,COLUMN()))),IFERROR(VLOOKUP($C143,הכנסות!$B:$Y,N$4-1,FALSE),""))</f>
        <v/>
      </c>
      <c r="O143" s="79" t="str">
        <f ca="1">IF($C143="סה""כ",SUM(INDIRECT(ADDRESS(6,COLUMN())&amp;":"&amp;ADDRESS(ROW()-1,COLUMN()))),IFERROR(VLOOKUP($C143,הכנסות!$B:$Y,O$4-1,FALSE),""))</f>
        <v/>
      </c>
    </row>
    <row r="144" spans="1:33" ht="16.5" thickBot="1" x14ac:dyDescent="0.3">
      <c r="A144" s="52">
        <f t="shared" si="3"/>
        <v>0</v>
      </c>
      <c r="C144" s="75" t="str">
        <f>IF(OR(C143="סה""כ",C143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4" s="76" t="str">
        <f>IF(C144="סה""כ","",IFERROR(VLOOKUP($C144,הכנסות!$B:$X,5,FALSE),""))</f>
        <v/>
      </c>
      <c r="E144" s="77">
        <v>167435</v>
      </c>
      <c r="F144" s="77">
        <v>114565</v>
      </c>
      <c r="G144" s="77">
        <v>145246</v>
      </c>
      <c r="H144" s="78">
        <v>251440</v>
      </c>
      <c r="I144" s="78">
        <v>201029</v>
      </c>
      <c r="J144" s="78">
        <v>265358.28000000003</v>
      </c>
      <c r="K144" s="79" t="str">
        <f ca="1">IF($C144="סה""כ",SUM(INDIRECT(ADDRESS(6,COLUMN())&amp;":"&amp;ADDRESS(ROW()-1,COLUMN()))),IFERROR(VLOOKUP($C144,הכנסות!$B:$Y,K$4-1,FALSE),""))</f>
        <v/>
      </c>
      <c r="L144" s="79" t="str">
        <f ca="1">IF($C144="סה""כ",SUM(INDIRECT(ADDRESS(6,COLUMN())&amp;":"&amp;ADDRESS(ROW()-1,COLUMN()))),IFERROR(VLOOKUP($C144,הכנסות!$B:$Y,L$4-1,FALSE),""))</f>
        <v/>
      </c>
      <c r="M144" s="79" t="str">
        <f ca="1">IF($C144="סה""כ",SUM(INDIRECT(ADDRESS(6,COLUMN())&amp;":"&amp;ADDRESS(ROW()-1,COLUMN()))),IFERROR(VLOOKUP($C144,הכנסות!$B:$Y,M$4-1,FALSE),""))</f>
        <v/>
      </c>
      <c r="N144" s="79" t="str">
        <f ca="1">IF($C144="סה""כ",SUM(INDIRECT(ADDRESS(6,COLUMN())&amp;":"&amp;ADDRESS(ROW()-1,COLUMN()))),IFERROR(VLOOKUP($C144,הכנסות!$B:$Y,N$4-1,FALSE),""))</f>
        <v/>
      </c>
      <c r="O144" s="79" t="str">
        <f ca="1">IF($C144="סה""כ",SUM(INDIRECT(ADDRESS(6,COLUMN())&amp;":"&amp;ADDRESS(ROW()-1,COLUMN()))),IFERROR(VLOOKUP($C144,הכנסות!$B:$Y,O$4-1,FALSE),""))</f>
        <v/>
      </c>
    </row>
    <row r="145" spans="1:15" ht="16.5" thickBot="1" x14ac:dyDescent="0.3">
      <c r="A145" s="52">
        <f t="shared" si="3"/>
        <v>0</v>
      </c>
      <c r="C145" s="75" t="str">
        <f>IF(OR(C144="סה""כ",C144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5" s="76" t="str">
        <f>IF(C145="סה""כ","",IFERROR(VLOOKUP($C145,הכנסות!$B:$X,5,FALSE),""))</f>
        <v/>
      </c>
      <c r="E145" s="77">
        <v>167435</v>
      </c>
      <c r="F145" s="77">
        <v>114565</v>
      </c>
      <c r="G145" s="77">
        <v>145246</v>
      </c>
      <c r="H145" s="78">
        <v>251440</v>
      </c>
      <c r="I145" s="78">
        <v>201029</v>
      </c>
      <c r="J145" s="78">
        <v>265358.28000000003</v>
      </c>
      <c r="K145" s="79" t="str">
        <f ca="1">IF($C145="סה""כ",SUM(INDIRECT(ADDRESS(6,COLUMN())&amp;":"&amp;ADDRESS(ROW()-1,COLUMN()))),IFERROR(VLOOKUP($C145,הכנסות!$B:$Y,K$4-1,FALSE),""))</f>
        <v/>
      </c>
      <c r="L145" s="79" t="str">
        <f ca="1">IF($C145="סה""כ",SUM(INDIRECT(ADDRESS(6,COLUMN())&amp;":"&amp;ADDRESS(ROW()-1,COLUMN()))),IFERROR(VLOOKUP($C145,הכנסות!$B:$Y,L$4-1,FALSE),""))</f>
        <v/>
      </c>
      <c r="M145" s="79" t="str">
        <f ca="1">IF($C145="סה""כ",SUM(INDIRECT(ADDRESS(6,COLUMN())&amp;":"&amp;ADDRESS(ROW()-1,COLUMN()))),IFERROR(VLOOKUP($C145,הכנסות!$B:$Y,M$4-1,FALSE),""))</f>
        <v/>
      </c>
      <c r="N145" s="79" t="str">
        <f ca="1">IF($C145="סה""כ",SUM(INDIRECT(ADDRESS(6,COLUMN())&amp;":"&amp;ADDRESS(ROW()-1,COLUMN()))),IFERROR(VLOOKUP($C145,הכנסות!$B:$Y,N$4-1,FALSE),""))</f>
        <v/>
      </c>
      <c r="O145" s="79" t="str">
        <f ca="1">IF($C145="סה""כ",SUM(INDIRECT(ADDRESS(6,COLUMN())&amp;":"&amp;ADDRESS(ROW()-1,COLUMN()))),IFERROR(VLOOKUP($C145,הכנסות!$B:$Y,O$4-1,FALSE),""))</f>
        <v/>
      </c>
    </row>
    <row r="146" spans="1:15" ht="16.5" thickBot="1" x14ac:dyDescent="0.3">
      <c r="A146" s="52">
        <f t="shared" si="3"/>
        <v>0</v>
      </c>
      <c r="C146" s="75" t="str">
        <f>IF(OR(C145="סה""כ",C145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6" s="76" t="str">
        <f>IF(C146="סה""כ","",IFERROR(VLOOKUP($C146,הכנסות!$B:$X,5,FALSE),""))</f>
        <v/>
      </c>
      <c r="E146" s="77">
        <v>167435</v>
      </c>
      <c r="F146" s="77">
        <v>114565</v>
      </c>
      <c r="G146" s="77">
        <v>145246</v>
      </c>
      <c r="H146" s="78">
        <v>251440</v>
      </c>
      <c r="I146" s="78">
        <v>201029</v>
      </c>
      <c r="J146" s="78">
        <v>265358.28000000003</v>
      </c>
      <c r="K146" s="79" t="str">
        <f ca="1">IF($C146="סה""כ",SUM(INDIRECT(ADDRESS(6,COLUMN())&amp;":"&amp;ADDRESS(ROW()-1,COLUMN()))),IFERROR(VLOOKUP($C146,הכנסות!$B:$Y,K$4-1,FALSE),""))</f>
        <v/>
      </c>
      <c r="L146" s="79" t="str">
        <f ca="1">IF($C146="סה""כ",SUM(INDIRECT(ADDRESS(6,COLUMN())&amp;":"&amp;ADDRESS(ROW()-1,COLUMN()))),IFERROR(VLOOKUP($C146,הכנסות!$B:$Y,L$4-1,FALSE),""))</f>
        <v/>
      </c>
      <c r="M146" s="79" t="str">
        <f ca="1">IF($C146="סה""כ",SUM(INDIRECT(ADDRESS(6,COLUMN())&amp;":"&amp;ADDRESS(ROW()-1,COLUMN()))),IFERROR(VLOOKUP($C146,הכנסות!$B:$Y,M$4-1,FALSE),""))</f>
        <v/>
      </c>
      <c r="N146" s="79" t="str">
        <f ca="1">IF($C146="סה""כ",SUM(INDIRECT(ADDRESS(6,COLUMN())&amp;":"&amp;ADDRESS(ROW()-1,COLUMN()))),IFERROR(VLOOKUP($C146,הכנסות!$B:$Y,N$4-1,FALSE),""))</f>
        <v/>
      </c>
      <c r="O146" s="79" t="str">
        <f ca="1">IF($C146="סה""כ",SUM(INDIRECT(ADDRESS(6,COLUMN())&amp;":"&amp;ADDRESS(ROW()-1,COLUMN()))),IFERROR(VLOOKUP($C146,הכנסות!$B:$Y,O$4-1,FALSE),""))</f>
        <v/>
      </c>
    </row>
    <row r="147" spans="1:15" ht="16.5" thickBot="1" x14ac:dyDescent="0.3">
      <c r="A147" s="52">
        <f t="shared" si="3"/>
        <v>0</v>
      </c>
      <c r="C147" s="75" t="str">
        <f>IF(OR(C146="סה""כ",C146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7" s="76" t="str">
        <f>IF(C147="סה""כ","",IFERROR(VLOOKUP($C147,הכנסות!$B:$X,5,FALSE),""))</f>
        <v/>
      </c>
      <c r="E147" s="77">
        <v>167435</v>
      </c>
      <c r="F147" s="77">
        <v>114565</v>
      </c>
      <c r="G147" s="77">
        <v>145246</v>
      </c>
      <c r="H147" s="78">
        <v>251440</v>
      </c>
      <c r="I147" s="78">
        <v>201029</v>
      </c>
      <c r="J147" s="78">
        <v>265358.28000000003</v>
      </c>
      <c r="K147" s="79" t="str">
        <f ca="1">IF($C147="סה""כ",SUM(INDIRECT(ADDRESS(6,COLUMN())&amp;":"&amp;ADDRESS(ROW()-1,COLUMN()))),IFERROR(VLOOKUP($C147,הכנסות!$B:$Y,K$4-1,FALSE),""))</f>
        <v/>
      </c>
      <c r="L147" s="79" t="str">
        <f ca="1">IF($C147="סה""כ",SUM(INDIRECT(ADDRESS(6,COLUMN())&amp;":"&amp;ADDRESS(ROW()-1,COLUMN()))),IFERROR(VLOOKUP($C147,הכנסות!$B:$Y,L$4-1,FALSE),""))</f>
        <v/>
      </c>
      <c r="M147" s="79" t="str">
        <f ca="1">IF($C147="סה""כ",SUM(INDIRECT(ADDRESS(6,COLUMN())&amp;":"&amp;ADDRESS(ROW()-1,COLUMN()))),IFERROR(VLOOKUP($C147,הכנסות!$B:$Y,M$4-1,FALSE),""))</f>
        <v/>
      </c>
      <c r="N147" s="79" t="str">
        <f ca="1">IF($C147="סה""כ",SUM(INDIRECT(ADDRESS(6,COLUMN())&amp;":"&amp;ADDRESS(ROW()-1,COLUMN()))),IFERROR(VLOOKUP($C147,הכנסות!$B:$Y,N$4-1,FALSE),""))</f>
        <v/>
      </c>
      <c r="O147" s="79" t="str">
        <f ca="1">IF($C147="סה""כ",SUM(INDIRECT(ADDRESS(6,COLUMN())&amp;":"&amp;ADDRESS(ROW()-1,COLUMN()))),IFERROR(VLOOKUP($C147,הכנסות!$B:$Y,O$4-1,FALSE),""))</f>
        <v/>
      </c>
    </row>
    <row r="148" spans="1:15" ht="16.5" thickBot="1" x14ac:dyDescent="0.3">
      <c r="A148" s="52">
        <f t="shared" si="3"/>
        <v>0</v>
      </c>
      <c r="C148" s="75" t="str">
        <f>IF(OR(C147="סה""כ",C147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8" s="76" t="str">
        <f>IF(C148="סה""כ","",IFERROR(VLOOKUP($C148,הכנסות!$B:$X,5,FALSE),""))</f>
        <v/>
      </c>
      <c r="E148" s="77">
        <v>167435</v>
      </c>
      <c r="F148" s="77">
        <v>114565</v>
      </c>
      <c r="G148" s="77">
        <v>145246</v>
      </c>
      <c r="H148" s="78">
        <v>251440</v>
      </c>
      <c r="I148" s="78">
        <v>201029</v>
      </c>
      <c r="J148" s="78">
        <v>265358.28000000003</v>
      </c>
      <c r="K148" s="79" t="str">
        <f ca="1">IF($C148="סה""כ",SUM(INDIRECT(ADDRESS(6,COLUMN())&amp;":"&amp;ADDRESS(ROW()-1,COLUMN()))),IFERROR(VLOOKUP($C148,הכנסות!$B:$Y,K$4-1,FALSE),""))</f>
        <v/>
      </c>
      <c r="L148" s="79" t="str">
        <f ca="1">IF($C148="סה""כ",SUM(INDIRECT(ADDRESS(6,COLUMN())&amp;":"&amp;ADDRESS(ROW()-1,COLUMN()))),IFERROR(VLOOKUP($C148,הכנסות!$B:$Y,L$4-1,FALSE),""))</f>
        <v/>
      </c>
      <c r="M148" s="79" t="str">
        <f ca="1">IF($C148="סה""כ",SUM(INDIRECT(ADDRESS(6,COLUMN())&amp;":"&amp;ADDRESS(ROW()-1,COLUMN()))),IFERROR(VLOOKUP($C148,הכנסות!$B:$Y,M$4-1,FALSE),""))</f>
        <v/>
      </c>
      <c r="N148" s="79" t="str">
        <f ca="1">IF($C148="סה""כ",SUM(INDIRECT(ADDRESS(6,COLUMN())&amp;":"&amp;ADDRESS(ROW()-1,COLUMN()))),IFERROR(VLOOKUP($C148,הכנסות!$B:$Y,N$4-1,FALSE),""))</f>
        <v/>
      </c>
      <c r="O148" s="79" t="str">
        <f ca="1">IF($C148="סה""כ",SUM(INDIRECT(ADDRESS(6,COLUMN())&amp;":"&amp;ADDRESS(ROW()-1,COLUMN()))),IFERROR(VLOOKUP($C148,הכנסות!$B:$Y,O$4-1,FALSE),""))</f>
        <v/>
      </c>
    </row>
    <row r="149" spans="1:15" ht="16.5" thickBot="1" x14ac:dyDescent="0.3">
      <c r="A149" s="52">
        <f t="shared" si="3"/>
        <v>0</v>
      </c>
      <c r="C149" s="75" t="str">
        <f>IF(OR(C148="סה""כ",C148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49" s="76" t="str">
        <f>IF(C149="סה""כ","",IFERROR(VLOOKUP($C149,הכנסות!$B:$X,5,FALSE),""))</f>
        <v/>
      </c>
      <c r="E149" s="77">
        <v>167435</v>
      </c>
      <c r="F149" s="77">
        <v>114565</v>
      </c>
      <c r="G149" s="77">
        <v>145246</v>
      </c>
      <c r="H149" s="78">
        <v>251440</v>
      </c>
      <c r="I149" s="78">
        <v>201029</v>
      </c>
      <c r="J149" s="78">
        <v>265358.28000000003</v>
      </c>
      <c r="K149" s="79" t="str">
        <f ca="1">IF($C149="סה""כ",SUM(INDIRECT(ADDRESS(6,COLUMN())&amp;":"&amp;ADDRESS(ROW()-1,COLUMN()))),IFERROR(VLOOKUP($C149,הכנסות!$B:$Y,K$4-1,FALSE),""))</f>
        <v/>
      </c>
      <c r="L149" s="79" t="str">
        <f ca="1">IF($C149="סה""כ",SUM(INDIRECT(ADDRESS(6,COLUMN())&amp;":"&amp;ADDRESS(ROW()-1,COLUMN()))),IFERROR(VLOOKUP($C149,הכנסות!$B:$Y,L$4-1,FALSE),""))</f>
        <v/>
      </c>
      <c r="M149" s="79" t="str">
        <f ca="1">IF($C149="סה""כ",SUM(INDIRECT(ADDRESS(6,COLUMN())&amp;":"&amp;ADDRESS(ROW()-1,COLUMN()))),IFERROR(VLOOKUP($C149,הכנסות!$B:$Y,M$4-1,FALSE),""))</f>
        <v/>
      </c>
      <c r="N149" s="79" t="str">
        <f ca="1">IF($C149="סה""כ",SUM(INDIRECT(ADDRESS(6,COLUMN())&amp;":"&amp;ADDRESS(ROW()-1,COLUMN()))),IFERROR(VLOOKUP($C149,הכנסות!$B:$Y,N$4-1,FALSE),""))</f>
        <v/>
      </c>
      <c r="O149" s="79" t="str">
        <f ca="1">IF($C149="סה""כ",SUM(INDIRECT(ADDRESS(6,COLUMN())&amp;":"&amp;ADDRESS(ROW()-1,COLUMN()))),IFERROR(VLOOKUP($C149,הכנסות!$B:$Y,O$4-1,FALSE),""))</f>
        <v/>
      </c>
    </row>
    <row r="150" spans="1:15" ht="16.5" thickBot="1" x14ac:dyDescent="0.3">
      <c r="A150" s="52">
        <f t="shared" si="3"/>
        <v>0</v>
      </c>
      <c r="C150" s="75" t="str">
        <f>IF(OR(C149="סה""כ",C149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0" s="76" t="str">
        <f>IF(C150="סה""כ","",IFERROR(VLOOKUP($C150,הכנסות!$B:$X,5,FALSE),""))</f>
        <v/>
      </c>
      <c r="E150" s="77">
        <v>167435</v>
      </c>
      <c r="F150" s="77">
        <v>114565</v>
      </c>
      <c r="G150" s="77">
        <v>145246</v>
      </c>
      <c r="H150" s="78">
        <v>251440</v>
      </c>
      <c r="I150" s="78">
        <v>201029</v>
      </c>
      <c r="J150" s="78">
        <v>265358.28000000003</v>
      </c>
      <c r="K150" s="79" t="str">
        <f ca="1">IF($C150="סה""כ",SUM(INDIRECT(ADDRESS(6,COLUMN())&amp;":"&amp;ADDRESS(ROW()-1,COLUMN()))),IFERROR(VLOOKUP($C150,הכנסות!$B:$Y,K$4-1,FALSE),""))</f>
        <v/>
      </c>
      <c r="L150" s="79" t="str">
        <f ca="1">IF($C150="סה""כ",SUM(INDIRECT(ADDRESS(6,COLUMN())&amp;":"&amp;ADDRESS(ROW()-1,COLUMN()))),IFERROR(VLOOKUP($C150,הכנסות!$B:$Y,L$4-1,FALSE),""))</f>
        <v/>
      </c>
      <c r="M150" s="79" t="str">
        <f ca="1">IF($C150="סה""כ",SUM(INDIRECT(ADDRESS(6,COLUMN())&amp;":"&amp;ADDRESS(ROW()-1,COLUMN()))),IFERROR(VLOOKUP($C150,הכנסות!$B:$Y,M$4-1,FALSE),""))</f>
        <v/>
      </c>
      <c r="N150" s="79" t="str">
        <f ca="1">IF($C150="סה""כ",SUM(INDIRECT(ADDRESS(6,COLUMN())&amp;":"&amp;ADDRESS(ROW()-1,COLUMN()))),IFERROR(VLOOKUP($C150,הכנסות!$B:$Y,N$4-1,FALSE),""))</f>
        <v/>
      </c>
      <c r="O150" s="79" t="str">
        <f ca="1">IF($C150="סה""כ",SUM(INDIRECT(ADDRESS(6,COLUMN())&amp;":"&amp;ADDRESS(ROW()-1,COLUMN()))),IFERROR(VLOOKUP($C150,הכנסות!$B:$Y,O$4-1,FALSE),""))</f>
        <v/>
      </c>
    </row>
    <row r="151" spans="1:15" ht="16.5" thickBot="1" x14ac:dyDescent="0.3">
      <c r="A151" s="52">
        <f t="shared" si="3"/>
        <v>0</v>
      </c>
      <c r="C151" s="75" t="str">
        <f>IF(OR(C150="סה""כ",C150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1" s="76" t="str">
        <f>IF(C151="סה""כ","",IFERROR(VLOOKUP($C151,הכנסות!$B:$X,5,FALSE),""))</f>
        <v/>
      </c>
      <c r="E151" s="77">
        <v>167435</v>
      </c>
      <c r="F151" s="77">
        <v>114565</v>
      </c>
      <c r="G151" s="77">
        <v>145246</v>
      </c>
      <c r="H151" s="78">
        <v>251440</v>
      </c>
      <c r="I151" s="78">
        <v>201029</v>
      </c>
      <c r="J151" s="78">
        <v>265358.28000000003</v>
      </c>
      <c r="K151" s="79" t="str">
        <f ca="1">IF($C151="סה""כ",SUM(INDIRECT(ADDRESS(6,COLUMN())&amp;":"&amp;ADDRESS(ROW()-1,COLUMN()))),IFERROR(VLOOKUP($C151,הכנסות!$B:$Y,K$4-1,FALSE),""))</f>
        <v/>
      </c>
      <c r="L151" s="79" t="str">
        <f ca="1">IF($C151="סה""כ",SUM(INDIRECT(ADDRESS(6,COLUMN())&amp;":"&amp;ADDRESS(ROW()-1,COLUMN()))),IFERROR(VLOOKUP($C151,הכנסות!$B:$Y,L$4-1,FALSE),""))</f>
        <v/>
      </c>
      <c r="M151" s="79" t="str">
        <f ca="1">IF($C151="סה""כ",SUM(INDIRECT(ADDRESS(6,COLUMN())&amp;":"&amp;ADDRESS(ROW()-1,COLUMN()))),IFERROR(VLOOKUP($C151,הכנסות!$B:$Y,M$4-1,FALSE),""))</f>
        <v/>
      </c>
      <c r="N151" s="79" t="str">
        <f ca="1">IF($C151="סה""כ",SUM(INDIRECT(ADDRESS(6,COLUMN())&amp;":"&amp;ADDRESS(ROW()-1,COLUMN()))),IFERROR(VLOOKUP($C151,הכנסות!$B:$Y,N$4-1,FALSE),""))</f>
        <v/>
      </c>
      <c r="O151" s="79" t="str">
        <f ca="1">IF($C151="סה""כ",SUM(INDIRECT(ADDRESS(6,COLUMN())&amp;":"&amp;ADDRESS(ROW()-1,COLUMN()))),IFERROR(VLOOKUP($C151,הכנסות!$B:$Y,O$4-1,FALSE),""))</f>
        <v/>
      </c>
    </row>
    <row r="152" spans="1:15" ht="16.5" thickBot="1" x14ac:dyDescent="0.3">
      <c r="A152" s="52">
        <f t="shared" si="3"/>
        <v>0</v>
      </c>
      <c r="C152" s="75" t="str">
        <f>IF(OR(C151="סה""כ",C151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2" s="76" t="str">
        <f>IF(C152="סה""כ","",IFERROR(VLOOKUP($C152,הכנסות!$B:$X,5,FALSE),""))</f>
        <v/>
      </c>
      <c r="E152" s="77">
        <v>167435</v>
      </c>
      <c r="F152" s="77">
        <v>114565</v>
      </c>
      <c r="G152" s="77">
        <v>145246</v>
      </c>
      <c r="H152" s="78">
        <v>251440</v>
      </c>
      <c r="I152" s="78">
        <v>201029</v>
      </c>
      <c r="J152" s="78">
        <v>265358.28000000003</v>
      </c>
      <c r="K152" s="79" t="str">
        <f ca="1">IF($C152="סה""כ",SUM(INDIRECT(ADDRESS(6,COLUMN())&amp;":"&amp;ADDRESS(ROW()-1,COLUMN()))),IFERROR(VLOOKUP($C152,הכנסות!$B:$Y,K$4-1,FALSE),""))</f>
        <v/>
      </c>
      <c r="L152" s="79" t="str">
        <f ca="1">IF($C152="סה""כ",SUM(INDIRECT(ADDRESS(6,COLUMN())&amp;":"&amp;ADDRESS(ROW()-1,COLUMN()))),IFERROR(VLOOKUP($C152,הכנסות!$B:$Y,L$4-1,FALSE),""))</f>
        <v/>
      </c>
      <c r="M152" s="79" t="str">
        <f ca="1">IF($C152="סה""כ",SUM(INDIRECT(ADDRESS(6,COLUMN())&amp;":"&amp;ADDRESS(ROW()-1,COLUMN()))),IFERROR(VLOOKUP($C152,הכנסות!$B:$Y,M$4-1,FALSE),""))</f>
        <v/>
      </c>
      <c r="N152" s="79" t="str">
        <f ca="1">IF($C152="סה""כ",SUM(INDIRECT(ADDRESS(6,COLUMN())&amp;":"&amp;ADDRESS(ROW()-1,COLUMN()))),IFERROR(VLOOKUP($C152,הכנסות!$B:$Y,N$4-1,FALSE),""))</f>
        <v/>
      </c>
      <c r="O152" s="79" t="str">
        <f ca="1">IF($C152="סה""כ",SUM(INDIRECT(ADDRESS(6,COLUMN())&amp;":"&amp;ADDRESS(ROW()-1,COLUMN()))),IFERROR(VLOOKUP($C152,הכנסות!$B:$Y,O$4-1,FALSE),""))</f>
        <v/>
      </c>
    </row>
    <row r="153" spans="1:15" ht="16.5" thickBot="1" x14ac:dyDescent="0.3">
      <c r="A153" s="52">
        <f t="shared" si="3"/>
        <v>0</v>
      </c>
      <c r="C153" s="75" t="str">
        <f>IF(OR(C152="סה""כ",C152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3" s="76" t="str">
        <f>IF(C153="סה""כ","",IFERROR(VLOOKUP($C153,הכנסות!$B:$X,5,FALSE),""))</f>
        <v/>
      </c>
      <c r="E153" s="77">
        <v>167435</v>
      </c>
      <c r="F153" s="77">
        <v>114565</v>
      </c>
      <c r="G153" s="77">
        <v>145246</v>
      </c>
      <c r="H153" s="78">
        <v>251440</v>
      </c>
      <c r="I153" s="78">
        <v>201029</v>
      </c>
      <c r="J153" s="78">
        <v>265358.28000000003</v>
      </c>
      <c r="K153" s="79" t="str">
        <f ca="1">IF($C153="סה""כ",SUM(INDIRECT(ADDRESS(6,COLUMN())&amp;":"&amp;ADDRESS(ROW()-1,COLUMN()))),IFERROR(VLOOKUP($C153,הכנסות!$B:$Y,K$4-1,FALSE),""))</f>
        <v/>
      </c>
      <c r="L153" s="79" t="str">
        <f ca="1">IF($C153="סה""כ",SUM(INDIRECT(ADDRESS(6,COLUMN())&amp;":"&amp;ADDRESS(ROW()-1,COLUMN()))),IFERROR(VLOOKUP($C153,הכנסות!$B:$Y,L$4-1,FALSE),""))</f>
        <v/>
      </c>
      <c r="M153" s="79" t="str">
        <f ca="1">IF($C153="סה""כ",SUM(INDIRECT(ADDRESS(6,COLUMN())&amp;":"&amp;ADDRESS(ROW()-1,COLUMN()))),IFERROR(VLOOKUP($C153,הכנסות!$B:$Y,M$4-1,FALSE),""))</f>
        <v/>
      </c>
      <c r="N153" s="79" t="str">
        <f ca="1">IF($C153="סה""כ",SUM(INDIRECT(ADDRESS(6,COLUMN())&amp;":"&amp;ADDRESS(ROW()-1,COLUMN()))),IFERROR(VLOOKUP($C153,הכנסות!$B:$Y,N$4-1,FALSE),""))</f>
        <v/>
      </c>
      <c r="O153" s="79" t="str">
        <f ca="1">IF($C153="סה""כ",SUM(INDIRECT(ADDRESS(6,COLUMN())&amp;":"&amp;ADDRESS(ROW()-1,COLUMN()))),IFERROR(VLOOKUP($C153,הכנסות!$B:$Y,O$4-1,FALSE),""))</f>
        <v/>
      </c>
    </row>
    <row r="154" spans="1:15" ht="16.5" thickBot="1" x14ac:dyDescent="0.3">
      <c r="A154" s="52">
        <f t="shared" si="3"/>
        <v>0</v>
      </c>
      <c r="C154" s="75" t="str">
        <f>IF(OR(C153="סה""כ",C153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4" s="76" t="str">
        <f>IF(C154="סה""כ","",IFERROR(VLOOKUP($C154,הכנסות!$B:$X,5,FALSE),""))</f>
        <v/>
      </c>
      <c r="E154" s="77">
        <v>167435</v>
      </c>
      <c r="F154" s="77">
        <v>114565</v>
      </c>
      <c r="G154" s="77">
        <v>145246</v>
      </c>
      <c r="H154" s="78">
        <v>251440</v>
      </c>
      <c r="I154" s="78">
        <v>201029</v>
      </c>
      <c r="J154" s="78">
        <v>265358.28000000003</v>
      </c>
      <c r="K154" s="79" t="str">
        <f ca="1">IF($C154="סה""כ",SUM(INDIRECT(ADDRESS(6,COLUMN())&amp;":"&amp;ADDRESS(ROW()-1,COLUMN()))),IFERROR(VLOOKUP($C154,הכנסות!$B:$Y,K$4-1,FALSE),""))</f>
        <v/>
      </c>
      <c r="L154" s="79" t="str">
        <f ca="1">IF($C154="סה""כ",SUM(INDIRECT(ADDRESS(6,COLUMN())&amp;":"&amp;ADDRESS(ROW()-1,COLUMN()))),IFERROR(VLOOKUP($C154,הכנסות!$B:$Y,L$4-1,FALSE),""))</f>
        <v/>
      </c>
      <c r="M154" s="79" t="str">
        <f ca="1">IF($C154="סה""כ",SUM(INDIRECT(ADDRESS(6,COLUMN())&amp;":"&amp;ADDRESS(ROW()-1,COLUMN()))),IFERROR(VLOOKUP($C154,הכנסות!$B:$Y,M$4-1,FALSE),""))</f>
        <v/>
      </c>
      <c r="N154" s="79" t="str">
        <f ca="1">IF($C154="סה""כ",SUM(INDIRECT(ADDRESS(6,COLUMN())&amp;":"&amp;ADDRESS(ROW()-1,COLUMN()))),IFERROR(VLOOKUP($C154,הכנסות!$B:$Y,N$4-1,FALSE),""))</f>
        <v/>
      </c>
      <c r="O154" s="79" t="str">
        <f ca="1">IF($C154="סה""כ",SUM(INDIRECT(ADDRESS(6,COLUMN())&amp;":"&amp;ADDRESS(ROW()-1,COLUMN()))),IFERROR(VLOOKUP($C154,הכנסות!$B:$Y,O$4-1,FALSE),""))</f>
        <v/>
      </c>
    </row>
    <row r="155" spans="1:15" ht="16.5" thickBot="1" x14ac:dyDescent="0.3">
      <c r="A155" s="52">
        <f t="shared" si="3"/>
        <v>0</v>
      </c>
      <c r="C155" s="75" t="str">
        <f>IF(OR(C154="סה""כ",C154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5" s="76" t="str">
        <f>IF(C155="סה""כ","",IFERROR(VLOOKUP($C155,הכנסות!$B:$X,5,FALSE),""))</f>
        <v/>
      </c>
      <c r="E155" s="77">
        <v>167435</v>
      </c>
      <c r="F155" s="77">
        <v>114565</v>
      </c>
      <c r="G155" s="77">
        <v>145246</v>
      </c>
      <c r="H155" s="78">
        <v>251440</v>
      </c>
      <c r="I155" s="78">
        <v>201029</v>
      </c>
      <c r="J155" s="78">
        <v>265358.28000000003</v>
      </c>
      <c r="K155" s="79" t="str">
        <f ca="1">IF($C155="סה""כ",SUM(INDIRECT(ADDRESS(6,COLUMN())&amp;":"&amp;ADDRESS(ROW()-1,COLUMN()))),IFERROR(VLOOKUP($C155,הכנסות!$B:$Y,K$4-1,FALSE),""))</f>
        <v/>
      </c>
      <c r="L155" s="79" t="str">
        <f ca="1">IF($C155="סה""כ",SUM(INDIRECT(ADDRESS(6,COLUMN())&amp;":"&amp;ADDRESS(ROW()-1,COLUMN()))),IFERROR(VLOOKUP($C155,הכנסות!$B:$Y,L$4-1,FALSE),""))</f>
        <v/>
      </c>
      <c r="M155" s="79" t="str">
        <f ca="1">IF($C155="סה""כ",SUM(INDIRECT(ADDRESS(6,COLUMN())&amp;":"&amp;ADDRESS(ROW()-1,COLUMN()))),IFERROR(VLOOKUP($C155,הכנסות!$B:$Y,M$4-1,FALSE),""))</f>
        <v/>
      </c>
      <c r="N155" s="79" t="str">
        <f ca="1">IF($C155="סה""כ",SUM(INDIRECT(ADDRESS(6,COLUMN())&amp;":"&amp;ADDRESS(ROW()-1,COLUMN()))),IFERROR(VLOOKUP($C155,הכנסות!$B:$Y,N$4-1,FALSE),""))</f>
        <v/>
      </c>
      <c r="O155" s="79" t="str">
        <f ca="1">IF($C155="סה""כ",SUM(INDIRECT(ADDRESS(6,COLUMN())&amp;":"&amp;ADDRESS(ROW()-1,COLUMN()))),IFERROR(VLOOKUP($C155,הכנסות!$B:$Y,O$4-1,FALSE),""))</f>
        <v/>
      </c>
    </row>
    <row r="156" spans="1:15" ht="16.5" thickBot="1" x14ac:dyDescent="0.3">
      <c r="A156" s="52">
        <f t="shared" si="3"/>
        <v>0</v>
      </c>
      <c r="C156" s="75" t="str">
        <f>IF(OR(C155="סה""כ",C155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6" s="76" t="str">
        <f>IF(C156="סה""כ","",IFERROR(VLOOKUP($C156,הכנסות!$B:$X,5,FALSE),""))</f>
        <v/>
      </c>
      <c r="E156" s="77">
        <v>167435</v>
      </c>
      <c r="F156" s="77">
        <v>114565</v>
      </c>
      <c r="G156" s="77">
        <v>145246</v>
      </c>
      <c r="H156" s="78">
        <v>251440</v>
      </c>
      <c r="I156" s="78">
        <v>201029</v>
      </c>
      <c r="J156" s="78">
        <v>265358.28000000003</v>
      </c>
      <c r="K156" s="79" t="str">
        <f ca="1">IF($C156="סה""כ",SUM(INDIRECT(ADDRESS(6,COLUMN())&amp;":"&amp;ADDRESS(ROW()-1,COLUMN()))),IFERROR(VLOOKUP($C156,הכנסות!$B:$Y,K$4-1,FALSE),""))</f>
        <v/>
      </c>
      <c r="L156" s="79" t="str">
        <f ca="1">IF($C156="סה""כ",SUM(INDIRECT(ADDRESS(6,COLUMN())&amp;":"&amp;ADDRESS(ROW()-1,COLUMN()))),IFERROR(VLOOKUP($C156,הכנסות!$B:$Y,L$4-1,FALSE),""))</f>
        <v/>
      </c>
      <c r="M156" s="79" t="str">
        <f ca="1">IF($C156="סה""כ",SUM(INDIRECT(ADDRESS(6,COLUMN())&amp;":"&amp;ADDRESS(ROW()-1,COLUMN()))),IFERROR(VLOOKUP($C156,הכנסות!$B:$Y,M$4-1,FALSE),""))</f>
        <v/>
      </c>
      <c r="N156" s="79" t="str">
        <f ca="1">IF($C156="סה""כ",SUM(INDIRECT(ADDRESS(6,COLUMN())&amp;":"&amp;ADDRESS(ROW()-1,COLUMN()))),IFERROR(VLOOKUP($C156,הכנסות!$B:$Y,N$4-1,FALSE),""))</f>
        <v/>
      </c>
      <c r="O156" s="79" t="str">
        <f ca="1">IF($C156="סה""כ",SUM(INDIRECT(ADDRESS(6,COLUMN())&amp;":"&amp;ADDRESS(ROW()-1,COLUMN()))),IFERROR(VLOOKUP($C156,הכנסות!$B:$Y,O$4-1,FALSE),""))</f>
        <v/>
      </c>
    </row>
    <row r="157" spans="1:15" ht="16.5" thickBot="1" x14ac:dyDescent="0.3">
      <c r="A157" s="52">
        <f t="shared" si="3"/>
        <v>0</v>
      </c>
      <c r="C157" s="75" t="str">
        <f>IF(OR(C156="סה""כ",C156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7" s="76" t="str">
        <f>IF(C157="סה""כ","",IFERROR(VLOOKUP($C157,הכנסות!$B:$X,5,FALSE),""))</f>
        <v/>
      </c>
      <c r="E157" s="77">
        <v>167435</v>
      </c>
      <c r="F157" s="77">
        <v>114565</v>
      </c>
      <c r="G157" s="77">
        <v>145246</v>
      </c>
      <c r="H157" s="78">
        <v>251440</v>
      </c>
      <c r="I157" s="78">
        <v>201029</v>
      </c>
      <c r="J157" s="78">
        <v>265358.28000000003</v>
      </c>
      <c r="K157" s="79" t="str">
        <f ca="1">IF($C157="סה""כ",SUM(INDIRECT(ADDRESS(6,COLUMN())&amp;":"&amp;ADDRESS(ROW()-1,COLUMN()))),IFERROR(VLOOKUP($C157,הכנסות!$B:$Y,K$4-1,FALSE),""))</f>
        <v/>
      </c>
      <c r="L157" s="79" t="str">
        <f ca="1">IF($C157="סה""כ",SUM(INDIRECT(ADDRESS(6,COLUMN())&amp;":"&amp;ADDRESS(ROW()-1,COLUMN()))),IFERROR(VLOOKUP($C157,הכנסות!$B:$Y,L$4-1,FALSE),""))</f>
        <v/>
      </c>
      <c r="M157" s="79" t="str">
        <f ca="1">IF($C157="סה""כ",SUM(INDIRECT(ADDRESS(6,COLUMN())&amp;":"&amp;ADDRESS(ROW()-1,COLUMN()))),IFERROR(VLOOKUP($C157,הכנסות!$B:$Y,M$4-1,FALSE),""))</f>
        <v/>
      </c>
      <c r="N157" s="79" t="str">
        <f ca="1">IF($C157="סה""כ",SUM(INDIRECT(ADDRESS(6,COLUMN())&amp;":"&amp;ADDRESS(ROW()-1,COLUMN()))),IFERROR(VLOOKUP($C157,הכנסות!$B:$Y,N$4-1,FALSE),""))</f>
        <v/>
      </c>
      <c r="O157" s="79" t="str">
        <f ca="1">IF($C157="סה""כ",SUM(INDIRECT(ADDRESS(6,COLUMN())&amp;":"&amp;ADDRESS(ROW()-1,COLUMN()))),IFERROR(VLOOKUP($C157,הכנסות!$B:$Y,O$4-1,FALSE),""))</f>
        <v/>
      </c>
    </row>
    <row r="158" spans="1:15" ht="16.5" thickBot="1" x14ac:dyDescent="0.3">
      <c r="A158" s="52">
        <f t="shared" si="3"/>
        <v>0</v>
      </c>
      <c r="C158" s="75" t="str">
        <f>IF(OR(C157="סה""כ",C157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8" s="76" t="str">
        <f>IF(C158="סה""כ","",IFERROR(VLOOKUP($C158,הכנסות!$B:$X,5,FALSE),""))</f>
        <v/>
      </c>
      <c r="E158" s="77">
        <v>167435</v>
      </c>
      <c r="F158" s="77">
        <v>114565</v>
      </c>
      <c r="G158" s="77">
        <v>145246</v>
      </c>
      <c r="H158" s="78">
        <v>251440</v>
      </c>
      <c r="I158" s="78">
        <v>201029</v>
      </c>
      <c r="J158" s="78">
        <v>265358.28000000003</v>
      </c>
      <c r="K158" s="79" t="str">
        <f ca="1">IF($C158="סה""כ",SUM(INDIRECT(ADDRESS(6,COLUMN())&amp;":"&amp;ADDRESS(ROW()-1,COLUMN()))),IFERROR(VLOOKUP($C158,הכנסות!$B:$Y,K$4-1,FALSE),""))</f>
        <v/>
      </c>
      <c r="L158" s="79" t="str">
        <f ca="1">IF($C158="סה""כ",SUM(INDIRECT(ADDRESS(6,COLUMN())&amp;":"&amp;ADDRESS(ROW()-1,COLUMN()))),IFERROR(VLOOKUP($C158,הכנסות!$B:$Y,L$4-1,FALSE),""))</f>
        <v/>
      </c>
      <c r="M158" s="79" t="str">
        <f ca="1">IF($C158="סה""כ",SUM(INDIRECT(ADDRESS(6,COLUMN())&amp;":"&amp;ADDRESS(ROW()-1,COLUMN()))),IFERROR(VLOOKUP($C158,הכנסות!$B:$Y,M$4-1,FALSE),""))</f>
        <v/>
      </c>
      <c r="N158" s="79" t="str">
        <f ca="1">IF($C158="סה""כ",SUM(INDIRECT(ADDRESS(6,COLUMN())&amp;":"&amp;ADDRESS(ROW()-1,COLUMN()))),IFERROR(VLOOKUP($C158,הכנסות!$B:$Y,N$4-1,FALSE),""))</f>
        <v/>
      </c>
      <c r="O158" s="79" t="str">
        <f ca="1">IF($C158="סה""כ",SUM(INDIRECT(ADDRESS(6,COLUMN())&amp;":"&amp;ADDRESS(ROW()-1,COLUMN()))),IFERROR(VLOOKUP($C158,הכנסות!$B:$Y,O$4-1,FALSE),""))</f>
        <v/>
      </c>
    </row>
    <row r="159" spans="1:15" ht="16.5" thickBot="1" x14ac:dyDescent="0.3">
      <c r="A159" s="52">
        <f t="shared" si="3"/>
        <v>0</v>
      </c>
      <c r="C159" s="75" t="str">
        <f>IF(OR(C158="סה""כ",C158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59" s="76" t="str">
        <f>IF(C159="סה""כ","",IFERROR(VLOOKUP($C159,הכנסות!$B:$X,5,FALSE),""))</f>
        <v/>
      </c>
      <c r="E159" s="77">
        <v>167435</v>
      </c>
      <c r="F159" s="77">
        <v>114565</v>
      </c>
      <c r="G159" s="77">
        <v>145246</v>
      </c>
      <c r="H159" s="78">
        <v>251440</v>
      </c>
      <c r="I159" s="78">
        <v>201029</v>
      </c>
      <c r="J159" s="78">
        <v>265358.28000000003</v>
      </c>
      <c r="K159" s="79" t="str">
        <f ca="1">IF($C159="סה""כ",SUM(INDIRECT(ADDRESS(6,COLUMN())&amp;":"&amp;ADDRESS(ROW()-1,COLUMN()))),IFERROR(VLOOKUP($C159,הכנסות!$B:$Y,K$4-1,FALSE),""))</f>
        <v/>
      </c>
      <c r="L159" s="79" t="str">
        <f ca="1">IF($C159="סה""כ",SUM(INDIRECT(ADDRESS(6,COLUMN())&amp;":"&amp;ADDRESS(ROW()-1,COLUMN()))),IFERROR(VLOOKUP($C159,הכנסות!$B:$Y,L$4-1,FALSE),""))</f>
        <v/>
      </c>
      <c r="M159" s="79" t="str">
        <f ca="1">IF($C159="סה""כ",SUM(INDIRECT(ADDRESS(6,COLUMN())&amp;":"&amp;ADDRESS(ROW()-1,COLUMN()))),IFERROR(VLOOKUP($C159,הכנסות!$B:$Y,M$4-1,FALSE),""))</f>
        <v/>
      </c>
      <c r="N159" s="79" t="str">
        <f ca="1">IF($C159="סה""כ",SUM(INDIRECT(ADDRESS(6,COLUMN())&amp;":"&amp;ADDRESS(ROW()-1,COLUMN()))),IFERROR(VLOOKUP($C159,הכנסות!$B:$Y,N$4-1,FALSE),""))</f>
        <v/>
      </c>
      <c r="O159" s="79" t="str">
        <f ca="1">IF($C159="סה""כ",SUM(INDIRECT(ADDRESS(6,COLUMN())&amp;":"&amp;ADDRESS(ROW()-1,COLUMN()))),IFERROR(VLOOKUP($C159,הכנסות!$B:$Y,O$4-1,FALSE),""))</f>
        <v/>
      </c>
    </row>
    <row r="160" spans="1:15" ht="16.5" thickBot="1" x14ac:dyDescent="0.3">
      <c r="A160" s="52">
        <f t="shared" si="3"/>
        <v>0</v>
      </c>
      <c r="C160" s="75" t="str">
        <f>IF(OR(C159="סה""כ",C159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0" s="76" t="str">
        <f>IF(C160="סה""כ","",IFERROR(VLOOKUP($C160,הכנסות!$B:$X,5,FALSE),""))</f>
        <v/>
      </c>
      <c r="E160" s="77">
        <v>167435</v>
      </c>
      <c r="F160" s="77">
        <v>114565</v>
      </c>
      <c r="G160" s="77">
        <v>145246</v>
      </c>
      <c r="H160" s="78">
        <v>251440</v>
      </c>
      <c r="I160" s="78">
        <v>201029</v>
      </c>
      <c r="J160" s="78">
        <v>265358.28000000003</v>
      </c>
      <c r="K160" s="79" t="str">
        <f ca="1">IF($C160="סה""כ",SUM(INDIRECT(ADDRESS(6,COLUMN())&amp;":"&amp;ADDRESS(ROW()-1,COLUMN()))),IFERROR(VLOOKUP($C160,הכנסות!$B:$Y,K$4-1,FALSE),""))</f>
        <v/>
      </c>
      <c r="L160" s="79" t="str">
        <f ca="1">IF($C160="סה""כ",SUM(INDIRECT(ADDRESS(6,COLUMN())&amp;":"&amp;ADDRESS(ROW()-1,COLUMN()))),IFERROR(VLOOKUP($C160,הכנסות!$B:$Y,L$4-1,FALSE),""))</f>
        <v/>
      </c>
      <c r="M160" s="79" t="str">
        <f ca="1">IF($C160="סה""כ",SUM(INDIRECT(ADDRESS(6,COLUMN())&amp;":"&amp;ADDRESS(ROW()-1,COLUMN()))),IFERROR(VLOOKUP($C160,הכנסות!$B:$Y,M$4-1,FALSE),""))</f>
        <v/>
      </c>
      <c r="N160" s="79" t="str">
        <f ca="1">IF($C160="סה""כ",SUM(INDIRECT(ADDRESS(6,COLUMN())&amp;":"&amp;ADDRESS(ROW()-1,COLUMN()))),IFERROR(VLOOKUP($C160,הכנסות!$B:$Y,N$4-1,FALSE),""))</f>
        <v/>
      </c>
      <c r="O160" s="79" t="str">
        <f ca="1">IF($C160="סה""כ",SUM(INDIRECT(ADDRESS(6,COLUMN())&amp;":"&amp;ADDRESS(ROW()-1,COLUMN()))),IFERROR(VLOOKUP($C160,הכנסות!$B:$Y,O$4-1,FALSE),""))</f>
        <v/>
      </c>
    </row>
    <row r="161" spans="1:15" ht="16.5" thickBot="1" x14ac:dyDescent="0.3">
      <c r="A161" s="52">
        <f t="shared" si="3"/>
        <v>0</v>
      </c>
      <c r="C161" s="75" t="str">
        <f>IF(OR(C160="סה""כ",C160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1" s="76" t="str">
        <f>IF(C161="סה""כ","",IFERROR(VLOOKUP($C161,הכנסות!$B:$X,5,FALSE),""))</f>
        <v/>
      </c>
      <c r="E161" s="77">
        <v>167435</v>
      </c>
      <c r="F161" s="77">
        <v>114565</v>
      </c>
      <c r="G161" s="77">
        <v>145246</v>
      </c>
      <c r="H161" s="78">
        <v>251440</v>
      </c>
      <c r="I161" s="78">
        <v>201029</v>
      </c>
      <c r="J161" s="78">
        <v>265358.28000000003</v>
      </c>
      <c r="K161" s="79" t="str">
        <f ca="1">IF($C161="סה""כ",SUM(INDIRECT(ADDRESS(6,COLUMN())&amp;":"&amp;ADDRESS(ROW()-1,COLUMN()))),IFERROR(VLOOKUP($C161,הכנסות!$B:$Y,K$4-1,FALSE),""))</f>
        <v/>
      </c>
      <c r="L161" s="79" t="str">
        <f ca="1">IF($C161="סה""כ",SUM(INDIRECT(ADDRESS(6,COLUMN())&amp;":"&amp;ADDRESS(ROW()-1,COLUMN()))),IFERROR(VLOOKUP($C161,הכנסות!$B:$Y,L$4-1,FALSE),""))</f>
        <v/>
      </c>
      <c r="M161" s="79" t="str">
        <f ca="1">IF($C161="סה""כ",SUM(INDIRECT(ADDRESS(6,COLUMN())&amp;":"&amp;ADDRESS(ROW()-1,COLUMN()))),IFERROR(VLOOKUP($C161,הכנסות!$B:$Y,M$4-1,FALSE),""))</f>
        <v/>
      </c>
      <c r="N161" s="79" t="str">
        <f ca="1">IF($C161="סה""כ",SUM(INDIRECT(ADDRESS(6,COLUMN())&amp;":"&amp;ADDRESS(ROW()-1,COLUMN()))),IFERROR(VLOOKUP($C161,הכנסות!$B:$Y,N$4-1,FALSE),""))</f>
        <v/>
      </c>
      <c r="O161" s="79" t="str">
        <f ca="1">IF($C161="סה""כ",SUM(INDIRECT(ADDRESS(6,COLUMN())&amp;":"&amp;ADDRESS(ROW()-1,COLUMN()))),IFERROR(VLOOKUP($C161,הכנסות!$B:$Y,O$4-1,FALSE),""))</f>
        <v/>
      </c>
    </row>
    <row r="162" spans="1:15" ht="16.5" thickBot="1" x14ac:dyDescent="0.3">
      <c r="A162" s="52">
        <f t="shared" si="3"/>
        <v>0</v>
      </c>
      <c r="C162" s="75" t="str">
        <f>IF(OR(C161="סה""כ",C161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2" s="76" t="str">
        <f>IF(C162="סה""כ","",IFERROR(VLOOKUP($C162,הכנסות!$B:$X,5,FALSE),""))</f>
        <v/>
      </c>
      <c r="E162" s="77">
        <v>167435</v>
      </c>
      <c r="F162" s="77">
        <v>114565</v>
      </c>
      <c r="G162" s="77">
        <v>145246</v>
      </c>
      <c r="H162" s="78">
        <v>251440</v>
      </c>
      <c r="I162" s="78">
        <v>201029</v>
      </c>
      <c r="J162" s="78">
        <v>265358.28000000003</v>
      </c>
      <c r="K162" s="79" t="str">
        <f ca="1">IF($C162="סה""כ",SUM(INDIRECT(ADDRESS(6,COLUMN())&amp;":"&amp;ADDRESS(ROW()-1,COLUMN()))),IFERROR(VLOOKUP($C162,הכנסות!$B:$Y,K$4-1,FALSE),""))</f>
        <v/>
      </c>
      <c r="L162" s="79" t="str">
        <f ca="1">IF($C162="סה""כ",SUM(INDIRECT(ADDRESS(6,COLUMN())&amp;":"&amp;ADDRESS(ROW()-1,COLUMN()))),IFERROR(VLOOKUP($C162,הכנסות!$B:$Y,L$4-1,FALSE),""))</f>
        <v/>
      </c>
      <c r="M162" s="79" t="str">
        <f ca="1">IF($C162="סה""כ",SUM(INDIRECT(ADDRESS(6,COLUMN())&amp;":"&amp;ADDRESS(ROW()-1,COLUMN()))),IFERROR(VLOOKUP($C162,הכנסות!$B:$Y,M$4-1,FALSE),""))</f>
        <v/>
      </c>
      <c r="N162" s="79" t="str">
        <f ca="1">IF($C162="סה""כ",SUM(INDIRECT(ADDRESS(6,COLUMN())&amp;":"&amp;ADDRESS(ROW()-1,COLUMN()))),IFERROR(VLOOKUP($C162,הכנסות!$B:$Y,N$4-1,FALSE),""))</f>
        <v/>
      </c>
      <c r="O162" s="79" t="str">
        <f ca="1">IF($C162="סה""כ",SUM(INDIRECT(ADDRESS(6,COLUMN())&amp;":"&amp;ADDRESS(ROW()-1,COLUMN()))),IFERROR(VLOOKUP($C162,הכנסות!$B:$Y,O$4-1,FALSE),""))</f>
        <v/>
      </c>
    </row>
    <row r="163" spans="1:15" ht="16.5" thickBot="1" x14ac:dyDescent="0.3">
      <c r="A163" s="52">
        <f t="shared" si="3"/>
        <v>0</v>
      </c>
      <c r="C163" s="75" t="str">
        <f>IF(OR(C162="סה""כ",C162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3" s="76" t="str">
        <f>IF(C163="סה""כ","",IFERROR(VLOOKUP($C163,הכנסות!$B:$X,5,FALSE),""))</f>
        <v/>
      </c>
      <c r="E163" s="77">
        <v>167435</v>
      </c>
      <c r="F163" s="77">
        <v>114565</v>
      </c>
      <c r="G163" s="77">
        <v>145246</v>
      </c>
      <c r="H163" s="78">
        <v>251440</v>
      </c>
      <c r="I163" s="78">
        <v>201029</v>
      </c>
      <c r="J163" s="78">
        <v>265358.28000000003</v>
      </c>
      <c r="K163" s="79" t="str">
        <f ca="1">IF($C163="סה""כ",SUM(INDIRECT(ADDRESS(6,COLUMN())&amp;":"&amp;ADDRESS(ROW()-1,COLUMN()))),IFERROR(VLOOKUP($C163,הכנסות!$B:$Y,K$4-1,FALSE),""))</f>
        <v/>
      </c>
      <c r="L163" s="79" t="str">
        <f ca="1">IF($C163="סה""כ",SUM(INDIRECT(ADDRESS(6,COLUMN())&amp;":"&amp;ADDRESS(ROW()-1,COLUMN()))),IFERROR(VLOOKUP($C163,הכנסות!$B:$Y,L$4-1,FALSE),""))</f>
        <v/>
      </c>
      <c r="M163" s="79" t="str">
        <f ca="1">IF($C163="סה""כ",SUM(INDIRECT(ADDRESS(6,COLUMN())&amp;":"&amp;ADDRESS(ROW()-1,COLUMN()))),IFERROR(VLOOKUP($C163,הכנסות!$B:$Y,M$4-1,FALSE),""))</f>
        <v/>
      </c>
      <c r="N163" s="79" t="str">
        <f ca="1">IF($C163="סה""כ",SUM(INDIRECT(ADDRESS(6,COLUMN())&amp;":"&amp;ADDRESS(ROW()-1,COLUMN()))),IFERROR(VLOOKUP($C163,הכנסות!$B:$Y,N$4-1,FALSE),""))</f>
        <v/>
      </c>
      <c r="O163" s="79" t="str">
        <f ca="1">IF($C163="סה""כ",SUM(INDIRECT(ADDRESS(6,COLUMN())&amp;":"&amp;ADDRESS(ROW()-1,COLUMN()))),IFERROR(VLOOKUP($C163,הכנסות!$B:$Y,O$4-1,FALSE),""))</f>
        <v/>
      </c>
    </row>
    <row r="164" spans="1:15" ht="16.5" thickBot="1" x14ac:dyDescent="0.3">
      <c r="A164" s="52">
        <f t="shared" si="3"/>
        <v>0</v>
      </c>
      <c r="C164" s="75" t="str">
        <f>IF(OR(C163="סה""כ",C163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4" s="76" t="str">
        <f>IF(C164="סה""כ","",IFERROR(VLOOKUP($C164,הכנסות!$B:$X,5,FALSE),""))</f>
        <v/>
      </c>
      <c r="E164" s="77">
        <v>167435</v>
      </c>
      <c r="F164" s="77">
        <v>114565</v>
      </c>
      <c r="G164" s="77">
        <v>145246</v>
      </c>
      <c r="H164" s="78">
        <v>251440</v>
      </c>
      <c r="I164" s="78">
        <v>201029</v>
      </c>
      <c r="J164" s="78">
        <v>265358.28000000003</v>
      </c>
      <c r="K164" s="79" t="str">
        <f ca="1">IF($C164="סה""כ",SUM(INDIRECT(ADDRESS(6,COLUMN())&amp;":"&amp;ADDRESS(ROW()-1,COLUMN()))),IFERROR(VLOOKUP($C164,הכנסות!$B:$Y,K$4-1,FALSE),""))</f>
        <v/>
      </c>
      <c r="L164" s="79" t="str">
        <f ca="1">IF($C164="סה""כ",SUM(INDIRECT(ADDRESS(6,COLUMN())&amp;":"&amp;ADDRESS(ROW()-1,COLUMN()))),IFERROR(VLOOKUP($C164,הכנסות!$B:$Y,L$4-1,FALSE),""))</f>
        <v/>
      </c>
      <c r="M164" s="79" t="str">
        <f ca="1">IF($C164="סה""כ",SUM(INDIRECT(ADDRESS(6,COLUMN())&amp;":"&amp;ADDRESS(ROW()-1,COLUMN()))),IFERROR(VLOOKUP($C164,הכנסות!$B:$Y,M$4-1,FALSE),""))</f>
        <v/>
      </c>
      <c r="N164" s="79" t="str">
        <f ca="1">IF($C164="סה""כ",SUM(INDIRECT(ADDRESS(6,COLUMN())&amp;":"&amp;ADDRESS(ROW()-1,COLUMN()))),IFERROR(VLOOKUP($C164,הכנסות!$B:$Y,N$4-1,FALSE),""))</f>
        <v/>
      </c>
      <c r="O164" s="79" t="str">
        <f ca="1">IF($C164="סה""כ",SUM(INDIRECT(ADDRESS(6,COLUMN())&amp;":"&amp;ADDRESS(ROW()-1,COLUMN()))),IFERROR(VLOOKUP($C164,הכנסות!$B:$Y,O$4-1,FALSE),""))</f>
        <v/>
      </c>
    </row>
    <row r="165" spans="1:15" ht="16.5" thickBot="1" x14ac:dyDescent="0.3">
      <c r="A165" s="52">
        <f t="shared" si="3"/>
        <v>0</v>
      </c>
      <c r="C165" s="75" t="str">
        <f>IF(OR(C164="סה""כ",C164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5" s="76" t="str">
        <f>IF(C165="סה""כ","",IFERROR(VLOOKUP($C165,הכנסות!$B:$X,5,FALSE),""))</f>
        <v/>
      </c>
      <c r="E165" s="77">
        <v>167435</v>
      </c>
      <c r="F165" s="77">
        <v>114565</v>
      </c>
      <c r="G165" s="77">
        <v>145246</v>
      </c>
      <c r="H165" s="78">
        <v>251440</v>
      </c>
      <c r="I165" s="78">
        <v>201029</v>
      </c>
      <c r="J165" s="78">
        <v>265358.28000000003</v>
      </c>
      <c r="K165" s="79" t="str">
        <f ca="1">IF($C165="סה""כ",SUM(INDIRECT(ADDRESS(6,COLUMN())&amp;":"&amp;ADDRESS(ROW()-1,COLUMN()))),IFERROR(VLOOKUP($C165,הכנסות!$B:$Y,K$4-1,FALSE),""))</f>
        <v/>
      </c>
      <c r="L165" s="79" t="str">
        <f ca="1">IF($C165="סה""כ",SUM(INDIRECT(ADDRESS(6,COLUMN())&amp;":"&amp;ADDRESS(ROW()-1,COLUMN()))),IFERROR(VLOOKUP($C165,הכנסות!$B:$Y,L$4-1,FALSE),""))</f>
        <v/>
      </c>
      <c r="M165" s="79" t="str">
        <f ca="1">IF($C165="סה""כ",SUM(INDIRECT(ADDRESS(6,COLUMN())&amp;":"&amp;ADDRESS(ROW()-1,COLUMN()))),IFERROR(VLOOKUP($C165,הכנסות!$B:$Y,M$4-1,FALSE),""))</f>
        <v/>
      </c>
      <c r="N165" s="79" t="str">
        <f ca="1">IF($C165="סה""כ",SUM(INDIRECT(ADDRESS(6,COLUMN())&amp;":"&amp;ADDRESS(ROW()-1,COLUMN()))),IFERROR(VLOOKUP($C165,הכנסות!$B:$Y,N$4-1,FALSE),""))</f>
        <v/>
      </c>
      <c r="O165" s="79" t="str">
        <f ca="1">IF($C165="סה""כ",SUM(INDIRECT(ADDRESS(6,COLUMN())&amp;":"&amp;ADDRESS(ROW()-1,COLUMN()))),IFERROR(VLOOKUP($C165,הכנסות!$B:$Y,O$4-1,FALSE),""))</f>
        <v/>
      </c>
    </row>
    <row r="166" spans="1:15" ht="16.5" thickBot="1" x14ac:dyDescent="0.3">
      <c r="A166" s="52">
        <f t="shared" si="3"/>
        <v>0</v>
      </c>
      <c r="C166" s="75" t="str">
        <f>IF(OR(C165="סה""כ",C165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6" s="76" t="str">
        <f>IF(C166="סה""כ","",IFERROR(VLOOKUP($C166,הכנסות!$B:$X,5,FALSE),""))</f>
        <v/>
      </c>
      <c r="E166" s="77">
        <v>167435</v>
      </c>
      <c r="F166" s="77">
        <v>114565</v>
      </c>
      <c r="G166" s="77">
        <v>145246</v>
      </c>
      <c r="H166" s="78">
        <v>251440</v>
      </c>
      <c r="I166" s="78">
        <v>201029</v>
      </c>
      <c r="J166" s="78">
        <v>265358.28000000003</v>
      </c>
      <c r="K166" s="79" t="str">
        <f ca="1">IF($C166="סה""כ",SUM(INDIRECT(ADDRESS(6,COLUMN())&amp;":"&amp;ADDRESS(ROW()-1,COLUMN()))),IFERROR(VLOOKUP($C166,הכנסות!$B:$Y,K$4-1,FALSE),""))</f>
        <v/>
      </c>
      <c r="L166" s="79" t="str">
        <f ca="1">IF($C166="סה""כ",SUM(INDIRECT(ADDRESS(6,COLUMN())&amp;":"&amp;ADDRESS(ROW()-1,COLUMN()))),IFERROR(VLOOKUP($C166,הכנסות!$B:$Y,L$4-1,FALSE),""))</f>
        <v/>
      </c>
      <c r="M166" s="79" t="str">
        <f ca="1">IF($C166="סה""כ",SUM(INDIRECT(ADDRESS(6,COLUMN())&amp;":"&amp;ADDRESS(ROW()-1,COLUMN()))),IFERROR(VLOOKUP($C166,הכנסות!$B:$Y,M$4-1,FALSE),""))</f>
        <v/>
      </c>
      <c r="N166" s="79" t="str">
        <f ca="1">IF($C166="סה""כ",SUM(INDIRECT(ADDRESS(6,COLUMN())&amp;":"&amp;ADDRESS(ROW()-1,COLUMN()))),IFERROR(VLOOKUP($C166,הכנסות!$B:$Y,N$4-1,FALSE),""))</f>
        <v/>
      </c>
      <c r="O166" s="79" t="str">
        <f ca="1">IF($C166="סה""כ",SUM(INDIRECT(ADDRESS(6,COLUMN())&amp;":"&amp;ADDRESS(ROW()-1,COLUMN()))),IFERROR(VLOOKUP($C166,הכנסות!$B:$Y,O$4-1,FALSE),""))</f>
        <v/>
      </c>
    </row>
    <row r="167" spans="1:15" ht="16.5" thickBot="1" x14ac:dyDescent="0.3">
      <c r="A167" s="52">
        <f t="shared" si="3"/>
        <v>0</v>
      </c>
      <c r="C167" s="75" t="str">
        <f>IF(OR(C166="סה""כ",C166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7" s="76" t="str">
        <f>IF(C167="סה""כ","",IFERROR(VLOOKUP($C167,הכנסות!$B:$X,5,FALSE),""))</f>
        <v/>
      </c>
      <c r="E167" s="77">
        <v>167435</v>
      </c>
      <c r="F167" s="77">
        <v>114565</v>
      </c>
      <c r="G167" s="77">
        <v>145246</v>
      </c>
      <c r="H167" s="78">
        <v>251440</v>
      </c>
      <c r="I167" s="78">
        <v>201029</v>
      </c>
      <c r="J167" s="78">
        <v>265358.28000000003</v>
      </c>
      <c r="K167" s="79" t="str">
        <f ca="1">IF($C167="סה""כ",SUM(INDIRECT(ADDRESS(6,COLUMN())&amp;":"&amp;ADDRESS(ROW()-1,COLUMN()))),IFERROR(VLOOKUP($C167,הכנסות!$B:$Y,K$4-1,FALSE),""))</f>
        <v/>
      </c>
      <c r="L167" s="79" t="str">
        <f ca="1">IF($C167="סה""כ",SUM(INDIRECT(ADDRESS(6,COLUMN())&amp;":"&amp;ADDRESS(ROW()-1,COLUMN()))),IFERROR(VLOOKUP($C167,הכנסות!$B:$Y,L$4-1,FALSE),""))</f>
        <v/>
      </c>
      <c r="M167" s="79" t="str">
        <f ca="1">IF($C167="סה""כ",SUM(INDIRECT(ADDRESS(6,COLUMN())&amp;":"&amp;ADDRESS(ROW()-1,COLUMN()))),IFERROR(VLOOKUP($C167,הכנסות!$B:$Y,M$4-1,FALSE),""))</f>
        <v/>
      </c>
      <c r="N167" s="79" t="str">
        <f ca="1">IF($C167="סה""כ",SUM(INDIRECT(ADDRESS(6,COLUMN())&amp;":"&amp;ADDRESS(ROW()-1,COLUMN()))),IFERROR(VLOOKUP($C167,הכנסות!$B:$Y,N$4-1,FALSE),""))</f>
        <v/>
      </c>
      <c r="O167" s="79" t="str">
        <f ca="1">IF($C167="סה""כ",SUM(INDIRECT(ADDRESS(6,COLUMN())&amp;":"&amp;ADDRESS(ROW()-1,COLUMN()))),IFERROR(VLOOKUP($C167,הכנסות!$B:$Y,O$4-1,FALSE),""))</f>
        <v/>
      </c>
    </row>
    <row r="168" spans="1:15" ht="16.5" thickBot="1" x14ac:dyDescent="0.3">
      <c r="A168" s="52">
        <f t="shared" si="3"/>
        <v>0</v>
      </c>
      <c r="C168" s="75" t="str">
        <f>IF(OR(C167="סה""כ",C167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8" s="76" t="str">
        <f>IF(C168="סה""כ","",IFERROR(VLOOKUP($C168,הכנסות!$B:$X,5,FALSE),""))</f>
        <v/>
      </c>
      <c r="E168" s="77">
        <v>167435</v>
      </c>
      <c r="F168" s="77">
        <v>114565</v>
      </c>
      <c r="G168" s="77">
        <v>145246</v>
      </c>
      <c r="H168" s="78">
        <v>251440</v>
      </c>
      <c r="I168" s="78">
        <v>201029</v>
      </c>
      <c r="J168" s="78">
        <v>265358.28000000003</v>
      </c>
      <c r="K168" s="79" t="str">
        <f ca="1">IF($C168="סה""כ",SUM(INDIRECT(ADDRESS(6,COLUMN())&amp;":"&amp;ADDRESS(ROW()-1,COLUMN()))),IFERROR(VLOOKUP($C168,הכנסות!$B:$Y,K$4-1,FALSE),""))</f>
        <v/>
      </c>
      <c r="L168" s="79" t="str">
        <f ca="1">IF($C168="סה""כ",SUM(INDIRECT(ADDRESS(6,COLUMN())&amp;":"&amp;ADDRESS(ROW()-1,COLUMN()))),IFERROR(VLOOKUP($C168,הכנסות!$B:$Y,L$4-1,FALSE),""))</f>
        <v/>
      </c>
      <c r="M168" s="79" t="str">
        <f ca="1">IF($C168="סה""כ",SUM(INDIRECT(ADDRESS(6,COLUMN())&amp;":"&amp;ADDRESS(ROW()-1,COLUMN()))),IFERROR(VLOOKUP($C168,הכנסות!$B:$Y,M$4-1,FALSE),""))</f>
        <v/>
      </c>
      <c r="N168" s="79" t="str">
        <f ca="1">IF($C168="סה""כ",SUM(INDIRECT(ADDRESS(6,COLUMN())&amp;":"&amp;ADDRESS(ROW()-1,COLUMN()))),IFERROR(VLOOKUP($C168,הכנסות!$B:$Y,N$4-1,FALSE),""))</f>
        <v/>
      </c>
      <c r="O168" s="79" t="str">
        <f ca="1">IF($C168="סה""כ",SUM(INDIRECT(ADDRESS(6,COLUMN())&amp;":"&amp;ADDRESS(ROW()-1,COLUMN()))),IFERROR(VLOOKUP($C168,הכנסות!$B:$Y,O$4-1,FALSE),""))</f>
        <v/>
      </c>
    </row>
    <row r="169" spans="1:15" ht="16.5" thickBot="1" x14ac:dyDescent="0.3">
      <c r="A169" s="52">
        <f t="shared" si="3"/>
        <v>0</v>
      </c>
      <c r="C169" s="75" t="str">
        <f>IF(OR(C168="סה""כ",C168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69" s="76" t="str">
        <f>IF(C169="סה""כ","",IFERROR(VLOOKUP($C169,הכנסות!$B:$X,5,FALSE),""))</f>
        <v/>
      </c>
      <c r="E169" s="77">
        <v>167435</v>
      </c>
      <c r="F169" s="77">
        <v>114565</v>
      </c>
      <c r="G169" s="77">
        <v>145246</v>
      </c>
      <c r="H169" s="78">
        <v>251440</v>
      </c>
      <c r="I169" s="78">
        <v>201029</v>
      </c>
      <c r="J169" s="78">
        <v>265358.28000000003</v>
      </c>
      <c r="K169" s="79" t="str">
        <f ca="1">IF($C169="סה""כ",SUM(INDIRECT(ADDRESS(6,COLUMN())&amp;":"&amp;ADDRESS(ROW()-1,COLUMN()))),IFERROR(VLOOKUP($C169,הכנסות!$B:$Y,K$4-1,FALSE),""))</f>
        <v/>
      </c>
      <c r="L169" s="79" t="str">
        <f ca="1">IF($C169="סה""כ",SUM(INDIRECT(ADDRESS(6,COLUMN())&amp;":"&amp;ADDRESS(ROW()-1,COLUMN()))),IFERROR(VLOOKUP($C169,הכנסות!$B:$Y,L$4-1,FALSE),""))</f>
        <v/>
      </c>
      <c r="M169" s="79" t="str">
        <f ca="1">IF($C169="סה""כ",SUM(INDIRECT(ADDRESS(6,COLUMN())&amp;":"&amp;ADDRESS(ROW()-1,COLUMN()))),IFERROR(VLOOKUP($C169,הכנסות!$B:$Y,M$4-1,FALSE),""))</f>
        <v/>
      </c>
      <c r="N169" s="79" t="str">
        <f ca="1">IF($C169="סה""כ",SUM(INDIRECT(ADDRESS(6,COLUMN())&amp;":"&amp;ADDRESS(ROW()-1,COLUMN()))),IFERROR(VLOOKUP($C169,הכנסות!$B:$Y,N$4-1,FALSE),""))</f>
        <v/>
      </c>
      <c r="O169" s="79" t="str">
        <f ca="1">IF($C169="סה""כ",SUM(INDIRECT(ADDRESS(6,COLUMN())&amp;":"&amp;ADDRESS(ROW()-1,COLUMN()))),IFERROR(VLOOKUP($C169,הכנסות!$B:$Y,O$4-1,FALSE),""))</f>
        <v/>
      </c>
    </row>
    <row r="170" spans="1:15" ht="16.5" thickBot="1" x14ac:dyDescent="0.3">
      <c r="A170" s="52">
        <f t="shared" si="3"/>
        <v>0</v>
      </c>
      <c r="C170" s="75" t="str">
        <f>IF(OR(C169="סה""כ",C169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0" s="76" t="str">
        <f>IF(C170="סה""כ","",IFERROR(VLOOKUP($C170,הכנסות!$B:$X,5,FALSE),""))</f>
        <v/>
      </c>
      <c r="E170" s="77">
        <v>167435</v>
      </c>
      <c r="F170" s="77">
        <v>114565</v>
      </c>
      <c r="G170" s="77">
        <v>145246</v>
      </c>
      <c r="H170" s="78">
        <v>251440</v>
      </c>
      <c r="I170" s="78">
        <v>201029</v>
      </c>
      <c r="J170" s="78">
        <v>265358.28000000003</v>
      </c>
      <c r="K170" s="79" t="str">
        <f ca="1">IF($C170="סה""כ",SUM(INDIRECT(ADDRESS(6,COLUMN())&amp;":"&amp;ADDRESS(ROW()-1,COLUMN()))),IFERROR(VLOOKUP($C170,הכנסות!$B:$Y,K$4-1,FALSE),""))</f>
        <v/>
      </c>
      <c r="L170" s="79" t="str">
        <f ca="1">IF($C170="סה""כ",SUM(INDIRECT(ADDRESS(6,COLUMN())&amp;":"&amp;ADDRESS(ROW()-1,COLUMN()))),IFERROR(VLOOKUP($C170,הכנסות!$B:$Y,L$4-1,FALSE),""))</f>
        <v/>
      </c>
      <c r="M170" s="79" t="str">
        <f ca="1">IF($C170="סה""כ",SUM(INDIRECT(ADDRESS(6,COLUMN())&amp;":"&amp;ADDRESS(ROW()-1,COLUMN()))),IFERROR(VLOOKUP($C170,הכנסות!$B:$Y,M$4-1,FALSE),""))</f>
        <v/>
      </c>
      <c r="N170" s="79" t="str">
        <f ca="1">IF($C170="סה""כ",SUM(INDIRECT(ADDRESS(6,COLUMN())&amp;":"&amp;ADDRESS(ROW()-1,COLUMN()))),IFERROR(VLOOKUP($C170,הכנסות!$B:$Y,N$4-1,FALSE),""))</f>
        <v/>
      </c>
      <c r="O170" s="79" t="str">
        <f ca="1">IF($C170="סה""כ",SUM(INDIRECT(ADDRESS(6,COLUMN())&amp;":"&amp;ADDRESS(ROW()-1,COLUMN()))),IFERROR(VLOOKUP($C170,הכנסות!$B:$Y,O$4-1,FALSE),""))</f>
        <v/>
      </c>
    </row>
    <row r="171" spans="1:15" ht="16.5" thickBot="1" x14ac:dyDescent="0.3">
      <c r="A171" s="52">
        <f t="shared" si="3"/>
        <v>0</v>
      </c>
      <c r="C171" s="75" t="str">
        <f>IF(OR(C170="סה""כ",C170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1" s="76" t="str">
        <f>IF(C171="סה""כ","",IFERROR(VLOOKUP($C171,הכנסות!$B:$X,5,FALSE),""))</f>
        <v/>
      </c>
      <c r="E171" s="77">
        <v>167435</v>
      </c>
      <c r="F171" s="77">
        <v>114565</v>
      </c>
      <c r="G171" s="77">
        <v>145246</v>
      </c>
      <c r="H171" s="78">
        <v>251440</v>
      </c>
      <c r="I171" s="78">
        <v>201029</v>
      </c>
      <c r="J171" s="78">
        <v>265358.28000000003</v>
      </c>
      <c r="K171" s="79" t="str">
        <f ca="1">IF($C171="סה""כ",SUM(INDIRECT(ADDRESS(6,COLUMN())&amp;":"&amp;ADDRESS(ROW()-1,COLUMN()))),IFERROR(VLOOKUP($C171,הכנסות!$B:$Y,K$4-1,FALSE),""))</f>
        <v/>
      </c>
      <c r="L171" s="79" t="str">
        <f ca="1">IF($C171="סה""כ",SUM(INDIRECT(ADDRESS(6,COLUMN())&amp;":"&amp;ADDRESS(ROW()-1,COLUMN()))),IFERROR(VLOOKUP($C171,הכנסות!$B:$Y,L$4-1,FALSE),""))</f>
        <v/>
      </c>
      <c r="M171" s="79" t="str">
        <f ca="1">IF($C171="סה""כ",SUM(INDIRECT(ADDRESS(6,COLUMN())&amp;":"&amp;ADDRESS(ROW()-1,COLUMN()))),IFERROR(VLOOKUP($C171,הכנסות!$B:$Y,M$4-1,FALSE),""))</f>
        <v/>
      </c>
      <c r="N171" s="79" t="str">
        <f ca="1">IF($C171="סה""כ",SUM(INDIRECT(ADDRESS(6,COLUMN())&amp;":"&amp;ADDRESS(ROW()-1,COLUMN()))),IFERROR(VLOOKUP($C171,הכנסות!$B:$Y,N$4-1,FALSE),""))</f>
        <v/>
      </c>
      <c r="O171" s="79" t="str">
        <f ca="1">IF($C171="סה""כ",SUM(INDIRECT(ADDRESS(6,COLUMN())&amp;":"&amp;ADDRESS(ROW()-1,COLUMN()))),IFERROR(VLOOKUP($C171,הכנסות!$B:$Y,O$4-1,FALSE),""))</f>
        <v/>
      </c>
    </row>
    <row r="172" spans="1:15" ht="16.5" thickBot="1" x14ac:dyDescent="0.3">
      <c r="A172" s="52">
        <f t="shared" si="3"/>
        <v>0</v>
      </c>
      <c r="C172" s="75" t="str">
        <f>IF(OR(C171="סה""כ",C171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2" s="76" t="str">
        <f>IF(C172="סה""כ","",IFERROR(VLOOKUP($C172,הכנסות!$B:$X,5,FALSE),""))</f>
        <v/>
      </c>
      <c r="E172" s="77">
        <v>167435</v>
      </c>
      <c r="F172" s="77">
        <v>114565</v>
      </c>
      <c r="G172" s="77">
        <v>145246</v>
      </c>
      <c r="H172" s="78">
        <v>251440</v>
      </c>
      <c r="I172" s="78">
        <v>201029</v>
      </c>
      <c r="J172" s="78">
        <v>265358.28000000003</v>
      </c>
      <c r="K172" s="79" t="str">
        <f ca="1">IF($C172="סה""כ",SUM(INDIRECT(ADDRESS(6,COLUMN())&amp;":"&amp;ADDRESS(ROW()-1,COLUMN()))),IFERROR(VLOOKUP($C172,הכנסות!$B:$Y,K$4-1,FALSE),""))</f>
        <v/>
      </c>
      <c r="L172" s="79" t="str">
        <f ca="1">IF($C172="סה""כ",SUM(INDIRECT(ADDRESS(6,COLUMN())&amp;":"&amp;ADDRESS(ROW()-1,COLUMN()))),IFERROR(VLOOKUP($C172,הכנסות!$B:$Y,L$4-1,FALSE),""))</f>
        <v/>
      </c>
      <c r="M172" s="79" t="str">
        <f ca="1">IF($C172="סה""כ",SUM(INDIRECT(ADDRESS(6,COLUMN())&amp;":"&amp;ADDRESS(ROW()-1,COLUMN()))),IFERROR(VLOOKUP($C172,הכנסות!$B:$Y,M$4-1,FALSE),""))</f>
        <v/>
      </c>
      <c r="N172" s="79" t="str">
        <f ca="1">IF($C172="סה""כ",SUM(INDIRECT(ADDRESS(6,COLUMN())&amp;":"&amp;ADDRESS(ROW()-1,COLUMN()))),IFERROR(VLOOKUP($C172,הכנסות!$B:$Y,N$4-1,FALSE),""))</f>
        <v/>
      </c>
      <c r="O172" s="79" t="str">
        <f ca="1">IF($C172="סה""כ",SUM(INDIRECT(ADDRESS(6,COLUMN())&amp;":"&amp;ADDRESS(ROW()-1,COLUMN()))),IFERROR(VLOOKUP($C172,הכנסות!$B:$Y,O$4-1,FALSE),""))</f>
        <v/>
      </c>
    </row>
    <row r="173" spans="1:15" ht="16.5" thickBot="1" x14ac:dyDescent="0.3">
      <c r="A173" s="52">
        <f t="shared" si="3"/>
        <v>0</v>
      </c>
      <c r="C173" s="75" t="str">
        <f>IF(OR(C172="סה""כ",C172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3" s="76" t="str">
        <f>IF(C173="סה""כ","",IFERROR(VLOOKUP($C173,הכנסות!$B:$X,5,FALSE),""))</f>
        <v/>
      </c>
      <c r="E173" s="77">
        <v>167435</v>
      </c>
      <c r="F173" s="77">
        <v>114565</v>
      </c>
      <c r="G173" s="77">
        <v>145246</v>
      </c>
      <c r="H173" s="78">
        <v>251440</v>
      </c>
      <c r="I173" s="78">
        <v>201029</v>
      </c>
      <c r="J173" s="78">
        <v>265358.28000000003</v>
      </c>
      <c r="K173" s="79" t="str">
        <f ca="1">IF($C173="סה""כ",SUM(INDIRECT(ADDRESS(6,COLUMN())&amp;":"&amp;ADDRESS(ROW()-1,COLUMN()))),IFERROR(VLOOKUP($C173,הכנסות!$B:$Y,K$4-1,FALSE),""))</f>
        <v/>
      </c>
      <c r="L173" s="79" t="str">
        <f ca="1">IF($C173="סה""כ",SUM(INDIRECT(ADDRESS(6,COLUMN())&amp;":"&amp;ADDRESS(ROW()-1,COLUMN()))),IFERROR(VLOOKUP($C173,הכנסות!$B:$Y,L$4-1,FALSE),""))</f>
        <v/>
      </c>
      <c r="M173" s="79" t="str">
        <f ca="1">IF($C173="סה""כ",SUM(INDIRECT(ADDRESS(6,COLUMN())&amp;":"&amp;ADDRESS(ROW()-1,COLUMN()))),IFERROR(VLOOKUP($C173,הכנסות!$B:$Y,M$4-1,FALSE),""))</f>
        <v/>
      </c>
      <c r="N173" s="79" t="str">
        <f ca="1">IF($C173="סה""כ",SUM(INDIRECT(ADDRESS(6,COLUMN())&amp;":"&amp;ADDRESS(ROW()-1,COLUMN()))),IFERROR(VLOOKUP($C173,הכנסות!$B:$Y,N$4-1,FALSE),""))</f>
        <v/>
      </c>
      <c r="O173" s="79" t="str">
        <f ca="1">IF($C173="סה""כ",SUM(INDIRECT(ADDRESS(6,COLUMN())&amp;":"&amp;ADDRESS(ROW()-1,COLUMN()))),IFERROR(VLOOKUP($C173,הכנסות!$B:$Y,O$4-1,FALSE),""))</f>
        <v/>
      </c>
    </row>
    <row r="174" spans="1:15" ht="16.5" thickBot="1" x14ac:dyDescent="0.3">
      <c r="A174" s="52">
        <f t="shared" si="3"/>
        <v>0</v>
      </c>
      <c r="C174" s="75" t="str">
        <f>IF(OR(C173="סה""כ",C173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4" s="76" t="str">
        <f>IF(C174="סה""כ","",IFERROR(VLOOKUP($C174,הכנסות!$B:$X,5,FALSE),""))</f>
        <v/>
      </c>
      <c r="E174" s="77">
        <v>167435</v>
      </c>
      <c r="F174" s="77">
        <v>114565</v>
      </c>
      <c r="G174" s="77">
        <v>145246</v>
      </c>
      <c r="H174" s="78">
        <v>251440</v>
      </c>
      <c r="I174" s="78">
        <v>201029</v>
      </c>
      <c r="J174" s="78">
        <v>265358.28000000003</v>
      </c>
      <c r="K174" s="79" t="str">
        <f ca="1">IF($C174="סה""כ",SUM(INDIRECT(ADDRESS(6,COLUMN())&amp;":"&amp;ADDRESS(ROW()-1,COLUMN()))),IFERROR(VLOOKUP($C174,הכנסות!$B:$Y,K$4-1,FALSE),""))</f>
        <v/>
      </c>
      <c r="L174" s="79" t="str">
        <f ca="1">IF($C174="סה""כ",SUM(INDIRECT(ADDRESS(6,COLUMN())&amp;":"&amp;ADDRESS(ROW()-1,COLUMN()))),IFERROR(VLOOKUP($C174,הכנסות!$B:$Y,L$4-1,FALSE),""))</f>
        <v/>
      </c>
      <c r="M174" s="79" t="str">
        <f ca="1">IF($C174="סה""כ",SUM(INDIRECT(ADDRESS(6,COLUMN())&amp;":"&amp;ADDRESS(ROW()-1,COLUMN()))),IFERROR(VLOOKUP($C174,הכנסות!$B:$Y,M$4-1,FALSE),""))</f>
        <v/>
      </c>
      <c r="N174" s="79" t="str">
        <f ca="1">IF($C174="סה""כ",SUM(INDIRECT(ADDRESS(6,COLUMN())&amp;":"&amp;ADDRESS(ROW()-1,COLUMN()))),IFERROR(VLOOKUP($C174,הכנסות!$B:$Y,N$4-1,FALSE),""))</f>
        <v/>
      </c>
      <c r="O174" s="79" t="str">
        <f ca="1">IF($C174="סה""כ",SUM(INDIRECT(ADDRESS(6,COLUMN())&amp;":"&amp;ADDRESS(ROW()-1,COLUMN()))),IFERROR(VLOOKUP($C174,הכנסות!$B:$Y,O$4-1,FALSE),""))</f>
        <v/>
      </c>
    </row>
    <row r="175" spans="1:15" ht="16.5" thickBot="1" x14ac:dyDescent="0.3">
      <c r="A175" s="52">
        <f t="shared" si="3"/>
        <v>0</v>
      </c>
      <c r="C175" s="75" t="str">
        <f>IF(OR(C174="סה""כ",C174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5" s="76" t="str">
        <f>IF(C175="סה""כ","",IFERROR(VLOOKUP($C175,הכנסות!$B:$X,5,FALSE),""))</f>
        <v/>
      </c>
      <c r="E175" s="77">
        <v>167435</v>
      </c>
      <c r="F175" s="77">
        <v>114565</v>
      </c>
      <c r="G175" s="77">
        <v>145246</v>
      </c>
      <c r="H175" s="78">
        <v>251440</v>
      </c>
      <c r="I175" s="78">
        <v>201029</v>
      </c>
      <c r="J175" s="78">
        <v>265358.28000000003</v>
      </c>
      <c r="K175" s="79" t="str">
        <f ca="1">IF($C175="סה""כ",SUM(INDIRECT(ADDRESS(6,COLUMN())&amp;":"&amp;ADDRESS(ROW()-1,COLUMN()))),IFERROR(VLOOKUP($C175,הכנסות!$B:$Y,K$4-1,FALSE),""))</f>
        <v/>
      </c>
      <c r="L175" s="79" t="str">
        <f ca="1">IF($C175="סה""כ",SUM(INDIRECT(ADDRESS(6,COLUMN())&amp;":"&amp;ADDRESS(ROW()-1,COLUMN()))),IFERROR(VLOOKUP($C175,הכנסות!$B:$Y,L$4-1,FALSE),""))</f>
        <v/>
      </c>
      <c r="M175" s="79" t="str">
        <f ca="1">IF($C175="סה""כ",SUM(INDIRECT(ADDRESS(6,COLUMN())&amp;":"&amp;ADDRESS(ROW()-1,COLUMN()))),IFERROR(VLOOKUP($C175,הכנסות!$B:$Y,M$4-1,FALSE),""))</f>
        <v/>
      </c>
      <c r="N175" s="79" t="str">
        <f ca="1">IF($C175="סה""כ",SUM(INDIRECT(ADDRESS(6,COLUMN())&amp;":"&amp;ADDRESS(ROW()-1,COLUMN()))),IFERROR(VLOOKUP($C175,הכנסות!$B:$Y,N$4-1,FALSE),""))</f>
        <v/>
      </c>
      <c r="O175" s="79" t="str">
        <f ca="1">IF($C175="סה""כ",SUM(INDIRECT(ADDRESS(6,COLUMN())&amp;":"&amp;ADDRESS(ROW()-1,COLUMN()))),IFERROR(VLOOKUP($C175,הכנסות!$B:$Y,O$4-1,FALSE),""))</f>
        <v/>
      </c>
    </row>
    <row r="176" spans="1:15" ht="16.5" thickBot="1" x14ac:dyDescent="0.3">
      <c r="A176" s="52">
        <f t="shared" si="3"/>
        <v>0</v>
      </c>
      <c r="C176" s="75" t="str">
        <f>IF(OR(C175="סה""כ",C175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6" s="76" t="str">
        <f>IF(C176="סה""כ","",IFERROR(VLOOKUP($C176,הכנסות!$B:$X,5,FALSE),""))</f>
        <v/>
      </c>
      <c r="E176" s="77">
        <v>167435</v>
      </c>
      <c r="F176" s="77">
        <v>114565</v>
      </c>
      <c r="G176" s="77">
        <v>145246</v>
      </c>
      <c r="H176" s="78">
        <v>251440</v>
      </c>
      <c r="I176" s="78">
        <v>201029</v>
      </c>
      <c r="J176" s="78">
        <v>265358.28000000003</v>
      </c>
      <c r="K176" s="79" t="str">
        <f ca="1">IF($C176="סה""כ",SUM(INDIRECT(ADDRESS(6,COLUMN())&amp;":"&amp;ADDRESS(ROW()-1,COLUMN()))),IFERROR(VLOOKUP($C176,הכנסות!$B:$Y,K$4-1,FALSE),""))</f>
        <v/>
      </c>
      <c r="L176" s="79" t="str">
        <f ca="1">IF($C176="סה""כ",SUM(INDIRECT(ADDRESS(6,COLUMN())&amp;":"&amp;ADDRESS(ROW()-1,COLUMN()))),IFERROR(VLOOKUP($C176,הכנסות!$B:$Y,L$4-1,FALSE),""))</f>
        <v/>
      </c>
      <c r="M176" s="79" t="str">
        <f ca="1">IF($C176="סה""כ",SUM(INDIRECT(ADDRESS(6,COLUMN())&amp;":"&amp;ADDRESS(ROW()-1,COLUMN()))),IFERROR(VLOOKUP($C176,הכנסות!$B:$Y,M$4-1,FALSE),""))</f>
        <v/>
      </c>
      <c r="N176" s="79" t="str">
        <f ca="1">IF($C176="סה""כ",SUM(INDIRECT(ADDRESS(6,COLUMN())&amp;":"&amp;ADDRESS(ROW()-1,COLUMN()))),IFERROR(VLOOKUP($C176,הכנסות!$B:$Y,N$4-1,FALSE),""))</f>
        <v/>
      </c>
      <c r="O176" s="79" t="str">
        <f ca="1">IF($C176="סה""כ",SUM(INDIRECT(ADDRESS(6,COLUMN())&amp;":"&amp;ADDRESS(ROW()-1,COLUMN()))),IFERROR(VLOOKUP($C176,הכנסות!$B:$Y,O$4-1,FALSE),""))</f>
        <v/>
      </c>
    </row>
    <row r="177" spans="1:15" ht="16.5" thickBot="1" x14ac:dyDescent="0.3">
      <c r="A177" s="52">
        <f t="shared" si="3"/>
        <v>0</v>
      </c>
      <c r="C177" s="75" t="str">
        <f>IF(OR(C176="סה""כ",C176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7" s="76" t="str">
        <f>IF(C177="סה""כ","",IFERROR(VLOOKUP($C177,הכנסות!$B:$X,5,FALSE),""))</f>
        <v/>
      </c>
      <c r="E177" s="77">
        <v>167435</v>
      </c>
      <c r="F177" s="77">
        <v>114565</v>
      </c>
      <c r="G177" s="77">
        <v>145246</v>
      </c>
      <c r="H177" s="78">
        <v>251440</v>
      </c>
      <c r="I177" s="78">
        <v>201029</v>
      </c>
      <c r="J177" s="78">
        <v>265358.28000000003</v>
      </c>
      <c r="K177" s="79" t="str">
        <f ca="1">IF($C177="סה""כ",SUM(INDIRECT(ADDRESS(6,COLUMN())&amp;":"&amp;ADDRESS(ROW()-1,COLUMN()))),IFERROR(VLOOKUP($C177,הכנסות!$B:$Y,K$4-1,FALSE),""))</f>
        <v/>
      </c>
      <c r="L177" s="79" t="str">
        <f ca="1">IF($C177="סה""כ",SUM(INDIRECT(ADDRESS(6,COLUMN())&amp;":"&amp;ADDRESS(ROW()-1,COLUMN()))),IFERROR(VLOOKUP($C177,הכנסות!$B:$Y,L$4-1,FALSE),""))</f>
        <v/>
      </c>
      <c r="M177" s="79" t="str">
        <f ca="1">IF($C177="סה""כ",SUM(INDIRECT(ADDRESS(6,COLUMN())&amp;":"&amp;ADDRESS(ROW()-1,COLUMN()))),IFERROR(VLOOKUP($C177,הכנסות!$B:$Y,M$4-1,FALSE),""))</f>
        <v/>
      </c>
      <c r="N177" s="79" t="str">
        <f ca="1">IF($C177="סה""כ",SUM(INDIRECT(ADDRESS(6,COLUMN())&amp;":"&amp;ADDRESS(ROW()-1,COLUMN()))),IFERROR(VLOOKUP($C177,הכנסות!$B:$Y,N$4-1,FALSE),""))</f>
        <v/>
      </c>
      <c r="O177" s="79" t="str">
        <f ca="1">IF($C177="סה""כ",SUM(INDIRECT(ADDRESS(6,COLUMN())&amp;":"&amp;ADDRESS(ROW()-1,COLUMN()))),IFERROR(VLOOKUP($C177,הכנסות!$B:$Y,O$4-1,FALSE),""))</f>
        <v/>
      </c>
    </row>
    <row r="178" spans="1:15" ht="16.5" thickBot="1" x14ac:dyDescent="0.3">
      <c r="A178" s="52">
        <f t="shared" si="3"/>
        <v>0</v>
      </c>
      <c r="C178" s="75" t="str">
        <f>IF(OR(C177="סה""כ",C177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8" s="76" t="str">
        <f>IF(C178="סה""כ","",IFERROR(VLOOKUP($C178,הכנסות!$B:$X,5,FALSE),""))</f>
        <v/>
      </c>
      <c r="E178" s="77">
        <v>167435</v>
      </c>
      <c r="F178" s="77">
        <v>114565</v>
      </c>
      <c r="G178" s="77">
        <v>145246</v>
      </c>
      <c r="H178" s="78">
        <v>251440</v>
      </c>
      <c r="I178" s="78">
        <v>201029</v>
      </c>
      <c r="J178" s="78">
        <v>265358.28000000003</v>
      </c>
      <c r="K178" s="79" t="str">
        <f ca="1">IF($C178="סה""כ",SUM(INDIRECT(ADDRESS(6,COLUMN())&amp;":"&amp;ADDRESS(ROW()-1,COLUMN()))),IFERROR(VLOOKUP($C178,הכנסות!$B:$Y,K$4-1,FALSE),""))</f>
        <v/>
      </c>
      <c r="L178" s="79" t="str">
        <f ca="1">IF($C178="סה""כ",SUM(INDIRECT(ADDRESS(6,COLUMN())&amp;":"&amp;ADDRESS(ROW()-1,COLUMN()))),IFERROR(VLOOKUP($C178,הכנסות!$B:$Y,L$4-1,FALSE),""))</f>
        <v/>
      </c>
      <c r="M178" s="79" t="str">
        <f ca="1">IF($C178="סה""כ",SUM(INDIRECT(ADDRESS(6,COLUMN())&amp;":"&amp;ADDRESS(ROW()-1,COLUMN()))),IFERROR(VLOOKUP($C178,הכנסות!$B:$Y,M$4-1,FALSE),""))</f>
        <v/>
      </c>
      <c r="N178" s="79" t="str">
        <f ca="1">IF($C178="סה""כ",SUM(INDIRECT(ADDRESS(6,COLUMN())&amp;":"&amp;ADDRESS(ROW()-1,COLUMN()))),IFERROR(VLOOKUP($C178,הכנסות!$B:$Y,N$4-1,FALSE),""))</f>
        <v/>
      </c>
      <c r="O178" s="79" t="str">
        <f ca="1">IF($C178="סה""כ",SUM(INDIRECT(ADDRESS(6,COLUMN())&amp;":"&amp;ADDRESS(ROW()-1,COLUMN()))),IFERROR(VLOOKUP($C178,הכנסות!$B:$Y,O$4-1,FALSE),""))</f>
        <v/>
      </c>
    </row>
    <row r="179" spans="1:15" ht="16.5" thickBot="1" x14ac:dyDescent="0.3">
      <c r="A179" s="52">
        <f t="shared" si="3"/>
        <v>0</v>
      </c>
      <c r="C179" s="75" t="str">
        <f>IF(OR(C178="סה""כ",C178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79" s="76" t="str">
        <f>IF(C179="סה""כ","",IFERROR(VLOOKUP($C179,הכנסות!$B:$X,5,FALSE),""))</f>
        <v/>
      </c>
      <c r="E179" s="77">
        <v>167435</v>
      </c>
      <c r="F179" s="77">
        <v>114565</v>
      </c>
      <c r="G179" s="77">
        <v>145246</v>
      </c>
      <c r="H179" s="78">
        <v>251440</v>
      </c>
      <c r="I179" s="78">
        <v>201029</v>
      </c>
      <c r="J179" s="78">
        <v>265358.28000000003</v>
      </c>
      <c r="K179" s="79" t="str">
        <f ca="1">IF($C179="סה""כ",SUM(INDIRECT(ADDRESS(6,COLUMN())&amp;":"&amp;ADDRESS(ROW()-1,COLUMN()))),IFERROR(VLOOKUP($C179,הכנסות!$B:$Y,K$4-1,FALSE),""))</f>
        <v/>
      </c>
      <c r="L179" s="79" t="str">
        <f ca="1">IF($C179="סה""כ",SUM(INDIRECT(ADDRESS(6,COLUMN())&amp;":"&amp;ADDRESS(ROW()-1,COLUMN()))),IFERROR(VLOOKUP($C179,הכנסות!$B:$Y,L$4-1,FALSE),""))</f>
        <v/>
      </c>
      <c r="M179" s="79" t="str">
        <f ca="1">IF($C179="סה""כ",SUM(INDIRECT(ADDRESS(6,COLUMN())&amp;":"&amp;ADDRESS(ROW()-1,COLUMN()))),IFERROR(VLOOKUP($C179,הכנסות!$B:$Y,M$4-1,FALSE),""))</f>
        <v/>
      </c>
      <c r="N179" s="79" t="str">
        <f ca="1">IF($C179="סה""כ",SUM(INDIRECT(ADDRESS(6,COLUMN())&amp;":"&amp;ADDRESS(ROW()-1,COLUMN()))),IFERROR(VLOOKUP($C179,הכנסות!$B:$Y,N$4-1,FALSE),""))</f>
        <v/>
      </c>
      <c r="O179" s="79" t="str">
        <f ca="1">IF($C179="סה""כ",SUM(INDIRECT(ADDRESS(6,COLUMN())&amp;":"&amp;ADDRESS(ROW()-1,COLUMN()))),IFERROR(VLOOKUP($C179,הכנסות!$B:$Y,O$4-1,FALSE),""))</f>
        <v/>
      </c>
    </row>
    <row r="180" spans="1:15" ht="16.5" thickBot="1" x14ac:dyDescent="0.3">
      <c r="A180" s="52">
        <f t="shared" si="3"/>
        <v>0</v>
      </c>
      <c r="C180" s="75" t="str">
        <f>IF(OR(C179="סה""כ",C179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0" s="76" t="str">
        <f>IF(C180="סה""כ","",IFERROR(VLOOKUP($C180,הכנסות!$B:$X,5,FALSE),""))</f>
        <v/>
      </c>
      <c r="E180" s="77">
        <v>167435</v>
      </c>
      <c r="F180" s="77">
        <v>114565</v>
      </c>
      <c r="G180" s="77">
        <v>145246</v>
      </c>
      <c r="H180" s="78">
        <v>251440</v>
      </c>
      <c r="I180" s="78">
        <v>201029</v>
      </c>
      <c r="J180" s="78">
        <v>265358.28000000003</v>
      </c>
      <c r="K180" s="79" t="str">
        <f ca="1">IF($C180="סה""כ",SUM(INDIRECT(ADDRESS(6,COLUMN())&amp;":"&amp;ADDRESS(ROW()-1,COLUMN()))),IFERROR(VLOOKUP($C180,הכנסות!$B:$Y,K$4-1,FALSE),""))</f>
        <v/>
      </c>
      <c r="L180" s="79" t="str">
        <f ca="1">IF($C180="סה""כ",SUM(INDIRECT(ADDRESS(6,COLUMN())&amp;":"&amp;ADDRESS(ROW()-1,COLUMN()))),IFERROR(VLOOKUP($C180,הכנסות!$B:$Y,L$4-1,FALSE),""))</f>
        <v/>
      </c>
      <c r="M180" s="79" t="str">
        <f ca="1">IF($C180="סה""כ",SUM(INDIRECT(ADDRESS(6,COLUMN())&amp;":"&amp;ADDRESS(ROW()-1,COLUMN()))),IFERROR(VLOOKUP($C180,הכנסות!$B:$Y,M$4-1,FALSE),""))</f>
        <v/>
      </c>
      <c r="N180" s="79" t="str">
        <f ca="1">IF($C180="סה""כ",SUM(INDIRECT(ADDRESS(6,COLUMN())&amp;":"&amp;ADDRESS(ROW()-1,COLUMN()))),IFERROR(VLOOKUP($C180,הכנסות!$B:$Y,N$4-1,FALSE),""))</f>
        <v/>
      </c>
      <c r="O180" s="79" t="str">
        <f ca="1">IF($C180="סה""כ",SUM(INDIRECT(ADDRESS(6,COLUMN())&amp;":"&amp;ADDRESS(ROW()-1,COLUMN()))),IFERROR(VLOOKUP($C180,הכנסות!$B:$Y,O$4-1,FALSE),""))</f>
        <v/>
      </c>
    </row>
    <row r="181" spans="1:15" ht="16.5" thickBot="1" x14ac:dyDescent="0.3">
      <c r="A181" s="52">
        <f t="shared" si="3"/>
        <v>0</v>
      </c>
      <c r="C181" s="75" t="str">
        <f>IF(OR(C180="סה""כ",C180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1" s="76" t="str">
        <f>IF(C181="סה""כ","",IFERROR(VLOOKUP($C181,הכנסות!$B:$X,5,FALSE),""))</f>
        <v/>
      </c>
      <c r="E181" s="77">
        <v>167435</v>
      </c>
      <c r="F181" s="77">
        <v>114565</v>
      </c>
      <c r="G181" s="77">
        <v>145246</v>
      </c>
      <c r="H181" s="78">
        <v>251440</v>
      </c>
      <c r="I181" s="78">
        <v>201029</v>
      </c>
      <c r="J181" s="78">
        <v>265358.28000000003</v>
      </c>
      <c r="K181" s="79" t="str">
        <f ca="1">IF($C181="סה""כ",SUM(INDIRECT(ADDRESS(6,COLUMN())&amp;":"&amp;ADDRESS(ROW()-1,COLUMN()))),IFERROR(VLOOKUP($C181,הכנסות!$B:$Y,K$4-1,FALSE),""))</f>
        <v/>
      </c>
      <c r="L181" s="79" t="str">
        <f ca="1">IF($C181="סה""כ",SUM(INDIRECT(ADDRESS(6,COLUMN())&amp;":"&amp;ADDRESS(ROW()-1,COLUMN()))),IFERROR(VLOOKUP($C181,הכנסות!$B:$Y,L$4-1,FALSE),""))</f>
        <v/>
      </c>
      <c r="M181" s="79" t="str">
        <f ca="1">IF($C181="סה""כ",SUM(INDIRECT(ADDRESS(6,COLUMN())&amp;":"&amp;ADDRESS(ROW()-1,COLUMN()))),IFERROR(VLOOKUP($C181,הכנסות!$B:$Y,M$4-1,FALSE),""))</f>
        <v/>
      </c>
      <c r="N181" s="79" t="str">
        <f ca="1">IF($C181="סה""כ",SUM(INDIRECT(ADDRESS(6,COLUMN())&amp;":"&amp;ADDRESS(ROW()-1,COLUMN()))),IFERROR(VLOOKUP($C181,הכנסות!$B:$Y,N$4-1,FALSE),""))</f>
        <v/>
      </c>
      <c r="O181" s="79" t="str">
        <f ca="1">IF($C181="סה""כ",SUM(INDIRECT(ADDRESS(6,COLUMN())&amp;":"&amp;ADDRESS(ROW()-1,COLUMN()))),IFERROR(VLOOKUP($C181,הכנסות!$B:$Y,O$4-1,FALSE),""))</f>
        <v/>
      </c>
    </row>
    <row r="182" spans="1:15" ht="16.5" thickBot="1" x14ac:dyDescent="0.3">
      <c r="A182" s="52">
        <f t="shared" si="3"/>
        <v>0</v>
      </c>
      <c r="C182" s="75" t="str">
        <f>IF(OR(C181="סה""כ",C181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2" s="76" t="str">
        <f>IF(C182="סה""כ","",IFERROR(VLOOKUP($C182,הכנסות!$B:$X,5,FALSE),""))</f>
        <v/>
      </c>
      <c r="E182" s="77">
        <v>167435</v>
      </c>
      <c r="F182" s="77">
        <v>114565</v>
      </c>
      <c r="G182" s="77">
        <v>145246</v>
      </c>
      <c r="H182" s="78">
        <v>251440</v>
      </c>
      <c r="I182" s="78">
        <v>201029</v>
      </c>
      <c r="J182" s="78">
        <v>265358.28000000003</v>
      </c>
      <c r="K182" s="79" t="str">
        <f ca="1">IF($C182="סה""כ",SUM(INDIRECT(ADDRESS(6,COLUMN())&amp;":"&amp;ADDRESS(ROW()-1,COLUMN()))),IFERROR(VLOOKUP($C182,הכנסות!$B:$Y,K$4-1,FALSE),""))</f>
        <v/>
      </c>
      <c r="L182" s="79" t="str">
        <f ca="1">IF($C182="סה""כ",SUM(INDIRECT(ADDRESS(6,COLUMN())&amp;":"&amp;ADDRESS(ROW()-1,COLUMN()))),IFERROR(VLOOKUP($C182,הכנסות!$B:$Y,L$4-1,FALSE),""))</f>
        <v/>
      </c>
      <c r="M182" s="79" t="str">
        <f ca="1">IF($C182="סה""כ",SUM(INDIRECT(ADDRESS(6,COLUMN())&amp;":"&amp;ADDRESS(ROW()-1,COLUMN()))),IFERROR(VLOOKUP($C182,הכנסות!$B:$Y,M$4-1,FALSE),""))</f>
        <v/>
      </c>
      <c r="N182" s="79" t="str">
        <f ca="1">IF($C182="סה""כ",SUM(INDIRECT(ADDRESS(6,COLUMN())&amp;":"&amp;ADDRESS(ROW()-1,COLUMN()))),IFERROR(VLOOKUP($C182,הכנסות!$B:$Y,N$4-1,FALSE),""))</f>
        <v/>
      </c>
      <c r="O182" s="79" t="str">
        <f ca="1">IF($C182="סה""כ",SUM(INDIRECT(ADDRESS(6,COLUMN())&amp;":"&amp;ADDRESS(ROW()-1,COLUMN()))),IFERROR(VLOOKUP($C182,הכנסות!$B:$Y,O$4-1,FALSE),""))</f>
        <v/>
      </c>
    </row>
    <row r="183" spans="1:15" ht="16.5" thickBot="1" x14ac:dyDescent="0.3">
      <c r="A183" s="52">
        <f t="shared" si="3"/>
        <v>0</v>
      </c>
      <c r="C183" s="75" t="str">
        <f>IF(OR(C182="סה""כ",C182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3" s="76" t="str">
        <f>IF(C183="סה""כ","",IFERROR(VLOOKUP($C183,הכנסות!$B:$X,5,FALSE),""))</f>
        <v/>
      </c>
      <c r="E183" s="77">
        <v>167435</v>
      </c>
      <c r="F183" s="77">
        <v>114565</v>
      </c>
      <c r="G183" s="77">
        <v>145246</v>
      </c>
      <c r="H183" s="78">
        <v>251440</v>
      </c>
      <c r="I183" s="78">
        <v>201029</v>
      </c>
      <c r="J183" s="78">
        <v>265358.28000000003</v>
      </c>
      <c r="K183" s="79" t="str">
        <f ca="1">IF($C183="סה""כ",SUM(INDIRECT(ADDRESS(6,COLUMN())&amp;":"&amp;ADDRESS(ROW()-1,COLUMN()))),IFERROR(VLOOKUP($C183,הכנסות!$B:$Y,K$4-1,FALSE),""))</f>
        <v/>
      </c>
      <c r="L183" s="79" t="str">
        <f ca="1">IF($C183="סה""כ",SUM(INDIRECT(ADDRESS(6,COLUMN())&amp;":"&amp;ADDRESS(ROW()-1,COLUMN()))),IFERROR(VLOOKUP($C183,הכנסות!$B:$Y,L$4-1,FALSE),""))</f>
        <v/>
      </c>
      <c r="M183" s="79" t="str">
        <f ca="1">IF($C183="סה""כ",SUM(INDIRECT(ADDRESS(6,COLUMN())&amp;":"&amp;ADDRESS(ROW()-1,COLUMN()))),IFERROR(VLOOKUP($C183,הכנסות!$B:$Y,M$4-1,FALSE),""))</f>
        <v/>
      </c>
      <c r="N183" s="79" t="str">
        <f ca="1">IF($C183="סה""כ",SUM(INDIRECT(ADDRESS(6,COLUMN())&amp;":"&amp;ADDRESS(ROW()-1,COLUMN()))),IFERROR(VLOOKUP($C183,הכנסות!$B:$Y,N$4-1,FALSE),""))</f>
        <v/>
      </c>
      <c r="O183" s="79" t="str">
        <f ca="1">IF($C183="סה""כ",SUM(INDIRECT(ADDRESS(6,COLUMN())&amp;":"&amp;ADDRESS(ROW()-1,COLUMN()))),IFERROR(VLOOKUP($C183,הכנסות!$B:$Y,O$4-1,FALSE),""))</f>
        <v/>
      </c>
    </row>
    <row r="184" spans="1:15" ht="16.5" thickBot="1" x14ac:dyDescent="0.3">
      <c r="A184" s="52">
        <f t="shared" si="3"/>
        <v>0</v>
      </c>
      <c r="C184" s="75" t="str">
        <f>IF(OR(C183="סה""כ",C183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4" s="76" t="str">
        <f>IF(C184="סה""כ","",IFERROR(VLOOKUP($C184,הכנסות!$B:$X,5,FALSE),""))</f>
        <v/>
      </c>
      <c r="E184" s="77">
        <v>167435</v>
      </c>
      <c r="F184" s="77">
        <v>114565</v>
      </c>
      <c r="G184" s="77">
        <v>145246</v>
      </c>
      <c r="H184" s="78">
        <v>251440</v>
      </c>
      <c r="I184" s="78">
        <v>201029</v>
      </c>
      <c r="J184" s="78">
        <v>265358.28000000003</v>
      </c>
      <c r="K184" s="79" t="str">
        <f ca="1">IF($C184="סה""כ",SUM(INDIRECT(ADDRESS(6,COLUMN())&amp;":"&amp;ADDRESS(ROW()-1,COLUMN()))),IFERROR(VLOOKUP($C184,הכנסות!$B:$Y,K$4-1,FALSE),""))</f>
        <v/>
      </c>
      <c r="L184" s="79" t="str">
        <f ca="1">IF($C184="סה""כ",SUM(INDIRECT(ADDRESS(6,COLUMN())&amp;":"&amp;ADDRESS(ROW()-1,COLUMN()))),IFERROR(VLOOKUP($C184,הכנסות!$B:$Y,L$4-1,FALSE),""))</f>
        <v/>
      </c>
      <c r="M184" s="79" t="str">
        <f ca="1">IF($C184="סה""כ",SUM(INDIRECT(ADDRESS(6,COLUMN())&amp;":"&amp;ADDRESS(ROW()-1,COLUMN()))),IFERROR(VLOOKUP($C184,הכנסות!$B:$Y,M$4-1,FALSE),""))</f>
        <v/>
      </c>
      <c r="N184" s="79" t="str">
        <f ca="1">IF($C184="סה""כ",SUM(INDIRECT(ADDRESS(6,COLUMN())&amp;":"&amp;ADDRESS(ROW()-1,COLUMN()))),IFERROR(VLOOKUP($C184,הכנסות!$B:$Y,N$4-1,FALSE),""))</f>
        <v/>
      </c>
      <c r="O184" s="79" t="str">
        <f ca="1">IF($C184="סה""כ",SUM(INDIRECT(ADDRESS(6,COLUMN())&amp;":"&amp;ADDRESS(ROW()-1,COLUMN()))),IFERROR(VLOOKUP($C184,הכנסות!$B:$Y,O$4-1,FALSE),""))</f>
        <v/>
      </c>
    </row>
    <row r="185" spans="1:15" ht="16.5" thickBot="1" x14ac:dyDescent="0.3">
      <c r="A185" s="52">
        <f t="shared" si="3"/>
        <v>0</v>
      </c>
      <c r="C185" s="75" t="str">
        <f>IF(OR(C184="סה""כ",C184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5" s="76" t="str">
        <f>IF(C185="סה""כ","",IFERROR(VLOOKUP($C185,הכנסות!$B:$X,5,FALSE),""))</f>
        <v/>
      </c>
      <c r="E185" s="77">
        <v>167435</v>
      </c>
      <c r="F185" s="77">
        <v>114565</v>
      </c>
      <c r="G185" s="77">
        <v>145246</v>
      </c>
      <c r="H185" s="78">
        <v>251440</v>
      </c>
      <c r="I185" s="78">
        <v>201029</v>
      </c>
      <c r="J185" s="78">
        <v>265358.28000000003</v>
      </c>
      <c r="K185" s="79" t="str">
        <f ca="1">IF($C185="סה""כ",SUM(INDIRECT(ADDRESS(6,COLUMN())&amp;":"&amp;ADDRESS(ROW()-1,COLUMN()))),IFERROR(VLOOKUP($C185,הכנסות!$B:$Y,K$4-1,FALSE),""))</f>
        <v/>
      </c>
      <c r="L185" s="79" t="str">
        <f ca="1">IF($C185="סה""כ",SUM(INDIRECT(ADDRESS(6,COLUMN())&amp;":"&amp;ADDRESS(ROW()-1,COLUMN()))),IFERROR(VLOOKUP($C185,הכנסות!$B:$Y,L$4-1,FALSE),""))</f>
        <v/>
      </c>
      <c r="M185" s="79" t="str">
        <f ca="1">IF($C185="סה""כ",SUM(INDIRECT(ADDRESS(6,COLUMN())&amp;":"&amp;ADDRESS(ROW()-1,COLUMN()))),IFERROR(VLOOKUP($C185,הכנסות!$B:$Y,M$4-1,FALSE),""))</f>
        <v/>
      </c>
      <c r="N185" s="79" t="str">
        <f ca="1">IF($C185="סה""כ",SUM(INDIRECT(ADDRESS(6,COLUMN())&amp;":"&amp;ADDRESS(ROW()-1,COLUMN()))),IFERROR(VLOOKUP($C185,הכנסות!$B:$Y,N$4-1,FALSE),""))</f>
        <v/>
      </c>
      <c r="O185" s="79" t="str">
        <f ca="1">IF($C185="סה""כ",SUM(INDIRECT(ADDRESS(6,COLUMN())&amp;":"&amp;ADDRESS(ROW()-1,COLUMN()))),IFERROR(VLOOKUP($C185,הכנסות!$B:$Y,O$4-1,FALSE),""))</f>
        <v/>
      </c>
    </row>
    <row r="186" spans="1:15" ht="16.5" thickBot="1" x14ac:dyDescent="0.3">
      <c r="A186" s="52">
        <f t="shared" si="3"/>
        <v>0</v>
      </c>
      <c r="C186" s="75" t="str">
        <f>IF(OR(C185="סה""כ",C185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6" s="76" t="str">
        <f>IF(C186="סה""כ","",IFERROR(VLOOKUP($C186,הכנסות!$B:$X,5,FALSE),""))</f>
        <v/>
      </c>
      <c r="E186" s="77">
        <v>167435</v>
      </c>
      <c r="F186" s="77">
        <v>114565</v>
      </c>
      <c r="G186" s="77">
        <v>145246</v>
      </c>
      <c r="H186" s="78">
        <v>251440</v>
      </c>
      <c r="I186" s="78">
        <v>201029</v>
      </c>
      <c r="J186" s="78">
        <v>265358.28000000003</v>
      </c>
      <c r="K186" s="79" t="str">
        <f ca="1">IF($C186="סה""כ",SUM(INDIRECT(ADDRESS(6,COLUMN())&amp;":"&amp;ADDRESS(ROW()-1,COLUMN()))),IFERROR(VLOOKUP($C186,הכנסות!$B:$Y,K$4-1,FALSE),""))</f>
        <v/>
      </c>
      <c r="L186" s="79" t="str">
        <f ca="1">IF($C186="סה""כ",SUM(INDIRECT(ADDRESS(6,COLUMN())&amp;":"&amp;ADDRESS(ROW()-1,COLUMN()))),IFERROR(VLOOKUP($C186,הכנסות!$B:$Y,L$4-1,FALSE),""))</f>
        <v/>
      </c>
      <c r="M186" s="79" t="str">
        <f ca="1">IF($C186="סה""כ",SUM(INDIRECT(ADDRESS(6,COLUMN())&amp;":"&amp;ADDRESS(ROW()-1,COLUMN()))),IFERROR(VLOOKUP($C186,הכנסות!$B:$Y,M$4-1,FALSE),""))</f>
        <v/>
      </c>
      <c r="N186" s="79" t="str">
        <f ca="1">IF($C186="סה""כ",SUM(INDIRECT(ADDRESS(6,COLUMN())&amp;":"&amp;ADDRESS(ROW()-1,COLUMN()))),IFERROR(VLOOKUP($C186,הכנסות!$B:$Y,N$4-1,FALSE),""))</f>
        <v/>
      </c>
      <c r="O186" s="79" t="str">
        <f ca="1">IF($C186="סה""כ",SUM(INDIRECT(ADDRESS(6,COLUMN())&amp;":"&amp;ADDRESS(ROW()-1,COLUMN()))),IFERROR(VLOOKUP($C186,הכנסות!$B:$Y,O$4-1,FALSE),""))</f>
        <v/>
      </c>
    </row>
    <row r="187" spans="1:15" ht="16.5" thickBot="1" x14ac:dyDescent="0.3">
      <c r="A187" s="52">
        <f t="shared" si="3"/>
        <v>0</v>
      </c>
      <c r="C187" s="75" t="str">
        <f>IF(OR(C186="סה""כ",C186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7" s="76" t="str">
        <f>IF(C187="סה""כ","",IFERROR(VLOOKUP($C187,הכנסות!$B:$X,5,FALSE),""))</f>
        <v/>
      </c>
      <c r="E187" s="77">
        <v>167435</v>
      </c>
      <c r="F187" s="77">
        <v>114565</v>
      </c>
      <c r="G187" s="77">
        <v>145246</v>
      </c>
      <c r="H187" s="78">
        <v>251440</v>
      </c>
      <c r="I187" s="78">
        <v>201029</v>
      </c>
      <c r="J187" s="78">
        <v>265358.28000000003</v>
      </c>
      <c r="K187" s="79" t="str">
        <f ca="1">IF($C187="סה""כ",SUM(INDIRECT(ADDRESS(6,COLUMN())&amp;":"&amp;ADDRESS(ROW()-1,COLUMN()))),IFERROR(VLOOKUP($C187,הכנסות!$B:$Y,K$4-1,FALSE),""))</f>
        <v/>
      </c>
      <c r="L187" s="79" t="str">
        <f ca="1">IF($C187="סה""כ",SUM(INDIRECT(ADDRESS(6,COLUMN())&amp;":"&amp;ADDRESS(ROW()-1,COLUMN()))),IFERROR(VLOOKUP($C187,הכנסות!$B:$Y,L$4-1,FALSE),""))</f>
        <v/>
      </c>
      <c r="M187" s="79" t="str">
        <f ca="1">IF($C187="סה""כ",SUM(INDIRECT(ADDRESS(6,COLUMN())&amp;":"&amp;ADDRESS(ROW()-1,COLUMN()))),IFERROR(VLOOKUP($C187,הכנסות!$B:$Y,M$4-1,FALSE),""))</f>
        <v/>
      </c>
      <c r="N187" s="79" t="str">
        <f ca="1">IF($C187="סה""כ",SUM(INDIRECT(ADDRESS(6,COLUMN())&amp;":"&amp;ADDRESS(ROW()-1,COLUMN()))),IFERROR(VLOOKUP($C187,הכנסות!$B:$Y,N$4-1,FALSE),""))</f>
        <v/>
      </c>
      <c r="O187" s="79" t="str">
        <f ca="1">IF($C187="סה""כ",SUM(INDIRECT(ADDRESS(6,COLUMN())&amp;":"&amp;ADDRESS(ROW()-1,COLUMN()))),IFERROR(VLOOKUP($C187,הכנסות!$B:$Y,O$4-1,FALSE),""))</f>
        <v/>
      </c>
    </row>
    <row r="188" spans="1:15" ht="16.5" thickBot="1" x14ac:dyDescent="0.3">
      <c r="A188" s="52">
        <f t="shared" si="3"/>
        <v>0</v>
      </c>
      <c r="C188" s="75" t="str">
        <f>IF(OR(C187="סה""כ",C187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8" s="76" t="str">
        <f>IF(C188="סה""כ","",IFERROR(VLOOKUP($C188,הכנסות!$B:$X,5,FALSE),""))</f>
        <v/>
      </c>
      <c r="E188" s="77">
        <v>167435</v>
      </c>
      <c r="F188" s="77">
        <v>114565</v>
      </c>
      <c r="G188" s="77">
        <v>145246</v>
      </c>
      <c r="H188" s="78">
        <v>251440</v>
      </c>
      <c r="I188" s="78">
        <v>201029</v>
      </c>
      <c r="J188" s="78">
        <v>265358.28000000003</v>
      </c>
      <c r="K188" s="79" t="str">
        <f ca="1">IF($C188="סה""כ",SUM(INDIRECT(ADDRESS(6,COLUMN())&amp;":"&amp;ADDRESS(ROW()-1,COLUMN()))),IFERROR(VLOOKUP($C188,הכנסות!$B:$Y,K$4-1,FALSE),""))</f>
        <v/>
      </c>
      <c r="L188" s="79" t="str">
        <f ca="1">IF($C188="סה""כ",SUM(INDIRECT(ADDRESS(6,COLUMN())&amp;":"&amp;ADDRESS(ROW()-1,COLUMN()))),IFERROR(VLOOKUP($C188,הכנסות!$B:$Y,L$4-1,FALSE),""))</f>
        <v/>
      </c>
      <c r="M188" s="79" t="str">
        <f ca="1">IF($C188="סה""כ",SUM(INDIRECT(ADDRESS(6,COLUMN())&amp;":"&amp;ADDRESS(ROW()-1,COLUMN()))),IFERROR(VLOOKUP($C188,הכנסות!$B:$Y,M$4-1,FALSE),""))</f>
        <v/>
      </c>
      <c r="N188" s="79" t="str">
        <f ca="1">IF($C188="סה""כ",SUM(INDIRECT(ADDRESS(6,COLUMN())&amp;":"&amp;ADDRESS(ROW()-1,COLUMN()))),IFERROR(VLOOKUP($C188,הכנסות!$B:$Y,N$4-1,FALSE),""))</f>
        <v/>
      </c>
      <c r="O188" s="79" t="str">
        <f ca="1">IF($C188="סה""כ",SUM(INDIRECT(ADDRESS(6,COLUMN())&amp;":"&amp;ADDRESS(ROW()-1,COLUMN()))),IFERROR(VLOOKUP($C188,הכנסות!$B:$Y,O$4-1,FALSE),""))</f>
        <v/>
      </c>
    </row>
    <row r="189" spans="1:15" ht="16.5" thickBot="1" x14ac:dyDescent="0.3">
      <c r="A189" s="52">
        <f t="shared" si="3"/>
        <v>0</v>
      </c>
      <c r="C189" s="75" t="str">
        <f>IF(OR(C188="סה""כ",C188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89" s="76" t="str">
        <f>IF(C189="סה""כ","",IFERROR(VLOOKUP($C189,הכנסות!$B:$X,5,FALSE),""))</f>
        <v/>
      </c>
      <c r="E189" s="77">
        <v>167435</v>
      </c>
      <c r="F189" s="77">
        <v>114565</v>
      </c>
      <c r="G189" s="77">
        <v>145246</v>
      </c>
      <c r="H189" s="78">
        <v>251440</v>
      </c>
      <c r="I189" s="78">
        <v>201029</v>
      </c>
      <c r="J189" s="78">
        <v>265358.28000000003</v>
      </c>
      <c r="K189" s="79" t="str">
        <f ca="1">IF($C189="סה""כ",SUM(INDIRECT(ADDRESS(6,COLUMN())&amp;":"&amp;ADDRESS(ROW()-1,COLUMN()))),IFERROR(VLOOKUP($C189,הכנסות!$B:$Y,K$4-1,FALSE),""))</f>
        <v/>
      </c>
      <c r="L189" s="79" t="str">
        <f ca="1">IF($C189="סה""כ",SUM(INDIRECT(ADDRESS(6,COLUMN())&amp;":"&amp;ADDRESS(ROW()-1,COLUMN()))),IFERROR(VLOOKUP($C189,הכנסות!$B:$Y,L$4-1,FALSE),""))</f>
        <v/>
      </c>
      <c r="M189" s="79" t="str">
        <f ca="1">IF($C189="סה""כ",SUM(INDIRECT(ADDRESS(6,COLUMN())&amp;":"&amp;ADDRESS(ROW()-1,COLUMN()))),IFERROR(VLOOKUP($C189,הכנסות!$B:$Y,M$4-1,FALSE),""))</f>
        <v/>
      </c>
      <c r="N189" s="79" t="str">
        <f ca="1">IF($C189="סה""כ",SUM(INDIRECT(ADDRESS(6,COLUMN())&amp;":"&amp;ADDRESS(ROW()-1,COLUMN()))),IFERROR(VLOOKUP($C189,הכנסות!$B:$Y,N$4-1,FALSE),""))</f>
        <v/>
      </c>
      <c r="O189" s="79" t="str">
        <f ca="1">IF($C189="סה""כ",SUM(INDIRECT(ADDRESS(6,COLUMN())&amp;":"&amp;ADDRESS(ROW()-1,COLUMN()))),IFERROR(VLOOKUP($C189,הכנסות!$B:$Y,O$4-1,FALSE),""))</f>
        <v/>
      </c>
    </row>
    <row r="190" spans="1:15" ht="16.5" thickBot="1" x14ac:dyDescent="0.3">
      <c r="A190" s="52">
        <f t="shared" si="3"/>
        <v>0</v>
      </c>
      <c r="C190" s="75" t="str">
        <f>IF(OR(C189="סה""כ",C189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0" s="76" t="str">
        <f>IF(C190="סה""כ","",IFERROR(VLOOKUP($C190,הכנסות!$B:$X,5,FALSE),""))</f>
        <v/>
      </c>
      <c r="E190" s="77">
        <v>167435</v>
      </c>
      <c r="F190" s="77">
        <v>114565</v>
      </c>
      <c r="G190" s="77">
        <v>145246</v>
      </c>
      <c r="H190" s="78">
        <v>251440</v>
      </c>
      <c r="I190" s="78">
        <v>201029</v>
      </c>
      <c r="J190" s="78">
        <v>265358.28000000003</v>
      </c>
      <c r="K190" s="79" t="str">
        <f ca="1">IF($C190="סה""כ",SUM(INDIRECT(ADDRESS(6,COLUMN())&amp;":"&amp;ADDRESS(ROW()-1,COLUMN()))),IFERROR(VLOOKUP($C190,הכנסות!$B:$Y,K$4-1,FALSE),""))</f>
        <v/>
      </c>
      <c r="L190" s="79" t="str">
        <f ca="1">IF($C190="סה""כ",SUM(INDIRECT(ADDRESS(6,COLUMN())&amp;":"&amp;ADDRESS(ROW()-1,COLUMN()))),IFERROR(VLOOKUP($C190,הכנסות!$B:$Y,L$4-1,FALSE),""))</f>
        <v/>
      </c>
      <c r="M190" s="79" t="str">
        <f ca="1">IF($C190="סה""כ",SUM(INDIRECT(ADDRESS(6,COLUMN())&amp;":"&amp;ADDRESS(ROW()-1,COLUMN()))),IFERROR(VLOOKUP($C190,הכנסות!$B:$Y,M$4-1,FALSE),""))</f>
        <v/>
      </c>
      <c r="N190" s="79" t="str">
        <f ca="1">IF($C190="סה""כ",SUM(INDIRECT(ADDRESS(6,COLUMN())&amp;":"&amp;ADDRESS(ROW()-1,COLUMN()))),IFERROR(VLOOKUP($C190,הכנסות!$B:$Y,N$4-1,FALSE),""))</f>
        <v/>
      </c>
      <c r="O190" s="79" t="str">
        <f ca="1">IF($C190="סה""כ",SUM(INDIRECT(ADDRESS(6,COLUMN())&amp;":"&amp;ADDRESS(ROW()-1,COLUMN()))),IFERROR(VLOOKUP($C190,הכנסות!$B:$Y,O$4-1,FALSE),""))</f>
        <v/>
      </c>
    </row>
    <row r="191" spans="1:15" ht="16.5" thickBot="1" x14ac:dyDescent="0.3">
      <c r="A191" s="52">
        <f t="shared" si="3"/>
        <v>0</v>
      </c>
      <c r="C191" s="75" t="str">
        <f>IF(OR(C190="סה""כ",C190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1" s="76" t="str">
        <f>IF(C191="סה""כ","",IFERROR(VLOOKUP($C191,הכנסות!$B:$X,5,FALSE),""))</f>
        <v/>
      </c>
      <c r="E191" s="77">
        <v>167435</v>
      </c>
      <c r="F191" s="77">
        <v>114565</v>
      </c>
      <c r="G191" s="77">
        <v>145246</v>
      </c>
      <c r="H191" s="78">
        <v>251440</v>
      </c>
      <c r="I191" s="78">
        <v>201029</v>
      </c>
      <c r="J191" s="78">
        <v>265358.28000000003</v>
      </c>
      <c r="K191" s="79" t="str">
        <f ca="1">IF($C191="סה""כ",SUM(INDIRECT(ADDRESS(6,COLUMN())&amp;":"&amp;ADDRESS(ROW()-1,COLUMN()))),IFERROR(VLOOKUP($C191,הכנסות!$B:$Y,K$4-1,FALSE),""))</f>
        <v/>
      </c>
      <c r="L191" s="79" t="str">
        <f ca="1">IF($C191="סה""כ",SUM(INDIRECT(ADDRESS(6,COLUMN())&amp;":"&amp;ADDRESS(ROW()-1,COLUMN()))),IFERROR(VLOOKUP($C191,הכנסות!$B:$Y,L$4-1,FALSE),""))</f>
        <v/>
      </c>
      <c r="M191" s="79" t="str">
        <f ca="1">IF($C191="סה""כ",SUM(INDIRECT(ADDRESS(6,COLUMN())&amp;":"&amp;ADDRESS(ROW()-1,COLUMN()))),IFERROR(VLOOKUP($C191,הכנסות!$B:$Y,M$4-1,FALSE),""))</f>
        <v/>
      </c>
      <c r="N191" s="79" t="str">
        <f ca="1">IF($C191="סה""כ",SUM(INDIRECT(ADDRESS(6,COLUMN())&amp;":"&amp;ADDRESS(ROW()-1,COLUMN()))),IFERROR(VLOOKUP($C191,הכנסות!$B:$Y,N$4-1,FALSE),""))</f>
        <v/>
      </c>
      <c r="O191" s="79" t="str">
        <f ca="1">IF($C191="סה""כ",SUM(INDIRECT(ADDRESS(6,COLUMN())&amp;":"&amp;ADDRESS(ROW()-1,COLUMN()))),IFERROR(VLOOKUP($C191,הכנסות!$B:$Y,O$4-1,FALSE),""))</f>
        <v/>
      </c>
    </row>
    <row r="192" spans="1:15" ht="16.5" thickBot="1" x14ac:dyDescent="0.3">
      <c r="A192" s="52">
        <f t="shared" si="3"/>
        <v>0</v>
      </c>
      <c r="C192" s="75" t="str">
        <f>IF(OR(C191="סה""כ",C191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2" s="76" t="str">
        <f>IF(C192="סה""כ","",IFERROR(VLOOKUP($C192,הכנסות!$B:$X,5,FALSE),""))</f>
        <v/>
      </c>
      <c r="E192" s="77">
        <v>167435</v>
      </c>
      <c r="F192" s="77">
        <v>114565</v>
      </c>
      <c r="G192" s="77">
        <v>145246</v>
      </c>
      <c r="H192" s="78">
        <v>251440</v>
      </c>
      <c r="I192" s="78">
        <v>201029</v>
      </c>
      <c r="J192" s="78">
        <v>265358.28000000003</v>
      </c>
      <c r="K192" s="79" t="str">
        <f ca="1">IF($C192="סה""כ",SUM(INDIRECT(ADDRESS(6,COLUMN())&amp;":"&amp;ADDRESS(ROW()-1,COLUMN()))),IFERROR(VLOOKUP($C192,הכנסות!$B:$Y,K$4-1,FALSE),""))</f>
        <v/>
      </c>
      <c r="L192" s="79" t="str">
        <f ca="1">IF($C192="סה""כ",SUM(INDIRECT(ADDRESS(6,COLUMN())&amp;":"&amp;ADDRESS(ROW()-1,COLUMN()))),IFERROR(VLOOKUP($C192,הכנסות!$B:$Y,L$4-1,FALSE),""))</f>
        <v/>
      </c>
      <c r="M192" s="79" t="str">
        <f ca="1">IF($C192="סה""כ",SUM(INDIRECT(ADDRESS(6,COLUMN())&amp;":"&amp;ADDRESS(ROW()-1,COLUMN()))),IFERROR(VLOOKUP($C192,הכנסות!$B:$Y,M$4-1,FALSE),""))</f>
        <v/>
      </c>
      <c r="N192" s="79" t="str">
        <f ca="1">IF($C192="סה""כ",SUM(INDIRECT(ADDRESS(6,COLUMN())&amp;":"&amp;ADDRESS(ROW()-1,COLUMN()))),IFERROR(VLOOKUP($C192,הכנסות!$B:$Y,N$4-1,FALSE),""))</f>
        <v/>
      </c>
      <c r="O192" s="79" t="str">
        <f ca="1">IF($C192="סה""כ",SUM(INDIRECT(ADDRESS(6,COLUMN())&amp;":"&amp;ADDRESS(ROW()-1,COLUMN()))),IFERROR(VLOOKUP($C192,הכנסות!$B:$Y,O$4-1,FALSE),""))</f>
        <v/>
      </c>
    </row>
    <row r="193" spans="1:15" ht="16.5" thickBot="1" x14ac:dyDescent="0.3">
      <c r="A193" s="52">
        <f t="shared" si="3"/>
        <v>0</v>
      </c>
      <c r="C193" s="75" t="str">
        <f>IF(OR(C192="סה""כ",C192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3" s="76" t="str">
        <f>IF(C193="סה""כ","",IFERROR(VLOOKUP($C193,הכנסות!$B:$X,5,FALSE),""))</f>
        <v/>
      </c>
      <c r="E193" s="77">
        <v>167435</v>
      </c>
      <c r="F193" s="77">
        <v>114565</v>
      </c>
      <c r="G193" s="77">
        <v>145246</v>
      </c>
      <c r="H193" s="78">
        <v>251440</v>
      </c>
      <c r="I193" s="78">
        <v>201029</v>
      </c>
      <c r="J193" s="78">
        <v>265358.28000000003</v>
      </c>
      <c r="K193" s="79" t="str">
        <f ca="1">IF($C193="סה""כ",SUM(INDIRECT(ADDRESS(6,COLUMN())&amp;":"&amp;ADDRESS(ROW()-1,COLUMN()))),IFERROR(VLOOKUP($C193,הכנסות!$B:$Y,K$4-1,FALSE),""))</f>
        <v/>
      </c>
      <c r="L193" s="79" t="str">
        <f ca="1">IF($C193="סה""כ",SUM(INDIRECT(ADDRESS(6,COLUMN())&amp;":"&amp;ADDRESS(ROW()-1,COLUMN()))),IFERROR(VLOOKUP($C193,הכנסות!$B:$Y,L$4-1,FALSE),""))</f>
        <v/>
      </c>
      <c r="M193" s="79" t="str">
        <f ca="1">IF($C193="סה""כ",SUM(INDIRECT(ADDRESS(6,COLUMN())&amp;":"&amp;ADDRESS(ROW()-1,COLUMN()))),IFERROR(VLOOKUP($C193,הכנסות!$B:$Y,M$4-1,FALSE),""))</f>
        <v/>
      </c>
      <c r="N193" s="79" t="str">
        <f ca="1">IF($C193="סה""כ",SUM(INDIRECT(ADDRESS(6,COLUMN())&amp;":"&amp;ADDRESS(ROW()-1,COLUMN()))),IFERROR(VLOOKUP($C193,הכנסות!$B:$Y,N$4-1,FALSE),""))</f>
        <v/>
      </c>
      <c r="O193" s="79" t="str">
        <f ca="1">IF($C193="סה""כ",SUM(INDIRECT(ADDRESS(6,COLUMN())&amp;":"&amp;ADDRESS(ROW()-1,COLUMN()))),IFERROR(VLOOKUP($C193,הכנסות!$B:$Y,O$4-1,FALSE),""))</f>
        <v/>
      </c>
    </row>
    <row r="194" spans="1:15" ht="16.5" thickBot="1" x14ac:dyDescent="0.3">
      <c r="A194" s="52">
        <f t="shared" si="3"/>
        <v>0</v>
      </c>
      <c r="C194" s="75" t="str">
        <f>IF(OR(C193="סה""כ",C193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4" s="76" t="str">
        <f>IF(C194="סה""כ","",IFERROR(VLOOKUP($C194,הכנסות!$B:$X,5,FALSE),""))</f>
        <v/>
      </c>
      <c r="E194" s="77">
        <v>167435</v>
      </c>
      <c r="F194" s="77">
        <v>114565</v>
      </c>
      <c r="G194" s="77">
        <v>145246</v>
      </c>
      <c r="H194" s="78">
        <v>251440</v>
      </c>
      <c r="I194" s="78">
        <v>201029</v>
      </c>
      <c r="J194" s="78">
        <v>265358.28000000003</v>
      </c>
      <c r="K194" s="79" t="str">
        <f ca="1">IF($C194="סה""כ",SUM(INDIRECT(ADDRESS(6,COLUMN())&amp;":"&amp;ADDRESS(ROW()-1,COLUMN()))),IFERROR(VLOOKUP($C194,הכנסות!$B:$Y,K$4-1,FALSE),""))</f>
        <v/>
      </c>
      <c r="L194" s="79" t="str">
        <f ca="1">IF($C194="סה""כ",SUM(INDIRECT(ADDRESS(6,COLUMN())&amp;":"&amp;ADDRESS(ROW()-1,COLUMN()))),IFERROR(VLOOKUP($C194,הכנסות!$B:$Y,L$4-1,FALSE),""))</f>
        <v/>
      </c>
      <c r="M194" s="79" t="str">
        <f ca="1">IF($C194="סה""כ",SUM(INDIRECT(ADDRESS(6,COLUMN())&amp;":"&amp;ADDRESS(ROW()-1,COLUMN()))),IFERROR(VLOOKUP($C194,הכנסות!$B:$Y,M$4-1,FALSE),""))</f>
        <v/>
      </c>
      <c r="N194" s="79" t="str">
        <f ca="1">IF($C194="סה""כ",SUM(INDIRECT(ADDRESS(6,COLUMN())&amp;":"&amp;ADDRESS(ROW()-1,COLUMN()))),IFERROR(VLOOKUP($C194,הכנסות!$B:$Y,N$4-1,FALSE),""))</f>
        <v/>
      </c>
      <c r="O194" s="79" t="str">
        <f ca="1">IF($C194="סה""כ",SUM(INDIRECT(ADDRESS(6,COLUMN())&amp;":"&amp;ADDRESS(ROW()-1,COLUMN()))),IFERROR(VLOOKUP($C194,הכנסות!$B:$Y,O$4-1,FALSE),""))</f>
        <v/>
      </c>
    </row>
    <row r="195" spans="1:15" ht="16.5" thickBot="1" x14ac:dyDescent="0.3">
      <c r="A195" s="52">
        <f t="shared" si="3"/>
        <v>0</v>
      </c>
      <c r="C195" s="75" t="str">
        <f>IF(OR(C194="סה""כ",C194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5" s="76" t="str">
        <f>IF(C195="סה""כ","",IFERROR(VLOOKUP($C195,הכנסות!$B:$X,5,FALSE),""))</f>
        <v/>
      </c>
      <c r="E195" s="77">
        <v>167435</v>
      </c>
      <c r="F195" s="77">
        <v>114565</v>
      </c>
      <c r="G195" s="77">
        <v>145246</v>
      </c>
      <c r="H195" s="78">
        <v>251440</v>
      </c>
      <c r="I195" s="78">
        <v>201029</v>
      </c>
      <c r="J195" s="78">
        <v>265358.28000000003</v>
      </c>
      <c r="K195" s="79" t="str">
        <f ca="1">IF($C195="סה""כ",SUM(INDIRECT(ADDRESS(6,COLUMN())&amp;":"&amp;ADDRESS(ROW()-1,COLUMN()))),IFERROR(VLOOKUP($C195,הכנסות!$B:$Y,K$4-1,FALSE),""))</f>
        <v/>
      </c>
      <c r="L195" s="79" t="str">
        <f ca="1">IF($C195="סה""כ",SUM(INDIRECT(ADDRESS(6,COLUMN())&amp;":"&amp;ADDRESS(ROW()-1,COLUMN()))),IFERROR(VLOOKUP($C195,הכנסות!$B:$Y,L$4-1,FALSE),""))</f>
        <v/>
      </c>
      <c r="M195" s="79" t="str">
        <f ca="1">IF($C195="סה""כ",SUM(INDIRECT(ADDRESS(6,COLUMN())&amp;":"&amp;ADDRESS(ROW()-1,COLUMN()))),IFERROR(VLOOKUP($C195,הכנסות!$B:$Y,M$4-1,FALSE),""))</f>
        <v/>
      </c>
      <c r="N195" s="79" t="str">
        <f ca="1">IF($C195="סה""כ",SUM(INDIRECT(ADDRESS(6,COLUMN())&amp;":"&amp;ADDRESS(ROW()-1,COLUMN()))),IFERROR(VLOOKUP($C195,הכנסות!$B:$Y,N$4-1,FALSE),""))</f>
        <v/>
      </c>
      <c r="O195" s="79" t="str">
        <f ca="1">IF($C195="סה""כ",SUM(INDIRECT(ADDRESS(6,COLUMN())&amp;":"&amp;ADDRESS(ROW()-1,COLUMN()))),IFERROR(VLOOKUP($C195,הכנסות!$B:$Y,O$4-1,FALSE),""))</f>
        <v/>
      </c>
    </row>
    <row r="196" spans="1:15" ht="16.5" thickBot="1" x14ac:dyDescent="0.3">
      <c r="A196" s="52">
        <f t="shared" si="3"/>
        <v>0</v>
      </c>
      <c r="C196" s="75" t="str">
        <f>IF(OR(C195="סה""כ",C195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6" s="76" t="str">
        <f>IF(C196="סה""כ","",IFERROR(VLOOKUP($C196,הכנסות!$B:$X,5,FALSE),""))</f>
        <v/>
      </c>
      <c r="E196" s="77">
        <v>167435</v>
      </c>
      <c r="F196" s="77">
        <v>114565</v>
      </c>
      <c r="G196" s="77">
        <v>145246</v>
      </c>
      <c r="H196" s="78">
        <v>251440</v>
      </c>
      <c r="I196" s="78">
        <v>201029</v>
      </c>
      <c r="J196" s="78">
        <v>265358.28000000003</v>
      </c>
      <c r="K196" s="79" t="str">
        <f ca="1">IF($C196="סה""כ",SUM(INDIRECT(ADDRESS(6,COLUMN())&amp;":"&amp;ADDRESS(ROW()-1,COLUMN()))),IFERROR(VLOOKUP($C196,הכנסות!$B:$Y,K$4-1,FALSE),""))</f>
        <v/>
      </c>
      <c r="L196" s="79" t="str">
        <f ca="1">IF($C196="סה""כ",SUM(INDIRECT(ADDRESS(6,COLUMN())&amp;":"&amp;ADDRESS(ROW()-1,COLUMN()))),IFERROR(VLOOKUP($C196,הכנסות!$B:$Y,L$4-1,FALSE),""))</f>
        <v/>
      </c>
      <c r="M196" s="79" t="str">
        <f ca="1">IF($C196="סה""כ",SUM(INDIRECT(ADDRESS(6,COLUMN())&amp;":"&amp;ADDRESS(ROW()-1,COLUMN()))),IFERROR(VLOOKUP($C196,הכנסות!$B:$Y,M$4-1,FALSE),""))</f>
        <v/>
      </c>
      <c r="N196" s="79" t="str">
        <f ca="1">IF($C196="סה""כ",SUM(INDIRECT(ADDRESS(6,COLUMN())&amp;":"&amp;ADDRESS(ROW()-1,COLUMN()))),IFERROR(VLOOKUP($C196,הכנסות!$B:$Y,N$4-1,FALSE),""))</f>
        <v/>
      </c>
      <c r="O196" s="79" t="str">
        <f ca="1">IF($C196="סה""כ",SUM(INDIRECT(ADDRESS(6,COLUMN())&amp;":"&amp;ADDRESS(ROW()-1,COLUMN()))),IFERROR(VLOOKUP($C196,הכנסות!$B:$Y,O$4-1,FALSE),""))</f>
        <v/>
      </c>
    </row>
    <row r="197" spans="1:15" ht="16.5" thickBot="1" x14ac:dyDescent="0.3">
      <c r="A197" s="52">
        <f t="shared" si="3"/>
        <v>0</v>
      </c>
      <c r="C197" s="75" t="str">
        <f>IF(OR(C196="סה""כ",C196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7" s="76" t="str">
        <f>IF(C197="סה""כ","",IFERROR(VLOOKUP($C197,הכנסות!$B:$X,5,FALSE),""))</f>
        <v/>
      </c>
      <c r="E197" s="77">
        <v>167435</v>
      </c>
      <c r="F197" s="77">
        <v>114565</v>
      </c>
      <c r="G197" s="77">
        <v>145246</v>
      </c>
      <c r="H197" s="78">
        <v>251440</v>
      </c>
      <c r="I197" s="78">
        <v>201029</v>
      </c>
      <c r="J197" s="78">
        <v>265358.28000000003</v>
      </c>
      <c r="K197" s="79" t="str">
        <f ca="1">IF($C197="סה""כ",SUM(INDIRECT(ADDRESS(6,COLUMN())&amp;":"&amp;ADDRESS(ROW()-1,COLUMN()))),IFERROR(VLOOKUP($C197,הכנסות!$B:$Y,K$4-1,FALSE),""))</f>
        <v/>
      </c>
      <c r="L197" s="79" t="str">
        <f ca="1">IF($C197="סה""כ",SUM(INDIRECT(ADDRESS(6,COLUMN())&amp;":"&amp;ADDRESS(ROW()-1,COLUMN()))),IFERROR(VLOOKUP($C197,הכנסות!$B:$Y,L$4-1,FALSE),""))</f>
        <v/>
      </c>
      <c r="M197" s="79" t="str">
        <f ca="1">IF($C197="סה""כ",SUM(INDIRECT(ADDRESS(6,COLUMN())&amp;":"&amp;ADDRESS(ROW()-1,COLUMN()))),IFERROR(VLOOKUP($C197,הכנסות!$B:$Y,M$4-1,FALSE),""))</f>
        <v/>
      </c>
      <c r="N197" s="79" t="str">
        <f ca="1">IF($C197="סה""כ",SUM(INDIRECT(ADDRESS(6,COLUMN())&amp;":"&amp;ADDRESS(ROW()-1,COLUMN()))),IFERROR(VLOOKUP($C197,הכנסות!$B:$Y,N$4-1,FALSE),""))</f>
        <v/>
      </c>
      <c r="O197" s="79" t="str">
        <f ca="1">IF($C197="סה""כ",SUM(INDIRECT(ADDRESS(6,COLUMN())&amp;":"&amp;ADDRESS(ROW()-1,COLUMN()))),IFERROR(VLOOKUP($C197,הכנסות!$B:$Y,O$4-1,FALSE),""))</f>
        <v/>
      </c>
    </row>
    <row r="198" spans="1:15" ht="16.5" thickBot="1" x14ac:dyDescent="0.3">
      <c r="A198" s="52">
        <f t="shared" si="3"/>
        <v>0</v>
      </c>
      <c r="C198" s="75" t="str">
        <f>IF(OR(C197="סה""כ",C197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8" s="76" t="str">
        <f>IF(C198="סה""כ","",IFERROR(VLOOKUP($C198,הכנסות!$B:$X,5,FALSE),""))</f>
        <v/>
      </c>
      <c r="E198" s="77">
        <v>167435</v>
      </c>
      <c r="F198" s="77">
        <v>114565</v>
      </c>
      <c r="G198" s="77">
        <v>145246</v>
      </c>
      <c r="H198" s="78">
        <v>251440</v>
      </c>
      <c r="I198" s="78">
        <v>201029</v>
      </c>
      <c r="J198" s="78">
        <v>265358.28000000003</v>
      </c>
      <c r="K198" s="79" t="str">
        <f ca="1">IF($C198="סה""כ",SUM(INDIRECT(ADDRESS(6,COLUMN())&amp;":"&amp;ADDRESS(ROW()-1,COLUMN()))),IFERROR(VLOOKUP($C198,הכנסות!$B:$Y,K$4-1,FALSE),""))</f>
        <v/>
      </c>
      <c r="L198" s="79" t="str">
        <f ca="1">IF($C198="סה""כ",SUM(INDIRECT(ADDRESS(6,COLUMN())&amp;":"&amp;ADDRESS(ROW()-1,COLUMN()))),IFERROR(VLOOKUP($C198,הכנסות!$B:$Y,L$4-1,FALSE),""))</f>
        <v/>
      </c>
      <c r="M198" s="79" t="str">
        <f ca="1">IF($C198="סה""כ",SUM(INDIRECT(ADDRESS(6,COLUMN())&amp;":"&amp;ADDRESS(ROW()-1,COLUMN()))),IFERROR(VLOOKUP($C198,הכנסות!$B:$Y,M$4-1,FALSE),""))</f>
        <v/>
      </c>
      <c r="N198" s="79" t="str">
        <f ca="1">IF($C198="סה""כ",SUM(INDIRECT(ADDRESS(6,COLUMN())&amp;":"&amp;ADDRESS(ROW()-1,COLUMN()))),IFERROR(VLOOKUP($C198,הכנסות!$B:$Y,N$4-1,FALSE),""))</f>
        <v/>
      </c>
      <c r="O198" s="79" t="str">
        <f ca="1">IF($C198="סה""כ",SUM(INDIRECT(ADDRESS(6,COLUMN())&amp;":"&amp;ADDRESS(ROW()-1,COLUMN()))),IFERROR(VLOOKUP($C198,הכנסות!$B:$Y,O$4-1,FALSE),""))</f>
        <v/>
      </c>
    </row>
    <row r="199" spans="1:15" ht="16.5" thickBot="1" x14ac:dyDescent="0.3">
      <c r="A199" s="52">
        <f t="shared" ref="A199:A262" si="4">IF(C199&lt;2000000000,1,0)</f>
        <v>0</v>
      </c>
      <c r="C199" s="75" t="str">
        <f>IF(OR(C198="סה""כ",C198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199" s="76" t="str">
        <f>IF(C199="סה""כ","",IFERROR(VLOOKUP($C199,הכנסות!$B:$X,5,FALSE),""))</f>
        <v/>
      </c>
      <c r="E199" s="77">
        <v>167435</v>
      </c>
      <c r="F199" s="77">
        <v>114565</v>
      </c>
      <c r="G199" s="77">
        <v>145246</v>
      </c>
      <c r="H199" s="78">
        <v>251440</v>
      </c>
      <c r="I199" s="78">
        <v>201029</v>
      </c>
      <c r="J199" s="78">
        <v>265358.28000000003</v>
      </c>
      <c r="K199" s="79" t="str">
        <f ca="1">IF($C199="סה""כ",SUM(INDIRECT(ADDRESS(6,COLUMN())&amp;":"&amp;ADDRESS(ROW()-1,COLUMN()))),IFERROR(VLOOKUP($C199,הכנסות!$B:$Y,K$4-1,FALSE),""))</f>
        <v/>
      </c>
      <c r="L199" s="79" t="str">
        <f ca="1">IF($C199="סה""כ",SUM(INDIRECT(ADDRESS(6,COLUMN())&amp;":"&amp;ADDRESS(ROW()-1,COLUMN()))),IFERROR(VLOOKUP($C199,הכנסות!$B:$Y,L$4-1,FALSE),""))</f>
        <v/>
      </c>
      <c r="M199" s="79" t="str">
        <f ca="1">IF($C199="סה""כ",SUM(INDIRECT(ADDRESS(6,COLUMN())&amp;":"&amp;ADDRESS(ROW()-1,COLUMN()))),IFERROR(VLOOKUP($C199,הכנסות!$B:$Y,M$4-1,FALSE),""))</f>
        <v/>
      </c>
      <c r="N199" s="79" t="str">
        <f ca="1">IF($C199="סה""כ",SUM(INDIRECT(ADDRESS(6,COLUMN())&amp;":"&amp;ADDRESS(ROW()-1,COLUMN()))),IFERROR(VLOOKUP($C199,הכנסות!$B:$Y,N$4-1,FALSE),""))</f>
        <v/>
      </c>
      <c r="O199" s="79" t="str">
        <f ca="1">IF($C199="סה""כ",SUM(INDIRECT(ADDRESS(6,COLUMN())&amp;":"&amp;ADDRESS(ROW()-1,COLUMN()))),IFERROR(VLOOKUP($C199,הכנסות!$B:$Y,O$4-1,FALSE),""))</f>
        <v/>
      </c>
    </row>
    <row r="200" spans="1:15" ht="16.5" thickBot="1" x14ac:dyDescent="0.3">
      <c r="A200" s="52">
        <f t="shared" si="4"/>
        <v>0</v>
      </c>
      <c r="C200" s="75" t="str">
        <f>IF(OR(C199="סה""כ",C199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0" s="76" t="str">
        <f>IF(C200="סה""כ","",IFERROR(VLOOKUP($C200,הכנסות!$B:$X,5,FALSE),""))</f>
        <v/>
      </c>
      <c r="E200" s="77">
        <v>167435</v>
      </c>
      <c r="F200" s="77">
        <v>114565</v>
      </c>
      <c r="G200" s="77">
        <v>145246</v>
      </c>
      <c r="H200" s="78">
        <v>251440</v>
      </c>
      <c r="I200" s="78">
        <v>201029</v>
      </c>
      <c r="J200" s="78">
        <v>265358.28000000003</v>
      </c>
      <c r="K200" s="79" t="str">
        <f ca="1">IF($C200="סה""כ",SUM(INDIRECT(ADDRESS(6,COLUMN())&amp;":"&amp;ADDRESS(ROW()-1,COLUMN()))),IFERROR(VLOOKUP($C200,הכנסות!$B:$Y,K$4-1,FALSE),""))</f>
        <v/>
      </c>
      <c r="L200" s="79" t="str">
        <f ca="1">IF($C200="סה""כ",SUM(INDIRECT(ADDRESS(6,COLUMN())&amp;":"&amp;ADDRESS(ROW()-1,COLUMN()))),IFERROR(VLOOKUP($C200,הכנסות!$B:$Y,L$4-1,FALSE),""))</f>
        <v/>
      </c>
      <c r="M200" s="79" t="str">
        <f ca="1">IF($C200="סה""כ",SUM(INDIRECT(ADDRESS(6,COLUMN())&amp;":"&amp;ADDRESS(ROW()-1,COLUMN()))),IFERROR(VLOOKUP($C200,הכנסות!$B:$Y,M$4-1,FALSE),""))</f>
        <v/>
      </c>
      <c r="N200" s="79" t="str">
        <f ca="1">IF($C200="סה""כ",SUM(INDIRECT(ADDRESS(6,COLUMN())&amp;":"&amp;ADDRESS(ROW()-1,COLUMN()))),IFERROR(VLOOKUP($C200,הכנסות!$B:$Y,N$4-1,FALSE),""))</f>
        <v/>
      </c>
      <c r="O200" s="79" t="str">
        <f ca="1">IF($C200="סה""כ",SUM(INDIRECT(ADDRESS(6,COLUMN())&amp;":"&amp;ADDRESS(ROW()-1,COLUMN()))),IFERROR(VLOOKUP($C200,הכנסות!$B:$Y,O$4-1,FALSE),""))</f>
        <v/>
      </c>
    </row>
    <row r="201" spans="1:15" ht="16.5" thickBot="1" x14ac:dyDescent="0.3">
      <c r="A201" s="52">
        <f t="shared" si="4"/>
        <v>0</v>
      </c>
      <c r="C201" s="75" t="str">
        <f>IF(OR(C200="סה""כ",C200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1" s="76" t="str">
        <f>IF(C201="סה""כ","",IFERROR(VLOOKUP($C201,הכנסות!$B:$X,5,FALSE),""))</f>
        <v/>
      </c>
      <c r="E201" s="77">
        <v>167435</v>
      </c>
      <c r="F201" s="77">
        <v>114565</v>
      </c>
      <c r="G201" s="77">
        <v>145246</v>
      </c>
      <c r="H201" s="78">
        <v>251440</v>
      </c>
      <c r="I201" s="78">
        <v>201029</v>
      </c>
      <c r="J201" s="78">
        <v>265358.28000000003</v>
      </c>
      <c r="K201" s="79" t="str">
        <f ca="1">IF($C201="סה""כ",SUM(INDIRECT(ADDRESS(6,COLUMN())&amp;":"&amp;ADDRESS(ROW()-1,COLUMN()))),IFERROR(VLOOKUP($C201,הכנסות!$B:$Y,K$4-1,FALSE),""))</f>
        <v/>
      </c>
      <c r="L201" s="79" t="str">
        <f ca="1">IF($C201="סה""כ",SUM(INDIRECT(ADDRESS(6,COLUMN())&amp;":"&amp;ADDRESS(ROW()-1,COLUMN()))),IFERROR(VLOOKUP($C201,הכנסות!$B:$Y,L$4-1,FALSE),""))</f>
        <v/>
      </c>
      <c r="M201" s="79" t="str">
        <f ca="1">IF($C201="סה""כ",SUM(INDIRECT(ADDRESS(6,COLUMN())&amp;":"&amp;ADDRESS(ROW()-1,COLUMN()))),IFERROR(VLOOKUP($C201,הכנסות!$B:$Y,M$4-1,FALSE),""))</f>
        <v/>
      </c>
      <c r="N201" s="79" t="str">
        <f ca="1">IF($C201="סה""כ",SUM(INDIRECT(ADDRESS(6,COLUMN())&amp;":"&amp;ADDRESS(ROW()-1,COLUMN()))),IFERROR(VLOOKUP($C201,הכנסות!$B:$Y,N$4-1,FALSE),""))</f>
        <v/>
      </c>
      <c r="O201" s="79" t="str">
        <f ca="1">IF($C201="סה""כ",SUM(INDIRECT(ADDRESS(6,COLUMN())&amp;":"&amp;ADDRESS(ROW()-1,COLUMN()))),IFERROR(VLOOKUP($C201,הכנסות!$B:$Y,O$4-1,FALSE),""))</f>
        <v/>
      </c>
    </row>
    <row r="202" spans="1:15" ht="16.5" thickBot="1" x14ac:dyDescent="0.3">
      <c r="A202" s="52">
        <f t="shared" si="4"/>
        <v>0</v>
      </c>
      <c r="C202" s="75" t="str">
        <f>IF(OR(C201="סה""כ",C201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2" s="76" t="str">
        <f>IF(C202="סה""כ","",IFERROR(VLOOKUP($C202,הכנסות!$B:$X,5,FALSE),""))</f>
        <v/>
      </c>
      <c r="E202" s="77">
        <v>167435</v>
      </c>
      <c r="F202" s="77">
        <v>114565</v>
      </c>
      <c r="G202" s="77">
        <v>145246</v>
      </c>
      <c r="H202" s="78">
        <v>251440</v>
      </c>
      <c r="I202" s="78">
        <v>201029</v>
      </c>
      <c r="J202" s="78">
        <v>265358.28000000003</v>
      </c>
      <c r="K202" s="79" t="str">
        <f ca="1">IF($C202="סה""כ",SUM(INDIRECT(ADDRESS(6,COLUMN())&amp;":"&amp;ADDRESS(ROW()-1,COLUMN()))),IFERROR(VLOOKUP($C202,הכנסות!$B:$Y,K$4-1,FALSE),""))</f>
        <v/>
      </c>
      <c r="L202" s="79" t="str">
        <f ca="1">IF($C202="סה""כ",SUM(INDIRECT(ADDRESS(6,COLUMN())&amp;":"&amp;ADDRESS(ROW()-1,COLUMN()))),IFERROR(VLOOKUP($C202,הכנסות!$B:$Y,L$4-1,FALSE),""))</f>
        <v/>
      </c>
      <c r="M202" s="79" t="str">
        <f ca="1">IF($C202="סה""כ",SUM(INDIRECT(ADDRESS(6,COLUMN())&amp;":"&amp;ADDRESS(ROW()-1,COLUMN()))),IFERROR(VLOOKUP($C202,הכנסות!$B:$Y,M$4-1,FALSE),""))</f>
        <v/>
      </c>
      <c r="N202" s="79" t="str">
        <f ca="1">IF($C202="סה""כ",SUM(INDIRECT(ADDRESS(6,COLUMN())&amp;":"&amp;ADDRESS(ROW()-1,COLUMN()))),IFERROR(VLOOKUP($C202,הכנסות!$B:$Y,N$4-1,FALSE),""))</f>
        <v/>
      </c>
      <c r="O202" s="79" t="str">
        <f ca="1">IF($C202="סה""כ",SUM(INDIRECT(ADDRESS(6,COLUMN())&amp;":"&amp;ADDRESS(ROW()-1,COLUMN()))),IFERROR(VLOOKUP($C202,הכנסות!$B:$Y,O$4-1,FALSE),""))</f>
        <v/>
      </c>
    </row>
    <row r="203" spans="1:15" ht="16.5" thickBot="1" x14ac:dyDescent="0.3">
      <c r="A203" s="52">
        <f t="shared" si="4"/>
        <v>0</v>
      </c>
      <c r="C203" s="75" t="str">
        <f>IF(OR(C202="סה""כ",C202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3" s="76" t="str">
        <f>IF(C203="סה""כ","",IFERROR(VLOOKUP($C203,הכנסות!$B:$X,5,FALSE),""))</f>
        <v/>
      </c>
      <c r="E203" s="77">
        <v>167435</v>
      </c>
      <c r="F203" s="77">
        <v>114565</v>
      </c>
      <c r="G203" s="77">
        <v>145246</v>
      </c>
      <c r="H203" s="78">
        <v>251440</v>
      </c>
      <c r="I203" s="78">
        <v>201029</v>
      </c>
      <c r="J203" s="78">
        <v>265358.28000000003</v>
      </c>
      <c r="K203" s="79" t="str">
        <f ca="1">IF($C203="סה""כ",SUM(INDIRECT(ADDRESS(6,COLUMN())&amp;":"&amp;ADDRESS(ROW()-1,COLUMN()))),IFERROR(VLOOKUP($C203,הכנסות!$B:$Y,K$4-1,FALSE),""))</f>
        <v/>
      </c>
      <c r="L203" s="79" t="str">
        <f ca="1">IF($C203="סה""כ",SUM(INDIRECT(ADDRESS(6,COLUMN())&amp;":"&amp;ADDRESS(ROW()-1,COLUMN()))),IFERROR(VLOOKUP($C203,הכנסות!$B:$Y,L$4-1,FALSE),""))</f>
        <v/>
      </c>
      <c r="M203" s="79" t="str">
        <f ca="1">IF($C203="סה""כ",SUM(INDIRECT(ADDRESS(6,COLUMN())&amp;":"&amp;ADDRESS(ROW()-1,COLUMN()))),IFERROR(VLOOKUP($C203,הכנסות!$B:$Y,M$4-1,FALSE),""))</f>
        <v/>
      </c>
      <c r="N203" s="79" t="str">
        <f ca="1">IF($C203="סה""כ",SUM(INDIRECT(ADDRESS(6,COLUMN())&amp;":"&amp;ADDRESS(ROW()-1,COLUMN()))),IFERROR(VLOOKUP($C203,הכנסות!$B:$Y,N$4-1,FALSE),""))</f>
        <v/>
      </c>
      <c r="O203" s="79" t="str">
        <f ca="1">IF($C203="סה""כ",SUM(INDIRECT(ADDRESS(6,COLUMN())&amp;":"&amp;ADDRESS(ROW()-1,COLUMN()))),IFERROR(VLOOKUP($C203,הכנסות!$B:$Y,O$4-1,FALSE),""))</f>
        <v/>
      </c>
    </row>
    <row r="204" spans="1:15" ht="16.5" thickBot="1" x14ac:dyDescent="0.3">
      <c r="A204" s="52">
        <f t="shared" si="4"/>
        <v>0</v>
      </c>
      <c r="C204" s="75" t="str">
        <f>IF(OR(C203="סה""כ",C203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4" s="76" t="str">
        <f>IF(C204="סה""כ","",IFERROR(VLOOKUP($C204,הכנסות!$B:$X,5,FALSE),""))</f>
        <v/>
      </c>
      <c r="E204" s="77">
        <v>167435</v>
      </c>
      <c r="F204" s="77">
        <v>114565</v>
      </c>
      <c r="G204" s="77">
        <v>145246</v>
      </c>
      <c r="H204" s="78">
        <v>251440</v>
      </c>
      <c r="I204" s="78">
        <v>201029</v>
      </c>
      <c r="J204" s="78">
        <v>265358.28000000003</v>
      </c>
      <c r="K204" s="79" t="str">
        <f ca="1">IF($C204="סה""כ",SUM(INDIRECT(ADDRESS(6,COLUMN())&amp;":"&amp;ADDRESS(ROW()-1,COLUMN()))),IFERROR(VLOOKUP($C204,הכנסות!$B:$Y,K$4-1,FALSE),""))</f>
        <v/>
      </c>
      <c r="L204" s="79" t="str">
        <f ca="1">IF($C204="סה""כ",SUM(INDIRECT(ADDRESS(6,COLUMN())&amp;":"&amp;ADDRESS(ROW()-1,COLUMN()))),IFERROR(VLOOKUP($C204,הכנסות!$B:$Y,L$4-1,FALSE),""))</f>
        <v/>
      </c>
      <c r="M204" s="79" t="str">
        <f ca="1">IF($C204="סה""כ",SUM(INDIRECT(ADDRESS(6,COLUMN())&amp;":"&amp;ADDRESS(ROW()-1,COLUMN()))),IFERROR(VLOOKUP($C204,הכנסות!$B:$Y,M$4-1,FALSE),""))</f>
        <v/>
      </c>
      <c r="N204" s="79" t="str">
        <f ca="1">IF($C204="סה""כ",SUM(INDIRECT(ADDRESS(6,COLUMN())&amp;":"&amp;ADDRESS(ROW()-1,COLUMN()))),IFERROR(VLOOKUP($C204,הכנסות!$B:$Y,N$4-1,FALSE),""))</f>
        <v/>
      </c>
      <c r="O204" s="79" t="str">
        <f ca="1">IF($C204="סה""כ",SUM(INDIRECT(ADDRESS(6,COLUMN())&amp;":"&amp;ADDRESS(ROW()-1,COLUMN()))),IFERROR(VLOOKUP($C204,הכנסות!$B:$Y,O$4-1,FALSE),""))</f>
        <v/>
      </c>
    </row>
    <row r="205" spans="1:15" ht="16.5" thickBot="1" x14ac:dyDescent="0.3">
      <c r="A205" s="52">
        <f t="shared" si="4"/>
        <v>0</v>
      </c>
      <c r="C205" s="75" t="str">
        <f>IF(OR(C204="סה""כ",C204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5" s="76" t="str">
        <f>IF(C205="סה""כ","",IFERROR(VLOOKUP($C205,הכנסות!$B:$X,5,FALSE),""))</f>
        <v/>
      </c>
      <c r="E205" s="77">
        <v>167435</v>
      </c>
      <c r="F205" s="77">
        <v>114565</v>
      </c>
      <c r="G205" s="77">
        <v>145246</v>
      </c>
      <c r="H205" s="78">
        <v>251440</v>
      </c>
      <c r="I205" s="78">
        <v>201029</v>
      </c>
      <c r="J205" s="78">
        <v>265358.28000000003</v>
      </c>
      <c r="K205" s="79" t="str">
        <f ca="1">IF($C205="סה""כ",SUM(INDIRECT(ADDRESS(6,COLUMN())&amp;":"&amp;ADDRESS(ROW()-1,COLUMN()))),IFERROR(VLOOKUP($C205,הכנסות!$B:$Y,K$4-1,FALSE),""))</f>
        <v/>
      </c>
      <c r="L205" s="79" t="str">
        <f ca="1">IF($C205="סה""כ",SUM(INDIRECT(ADDRESS(6,COLUMN())&amp;":"&amp;ADDRESS(ROW()-1,COLUMN()))),IFERROR(VLOOKUP($C205,הכנסות!$B:$Y,L$4-1,FALSE),""))</f>
        <v/>
      </c>
      <c r="M205" s="79" t="str">
        <f ca="1">IF($C205="סה""כ",SUM(INDIRECT(ADDRESS(6,COLUMN())&amp;":"&amp;ADDRESS(ROW()-1,COLUMN()))),IFERROR(VLOOKUP($C205,הכנסות!$B:$Y,M$4-1,FALSE),""))</f>
        <v/>
      </c>
      <c r="N205" s="79" t="str">
        <f ca="1">IF($C205="סה""כ",SUM(INDIRECT(ADDRESS(6,COLUMN())&amp;":"&amp;ADDRESS(ROW()-1,COLUMN()))),IFERROR(VLOOKUP($C205,הכנסות!$B:$Y,N$4-1,FALSE),""))</f>
        <v/>
      </c>
      <c r="O205" s="79" t="str">
        <f ca="1">IF($C205="סה""כ",SUM(INDIRECT(ADDRESS(6,COLUMN())&amp;":"&amp;ADDRESS(ROW()-1,COLUMN()))),IFERROR(VLOOKUP($C205,הכנסות!$B:$Y,O$4-1,FALSE),""))</f>
        <v/>
      </c>
    </row>
    <row r="206" spans="1:15" ht="16.5" thickBot="1" x14ac:dyDescent="0.3">
      <c r="A206" s="52">
        <f t="shared" si="4"/>
        <v>0</v>
      </c>
      <c r="C206" s="75" t="str">
        <f>IF(OR(C205="סה""כ",C205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6" s="76" t="str">
        <f>IF(C206="סה""כ","",IFERROR(VLOOKUP($C206,הכנסות!$B:$X,5,FALSE),""))</f>
        <v/>
      </c>
      <c r="E206" s="77">
        <v>167435</v>
      </c>
      <c r="F206" s="77">
        <v>114565</v>
      </c>
      <c r="G206" s="77">
        <v>145246</v>
      </c>
      <c r="H206" s="78">
        <v>251440</v>
      </c>
      <c r="I206" s="78">
        <v>201029</v>
      </c>
      <c r="J206" s="78">
        <v>265358.28000000003</v>
      </c>
      <c r="K206" s="79" t="str">
        <f ca="1">IF($C206="סה""כ",SUM(INDIRECT(ADDRESS(6,COLUMN())&amp;":"&amp;ADDRESS(ROW()-1,COLUMN()))),IFERROR(VLOOKUP($C206,הכנסות!$B:$Y,K$4-1,FALSE),""))</f>
        <v/>
      </c>
      <c r="L206" s="79" t="str">
        <f ca="1">IF($C206="סה""כ",SUM(INDIRECT(ADDRESS(6,COLUMN())&amp;":"&amp;ADDRESS(ROW()-1,COLUMN()))),IFERROR(VLOOKUP($C206,הכנסות!$B:$Y,L$4-1,FALSE),""))</f>
        <v/>
      </c>
      <c r="M206" s="79" t="str">
        <f ca="1">IF($C206="סה""כ",SUM(INDIRECT(ADDRESS(6,COLUMN())&amp;":"&amp;ADDRESS(ROW()-1,COLUMN()))),IFERROR(VLOOKUP($C206,הכנסות!$B:$Y,M$4-1,FALSE),""))</f>
        <v/>
      </c>
      <c r="N206" s="79" t="str">
        <f ca="1">IF($C206="סה""כ",SUM(INDIRECT(ADDRESS(6,COLUMN())&amp;":"&amp;ADDRESS(ROW()-1,COLUMN()))),IFERROR(VLOOKUP($C206,הכנסות!$B:$Y,N$4-1,FALSE),""))</f>
        <v/>
      </c>
      <c r="O206" s="79" t="str">
        <f ca="1">IF($C206="סה""כ",SUM(INDIRECT(ADDRESS(6,COLUMN())&amp;":"&amp;ADDRESS(ROW()-1,COLUMN()))),IFERROR(VLOOKUP($C206,הכנסות!$B:$Y,O$4-1,FALSE),""))</f>
        <v/>
      </c>
    </row>
    <row r="207" spans="1:15" ht="16.5" thickBot="1" x14ac:dyDescent="0.3">
      <c r="A207" s="52">
        <f t="shared" si="4"/>
        <v>0</v>
      </c>
      <c r="C207" s="75" t="str">
        <f>IF(OR(C206="סה""כ",C206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7" s="76" t="str">
        <f>IF(C207="סה""כ","",IFERROR(VLOOKUP($C207,הכנסות!$B:$X,5,FALSE),""))</f>
        <v/>
      </c>
      <c r="E207" s="77">
        <v>167435</v>
      </c>
      <c r="F207" s="77">
        <v>114565</v>
      </c>
      <c r="G207" s="77">
        <v>145246</v>
      </c>
      <c r="H207" s="78">
        <v>251440</v>
      </c>
      <c r="I207" s="78">
        <v>201029</v>
      </c>
      <c r="J207" s="78">
        <v>265358.28000000003</v>
      </c>
      <c r="K207" s="79" t="str">
        <f ca="1">IF($C207="סה""כ",SUM(INDIRECT(ADDRESS(6,COLUMN())&amp;":"&amp;ADDRESS(ROW()-1,COLUMN()))),IFERROR(VLOOKUP($C207,הכנסות!$B:$Y,K$4-1,FALSE),""))</f>
        <v/>
      </c>
      <c r="L207" s="79" t="str">
        <f ca="1">IF($C207="סה""כ",SUM(INDIRECT(ADDRESS(6,COLUMN())&amp;":"&amp;ADDRESS(ROW()-1,COLUMN()))),IFERROR(VLOOKUP($C207,הכנסות!$B:$Y,L$4-1,FALSE),""))</f>
        <v/>
      </c>
      <c r="M207" s="79" t="str">
        <f ca="1">IF($C207="סה""כ",SUM(INDIRECT(ADDRESS(6,COLUMN())&amp;":"&amp;ADDRESS(ROW()-1,COLUMN()))),IFERROR(VLOOKUP($C207,הכנסות!$B:$Y,M$4-1,FALSE),""))</f>
        <v/>
      </c>
      <c r="N207" s="79" t="str">
        <f ca="1">IF($C207="סה""כ",SUM(INDIRECT(ADDRESS(6,COLUMN())&amp;":"&amp;ADDRESS(ROW()-1,COLUMN()))),IFERROR(VLOOKUP($C207,הכנסות!$B:$Y,N$4-1,FALSE),""))</f>
        <v/>
      </c>
      <c r="O207" s="79" t="str">
        <f ca="1">IF($C207="סה""כ",SUM(INDIRECT(ADDRESS(6,COLUMN())&amp;":"&amp;ADDRESS(ROW()-1,COLUMN()))),IFERROR(VLOOKUP($C207,הכנסות!$B:$Y,O$4-1,FALSE),""))</f>
        <v/>
      </c>
    </row>
    <row r="208" spans="1:15" ht="16.5" thickBot="1" x14ac:dyDescent="0.3">
      <c r="A208" s="52">
        <f t="shared" si="4"/>
        <v>0</v>
      </c>
      <c r="C208" s="75" t="str">
        <f>IF(OR(C207="סה""כ",C207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8" s="76" t="str">
        <f>IF(C208="סה""כ","",IFERROR(VLOOKUP($C208,הכנסות!$B:$X,5,FALSE),""))</f>
        <v/>
      </c>
      <c r="E208" s="77">
        <v>167435</v>
      </c>
      <c r="F208" s="77">
        <v>114565</v>
      </c>
      <c r="G208" s="77">
        <v>145246</v>
      </c>
      <c r="H208" s="78">
        <v>251440</v>
      </c>
      <c r="I208" s="78">
        <v>201029</v>
      </c>
      <c r="J208" s="78">
        <v>265358.28000000003</v>
      </c>
      <c r="K208" s="79" t="str">
        <f ca="1">IF($C208="סה""כ",SUM(INDIRECT(ADDRESS(6,COLUMN())&amp;":"&amp;ADDRESS(ROW()-1,COLUMN()))),IFERROR(VLOOKUP($C208,הכנסות!$B:$Y,K$4-1,FALSE),""))</f>
        <v/>
      </c>
      <c r="L208" s="79" t="str">
        <f ca="1">IF($C208="סה""כ",SUM(INDIRECT(ADDRESS(6,COLUMN())&amp;":"&amp;ADDRESS(ROW()-1,COLUMN()))),IFERROR(VLOOKUP($C208,הכנסות!$B:$Y,L$4-1,FALSE),""))</f>
        <v/>
      </c>
      <c r="M208" s="79" t="str">
        <f ca="1">IF($C208="סה""כ",SUM(INDIRECT(ADDRESS(6,COLUMN())&amp;":"&amp;ADDRESS(ROW()-1,COLUMN()))),IFERROR(VLOOKUP($C208,הכנסות!$B:$Y,M$4-1,FALSE),""))</f>
        <v/>
      </c>
      <c r="N208" s="79" t="str">
        <f ca="1">IF($C208="סה""כ",SUM(INDIRECT(ADDRESS(6,COLUMN())&amp;":"&amp;ADDRESS(ROW()-1,COLUMN()))),IFERROR(VLOOKUP($C208,הכנסות!$B:$Y,N$4-1,FALSE),""))</f>
        <v/>
      </c>
      <c r="O208" s="79" t="str">
        <f ca="1">IF($C208="סה""כ",SUM(INDIRECT(ADDRESS(6,COLUMN())&amp;":"&amp;ADDRESS(ROW()-1,COLUMN()))),IFERROR(VLOOKUP($C208,הכנסות!$B:$Y,O$4-1,FALSE),""))</f>
        <v/>
      </c>
    </row>
    <row r="209" spans="1:15" ht="16.5" thickBot="1" x14ac:dyDescent="0.3">
      <c r="A209" s="52">
        <f t="shared" si="4"/>
        <v>0</v>
      </c>
      <c r="C209" s="75" t="str">
        <f>IF(OR(C208="סה""כ",C208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09" s="76" t="str">
        <f>IF(C209="סה""כ","",IFERROR(VLOOKUP($C209,הכנסות!$B:$X,5,FALSE),""))</f>
        <v/>
      </c>
      <c r="E209" s="77">
        <v>167435</v>
      </c>
      <c r="F209" s="77">
        <v>114565</v>
      </c>
      <c r="G209" s="77">
        <v>145246</v>
      </c>
      <c r="H209" s="78">
        <v>251440</v>
      </c>
      <c r="I209" s="78">
        <v>201029</v>
      </c>
      <c r="J209" s="78">
        <v>265358.28000000003</v>
      </c>
      <c r="K209" s="79" t="str">
        <f ca="1">IF($C209="סה""כ",SUM(INDIRECT(ADDRESS(6,COLUMN())&amp;":"&amp;ADDRESS(ROW()-1,COLUMN()))),IFERROR(VLOOKUP($C209,הכנסות!$B:$Y,K$4-1,FALSE),""))</f>
        <v/>
      </c>
      <c r="L209" s="79" t="str">
        <f ca="1">IF($C209="סה""כ",SUM(INDIRECT(ADDRESS(6,COLUMN())&amp;":"&amp;ADDRESS(ROW()-1,COLUMN()))),IFERROR(VLOOKUP($C209,הכנסות!$B:$Y,L$4-1,FALSE),""))</f>
        <v/>
      </c>
      <c r="M209" s="79" t="str">
        <f ca="1">IF($C209="סה""כ",SUM(INDIRECT(ADDRESS(6,COLUMN())&amp;":"&amp;ADDRESS(ROW()-1,COLUMN()))),IFERROR(VLOOKUP($C209,הכנסות!$B:$Y,M$4-1,FALSE),""))</f>
        <v/>
      </c>
      <c r="N209" s="79" t="str">
        <f ca="1">IF($C209="סה""כ",SUM(INDIRECT(ADDRESS(6,COLUMN())&amp;":"&amp;ADDRESS(ROW()-1,COLUMN()))),IFERROR(VLOOKUP($C209,הכנסות!$B:$Y,N$4-1,FALSE),""))</f>
        <v/>
      </c>
      <c r="O209" s="79" t="str">
        <f ca="1">IF($C209="סה""כ",SUM(INDIRECT(ADDRESS(6,COLUMN())&amp;":"&amp;ADDRESS(ROW()-1,COLUMN()))),IFERROR(VLOOKUP($C209,הכנסות!$B:$Y,O$4-1,FALSE),""))</f>
        <v/>
      </c>
    </row>
    <row r="210" spans="1:15" ht="16.5" thickBot="1" x14ac:dyDescent="0.3">
      <c r="A210" s="52">
        <f t="shared" si="4"/>
        <v>0</v>
      </c>
      <c r="C210" s="75" t="str">
        <f>IF(OR(C209="סה""כ",C209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0" s="76" t="str">
        <f>IF(C210="סה""כ","",IFERROR(VLOOKUP($C210,הכנסות!$B:$X,5,FALSE),""))</f>
        <v/>
      </c>
      <c r="E210" s="77">
        <v>167435</v>
      </c>
      <c r="F210" s="77">
        <v>114565</v>
      </c>
      <c r="G210" s="77">
        <v>145246</v>
      </c>
      <c r="H210" s="78">
        <v>251440</v>
      </c>
      <c r="I210" s="78">
        <v>201029</v>
      </c>
      <c r="J210" s="78">
        <v>265358.28000000003</v>
      </c>
      <c r="K210" s="79" t="str">
        <f ca="1">IF($C210="סה""כ",SUM(INDIRECT(ADDRESS(6,COLUMN())&amp;":"&amp;ADDRESS(ROW()-1,COLUMN()))),IFERROR(VLOOKUP($C210,הכנסות!$B:$Y,K$4-1,FALSE),""))</f>
        <v/>
      </c>
      <c r="L210" s="79" t="str">
        <f ca="1">IF($C210="סה""כ",SUM(INDIRECT(ADDRESS(6,COLUMN())&amp;":"&amp;ADDRESS(ROW()-1,COLUMN()))),IFERROR(VLOOKUP($C210,הכנסות!$B:$Y,L$4-1,FALSE),""))</f>
        <v/>
      </c>
      <c r="M210" s="79" t="str">
        <f ca="1">IF($C210="סה""כ",SUM(INDIRECT(ADDRESS(6,COLUMN())&amp;":"&amp;ADDRESS(ROW()-1,COLUMN()))),IFERROR(VLOOKUP($C210,הכנסות!$B:$Y,M$4-1,FALSE),""))</f>
        <v/>
      </c>
      <c r="N210" s="79" t="str">
        <f ca="1">IF($C210="סה""כ",SUM(INDIRECT(ADDRESS(6,COLUMN())&amp;":"&amp;ADDRESS(ROW()-1,COLUMN()))),IFERROR(VLOOKUP($C210,הכנסות!$B:$Y,N$4-1,FALSE),""))</f>
        <v/>
      </c>
      <c r="O210" s="79" t="str">
        <f ca="1">IF($C210="סה""כ",SUM(INDIRECT(ADDRESS(6,COLUMN())&amp;":"&amp;ADDRESS(ROW()-1,COLUMN()))),IFERROR(VLOOKUP($C210,הכנסות!$B:$Y,O$4-1,FALSE),""))</f>
        <v/>
      </c>
    </row>
    <row r="211" spans="1:15" ht="16.5" thickBot="1" x14ac:dyDescent="0.3">
      <c r="A211" s="52">
        <f t="shared" si="4"/>
        <v>0</v>
      </c>
      <c r="C211" s="75" t="str">
        <f>IF(OR(C210="סה""כ",C210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1" s="76" t="str">
        <f>IF(C211="סה""כ","",IFERROR(VLOOKUP($C211,הכנסות!$B:$X,5,FALSE),""))</f>
        <v/>
      </c>
      <c r="E211" s="77">
        <v>167435</v>
      </c>
      <c r="F211" s="77">
        <v>114565</v>
      </c>
      <c r="G211" s="77">
        <v>145246</v>
      </c>
      <c r="H211" s="78">
        <v>251440</v>
      </c>
      <c r="I211" s="78">
        <v>201029</v>
      </c>
      <c r="J211" s="78">
        <v>265358.28000000003</v>
      </c>
      <c r="K211" s="79" t="str">
        <f ca="1">IF($C211="סה""כ",SUM(INDIRECT(ADDRESS(6,COLUMN())&amp;":"&amp;ADDRESS(ROW()-1,COLUMN()))),IFERROR(VLOOKUP($C211,הכנסות!$B:$Y,K$4-1,FALSE),""))</f>
        <v/>
      </c>
      <c r="L211" s="79" t="str">
        <f ca="1">IF($C211="סה""כ",SUM(INDIRECT(ADDRESS(6,COLUMN())&amp;":"&amp;ADDRESS(ROW()-1,COLUMN()))),IFERROR(VLOOKUP($C211,הכנסות!$B:$Y,L$4-1,FALSE),""))</f>
        <v/>
      </c>
      <c r="M211" s="79" t="str">
        <f ca="1">IF($C211="סה""כ",SUM(INDIRECT(ADDRESS(6,COLUMN())&amp;":"&amp;ADDRESS(ROW()-1,COLUMN()))),IFERROR(VLOOKUP($C211,הכנסות!$B:$Y,M$4-1,FALSE),""))</f>
        <v/>
      </c>
      <c r="N211" s="79" t="str">
        <f ca="1">IF($C211="סה""כ",SUM(INDIRECT(ADDRESS(6,COLUMN())&amp;":"&amp;ADDRESS(ROW()-1,COLUMN()))),IFERROR(VLOOKUP($C211,הכנסות!$B:$Y,N$4-1,FALSE),""))</f>
        <v/>
      </c>
      <c r="O211" s="79" t="str">
        <f ca="1">IF($C211="סה""כ",SUM(INDIRECT(ADDRESS(6,COLUMN())&amp;":"&amp;ADDRESS(ROW()-1,COLUMN()))),IFERROR(VLOOKUP($C211,הכנסות!$B:$Y,O$4-1,FALSE),""))</f>
        <v/>
      </c>
    </row>
    <row r="212" spans="1:15" ht="16.5" thickBot="1" x14ac:dyDescent="0.3">
      <c r="A212" s="52">
        <f t="shared" si="4"/>
        <v>0</v>
      </c>
      <c r="C212" s="75" t="str">
        <f>IF(OR(C211="סה""כ",C211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2" s="76" t="str">
        <f>IF(C212="סה""כ","",IFERROR(VLOOKUP($C212,הכנסות!$B:$X,5,FALSE),""))</f>
        <v/>
      </c>
      <c r="E212" s="77">
        <v>167435</v>
      </c>
      <c r="F212" s="77">
        <v>114565</v>
      </c>
      <c r="G212" s="77">
        <v>145246</v>
      </c>
      <c r="H212" s="78">
        <v>251440</v>
      </c>
      <c r="I212" s="78">
        <v>201029</v>
      </c>
      <c r="J212" s="78">
        <v>265358.28000000003</v>
      </c>
      <c r="K212" s="79" t="str">
        <f ca="1">IF($C212="סה""כ",SUM(INDIRECT(ADDRESS(6,COLUMN())&amp;":"&amp;ADDRESS(ROW()-1,COLUMN()))),IFERROR(VLOOKUP($C212,הכנסות!$B:$Y,K$4-1,FALSE),""))</f>
        <v/>
      </c>
      <c r="L212" s="79" t="str">
        <f ca="1">IF($C212="סה""כ",SUM(INDIRECT(ADDRESS(6,COLUMN())&amp;":"&amp;ADDRESS(ROW()-1,COLUMN()))),IFERROR(VLOOKUP($C212,הכנסות!$B:$Y,L$4-1,FALSE),""))</f>
        <v/>
      </c>
      <c r="M212" s="79" t="str">
        <f ca="1">IF($C212="סה""כ",SUM(INDIRECT(ADDRESS(6,COLUMN())&amp;":"&amp;ADDRESS(ROW()-1,COLUMN()))),IFERROR(VLOOKUP($C212,הכנסות!$B:$Y,M$4-1,FALSE),""))</f>
        <v/>
      </c>
      <c r="N212" s="79" t="str">
        <f ca="1">IF($C212="סה""כ",SUM(INDIRECT(ADDRESS(6,COLUMN())&amp;":"&amp;ADDRESS(ROW()-1,COLUMN()))),IFERROR(VLOOKUP($C212,הכנסות!$B:$Y,N$4-1,FALSE),""))</f>
        <v/>
      </c>
      <c r="O212" s="79" t="str">
        <f ca="1">IF($C212="סה""כ",SUM(INDIRECT(ADDRESS(6,COLUMN())&amp;":"&amp;ADDRESS(ROW()-1,COLUMN()))),IFERROR(VLOOKUP($C212,הכנסות!$B:$Y,O$4-1,FALSE),""))</f>
        <v/>
      </c>
    </row>
    <row r="213" spans="1:15" ht="16.5" thickBot="1" x14ac:dyDescent="0.3">
      <c r="A213" s="52">
        <f t="shared" si="4"/>
        <v>0</v>
      </c>
      <c r="C213" s="75" t="str">
        <f>IF(OR(C212="סה""כ",C212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3" s="76" t="str">
        <f>IF(C213="סה""כ","",IFERROR(VLOOKUP($C213,הכנסות!$B:$X,5,FALSE),""))</f>
        <v/>
      </c>
      <c r="E213" s="77">
        <v>167435</v>
      </c>
      <c r="F213" s="77">
        <v>114565</v>
      </c>
      <c r="G213" s="77">
        <v>145246</v>
      </c>
      <c r="H213" s="78">
        <v>251440</v>
      </c>
      <c r="I213" s="78">
        <v>201029</v>
      </c>
      <c r="J213" s="78">
        <v>265358.28000000003</v>
      </c>
      <c r="K213" s="79" t="str">
        <f ca="1">IF($C213="סה""כ",SUM(INDIRECT(ADDRESS(6,COLUMN())&amp;":"&amp;ADDRESS(ROW()-1,COLUMN()))),IFERROR(VLOOKUP($C213,הכנסות!$B:$Y,K$4-1,FALSE),""))</f>
        <v/>
      </c>
      <c r="L213" s="79" t="str">
        <f ca="1">IF($C213="סה""כ",SUM(INDIRECT(ADDRESS(6,COLUMN())&amp;":"&amp;ADDRESS(ROW()-1,COLUMN()))),IFERROR(VLOOKUP($C213,הכנסות!$B:$Y,L$4-1,FALSE),""))</f>
        <v/>
      </c>
      <c r="M213" s="79" t="str">
        <f ca="1">IF($C213="סה""כ",SUM(INDIRECT(ADDRESS(6,COLUMN())&amp;":"&amp;ADDRESS(ROW()-1,COLUMN()))),IFERROR(VLOOKUP($C213,הכנסות!$B:$Y,M$4-1,FALSE),""))</f>
        <v/>
      </c>
      <c r="N213" s="79" t="str">
        <f ca="1">IF($C213="סה""כ",SUM(INDIRECT(ADDRESS(6,COLUMN())&amp;":"&amp;ADDRESS(ROW()-1,COLUMN()))),IFERROR(VLOOKUP($C213,הכנסות!$B:$Y,N$4-1,FALSE),""))</f>
        <v/>
      </c>
      <c r="O213" s="79" t="str">
        <f ca="1">IF($C213="סה""כ",SUM(INDIRECT(ADDRESS(6,COLUMN())&amp;":"&amp;ADDRESS(ROW()-1,COLUMN()))),IFERROR(VLOOKUP($C213,הכנסות!$B:$Y,O$4-1,FALSE),""))</f>
        <v/>
      </c>
    </row>
    <row r="214" spans="1:15" ht="16.5" thickBot="1" x14ac:dyDescent="0.3">
      <c r="A214" s="52">
        <f t="shared" si="4"/>
        <v>0</v>
      </c>
      <c r="C214" s="75" t="str">
        <f>IF(OR(C213="סה""כ",C213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4" s="76" t="str">
        <f>IF(C214="סה""כ","",IFERROR(VLOOKUP($C214,הכנסות!$B:$X,5,FALSE),""))</f>
        <v/>
      </c>
      <c r="E214" s="77">
        <v>167435</v>
      </c>
      <c r="F214" s="77">
        <v>114565</v>
      </c>
      <c r="G214" s="77">
        <v>145246</v>
      </c>
      <c r="H214" s="78">
        <v>251440</v>
      </c>
      <c r="I214" s="78">
        <v>201029</v>
      </c>
      <c r="J214" s="78">
        <v>265358.28000000003</v>
      </c>
      <c r="K214" s="79" t="str">
        <f ca="1">IF($C214="סה""כ",SUM(INDIRECT(ADDRESS(6,COLUMN())&amp;":"&amp;ADDRESS(ROW()-1,COLUMN()))),IFERROR(VLOOKUP($C214,הכנסות!$B:$Y,K$4-1,FALSE),""))</f>
        <v/>
      </c>
      <c r="L214" s="79" t="str">
        <f ca="1">IF($C214="סה""כ",SUM(INDIRECT(ADDRESS(6,COLUMN())&amp;":"&amp;ADDRESS(ROW()-1,COLUMN()))),IFERROR(VLOOKUP($C214,הכנסות!$B:$Y,L$4-1,FALSE),""))</f>
        <v/>
      </c>
      <c r="M214" s="79" t="str">
        <f ca="1">IF($C214="סה""כ",SUM(INDIRECT(ADDRESS(6,COLUMN())&amp;":"&amp;ADDRESS(ROW()-1,COLUMN()))),IFERROR(VLOOKUP($C214,הכנסות!$B:$Y,M$4-1,FALSE),""))</f>
        <v/>
      </c>
      <c r="N214" s="79" t="str">
        <f ca="1">IF($C214="סה""כ",SUM(INDIRECT(ADDRESS(6,COLUMN())&amp;":"&amp;ADDRESS(ROW()-1,COLUMN()))),IFERROR(VLOOKUP($C214,הכנסות!$B:$Y,N$4-1,FALSE),""))</f>
        <v/>
      </c>
      <c r="O214" s="79" t="str">
        <f ca="1">IF($C214="סה""כ",SUM(INDIRECT(ADDRESS(6,COLUMN())&amp;":"&amp;ADDRESS(ROW()-1,COLUMN()))),IFERROR(VLOOKUP($C214,הכנסות!$B:$Y,O$4-1,FALSE),""))</f>
        <v/>
      </c>
    </row>
    <row r="215" spans="1:15" ht="16.5" thickBot="1" x14ac:dyDescent="0.3">
      <c r="A215" s="52">
        <f t="shared" si="4"/>
        <v>0</v>
      </c>
      <c r="C215" s="75" t="str">
        <f>IF(OR(C214="סה""כ",C214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5" s="76" t="str">
        <f>IF(C215="סה""כ","",IFERROR(VLOOKUP($C215,הכנסות!$B:$X,5,FALSE),""))</f>
        <v/>
      </c>
      <c r="E215" s="77">
        <v>167435</v>
      </c>
      <c r="F215" s="77">
        <v>114565</v>
      </c>
      <c r="G215" s="77">
        <v>145246</v>
      </c>
      <c r="H215" s="78">
        <v>251440</v>
      </c>
      <c r="I215" s="78">
        <v>201029</v>
      </c>
      <c r="J215" s="78">
        <v>265358.28000000003</v>
      </c>
      <c r="K215" s="79" t="str">
        <f ca="1">IF($C215="סה""כ",SUM(INDIRECT(ADDRESS(6,COLUMN())&amp;":"&amp;ADDRESS(ROW()-1,COLUMN()))),IFERROR(VLOOKUP($C215,הכנסות!$B:$Y,K$4-1,FALSE),""))</f>
        <v/>
      </c>
      <c r="L215" s="79" t="str">
        <f ca="1">IF($C215="סה""כ",SUM(INDIRECT(ADDRESS(6,COLUMN())&amp;":"&amp;ADDRESS(ROW()-1,COLUMN()))),IFERROR(VLOOKUP($C215,הכנסות!$B:$Y,L$4-1,FALSE),""))</f>
        <v/>
      </c>
      <c r="M215" s="79" t="str">
        <f ca="1">IF($C215="סה""כ",SUM(INDIRECT(ADDRESS(6,COLUMN())&amp;":"&amp;ADDRESS(ROW()-1,COLUMN()))),IFERROR(VLOOKUP($C215,הכנסות!$B:$Y,M$4-1,FALSE),""))</f>
        <v/>
      </c>
      <c r="N215" s="79" t="str">
        <f ca="1">IF($C215="סה""כ",SUM(INDIRECT(ADDRESS(6,COLUMN())&amp;":"&amp;ADDRESS(ROW()-1,COLUMN()))),IFERROR(VLOOKUP($C215,הכנסות!$B:$Y,N$4-1,FALSE),""))</f>
        <v/>
      </c>
      <c r="O215" s="79" t="str">
        <f ca="1">IF($C215="סה""כ",SUM(INDIRECT(ADDRESS(6,COLUMN())&amp;":"&amp;ADDRESS(ROW()-1,COLUMN()))),IFERROR(VLOOKUP($C215,הכנסות!$B:$Y,O$4-1,FALSE),""))</f>
        <v/>
      </c>
    </row>
    <row r="216" spans="1:15" ht="16.5" thickBot="1" x14ac:dyDescent="0.3">
      <c r="A216" s="52">
        <f t="shared" si="4"/>
        <v>0</v>
      </c>
      <c r="C216" s="75" t="str">
        <f>IF(OR(C215="סה""כ",C215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6" s="76" t="str">
        <f>IF(C216="סה""כ","",IFERROR(VLOOKUP($C216,הכנסות!$B:$X,5,FALSE),""))</f>
        <v/>
      </c>
      <c r="E216" s="77">
        <v>167435</v>
      </c>
      <c r="F216" s="77">
        <v>114565</v>
      </c>
      <c r="G216" s="77">
        <v>145246</v>
      </c>
      <c r="H216" s="78">
        <v>251440</v>
      </c>
      <c r="I216" s="78">
        <v>201029</v>
      </c>
      <c r="J216" s="78">
        <v>265358.28000000003</v>
      </c>
      <c r="K216" s="79" t="str">
        <f ca="1">IF($C216="סה""כ",SUM(INDIRECT(ADDRESS(6,COLUMN())&amp;":"&amp;ADDRESS(ROW()-1,COLUMN()))),IFERROR(VLOOKUP($C216,הכנסות!$B:$Y,K$4-1,FALSE),""))</f>
        <v/>
      </c>
      <c r="L216" s="79" t="str">
        <f ca="1">IF($C216="סה""כ",SUM(INDIRECT(ADDRESS(6,COLUMN())&amp;":"&amp;ADDRESS(ROW()-1,COLUMN()))),IFERROR(VLOOKUP($C216,הכנסות!$B:$Y,L$4-1,FALSE),""))</f>
        <v/>
      </c>
      <c r="M216" s="79" t="str">
        <f ca="1">IF($C216="סה""כ",SUM(INDIRECT(ADDRESS(6,COLUMN())&amp;":"&amp;ADDRESS(ROW()-1,COLUMN()))),IFERROR(VLOOKUP($C216,הכנסות!$B:$Y,M$4-1,FALSE),""))</f>
        <v/>
      </c>
      <c r="N216" s="79" t="str">
        <f ca="1">IF($C216="סה""כ",SUM(INDIRECT(ADDRESS(6,COLUMN())&amp;":"&amp;ADDRESS(ROW()-1,COLUMN()))),IFERROR(VLOOKUP($C216,הכנסות!$B:$Y,N$4-1,FALSE),""))</f>
        <v/>
      </c>
      <c r="O216" s="79" t="str">
        <f ca="1">IF($C216="סה""כ",SUM(INDIRECT(ADDRESS(6,COLUMN())&amp;":"&amp;ADDRESS(ROW()-1,COLUMN()))),IFERROR(VLOOKUP($C216,הכנסות!$B:$Y,O$4-1,FALSE),""))</f>
        <v/>
      </c>
    </row>
    <row r="217" spans="1:15" ht="16.5" thickBot="1" x14ac:dyDescent="0.3">
      <c r="A217" s="52">
        <f t="shared" si="4"/>
        <v>0</v>
      </c>
      <c r="C217" s="75" t="str">
        <f>IF(OR(C216="סה""כ",C216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7" s="76" t="str">
        <f>IF(C217="סה""כ","",IFERROR(VLOOKUP($C217,הכנסות!$B:$X,5,FALSE),""))</f>
        <v/>
      </c>
      <c r="E217" s="77">
        <v>167435</v>
      </c>
      <c r="F217" s="77">
        <v>114565</v>
      </c>
      <c r="G217" s="77">
        <v>145246</v>
      </c>
      <c r="H217" s="78">
        <v>251440</v>
      </c>
      <c r="I217" s="78">
        <v>201029</v>
      </c>
      <c r="J217" s="78">
        <v>265358.28000000003</v>
      </c>
      <c r="K217" s="79" t="str">
        <f ca="1">IF($C217="סה""כ",SUM(INDIRECT(ADDRESS(6,COLUMN())&amp;":"&amp;ADDRESS(ROW()-1,COLUMN()))),IFERROR(VLOOKUP($C217,הכנסות!$B:$Y,K$4-1,FALSE),""))</f>
        <v/>
      </c>
      <c r="L217" s="79" t="str">
        <f ca="1">IF($C217="סה""כ",SUM(INDIRECT(ADDRESS(6,COLUMN())&amp;":"&amp;ADDRESS(ROW()-1,COLUMN()))),IFERROR(VLOOKUP($C217,הכנסות!$B:$Y,L$4-1,FALSE),""))</f>
        <v/>
      </c>
      <c r="M217" s="79" t="str">
        <f ca="1">IF($C217="סה""כ",SUM(INDIRECT(ADDRESS(6,COLUMN())&amp;":"&amp;ADDRESS(ROW()-1,COLUMN()))),IFERROR(VLOOKUP($C217,הכנסות!$B:$Y,M$4-1,FALSE),""))</f>
        <v/>
      </c>
      <c r="N217" s="79" t="str">
        <f ca="1">IF($C217="סה""כ",SUM(INDIRECT(ADDRESS(6,COLUMN())&amp;":"&amp;ADDRESS(ROW()-1,COLUMN()))),IFERROR(VLOOKUP($C217,הכנסות!$B:$Y,N$4-1,FALSE),""))</f>
        <v/>
      </c>
      <c r="O217" s="79" t="str">
        <f ca="1">IF($C217="סה""כ",SUM(INDIRECT(ADDRESS(6,COLUMN())&amp;":"&amp;ADDRESS(ROW()-1,COLUMN()))),IFERROR(VLOOKUP($C217,הכנסות!$B:$Y,O$4-1,FALSE),""))</f>
        <v/>
      </c>
    </row>
    <row r="218" spans="1:15" ht="16.5" thickBot="1" x14ac:dyDescent="0.3">
      <c r="A218" s="52">
        <f t="shared" si="4"/>
        <v>0</v>
      </c>
      <c r="C218" s="75" t="str">
        <f>IF(OR(C217="סה""כ",C217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8" s="76" t="str">
        <f>IF(C218="סה""כ","",IFERROR(VLOOKUP($C218,הכנסות!$B:$X,5,FALSE),""))</f>
        <v/>
      </c>
      <c r="E218" s="77">
        <v>167435</v>
      </c>
      <c r="F218" s="77">
        <v>114565</v>
      </c>
      <c r="G218" s="77">
        <v>145246</v>
      </c>
      <c r="H218" s="78">
        <v>251440</v>
      </c>
      <c r="I218" s="78">
        <v>201029</v>
      </c>
      <c r="J218" s="78">
        <v>265358.28000000003</v>
      </c>
      <c r="K218" s="79" t="str">
        <f ca="1">IF($C218="סה""כ",SUM(INDIRECT(ADDRESS(6,COLUMN())&amp;":"&amp;ADDRESS(ROW()-1,COLUMN()))),IFERROR(VLOOKUP($C218,הכנסות!$B:$Y,K$4-1,FALSE),""))</f>
        <v/>
      </c>
      <c r="L218" s="79" t="str">
        <f ca="1">IF($C218="סה""כ",SUM(INDIRECT(ADDRESS(6,COLUMN())&amp;":"&amp;ADDRESS(ROW()-1,COLUMN()))),IFERROR(VLOOKUP($C218,הכנסות!$B:$Y,L$4-1,FALSE),""))</f>
        <v/>
      </c>
      <c r="M218" s="79" t="str">
        <f ca="1">IF($C218="סה""כ",SUM(INDIRECT(ADDRESS(6,COLUMN())&amp;":"&amp;ADDRESS(ROW()-1,COLUMN()))),IFERROR(VLOOKUP($C218,הכנסות!$B:$Y,M$4-1,FALSE),""))</f>
        <v/>
      </c>
      <c r="N218" s="79" t="str">
        <f ca="1">IF($C218="סה""כ",SUM(INDIRECT(ADDRESS(6,COLUMN())&amp;":"&amp;ADDRESS(ROW()-1,COLUMN()))),IFERROR(VLOOKUP($C218,הכנסות!$B:$Y,N$4-1,FALSE),""))</f>
        <v/>
      </c>
      <c r="O218" s="79" t="str">
        <f ca="1">IF($C218="סה""כ",SUM(INDIRECT(ADDRESS(6,COLUMN())&amp;":"&amp;ADDRESS(ROW()-1,COLUMN()))),IFERROR(VLOOKUP($C218,הכנסות!$B:$Y,O$4-1,FALSE),""))</f>
        <v/>
      </c>
    </row>
    <row r="219" spans="1:15" ht="16.5" thickBot="1" x14ac:dyDescent="0.3">
      <c r="A219" s="52">
        <f t="shared" si="4"/>
        <v>0</v>
      </c>
      <c r="C219" s="75" t="str">
        <f>IF(OR(C218="סה""כ",C218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19" s="76" t="str">
        <f>IF(C219="סה""כ","",IFERROR(VLOOKUP($C219,הכנסות!$B:$X,5,FALSE),""))</f>
        <v/>
      </c>
      <c r="E219" s="77">
        <v>167435</v>
      </c>
      <c r="F219" s="77">
        <v>114565</v>
      </c>
      <c r="G219" s="77">
        <v>145246</v>
      </c>
      <c r="H219" s="78">
        <v>251440</v>
      </c>
      <c r="I219" s="78">
        <v>201029</v>
      </c>
      <c r="J219" s="78">
        <v>265358.28000000003</v>
      </c>
      <c r="K219" s="79" t="str">
        <f ca="1">IF($C219="סה""כ",SUM(INDIRECT(ADDRESS(6,COLUMN())&amp;":"&amp;ADDRESS(ROW()-1,COLUMN()))),IFERROR(VLOOKUP($C219,הכנסות!$B:$Y,K$4-1,FALSE),""))</f>
        <v/>
      </c>
      <c r="L219" s="79" t="str">
        <f ca="1">IF($C219="סה""כ",SUM(INDIRECT(ADDRESS(6,COLUMN())&amp;":"&amp;ADDRESS(ROW()-1,COLUMN()))),IFERROR(VLOOKUP($C219,הכנסות!$B:$Y,L$4-1,FALSE),""))</f>
        <v/>
      </c>
      <c r="M219" s="79" t="str">
        <f ca="1">IF($C219="סה""כ",SUM(INDIRECT(ADDRESS(6,COLUMN())&amp;":"&amp;ADDRESS(ROW()-1,COLUMN()))),IFERROR(VLOOKUP($C219,הכנסות!$B:$Y,M$4-1,FALSE),""))</f>
        <v/>
      </c>
      <c r="N219" s="79" t="str">
        <f ca="1">IF($C219="סה""כ",SUM(INDIRECT(ADDRESS(6,COLUMN())&amp;":"&amp;ADDRESS(ROW()-1,COLUMN()))),IFERROR(VLOOKUP($C219,הכנסות!$B:$Y,N$4-1,FALSE),""))</f>
        <v/>
      </c>
      <c r="O219" s="79" t="str">
        <f ca="1">IF($C219="סה""כ",SUM(INDIRECT(ADDRESS(6,COLUMN())&amp;":"&amp;ADDRESS(ROW()-1,COLUMN()))),IFERROR(VLOOKUP($C219,הכנסות!$B:$Y,O$4-1,FALSE),""))</f>
        <v/>
      </c>
    </row>
    <row r="220" spans="1:15" ht="16.5" thickBot="1" x14ac:dyDescent="0.3">
      <c r="A220" s="52">
        <f t="shared" si="4"/>
        <v>0</v>
      </c>
      <c r="C220" s="75" t="str">
        <f>IF(OR(C219="סה""כ",C219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0" s="76" t="str">
        <f>IF(C220="סה""כ","",IFERROR(VLOOKUP($C220,הכנסות!$B:$X,5,FALSE),""))</f>
        <v/>
      </c>
      <c r="E220" s="77">
        <v>167435</v>
      </c>
      <c r="F220" s="77">
        <v>114565</v>
      </c>
      <c r="G220" s="77">
        <v>145246</v>
      </c>
      <c r="H220" s="78">
        <v>251440</v>
      </c>
      <c r="I220" s="78">
        <v>201029</v>
      </c>
      <c r="J220" s="78">
        <v>265358.28000000003</v>
      </c>
      <c r="K220" s="79" t="str">
        <f ca="1">IF($C220="סה""כ",SUM(INDIRECT(ADDRESS(6,COLUMN())&amp;":"&amp;ADDRESS(ROW()-1,COLUMN()))),IFERROR(VLOOKUP($C220,הכנסות!$B:$Y,K$4-1,FALSE),""))</f>
        <v/>
      </c>
      <c r="L220" s="79" t="str">
        <f ca="1">IF($C220="סה""כ",SUM(INDIRECT(ADDRESS(6,COLUMN())&amp;":"&amp;ADDRESS(ROW()-1,COLUMN()))),IFERROR(VLOOKUP($C220,הכנסות!$B:$Y,L$4-1,FALSE),""))</f>
        <v/>
      </c>
      <c r="M220" s="79" t="str">
        <f ca="1">IF($C220="סה""כ",SUM(INDIRECT(ADDRESS(6,COLUMN())&amp;":"&amp;ADDRESS(ROW()-1,COLUMN()))),IFERROR(VLOOKUP($C220,הכנסות!$B:$Y,M$4-1,FALSE),""))</f>
        <v/>
      </c>
      <c r="N220" s="79" t="str">
        <f ca="1">IF($C220="סה""כ",SUM(INDIRECT(ADDRESS(6,COLUMN())&amp;":"&amp;ADDRESS(ROW()-1,COLUMN()))),IFERROR(VLOOKUP($C220,הכנסות!$B:$Y,N$4-1,FALSE),""))</f>
        <v/>
      </c>
      <c r="O220" s="79" t="str">
        <f ca="1">IF($C220="סה""כ",SUM(INDIRECT(ADDRESS(6,COLUMN())&amp;":"&amp;ADDRESS(ROW()-1,COLUMN()))),IFERROR(VLOOKUP($C220,הכנסות!$B:$Y,O$4-1,FALSE),""))</f>
        <v/>
      </c>
    </row>
    <row r="221" spans="1:15" ht="16.5" thickBot="1" x14ac:dyDescent="0.3">
      <c r="A221" s="52">
        <f t="shared" si="4"/>
        <v>0</v>
      </c>
      <c r="C221" s="75" t="str">
        <f>IF(OR(C220="סה""כ",C220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1" s="76" t="str">
        <f>IF(C221="סה""כ","",IFERROR(VLOOKUP($C221,הכנסות!$B:$X,5,FALSE),""))</f>
        <v/>
      </c>
      <c r="E221" s="77">
        <v>167435</v>
      </c>
      <c r="F221" s="77">
        <v>114565</v>
      </c>
      <c r="G221" s="77">
        <v>145246</v>
      </c>
      <c r="H221" s="78">
        <v>251440</v>
      </c>
      <c r="I221" s="78">
        <v>201029</v>
      </c>
      <c r="J221" s="78">
        <v>265358.28000000003</v>
      </c>
      <c r="K221" s="79" t="str">
        <f ca="1">IF($C221="סה""כ",SUM(INDIRECT(ADDRESS(6,COLUMN())&amp;":"&amp;ADDRESS(ROW()-1,COLUMN()))),IFERROR(VLOOKUP($C221,הכנסות!$B:$Y,K$4-1,FALSE),""))</f>
        <v/>
      </c>
      <c r="L221" s="79" t="str">
        <f ca="1">IF($C221="סה""כ",SUM(INDIRECT(ADDRESS(6,COLUMN())&amp;":"&amp;ADDRESS(ROW()-1,COLUMN()))),IFERROR(VLOOKUP($C221,הכנסות!$B:$Y,L$4-1,FALSE),""))</f>
        <v/>
      </c>
      <c r="M221" s="79" t="str">
        <f ca="1">IF($C221="סה""כ",SUM(INDIRECT(ADDRESS(6,COLUMN())&amp;":"&amp;ADDRESS(ROW()-1,COLUMN()))),IFERROR(VLOOKUP($C221,הכנסות!$B:$Y,M$4-1,FALSE),""))</f>
        <v/>
      </c>
      <c r="N221" s="79" t="str">
        <f ca="1">IF($C221="סה""כ",SUM(INDIRECT(ADDRESS(6,COLUMN())&amp;":"&amp;ADDRESS(ROW()-1,COLUMN()))),IFERROR(VLOOKUP($C221,הכנסות!$B:$Y,N$4-1,FALSE),""))</f>
        <v/>
      </c>
      <c r="O221" s="79" t="str">
        <f ca="1">IF($C221="סה""כ",SUM(INDIRECT(ADDRESS(6,COLUMN())&amp;":"&amp;ADDRESS(ROW()-1,COLUMN()))),IFERROR(VLOOKUP($C221,הכנסות!$B:$Y,O$4-1,FALSE),""))</f>
        <v/>
      </c>
    </row>
    <row r="222" spans="1:15" ht="16.5" thickBot="1" x14ac:dyDescent="0.3">
      <c r="A222" s="52">
        <f t="shared" si="4"/>
        <v>0</v>
      </c>
      <c r="C222" s="75" t="str">
        <f>IF(OR(C221="סה""כ",C221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2" s="76" t="str">
        <f>IF(C222="סה""כ","",IFERROR(VLOOKUP($C222,הכנסות!$B:$X,5,FALSE),""))</f>
        <v/>
      </c>
      <c r="E222" s="77">
        <v>167435</v>
      </c>
      <c r="F222" s="77">
        <v>114565</v>
      </c>
      <c r="G222" s="77">
        <v>145246</v>
      </c>
      <c r="H222" s="78">
        <v>251440</v>
      </c>
      <c r="I222" s="78">
        <v>201029</v>
      </c>
      <c r="J222" s="78">
        <v>265358.28000000003</v>
      </c>
      <c r="K222" s="79" t="str">
        <f ca="1">IF($C222="סה""כ",SUM(INDIRECT(ADDRESS(6,COLUMN())&amp;":"&amp;ADDRESS(ROW()-1,COLUMN()))),IFERROR(VLOOKUP($C222,הכנסות!$B:$Y,K$4-1,FALSE),""))</f>
        <v/>
      </c>
      <c r="L222" s="79" t="str">
        <f ca="1">IF($C222="סה""כ",SUM(INDIRECT(ADDRESS(6,COLUMN())&amp;":"&amp;ADDRESS(ROW()-1,COLUMN()))),IFERROR(VLOOKUP($C222,הכנסות!$B:$Y,L$4-1,FALSE),""))</f>
        <v/>
      </c>
      <c r="M222" s="79" t="str">
        <f ca="1">IF($C222="סה""כ",SUM(INDIRECT(ADDRESS(6,COLUMN())&amp;":"&amp;ADDRESS(ROW()-1,COLUMN()))),IFERROR(VLOOKUP($C222,הכנסות!$B:$Y,M$4-1,FALSE),""))</f>
        <v/>
      </c>
      <c r="N222" s="79" t="str">
        <f ca="1">IF($C222="סה""כ",SUM(INDIRECT(ADDRESS(6,COLUMN())&amp;":"&amp;ADDRESS(ROW()-1,COLUMN()))),IFERROR(VLOOKUP($C222,הכנסות!$B:$Y,N$4-1,FALSE),""))</f>
        <v/>
      </c>
      <c r="O222" s="79" t="str">
        <f ca="1">IF($C222="סה""כ",SUM(INDIRECT(ADDRESS(6,COLUMN())&amp;":"&amp;ADDRESS(ROW()-1,COLUMN()))),IFERROR(VLOOKUP($C222,הכנסות!$B:$Y,O$4-1,FALSE),""))</f>
        <v/>
      </c>
    </row>
    <row r="223" spans="1:15" ht="16.5" thickBot="1" x14ac:dyDescent="0.3">
      <c r="A223" s="52">
        <f t="shared" si="4"/>
        <v>0</v>
      </c>
      <c r="C223" s="75" t="str">
        <f>IF(OR(C222="סה""כ",C222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3" s="76" t="str">
        <f>IF(C223="סה""כ","",IFERROR(VLOOKUP($C223,הכנסות!$B:$X,5,FALSE),""))</f>
        <v/>
      </c>
      <c r="E223" s="77">
        <v>167435</v>
      </c>
      <c r="F223" s="77">
        <v>114565</v>
      </c>
      <c r="G223" s="77">
        <v>145246</v>
      </c>
      <c r="H223" s="78">
        <v>251440</v>
      </c>
      <c r="I223" s="78">
        <v>201029</v>
      </c>
      <c r="J223" s="78">
        <v>265358.28000000003</v>
      </c>
      <c r="K223" s="79" t="str">
        <f ca="1">IF($C223="סה""כ",SUM(INDIRECT(ADDRESS(6,COLUMN())&amp;":"&amp;ADDRESS(ROW()-1,COLUMN()))),IFERROR(VLOOKUP($C223,הכנסות!$B:$Y,K$4-1,FALSE),""))</f>
        <v/>
      </c>
      <c r="L223" s="79" t="str">
        <f ca="1">IF($C223="סה""כ",SUM(INDIRECT(ADDRESS(6,COLUMN())&amp;":"&amp;ADDRESS(ROW()-1,COLUMN()))),IFERROR(VLOOKUP($C223,הכנסות!$B:$Y,L$4-1,FALSE),""))</f>
        <v/>
      </c>
      <c r="M223" s="79" t="str">
        <f ca="1">IF($C223="סה""כ",SUM(INDIRECT(ADDRESS(6,COLUMN())&amp;":"&amp;ADDRESS(ROW()-1,COLUMN()))),IFERROR(VLOOKUP($C223,הכנסות!$B:$Y,M$4-1,FALSE),""))</f>
        <v/>
      </c>
      <c r="N223" s="79" t="str">
        <f ca="1">IF($C223="סה""כ",SUM(INDIRECT(ADDRESS(6,COLUMN())&amp;":"&amp;ADDRESS(ROW()-1,COLUMN()))),IFERROR(VLOOKUP($C223,הכנסות!$B:$Y,N$4-1,FALSE),""))</f>
        <v/>
      </c>
      <c r="O223" s="79" t="str">
        <f ca="1">IF($C223="סה""כ",SUM(INDIRECT(ADDRESS(6,COLUMN())&amp;":"&amp;ADDRESS(ROW()-1,COLUMN()))),IFERROR(VLOOKUP($C223,הכנסות!$B:$Y,O$4-1,FALSE),""))</f>
        <v/>
      </c>
    </row>
    <row r="224" spans="1:15" ht="16.5" thickBot="1" x14ac:dyDescent="0.3">
      <c r="A224" s="52">
        <f t="shared" si="4"/>
        <v>0</v>
      </c>
      <c r="C224" s="75" t="str">
        <f>IF(OR(C223="סה""כ",C223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4" s="76" t="str">
        <f>IF(C224="סה""כ","",IFERROR(VLOOKUP($C224,הכנסות!$B:$X,5,FALSE),""))</f>
        <v/>
      </c>
      <c r="E224" s="77">
        <v>167435</v>
      </c>
      <c r="F224" s="77">
        <v>114565</v>
      </c>
      <c r="G224" s="77">
        <v>145246</v>
      </c>
      <c r="H224" s="78">
        <v>251440</v>
      </c>
      <c r="I224" s="78">
        <v>201029</v>
      </c>
      <c r="J224" s="78">
        <v>265358.28000000003</v>
      </c>
      <c r="K224" s="79" t="str">
        <f ca="1">IF($C224="סה""כ",SUM(INDIRECT(ADDRESS(6,COLUMN())&amp;":"&amp;ADDRESS(ROW()-1,COLUMN()))),IFERROR(VLOOKUP($C224,הכנסות!$B:$Y,K$4-1,FALSE),""))</f>
        <v/>
      </c>
      <c r="L224" s="79" t="str">
        <f ca="1">IF($C224="סה""כ",SUM(INDIRECT(ADDRESS(6,COLUMN())&amp;":"&amp;ADDRESS(ROW()-1,COLUMN()))),IFERROR(VLOOKUP($C224,הכנסות!$B:$Y,L$4-1,FALSE),""))</f>
        <v/>
      </c>
      <c r="M224" s="79" t="str">
        <f ca="1">IF($C224="סה""כ",SUM(INDIRECT(ADDRESS(6,COLUMN())&amp;":"&amp;ADDRESS(ROW()-1,COLUMN()))),IFERROR(VLOOKUP($C224,הכנסות!$B:$Y,M$4-1,FALSE),""))</f>
        <v/>
      </c>
      <c r="N224" s="79" t="str">
        <f ca="1">IF($C224="סה""כ",SUM(INDIRECT(ADDRESS(6,COLUMN())&amp;":"&amp;ADDRESS(ROW()-1,COLUMN()))),IFERROR(VLOOKUP($C224,הכנסות!$B:$Y,N$4-1,FALSE),""))</f>
        <v/>
      </c>
      <c r="O224" s="79" t="str">
        <f ca="1">IF($C224="סה""כ",SUM(INDIRECT(ADDRESS(6,COLUMN())&amp;":"&amp;ADDRESS(ROW()-1,COLUMN()))),IFERROR(VLOOKUP($C224,הכנסות!$B:$Y,O$4-1,FALSE),""))</f>
        <v/>
      </c>
    </row>
    <row r="225" spans="1:15" ht="16.5" thickBot="1" x14ac:dyDescent="0.3">
      <c r="A225" s="52">
        <f t="shared" si="4"/>
        <v>0</v>
      </c>
      <c r="C225" s="75" t="str">
        <f>IF(OR(C224="סה""כ",C224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5" s="76" t="str">
        <f>IF(C225="סה""כ","",IFERROR(VLOOKUP($C225,הכנסות!$B:$X,5,FALSE),""))</f>
        <v/>
      </c>
      <c r="E225" s="77">
        <v>167435</v>
      </c>
      <c r="F225" s="77">
        <v>114565</v>
      </c>
      <c r="G225" s="77">
        <v>145246</v>
      </c>
      <c r="H225" s="78">
        <v>251440</v>
      </c>
      <c r="I225" s="78">
        <v>201029</v>
      </c>
      <c r="J225" s="78">
        <v>265358.28000000003</v>
      </c>
      <c r="K225" s="79" t="str">
        <f ca="1">IF($C225="סה""כ",SUM(INDIRECT(ADDRESS(6,COLUMN())&amp;":"&amp;ADDRESS(ROW()-1,COLUMN()))),IFERROR(VLOOKUP($C225,הכנסות!$B:$Y,K$4-1,FALSE),""))</f>
        <v/>
      </c>
      <c r="L225" s="79" t="str">
        <f ca="1">IF($C225="סה""כ",SUM(INDIRECT(ADDRESS(6,COLUMN())&amp;":"&amp;ADDRESS(ROW()-1,COLUMN()))),IFERROR(VLOOKUP($C225,הכנסות!$B:$Y,L$4-1,FALSE),""))</f>
        <v/>
      </c>
      <c r="M225" s="79" t="str">
        <f ca="1">IF($C225="סה""כ",SUM(INDIRECT(ADDRESS(6,COLUMN())&amp;":"&amp;ADDRESS(ROW()-1,COLUMN()))),IFERROR(VLOOKUP($C225,הכנסות!$B:$Y,M$4-1,FALSE),""))</f>
        <v/>
      </c>
      <c r="N225" s="79" t="str">
        <f ca="1">IF($C225="סה""כ",SUM(INDIRECT(ADDRESS(6,COLUMN())&amp;":"&amp;ADDRESS(ROW()-1,COLUMN()))),IFERROR(VLOOKUP($C225,הכנסות!$B:$Y,N$4-1,FALSE),""))</f>
        <v/>
      </c>
      <c r="O225" s="79" t="str">
        <f ca="1">IF($C225="סה""כ",SUM(INDIRECT(ADDRESS(6,COLUMN())&amp;":"&amp;ADDRESS(ROW()-1,COLUMN()))),IFERROR(VLOOKUP($C225,הכנסות!$B:$Y,O$4-1,FALSE),""))</f>
        <v/>
      </c>
    </row>
    <row r="226" spans="1:15" ht="16.5" thickBot="1" x14ac:dyDescent="0.3">
      <c r="A226" s="52">
        <f t="shared" si="4"/>
        <v>0</v>
      </c>
      <c r="C226" s="75" t="str">
        <f>IF(OR(C225="סה""כ",C225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6" s="76" t="str">
        <f>IF(C226="סה""כ","",IFERROR(VLOOKUP($C226,הכנסות!$B:$X,5,FALSE),""))</f>
        <v/>
      </c>
      <c r="E226" s="77">
        <v>167435</v>
      </c>
      <c r="F226" s="77">
        <v>114565</v>
      </c>
      <c r="G226" s="77">
        <v>145246</v>
      </c>
      <c r="H226" s="78">
        <v>251440</v>
      </c>
      <c r="I226" s="78">
        <v>201029</v>
      </c>
      <c r="J226" s="78">
        <v>265358.28000000003</v>
      </c>
      <c r="K226" s="79" t="str">
        <f ca="1">IF($C226="סה""כ",SUM(INDIRECT(ADDRESS(6,COLUMN())&amp;":"&amp;ADDRESS(ROW()-1,COLUMN()))),IFERROR(VLOOKUP($C226,הכנסות!$B:$Y,K$4-1,FALSE),""))</f>
        <v/>
      </c>
      <c r="L226" s="79" t="str">
        <f ca="1">IF($C226="סה""כ",SUM(INDIRECT(ADDRESS(6,COLUMN())&amp;":"&amp;ADDRESS(ROW()-1,COLUMN()))),IFERROR(VLOOKUP($C226,הכנסות!$B:$Y,L$4-1,FALSE),""))</f>
        <v/>
      </c>
      <c r="M226" s="79" t="str">
        <f ca="1">IF($C226="סה""כ",SUM(INDIRECT(ADDRESS(6,COLUMN())&amp;":"&amp;ADDRESS(ROW()-1,COLUMN()))),IFERROR(VLOOKUP($C226,הכנסות!$B:$Y,M$4-1,FALSE),""))</f>
        <v/>
      </c>
      <c r="N226" s="79" t="str">
        <f ca="1">IF($C226="סה""כ",SUM(INDIRECT(ADDRESS(6,COLUMN())&amp;":"&amp;ADDRESS(ROW()-1,COLUMN()))),IFERROR(VLOOKUP($C226,הכנסות!$B:$Y,N$4-1,FALSE),""))</f>
        <v/>
      </c>
      <c r="O226" s="79" t="str">
        <f ca="1">IF($C226="סה""כ",SUM(INDIRECT(ADDRESS(6,COLUMN())&amp;":"&amp;ADDRESS(ROW()-1,COLUMN()))),IFERROR(VLOOKUP($C226,הכנסות!$B:$Y,O$4-1,FALSE),""))</f>
        <v/>
      </c>
    </row>
    <row r="227" spans="1:15" ht="16.5" thickBot="1" x14ac:dyDescent="0.3">
      <c r="A227" s="52">
        <f t="shared" si="4"/>
        <v>0</v>
      </c>
      <c r="C227" s="75" t="str">
        <f>IF(OR(C226="סה""כ",C226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7" s="76" t="str">
        <f>IF(C227="סה""כ","",IFERROR(VLOOKUP($C227,הכנסות!$B:$X,5,FALSE),""))</f>
        <v/>
      </c>
      <c r="E227" s="77">
        <v>167435</v>
      </c>
      <c r="F227" s="77">
        <v>114565</v>
      </c>
      <c r="G227" s="77">
        <v>145246</v>
      </c>
      <c r="H227" s="78">
        <v>251440</v>
      </c>
      <c r="I227" s="78">
        <v>201029</v>
      </c>
      <c r="J227" s="78">
        <v>265358.28000000003</v>
      </c>
      <c r="K227" s="79" t="str">
        <f ca="1">IF($C227="סה""כ",SUM(INDIRECT(ADDRESS(6,COLUMN())&amp;":"&amp;ADDRESS(ROW()-1,COLUMN()))),IFERROR(VLOOKUP($C227,הכנסות!$B:$Y,K$4-1,FALSE),""))</f>
        <v/>
      </c>
      <c r="L227" s="79" t="str">
        <f ca="1">IF($C227="סה""כ",SUM(INDIRECT(ADDRESS(6,COLUMN())&amp;":"&amp;ADDRESS(ROW()-1,COLUMN()))),IFERROR(VLOOKUP($C227,הכנסות!$B:$Y,L$4-1,FALSE),""))</f>
        <v/>
      </c>
      <c r="M227" s="79" t="str">
        <f ca="1">IF($C227="סה""כ",SUM(INDIRECT(ADDRESS(6,COLUMN())&amp;":"&amp;ADDRESS(ROW()-1,COLUMN()))),IFERROR(VLOOKUP($C227,הכנסות!$B:$Y,M$4-1,FALSE),""))</f>
        <v/>
      </c>
      <c r="N227" s="79" t="str">
        <f ca="1">IF($C227="סה""כ",SUM(INDIRECT(ADDRESS(6,COLUMN())&amp;":"&amp;ADDRESS(ROW()-1,COLUMN()))),IFERROR(VLOOKUP($C227,הכנסות!$B:$Y,N$4-1,FALSE),""))</f>
        <v/>
      </c>
      <c r="O227" s="79" t="str">
        <f ca="1">IF($C227="סה""כ",SUM(INDIRECT(ADDRESS(6,COLUMN())&amp;":"&amp;ADDRESS(ROW()-1,COLUMN()))),IFERROR(VLOOKUP($C227,הכנסות!$B:$Y,O$4-1,FALSE),""))</f>
        <v/>
      </c>
    </row>
    <row r="228" spans="1:15" ht="16.5" thickBot="1" x14ac:dyDescent="0.3">
      <c r="A228" s="52">
        <f t="shared" si="4"/>
        <v>0</v>
      </c>
      <c r="C228" s="75" t="str">
        <f>IF(OR(C227="סה""כ",C227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8" s="76" t="str">
        <f>IF(C228="סה""כ","",IFERROR(VLOOKUP($C228,הכנסות!$B:$X,5,FALSE),""))</f>
        <v/>
      </c>
      <c r="E228" s="77">
        <v>167435</v>
      </c>
      <c r="F228" s="77">
        <v>114565</v>
      </c>
      <c r="G228" s="77">
        <v>145246</v>
      </c>
      <c r="H228" s="78">
        <v>251440</v>
      </c>
      <c r="I228" s="78">
        <v>201029</v>
      </c>
      <c r="J228" s="78">
        <v>265358.28000000003</v>
      </c>
      <c r="K228" s="79" t="str">
        <f ca="1">IF($C228="סה""כ",SUM(INDIRECT(ADDRESS(6,COLUMN())&amp;":"&amp;ADDRESS(ROW()-1,COLUMN()))),IFERROR(VLOOKUP($C228,הכנסות!$B:$Y,K$4-1,FALSE),""))</f>
        <v/>
      </c>
      <c r="L228" s="79" t="str">
        <f ca="1">IF($C228="סה""כ",SUM(INDIRECT(ADDRESS(6,COLUMN())&amp;":"&amp;ADDRESS(ROW()-1,COLUMN()))),IFERROR(VLOOKUP($C228,הכנסות!$B:$Y,L$4-1,FALSE),""))</f>
        <v/>
      </c>
      <c r="M228" s="79" t="str">
        <f ca="1">IF($C228="סה""כ",SUM(INDIRECT(ADDRESS(6,COLUMN())&amp;":"&amp;ADDRESS(ROW()-1,COLUMN()))),IFERROR(VLOOKUP($C228,הכנסות!$B:$Y,M$4-1,FALSE),""))</f>
        <v/>
      </c>
      <c r="N228" s="79" t="str">
        <f ca="1">IF($C228="סה""כ",SUM(INDIRECT(ADDRESS(6,COLUMN())&amp;":"&amp;ADDRESS(ROW()-1,COLUMN()))),IFERROR(VLOOKUP($C228,הכנסות!$B:$Y,N$4-1,FALSE),""))</f>
        <v/>
      </c>
      <c r="O228" s="79" t="str">
        <f ca="1">IF($C228="סה""כ",SUM(INDIRECT(ADDRESS(6,COLUMN())&amp;":"&amp;ADDRESS(ROW()-1,COLUMN()))),IFERROR(VLOOKUP($C228,הכנסות!$B:$Y,O$4-1,FALSE),""))</f>
        <v/>
      </c>
    </row>
    <row r="229" spans="1:15" ht="16.5" thickBot="1" x14ac:dyDescent="0.3">
      <c r="A229" s="52">
        <f t="shared" si="4"/>
        <v>0</v>
      </c>
      <c r="C229" s="75" t="str">
        <f>IF(OR(C228="סה""כ",C228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29" s="76" t="str">
        <f>IF(C229="סה""כ","",IFERROR(VLOOKUP($C229,הכנסות!$B:$X,5,FALSE),""))</f>
        <v/>
      </c>
      <c r="E229" s="77">
        <v>167435</v>
      </c>
      <c r="F229" s="77">
        <v>114565</v>
      </c>
      <c r="G229" s="77">
        <v>145246</v>
      </c>
      <c r="H229" s="78">
        <v>251440</v>
      </c>
      <c r="I229" s="78">
        <v>201029</v>
      </c>
      <c r="J229" s="78">
        <v>265358.28000000003</v>
      </c>
      <c r="K229" s="79" t="str">
        <f ca="1">IF($C229="סה""כ",SUM(INDIRECT(ADDRESS(6,COLUMN())&amp;":"&amp;ADDRESS(ROW()-1,COLUMN()))),IFERROR(VLOOKUP($C229,הכנסות!$B:$Y,K$4-1,FALSE),""))</f>
        <v/>
      </c>
      <c r="L229" s="79" t="str">
        <f ca="1">IF($C229="סה""כ",SUM(INDIRECT(ADDRESS(6,COLUMN())&amp;":"&amp;ADDRESS(ROW()-1,COLUMN()))),IFERROR(VLOOKUP($C229,הכנסות!$B:$Y,L$4-1,FALSE),""))</f>
        <v/>
      </c>
      <c r="M229" s="79" t="str">
        <f ca="1">IF($C229="סה""כ",SUM(INDIRECT(ADDRESS(6,COLUMN())&amp;":"&amp;ADDRESS(ROW()-1,COLUMN()))),IFERROR(VLOOKUP($C229,הכנסות!$B:$Y,M$4-1,FALSE),""))</f>
        <v/>
      </c>
      <c r="N229" s="79" t="str">
        <f ca="1">IF($C229="סה""כ",SUM(INDIRECT(ADDRESS(6,COLUMN())&amp;":"&amp;ADDRESS(ROW()-1,COLUMN()))),IFERROR(VLOOKUP($C229,הכנסות!$B:$Y,N$4-1,FALSE),""))</f>
        <v/>
      </c>
      <c r="O229" s="79" t="str">
        <f ca="1">IF($C229="סה""כ",SUM(INDIRECT(ADDRESS(6,COLUMN())&amp;":"&amp;ADDRESS(ROW()-1,COLUMN()))),IFERROR(VLOOKUP($C229,הכנסות!$B:$Y,O$4-1,FALSE),""))</f>
        <v/>
      </c>
    </row>
    <row r="230" spans="1:15" ht="16.5" thickBot="1" x14ac:dyDescent="0.3">
      <c r="A230" s="52">
        <f t="shared" si="4"/>
        <v>0</v>
      </c>
      <c r="C230" s="75" t="str">
        <f>IF(OR(C229="סה""כ",C229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0" s="76" t="str">
        <f>IF(C230="סה""כ","",IFERROR(VLOOKUP($C230,הכנסות!$B:$X,5,FALSE),""))</f>
        <v/>
      </c>
      <c r="E230" s="77">
        <v>167435</v>
      </c>
      <c r="F230" s="77">
        <v>114565</v>
      </c>
      <c r="G230" s="77">
        <v>145246</v>
      </c>
      <c r="H230" s="78">
        <v>251440</v>
      </c>
      <c r="I230" s="78">
        <v>201029</v>
      </c>
      <c r="J230" s="78">
        <v>265358.28000000003</v>
      </c>
      <c r="K230" s="79" t="str">
        <f ca="1">IF($C230="סה""כ",SUM(INDIRECT(ADDRESS(6,COLUMN())&amp;":"&amp;ADDRESS(ROW()-1,COLUMN()))),IFERROR(VLOOKUP($C230,הכנסות!$B:$Y,K$4-1,FALSE),""))</f>
        <v/>
      </c>
      <c r="L230" s="79" t="str">
        <f ca="1">IF($C230="סה""כ",SUM(INDIRECT(ADDRESS(6,COLUMN())&amp;":"&amp;ADDRESS(ROW()-1,COLUMN()))),IFERROR(VLOOKUP($C230,הכנסות!$B:$Y,L$4-1,FALSE),""))</f>
        <v/>
      </c>
      <c r="M230" s="79" t="str">
        <f ca="1">IF($C230="סה""כ",SUM(INDIRECT(ADDRESS(6,COLUMN())&amp;":"&amp;ADDRESS(ROW()-1,COLUMN()))),IFERROR(VLOOKUP($C230,הכנסות!$B:$Y,M$4-1,FALSE),""))</f>
        <v/>
      </c>
      <c r="N230" s="79" t="str">
        <f ca="1">IF($C230="סה""כ",SUM(INDIRECT(ADDRESS(6,COLUMN())&amp;":"&amp;ADDRESS(ROW()-1,COLUMN()))),IFERROR(VLOOKUP($C230,הכנסות!$B:$Y,N$4-1,FALSE),""))</f>
        <v/>
      </c>
      <c r="O230" s="79" t="str">
        <f ca="1">IF($C230="סה""כ",SUM(INDIRECT(ADDRESS(6,COLUMN())&amp;":"&amp;ADDRESS(ROW()-1,COLUMN()))),IFERROR(VLOOKUP($C230,הכנסות!$B:$Y,O$4-1,FALSE),""))</f>
        <v/>
      </c>
    </row>
    <row r="231" spans="1:15" ht="16.5" thickBot="1" x14ac:dyDescent="0.3">
      <c r="A231" s="52">
        <f t="shared" si="4"/>
        <v>0</v>
      </c>
      <c r="C231" s="75" t="str">
        <f>IF(OR(C230="סה""כ",C230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1" s="76" t="str">
        <f>IF(C231="סה""כ","",IFERROR(VLOOKUP($C231,הכנסות!$B:$X,5,FALSE),""))</f>
        <v/>
      </c>
      <c r="E231" s="77">
        <v>167435</v>
      </c>
      <c r="F231" s="77">
        <v>114565</v>
      </c>
      <c r="G231" s="77">
        <v>145246</v>
      </c>
      <c r="H231" s="78">
        <v>251440</v>
      </c>
      <c r="I231" s="78">
        <v>201029</v>
      </c>
      <c r="J231" s="78">
        <v>265358.28000000003</v>
      </c>
      <c r="K231" s="79" t="str">
        <f ca="1">IF($C231="סה""כ",SUM(INDIRECT(ADDRESS(6,COLUMN())&amp;":"&amp;ADDRESS(ROW()-1,COLUMN()))),IFERROR(VLOOKUP($C231,הכנסות!$B:$Y,K$4-1,FALSE),""))</f>
        <v/>
      </c>
      <c r="L231" s="79" t="str">
        <f ca="1">IF($C231="סה""כ",SUM(INDIRECT(ADDRESS(6,COLUMN())&amp;":"&amp;ADDRESS(ROW()-1,COLUMN()))),IFERROR(VLOOKUP($C231,הכנסות!$B:$Y,L$4-1,FALSE),""))</f>
        <v/>
      </c>
      <c r="M231" s="79" t="str">
        <f ca="1">IF($C231="סה""כ",SUM(INDIRECT(ADDRESS(6,COLUMN())&amp;":"&amp;ADDRESS(ROW()-1,COLUMN()))),IFERROR(VLOOKUP($C231,הכנסות!$B:$Y,M$4-1,FALSE),""))</f>
        <v/>
      </c>
      <c r="N231" s="79" t="str">
        <f ca="1">IF($C231="סה""כ",SUM(INDIRECT(ADDRESS(6,COLUMN())&amp;":"&amp;ADDRESS(ROW()-1,COLUMN()))),IFERROR(VLOOKUP($C231,הכנסות!$B:$Y,N$4-1,FALSE),""))</f>
        <v/>
      </c>
      <c r="O231" s="79" t="str">
        <f ca="1">IF($C231="סה""כ",SUM(INDIRECT(ADDRESS(6,COLUMN())&amp;":"&amp;ADDRESS(ROW()-1,COLUMN()))),IFERROR(VLOOKUP($C231,הכנסות!$B:$Y,O$4-1,FALSE),""))</f>
        <v/>
      </c>
    </row>
    <row r="232" spans="1:15" ht="16.5" thickBot="1" x14ac:dyDescent="0.3">
      <c r="A232" s="52">
        <f t="shared" si="4"/>
        <v>0</v>
      </c>
      <c r="C232" s="75" t="str">
        <f>IF(OR(C231="סה""כ",C231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2" s="76" t="str">
        <f>IF(C232="סה""כ","",IFERROR(VLOOKUP($C232,הכנסות!$B:$X,5,FALSE),""))</f>
        <v/>
      </c>
      <c r="E232" s="77">
        <v>167435</v>
      </c>
      <c r="F232" s="77">
        <v>114565</v>
      </c>
      <c r="G232" s="77">
        <v>145246</v>
      </c>
      <c r="H232" s="78">
        <v>251440</v>
      </c>
      <c r="I232" s="78">
        <v>201029</v>
      </c>
      <c r="J232" s="78">
        <v>265358.28000000003</v>
      </c>
      <c r="K232" s="79" t="str">
        <f ca="1">IF($C232="סה""כ",SUM(INDIRECT(ADDRESS(6,COLUMN())&amp;":"&amp;ADDRESS(ROW()-1,COLUMN()))),IFERROR(VLOOKUP($C232,הכנסות!$B:$Y,K$4-1,FALSE),""))</f>
        <v/>
      </c>
      <c r="L232" s="79" t="str">
        <f ca="1">IF($C232="סה""כ",SUM(INDIRECT(ADDRESS(6,COLUMN())&amp;":"&amp;ADDRESS(ROW()-1,COLUMN()))),IFERROR(VLOOKUP($C232,הכנסות!$B:$Y,L$4-1,FALSE),""))</f>
        <v/>
      </c>
      <c r="M232" s="79" t="str">
        <f ca="1">IF($C232="סה""כ",SUM(INDIRECT(ADDRESS(6,COLUMN())&amp;":"&amp;ADDRESS(ROW()-1,COLUMN()))),IFERROR(VLOOKUP($C232,הכנסות!$B:$Y,M$4-1,FALSE),""))</f>
        <v/>
      </c>
      <c r="N232" s="79" t="str">
        <f ca="1">IF($C232="סה""כ",SUM(INDIRECT(ADDRESS(6,COLUMN())&amp;":"&amp;ADDRESS(ROW()-1,COLUMN()))),IFERROR(VLOOKUP($C232,הכנסות!$B:$Y,N$4-1,FALSE),""))</f>
        <v/>
      </c>
      <c r="O232" s="79" t="str">
        <f ca="1">IF($C232="סה""כ",SUM(INDIRECT(ADDRESS(6,COLUMN())&amp;":"&amp;ADDRESS(ROW()-1,COLUMN()))),IFERROR(VLOOKUP($C232,הכנסות!$B:$Y,O$4-1,FALSE),""))</f>
        <v/>
      </c>
    </row>
    <row r="233" spans="1:15" ht="16.5" thickBot="1" x14ac:dyDescent="0.3">
      <c r="A233" s="52">
        <f t="shared" si="4"/>
        <v>0</v>
      </c>
      <c r="C233" s="75" t="str">
        <f>IF(OR(C232="סה""כ",C232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3" s="76" t="str">
        <f>IF(C233="סה""כ","",IFERROR(VLOOKUP($C233,הכנסות!$B:$X,5,FALSE),""))</f>
        <v/>
      </c>
      <c r="E233" s="77">
        <v>167435</v>
      </c>
      <c r="F233" s="77">
        <v>114565</v>
      </c>
      <c r="G233" s="77">
        <v>145246</v>
      </c>
      <c r="H233" s="78">
        <v>251440</v>
      </c>
      <c r="I233" s="78">
        <v>201029</v>
      </c>
      <c r="J233" s="78">
        <v>265358.28000000003</v>
      </c>
      <c r="K233" s="79" t="str">
        <f ca="1">IF($C233="סה""כ",SUM(INDIRECT(ADDRESS(6,COLUMN())&amp;":"&amp;ADDRESS(ROW()-1,COLUMN()))),IFERROR(VLOOKUP($C233,הכנסות!$B:$Y,K$4-1,FALSE),""))</f>
        <v/>
      </c>
      <c r="L233" s="79" t="str">
        <f ca="1">IF($C233="סה""כ",SUM(INDIRECT(ADDRESS(6,COLUMN())&amp;":"&amp;ADDRESS(ROW()-1,COLUMN()))),IFERROR(VLOOKUP($C233,הכנסות!$B:$Y,L$4-1,FALSE),""))</f>
        <v/>
      </c>
      <c r="M233" s="79" t="str">
        <f ca="1">IF($C233="סה""כ",SUM(INDIRECT(ADDRESS(6,COLUMN())&amp;":"&amp;ADDRESS(ROW()-1,COLUMN()))),IFERROR(VLOOKUP($C233,הכנסות!$B:$Y,M$4-1,FALSE),""))</f>
        <v/>
      </c>
      <c r="N233" s="79" t="str">
        <f ca="1">IF($C233="סה""כ",SUM(INDIRECT(ADDRESS(6,COLUMN())&amp;":"&amp;ADDRESS(ROW()-1,COLUMN()))),IFERROR(VLOOKUP($C233,הכנסות!$B:$Y,N$4-1,FALSE),""))</f>
        <v/>
      </c>
      <c r="O233" s="79" t="str">
        <f ca="1">IF($C233="סה""כ",SUM(INDIRECT(ADDRESS(6,COLUMN())&amp;":"&amp;ADDRESS(ROW()-1,COLUMN()))),IFERROR(VLOOKUP($C233,הכנסות!$B:$Y,O$4-1,FALSE),""))</f>
        <v/>
      </c>
    </row>
    <row r="234" spans="1:15" ht="16.5" thickBot="1" x14ac:dyDescent="0.3">
      <c r="A234" s="52">
        <f t="shared" si="4"/>
        <v>0</v>
      </c>
      <c r="C234" s="75" t="str">
        <f>IF(OR(C233="סה""כ",C233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4" s="76" t="str">
        <f>IF(C234="סה""כ","",IFERROR(VLOOKUP($C234,הכנסות!$B:$X,5,FALSE),""))</f>
        <v/>
      </c>
      <c r="E234" s="77">
        <v>167435</v>
      </c>
      <c r="F234" s="77">
        <v>114565</v>
      </c>
      <c r="G234" s="77">
        <v>145246</v>
      </c>
      <c r="H234" s="78">
        <v>251440</v>
      </c>
      <c r="I234" s="78">
        <v>201029</v>
      </c>
      <c r="J234" s="78">
        <v>265358.28000000003</v>
      </c>
      <c r="K234" s="79" t="str">
        <f ca="1">IF($C234="סה""כ",SUM(INDIRECT(ADDRESS(6,COLUMN())&amp;":"&amp;ADDRESS(ROW()-1,COLUMN()))),IFERROR(VLOOKUP($C234,הכנסות!$B:$Y,K$4-1,FALSE),""))</f>
        <v/>
      </c>
      <c r="L234" s="79" t="str">
        <f ca="1">IF($C234="סה""כ",SUM(INDIRECT(ADDRESS(6,COLUMN())&amp;":"&amp;ADDRESS(ROW()-1,COLUMN()))),IFERROR(VLOOKUP($C234,הכנסות!$B:$Y,L$4-1,FALSE),""))</f>
        <v/>
      </c>
      <c r="M234" s="79" t="str">
        <f ca="1">IF($C234="סה""כ",SUM(INDIRECT(ADDRESS(6,COLUMN())&amp;":"&amp;ADDRESS(ROW()-1,COLUMN()))),IFERROR(VLOOKUP($C234,הכנסות!$B:$Y,M$4-1,FALSE),""))</f>
        <v/>
      </c>
      <c r="N234" s="79" t="str">
        <f ca="1">IF($C234="סה""כ",SUM(INDIRECT(ADDRESS(6,COLUMN())&amp;":"&amp;ADDRESS(ROW()-1,COLUMN()))),IFERROR(VLOOKUP($C234,הכנסות!$B:$Y,N$4-1,FALSE),""))</f>
        <v/>
      </c>
      <c r="O234" s="79" t="str">
        <f ca="1">IF($C234="סה""כ",SUM(INDIRECT(ADDRESS(6,COLUMN())&amp;":"&amp;ADDRESS(ROW()-1,COLUMN()))),IFERROR(VLOOKUP($C234,הכנסות!$B:$Y,O$4-1,FALSE),""))</f>
        <v/>
      </c>
    </row>
    <row r="235" spans="1:15" ht="16.5" thickBot="1" x14ac:dyDescent="0.3">
      <c r="A235" s="52">
        <f t="shared" si="4"/>
        <v>0</v>
      </c>
      <c r="C235" s="75" t="str">
        <f>IF(OR(C234="סה""כ",C234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5" s="76" t="str">
        <f>IF(C235="סה""כ","",IFERROR(VLOOKUP($C235,הכנסות!$B:$X,5,FALSE),""))</f>
        <v/>
      </c>
      <c r="E235" s="77">
        <v>167435</v>
      </c>
      <c r="F235" s="77">
        <v>114565</v>
      </c>
      <c r="G235" s="77">
        <v>145246</v>
      </c>
      <c r="H235" s="78">
        <v>251440</v>
      </c>
      <c r="I235" s="78">
        <v>201029</v>
      </c>
      <c r="J235" s="78">
        <v>265358.28000000003</v>
      </c>
      <c r="K235" s="79" t="str">
        <f ca="1">IF($C235="סה""כ",SUM(INDIRECT(ADDRESS(6,COLUMN())&amp;":"&amp;ADDRESS(ROW()-1,COLUMN()))),IFERROR(VLOOKUP($C235,הכנסות!$B:$Y,K$4-1,FALSE),""))</f>
        <v/>
      </c>
      <c r="L235" s="79" t="str">
        <f ca="1">IF($C235="סה""כ",SUM(INDIRECT(ADDRESS(6,COLUMN())&amp;":"&amp;ADDRESS(ROW()-1,COLUMN()))),IFERROR(VLOOKUP($C235,הכנסות!$B:$Y,L$4-1,FALSE),""))</f>
        <v/>
      </c>
      <c r="M235" s="79" t="str">
        <f ca="1">IF($C235="סה""כ",SUM(INDIRECT(ADDRESS(6,COLUMN())&amp;":"&amp;ADDRESS(ROW()-1,COLUMN()))),IFERROR(VLOOKUP($C235,הכנסות!$B:$Y,M$4-1,FALSE),""))</f>
        <v/>
      </c>
      <c r="N235" s="79" t="str">
        <f ca="1">IF($C235="סה""כ",SUM(INDIRECT(ADDRESS(6,COLUMN())&amp;":"&amp;ADDRESS(ROW()-1,COLUMN()))),IFERROR(VLOOKUP($C235,הכנסות!$B:$Y,N$4-1,FALSE),""))</f>
        <v/>
      </c>
      <c r="O235" s="79" t="str">
        <f ca="1">IF($C235="סה""כ",SUM(INDIRECT(ADDRESS(6,COLUMN())&amp;":"&amp;ADDRESS(ROW()-1,COLUMN()))),IFERROR(VLOOKUP($C235,הכנסות!$B:$Y,O$4-1,FALSE),""))</f>
        <v/>
      </c>
    </row>
    <row r="236" spans="1:15" ht="16.5" thickBot="1" x14ac:dyDescent="0.3">
      <c r="A236" s="52">
        <f t="shared" si="4"/>
        <v>0</v>
      </c>
      <c r="C236" s="75" t="str">
        <f>IF(OR(C235="סה""כ",C235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6" s="76" t="str">
        <f>IF(C236="סה""כ","",IFERROR(VLOOKUP($C236,הכנסות!$B:$X,5,FALSE),""))</f>
        <v/>
      </c>
      <c r="E236" s="77">
        <v>167435</v>
      </c>
      <c r="F236" s="77">
        <v>114565</v>
      </c>
      <c r="G236" s="77">
        <v>145246</v>
      </c>
      <c r="H236" s="78">
        <v>251440</v>
      </c>
      <c r="I236" s="78">
        <v>201029</v>
      </c>
      <c r="J236" s="78">
        <v>265358.28000000003</v>
      </c>
      <c r="K236" s="79" t="str">
        <f ca="1">IF($C236="סה""כ",SUM(INDIRECT(ADDRESS(6,COLUMN())&amp;":"&amp;ADDRESS(ROW()-1,COLUMN()))),IFERROR(VLOOKUP($C236,הכנסות!$B:$Y,K$4-1,FALSE),""))</f>
        <v/>
      </c>
      <c r="L236" s="79" t="str">
        <f ca="1">IF($C236="סה""כ",SUM(INDIRECT(ADDRESS(6,COLUMN())&amp;":"&amp;ADDRESS(ROW()-1,COLUMN()))),IFERROR(VLOOKUP($C236,הכנסות!$B:$Y,L$4-1,FALSE),""))</f>
        <v/>
      </c>
      <c r="M236" s="79" t="str">
        <f ca="1">IF($C236="סה""כ",SUM(INDIRECT(ADDRESS(6,COLUMN())&amp;":"&amp;ADDRESS(ROW()-1,COLUMN()))),IFERROR(VLOOKUP($C236,הכנסות!$B:$Y,M$4-1,FALSE),""))</f>
        <v/>
      </c>
      <c r="N236" s="79" t="str">
        <f ca="1">IF($C236="סה""כ",SUM(INDIRECT(ADDRESS(6,COLUMN())&amp;":"&amp;ADDRESS(ROW()-1,COLUMN()))),IFERROR(VLOOKUP($C236,הכנסות!$B:$Y,N$4-1,FALSE),""))</f>
        <v/>
      </c>
      <c r="O236" s="79" t="str">
        <f ca="1">IF($C236="סה""כ",SUM(INDIRECT(ADDRESS(6,COLUMN())&amp;":"&amp;ADDRESS(ROW()-1,COLUMN()))),IFERROR(VLOOKUP($C236,הכנסות!$B:$Y,O$4-1,FALSE),""))</f>
        <v/>
      </c>
    </row>
    <row r="237" spans="1:15" ht="16.5" thickBot="1" x14ac:dyDescent="0.3">
      <c r="A237" s="52">
        <f t="shared" si="4"/>
        <v>0</v>
      </c>
      <c r="C237" s="75" t="str">
        <f>IF(OR(C236="סה""כ",C236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7" s="76" t="str">
        <f>IF(C237="סה""כ","",IFERROR(VLOOKUP($C237,הכנסות!$B:$X,5,FALSE),""))</f>
        <v/>
      </c>
      <c r="E237" s="77">
        <v>167435</v>
      </c>
      <c r="F237" s="77">
        <v>114565</v>
      </c>
      <c r="G237" s="77">
        <v>145246</v>
      </c>
      <c r="H237" s="78">
        <v>251440</v>
      </c>
      <c r="I237" s="78">
        <v>201029</v>
      </c>
      <c r="J237" s="78">
        <v>265358.28000000003</v>
      </c>
      <c r="K237" s="79" t="str">
        <f ca="1">IF($C237="סה""כ",SUM(INDIRECT(ADDRESS(6,COLUMN())&amp;":"&amp;ADDRESS(ROW()-1,COLUMN()))),IFERROR(VLOOKUP($C237,הכנסות!$B:$Y,K$4-1,FALSE),""))</f>
        <v/>
      </c>
      <c r="L237" s="79" t="str">
        <f ca="1">IF($C237="סה""כ",SUM(INDIRECT(ADDRESS(6,COLUMN())&amp;":"&amp;ADDRESS(ROW()-1,COLUMN()))),IFERROR(VLOOKUP($C237,הכנסות!$B:$Y,L$4-1,FALSE),""))</f>
        <v/>
      </c>
      <c r="M237" s="79" t="str">
        <f ca="1">IF($C237="סה""כ",SUM(INDIRECT(ADDRESS(6,COLUMN())&amp;":"&amp;ADDRESS(ROW()-1,COLUMN()))),IFERROR(VLOOKUP($C237,הכנסות!$B:$Y,M$4-1,FALSE),""))</f>
        <v/>
      </c>
      <c r="N237" s="79" t="str">
        <f ca="1">IF($C237="סה""כ",SUM(INDIRECT(ADDRESS(6,COLUMN())&amp;":"&amp;ADDRESS(ROW()-1,COLUMN()))),IFERROR(VLOOKUP($C237,הכנסות!$B:$Y,N$4-1,FALSE),""))</f>
        <v/>
      </c>
      <c r="O237" s="79" t="str">
        <f ca="1">IF($C237="סה""כ",SUM(INDIRECT(ADDRESS(6,COLUMN())&amp;":"&amp;ADDRESS(ROW()-1,COLUMN()))),IFERROR(VLOOKUP($C237,הכנסות!$B:$Y,O$4-1,FALSE),""))</f>
        <v/>
      </c>
    </row>
    <row r="238" spans="1:15" ht="16.5" thickBot="1" x14ac:dyDescent="0.3">
      <c r="A238" s="52">
        <f t="shared" si="4"/>
        <v>0</v>
      </c>
      <c r="C238" s="75" t="str">
        <f>IF(OR(C237="סה""כ",C237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8" s="76" t="str">
        <f>IF(C238="סה""כ","",IFERROR(VLOOKUP($C238,הכנסות!$B:$X,5,FALSE),""))</f>
        <v/>
      </c>
      <c r="E238" s="77">
        <v>167435</v>
      </c>
      <c r="F238" s="77">
        <v>114565</v>
      </c>
      <c r="G238" s="77">
        <v>145246</v>
      </c>
      <c r="H238" s="78">
        <v>251440</v>
      </c>
      <c r="I238" s="78">
        <v>201029</v>
      </c>
      <c r="J238" s="78">
        <v>265358.28000000003</v>
      </c>
      <c r="K238" s="79" t="str">
        <f ca="1">IF($C238="סה""כ",SUM(INDIRECT(ADDRESS(6,COLUMN())&amp;":"&amp;ADDRESS(ROW()-1,COLUMN()))),IFERROR(VLOOKUP($C238,הכנסות!$B:$Y,K$4-1,FALSE),""))</f>
        <v/>
      </c>
      <c r="L238" s="79" t="str">
        <f ca="1">IF($C238="סה""כ",SUM(INDIRECT(ADDRESS(6,COLUMN())&amp;":"&amp;ADDRESS(ROW()-1,COLUMN()))),IFERROR(VLOOKUP($C238,הכנסות!$B:$Y,L$4-1,FALSE),""))</f>
        <v/>
      </c>
      <c r="M238" s="79" t="str">
        <f ca="1">IF($C238="סה""כ",SUM(INDIRECT(ADDRESS(6,COLUMN())&amp;":"&amp;ADDRESS(ROW()-1,COLUMN()))),IFERROR(VLOOKUP($C238,הכנסות!$B:$Y,M$4-1,FALSE),""))</f>
        <v/>
      </c>
      <c r="N238" s="79" t="str">
        <f ca="1">IF($C238="סה""כ",SUM(INDIRECT(ADDRESS(6,COLUMN())&amp;":"&amp;ADDRESS(ROW()-1,COLUMN()))),IFERROR(VLOOKUP($C238,הכנסות!$B:$Y,N$4-1,FALSE),""))</f>
        <v/>
      </c>
      <c r="O238" s="79" t="str">
        <f ca="1">IF($C238="סה""כ",SUM(INDIRECT(ADDRESS(6,COLUMN())&amp;":"&amp;ADDRESS(ROW()-1,COLUMN()))),IFERROR(VLOOKUP($C238,הכנסות!$B:$Y,O$4-1,FALSE),""))</f>
        <v/>
      </c>
    </row>
    <row r="239" spans="1:15" ht="16.5" thickBot="1" x14ac:dyDescent="0.3">
      <c r="A239" s="52">
        <f t="shared" si="4"/>
        <v>0</v>
      </c>
      <c r="C239" s="75" t="str">
        <f>IF(OR(C238="סה""כ",C238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39" s="76" t="str">
        <f>IF(C239="סה""כ","",IFERROR(VLOOKUP($C239,הכנסות!$B:$X,5,FALSE),""))</f>
        <v/>
      </c>
      <c r="E239" s="77">
        <v>167435</v>
      </c>
      <c r="F239" s="77">
        <v>114565</v>
      </c>
      <c r="G239" s="77">
        <v>145246</v>
      </c>
      <c r="H239" s="78">
        <v>251440</v>
      </c>
      <c r="I239" s="78">
        <v>201029</v>
      </c>
      <c r="J239" s="78">
        <v>265358.28000000003</v>
      </c>
      <c r="K239" s="79" t="str">
        <f ca="1">IF($C239="סה""כ",SUM(INDIRECT(ADDRESS(6,COLUMN())&amp;":"&amp;ADDRESS(ROW()-1,COLUMN()))),IFERROR(VLOOKUP($C239,הכנסות!$B:$Y,K$4-1,FALSE),""))</f>
        <v/>
      </c>
      <c r="L239" s="79" t="str">
        <f ca="1">IF($C239="סה""כ",SUM(INDIRECT(ADDRESS(6,COLUMN())&amp;":"&amp;ADDRESS(ROW()-1,COLUMN()))),IFERROR(VLOOKUP($C239,הכנסות!$B:$Y,L$4-1,FALSE),""))</f>
        <v/>
      </c>
      <c r="M239" s="79" t="str">
        <f ca="1">IF($C239="סה""כ",SUM(INDIRECT(ADDRESS(6,COLUMN())&amp;":"&amp;ADDRESS(ROW()-1,COLUMN()))),IFERROR(VLOOKUP($C239,הכנסות!$B:$Y,M$4-1,FALSE),""))</f>
        <v/>
      </c>
      <c r="N239" s="79" t="str">
        <f ca="1">IF($C239="סה""כ",SUM(INDIRECT(ADDRESS(6,COLUMN())&amp;":"&amp;ADDRESS(ROW()-1,COLUMN()))),IFERROR(VLOOKUP($C239,הכנסות!$B:$Y,N$4-1,FALSE),""))</f>
        <v/>
      </c>
      <c r="O239" s="79" t="str">
        <f ca="1">IF($C239="סה""כ",SUM(INDIRECT(ADDRESS(6,COLUMN())&amp;":"&amp;ADDRESS(ROW()-1,COLUMN()))),IFERROR(VLOOKUP($C239,הכנסות!$B:$Y,O$4-1,FALSE),""))</f>
        <v/>
      </c>
    </row>
    <row r="240" spans="1:15" ht="16.5" thickBot="1" x14ac:dyDescent="0.3">
      <c r="A240" s="52">
        <f t="shared" si="4"/>
        <v>0</v>
      </c>
      <c r="C240" s="75" t="str">
        <f>IF(OR(C239="סה""כ",C239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0" s="76" t="str">
        <f>IF(C240="סה""כ","",IFERROR(VLOOKUP($C240,הכנסות!$B:$X,5,FALSE),""))</f>
        <v/>
      </c>
      <c r="E240" s="77">
        <v>167435</v>
      </c>
      <c r="F240" s="77">
        <v>114565</v>
      </c>
      <c r="G240" s="77">
        <v>145246</v>
      </c>
      <c r="H240" s="78">
        <v>251440</v>
      </c>
      <c r="I240" s="78">
        <v>201029</v>
      </c>
      <c r="J240" s="78">
        <v>265358.28000000003</v>
      </c>
      <c r="K240" s="79" t="str">
        <f ca="1">IF($C240="סה""כ",SUM(INDIRECT(ADDRESS(6,COLUMN())&amp;":"&amp;ADDRESS(ROW()-1,COLUMN()))),IFERROR(VLOOKUP($C240,הכנסות!$B:$Y,K$4-1,FALSE),""))</f>
        <v/>
      </c>
      <c r="L240" s="79" t="str">
        <f ca="1">IF($C240="סה""כ",SUM(INDIRECT(ADDRESS(6,COLUMN())&amp;":"&amp;ADDRESS(ROW()-1,COLUMN()))),IFERROR(VLOOKUP($C240,הכנסות!$B:$Y,L$4-1,FALSE),""))</f>
        <v/>
      </c>
      <c r="M240" s="79" t="str">
        <f ca="1">IF($C240="סה""כ",SUM(INDIRECT(ADDRESS(6,COLUMN())&amp;":"&amp;ADDRESS(ROW()-1,COLUMN()))),IFERROR(VLOOKUP($C240,הכנסות!$B:$Y,M$4-1,FALSE),""))</f>
        <v/>
      </c>
      <c r="N240" s="79" t="str">
        <f ca="1">IF($C240="סה""כ",SUM(INDIRECT(ADDRESS(6,COLUMN())&amp;":"&amp;ADDRESS(ROW()-1,COLUMN()))),IFERROR(VLOOKUP($C240,הכנסות!$B:$Y,N$4-1,FALSE),""))</f>
        <v/>
      </c>
      <c r="O240" s="79" t="str">
        <f ca="1">IF($C240="סה""כ",SUM(INDIRECT(ADDRESS(6,COLUMN())&amp;":"&amp;ADDRESS(ROW()-1,COLUMN()))),IFERROR(VLOOKUP($C240,הכנסות!$B:$Y,O$4-1,FALSE),""))</f>
        <v/>
      </c>
    </row>
    <row r="241" spans="1:15" ht="16.5" thickBot="1" x14ac:dyDescent="0.3">
      <c r="A241" s="52">
        <f t="shared" si="4"/>
        <v>0</v>
      </c>
      <c r="C241" s="75" t="str">
        <f>IF(OR(C240="סה""כ",C240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1" s="76" t="str">
        <f>IF(C241="סה""כ","",IFERROR(VLOOKUP($C241,הכנסות!$B:$X,5,FALSE),""))</f>
        <v/>
      </c>
      <c r="E241" s="77">
        <v>167435</v>
      </c>
      <c r="F241" s="77">
        <v>114565</v>
      </c>
      <c r="G241" s="77">
        <v>145246</v>
      </c>
      <c r="H241" s="78">
        <v>251440</v>
      </c>
      <c r="I241" s="78">
        <v>201029</v>
      </c>
      <c r="J241" s="78">
        <v>265358.28000000003</v>
      </c>
      <c r="K241" s="79" t="str">
        <f ca="1">IF($C241="סה""כ",SUM(INDIRECT(ADDRESS(6,COLUMN())&amp;":"&amp;ADDRESS(ROW()-1,COLUMN()))),IFERROR(VLOOKUP($C241,הכנסות!$B:$Y,K$4-1,FALSE),""))</f>
        <v/>
      </c>
      <c r="L241" s="79" t="str">
        <f ca="1">IF($C241="סה""כ",SUM(INDIRECT(ADDRESS(6,COLUMN())&amp;":"&amp;ADDRESS(ROW()-1,COLUMN()))),IFERROR(VLOOKUP($C241,הכנסות!$B:$Y,L$4-1,FALSE),""))</f>
        <v/>
      </c>
      <c r="M241" s="79" t="str">
        <f ca="1">IF($C241="סה""כ",SUM(INDIRECT(ADDRESS(6,COLUMN())&amp;":"&amp;ADDRESS(ROW()-1,COLUMN()))),IFERROR(VLOOKUP($C241,הכנסות!$B:$Y,M$4-1,FALSE),""))</f>
        <v/>
      </c>
      <c r="N241" s="79" t="str">
        <f ca="1">IF($C241="סה""כ",SUM(INDIRECT(ADDRESS(6,COLUMN())&amp;":"&amp;ADDRESS(ROW()-1,COLUMN()))),IFERROR(VLOOKUP($C241,הכנסות!$B:$Y,N$4-1,FALSE),""))</f>
        <v/>
      </c>
      <c r="O241" s="79" t="str">
        <f ca="1">IF($C241="סה""כ",SUM(INDIRECT(ADDRESS(6,COLUMN())&amp;":"&amp;ADDRESS(ROW()-1,COLUMN()))),IFERROR(VLOOKUP($C241,הכנסות!$B:$Y,O$4-1,FALSE),""))</f>
        <v/>
      </c>
    </row>
    <row r="242" spans="1:15" ht="16.5" thickBot="1" x14ac:dyDescent="0.3">
      <c r="A242" s="52">
        <f t="shared" si="4"/>
        <v>0</v>
      </c>
      <c r="C242" s="75" t="str">
        <f>IF(OR(C241="סה""כ",C241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2" s="76" t="str">
        <f>IF(C242="סה""כ","",IFERROR(VLOOKUP($C242,הכנסות!$B:$X,5,FALSE),""))</f>
        <v/>
      </c>
      <c r="E242" s="77">
        <v>167435</v>
      </c>
      <c r="F242" s="77">
        <v>114565</v>
      </c>
      <c r="G242" s="77">
        <v>145246</v>
      </c>
      <c r="H242" s="78">
        <v>251440</v>
      </c>
      <c r="I242" s="78">
        <v>201029</v>
      </c>
      <c r="J242" s="78">
        <v>265358.28000000003</v>
      </c>
      <c r="K242" s="79" t="str">
        <f ca="1">IF($C242="סה""כ",SUM(INDIRECT(ADDRESS(6,COLUMN())&amp;":"&amp;ADDRESS(ROW()-1,COLUMN()))),IFERROR(VLOOKUP($C242,הכנסות!$B:$Y,K$4-1,FALSE),""))</f>
        <v/>
      </c>
      <c r="L242" s="79" t="str">
        <f ca="1">IF($C242="סה""כ",SUM(INDIRECT(ADDRESS(6,COLUMN())&amp;":"&amp;ADDRESS(ROW()-1,COLUMN()))),IFERROR(VLOOKUP($C242,הכנסות!$B:$Y,L$4-1,FALSE),""))</f>
        <v/>
      </c>
      <c r="M242" s="79" t="str">
        <f ca="1">IF($C242="סה""כ",SUM(INDIRECT(ADDRESS(6,COLUMN())&amp;":"&amp;ADDRESS(ROW()-1,COLUMN()))),IFERROR(VLOOKUP($C242,הכנסות!$B:$Y,M$4-1,FALSE),""))</f>
        <v/>
      </c>
      <c r="N242" s="79" t="str">
        <f ca="1">IF($C242="סה""כ",SUM(INDIRECT(ADDRESS(6,COLUMN())&amp;":"&amp;ADDRESS(ROW()-1,COLUMN()))),IFERROR(VLOOKUP($C242,הכנסות!$B:$Y,N$4-1,FALSE),""))</f>
        <v/>
      </c>
      <c r="O242" s="79" t="str">
        <f ca="1">IF($C242="סה""כ",SUM(INDIRECT(ADDRESS(6,COLUMN())&amp;":"&amp;ADDRESS(ROW()-1,COLUMN()))),IFERROR(VLOOKUP($C242,הכנסות!$B:$Y,O$4-1,FALSE),""))</f>
        <v/>
      </c>
    </row>
    <row r="243" spans="1:15" ht="16.5" thickBot="1" x14ac:dyDescent="0.3">
      <c r="A243" s="52">
        <f t="shared" si="4"/>
        <v>0</v>
      </c>
      <c r="C243" s="75" t="str">
        <f>IF(OR(C242="סה""כ",C242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3" s="76" t="str">
        <f>IF(C243="סה""כ","",IFERROR(VLOOKUP($C243,הכנסות!$B:$X,5,FALSE),""))</f>
        <v/>
      </c>
      <c r="E243" s="77">
        <v>167435</v>
      </c>
      <c r="F243" s="77">
        <v>114565</v>
      </c>
      <c r="G243" s="77">
        <v>145246</v>
      </c>
      <c r="H243" s="78">
        <v>251440</v>
      </c>
      <c r="I243" s="78">
        <v>201029</v>
      </c>
      <c r="J243" s="78">
        <v>265358.28000000003</v>
      </c>
      <c r="K243" s="79" t="str">
        <f ca="1">IF($C243="סה""כ",SUM(INDIRECT(ADDRESS(6,COLUMN())&amp;":"&amp;ADDRESS(ROW()-1,COLUMN()))),IFERROR(VLOOKUP($C243,הכנסות!$B:$Y,K$4-1,FALSE),""))</f>
        <v/>
      </c>
      <c r="L243" s="79" t="str">
        <f ca="1">IF($C243="סה""כ",SUM(INDIRECT(ADDRESS(6,COLUMN())&amp;":"&amp;ADDRESS(ROW()-1,COLUMN()))),IFERROR(VLOOKUP($C243,הכנסות!$B:$Y,L$4-1,FALSE),""))</f>
        <v/>
      </c>
      <c r="M243" s="79" t="str">
        <f ca="1">IF($C243="סה""כ",SUM(INDIRECT(ADDRESS(6,COLUMN())&amp;":"&amp;ADDRESS(ROW()-1,COLUMN()))),IFERROR(VLOOKUP($C243,הכנסות!$B:$Y,M$4-1,FALSE),""))</f>
        <v/>
      </c>
      <c r="N243" s="79" t="str">
        <f ca="1">IF($C243="סה""כ",SUM(INDIRECT(ADDRESS(6,COLUMN())&amp;":"&amp;ADDRESS(ROW()-1,COLUMN()))),IFERROR(VLOOKUP($C243,הכנסות!$B:$Y,N$4-1,FALSE),""))</f>
        <v/>
      </c>
      <c r="O243" s="79" t="str">
        <f ca="1">IF($C243="סה""כ",SUM(INDIRECT(ADDRESS(6,COLUMN())&amp;":"&amp;ADDRESS(ROW()-1,COLUMN()))),IFERROR(VLOOKUP($C243,הכנסות!$B:$Y,O$4-1,FALSE),""))</f>
        <v/>
      </c>
    </row>
    <row r="244" spans="1:15" ht="16.5" thickBot="1" x14ac:dyDescent="0.3">
      <c r="A244" s="52">
        <f t="shared" si="4"/>
        <v>0</v>
      </c>
      <c r="C244" s="75" t="str">
        <f>IF(OR(C243="סה""כ",C243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4" s="76" t="str">
        <f>IF(C244="סה""כ","",IFERROR(VLOOKUP($C244,הכנסות!$B:$X,5,FALSE),""))</f>
        <v/>
      </c>
      <c r="E244" s="77">
        <v>167435</v>
      </c>
      <c r="F244" s="77">
        <v>114565</v>
      </c>
      <c r="G244" s="77">
        <v>145246</v>
      </c>
      <c r="H244" s="78">
        <v>251440</v>
      </c>
      <c r="I244" s="78">
        <v>201029</v>
      </c>
      <c r="J244" s="78">
        <v>265358.28000000003</v>
      </c>
      <c r="K244" s="79" t="str">
        <f ca="1">IF($C244="סה""כ",SUM(INDIRECT(ADDRESS(6,COLUMN())&amp;":"&amp;ADDRESS(ROW()-1,COLUMN()))),IFERROR(VLOOKUP($C244,הכנסות!$B:$Y,K$4-1,FALSE),""))</f>
        <v/>
      </c>
      <c r="L244" s="79" t="str">
        <f ca="1">IF($C244="סה""כ",SUM(INDIRECT(ADDRESS(6,COLUMN())&amp;":"&amp;ADDRESS(ROW()-1,COLUMN()))),IFERROR(VLOOKUP($C244,הכנסות!$B:$Y,L$4-1,FALSE),""))</f>
        <v/>
      </c>
      <c r="M244" s="79" t="str">
        <f ca="1">IF($C244="סה""כ",SUM(INDIRECT(ADDRESS(6,COLUMN())&amp;":"&amp;ADDRESS(ROW()-1,COLUMN()))),IFERROR(VLOOKUP($C244,הכנסות!$B:$Y,M$4-1,FALSE),""))</f>
        <v/>
      </c>
      <c r="N244" s="79" t="str">
        <f ca="1">IF($C244="סה""כ",SUM(INDIRECT(ADDRESS(6,COLUMN())&amp;":"&amp;ADDRESS(ROW()-1,COLUMN()))),IFERROR(VLOOKUP($C244,הכנסות!$B:$Y,N$4-1,FALSE),""))</f>
        <v/>
      </c>
      <c r="O244" s="79" t="str">
        <f ca="1">IF($C244="סה""כ",SUM(INDIRECT(ADDRESS(6,COLUMN())&amp;":"&amp;ADDRESS(ROW()-1,COLUMN()))),IFERROR(VLOOKUP($C244,הכנסות!$B:$Y,O$4-1,FALSE),""))</f>
        <v/>
      </c>
    </row>
    <row r="245" spans="1:15" ht="16.5" thickBot="1" x14ac:dyDescent="0.3">
      <c r="A245" s="52">
        <f t="shared" si="4"/>
        <v>0</v>
      </c>
      <c r="C245" s="75" t="str">
        <f>IF(OR(C244="סה""כ",C244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5" s="76" t="str">
        <f>IF(C245="סה""כ","",IFERROR(VLOOKUP($C245,הכנסות!$B:$X,5,FALSE),""))</f>
        <v/>
      </c>
      <c r="E245" s="77">
        <v>167435</v>
      </c>
      <c r="F245" s="77">
        <v>114565</v>
      </c>
      <c r="G245" s="77">
        <v>145246</v>
      </c>
      <c r="H245" s="78">
        <v>251440</v>
      </c>
      <c r="I245" s="78">
        <v>201029</v>
      </c>
      <c r="J245" s="78">
        <v>265358.28000000003</v>
      </c>
      <c r="K245" s="79" t="str">
        <f ca="1">IF($C245="סה""כ",SUM(INDIRECT(ADDRESS(6,COLUMN())&amp;":"&amp;ADDRESS(ROW()-1,COLUMN()))),IFERROR(VLOOKUP($C245,הכנסות!$B:$Y,K$4-1,FALSE),""))</f>
        <v/>
      </c>
      <c r="L245" s="79" t="str">
        <f ca="1">IF($C245="סה""כ",SUM(INDIRECT(ADDRESS(6,COLUMN())&amp;":"&amp;ADDRESS(ROW()-1,COLUMN()))),IFERROR(VLOOKUP($C245,הכנסות!$B:$Y,L$4-1,FALSE),""))</f>
        <v/>
      </c>
      <c r="M245" s="79" t="str">
        <f ca="1">IF($C245="סה""כ",SUM(INDIRECT(ADDRESS(6,COLUMN())&amp;":"&amp;ADDRESS(ROW()-1,COLUMN()))),IFERROR(VLOOKUP($C245,הכנסות!$B:$Y,M$4-1,FALSE),""))</f>
        <v/>
      </c>
      <c r="N245" s="79" t="str">
        <f ca="1">IF($C245="סה""כ",SUM(INDIRECT(ADDRESS(6,COLUMN())&amp;":"&amp;ADDRESS(ROW()-1,COLUMN()))),IFERROR(VLOOKUP($C245,הכנסות!$B:$Y,N$4-1,FALSE),""))</f>
        <v/>
      </c>
      <c r="O245" s="79" t="str">
        <f ca="1">IF($C245="סה""כ",SUM(INDIRECT(ADDRESS(6,COLUMN())&amp;":"&amp;ADDRESS(ROW()-1,COLUMN()))),IFERROR(VLOOKUP($C245,הכנסות!$B:$Y,O$4-1,FALSE),""))</f>
        <v/>
      </c>
    </row>
    <row r="246" spans="1:15" ht="16.5" thickBot="1" x14ac:dyDescent="0.3">
      <c r="A246" s="52">
        <f t="shared" si="4"/>
        <v>0</v>
      </c>
      <c r="C246" s="75" t="str">
        <f>IF(OR(C245="סה""כ",C245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6" s="76" t="str">
        <f>IF(C246="סה""כ","",IFERROR(VLOOKUP($C246,הכנסות!$B:$X,5,FALSE),""))</f>
        <v/>
      </c>
      <c r="E246" s="77">
        <v>167435</v>
      </c>
      <c r="F246" s="77">
        <v>114565</v>
      </c>
      <c r="G246" s="77">
        <v>145246</v>
      </c>
      <c r="H246" s="78">
        <v>251440</v>
      </c>
      <c r="I246" s="78">
        <v>201029</v>
      </c>
      <c r="J246" s="78">
        <v>265358.28000000003</v>
      </c>
      <c r="K246" s="79" t="str">
        <f ca="1">IF($C246="סה""כ",SUM(INDIRECT(ADDRESS(6,COLUMN())&amp;":"&amp;ADDRESS(ROW()-1,COLUMN()))),IFERROR(VLOOKUP($C246,הכנסות!$B:$Y,K$4-1,FALSE),""))</f>
        <v/>
      </c>
      <c r="L246" s="79" t="str">
        <f ca="1">IF($C246="סה""כ",SUM(INDIRECT(ADDRESS(6,COLUMN())&amp;":"&amp;ADDRESS(ROW()-1,COLUMN()))),IFERROR(VLOOKUP($C246,הכנסות!$B:$Y,L$4-1,FALSE),""))</f>
        <v/>
      </c>
      <c r="M246" s="79" t="str">
        <f ca="1">IF($C246="סה""כ",SUM(INDIRECT(ADDRESS(6,COLUMN())&amp;":"&amp;ADDRESS(ROW()-1,COLUMN()))),IFERROR(VLOOKUP($C246,הכנסות!$B:$Y,M$4-1,FALSE),""))</f>
        <v/>
      </c>
      <c r="N246" s="79" t="str">
        <f ca="1">IF($C246="סה""כ",SUM(INDIRECT(ADDRESS(6,COLUMN())&amp;":"&amp;ADDRESS(ROW()-1,COLUMN()))),IFERROR(VLOOKUP($C246,הכנסות!$B:$Y,N$4-1,FALSE),""))</f>
        <v/>
      </c>
      <c r="O246" s="79" t="str">
        <f ca="1">IF($C246="סה""כ",SUM(INDIRECT(ADDRESS(6,COLUMN())&amp;":"&amp;ADDRESS(ROW()-1,COLUMN()))),IFERROR(VLOOKUP($C246,הכנסות!$B:$Y,O$4-1,FALSE),""))</f>
        <v/>
      </c>
    </row>
    <row r="247" spans="1:15" ht="16.5" thickBot="1" x14ac:dyDescent="0.3">
      <c r="A247" s="52">
        <f t="shared" si="4"/>
        <v>0</v>
      </c>
      <c r="C247" s="75" t="str">
        <f>IF(OR(C246="סה""כ",C246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7" s="76" t="str">
        <f>IF(C247="סה""כ","",IFERROR(VLOOKUP($C247,הכנסות!$B:$X,5,FALSE),""))</f>
        <v/>
      </c>
      <c r="E247" s="77">
        <v>167435</v>
      </c>
      <c r="F247" s="77">
        <v>114565</v>
      </c>
      <c r="G247" s="77">
        <v>145246</v>
      </c>
      <c r="H247" s="78">
        <v>251440</v>
      </c>
      <c r="I247" s="78">
        <v>201029</v>
      </c>
      <c r="J247" s="78">
        <v>265358.28000000003</v>
      </c>
      <c r="K247" s="79" t="str">
        <f ca="1">IF($C247="סה""כ",SUM(INDIRECT(ADDRESS(6,COLUMN())&amp;":"&amp;ADDRESS(ROW()-1,COLUMN()))),IFERROR(VLOOKUP($C247,הכנסות!$B:$Y,K$4-1,FALSE),""))</f>
        <v/>
      </c>
      <c r="L247" s="79" t="str">
        <f ca="1">IF($C247="סה""כ",SUM(INDIRECT(ADDRESS(6,COLUMN())&amp;":"&amp;ADDRESS(ROW()-1,COLUMN()))),IFERROR(VLOOKUP($C247,הכנסות!$B:$Y,L$4-1,FALSE),""))</f>
        <v/>
      </c>
      <c r="M247" s="79" t="str">
        <f ca="1">IF($C247="סה""כ",SUM(INDIRECT(ADDRESS(6,COLUMN())&amp;":"&amp;ADDRESS(ROW()-1,COLUMN()))),IFERROR(VLOOKUP($C247,הכנסות!$B:$Y,M$4-1,FALSE),""))</f>
        <v/>
      </c>
      <c r="N247" s="79" t="str">
        <f ca="1">IF($C247="סה""כ",SUM(INDIRECT(ADDRESS(6,COLUMN())&amp;":"&amp;ADDRESS(ROW()-1,COLUMN()))),IFERROR(VLOOKUP($C247,הכנסות!$B:$Y,N$4-1,FALSE),""))</f>
        <v/>
      </c>
      <c r="O247" s="79" t="str">
        <f ca="1">IF($C247="סה""כ",SUM(INDIRECT(ADDRESS(6,COLUMN())&amp;":"&amp;ADDRESS(ROW()-1,COLUMN()))),IFERROR(VLOOKUP($C247,הכנסות!$B:$Y,O$4-1,FALSE),""))</f>
        <v/>
      </c>
    </row>
    <row r="248" spans="1:15" ht="16.5" thickBot="1" x14ac:dyDescent="0.3">
      <c r="A248" s="52">
        <f t="shared" si="4"/>
        <v>0</v>
      </c>
      <c r="C248" s="75" t="str">
        <f>IF(OR(C247="סה""כ",C247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8" s="76" t="str">
        <f>IF(C248="סה""כ","",IFERROR(VLOOKUP($C248,הכנסות!$B:$X,5,FALSE),""))</f>
        <v/>
      </c>
      <c r="E248" s="77">
        <v>167435</v>
      </c>
      <c r="F248" s="77">
        <v>114565</v>
      </c>
      <c r="G248" s="77">
        <v>145246</v>
      </c>
      <c r="H248" s="78">
        <v>251440</v>
      </c>
      <c r="I248" s="78">
        <v>201029</v>
      </c>
      <c r="J248" s="78">
        <v>265358.28000000003</v>
      </c>
      <c r="K248" s="79" t="str">
        <f ca="1">IF($C248="סה""כ",SUM(INDIRECT(ADDRESS(6,COLUMN())&amp;":"&amp;ADDRESS(ROW()-1,COLUMN()))),IFERROR(VLOOKUP($C248,הכנסות!$B:$Y,K$4-1,FALSE),""))</f>
        <v/>
      </c>
      <c r="L248" s="79" t="str">
        <f ca="1">IF($C248="סה""כ",SUM(INDIRECT(ADDRESS(6,COLUMN())&amp;":"&amp;ADDRESS(ROW()-1,COLUMN()))),IFERROR(VLOOKUP($C248,הכנסות!$B:$Y,L$4-1,FALSE),""))</f>
        <v/>
      </c>
      <c r="M248" s="79" t="str">
        <f ca="1">IF($C248="סה""כ",SUM(INDIRECT(ADDRESS(6,COLUMN())&amp;":"&amp;ADDRESS(ROW()-1,COLUMN()))),IFERROR(VLOOKUP($C248,הכנסות!$B:$Y,M$4-1,FALSE),""))</f>
        <v/>
      </c>
      <c r="N248" s="79" t="str">
        <f ca="1">IF($C248="סה""כ",SUM(INDIRECT(ADDRESS(6,COLUMN())&amp;":"&amp;ADDRESS(ROW()-1,COLUMN()))),IFERROR(VLOOKUP($C248,הכנסות!$B:$Y,N$4-1,FALSE),""))</f>
        <v/>
      </c>
      <c r="O248" s="79" t="str">
        <f ca="1">IF($C248="סה""כ",SUM(INDIRECT(ADDRESS(6,COLUMN())&amp;":"&amp;ADDRESS(ROW()-1,COLUMN()))),IFERROR(VLOOKUP($C248,הכנסות!$B:$Y,O$4-1,FALSE),""))</f>
        <v/>
      </c>
    </row>
    <row r="249" spans="1:15" ht="16.5" thickBot="1" x14ac:dyDescent="0.3">
      <c r="A249" s="52">
        <f t="shared" si="4"/>
        <v>0</v>
      </c>
      <c r="C249" s="75" t="str">
        <f>IF(OR(C248="סה""כ",C248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49" s="76" t="str">
        <f>IF(C249="סה""כ","",IFERROR(VLOOKUP($C249,הכנסות!$B:$X,5,FALSE),""))</f>
        <v/>
      </c>
      <c r="E249" s="77">
        <v>167435</v>
      </c>
      <c r="F249" s="77">
        <v>114565</v>
      </c>
      <c r="G249" s="77">
        <v>145246</v>
      </c>
      <c r="H249" s="78">
        <v>251440</v>
      </c>
      <c r="I249" s="78">
        <v>201029</v>
      </c>
      <c r="J249" s="78">
        <v>265358.28000000003</v>
      </c>
      <c r="K249" s="79" t="str">
        <f ca="1">IF($C249="סה""כ",SUM(INDIRECT(ADDRESS(6,COLUMN())&amp;":"&amp;ADDRESS(ROW()-1,COLUMN()))),IFERROR(VLOOKUP($C249,הכנסות!$B:$Y,K$4-1,FALSE),""))</f>
        <v/>
      </c>
      <c r="L249" s="79" t="str">
        <f ca="1">IF($C249="סה""כ",SUM(INDIRECT(ADDRESS(6,COLUMN())&amp;":"&amp;ADDRESS(ROW()-1,COLUMN()))),IFERROR(VLOOKUP($C249,הכנסות!$B:$Y,L$4-1,FALSE),""))</f>
        <v/>
      </c>
      <c r="M249" s="79" t="str">
        <f ca="1">IF($C249="סה""כ",SUM(INDIRECT(ADDRESS(6,COLUMN())&amp;":"&amp;ADDRESS(ROW()-1,COLUMN()))),IFERROR(VLOOKUP($C249,הכנסות!$B:$Y,M$4-1,FALSE),""))</f>
        <v/>
      </c>
      <c r="N249" s="79" t="str">
        <f ca="1">IF($C249="סה""כ",SUM(INDIRECT(ADDRESS(6,COLUMN())&amp;":"&amp;ADDRESS(ROW()-1,COLUMN()))),IFERROR(VLOOKUP($C249,הכנסות!$B:$Y,N$4-1,FALSE),""))</f>
        <v/>
      </c>
      <c r="O249" s="79" t="str">
        <f ca="1">IF($C249="סה""כ",SUM(INDIRECT(ADDRESS(6,COLUMN())&amp;":"&amp;ADDRESS(ROW()-1,COLUMN()))),IFERROR(VLOOKUP($C249,הכנסות!$B:$Y,O$4-1,FALSE),""))</f>
        <v/>
      </c>
    </row>
    <row r="250" spans="1:15" ht="16.5" thickBot="1" x14ac:dyDescent="0.3">
      <c r="A250" s="52">
        <f t="shared" si="4"/>
        <v>0</v>
      </c>
      <c r="C250" s="75" t="str">
        <f>IF(OR(C249="סה""כ",C249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0" s="76" t="str">
        <f>IF(C250="סה""כ","",IFERROR(VLOOKUP($C250,הכנסות!$B:$X,5,FALSE),""))</f>
        <v/>
      </c>
      <c r="E250" s="77">
        <v>167435</v>
      </c>
      <c r="F250" s="77">
        <v>114565</v>
      </c>
      <c r="G250" s="77">
        <v>145246</v>
      </c>
      <c r="H250" s="78">
        <v>251440</v>
      </c>
      <c r="I250" s="78">
        <v>201029</v>
      </c>
      <c r="J250" s="78">
        <v>265358.28000000003</v>
      </c>
      <c r="K250" s="79" t="str">
        <f ca="1">IF($C250="סה""כ",SUM(INDIRECT(ADDRESS(6,COLUMN())&amp;":"&amp;ADDRESS(ROW()-1,COLUMN()))),IFERROR(VLOOKUP($C250,הכנסות!$B:$Y,K$4-1,FALSE),""))</f>
        <v/>
      </c>
      <c r="L250" s="79" t="str">
        <f ca="1">IF($C250="סה""כ",SUM(INDIRECT(ADDRESS(6,COLUMN())&amp;":"&amp;ADDRESS(ROW()-1,COLUMN()))),IFERROR(VLOOKUP($C250,הכנסות!$B:$Y,L$4-1,FALSE),""))</f>
        <v/>
      </c>
      <c r="M250" s="79" t="str">
        <f ca="1">IF($C250="סה""כ",SUM(INDIRECT(ADDRESS(6,COLUMN())&amp;":"&amp;ADDRESS(ROW()-1,COLUMN()))),IFERROR(VLOOKUP($C250,הכנסות!$B:$Y,M$4-1,FALSE),""))</f>
        <v/>
      </c>
      <c r="N250" s="79" t="str">
        <f ca="1">IF($C250="סה""כ",SUM(INDIRECT(ADDRESS(6,COLUMN())&amp;":"&amp;ADDRESS(ROW()-1,COLUMN()))),IFERROR(VLOOKUP($C250,הכנסות!$B:$Y,N$4-1,FALSE),""))</f>
        <v/>
      </c>
      <c r="O250" s="79" t="str">
        <f ca="1">IF($C250="סה""כ",SUM(INDIRECT(ADDRESS(6,COLUMN())&amp;":"&amp;ADDRESS(ROW()-1,COLUMN()))),IFERROR(VLOOKUP($C250,הכנסות!$B:$Y,O$4-1,FALSE),""))</f>
        <v/>
      </c>
    </row>
    <row r="251" spans="1:15" ht="16.5" thickBot="1" x14ac:dyDescent="0.3">
      <c r="A251" s="52">
        <f t="shared" si="4"/>
        <v>0</v>
      </c>
      <c r="C251" s="75" t="str">
        <f>IF(OR(C250="סה""כ",C250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1" s="76" t="str">
        <f>IF(C251="סה""כ","",IFERROR(VLOOKUP($C251,הכנסות!$B:$X,5,FALSE),""))</f>
        <v/>
      </c>
      <c r="E251" s="77">
        <v>167435</v>
      </c>
      <c r="F251" s="77">
        <v>114565</v>
      </c>
      <c r="G251" s="77">
        <v>145246</v>
      </c>
      <c r="H251" s="78">
        <v>251440</v>
      </c>
      <c r="I251" s="78">
        <v>201029</v>
      </c>
      <c r="J251" s="78">
        <v>265358.28000000003</v>
      </c>
      <c r="K251" s="79" t="str">
        <f ca="1">IF($C251="סה""כ",SUM(INDIRECT(ADDRESS(6,COLUMN())&amp;":"&amp;ADDRESS(ROW()-1,COLUMN()))),IFERROR(VLOOKUP($C251,הכנסות!$B:$Y,K$4-1,FALSE),""))</f>
        <v/>
      </c>
      <c r="L251" s="79" t="str">
        <f ca="1">IF($C251="סה""כ",SUM(INDIRECT(ADDRESS(6,COLUMN())&amp;":"&amp;ADDRESS(ROW()-1,COLUMN()))),IFERROR(VLOOKUP($C251,הכנסות!$B:$Y,L$4-1,FALSE),""))</f>
        <v/>
      </c>
      <c r="M251" s="79" t="str">
        <f ca="1">IF($C251="סה""כ",SUM(INDIRECT(ADDRESS(6,COLUMN())&amp;":"&amp;ADDRESS(ROW()-1,COLUMN()))),IFERROR(VLOOKUP($C251,הכנסות!$B:$Y,M$4-1,FALSE),""))</f>
        <v/>
      </c>
      <c r="N251" s="79" t="str">
        <f ca="1">IF($C251="סה""כ",SUM(INDIRECT(ADDRESS(6,COLUMN())&amp;":"&amp;ADDRESS(ROW()-1,COLUMN()))),IFERROR(VLOOKUP($C251,הכנסות!$B:$Y,N$4-1,FALSE),""))</f>
        <v/>
      </c>
      <c r="O251" s="79" t="str">
        <f ca="1">IF($C251="סה""כ",SUM(INDIRECT(ADDRESS(6,COLUMN())&amp;":"&amp;ADDRESS(ROW()-1,COLUMN()))),IFERROR(VLOOKUP($C251,הכנסות!$B:$Y,O$4-1,FALSE),""))</f>
        <v/>
      </c>
    </row>
    <row r="252" spans="1:15" ht="16.5" thickBot="1" x14ac:dyDescent="0.3">
      <c r="A252" s="52">
        <f t="shared" si="4"/>
        <v>0</v>
      </c>
      <c r="C252" s="75" t="str">
        <f>IF(OR(C251="סה""כ",C251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2" s="76" t="str">
        <f>IF(C252="סה""כ","",IFERROR(VLOOKUP($C252,הכנסות!$B:$X,5,FALSE),""))</f>
        <v/>
      </c>
      <c r="E252" s="77">
        <v>167435</v>
      </c>
      <c r="F252" s="77">
        <v>114565</v>
      </c>
      <c r="G252" s="77">
        <v>145246</v>
      </c>
      <c r="H252" s="78">
        <v>251440</v>
      </c>
      <c r="I252" s="78">
        <v>201029</v>
      </c>
      <c r="J252" s="78">
        <v>265358.28000000003</v>
      </c>
      <c r="K252" s="79" t="str">
        <f ca="1">IF($C252="סה""כ",SUM(INDIRECT(ADDRESS(6,COLUMN())&amp;":"&amp;ADDRESS(ROW()-1,COLUMN()))),IFERROR(VLOOKUP($C252,הכנסות!$B:$Y,K$4-1,FALSE),""))</f>
        <v/>
      </c>
      <c r="L252" s="79" t="str">
        <f ca="1">IF($C252="סה""כ",SUM(INDIRECT(ADDRESS(6,COLUMN())&amp;":"&amp;ADDRESS(ROW()-1,COLUMN()))),IFERROR(VLOOKUP($C252,הכנסות!$B:$Y,L$4-1,FALSE),""))</f>
        <v/>
      </c>
      <c r="M252" s="79" t="str">
        <f ca="1">IF($C252="סה""כ",SUM(INDIRECT(ADDRESS(6,COLUMN())&amp;":"&amp;ADDRESS(ROW()-1,COLUMN()))),IFERROR(VLOOKUP($C252,הכנסות!$B:$Y,M$4-1,FALSE),""))</f>
        <v/>
      </c>
      <c r="N252" s="79" t="str">
        <f ca="1">IF($C252="סה""כ",SUM(INDIRECT(ADDRESS(6,COLUMN())&amp;":"&amp;ADDRESS(ROW()-1,COLUMN()))),IFERROR(VLOOKUP($C252,הכנסות!$B:$Y,N$4-1,FALSE),""))</f>
        <v/>
      </c>
      <c r="O252" s="79" t="str">
        <f ca="1">IF($C252="סה""כ",SUM(INDIRECT(ADDRESS(6,COLUMN())&amp;":"&amp;ADDRESS(ROW()-1,COLUMN()))),IFERROR(VLOOKUP($C252,הכנסות!$B:$Y,O$4-1,FALSE),""))</f>
        <v/>
      </c>
    </row>
    <row r="253" spans="1:15" ht="16.5" thickBot="1" x14ac:dyDescent="0.3">
      <c r="A253" s="52">
        <f t="shared" si="4"/>
        <v>0</v>
      </c>
      <c r="C253" s="75" t="str">
        <f>IF(OR(C252="סה""כ",C252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3" s="76" t="str">
        <f>IF(C253="סה""כ","",IFERROR(VLOOKUP($C253,הכנסות!$B:$X,5,FALSE),""))</f>
        <v/>
      </c>
      <c r="E253" s="77">
        <v>167435</v>
      </c>
      <c r="F253" s="77">
        <v>114565</v>
      </c>
      <c r="G253" s="77">
        <v>145246</v>
      </c>
      <c r="H253" s="78">
        <v>251440</v>
      </c>
      <c r="I253" s="78">
        <v>201029</v>
      </c>
      <c r="J253" s="78">
        <v>265358.28000000003</v>
      </c>
      <c r="K253" s="79" t="str">
        <f ca="1">IF($C253="סה""כ",SUM(INDIRECT(ADDRESS(6,COLUMN())&amp;":"&amp;ADDRESS(ROW()-1,COLUMN()))),IFERROR(VLOOKUP($C253,הכנסות!$B:$Y,K$4-1,FALSE),""))</f>
        <v/>
      </c>
      <c r="L253" s="79" t="str">
        <f ca="1">IF($C253="סה""כ",SUM(INDIRECT(ADDRESS(6,COLUMN())&amp;":"&amp;ADDRESS(ROW()-1,COLUMN()))),IFERROR(VLOOKUP($C253,הכנסות!$B:$Y,L$4-1,FALSE),""))</f>
        <v/>
      </c>
      <c r="M253" s="79" t="str">
        <f ca="1">IF($C253="סה""כ",SUM(INDIRECT(ADDRESS(6,COLUMN())&amp;":"&amp;ADDRESS(ROW()-1,COLUMN()))),IFERROR(VLOOKUP($C253,הכנסות!$B:$Y,M$4-1,FALSE),""))</f>
        <v/>
      </c>
      <c r="N253" s="79" t="str">
        <f ca="1">IF($C253="סה""כ",SUM(INDIRECT(ADDRESS(6,COLUMN())&amp;":"&amp;ADDRESS(ROW()-1,COLUMN()))),IFERROR(VLOOKUP($C253,הכנסות!$B:$Y,N$4-1,FALSE),""))</f>
        <v/>
      </c>
      <c r="O253" s="79" t="str">
        <f ca="1">IF($C253="סה""כ",SUM(INDIRECT(ADDRESS(6,COLUMN())&amp;":"&amp;ADDRESS(ROW()-1,COLUMN()))),IFERROR(VLOOKUP($C253,הכנסות!$B:$Y,O$4-1,FALSE),""))</f>
        <v/>
      </c>
    </row>
    <row r="254" spans="1:15" ht="16.5" thickBot="1" x14ac:dyDescent="0.3">
      <c r="A254" s="52">
        <f t="shared" si="4"/>
        <v>0</v>
      </c>
      <c r="C254" s="75" t="str">
        <f>IF(OR(C253="סה""כ",C253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4" s="76" t="str">
        <f>IF(C254="סה""כ","",IFERROR(VLOOKUP($C254,הכנסות!$B:$X,5,FALSE),""))</f>
        <v/>
      </c>
      <c r="E254" s="77">
        <v>167435</v>
      </c>
      <c r="F254" s="77">
        <v>114565</v>
      </c>
      <c r="G254" s="77">
        <v>145246</v>
      </c>
      <c r="H254" s="78">
        <v>251440</v>
      </c>
      <c r="I254" s="78">
        <v>201029</v>
      </c>
      <c r="J254" s="78">
        <v>265358.28000000003</v>
      </c>
      <c r="K254" s="79" t="str">
        <f ca="1">IF($C254="סה""כ",SUM(INDIRECT(ADDRESS(6,COLUMN())&amp;":"&amp;ADDRESS(ROW()-1,COLUMN()))),IFERROR(VLOOKUP($C254,הכנסות!$B:$Y,K$4-1,FALSE),""))</f>
        <v/>
      </c>
      <c r="L254" s="79" t="str">
        <f ca="1">IF($C254="סה""כ",SUM(INDIRECT(ADDRESS(6,COLUMN())&amp;":"&amp;ADDRESS(ROW()-1,COLUMN()))),IFERROR(VLOOKUP($C254,הכנסות!$B:$Y,L$4-1,FALSE),""))</f>
        <v/>
      </c>
      <c r="M254" s="79" t="str">
        <f ca="1">IF($C254="סה""כ",SUM(INDIRECT(ADDRESS(6,COLUMN())&amp;":"&amp;ADDRESS(ROW()-1,COLUMN()))),IFERROR(VLOOKUP($C254,הכנסות!$B:$Y,M$4-1,FALSE),""))</f>
        <v/>
      </c>
      <c r="N254" s="79" t="str">
        <f ca="1">IF($C254="סה""כ",SUM(INDIRECT(ADDRESS(6,COLUMN())&amp;":"&amp;ADDRESS(ROW()-1,COLUMN()))),IFERROR(VLOOKUP($C254,הכנסות!$B:$Y,N$4-1,FALSE),""))</f>
        <v/>
      </c>
      <c r="O254" s="79" t="str">
        <f ca="1">IF($C254="סה""כ",SUM(INDIRECT(ADDRESS(6,COLUMN())&amp;":"&amp;ADDRESS(ROW()-1,COLUMN()))),IFERROR(VLOOKUP($C254,הכנסות!$B:$Y,O$4-1,FALSE),""))</f>
        <v/>
      </c>
    </row>
    <row r="255" spans="1:15" ht="16.5" thickBot="1" x14ac:dyDescent="0.3">
      <c r="A255" s="52">
        <f t="shared" si="4"/>
        <v>0</v>
      </c>
      <c r="C255" s="75" t="str">
        <f>IF(OR(C254="סה""כ",C254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5" s="76" t="str">
        <f>IF(C255="סה""כ","",IFERROR(VLOOKUP($C255,הכנסות!$B:$X,5,FALSE),""))</f>
        <v/>
      </c>
      <c r="E255" s="77">
        <v>167435</v>
      </c>
      <c r="F255" s="77">
        <v>114565</v>
      </c>
      <c r="G255" s="77">
        <v>145246</v>
      </c>
      <c r="H255" s="78">
        <v>251440</v>
      </c>
      <c r="I255" s="78">
        <v>201029</v>
      </c>
      <c r="J255" s="78">
        <v>265358.28000000003</v>
      </c>
      <c r="K255" s="79" t="str">
        <f ca="1">IF($C255="סה""כ",SUM(INDIRECT(ADDRESS(6,COLUMN())&amp;":"&amp;ADDRESS(ROW()-1,COLUMN()))),IFERROR(VLOOKUP($C255,הכנסות!$B:$Y,K$4-1,FALSE),""))</f>
        <v/>
      </c>
      <c r="L255" s="79" t="str">
        <f ca="1">IF($C255="סה""כ",SUM(INDIRECT(ADDRESS(6,COLUMN())&amp;":"&amp;ADDRESS(ROW()-1,COLUMN()))),IFERROR(VLOOKUP($C255,הכנסות!$B:$Y,L$4-1,FALSE),""))</f>
        <v/>
      </c>
      <c r="M255" s="79" t="str">
        <f ca="1">IF($C255="סה""כ",SUM(INDIRECT(ADDRESS(6,COLUMN())&amp;":"&amp;ADDRESS(ROW()-1,COLUMN()))),IFERROR(VLOOKUP($C255,הכנסות!$B:$Y,M$4-1,FALSE),""))</f>
        <v/>
      </c>
      <c r="N255" s="79" t="str">
        <f ca="1">IF($C255="סה""כ",SUM(INDIRECT(ADDRESS(6,COLUMN())&amp;":"&amp;ADDRESS(ROW()-1,COLUMN()))),IFERROR(VLOOKUP($C255,הכנסות!$B:$Y,N$4-1,FALSE),""))</f>
        <v/>
      </c>
      <c r="O255" s="79" t="str">
        <f ca="1">IF($C255="סה""כ",SUM(INDIRECT(ADDRESS(6,COLUMN())&amp;":"&amp;ADDRESS(ROW()-1,COLUMN()))),IFERROR(VLOOKUP($C255,הכנסות!$B:$Y,O$4-1,FALSE),""))</f>
        <v/>
      </c>
    </row>
    <row r="256" spans="1:15" ht="16.5" thickBot="1" x14ac:dyDescent="0.3">
      <c r="A256" s="52">
        <f t="shared" si="4"/>
        <v>0</v>
      </c>
      <c r="C256" s="75" t="str">
        <f>IF(OR(C255="סה""כ",C255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6" s="76" t="str">
        <f>IF(C256="סה""כ","",IFERROR(VLOOKUP($C256,הכנסות!$B:$X,5,FALSE),""))</f>
        <v/>
      </c>
      <c r="E256" s="77">
        <v>167435</v>
      </c>
      <c r="F256" s="77">
        <v>114565</v>
      </c>
      <c r="G256" s="77">
        <v>145246</v>
      </c>
      <c r="H256" s="78">
        <v>251440</v>
      </c>
      <c r="I256" s="78">
        <v>201029</v>
      </c>
      <c r="J256" s="78">
        <v>265358.28000000003</v>
      </c>
      <c r="K256" s="79" t="str">
        <f ca="1">IF($C256="סה""כ",SUM(INDIRECT(ADDRESS(6,COLUMN())&amp;":"&amp;ADDRESS(ROW()-1,COLUMN()))),IFERROR(VLOOKUP($C256,הכנסות!$B:$Y,K$4-1,FALSE),""))</f>
        <v/>
      </c>
      <c r="L256" s="79" t="str">
        <f ca="1">IF($C256="סה""כ",SUM(INDIRECT(ADDRESS(6,COLUMN())&amp;":"&amp;ADDRESS(ROW()-1,COLUMN()))),IFERROR(VLOOKUP($C256,הכנסות!$B:$Y,L$4-1,FALSE),""))</f>
        <v/>
      </c>
      <c r="M256" s="79" t="str">
        <f ca="1">IF($C256="סה""כ",SUM(INDIRECT(ADDRESS(6,COLUMN())&amp;":"&amp;ADDRESS(ROW()-1,COLUMN()))),IFERROR(VLOOKUP($C256,הכנסות!$B:$Y,M$4-1,FALSE),""))</f>
        <v/>
      </c>
      <c r="N256" s="79" t="str">
        <f ca="1">IF($C256="סה""כ",SUM(INDIRECT(ADDRESS(6,COLUMN())&amp;":"&amp;ADDRESS(ROW()-1,COLUMN()))),IFERROR(VLOOKUP($C256,הכנסות!$B:$Y,N$4-1,FALSE),""))</f>
        <v/>
      </c>
      <c r="O256" s="79" t="str">
        <f ca="1">IF($C256="סה""כ",SUM(INDIRECT(ADDRESS(6,COLUMN())&amp;":"&amp;ADDRESS(ROW()-1,COLUMN()))),IFERROR(VLOOKUP($C256,הכנסות!$B:$Y,O$4-1,FALSE),""))</f>
        <v/>
      </c>
    </row>
    <row r="257" spans="1:15" ht="16.5" thickBot="1" x14ac:dyDescent="0.3">
      <c r="A257" s="52">
        <f t="shared" si="4"/>
        <v>0</v>
      </c>
      <c r="C257" s="75" t="str">
        <f>IF(OR(C256="סה""כ",C256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7" s="76" t="str">
        <f>IF(C257="סה""כ","",IFERROR(VLOOKUP($C257,הכנסות!$B:$X,5,FALSE),""))</f>
        <v/>
      </c>
      <c r="E257" s="77">
        <v>167435</v>
      </c>
      <c r="F257" s="77">
        <v>114565</v>
      </c>
      <c r="G257" s="77">
        <v>145246</v>
      </c>
      <c r="H257" s="78">
        <v>251440</v>
      </c>
      <c r="I257" s="78">
        <v>201029</v>
      </c>
      <c r="J257" s="78">
        <v>265358.28000000003</v>
      </c>
      <c r="K257" s="79" t="str">
        <f ca="1">IF($C257="סה""כ",SUM(INDIRECT(ADDRESS(6,COLUMN())&amp;":"&amp;ADDRESS(ROW()-1,COLUMN()))),IFERROR(VLOOKUP($C257,הכנסות!$B:$Y,K$4-1,FALSE),""))</f>
        <v/>
      </c>
      <c r="L257" s="79" t="str">
        <f ca="1">IF($C257="סה""כ",SUM(INDIRECT(ADDRESS(6,COLUMN())&amp;":"&amp;ADDRESS(ROW()-1,COLUMN()))),IFERROR(VLOOKUP($C257,הכנסות!$B:$Y,L$4-1,FALSE),""))</f>
        <v/>
      </c>
      <c r="M257" s="79" t="str">
        <f ca="1">IF($C257="סה""כ",SUM(INDIRECT(ADDRESS(6,COLUMN())&amp;":"&amp;ADDRESS(ROW()-1,COLUMN()))),IFERROR(VLOOKUP($C257,הכנסות!$B:$Y,M$4-1,FALSE),""))</f>
        <v/>
      </c>
      <c r="N257" s="79" t="str">
        <f ca="1">IF($C257="סה""כ",SUM(INDIRECT(ADDRESS(6,COLUMN())&amp;":"&amp;ADDRESS(ROW()-1,COLUMN()))),IFERROR(VLOOKUP($C257,הכנסות!$B:$Y,N$4-1,FALSE),""))</f>
        <v/>
      </c>
      <c r="O257" s="79" t="str">
        <f ca="1">IF($C257="סה""כ",SUM(INDIRECT(ADDRESS(6,COLUMN())&amp;":"&amp;ADDRESS(ROW()-1,COLUMN()))),IFERROR(VLOOKUP($C257,הכנסות!$B:$Y,O$4-1,FALSE),""))</f>
        <v/>
      </c>
    </row>
    <row r="258" spans="1:15" ht="16.5" thickBot="1" x14ac:dyDescent="0.3">
      <c r="A258" s="52">
        <f t="shared" si="4"/>
        <v>0</v>
      </c>
      <c r="C258" s="75" t="str">
        <f>IF(OR(C257="סה""כ",C257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8" s="76" t="str">
        <f>IF(C258="סה""כ","",IFERROR(VLOOKUP($C258,הכנסות!$B:$X,5,FALSE),""))</f>
        <v/>
      </c>
      <c r="E258" s="77">
        <v>167435</v>
      </c>
      <c r="F258" s="77">
        <v>114565</v>
      </c>
      <c r="G258" s="77">
        <v>145246</v>
      </c>
      <c r="H258" s="78">
        <v>251440</v>
      </c>
      <c r="I258" s="78">
        <v>201029</v>
      </c>
      <c r="J258" s="78">
        <v>265358.28000000003</v>
      </c>
      <c r="K258" s="79" t="str">
        <f ca="1">IF($C258="סה""כ",SUM(INDIRECT(ADDRESS(6,COLUMN())&amp;":"&amp;ADDRESS(ROW()-1,COLUMN()))),IFERROR(VLOOKUP($C258,הכנסות!$B:$Y,K$4-1,FALSE),""))</f>
        <v/>
      </c>
      <c r="L258" s="79" t="str">
        <f ca="1">IF($C258="סה""כ",SUM(INDIRECT(ADDRESS(6,COLUMN())&amp;":"&amp;ADDRESS(ROW()-1,COLUMN()))),IFERROR(VLOOKUP($C258,הכנסות!$B:$Y,L$4-1,FALSE),""))</f>
        <v/>
      </c>
      <c r="M258" s="79" t="str">
        <f ca="1">IF($C258="סה""כ",SUM(INDIRECT(ADDRESS(6,COLUMN())&amp;":"&amp;ADDRESS(ROW()-1,COLUMN()))),IFERROR(VLOOKUP($C258,הכנסות!$B:$Y,M$4-1,FALSE),""))</f>
        <v/>
      </c>
      <c r="N258" s="79" t="str">
        <f ca="1">IF($C258="סה""כ",SUM(INDIRECT(ADDRESS(6,COLUMN())&amp;":"&amp;ADDRESS(ROW()-1,COLUMN()))),IFERROR(VLOOKUP($C258,הכנסות!$B:$Y,N$4-1,FALSE),""))</f>
        <v/>
      </c>
      <c r="O258" s="79" t="str">
        <f ca="1">IF($C258="סה""כ",SUM(INDIRECT(ADDRESS(6,COLUMN())&amp;":"&amp;ADDRESS(ROW()-1,COLUMN()))),IFERROR(VLOOKUP($C258,הכנסות!$B:$Y,O$4-1,FALSE),""))</f>
        <v/>
      </c>
    </row>
    <row r="259" spans="1:15" ht="16.5" thickBot="1" x14ac:dyDescent="0.3">
      <c r="A259" s="52">
        <f t="shared" si="4"/>
        <v>0</v>
      </c>
      <c r="C259" s="75" t="str">
        <f>IF(OR(C258="סה""כ",C258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59" s="76" t="str">
        <f>IF(C259="סה""כ","",IFERROR(VLOOKUP($C259,הכנסות!$B:$X,5,FALSE),""))</f>
        <v/>
      </c>
      <c r="E259" s="77">
        <v>167435</v>
      </c>
      <c r="F259" s="77">
        <v>114565</v>
      </c>
      <c r="G259" s="77">
        <v>145246</v>
      </c>
      <c r="H259" s="78">
        <v>251440</v>
      </c>
      <c r="I259" s="78">
        <v>201029</v>
      </c>
      <c r="J259" s="78">
        <v>265358.28000000003</v>
      </c>
      <c r="K259" s="79" t="str">
        <f ca="1">IF($C259="סה""כ",SUM(INDIRECT(ADDRESS(6,COLUMN())&amp;":"&amp;ADDRESS(ROW()-1,COLUMN()))),IFERROR(VLOOKUP($C259,הכנסות!$B:$Y,K$4-1,FALSE),""))</f>
        <v/>
      </c>
      <c r="L259" s="79" t="str">
        <f ca="1">IF($C259="סה""כ",SUM(INDIRECT(ADDRESS(6,COLUMN())&amp;":"&amp;ADDRESS(ROW()-1,COLUMN()))),IFERROR(VLOOKUP($C259,הכנסות!$B:$Y,L$4-1,FALSE),""))</f>
        <v/>
      </c>
      <c r="M259" s="79" t="str">
        <f ca="1">IF($C259="סה""כ",SUM(INDIRECT(ADDRESS(6,COLUMN())&amp;":"&amp;ADDRESS(ROW()-1,COLUMN()))),IFERROR(VLOOKUP($C259,הכנסות!$B:$Y,M$4-1,FALSE),""))</f>
        <v/>
      </c>
      <c r="N259" s="79" t="str">
        <f ca="1">IF($C259="סה""כ",SUM(INDIRECT(ADDRESS(6,COLUMN())&amp;":"&amp;ADDRESS(ROW()-1,COLUMN()))),IFERROR(VLOOKUP($C259,הכנסות!$B:$Y,N$4-1,FALSE),""))</f>
        <v/>
      </c>
      <c r="O259" s="79" t="str">
        <f ca="1">IF($C259="סה""כ",SUM(INDIRECT(ADDRESS(6,COLUMN())&amp;":"&amp;ADDRESS(ROW()-1,COLUMN()))),IFERROR(VLOOKUP($C259,הכנסות!$B:$Y,O$4-1,FALSE),""))</f>
        <v/>
      </c>
    </row>
    <row r="260" spans="1:15" ht="16.5" thickBot="1" x14ac:dyDescent="0.3">
      <c r="A260" s="52">
        <f t="shared" si="4"/>
        <v>0</v>
      </c>
      <c r="C260" s="75" t="str">
        <f>IF(OR(C259="סה""כ",C259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0" s="76" t="str">
        <f>IF(C260="סה""כ","",IFERROR(VLOOKUP($C260,הכנסות!$B:$X,5,FALSE),""))</f>
        <v/>
      </c>
      <c r="E260" s="77">
        <v>167435</v>
      </c>
      <c r="F260" s="77">
        <v>114565</v>
      </c>
      <c r="G260" s="77">
        <v>145246</v>
      </c>
      <c r="H260" s="78">
        <v>251440</v>
      </c>
      <c r="I260" s="78">
        <v>201029</v>
      </c>
      <c r="J260" s="78">
        <v>265358.28000000003</v>
      </c>
      <c r="K260" s="79" t="str">
        <f ca="1">IF($C260="סה""כ",SUM(INDIRECT(ADDRESS(6,COLUMN())&amp;":"&amp;ADDRESS(ROW()-1,COLUMN()))),IFERROR(VLOOKUP($C260,הכנסות!$B:$Y,K$4-1,FALSE),""))</f>
        <v/>
      </c>
      <c r="L260" s="79" t="str">
        <f ca="1">IF($C260="סה""כ",SUM(INDIRECT(ADDRESS(6,COLUMN())&amp;":"&amp;ADDRESS(ROW()-1,COLUMN()))),IFERROR(VLOOKUP($C260,הכנסות!$B:$Y,L$4-1,FALSE),""))</f>
        <v/>
      </c>
      <c r="M260" s="79" t="str">
        <f ca="1">IF($C260="סה""כ",SUM(INDIRECT(ADDRESS(6,COLUMN())&amp;":"&amp;ADDRESS(ROW()-1,COLUMN()))),IFERROR(VLOOKUP($C260,הכנסות!$B:$Y,M$4-1,FALSE),""))</f>
        <v/>
      </c>
      <c r="N260" s="79" t="str">
        <f ca="1">IF($C260="סה""כ",SUM(INDIRECT(ADDRESS(6,COLUMN())&amp;":"&amp;ADDRESS(ROW()-1,COLUMN()))),IFERROR(VLOOKUP($C260,הכנסות!$B:$Y,N$4-1,FALSE),""))</f>
        <v/>
      </c>
      <c r="O260" s="79" t="str">
        <f ca="1">IF($C260="סה""כ",SUM(INDIRECT(ADDRESS(6,COLUMN())&amp;":"&amp;ADDRESS(ROW()-1,COLUMN()))),IFERROR(VLOOKUP($C260,הכנסות!$B:$Y,O$4-1,FALSE),""))</f>
        <v/>
      </c>
    </row>
    <row r="261" spans="1:15" ht="16.5" thickBot="1" x14ac:dyDescent="0.3">
      <c r="A261" s="52">
        <f t="shared" si="4"/>
        <v>0</v>
      </c>
      <c r="C261" s="75" t="str">
        <f>IF(OR(C260="סה""כ",C260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1" s="76" t="str">
        <f>IF(C261="סה""כ","",IFERROR(VLOOKUP($C261,הכנסות!$B:$X,5,FALSE),""))</f>
        <v/>
      </c>
      <c r="E261" s="77">
        <v>167435</v>
      </c>
      <c r="F261" s="77">
        <v>114565</v>
      </c>
      <c r="G261" s="77">
        <v>145246</v>
      </c>
      <c r="H261" s="78">
        <v>251440</v>
      </c>
      <c r="I261" s="78">
        <v>201029</v>
      </c>
      <c r="J261" s="78">
        <v>265358.28000000003</v>
      </c>
      <c r="K261" s="79" t="str">
        <f ca="1">IF($C261="סה""כ",SUM(INDIRECT(ADDRESS(6,COLUMN())&amp;":"&amp;ADDRESS(ROW()-1,COLUMN()))),IFERROR(VLOOKUP($C261,הכנסות!$B:$Y,K$4-1,FALSE),""))</f>
        <v/>
      </c>
      <c r="L261" s="79" t="str">
        <f ca="1">IF($C261="סה""כ",SUM(INDIRECT(ADDRESS(6,COLUMN())&amp;":"&amp;ADDRESS(ROW()-1,COLUMN()))),IFERROR(VLOOKUP($C261,הכנסות!$B:$Y,L$4-1,FALSE),""))</f>
        <v/>
      </c>
      <c r="M261" s="79" t="str">
        <f ca="1">IF($C261="סה""כ",SUM(INDIRECT(ADDRESS(6,COLUMN())&amp;":"&amp;ADDRESS(ROW()-1,COLUMN()))),IFERROR(VLOOKUP($C261,הכנסות!$B:$Y,M$4-1,FALSE),""))</f>
        <v/>
      </c>
      <c r="N261" s="79" t="str">
        <f ca="1">IF($C261="סה""כ",SUM(INDIRECT(ADDRESS(6,COLUMN())&amp;":"&amp;ADDRESS(ROW()-1,COLUMN()))),IFERROR(VLOOKUP($C261,הכנסות!$B:$Y,N$4-1,FALSE),""))</f>
        <v/>
      </c>
      <c r="O261" s="79" t="str">
        <f ca="1">IF($C261="סה""כ",SUM(INDIRECT(ADDRESS(6,COLUMN())&amp;":"&amp;ADDRESS(ROW()-1,COLUMN()))),IFERROR(VLOOKUP($C261,הכנסות!$B:$Y,O$4-1,FALSE),""))</f>
        <v/>
      </c>
    </row>
    <row r="262" spans="1:15" ht="16.5" thickBot="1" x14ac:dyDescent="0.3">
      <c r="A262" s="52">
        <f t="shared" si="4"/>
        <v>0</v>
      </c>
      <c r="C262" s="75" t="str">
        <f>IF(OR(C261="סה""כ",C261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2" s="76" t="str">
        <f>IF(C262="סה""כ","",IFERROR(VLOOKUP($C262,הכנסות!$B:$X,5,FALSE),""))</f>
        <v/>
      </c>
      <c r="E262" s="77">
        <v>167435</v>
      </c>
      <c r="F262" s="77">
        <v>114565</v>
      </c>
      <c r="G262" s="77">
        <v>145246</v>
      </c>
      <c r="H262" s="78">
        <v>251440</v>
      </c>
      <c r="I262" s="78">
        <v>201029</v>
      </c>
      <c r="J262" s="78">
        <v>265358.28000000003</v>
      </c>
      <c r="K262" s="79" t="str">
        <f ca="1">IF($C262="סה""כ",SUM(INDIRECT(ADDRESS(6,COLUMN())&amp;":"&amp;ADDRESS(ROW()-1,COLUMN()))),IFERROR(VLOOKUP($C262,הכנסות!$B:$Y,K$4-1,FALSE),""))</f>
        <v/>
      </c>
      <c r="L262" s="79" t="str">
        <f ca="1">IF($C262="סה""כ",SUM(INDIRECT(ADDRESS(6,COLUMN())&amp;":"&amp;ADDRESS(ROW()-1,COLUMN()))),IFERROR(VLOOKUP($C262,הכנסות!$B:$Y,L$4-1,FALSE),""))</f>
        <v/>
      </c>
      <c r="M262" s="79" t="str">
        <f ca="1">IF($C262="סה""כ",SUM(INDIRECT(ADDRESS(6,COLUMN())&amp;":"&amp;ADDRESS(ROW()-1,COLUMN()))),IFERROR(VLOOKUP($C262,הכנסות!$B:$Y,M$4-1,FALSE),""))</f>
        <v/>
      </c>
      <c r="N262" s="79" t="str">
        <f ca="1">IF($C262="סה""כ",SUM(INDIRECT(ADDRESS(6,COLUMN())&amp;":"&amp;ADDRESS(ROW()-1,COLUMN()))),IFERROR(VLOOKUP($C262,הכנסות!$B:$Y,N$4-1,FALSE),""))</f>
        <v/>
      </c>
      <c r="O262" s="79" t="str">
        <f ca="1">IF($C262="סה""כ",SUM(INDIRECT(ADDRESS(6,COLUMN())&amp;":"&amp;ADDRESS(ROW()-1,COLUMN()))),IFERROR(VLOOKUP($C262,הכנסות!$B:$Y,O$4-1,FALSE),""))</f>
        <v/>
      </c>
    </row>
    <row r="263" spans="1:15" ht="16.5" thickBot="1" x14ac:dyDescent="0.3">
      <c r="A263" s="52">
        <f t="shared" ref="A263:A326" si="5">IF(C263&lt;2000000000,1,0)</f>
        <v>0</v>
      </c>
      <c r="C263" s="75" t="str">
        <f>IF(OR(C262="סה""כ",C262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3" s="76" t="str">
        <f>IF(C263="סה""כ","",IFERROR(VLOOKUP($C263,הכנסות!$B:$X,5,FALSE),""))</f>
        <v/>
      </c>
      <c r="E263" s="77">
        <v>167435</v>
      </c>
      <c r="F263" s="77">
        <v>114565</v>
      </c>
      <c r="G263" s="77">
        <v>145246</v>
      </c>
      <c r="H263" s="78">
        <v>251440</v>
      </c>
      <c r="I263" s="78">
        <v>201029</v>
      </c>
      <c r="J263" s="78">
        <v>265358.28000000003</v>
      </c>
      <c r="K263" s="79" t="str">
        <f ca="1">IF($C263="סה""כ",SUM(INDIRECT(ADDRESS(6,COLUMN())&amp;":"&amp;ADDRESS(ROW()-1,COLUMN()))),IFERROR(VLOOKUP($C263,הכנסות!$B:$Y,K$4-1,FALSE),""))</f>
        <v/>
      </c>
      <c r="L263" s="79" t="str">
        <f ca="1">IF($C263="סה""כ",SUM(INDIRECT(ADDRESS(6,COLUMN())&amp;":"&amp;ADDRESS(ROW()-1,COLUMN()))),IFERROR(VLOOKUP($C263,הכנסות!$B:$Y,L$4-1,FALSE),""))</f>
        <v/>
      </c>
      <c r="M263" s="79" t="str">
        <f ca="1">IF($C263="סה""כ",SUM(INDIRECT(ADDRESS(6,COLUMN())&amp;":"&amp;ADDRESS(ROW()-1,COLUMN()))),IFERROR(VLOOKUP($C263,הכנסות!$B:$Y,M$4-1,FALSE),""))</f>
        <v/>
      </c>
      <c r="N263" s="79" t="str">
        <f ca="1">IF($C263="סה""כ",SUM(INDIRECT(ADDRESS(6,COLUMN())&amp;":"&amp;ADDRESS(ROW()-1,COLUMN()))),IFERROR(VLOOKUP($C263,הכנסות!$B:$Y,N$4-1,FALSE),""))</f>
        <v/>
      </c>
      <c r="O263" s="79" t="str">
        <f ca="1">IF($C263="סה""כ",SUM(INDIRECT(ADDRESS(6,COLUMN())&amp;":"&amp;ADDRESS(ROW()-1,COLUMN()))),IFERROR(VLOOKUP($C263,הכנסות!$B:$Y,O$4-1,FALSE),""))</f>
        <v/>
      </c>
    </row>
    <row r="264" spans="1:15" ht="16.5" thickBot="1" x14ac:dyDescent="0.3">
      <c r="A264" s="52">
        <f t="shared" si="5"/>
        <v>0</v>
      </c>
      <c r="C264" s="75" t="str">
        <f>IF(OR(C263="סה""כ",C263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4" s="76" t="str">
        <f>IF(C264="סה""כ","",IFERROR(VLOOKUP($C264,הכנסות!$B:$X,5,FALSE),""))</f>
        <v/>
      </c>
      <c r="E264" s="77">
        <v>167435</v>
      </c>
      <c r="F264" s="77">
        <v>114565</v>
      </c>
      <c r="G264" s="77">
        <v>145246</v>
      </c>
      <c r="H264" s="78">
        <v>251440</v>
      </c>
      <c r="I264" s="78">
        <v>201029</v>
      </c>
      <c r="J264" s="78">
        <v>265358.28000000003</v>
      </c>
      <c r="K264" s="79" t="str">
        <f ca="1">IF($C264="סה""כ",SUM(INDIRECT(ADDRESS(6,COLUMN())&amp;":"&amp;ADDRESS(ROW()-1,COLUMN()))),IFERROR(VLOOKUP($C264,הכנסות!$B:$Y,K$4-1,FALSE),""))</f>
        <v/>
      </c>
      <c r="L264" s="79" t="str">
        <f ca="1">IF($C264="סה""כ",SUM(INDIRECT(ADDRESS(6,COLUMN())&amp;":"&amp;ADDRESS(ROW()-1,COLUMN()))),IFERROR(VLOOKUP($C264,הכנסות!$B:$Y,L$4-1,FALSE),""))</f>
        <v/>
      </c>
      <c r="M264" s="79" t="str">
        <f ca="1">IF($C264="סה""כ",SUM(INDIRECT(ADDRESS(6,COLUMN())&amp;":"&amp;ADDRESS(ROW()-1,COLUMN()))),IFERROR(VLOOKUP($C264,הכנסות!$B:$Y,M$4-1,FALSE),""))</f>
        <v/>
      </c>
      <c r="N264" s="79" t="str">
        <f ca="1">IF($C264="סה""כ",SUM(INDIRECT(ADDRESS(6,COLUMN())&amp;":"&amp;ADDRESS(ROW()-1,COLUMN()))),IFERROR(VLOOKUP($C264,הכנסות!$B:$Y,N$4-1,FALSE),""))</f>
        <v/>
      </c>
      <c r="O264" s="79" t="str">
        <f ca="1">IF($C264="סה""כ",SUM(INDIRECT(ADDRESS(6,COLUMN())&amp;":"&amp;ADDRESS(ROW()-1,COLUMN()))),IFERROR(VLOOKUP($C264,הכנסות!$B:$Y,O$4-1,FALSE),""))</f>
        <v/>
      </c>
    </row>
    <row r="265" spans="1:15" ht="16.5" thickBot="1" x14ac:dyDescent="0.3">
      <c r="A265" s="52">
        <f t="shared" si="5"/>
        <v>0</v>
      </c>
      <c r="C265" s="75" t="str">
        <f>IF(OR(C264="סה""כ",C264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5" s="76" t="str">
        <f>IF(C265="סה""כ","",IFERROR(VLOOKUP($C265,הכנסות!$B:$X,5,FALSE),""))</f>
        <v/>
      </c>
      <c r="E265" s="77">
        <v>167435</v>
      </c>
      <c r="F265" s="77">
        <v>114565</v>
      </c>
      <c r="G265" s="77">
        <v>145246</v>
      </c>
      <c r="H265" s="78">
        <v>251440</v>
      </c>
      <c r="I265" s="78">
        <v>201029</v>
      </c>
      <c r="J265" s="78">
        <v>265358.28000000003</v>
      </c>
      <c r="K265" s="79" t="str">
        <f ca="1">IF($C265="סה""כ",SUM(INDIRECT(ADDRESS(6,COLUMN())&amp;":"&amp;ADDRESS(ROW()-1,COLUMN()))),IFERROR(VLOOKUP($C265,הכנסות!$B:$Y,K$4-1,FALSE),""))</f>
        <v/>
      </c>
      <c r="L265" s="79" t="str">
        <f ca="1">IF($C265="סה""כ",SUM(INDIRECT(ADDRESS(6,COLUMN())&amp;":"&amp;ADDRESS(ROW()-1,COLUMN()))),IFERROR(VLOOKUP($C265,הכנסות!$B:$Y,L$4-1,FALSE),""))</f>
        <v/>
      </c>
      <c r="M265" s="79" t="str">
        <f ca="1">IF($C265="סה""כ",SUM(INDIRECT(ADDRESS(6,COLUMN())&amp;":"&amp;ADDRESS(ROW()-1,COLUMN()))),IFERROR(VLOOKUP($C265,הכנסות!$B:$Y,M$4-1,FALSE),""))</f>
        <v/>
      </c>
      <c r="N265" s="79" t="str">
        <f ca="1">IF($C265="סה""כ",SUM(INDIRECT(ADDRESS(6,COLUMN())&amp;":"&amp;ADDRESS(ROW()-1,COLUMN()))),IFERROR(VLOOKUP($C265,הכנסות!$B:$Y,N$4-1,FALSE),""))</f>
        <v/>
      </c>
      <c r="O265" s="79" t="str">
        <f ca="1">IF($C265="סה""כ",SUM(INDIRECT(ADDRESS(6,COLUMN())&amp;":"&amp;ADDRESS(ROW()-1,COLUMN()))),IFERROR(VLOOKUP($C265,הכנסות!$B:$Y,O$4-1,FALSE),""))</f>
        <v/>
      </c>
    </row>
    <row r="266" spans="1:15" ht="16.5" thickBot="1" x14ac:dyDescent="0.3">
      <c r="A266" s="52">
        <f t="shared" si="5"/>
        <v>0</v>
      </c>
      <c r="C266" s="75" t="str">
        <f>IF(OR(C265="סה""כ",C265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6" s="76" t="str">
        <f>IF(C266="סה""כ","",IFERROR(VLOOKUP($C266,הכנסות!$B:$X,5,FALSE),""))</f>
        <v/>
      </c>
      <c r="E266" s="77">
        <v>167435</v>
      </c>
      <c r="F266" s="77">
        <v>114565</v>
      </c>
      <c r="G266" s="77">
        <v>145246</v>
      </c>
      <c r="H266" s="78">
        <v>251440</v>
      </c>
      <c r="I266" s="78">
        <v>201029</v>
      </c>
      <c r="J266" s="78">
        <v>265358.28000000003</v>
      </c>
      <c r="K266" s="79" t="str">
        <f ca="1">IF($C266="סה""כ",SUM(INDIRECT(ADDRESS(6,COLUMN())&amp;":"&amp;ADDRESS(ROW()-1,COLUMN()))),IFERROR(VLOOKUP($C266,הכנסות!$B:$Y,K$4-1,FALSE),""))</f>
        <v/>
      </c>
      <c r="L266" s="79" t="str">
        <f ca="1">IF($C266="סה""כ",SUM(INDIRECT(ADDRESS(6,COLUMN())&amp;":"&amp;ADDRESS(ROW()-1,COLUMN()))),IFERROR(VLOOKUP($C266,הכנסות!$B:$Y,L$4-1,FALSE),""))</f>
        <v/>
      </c>
      <c r="M266" s="79" t="str">
        <f ca="1">IF($C266="סה""כ",SUM(INDIRECT(ADDRESS(6,COLUMN())&amp;":"&amp;ADDRESS(ROW()-1,COLUMN()))),IFERROR(VLOOKUP($C266,הכנסות!$B:$Y,M$4-1,FALSE),""))</f>
        <v/>
      </c>
      <c r="N266" s="79" t="str">
        <f ca="1">IF($C266="סה""כ",SUM(INDIRECT(ADDRESS(6,COLUMN())&amp;":"&amp;ADDRESS(ROW()-1,COLUMN()))),IFERROR(VLOOKUP($C266,הכנסות!$B:$Y,N$4-1,FALSE),""))</f>
        <v/>
      </c>
      <c r="O266" s="79" t="str">
        <f ca="1">IF($C266="סה""כ",SUM(INDIRECT(ADDRESS(6,COLUMN())&amp;":"&amp;ADDRESS(ROW()-1,COLUMN()))),IFERROR(VLOOKUP($C266,הכנסות!$B:$Y,O$4-1,FALSE),""))</f>
        <v/>
      </c>
    </row>
    <row r="267" spans="1:15" ht="16.5" thickBot="1" x14ac:dyDescent="0.3">
      <c r="A267" s="52">
        <f t="shared" si="5"/>
        <v>0</v>
      </c>
      <c r="C267" s="75" t="str">
        <f>IF(OR(C266="סה""כ",C266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7" s="76" t="str">
        <f>IF(C267="סה""כ","",IFERROR(VLOOKUP($C267,הכנסות!$B:$X,5,FALSE),""))</f>
        <v/>
      </c>
      <c r="E267" s="77">
        <v>167435</v>
      </c>
      <c r="F267" s="77">
        <v>114565</v>
      </c>
      <c r="G267" s="77">
        <v>145246</v>
      </c>
      <c r="H267" s="78">
        <v>251440</v>
      </c>
      <c r="I267" s="78">
        <v>201029</v>
      </c>
      <c r="J267" s="78">
        <v>265358.28000000003</v>
      </c>
      <c r="K267" s="79" t="str">
        <f ca="1">IF($C267="סה""כ",SUM(INDIRECT(ADDRESS(6,COLUMN())&amp;":"&amp;ADDRESS(ROW()-1,COLUMN()))),IFERROR(VLOOKUP($C267,הכנסות!$B:$Y,K$4-1,FALSE),""))</f>
        <v/>
      </c>
      <c r="L267" s="79" t="str">
        <f ca="1">IF($C267="סה""כ",SUM(INDIRECT(ADDRESS(6,COLUMN())&amp;":"&amp;ADDRESS(ROW()-1,COLUMN()))),IFERROR(VLOOKUP($C267,הכנסות!$B:$Y,L$4-1,FALSE),""))</f>
        <v/>
      </c>
      <c r="M267" s="79" t="str">
        <f ca="1">IF($C267="סה""כ",SUM(INDIRECT(ADDRESS(6,COLUMN())&amp;":"&amp;ADDRESS(ROW()-1,COLUMN()))),IFERROR(VLOOKUP($C267,הכנסות!$B:$Y,M$4-1,FALSE),""))</f>
        <v/>
      </c>
      <c r="N267" s="79" t="str">
        <f ca="1">IF($C267="סה""כ",SUM(INDIRECT(ADDRESS(6,COLUMN())&amp;":"&amp;ADDRESS(ROW()-1,COLUMN()))),IFERROR(VLOOKUP($C267,הכנסות!$B:$Y,N$4-1,FALSE),""))</f>
        <v/>
      </c>
      <c r="O267" s="79" t="str">
        <f ca="1">IF($C267="סה""כ",SUM(INDIRECT(ADDRESS(6,COLUMN())&amp;":"&amp;ADDRESS(ROW()-1,COLUMN()))),IFERROR(VLOOKUP($C267,הכנסות!$B:$Y,O$4-1,FALSE),""))</f>
        <v/>
      </c>
    </row>
    <row r="268" spans="1:15" ht="16.5" thickBot="1" x14ac:dyDescent="0.3">
      <c r="A268" s="52">
        <f t="shared" si="5"/>
        <v>0</v>
      </c>
      <c r="C268" s="75" t="str">
        <f>IF(OR(C267="סה""כ",C267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8" s="76" t="str">
        <f>IF(C268="סה""כ","",IFERROR(VLOOKUP($C268,הכנסות!$B:$X,5,FALSE),""))</f>
        <v/>
      </c>
      <c r="E268" s="77">
        <v>167435</v>
      </c>
      <c r="F268" s="77">
        <v>114565</v>
      </c>
      <c r="G268" s="77">
        <v>145246</v>
      </c>
      <c r="H268" s="78">
        <v>251440</v>
      </c>
      <c r="I268" s="78">
        <v>201029</v>
      </c>
      <c r="J268" s="78">
        <v>265358.28000000003</v>
      </c>
      <c r="K268" s="79" t="str">
        <f ca="1">IF($C268="סה""כ",SUM(INDIRECT(ADDRESS(6,COLUMN())&amp;":"&amp;ADDRESS(ROW()-1,COLUMN()))),IFERROR(VLOOKUP($C268,הכנסות!$B:$Y,K$4-1,FALSE),""))</f>
        <v/>
      </c>
      <c r="L268" s="79" t="str">
        <f ca="1">IF($C268="סה""כ",SUM(INDIRECT(ADDRESS(6,COLUMN())&amp;":"&amp;ADDRESS(ROW()-1,COLUMN()))),IFERROR(VLOOKUP($C268,הכנסות!$B:$Y,L$4-1,FALSE),""))</f>
        <v/>
      </c>
      <c r="M268" s="79" t="str">
        <f ca="1">IF($C268="סה""כ",SUM(INDIRECT(ADDRESS(6,COLUMN())&amp;":"&amp;ADDRESS(ROW()-1,COLUMN()))),IFERROR(VLOOKUP($C268,הכנסות!$B:$Y,M$4-1,FALSE),""))</f>
        <v/>
      </c>
      <c r="N268" s="79" t="str">
        <f ca="1">IF($C268="סה""כ",SUM(INDIRECT(ADDRESS(6,COLUMN())&amp;":"&amp;ADDRESS(ROW()-1,COLUMN()))),IFERROR(VLOOKUP($C268,הכנסות!$B:$Y,N$4-1,FALSE),""))</f>
        <v/>
      </c>
      <c r="O268" s="79" t="str">
        <f ca="1">IF($C268="סה""כ",SUM(INDIRECT(ADDRESS(6,COLUMN())&amp;":"&amp;ADDRESS(ROW()-1,COLUMN()))),IFERROR(VLOOKUP($C268,הכנסות!$B:$Y,O$4-1,FALSE),""))</f>
        <v/>
      </c>
    </row>
    <row r="269" spans="1:15" ht="16.5" thickBot="1" x14ac:dyDescent="0.3">
      <c r="A269" s="52">
        <f t="shared" si="5"/>
        <v>0</v>
      </c>
      <c r="C269" s="75" t="str">
        <f>IF(OR(C268="סה""כ",C268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69" s="76" t="str">
        <f>IF(C269="סה""כ","",IFERROR(VLOOKUP($C269,הכנסות!$B:$X,5,FALSE),""))</f>
        <v/>
      </c>
      <c r="E269" s="77">
        <v>167435</v>
      </c>
      <c r="F269" s="77">
        <v>114565</v>
      </c>
      <c r="G269" s="77">
        <v>145246</v>
      </c>
      <c r="H269" s="78">
        <v>251440</v>
      </c>
      <c r="I269" s="78">
        <v>201029</v>
      </c>
      <c r="J269" s="78">
        <v>265358.28000000003</v>
      </c>
      <c r="K269" s="79" t="str">
        <f ca="1">IF($C269="סה""כ",SUM(INDIRECT(ADDRESS(6,COLUMN())&amp;":"&amp;ADDRESS(ROW()-1,COLUMN()))),IFERROR(VLOOKUP($C269,הכנסות!$B:$Y,K$4-1,FALSE),""))</f>
        <v/>
      </c>
      <c r="L269" s="79" t="str">
        <f ca="1">IF($C269="סה""כ",SUM(INDIRECT(ADDRESS(6,COLUMN())&amp;":"&amp;ADDRESS(ROW()-1,COLUMN()))),IFERROR(VLOOKUP($C269,הכנסות!$B:$Y,L$4-1,FALSE),""))</f>
        <v/>
      </c>
      <c r="M269" s="79" t="str">
        <f ca="1">IF($C269="סה""כ",SUM(INDIRECT(ADDRESS(6,COLUMN())&amp;":"&amp;ADDRESS(ROW()-1,COLUMN()))),IFERROR(VLOOKUP($C269,הכנסות!$B:$Y,M$4-1,FALSE),""))</f>
        <v/>
      </c>
      <c r="N269" s="79" t="str">
        <f ca="1">IF($C269="סה""כ",SUM(INDIRECT(ADDRESS(6,COLUMN())&amp;":"&amp;ADDRESS(ROW()-1,COLUMN()))),IFERROR(VLOOKUP($C269,הכנסות!$B:$Y,N$4-1,FALSE),""))</f>
        <v/>
      </c>
      <c r="O269" s="79" t="str">
        <f ca="1">IF($C269="סה""כ",SUM(INDIRECT(ADDRESS(6,COLUMN())&amp;":"&amp;ADDRESS(ROW()-1,COLUMN()))),IFERROR(VLOOKUP($C269,הכנסות!$B:$Y,O$4-1,FALSE),""))</f>
        <v/>
      </c>
    </row>
    <row r="270" spans="1:15" ht="16.5" thickBot="1" x14ac:dyDescent="0.3">
      <c r="A270" s="52">
        <f t="shared" si="5"/>
        <v>0</v>
      </c>
      <c r="C270" s="75" t="str">
        <f>IF(OR(C269="סה""כ",C269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0" s="76" t="str">
        <f>IF(C270="סה""כ","",IFERROR(VLOOKUP($C270,הכנסות!$B:$X,5,FALSE),""))</f>
        <v/>
      </c>
      <c r="E270" s="77">
        <v>167435</v>
      </c>
      <c r="F270" s="77">
        <v>114565</v>
      </c>
      <c r="G270" s="77">
        <v>145246</v>
      </c>
      <c r="H270" s="78">
        <v>251440</v>
      </c>
      <c r="I270" s="78">
        <v>201029</v>
      </c>
      <c r="J270" s="78">
        <v>265358.28000000003</v>
      </c>
      <c r="K270" s="79" t="str">
        <f ca="1">IF($C270="סה""כ",SUM(INDIRECT(ADDRESS(6,COLUMN())&amp;":"&amp;ADDRESS(ROW()-1,COLUMN()))),IFERROR(VLOOKUP($C270,הכנסות!$B:$Y,K$4-1,FALSE),""))</f>
        <v/>
      </c>
      <c r="L270" s="79" t="str">
        <f ca="1">IF($C270="סה""כ",SUM(INDIRECT(ADDRESS(6,COLUMN())&amp;":"&amp;ADDRESS(ROW()-1,COLUMN()))),IFERROR(VLOOKUP($C270,הכנסות!$B:$Y,L$4-1,FALSE),""))</f>
        <v/>
      </c>
      <c r="M270" s="79" t="str">
        <f ca="1">IF($C270="סה""כ",SUM(INDIRECT(ADDRESS(6,COLUMN())&amp;":"&amp;ADDRESS(ROW()-1,COLUMN()))),IFERROR(VLOOKUP($C270,הכנסות!$B:$Y,M$4-1,FALSE),""))</f>
        <v/>
      </c>
      <c r="N270" s="79" t="str">
        <f ca="1">IF($C270="סה""כ",SUM(INDIRECT(ADDRESS(6,COLUMN())&amp;":"&amp;ADDRESS(ROW()-1,COLUMN()))),IFERROR(VLOOKUP($C270,הכנסות!$B:$Y,N$4-1,FALSE),""))</f>
        <v/>
      </c>
      <c r="O270" s="79" t="str">
        <f ca="1">IF($C270="סה""כ",SUM(INDIRECT(ADDRESS(6,COLUMN())&amp;":"&amp;ADDRESS(ROW()-1,COLUMN()))),IFERROR(VLOOKUP($C270,הכנסות!$B:$Y,O$4-1,FALSE),""))</f>
        <v/>
      </c>
    </row>
    <row r="271" spans="1:15" ht="16.5" thickBot="1" x14ac:dyDescent="0.3">
      <c r="A271" s="52">
        <f t="shared" si="5"/>
        <v>0</v>
      </c>
      <c r="C271" s="75" t="str">
        <f>IF(OR(C270="סה""כ",C270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1" s="76" t="str">
        <f>IF(C271="סה""כ","",IFERROR(VLOOKUP($C271,הכנסות!$B:$X,5,FALSE),""))</f>
        <v/>
      </c>
      <c r="E271" s="77">
        <v>167435</v>
      </c>
      <c r="F271" s="77">
        <v>114565</v>
      </c>
      <c r="G271" s="77">
        <v>145246</v>
      </c>
      <c r="H271" s="78">
        <v>251440</v>
      </c>
      <c r="I271" s="78">
        <v>201029</v>
      </c>
      <c r="J271" s="78">
        <v>265358.28000000003</v>
      </c>
      <c r="K271" s="79" t="str">
        <f ca="1">IF($C271="סה""כ",SUM(INDIRECT(ADDRESS(6,COLUMN())&amp;":"&amp;ADDRESS(ROW()-1,COLUMN()))),IFERROR(VLOOKUP($C271,הכנסות!$B:$Y,K$4-1,FALSE),""))</f>
        <v/>
      </c>
      <c r="L271" s="79" t="str">
        <f ca="1">IF($C271="סה""כ",SUM(INDIRECT(ADDRESS(6,COLUMN())&amp;":"&amp;ADDRESS(ROW()-1,COLUMN()))),IFERROR(VLOOKUP($C271,הכנסות!$B:$Y,L$4-1,FALSE),""))</f>
        <v/>
      </c>
      <c r="M271" s="79" t="str">
        <f ca="1">IF($C271="סה""כ",SUM(INDIRECT(ADDRESS(6,COLUMN())&amp;":"&amp;ADDRESS(ROW()-1,COLUMN()))),IFERROR(VLOOKUP($C271,הכנסות!$B:$Y,M$4-1,FALSE),""))</f>
        <v/>
      </c>
      <c r="N271" s="79" t="str">
        <f ca="1">IF($C271="סה""כ",SUM(INDIRECT(ADDRESS(6,COLUMN())&amp;":"&amp;ADDRESS(ROW()-1,COLUMN()))),IFERROR(VLOOKUP($C271,הכנסות!$B:$Y,N$4-1,FALSE),""))</f>
        <v/>
      </c>
      <c r="O271" s="79" t="str">
        <f ca="1">IF($C271="סה""כ",SUM(INDIRECT(ADDRESS(6,COLUMN())&amp;":"&amp;ADDRESS(ROW()-1,COLUMN()))),IFERROR(VLOOKUP($C271,הכנסות!$B:$Y,O$4-1,FALSE),""))</f>
        <v/>
      </c>
    </row>
    <row r="272" spans="1:15" ht="16.5" thickBot="1" x14ac:dyDescent="0.3">
      <c r="A272" s="52">
        <f t="shared" si="5"/>
        <v>0</v>
      </c>
      <c r="C272" s="75" t="str">
        <f>IF(OR(C271="סה""כ",C271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2" s="76" t="str">
        <f>IF(C272="סה""כ","",IFERROR(VLOOKUP($C272,הכנסות!$B:$X,5,FALSE),""))</f>
        <v/>
      </c>
      <c r="E272" s="77">
        <v>167435</v>
      </c>
      <c r="F272" s="77">
        <v>114565</v>
      </c>
      <c r="G272" s="77">
        <v>145246</v>
      </c>
      <c r="H272" s="78">
        <v>251440</v>
      </c>
      <c r="I272" s="78">
        <v>201029</v>
      </c>
      <c r="J272" s="78">
        <v>265358.28000000003</v>
      </c>
      <c r="K272" s="79" t="str">
        <f ca="1">IF($C272="סה""כ",SUM(INDIRECT(ADDRESS(6,COLUMN())&amp;":"&amp;ADDRESS(ROW()-1,COLUMN()))),IFERROR(VLOOKUP($C272,הכנסות!$B:$Y,K$4-1,FALSE),""))</f>
        <v/>
      </c>
      <c r="L272" s="79" t="str">
        <f ca="1">IF($C272="סה""כ",SUM(INDIRECT(ADDRESS(6,COLUMN())&amp;":"&amp;ADDRESS(ROW()-1,COLUMN()))),IFERROR(VLOOKUP($C272,הכנסות!$B:$Y,L$4-1,FALSE),""))</f>
        <v/>
      </c>
      <c r="M272" s="79" t="str">
        <f ca="1">IF($C272="סה""כ",SUM(INDIRECT(ADDRESS(6,COLUMN())&amp;":"&amp;ADDRESS(ROW()-1,COLUMN()))),IFERROR(VLOOKUP($C272,הכנסות!$B:$Y,M$4-1,FALSE),""))</f>
        <v/>
      </c>
      <c r="N272" s="79" t="str">
        <f ca="1">IF($C272="סה""כ",SUM(INDIRECT(ADDRESS(6,COLUMN())&amp;":"&amp;ADDRESS(ROW()-1,COLUMN()))),IFERROR(VLOOKUP($C272,הכנסות!$B:$Y,N$4-1,FALSE),""))</f>
        <v/>
      </c>
      <c r="O272" s="79" t="str">
        <f ca="1">IF($C272="סה""כ",SUM(INDIRECT(ADDRESS(6,COLUMN())&amp;":"&amp;ADDRESS(ROW()-1,COLUMN()))),IFERROR(VLOOKUP($C272,הכנסות!$B:$Y,O$4-1,FALSE),""))</f>
        <v/>
      </c>
    </row>
    <row r="273" spans="1:15" ht="16.5" thickBot="1" x14ac:dyDescent="0.3">
      <c r="A273" s="52">
        <f t="shared" si="5"/>
        <v>0</v>
      </c>
      <c r="C273" s="75" t="str">
        <f>IF(OR(C272="סה""כ",C272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3" s="76" t="str">
        <f>IF(C273="סה""כ","",IFERROR(VLOOKUP($C273,הכנסות!$B:$X,5,FALSE),""))</f>
        <v/>
      </c>
      <c r="E273" s="77">
        <v>167435</v>
      </c>
      <c r="F273" s="77">
        <v>114565</v>
      </c>
      <c r="G273" s="77">
        <v>145246</v>
      </c>
      <c r="H273" s="78">
        <v>251440</v>
      </c>
      <c r="I273" s="78">
        <v>201029</v>
      </c>
      <c r="J273" s="78">
        <v>265358.28000000003</v>
      </c>
      <c r="K273" s="79" t="str">
        <f ca="1">IF($C273="סה""כ",SUM(INDIRECT(ADDRESS(6,COLUMN())&amp;":"&amp;ADDRESS(ROW()-1,COLUMN()))),IFERROR(VLOOKUP($C273,הכנסות!$B:$Y,K$4-1,FALSE),""))</f>
        <v/>
      </c>
      <c r="L273" s="79" t="str">
        <f ca="1">IF($C273="סה""כ",SUM(INDIRECT(ADDRESS(6,COLUMN())&amp;":"&amp;ADDRESS(ROW()-1,COLUMN()))),IFERROR(VLOOKUP($C273,הכנסות!$B:$Y,L$4-1,FALSE),""))</f>
        <v/>
      </c>
      <c r="M273" s="79" t="str">
        <f ca="1">IF($C273="סה""כ",SUM(INDIRECT(ADDRESS(6,COLUMN())&amp;":"&amp;ADDRESS(ROW()-1,COLUMN()))),IFERROR(VLOOKUP($C273,הכנסות!$B:$Y,M$4-1,FALSE),""))</f>
        <v/>
      </c>
      <c r="N273" s="79" t="str">
        <f ca="1">IF($C273="סה""כ",SUM(INDIRECT(ADDRESS(6,COLUMN())&amp;":"&amp;ADDRESS(ROW()-1,COLUMN()))),IFERROR(VLOOKUP($C273,הכנסות!$B:$Y,N$4-1,FALSE),""))</f>
        <v/>
      </c>
      <c r="O273" s="79" t="str">
        <f ca="1">IF($C273="סה""כ",SUM(INDIRECT(ADDRESS(6,COLUMN())&amp;":"&amp;ADDRESS(ROW()-1,COLUMN()))),IFERROR(VLOOKUP($C273,הכנסות!$B:$Y,O$4-1,FALSE),""))</f>
        <v/>
      </c>
    </row>
    <row r="274" spans="1:15" ht="16.5" thickBot="1" x14ac:dyDescent="0.3">
      <c r="A274" s="52">
        <f t="shared" si="5"/>
        <v>0</v>
      </c>
      <c r="C274" s="75" t="str">
        <f>IF(OR(C273="סה""כ",C273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4" s="76" t="str">
        <f>IF(C274="סה""כ","",IFERROR(VLOOKUP($C274,הכנסות!$B:$X,5,FALSE),""))</f>
        <v/>
      </c>
      <c r="E274" s="77">
        <v>167435</v>
      </c>
      <c r="F274" s="77">
        <v>114565</v>
      </c>
      <c r="G274" s="77">
        <v>145246</v>
      </c>
      <c r="H274" s="78">
        <v>251440</v>
      </c>
      <c r="I274" s="78">
        <v>201029</v>
      </c>
      <c r="J274" s="78">
        <v>265358.28000000003</v>
      </c>
      <c r="K274" s="79" t="str">
        <f ca="1">IF($C274="סה""כ",SUM(INDIRECT(ADDRESS(6,COLUMN())&amp;":"&amp;ADDRESS(ROW()-1,COLUMN()))),IFERROR(VLOOKUP($C274,הכנסות!$B:$Y,K$4-1,FALSE),""))</f>
        <v/>
      </c>
      <c r="L274" s="79" t="str">
        <f ca="1">IF($C274="סה""כ",SUM(INDIRECT(ADDRESS(6,COLUMN())&amp;":"&amp;ADDRESS(ROW()-1,COLUMN()))),IFERROR(VLOOKUP($C274,הכנסות!$B:$Y,L$4-1,FALSE),""))</f>
        <v/>
      </c>
      <c r="M274" s="79" t="str">
        <f ca="1">IF($C274="סה""כ",SUM(INDIRECT(ADDRESS(6,COLUMN())&amp;":"&amp;ADDRESS(ROW()-1,COLUMN()))),IFERROR(VLOOKUP($C274,הכנסות!$B:$Y,M$4-1,FALSE),""))</f>
        <v/>
      </c>
      <c r="N274" s="79" t="str">
        <f ca="1">IF($C274="סה""כ",SUM(INDIRECT(ADDRESS(6,COLUMN())&amp;":"&amp;ADDRESS(ROW()-1,COLUMN()))),IFERROR(VLOOKUP($C274,הכנסות!$B:$Y,N$4-1,FALSE),""))</f>
        <v/>
      </c>
      <c r="O274" s="79" t="str">
        <f ca="1">IF($C274="סה""כ",SUM(INDIRECT(ADDRESS(6,COLUMN())&amp;":"&amp;ADDRESS(ROW()-1,COLUMN()))),IFERROR(VLOOKUP($C274,הכנסות!$B:$Y,O$4-1,FALSE),""))</f>
        <v/>
      </c>
    </row>
    <row r="275" spans="1:15" ht="16.5" thickBot="1" x14ac:dyDescent="0.3">
      <c r="A275" s="52">
        <f t="shared" si="5"/>
        <v>0</v>
      </c>
      <c r="C275" s="75" t="str">
        <f>IF(OR(C274="סה""כ",C274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5" s="76" t="str">
        <f>IF(C275="סה""כ","",IFERROR(VLOOKUP($C275,הכנסות!$B:$X,5,FALSE),""))</f>
        <v/>
      </c>
      <c r="E275" s="77">
        <v>167435</v>
      </c>
      <c r="F275" s="77">
        <v>114565</v>
      </c>
      <c r="G275" s="77">
        <v>145246</v>
      </c>
      <c r="H275" s="78">
        <v>251440</v>
      </c>
      <c r="I275" s="78">
        <v>201029</v>
      </c>
      <c r="J275" s="78">
        <v>265358.28000000003</v>
      </c>
      <c r="K275" s="79" t="str">
        <f ca="1">IF($C275="סה""כ",SUM(INDIRECT(ADDRESS(6,COLUMN())&amp;":"&amp;ADDRESS(ROW()-1,COLUMN()))),IFERROR(VLOOKUP($C275,הכנסות!$B:$Y,K$4-1,FALSE),""))</f>
        <v/>
      </c>
      <c r="L275" s="79" t="str">
        <f ca="1">IF($C275="סה""כ",SUM(INDIRECT(ADDRESS(6,COLUMN())&amp;":"&amp;ADDRESS(ROW()-1,COLUMN()))),IFERROR(VLOOKUP($C275,הכנסות!$B:$Y,L$4-1,FALSE),""))</f>
        <v/>
      </c>
      <c r="M275" s="79" t="str">
        <f ca="1">IF($C275="סה""כ",SUM(INDIRECT(ADDRESS(6,COLUMN())&amp;":"&amp;ADDRESS(ROW()-1,COLUMN()))),IFERROR(VLOOKUP($C275,הכנסות!$B:$Y,M$4-1,FALSE),""))</f>
        <v/>
      </c>
      <c r="N275" s="79" t="str">
        <f ca="1">IF($C275="סה""כ",SUM(INDIRECT(ADDRESS(6,COLUMN())&amp;":"&amp;ADDRESS(ROW()-1,COLUMN()))),IFERROR(VLOOKUP($C275,הכנסות!$B:$Y,N$4-1,FALSE),""))</f>
        <v/>
      </c>
      <c r="O275" s="79" t="str">
        <f ca="1">IF($C275="סה""כ",SUM(INDIRECT(ADDRESS(6,COLUMN())&amp;":"&amp;ADDRESS(ROW()-1,COLUMN()))),IFERROR(VLOOKUP($C275,הכנסות!$B:$Y,O$4-1,FALSE),""))</f>
        <v/>
      </c>
    </row>
    <row r="276" spans="1:15" ht="16.5" thickBot="1" x14ac:dyDescent="0.3">
      <c r="A276" s="52">
        <f t="shared" si="5"/>
        <v>0</v>
      </c>
      <c r="C276" s="75" t="str">
        <f>IF(OR(C275="סה""כ",C275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6" s="76" t="str">
        <f>IF(C276="סה""כ","",IFERROR(VLOOKUP($C276,הכנסות!$B:$X,5,FALSE),""))</f>
        <v/>
      </c>
      <c r="E276" s="77">
        <v>167435</v>
      </c>
      <c r="F276" s="77">
        <v>114565</v>
      </c>
      <c r="G276" s="77">
        <v>145246</v>
      </c>
      <c r="H276" s="78">
        <v>251440</v>
      </c>
      <c r="I276" s="78">
        <v>201029</v>
      </c>
      <c r="J276" s="78">
        <v>265358.28000000003</v>
      </c>
      <c r="K276" s="79" t="str">
        <f ca="1">IF($C276="סה""כ",SUM(INDIRECT(ADDRESS(6,COLUMN())&amp;":"&amp;ADDRESS(ROW()-1,COLUMN()))),IFERROR(VLOOKUP($C276,הכנסות!$B:$Y,K$4-1,FALSE),""))</f>
        <v/>
      </c>
      <c r="L276" s="79" t="str">
        <f ca="1">IF($C276="סה""כ",SUM(INDIRECT(ADDRESS(6,COLUMN())&amp;":"&amp;ADDRESS(ROW()-1,COLUMN()))),IFERROR(VLOOKUP($C276,הכנסות!$B:$Y,L$4-1,FALSE),""))</f>
        <v/>
      </c>
      <c r="M276" s="79" t="str">
        <f ca="1">IF($C276="סה""כ",SUM(INDIRECT(ADDRESS(6,COLUMN())&amp;":"&amp;ADDRESS(ROW()-1,COLUMN()))),IFERROR(VLOOKUP($C276,הכנסות!$B:$Y,M$4-1,FALSE),""))</f>
        <v/>
      </c>
      <c r="N276" s="79" t="str">
        <f ca="1">IF($C276="סה""כ",SUM(INDIRECT(ADDRESS(6,COLUMN())&amp;":"&amp;ADDRESS(ROW()-1,COLUMN()))),IFERROR(VLOOKUP($C276,הכנסות!$B:$Y,N$4-1,FALSE),""))</f>
        <v/>
      </c>
      <c r="O276" s="79" t="str">
        <f ca="1">IF($C276="סה""כ",SUM(INDIRECT(ADDRESS(6,COLUMN())&amp;":"&amp;ADDRESS(ROW()-1,COLUMN()))),IFERROR(VLOOKUP($C276,הכנסות!$B:$Y,O$4-1,FALSE),""))</f>
        <v/>
      </c>
    </row>
    <row r="277" spans="1:15" ht="16.5" thickBot="1" x14ac:dyDescent="0.3">
      <c r="A277" s="52">
        <f t="shared" si="5"/>
        <v>0</v>
      </c>
      <c r="C277" s="75" t="str">
        <f>IF(OR(C276="סה""כ",C276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7" s="76" t="str">
        <f>IF(C277="סה""כ","",IFERROR(VLOOKUP($C277,הכנסות!$B:$X,5,FALSE),""))</f>
        <v/>
      </c>
      <c r="E277" s="77">
        <v>167435</v>
      </c>
      <c r="F277" s="77">
        <v>114565</v>
      </c>
      <c r="G277" s="77">
        <v>145246</v>
      </c>
      <c r="H277" s="78">
        <v>251440</v>
      </c>
      <c r="I277" s="78">
        <v>201029</v>
      </c>
      <c r="J277" s="78">
        <v>265358.28000000003</v>
      </c>
      <c r="K277" s="79" t="str">
        <f ca="1">IF($C277="סה""כ",SUM(INDIRECT(ADDRESS(6,COLUMN())&amp;":"&amp;ADDRESS(ROW()-1,COLUMN()))),IFERROR(VLOOKUP($C277,הכנסות!$B:$Y,K$4-1,FALSE),""))</f>
        <v/>
      </c>
      <c r="L277" s="79" t="str">
        <f ca="1">IF($C277="סה""כ",SUM(INDIRECT(ADDRESS(6,COLUMN())&amp;":"&amp;ADDRESS(ROW()-1,COLUMN()))),IFERROR(VLOOKUP($C277,הכנסות!$B:$Y,L$4-1,FALSE),""))</f>
        <v/>
      </c>
      <c r="M277" s="79" t="str">
        <f ca="1">IF($C277="סה""כ",SUM(INDIRECT(ADDRESS(6,COLUMN())&amp;":"&amp;ADDRESS(ROW()-1,COLUMN()))),IFERROR(VLOOKUP($C277,הכנסות!$B:$Y,M$4-1,FALSE),""))</f>
        <v/>
      </c>
      <c r="N277" s="79" t="str">
        <f ca="1">IF($C277="סה""כ",SUM(INDIRECT(ADDRESS(6,COLUMN())&amp;":"&amp;ADDRESS(ROW()-1,COLUMN()))),IFERROR(VLOOKUP($C277,הכנסות!$B:$Y,N$4-1,FALSE),""))</f>
        <v/>
      </c>
      <c r="O277" s="79" t="str">
        <f ca="1">IF($C277="סה""כ",SUM(INDIRECT(ADDRESS(6,COLUMN())&amp;":"&amp;ADDRESS(ROW()-1,COLUMN()))),IFERROR(VLOOKUP($C277,הכנסות!$B:$Y,O$4-1,FALSE),""))</f>
        <v/>
      </c>
    </row>
    <row r="278" spans="1:15" ht="16.5" thickBot="1" x14ac:dyDescent="0.3">
      <c r="A278" s="52">
        <f t="shared" si="5"/>
        <v>0</v>
      </c>
      <c r="C278" s="75" t="str">
        <f>IF(OR(C277="סה""כ",C277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8" s="76" t="str">
        <f>IF(C278="סה""כ","",IFERROR(VLOOKUP($C278,הכנסות!$B:$X,5,FALSE),""))</f>
        <v/>
      </c>
      <c r="E278" s="77">
        <v>167435</v>
      </c>
      <c r="F278" s="77">
        <v>114565</v>
      </c>
      <c r="G278" s="77">
        <v>145246</v>
      </c>
      <c r="H278" s="78">
        <v>251440</v>
      </c>
      <c r="I278" s="78">
        <v>201029</v>
      </c>
      <c r="J278" s="78">
        <v>265358.28000000003</v>
      </c>
      <c r="K278" s="79" t="str">
        <f ca="1">IF($C278="סה""כ",SUM(INDIRECT(ADDRESS(6,COLUMN())&amp;":"&amp;ADDRESS(ROW()-1,COLUMN()))),IFERROR(VLOOKUP($C278,הכנסות!$B:$Y,K$4-1,FALSE),""))</f>
        <v/>
      </c>
      <c r="L278" s="79" t="str">
        <f ca="1">IF($C278="סה""כ",SUM(INDIRECT(ADDRESS(6,COLUMN())&amp;":"&amp;ADDRESS(ROW()-1,COLUMN()))),IFERROR(VLOOKUP($C278,הכנסות!$B:$Y,L$4-1,FALSE),""))</f>
        <v/>
      </c>
      <c r="M278" s="79" t="str">
        <f ca="1">IF($C278="סה""כ",SUM(INDIRECT(ADDRESS(6,COLUMN())&amp;":"&amp;ADDRESS(ROW()-1,COLUMN()))),IFERROR(VLOOKUP($C278,הכנסות!$B:$Y,M$4-1,FALSE),""))</f>
        <v/>
      </c>
      <c r="N278" s="79" t="str">
        <f ca="1">IF($C278="סה""כ",SUM(INDIRECT(ADDRESS(6,COLUMN())&amp;":"&amp;ADDRESS(ROW()-1,COLUMN()))),IFERROR(VLOOKUP($C278,הכנסות!$B:$Y,N$4-1,FALSE),""))</f>
        <v/>
      </c>
      <c r="O278" s="79" t="str">
        <f ca="1">IF($C278="סה""כ",SUM(INDIRECT(ADDRESS(6,COLUMN())&amp;":"&amp;ADDRESS(ROW()-1,COLUMN()))),IFERROR(VLOOKUP($C278,הכנסות!$B:$Y,O$4-1,FALSE),""))</f>
        <v/>
      </c>
    </row>
    <row r="279" spans="1:15" ht="16.5" thickBot="1" x14ac:dyDescent="0.3">
      <c r="A279" s="52">
        <f t="shared" si="5"/>
        <v>0</v>
      </c>
      <c r="C279" s="75" t="str">
        <f>IF(OR(C278="סה""כ",C278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79" s="76" t="str">
        <f>IF(C279="סה""כ","",IFERROR(VLOOKUP($C279,הכנסות!$B:$X,5,FALSE),""))</f>
        <v/>
      </c>
      <c r="E279" s="77">
        <v>167435</v>
      </c>
      <c r="F279" s="77">
        <v>114565</v>
      </c>
      <c r="G279" s="77">
        <v>145246</v>
      </c>
      <c r="H279" s="78">
        <v>251440</v>
      </c>
      <c r="I279" s="78">
        <v>201029</v>
      </c>
      <c r="J279" s="78">
        <v>265358.28000000003</v>
      </c>
      <c r="K279" s="79" t="str">
        <f ca="1">IF($C279="סה""כ",SUM(INDIRECT(ADDRESS(6,COLUMN())&amp;":"&amp;ADDRESS(ROW()-1,COLUMN()))),IFERROR(VLOOKUP($C279,הכנסות!$B:$Y,K$4-1,FALSE),""))</f>
        <v/>
      </c>
      <c r="L279" s="79" t="str">
        <f ca="1">IF($C279="סה""כ",SUM(INDIRECT(ADDRESS(6,COLUMN())&amp;":"&amp;ADDRESS(ROW()-1,COLUMN()))),IFERROR(VLOOKUP($C279,הכנסות!$B:$Y,L$4-1,FALSE),""))</f>
        <v/>
      </c>
      <c r="M279" s="79" t="str">
        <f ca="1">IF($C279="סה""כ",SUM(INDIRECT(ADDRESS(6,COLUMN())&amp;":"&amp;ADDRESS(ROW()-1,COLUMN()))),IFERROR(VLOOKUP($C279,הכנסות!$B:$Y,M$4-1,FALSE),""))</f>
        <v/>
      </c>
      <c r="N279" s="79" t="str">
        <f ca="1">IF($C279="סה""כ",SUM(INDIRECT(ADDRESS(6,COLUMN())&amp;":"&amp;ADDRESS(ROW()-1,COLUMN()))),IFERROR(VLOOKUP($C279,הכנסות!$B:$Y,N$4-1,FALSE),""))</f>
        <v/>
      </c>
      <c r="O279" s="79" t="str">
        <f ca="1">IF($C279="סה""כ",SUM(INDIRECT(ADDRESS(6,COLUMN())&amp;":"&amp;ADDRESS(ROW()-1,COLUMN()))),IFERROR(VLOOKUP($C279,הכנסות!$B:$Y,O$4-1,FALSE),""))</f>
        <v/>
      </c>
    </row>
    <row r="280" spans="1:15" ht="16.5" thickBot="1" x14ac:dyDescent="0.3">
      <c r="A280" s="52">
        <f t="shared" si="5"/>
        <v>0</v>
      </c>
      <c r="C280" s="75" t="str">
        <f>IF(OR(C279="סה""כ",C279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0" s="76" t="str">
        <f>IF(C280="סה""כ","",IFERROR(VLOOKUP($C280,הכנסות!$B:$X,5,FALSE),""))</f>
        <v/>
      </c>
      <c r="E280" s="77">
        <v>167435</v>
      </c>
      <c r="F280" s="77">
        <v>114565</v>
      </c>
      <c r="G280" s="77">
        <v>145246</v>
      </c>
      <c r="H280" s="78">
        <v>251440</v>
      </c>
      <c r="I280" s="78">
        <v>201029</v>
      </c>
      <c r="J280" s="78">
        <v>265358.28000000003</v>
      </c>
      <c r="K280" s="79" t="str">
        <f ca="1">IF($C280="סה""כ",SUM(INDIRECT(ADDRESS(6,COLUMN())&amp;":"&amp;ADDRESS(ROW()-1,COLUMN()))),IFERROR(VLOOKUP($C280,הכנסות!$B:$Y,K$4-1,FALSE),""))</f>
        <v/>
      </c>
      <c r="L280" s="79" t="str">
        <f ca="1">IF($C280="סה""כ",SUM(INDIRECT(ADDRESS(6,COLUMN())&amp;":"&amp;ADDRESS(ROW()-1,COLUMN()))),IFERROR(VLOOKUP($C280,הכנסות!$B:$Y,L$4-1,FALSE),""))</f>
        <v/>
      </c>
      <c r="M280" s="79" t="str">
        <f ca="1">IF($C280="סה""כ",SUM(INDIRECT(ADDRESS(6,COLUMN())&amp;":"&amp;ADDRESS(ROW()-1,COLUMN()))),IFERROR(VLOOKUP($C280,הכנסות!$B:$Y,M$4-1,FALSE),""))</f>
        <v/>
      </c>
      <c r="N280" s="79" t="str">
        <f ca="1">IF($C280="סה""כ",SUM(INDIRECT(ADDRESS(6,COLUMN())&amp;":"&amp;ADDRESS(ROW()-1,COLUMN()))),IFERROR(VLOOKUP($C280,הכנסות!$B:$Y,N$4-1,FALSE),""))</f>
        <v/>
      </c>
      <c r="O280" s="79" t="str">
        <f ca="1">IF($C280="סה""כ",SUM(INDIRECT(ADDRESS(6,COLUMN())&amp;":"&amp;ADDRESS(ROW()-1,COLUMN()))),IFERROR(VLOOKUP($C280,הכנסות!$B:$Y,O$4-1,FALSE),""))</f>
        <v/>
      </c>
    </row>
    <row r="281" spans="1:15" ht="16.5" thickBot="1" x14ac:dyDescent="0.3">
      <c r="A281" s="52">
        <f t="shared" si="5"/>
        <v>0</v>
      </c>
      <c r="C281" s="75" t="str">
        <f>IF(OR(C280="סה""כ",C280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1" s="76" t="str">
        <f>IF(C281="סה""כ","",IFERROR(VLOOKUP($C281,הכנסות!$B:$X,5,FALSE),""))</f>
        <v/>
      </c>
      <c r="E281" s="77">
        <v>167435</v>
      </c>
      <c r="F281" s="77">
        <v>114565</v>
      </c>
      <c r="G281" s="77">
        <v>145246</v>
      </c>
      <c r="H281" s="78">
        <v>251440</v>
      </c>
      <c r="I281" s="78">
        <v>201029</v>
      </c>
      <c r="J281" s="78">
        <v>265358.28000000003</v>
      </c>
      <c r="K281" s="79" t="str">
        <f ca="1">IF($C281="סה""כ",SUM(INDIRECT(ADDRESS(6,COLUMN())&amp;":"&amp;ADDRESS(ROW()-1,COLUMN()))),IFERROR(VLOOKUP($C281,הכנסות!$B:$Y,K$4-1,FALSE),""))</f>
        <v/>
      </c>
      <c r="L281" s="79" t="str">
        <f ca="1">IF($C281="סה""כ",SUM(INDIRECT(ADDRESS(6,COLUMN())&amp;":"&amp;ADDRESS(ROW()-1,COLUMN()))),IFERROR(VLOOKUP($C281,הכנסות!$B:$Y,L$4-1,FALSE),""))</f>
        <v/>
      </c>
      <c r="M281" s="79" t="str">
        <f ca="1">IF($C281="סה""כ",SUM(INDIRECT(ADDRESS(6,COLUMN())&amp;":"&amp;ADDRESS(ROW()-1,COLUMN()))),IFERROR(VLOOKUP($C281,הכנסות!$B:$Y,M$4-1,FALSE),""))</f>
        <v/>
      </c>
      <c r="N281" s="79" t="str">
        <f ca="1">IF($C281="סה""כ",SUM(INDIRECT(ADDRESS(6,COLUMN())&amp;":"&amp;ADDRESS(ROW()-1,COLUMN()))),IFERROR(VLOOKUP($C281,הכנסות!$B:$Y,N$4-1,FALSE),""))</f>
        <v/>
      </c>
      <c r="O281" s="79" t="str">
        <f ca="1">IF($C281="סה""כ",SUM(INDIRECT(ADDRESS(6,COLUMN())&amp;":"&amp;ADDRESS(ROW()-1,COLUMN()))),IFERROR(VLOOKUP($C281,הכנסות!$B:$Y,O$4-1,FALSE),""))</f>
        <v/>
      </c>
    </row>
    <row r="282" spans="1:15" ht="16.5" thickBot="1" x14ac:dyDescent="0.3">
      <c r="A282" s="52">
        <f t="shared" si="5"/>
        <v>0</v>
      </c>
      <c r="C282" s="75" t="str">
        <f>IF(OR(C281="סה""כ",C281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2" s="76" t="str">
        <f>IF(C282="סה""כ","",IFERROR(VLOOKUP($C282,הכנסות!$B:$X,5,FALSE),""))</f>
        <v/>
      </c>
      <c r="E282" s="77">
        <v>167435</v>
      </c>
      <c r="F282" s="77">
        <v>114565</v>
      </c>
      <c r="G282" s="77">
        <v>145246</v>
      </c>
      <c r="H282" s="78">
        <v>251440</v>
      </c>
      <c r="I282" s="78">
        <v>201029</v>
      </c>
      <c r="J282" s="78">
        <v>265358.28000000003</v>
      </c>
      <c r="K282" s="79" t="str">
        <f ca="1">IF($C282="סה""כ",SUM(INDIRECT(ADDRESS(6,COLUMN())&amp;":"&amp;ADDRESS(ROW()-1,COLUMN()))),IFERROR(VLOOKUP($C282,הכנסות!$B:$Y,K$4-1,FALSE),""))</f>
        <v/>
      </c>
      <c r="L282" s="79" t="str">
        <f ca="1">IF($C282="סה""כ",SUM(INDIRECT(ADDRESS(6,COLUMN())&amp;":"&amp;ADDRESS(ROW()-1,COLUMN()))),IFERROR(VLOOKUP($C282,הכנסות!$B:$Y,L$4-1,FALSE),""))</f>
        <v/>
      </c>
      <c r="M282" s="79" t="str">
        <f ca="1">IF($C282="סה""כ",SUM(INDIRECT(ADDRESS(6,COLUMN())&amp;":"&amp;ADDRESS(ROW()-1,COLUMN()))),IFERROR(VLOOKUP($C282,הכנסות!$B:$Y,M$4-1,FALSE),""))</f>
        <v/>
      </c>
      <c r="N282" s="79" t="str">
        <f ca="1">IF($C282="סה""כ",SUM(INDIRECT(ADDRESS(6,COLUMN())&amp;":"&amp;ADDRESS(ROW()-1,COLUMN()))),IFERROR(VLOOKUP($C282,הכנסות!$B:$Y,N$4-1,FALSE),""))</f>
        <v/>
      </c>
      <c r="O282" s="79" t="str">
        <f ca="1">IF($C282="סה""כ",SUM(INDIRECT(ADDRESS(6,COLUMN())&amp;":"&amp;ADDRESS(ROW()-1,COLUMN()))),IFERROR(VLOOKUP($C282,הכנסות!$B:$Y,O$4-1,FALSE),""))</f>
        <v/>
      </c>
    </row>
    <row r="283" spans="1:15" ht="16.5" thickBot="1" x14ac:dyDescent="0.3">
      <c r="A283" s="52">
        <f t="shared" si="5"/>
        <v>0</v>
      </c>
      <c r="C283" s="75" t="str">
        <f>IF(OR(C282="סה""כ",C282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3" s="76" t="str">
        <f>IF(C283="סה""כ","",IFERROR(VLOOKUP($C283,הכנסות!$B:$X,5,FALSE),""))</f>
        <v/>
      </c>
      <c r="E283" s="77">
        <v>167435</v>
      </c>
      <c r="F283" s="77">
        <v>114565</v>
      </c>
      <c r="G283" s="77">
        <v>145246</v>
      </c>
      <c r="H283" s="78">
        <v>251440</v>
      </c>
      <c r="I283" s="78">
        <v>201029</v>
      </c>
      <c r="J283" s="78">
        <v>265358.28000000003</v>
      </c>
      <c r="K283" s="79" t="str">
        <f ca="1">IF($C283="סה""כ",SUM(INDIRECT(ADDRESS(6,COLUMN())&amp;":"&amp;ADDRESS(ROW()-1,COLUMN()))),IFERROR(VLOOKUP($C283,הכנסות!$B:$Y,K$4-1,FALSE),""))</f>
        <v/>
      </c>
      <c r="L283" s="79" t="str">
        <f ca="1">IF($C283="סה""כ",SUM(INDIRECT(ADDRESS(6,COLUMN())&amp;":"&amp;ADDRESS(ROW()-1,COLUMN()))),IFERROR(VLOOKUP($C283,הכנסות!$B:$Y,L$4-1,FALSE),""))</f>
        <v/>
      </c>
      <c r="M283" s="79" t="str">
        <f ca="1">IF($C283="סה""כ",SUM(INDIRECT(ADDRESS(6,COLUMN())&amp;":"&amp;ADDRESS(ROW()-1,COLUMN()))),IFERROR(VLOOKUP($C283,הכנסות!$B:$Y,M$4-1,FALSE),""))</f>
        <v/>
      </c>
      <c r="N283" s="79" t="str">
        <f ca="1">IF($C283="סה""כ",SUM(INDIRECT(ADDRESS(6,COLUMN())&amp;":"&amp;ADDRESS(ROW()-1,COLUMN()))),IFERROR(VLOOKUP($C283,הכנסות!$B:$Y,N$4-1,FALSE),""))</f>
        <v/>
      </c>
      <c r="O283" s="79" t="str">
        <f ca="1">IF($C283="סה""כ",SUM(INDIRECT(ADDRESS(6,COLUMN())&amp;":"&amp;ADDRESS(ROW()-1,COLUMN()))),IFERROR(VLOOKUP($C283,הכנסות!$B:$Y,O$4-1,FALSE),""))</f>
        <v/>
      </c>
    </row>
    <row r="284" spans="1:15" ht="16.5" thickBot="1" x14ac:dyDescent="0.3">
      <c r="A284" s="52">
        <f t="shared" si="5"/>
        <v>0</v>
      </c>
      <c r="C284" s="75" t="str">
        <f>IF(OR(C283="סה""כ",C283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4" s="76" t="str">
        <f>IF(C284="סה""כ","",IFERROR(VLOOKUP($C284,הכנסות!$B:$X,5,FALSE),""))</f>
        <v/>
      </c>
      <c r="E284" s="77">
        <v>167435</v>
      </c>
      <c r="F284" s="77">
        <v>114565</v>
      </c>
      <c r="G284" s="77">
        <v>145246</v>
      </c>
      <c r="H284" s="78">
        <v>251440</v>
      </c>
      <c r="I284" s="78">
        <v>201029</v>
      </c>
      <c r="J284" s="78">
        <v>265358.28000000003</v>
      </c>
      <c r="K284" s="79" t="str">
        <f ca="1">IF($C284="סה""כ",SUM(INDIRECT(ADDRESS(6,COLUMN())&amp;":"&amp;ADDRESS(ROW()-1,COLUMN()))),IFERROR(VLOOKUP($C284,הכנסות!$B:$Y,K$4-1,FALSE),""))</f>
        <v/>
      </c>
      <c r="L284" s="79" t="str">
        <f ca="1">IF($C284="סה""כ",SUM(INDIRECT(ADDRESS(6,COLUMN())&amp;":"&amp;ADDRESS(ROW()-1,COLUMN()))),IFERROR(VLOOKUP($C284,הכנסות!$B:$Y,L$4-1,FALSE),""))</f>
        <v/>
      </c>
      <c r="M284" s="79" t="str">
        <f ca="1">IF($C284="סה""כ",SUM(INDIRECT(ADDRESS(6,COLUMN())&amp;":"&amp;ADDRESS(ROW()-1,COLUMN()))),IFERROR(VLOOKUP($C284,הכנסות!$B:$Y,M$4-1,FALSE),""))</f>
        <v/>
      </c>
      <c r="N284" s="79" t="str">
        <f ca="1">IF($C284="סה""כ",SUM(INDIRECT(ADDRESS(6,COLUMN())&amp;":"&amp;ADDRESS(ROW()-1,COLUMN()))),IFERROR(VLOOKUP($C284,הכנסות!$B:$Y,N$4-1,FALSE),""))</f>
        <v/>
      </c>
      <c r="O284" s="79" t="str">
        <f ca="1">IF($C284="סה""כ",SUM(INDIRECT(ADDRESS(6,COLUMN())&amp;":"&amp;ADDRESS(ROW()-1,COLUMN()))),IFERROR(VLOOKUP($C284,הכנסות!$B:$Y,O$4-1,FALSE),""))</f>
        <v/>
      </c>
    </row>
    <row r="285" spans="1:15" ht="16.5" thickBot="1" x14ac:dyDescent="0.3">
      <c r="A285" s="52">
        <f t="shared" si="5"/>
        <v>0</v>
      </c>
      <c r="C285" s="75" t="str">
        <f>IF(OR(C284="סה""כ",C284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5" s="76" t="str">
        <f>IF(C285="סה""כ","",IFERROR(VLOOKUP($C285,הכנסות!$B:$X,5,FALSE),""))</f>
        <v/>
      </c>
      <c r="E285" s="77">
        <v>167435</v>
      </c>
      <c r="F285" s="77">
        <v>114565</v>
      </c>
      <c r="G285" s="77">
        <v>145246</v>
      </c>
      <c r="H285" s="78">
        <v>251440</v>
      </c>
      <c r="I285" s="78">
        <v>201029</v>
      </c>
      <c r="J285" s="78">
        <v>265358.28000000003</v>
      </c>
      <c r="K285" s="79" t="str">
        <f ca="1">IF($C285="סה""כ",SUM(INDIRECT(ADDRESS(6,COLUMN())&amp;":"&amp;ADDRESS(ROW()-1,COLUMN()))),IFERROR(VLOOKUP($C285,הכנסות!$B:$Y,K$4-1,FALSE),""))</f>
        <v/>
      </c>
      <c r="L285" s="79" t="str">
        <f ca="1">IF($C285="סה""כ",SUM(INDIRECT(ADDRESS(6,COLUMN())&amp;":"&amp;ADDRESS(ROW()-1,COLUMN()))),IFERROR(VLOOKUP($C285,הכנסות!$B:$Y,L$4-1,FALSE),""))</f>
        <v/>
      </c>
      <c r="M285" s="79" t="str">
        <f ca="1">IF($C285="סה""כ",SUM(INDIRECT(ADDRESS(6,COLUMN())&amp;":"&amp;ADDRESS(ROW()-1,COLUMN()))),IFERROR(VLOOKUP($C285,הכנסות!$B:$Y,M$4-1,FALSE),""))</f>
        <v/>
      </c>
      <c r="N285" s="79" t="str">
        <f ca="1">IF($C285="סה""כ",SUM(INDIRECT(ADDRESS(6,COLUMN())&amp;":"&amp;ADDRESS(ROW()-1,COLUMN()))),IFERROR(VLOOKUP($C285,הכנסות!$B:$Y,N$4-1,FALSE),""))</f>
        <v/>
      </c>
      <c r="O285" s="79" t="str">
        <f ca="1">IF($C285="סה""כ",SUM(INDIRECT(ADDRESS(6,COLUMN())&amp;":"&amp;ADDRESS(ROW()-1,COLUMN()))),IFERROR(VLOOKUP($C285,הכנסות!$B:$Y,O$4-1,FALSE),""))</f>
        <v/>
      </c>
    </row>
    <row r="286" spans="1:15" ht="16.5" thickBot="1" x14ac:dyDescent="0.3">
      <c r="A286" s="52">
        <f t="shared" si="5"/>
        <v>0</v>
      </c>
      <c r="C286" s="75" t="str">
        <f>IF(OR(C285="סה""כ",C285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6" s="76" t="str">
        <f>IF(C286="סה""כ","",IFERROR(VLOOKUP($C286,הכנסות!$B:$X,5,FALSE),""))</f>
        <v/>
      </c>
      <c r="E286" s="77">
        <v>167435</v>
      </c>
      <c r="F286" s="77">
        <v>114565</v>
      </c>
      <c r="G286" s="77">
        <v>145246</v>
      </c>
      <c r="H286" s="78">
        <v>251440</v>
      </c>
      <c r="I286" s="78">
        <v>201029</v>
      </c>
      <c r="J286" s="78">
        <v>265358.28000000003</v>
      </c>
      <c r="K286" s="79" t="str">
        <f ca="1">IF($C286="סה""כ",SUM(INDIRECT(ADDRESS(6,COLUMN())&amp;":"&amp;ADDRESS(ROW()-1,COLUMN()))),IFERROR(VLOOKUP($C286,הכנסות!$B:$Y,K$4-1,FALSE),""))</f>
        <v/>
      </c>
      <c r="L286" s="79" t="str">
        <f ca="1">IF($C286="סה""כ",SUM(INDIRECT(ADDRESS(6,COLUMN())&amp;":"&amp;ADDRESS(ROW()-1,COLUMN()))),IFERROR(VLOOKUP($C286,הכנסות!$B:$Y,L$4-1,FALSE),""))</f>
        <v/>
      </c>
      <c r="M286" s="79" t="str">
        <f ca="1">IF($C286="סה""כ",SUM(INDIRECT(ADDRESS(6,COLUMN())&amp;":"&amp;ADDRESS(ROW()-1,COLUMN()))),IFERROR(VLOOKUP($C286,הכנסות!$B:$Y,M$4-1,FALSE),""))</f>
        <v/>
      </c>
      <c r="N286" s="79" t="str">
        <f ca="1">IF($C286="סה""כ",SUM(INDIRECT(ADDRESS(6,COLUMN())&amp;":"&amp;ADDRESS(ROW()-1,COLUMN()))),IFERROR(VLOOKUP($C286,הכנסות!$B:$Y,N$4-1,FALSE),""))</f>
        <v/>
      </c>
      <c r="O286" s="79" t="str">
        <f ca="1">IF($C286="סה""כ",SUM(INDIRECT(ADDRESS(6,COLUMN())&amp;":"&amp;ADDRESS(ROW()-1,COLUMN()))),IFERROR(VLOOKUP($C286,הכנסות!$B:$Y,O$4-1,FALSE),""))</f>
        <v/>
      </c>
    </row>
    <row r="287" spans="1:15" ht="16.5" thickBot="1" x14ac:dyDescent="0.3">
      <c r="A287" s="52">
        <f t="shared" si="5"/>
        <v>0</v>
      </c>
      <c r="C287" s="75" t="str">
        <f>IF(OR(C286="סה""כ",C286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7" s="76" t="str">
        <f>IF(C287="סה""כ","",IFERROR(VLOOKUP($C287,הכנסות!$B:$X,5,FALSE),""))</f>
        <v/>
      </c>
      <c r="E287" s="77">
        <v>167435</v>
      </c>
      <c r="F287" s="77">
        <v>114565</v>
      </c>
      <c r="G287" s="77">
        <v>145246</v>
      </c>
      <c r="H287" s="78">
        <v>251440</v>
      </c>
      <c r="I287" s="78">
        <v>201029</v>
      </c>
      <c r="J287" s="78">
        <v>265358.28000000003</v>
      </c>
      <c r="K287" s="79" t="str">
        <f ca="1">IF($C287="סה""כ",SUM(INDIRECT(ADDRESS(6,COLUMN())&amp;":"&amp;ADDRESS(ROW()-1,COLUMN()))),IFERROR(VLOOKUP($C287,הכנסות!$B:$Y,K$4-1,FALSE),""))</f>
        <v/>
      </c>
      <c r="L287" s="79" t="str">
        <f ca="1">IF($C287="סה""כ",SUM(INDIRECT(ADDRESS(6,COLUMN())&amp;":"&amp;ADDRESS(ROW()-1,COLUMN()))),IFERROR(VLOOKUP($C287,הכנסות!$B:$Y,L$4-1,FALSE),""))</f>
        <v/>
      </c>
      <c r="M287" s="79" t="str">
        <f ca="1">IF($C287="סה""כ",SUM(INDIRECT(ADDRESS(6,COLUMN())&amp;":"&amp;ADDRESS(ROW()-1,COLUMN()))),IFERROR(VLOOKUP($C287,הכנסות!$B:$Y,M$4-1,FALSE),""))</f>
        <v/>
      </c>
      <c r="N287" s="79" t="str">
        <f ca="1">IF($C287="סה""כ",SUM(INDIRECT(ADDRESS(6,COLUMN())&amp;":"&amp;ADDRESS(ROW()-1,COLUMN()))),IFERROR(VLOOKUP($C287,הכנסות!$B:$Y,N$4-1,FALSE),""))</f>
        <v/>
      </c>
      <c r="O287" s="79" t="str">
        <f ca="1">IF($C287="סה""כ",SUM(INDIRECT(ADDRESS(6,COLUMN())&amp;":"&amp;ADDRESS(ROW()-1,COLUMN()))),IFERROR(VLOOKUP($C287,הכנסות!$B:$Y,O$4-1,FALSE),""))</f>
        <v/>
      </c>
    </row>
    <row r="288" spans="1:15" ht="16.5" thickBot="1" x14ac:dyDescent="0.3">
      <c r="A288" s="52">
        <f t="shared" si="5"/>
        <v>0</v>
      </c>
      <c r="C288" s="75" t="str">
        <f>IF(OR(C287="סה""כ",C287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8" s="76" t="str">
        <f>IF(C288="סה""כ","",IFERROR(VLOOKUP($C288,הכנסות!$B:$X,5,FALSE),""))</f>
        <v/>
      </c>
      <c r="E288" s="77">
        <v>167435</v>
      </c>
      <c r="F288" s="77">
        <v>114565</v>
      </c>
      <c r="G288" s="77">
        <v>145246</v>
      </c>
      <c r="H288" s="78">
        <v>251440</v>
      </c>
      <c r="I288" s="78">
        <v>201029</v>
      </c>
      <c r="J288" s="78">
        <v>265358.28000000003</v>
      </c>
      <c r="K288" s="79" t="str">
        <f ca="1">IF($C288="סה""כ",SUM(INDIRECT(ADDRESS(6,COLUMN())&amp;":"&amp;ADDRESS(ROW()-1,COLUMN()))),IFERROR(VLOOKUP($C288,הכנסות!$B:$Y,K$4-1,FALSE),""))</f>
        <v/>
      </c>
      <c r="L288" s="79" t="str">
        <f ca="1">IF($C288="סה""כ",SUM(INDIRECT(ADDRESS(6,COLUMN())&amp;":"&amp;ADDRESS(ROW()-1,COLUMN()))),IFERROR(VLOOKUP($C288,הכנסות!$B:$Y,L$4-1,FALSE),""))</f>
        <v/>
      </c>
      <c r="M288" s="79" t="str">
        <f ca="1">IF($C288="סה""כ",SUM(INDIRECT(ADDRESS(6,COLUMN())&amp;":"&amp;ADDRESS(ROW()-1,COLUMN()))),IFERROR(VLOOKUP($C288,הכנסות!$B:$Y,M$4-1,FALSE),""))</f>
        <v/>
      </c>
      <c r="N288" s="79" t="str">
        <f ca="1">IF($C288="סה""כ",SUM(INDIRECT(ADDRESS(6,COLUMN())&amp;":"&amp;ADDRESS(ROW()-1,COLUMN()))),IFERROR(VLOOKUP($C288,הכנסות!$B:$Y,N$4-1,FALSE),""))</f>
        <v/>
      </c>
      <c r="O288" s="79" t="str">
        <f ca="1">IF($C288="סה""כ",SUM(INDIRECT(ADDRESS(6,COLUMN())&amp;":"&amp;ADDRESS(ROW()-1,COLUMN()))),IFERROR(VLOOKUP($C288,הכנסות!$B:$Y,O$4-1,FALSE),""))</f>
        <v/>
      </c>
    </row>
    <row r="289" spans="1:15" ht="16.5" thickBot="1" x14ac:dyDescent="0.3">
      <c r="A289" s="52">
        <f t="shared" si="5"/>
        <v>0</v>
      </c>
      <c r="C289" s="75" t="str">
        <f>IF(OR(C288="סה""כ",C288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89" s="76" t="str">
        <f>IF(C289="סה""כ","",IFERROR(VLOOKUP($C289,הכנסות!$B:$X,5,FALSE),""))</f>
        <v/>
      </c>
      <c r="E289" s="77">
        <v>167435</v>
      </c>
      <c r="F289" s="77">
        <v>114565</v>
      </c>
      <c r="G289" s="77">
        <v>145246</v>
      </c>
      <c r="H289" s="78">
        <v>251440</v>
      </c>
      <c r="I289" s="78">
        <v>201029</v>
      </c>
      <c r="J289" s="78">
        <v>265358.28000000003</v>
      </c>
      <c r="K289" s="79" t="str">
        <f ca="1">IF($C289="סה""כ",SUM(INDIRECT(ADDRESS(6,COLUMN())&amp;":"&amp;ADDRESS(ROW()-1,COLUMN()))),IFERROR(VLOOKUP($C289,הכנסות!$B:$Y,K$4-1,FALSE),""))</f>
        <v/>
      </c>
      <c r="L289" s="79" t="str">
        <f ca="1">IF($C289="סה""כ",SUM(INDIRECT(ADDRESS(6,COLUMN())&amp;":"&amp;ADDRESS(ROW()-1,COLUMN()))),IFERROR(VLOOKUP($C289,הכנסות!$B:$Y,L$4-1,FALSE),""))</f>
        <v/>
      </c>
      <c r="M289" s="79" t="str">
        <f ca="1">IF($C289="סה""כ",SUM(INDIRECT(ADDRESS(6,COLUMN())&amp;":"&amp;ADDRESS(ROW()-1,COLUMN()))),IFERROR(VLOOKUP($C289,הכנסות!$B:$Y,M$4-1,FALSE),""))</f>
        <v/>
      </c>
      <c r="N289" s="79" t="str">
        <f ca="1">IF($C289="סה""כ",SUM(INDIRECT(ADDRESS(6,COLUMN())&amp;":"&amp;ADDRESS(ROW()-1,COLUMN()))),IFERROR(VLOOKUP($C289,הכנסות!$B:$Y,N$4-1,FALSE),""))</f>
        <v/>
      </c>
      <c r="O289" s="79" t="str">
        <f ca="1">IF($C289="סה""כ",SUM(INDIRECT(ADDRESS(6,COLUMN())&amp;":"&amp;ADDRESS(ROW()-1,COLUMN()))),IFERROR(VLOOKUP($C289,הכנסות!$B:$Y,O$4-1,FALSE),""))</f>
        <v/>
      </c>
    </row>
    <row r="290" spans="1:15" ht="16.5" thickBot="1" x14ac:dyDescent="0.3">
      <c r="A290" s="52">
        <f t="shared" si="5"/>
        <v>0</v>
      </c>
      <c r="C290" s="75" t="str">
        <f>IF(OR(C289="סה""כ",C289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0" s="76" t="str">
        <f>IF(C290="סה""כ","",IFERROR(VLOOKUP($C290,הכנסות!$B:$X,5,FALSE),""))</f>
        <v/>
      </c>
      <c r="E290" s="77">
        <v>167435</v>
      </c>
      <c r="F290" s="77">
        <v>114565</v>
      </c>
      <c r="G290" s="77">
        <v>145246</v>
      </c>
      <c r="H290" s="78">
        <v>251440</v>
      </c>
      <c r="I290" s="78">
        <v>201029</v>
      </c>
      <c r="J290" s="78">
        <v>265358.28000000003</v>
      </c>
      <c r="K290" s="79" t="str">
        <f ca="1">IF($C290="סה""כ",SUM(INDIRECT(ADDRESS(6,COLUMN())&amp;":"&amp;ADDRESS(ROW()-1,COLUMN()))),IFERROR(VLOOKUP($C290,הכנסות!$B:$Y,K$4-1,FALSE),""))</f>
        <v/>
      </c>
      <c r="L290" s="79" t="str">
        <f ca="1">IF($C290="סה""כ",SUM(INDIRECT(ADDRESS(6,COLUMN())&amp;":"&amp;ADDRESS(ROW()-1,COLUMN()))),IFERROR(VLOOKUP($C290,הכנסות!$B:$Y,L$4-1,FALSE),""))</f>
        <v/>
      </c>
      <c r="M290" s="79" t="str">
        <f ca="1">IF($C290="סה""כ",SUM(INDIRECT(ADDRESS(6,COLUMN())&amp;":"&amp;ADDRESS(ROW()-1,COLUMN()))),IFERROR(VLOOKUP($C290,הכנסות!$B:$Y,M$4-1,FALSE),""))</f>
        <v/>
      </c>
      <c r="N290" s="79" t="str">
        <f ca="1">IF($C290="סה""כ",SUM(INDIRECT(ADDRESS(6,COLUMN())&amp;":"&amp;ADDRESS(ROW()-1,COLUMN()))),IFERROR(VLOOKUP($C290,הכנסות!$B:$Y,N$4-1,FALSE),""))</f>
        <v/>
      </c>
      <c r="O290" s="79" t="str">
        <f ca="1">IF($C290="סה""כ",SUM(INDIRECT(ADDRESS(6,COLUMN())&amp;":"&amp;ADDRESS(ROW()-1,COLUMN()))),IFERROR(VLOOKUP($C290,הכנסות!$B:$Y,O$4-1,FALSE),""))</f>
        <v/>
      </c>
    </row>
    <row r="291" spans="1:15" ht="16.5" thickBot="1" x14ac:dyDescent="0.3">
      <c r="A291" s="52">
        <f t="shared" si="5"/>
        <v>0</v>
      </c>
      <c r="C291" s="75" t="str">
        <f>IF(OR(C290="סה""כ",C290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1" s="76" t="str">
        <f>IF(C291="סה""כ","",IFERROR(VLOOKUP($C291,הכנסות!$B:$X,5,FALSE),""))</f>
        <v/>
      </c>
      <c r="E291" s="77">
        <v>167435</v>
      </c>
      <c r="F291" s="77">
        <v>114565</v>
      </c>
      <c r="G291" s="77">
        <v>145246</v>
      </c>
      <c r="H291" s="78">
        <v>251440</v>
      </c>
      <c r="I291" s="78">
        <v>201029</v>
      </c>
      <c r="J291" s="78">
        <v>265358.28000000003</v>
      </c>
      <c r="K291" s="79" t="str">
        <f ca="1">IF($C291="סה""כ",SUM(INDIRECT(ADDRESS(6,COLUMN())&amp;":"&amp;ADDRESS(ROW()-1,COLUMN()))),IFERROR(VLOOKUP($C291,הכנסות!$B:$Y,K$4-1,FALSE),""))</f>
        <v/>
      </c>
      <c r="L291" s="79" t="str">
        <f ca="1">IF($C291="סה""כ",SUM(INDIRECT(ADDRESS(6,COLUMN())&amp;":"&amp;ADDRESS(ROW()-1,COLUMN()))),IFERROR(VLOOKUP($C291,הכנסות!$B:$Y,L$4-1,FALSE),""))</f>
        <v/>
      </c>
      <c r="M291" s="79" t="str">
        <f ca="1">IF($C291="סה""כ",SUM(INDIRECT(ADDRESS(6,COLUMN())&amp;":"&amp;ADDRESS(ROW()-1,COLUMN()))),IFERROR(VLOOKUP($C291,הכנסות!$B:$Y,M$4-1,FALSE),""))</f>
        <v/>
      </c>
      <c r="N291" s="79" t="str">
        <f ca="1">IF($C291="סה""כ",SUM(INDIRECT(ADDRESS(6,COLUMN())&amp;":"&amp;ADDRESS(ROW()-1,COLUMN()))),IFERROR(VLOOKUP($C291,הכנסות!$B:$Y,N$4-1,FALSE),""))</f>
        <v/>
      </c>
      <c r="O291" s="79" t="str">
        <f ca="1">IF($C291="סה""כ",SUM(INDIRECT(ADDRESS(6,COLUMN())&amp;":"&amp;ADDRESS(ROW()-1,COLUMN()))),IFERROR(VLOOKUP($C291,הכנסות!$B:$Y,O$4-1,FALSE),""))</f>
        <v/>
      </c>
    </row>
    <row r="292" spans="1:15" ht="16.5" thickBot="1" x14ac:dyDescent="0.3">
      <c r="A292" s="52">
        <f t="shared" si="5"/>
        <v>0</v>
      </c>
      <c r="C292" s="75" t="str">
        <f>IF(OR(C291="סה""כ",C291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2" s="76" t="str">
        <f>IF(C292="סה""כ","",IFERROR(VLOOKUP($C292,הכנסות!$B:$X,5,FALSE),""))</f>
        <v/>
      </c>
      <c r="E292" s="77">
        <v>167435</v>
      </c>
      <c r="F292" s="77">
        <v>114565</v>
      </c>
      <c r="G292" s="77">
        <v>145246</v>
      </c>
      <c r="H292" s="78">
        <v>251440</v>
      </c>
      <c r="I292" s="78">
        <v>201029</v>
      </c>
      <c r="J292" s="78">
        <v>265358.28000000003</v>
      </c>
      <c r="K292" s="79" t="str">
        <f ca="1">IF($C292="סה""כ",SUM(INDIRECT(ADDRESS(6,COLUMN())&amp;":"&amp;ADDRESS(ROW()-1,COLUMN()))),IFERROR(VLOOKUP($C292,הכנסות!$B:$Y,K$4-1,FALSE),""))</f>
        <v/>
      </c>
      <c r="L292" s="79" t="str">
        <f ca="1">IF($C292="סה""כ",SUM(INDIRECT(ADDRESS(6,COLUMN())&amp;":"&amp;ADDRESS(ROW()-1,COLUMN()))),IFERROR(VLOOKUP($C292,הכנסות!$B:$Y,L$4-1,FALSE),""))</f>
        <v/>
      </c>
      <c r="M292" s="79" t="str">
        <f ca="1">IF($C292="סה""כ",SUM(INDIRECT(ADDRESS(6,COLUMN())&amp;":"&amp;ADDRESS(ROW()-1,COLUMN()))),IFERROR(VLOOKUP($C292,הכנסות!$B:$Y,M$4-1,FALSE),""))</f>
        <v/>
      </c>
      <c r="N292" s="79" t="str">
        <f ca="1">IF($C292="סה""כ",SUM(INDIRECT(ADDRESS(6,COLUMN())&amp;":"&amp;ADDRESS(ROW()-1,COLUMN()))),IFERROR(VLOOKUP($C292,הכנסות!$B:$Y,N$4-1,FALSE),""))</f>
        <v/>
      </c>
      <c r="O292" s="79" t="str">
        <f ca="1">IF($C292="סה""כ",SUM(INDIRECT(ADDRESS(6,COLUMN())&amp;":"&amp;ADDRESS(ROW()-1,COLUMN()))),IFERROR(VLOOKUP($C292,הכנסות!$B:$Y,O$4-1,FALSE),""))</f>
        <v/>
      </c>
    </row>
    <row r="293" spans="1:15" ht="16.5" thickBot="1" x14ac:dyDescent="0.3">
      <c r="A293" s="52">
        <f t="shared" si="5"/>
        <v>0</v>
      </c>
      <c r="C293" s="75" t="str">
        <f>IF(OR(C292="סה""כ",C292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3" s="76" t="str">
        <f>IF(C293="סה""כ","",IFERROR(VLOOKUP($C293,הכנסות!$B:$X,5,FALSE),""))</f>
        <v/>
      </c>
      <c r="E293" s="77">
        <v>167435</v>
      </c>
      <c r="F293" s="77">
        <v>114565</v>
      </c>
      <c r="G293" s="77">
        <v>145246</v>
      </c>
      <c r="H293" s="78">
        <v>251440</v>
      </c>
      <c r="I293" s="78">
        <v>201029</v>
      </c>
      <c r="J293" s="78">
        <v>265358.28000000003</v>
      </c>
      <c r="K293" s="79" t="str">
        <f ca="1">IF($C293="סה""כ",SUM(INDIRECT(ADDRESS(6,COLUMN())&amp;":"&amp;ADDRESS(ROW()-1,COLUMN()))),IFERROR(VLOOKUP($C293,הכנסות!$B:$Y,K$4-1,FALSE),""))</f>
        <v/>
      </c>
      <c r="L293" s="79" t="str">
        <f ca="1">IF($C293="סה""כ",SUM(INDIRECT(ADDRESS(6,COLUMN())&amp;":"&amp;ADDRESS(ROW()-1,COLUMN()))),IFERROR(VLOOKUP($C293,הכנסות!$B:$Y,L$4-1,FALSE),""))</f>
        <v/>
      </c>
      <c r="M293" s="79" t="str">
        <f ca="1">IF($C293="סה""כ",SUM(INDIRECT(ADDRESS(6,COLUMN())&amp;":"&amp;ADDRESS(ROW()-1,COLUMN()))),IFERROR(VLOOKUP($C293,הכנסות!$B:$Y,M$4-1,FALSE),""))</f>
        <v/>
      </c>
      <c r="N293" s="79" t="str">
        <f ca="1">IF($C293="סה""כ",SUM(INDIRECT(ADDRESS(6,COLUMN())&amp;":"&amp;ADDRESS(ROW()-1,COLUMN()))),IFERROR(VLOOKUP($C293,הכנסות!$B:$Y,N$4-1,FALSE),""))</f>
        <v/>
      </c>
      <c r="O293" s="79" t="str">
        <f ca="1">IF($C293="סה""כ",SUM(INDIRECT(ADDRESS(6,COLUMN())&amp;":"&amp;ADDRESS(ROW()-1,COLUMN()))),IFERROR(VLOOKUP($C293,הכנסות!$B:$Y,O$4-1,FALSE),""))</f>
        <v/>
      </c>
    </row>
    <row r="294" spans="1:15" ht="16.5" thickBot="1" x14ac:dyDescent="0.3">
      <c r="A294" s="52">
        <f t="shared" si="5"/>
        <v>0</v>
      </c>
      <c r="C294" s="75" t="str">
        <f>IF(OR(C293="סה""כ",C293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4" s="76" t="str">
        <f>IF(C294="סה""כ","",IFERROR(VLOOKUP($C294,הכנסות!$B:$X,5,FALSE),""))</f>
        <v/>
      </c>
      <c r="E294" s="77">
        <v>167435</v>
      </c>
      <c r="F294" s="77">
        <v>114565</v>
      </c>
      <c r="G294" s="77">
        <v>145246</v>
      </c>
      <c r="H294" s="78">
        <v>251440</v>
      </c>
      <c r="I294" s="78">
        <v>201029</v>
      </c>
      <c r="J294" s="78">
        <v>265358.28000000003</v>
      </c>
      <c r="K294" s="79" t="str">
        <f ca="1">IF($C294="סה""כ",SUM(INDIRECT(ADDRESS(6,COLUMN())&amp;":"&amp;ADDRESS(ROW()-1,COLUMN()))),IFERROR(VLOOKUP($C294,הכנסות!$B:$Y,K$4-1,FALSE),""))</f>
        <v/>
      </c>
      <c r="L294" s="79" t="str">
        <f ca="1">IF($C294="סה""כ",SUM(INDIRECT(ADDRESS(6,COLUMN())&amp;":"&amp;ADDRESS(ROW()-1,COLUMN()))),IFERROR(VLOOKUP($C294,הכנסות!$B:$Y,L$4-1,FALSE),""))</f>
        <v/>
      </c>
      <c r="M294" s="79" t="str">
        <f ca="1">IF($C294="סה""כ",SUM(INDIRECT(ADDRESS(6,COLUMN())&amp;":"&amp;ADDRESS(ROW()-1,COLUMN()))),IFERROR(VLOOKUP($C294,הכנסות!$B:$Y,M$4-1,FALSE),""))</f>
        <v/>
      </c>
      <c r="N294" s="79" t="str">
        <f ca="1">IF($C294="סה""כ",SUM(INDIRECT(ADDRESS(6,COLUMN())&amp;":"&amp;ADDRESS(ROW()-1,COLUMN()))),IFERROR(VLOOKUP($C294,הכנסות!$B:$Y,N$4-1,FALSE),""))</f>
        <v/>
      </c>
      <c r="O294" s="79" t="str">
        <f ca="1">IF($C294="סה""כ",SUM(INDIRECT(ADDRESS(6,COLUMN())&amp;":"&amp;ADDRESS(ROW()-1,COLUMN()))),IFERROR(VLOOKUP($C294,הכנסות!$B:$Y,O$4-1,FALSE),""))</f>
        <v/>
      </c>
    </row>
    <row r="295" spans="1:15" ht="16.5" thickBot="1" x14ac:dyDescent="0.3">
      <c r="A295" s="52">
        <f t="shared" si="5"/>
        <v>0</v>
      </c>
      <c r="C295" s="75" t="str">
        <f>IF(OR(C294="סה""כ",C294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5" s="76" t="str">
        <f>IF(C295="סה""כ","",IFERROR(VLOOKUP($C295,הכנסות!$B:$X,5,FALSE),""))</f>
        <v/>
      </c>
      <c r="E295" s="77">
        <v>167435</v>
      </c>
      <c r="F295" s="77">
        <v>114565</v>
      </c>
      <c r="G295" s="77">
        <v>145246</v>
      </c>
      <c r="H295" s="78">
        <v>251440</v>
      </c>
      <c r="I295" s="78">
        <v>201029</v>
      </c>
      <c r="J295" s="78">
        <v>265358.28000000003</v>
      </c>
      <c r="K295" s="79" t="str">
        <f ca="1">IF($C295="סה""כ",SUM(INDIRECT(ADDRESS(6,COLUMN())&amp;":"&amp;ADDRESS(ROW()-1,COLUMN()))),IFERROR(VLOOKUP($C295,הכנסות!$B:$Y,K$4-1,FALSE),""))</f>
        <v/>
      </c>
      <c r="L295" s="79" t="str">
        <f ca="1">IF($C295="סה""כ",SUM(INDIRECT(ADDRESS(6,COLUMN())&amp;":"&amp;ADDRESS(ROW()-1,COLUMN()))),IFERROR(VLOOKUP($C295,הכנסות!$B:$Y,L$4-1,FALSE),""))</f>
        <v/>
      </c>
      <c r="M295" s="79" t="str">
        <f ca="1">IF($C295="סה""כ",SUM(INDIRECT(ADDRESS(6,COLUMN())&amp;":"&amp;ADDRESS(ROW()-1,COLUMN()))),IFERROR(VLOOKUP($C295,הכנסות!$B:$Y,M$4-1,FALSE),""))</f>
        <v/>
      </c>
      <c r="N295" s="79" t="str">
        <f ca="1">IF($C295="סה""כ",SUM(INDIRECT(ADDRESS(6,COLUMN())&amp;":"&amp;ADDRESS(ROW()-1,COLUMN()))),IFERROR(VLOOKUP($C295,הכנסות!$B:$Y,N$4-1,FALSE),""))</f>
        <v/>
      </c>
      <c r="O295" s="79" t="str">
        <f ca="1">IF($C295="סה""כ",SUM(INDIRECT(ADDRESS(6,COLUMN())&amp;":"&amp;ADDRESS(ROW()-1,COLUMN()))),IFERROR(VLOOKUP($C295,הכנסות!$B:$Y,O$4-1,FALSE),""))</f>
        <v/>
      </c>
    </row>
    <row r="296" spans="1:15" ht="16.5" thickBot="1" x14ac:dyDescent="0.3">
      <c r="A296" s="52">
        <f t="shared" si="5"/>
        <v>0</v>
      </c>
      <c r="C296" s="75" t="str">
        <f>IF(OR(C295="סה""כ",C295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6" s="76" t="str">
        <f>IF(C296="סה""כ","",IFERROR(VLOOKUP($C296,הכנסות!$B:$X,5,FALSE),""))</f>
        <v/>
      </c>
      <c r="E296" s="77">
        <v>167435</v>
      </c>
      <c r="F296" s="77">
        <v>114565</v>
      </c>
      <c r="G296" s="77">
        <v>145246</v>
      </c>
      <c r="H296" s="78">
        <v>251440</v>
      </c>
      <c r="I296" s="78">
        <v>201029</v>
      </c>
      <c r="J296" s="78">
        <v>265358.28000000003</v>
      </c>
      <c r="K296" s="79" t="str">
        <f ca="1">IF($C296="סה""כ",SUM(INDIRECT(ADDRESS(6,COLUMN())&amp;":"&amp;ADDRESS(ROW()-1,COLUMN()))),IFERROR(VLOOKUP($C296,הכנסות!$B:$Y,K$4-1,FALSE),""))</f>
        <v/>
      </c>
      <c r="L296" s="79" t="str">
        <f ca="1">IF($C296="סה""כ",SUM(INDIRECT(ADDRESS(6,COLUMN())&amp;":"&amp;ADDRESS(ROW()-1,COLUMN()))),IFERROR(VLOOKUP($C296,הכנסות!$B:$Y,L$4-1,FALSE),""))</f>
        <v/>
      </c>
      <c r="M296" s="79" t="str">
        <f ca="1">IF($C296="סה""כ",SUM(INDIRECT(ADDRESS(6,COLUMN())&amp;":"&amp;ADDRESS(ROW()-1,COLUMN()))),IFERROR(VLOOKUP($C296,הכנסות!$B:$Y,M$4-1,FALSE),""))</f>
        <v/>
      </c>
      <c r="N296" s="79" t="str">
        <f ca="1">IF($C296="סה""כ",SUM(INDIRECT(ADDRESS(6,COLUMN())&amp;":"&amp;ADDRESS(ROW()-1,COLUMN()))),IFERROR(VLOOKUP($C296,הכנסות!$B:$Y,N$4-1,FALSE),""))</f>
        <v/>
      </c>
      <c r="O296" s="79" t="str">
        <f ca="1">IF($C296="סה""כ",SUM(INDIRECT(ADDRESS(6,COLUMN())&amp;":"&amp;ADDRESS(ROW()-1,COLUMN()))),IFERROR(VLOOKUP($C296,הכנסות!$B:$Y,O$4-1,FALSE),""))</f>
        <v/>
      </c>
    </row>
    <row r="297" spans="1:15" ht="16.5" thickBot="1" x14ac:dyDescent="0.3">
      <c r="A297" s="52">
        <f t="shared" si="5"/>
        <v>0</v>
      </c>
      <c r="C297" s="75" t="str">
        <f>IF(OR(C296="סה""כ",C296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7" s="76" t="str">
        <f>IF(C297="סה""כ","",IFERROR(VLOOKUP($C297,הכנסות!$B:$X,5,FALSE),""))</f>
        <v/>
      </c>
      <c r="E297" s="77">
        <v>167435</v>
      </c>
      <c r="F297" s="77">
        <v>114565</v>
      </c>
      <c r="G297" s="77">
        <v>145246</v>
      </c>
      <c r="H297" s="78">
        <v>251440</v>
      </c>
      <c r="I297" s="78">
        <v>201029</v>
      </c>
      <c r="J297" s="78">
        <v>265358.28000000003</v>
      </c>
      <c r="K297" s="79" t="str">
        <f ca="1">IF($C297="סה""כ",SUM(INDIRECT(ADDRESS(6,COLUMN())&amp;":"&amp;ADDRESS(ROW()-1,COLUMN()))),IFERROR(VLOOKUP($C297,הכנסות!$B:$Y,K$4-1,FALSE),""))</f>
        <v/>
      </c>
      <c r="L297" s="79" t="str">
        <f ca="1">IF($C297="סה""כ",SUM(INDIRECT(ADDRESS(6,COLUMN())&amp;":"&amp;ADDRESS(ROW()-1,COLUMN()))),IFERROR(VLOOKUP($C297,הכנסות!$B:$Y,L$4-1,FALSE),""))</f>
        <v/>
      </c>
      <c r="M297" s="79" t="str">
        <f ca="1">IF($C297="סה""כ",SUM(INDIRECT(ADDRESS(6,COLUMN())&amp;":"&amp;ADDRESS(ROW()-1,COLUMN()))),IFERROR(VLOOKUP($C297,הכנסות!$B:$Y,M$4-1,FALSE),""))</f>
        <v/>
      </c>
      <c r="N297" s="79" t="str">
        <f ca="1">IF($C297="סה""כ",SUM(INDIRECT(ADDRESS(6,COLUMN())&amp;":"&amp;ADDRESS(ROW()-1,COLUMN()))),IFERROR(VLOOKUP($C297,הכנסות!$B:$Y,N$4-1,FALSE),""))</f>
        <v/>
      </c>
      <c r="O297" s="79" t="str">
        <f ca="1">IF($C297="סה""כ",SUM(INDIRECT(ADDRESS(6,COLUMN())&amp;":"&amp;ADDRESS(ROW()-1,COLUMN()))),IFERROR(VLOOKUP($C297,הכנסות!$B:$Y,O$4-1,FALSE),""))</f>
        <v/>
      </c>
    </row>
    <row r="298" spans="1:15" ht="16.5" thickBot="1" x14ac:dyDescent="0.3">
      <c r="A298" s="52">
        <f t="shared" si="5"/>
        <v>0</v>
      </c>
      <c r="C298" s="75" t="str">
        <f>IF(OR(C297="סה""כ",C297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8" s="76" t="str">
        <f>IF(C298="סה""כ","",IFERROR(VLOOKUP($C298,הכנסות!$B:$X,5,FALSE),""))</f>
        <v/>
      </c>
      <c r="E298" s="77">
        <v>167435</v>
      </c>
      <c r="F298" s="77">
        <v>114565</v>
      </c>
      <c r="G298" s="77">
        <v>145246</v>
      </c>
      <c r="H298" s="78">
        <v>251440</v>
      </c>
      <c r="I298" s="78">
        <v>201029</v>
      </c>
      <c r="J298" s="78">
        <v>265358.28000000003</v>
      </c>
      <c r="K298" s="79" t="str">
        <f ca="1">IF($C298="סה""כ",SUM(INDIRECT(ADDRESS(6,COLUMN())&amp;":"&amp;ADDRESS(ROW()-1,COLUMN()))),IFERROR(VLOOKUP($C298,הכנסות!$B:$Y,K$4-1,FALSE),""))</f>
        <v/>
      </c>
      <c r="L298" s="79" t="str">
        <f ca="1">IF($C298="סה""כ",SUM(INDIRECT(ADDRESS(6,COLUMN())&amp;":"&amp;ADDRESS(ROW()-1,COLUMN()))),IFERROR(VLOOKUP($C298,הכנסות!$B:$Y,L$4-1,FALSE),""))</f>
        <v/>
      </c>
      <c r="M298" s="79" t="str">
        <f ca="1">IF($C298="סה""כ",SUM(INDIRECT(ADDRESS(6,COLUMN())&amp;":"&amp;ADDRESS(ROW()-1,COLUMN()))),IFERROR(VLOOKUP($C298,הכנסות!$B:$Y,M$4-1,FALSE),""))</f>
        <v/>
      </c>
      <c r="N298" s="79" t="str">
        <f ca="1">IF($C298="סה""כ",SUM(INDIRECT(ADDRESS(6,COLUMN())&amp;":"&amp;ADDRESS(ROW()-1,COLUMN()))),IFERROR(VLOOKUP($C298,הכנסות!$B:$Y,N$4-1,FALSE),""))</f>
        <v/>
      </c>
      <c r="O298" s="79" t="str">
        <f ca="1">IF($C298="סה""כ",SUM(INDIRECT(ADDRESS(6,COLUMN())&amp;":"&amp;ADDRESS(ROW()-1,COLUMN()))),IFERROR(VLOOKUP($C298,הכנסות!$B:$Y,O$4-1,FALSE),""))</f>
        <v/>
      </c>
    </row>
    <row r="299" spans="1:15" ht="16.5" thickBot="1" x14ac:dyDescent="0.3">
      <c r="A299" s="52">
        <f t="shared" si="5"/>
        <v>0</v>
      </c>
      <c r="C299" s="75" t="str">
        <f>IF(OR(C298="סה""כ",C298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299" s="76" t="str">
        <f>IF(C299="סה""כ","",IFERROR(VLOOKUP($C299,הכנסות!$B:$X,5,FALSE),""))</f>
        <v/>
      </c>
      <c r="E299" s="77">
        <v>167435</v>
      </c>
      <c r="F299" s="77">
        <v>114565</v>
      </c>
      <c r="G299" s="77">
        <v>145246</v>
      </c>
      <c r="H299" s="78">
        <v>251440</v>
      </c>
      <c r="I299" s="78">
        <v>201029</v>
      </c>
      <c r="J299" s="78">
        <v>265358.28000000003</v>
      </c>
      <c r="K299" s="79" t="str">
        <f ca="1">IF($C299="סה""כ",SUM(INDIRECT(ADDRESS(6,COLUMN())&amp;":"&amp;ADDRESS(ROW()-1,COLUMN()))),IFERROR(VLOOKUP($C299,הכנסות!$B:$Y,K$4-1,FALSE),""))</f>
        <v/>
      </c>
      <c r="L299" s="79" t="str">
        <f ca="1">IF($C299="סה""כ",SUM(INDIRECT(ADDRESS(6,COLUMN())&amp;":"&amp;ADDRESS(ROW()-1,COLUMN()))),IFERROR(VLOOKUP($C299,הכנסות!$B:$Y,L$4-1,FALSE),""))</f>
        <v/>
      </c>
      <c r="M299" s="79" t="str">
        <f ca="1">IF($C299="סה""כ",SUM(INDIRECT(ADDRESS(6,COLUMN())&amp;":"&amp;ADDRESS(ROW()-1,COLUMN()))),IFERROR(VLOOKUP($C299,הכנסות!$B:$Y,M$4-1,FALSE),""))</f>
        <v/>
      </c>
      <c r="N299" s="79" t="str">
        <f ca="1">IF($C299="סה""כ",SUM(INDIRECT(ADDRESS(6,COLUMN())&amp;":"&amp;ADDRESS(ROW()-1,COLUMN()))),IFERROR(VLOOKUP($C299,הכנסות!$B:$Y,N$4-1,FALSE),""))</f>
        <v/>
      </c>
      <c r="O299" s="79" t="str">
        <f ca="1">IF($C299="סה""כ",SUM(INDIRECT(ADDRESS(6,COLUMN())&amp;":"&amp;ADDRESS(ROW()-1,COLUMN()))),IFERROR(VLOOKUP($C299,הכנסות!$B:$Y,O$4-1,FALSE),""))</f>
        <v/>
      </c>
    </row>
    <row r="300" spans="1:15" ht="16.5" thickBot="1" x14ac:dyDescent="0.3">
      <c r="A300" s="52">
        <f t="shared" si="5"/>
        <v>0</v>
      </c>
      <c r="C300" s="75" t="str">
        <f>IF(OR(C299="סה""כ",C299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0" s="76" t="str">
        <f>IF(C300="סה""כ","",IFERROR(VLOOKUP($C300,הכנסות!$B:$X,5,FALSE),""))</f>
        <v/>
      </c>
      <c r="E300" s="77">
        <v>167435</v>
      </c>
      <c r="F300" s="77">
        <v>114565</v>
      </c>
      <c r="G300" s="77">
        <v>145246</v>
      </c>
      <c r="H300" s="78">
        <v>251440</v>
      </c>
      <c r="I300" s="78">
        <v>201029</v>
      </c>
      <c r="J300" s="78">
        <v>265358.28000000003</v>
      </c>
      <c r="K300" s="79" t="str">
        <f ca="1">IF($C300="סה""כ",SUM(INDIRECT(ADDRESS(6,COLUMN())&amp;":"&amp;ADDRESS(ROW()-1,COLUMN()))),IFERROR(VLOOKUP($C300,הכנסות!$B:$Y,K$4-1,FALSE),""))</f>
        <v/>
      </c>
      <c r="L300" s="79" t="str">
        <f ca="1">IF($C300="סה""כ",SUM(INDIRECT(ADDRESS(6,COLUMN())&amp;":"&amp;ADDRESS(ROW()-1,COLUMN()))),IFERROR(VLOOKUP($C300,הכנסות!$B:$Y,L$4-1,FALSE),""))</f>
        <v/>
      </c>
      <c r="M300" s="79" t="str">
        <f ca="1">IF($C300="סה""כ",SUM(INDIRECT(ADDRESS(6,COLUMN())&amp;":"&amp;ADDRESS(ROW()-1,COLUMN()))),IFERROR(VLOOKUP($C300,הכנסות!$B:$Y,M$4-1,FALSE),""))</f>
        <v/>
      </c>
      <c r="N300" s="79" t="str">
        <f ca="1">IF($C300="סה""כ",SUM(INDIRECT(ADDRESS(6,COLUMN())&amp;":"&amp;ADDRESS(ROW()-1,COLUMN()))),IFERROR(VLOOKUP($C300,הכנסות!$B:$Y,N$4-1,FALSE),""))</f>
        <v/>
      </c>
      <c r="O300" s="79" t="str">
        <f ca="1">IF($C300="סה""כ",SUM(INDIRECT(ADDRESS(6,COLUMN())&amp;":"&amp;ADDRESS(ROW()-1,COLUMN()))),IFERROR(VLOOKUP($C300,הכנסות!$B:$Y,O$4-1,FALSE),""))</f>
        <v/>
      </c>
    </row>
    <row r="301" spans="1:15" ht="16.5" thickBot="1" x14ac:dyDescent="0.3">
      <c r="A301" s="52">
        <f t="shared" si="5"/>
        <v>0</v>
      </c>
      <c r="C301" s="75" t="str">
        <f>IF(OR(C300="סה""כ",C300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1" s="76" t="str">
        <f>IF(C301="סה""כ","",IFERROR(VLOOKUP($C301,הכנסות!$B:$X,5,FALSE),""))</f>
        <v/>
      </c>
      <c r="E301" s="77">
        <v>167435</v>
      </c>
      <c r="F301" s="77">
        <v>114565</v>
      </c>
      <c r="G301" s="77">
        <v>145246</v>
      </c>
      <c r="H301" s="78">
        <v>251440</v>
      </c>
      <c r="I301" s="78">
        <v>201029</v>
      </c>
      <c r="J301" s="78">
        <v>265358.28000000003</v>
      </c>
      <c r="K301" s="79" t="str">
        <f ca="1">IF($C301="סה""כ",SUM(INDIRECT(ADDRESS(6,COLUMN())&amp;":"&amp;ADDRESS(ROW()-1,COLUMN()))),IFERROR(VLOOKUP($C301,הכנסות!$B:$Y,K$4-1,FALSE),""))</f>
        <v/>
      </c>
      <c r="L301" s="79" t="str">
        <f ca="1">IF($C301="סה""כ",SUM(INDIRECT(ADDRESS(6,COLUMN())&amp;":"&amp;ADDRESS(ROW()-1,COLUMN()))),IFERROR(VLOOKUP($C301,הכנסות!$B:$Y,L$4-1,FALSE),""))</f>
        <v/>
      </c>
      <c r="M301" s="79" t="str">
        <f ca="1">IF($C301="סה""כ",SUM(INDIRECT(ADDRESS(6,COLUMN())&amp;":"&amp;ADDRESS(ROW()-1,COLUMN()))),IFERROR(VLOOKUP($C301,הכנסות!$B:$Y,M$4-1,FALSE),""))</f>
        <v/>
      </c>
      <c r="N301" s="79" t="str">
        <f ca="1">IF($C301="סה""כ",SUM(INDIRECT(ADDRESS(6,COLUMN())&amp;":"&amp;ADDRESS(ROW()-1,COLUMN()))),IFERROR(VLOOKUP($C301,הכנסות!$B:$Y,N$4-1,FALSE),""))</f>
        <v/>
      </c>
      <c r="O301" s="79" t="str">
        <f ca="1">IF($C301="סה""כ",SUM(INDIRECT(ADDRESS(6,COLUMN())&amp;":"&amp;ADDRESS(ROW()-1,COLUMN()))),IFERROR(VLOOKUP($C301,הכנסות!$B:$Y,O$4-1,FALSE),""))</f>
        <v/>
      </c>
    </row>
    <row r="302" spans="1:15" ht="16.5" thickBot="1" x14ac:dyDescent="0.3">
      <c r="A302" s="52">
        <f t="shared" si="5"/>
        <v>0</v>
      </c>
      <c r="C302" s="75" t="str">
        <f>IF(OR(C301="סה""כ",C301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2" s="76" t="str">
        <f>IF(C302="סה""כ","",IFERROR(VLOOKUP($C302,הכנסות!$B:$X,5,FALSE),""))</f>
        <v/>
      </c>
      <c r="E302" s="77">
        <v>167435</v>
      </c>
      <c r="F302" s="77">
        <v>114565</v>
      </c>
      <c r="G302" s="77">
        <v>145246</v>
      </c>
      <c r="H302" s="78">
        <v>251440</v>
      </c>
      <c r="I302" s="78">
        <v>201029</v>
      </c>
      <c r="J302" s="78">
        <v>265358.28000000003</v>
      </c>
      <c r="K302" s="79" t="str">
        <f ca="1">IF($C302="סה""כ",SUM(INDIRECT(ADDRESS(6,COLUMN())&amp;":"&amp;ADDRESS(ROW()-1,COLUMN()))),IFERROR(VLOOKUP($C302,הכנסות!$B:$Y,K$4-1,FALSE),""))</f>
        <v/>
      </c>
      <c r="L302" s="79" t="str">
        <f ca="1">IF($C302="סה""כ",SUM(INDIRECT(ADDRESS(6,COLUMN())&amp;":"&amp;ADDRESS(ROW()-1,COLUMN()))),IFERROR(VLOOKUP($C302,הכנסות!$B:$Y,L$4-1,FALSE),""))</f>
        <v/>
      </c>
      <c r="M302" s="79" t="str">
        <f ca="1">IF($C302="סה""כ",SUM(INDIRECT(ADDRESS(6,COLUMN())&amp;":"&amp;ADDRESS(ROW()-1,COLUMN()))),IFERROR(VLOOKUP($C302,הכנסות!$B:$Y,M$4-1,FALSE),""))</f>
        <v/>
      </c>
      <c r="N302" s="79" t="str">
        <f ca="1">IF($C302="סה""כ",SUM(INDIRECT(ADDRESS(6,COLUMN())&amp;":"&amp;ADDRESS(ROW()-1,COLUMN()))),IFERROR(VLOOKUP($C302,הכנסות!$B:$Y,N$4-1,FALSE),""))</f>
        <v/>
      </c>
      <c r="O302" s="79" t="str">
        <f ca="1">IF($C302="סה""כ",SUM(INDIRECT(ADDRESS(6,COLUMN())&amp;":"&amp;ADDRESS(ROW()-1,COLUMN()))),IFERROR(VLOOKUP($C302,הכנסות!$B:$Y,O$4-1,FALSE),""))</f>
        <v/>
      </c>
    </row>
    <row r="303" spans="1:15" ht="16.5" thickBot="1" x14ac:dyDescent="0.3">
      <c r="A303" s="52">
        <f t="shared" si="5"/>
        <v>0</v>
      </c>
      <c r="C303" s="75" t="str">
        <f>IF(OR(C302="סה""כ",C302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3" s="76" t="str">
        <f>IF(C303="סה""כ","",IFERROR(VLOOKUP($C303,הכנסות!$B:$X,5,FALSE),""))</f>
        <v/>
      </c>
      <c r="E303" s="77">
        <v>167435</v>
      </c>
      <c r="F303" s="77">
        <v>114565</v>
      </c>
      <c r="G303" s="77">
        <v>145246</v>
      </c>
      <c r="H303" s="78">
        <v>251440</v>
      </c>
      <c r="I303" s="78">
        <v>201029</v>
      </c>
      <c r="J303" s="78">
        <v>265358.28000000003</v>
      </c>
      <c r="K303" s="79" t="str">
        <f ca="1">IF($C303="סה""כ",SUM(INDIRECT(ADDRESS(6,COLUMN())&amp;":"&amp;ADDRESS(ROW()-1,COLUMN()))),IFERROR(VLOOKUP($C303,הכנסות!$B:$Y,K$4-1,FALSE),""))</f>
        <v/>
      </c>
      <c r="L303" s="79" t="str">
        <f ca="1">IF($C303="סה""כ",SUM(INDIRECT(ADDRESS(6,COLUMN())&amp;":"&amp;ADDRESS(ROW()-1,COLUMN()))),IFERROR(VLOOKUP($C303,הכנסות!$B:$Y,L$4-1,FALSE),""))</f>
        <v/>
      </c>
      <c r="M303" s="79" t="str">
        <f ca="1">IF($C303="סה""כ",SUM(INDIRECT(ADDRESS(6,COLUMN())&amp;":"&amp;ADDRESS(ROW()-1,COLUMN()))),IFERROR(VLOOKUP($C303,הכנסות!$B:$Y,M$4-1,FALSE),""))</f>
        <v/>
      </c>
      <c r="N303" s="79" t="str">
        <f ca="1">IF($C303="סה""כ",SUM(INDIRECT(ADDRESS(6,COLUMN())&amp;":"&amp;ADDRESS(ROW()-1,COLUMN()))),IFERROR(VLOOKUP($C303,הכנסות!$B:$Y,N$4-1,FALSE),""))</f>
        <v/>
      </c>
      <c r="O303" s="79" t="str">
        <f ca="1">IF($C303="סה""כ",SUM(INDIRECT(ADDRESS(6,COLUMN())&amp;":"&amp;ADDRESS(ROW()-1,COLUMN()))),IFERROR(VLOOKUP($C303,הכנסות!$B:$Y,O$4-1,FALSE),""))</f>
        <v/>
      </c>
    </row>
    <row r="304" spans="1:15" ht="16.5" thickBot="1" x14ac:dyDescent="0.3">
      <c r="A304" s="52">
        <f t="shared" si="5"/>
        <v>0</v>
      </c>
      <c r="C304" s="75" t="str">
        <f>IF(OR(C303="סה""כ",C303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4" s="76" t="str">
        <f>IF(C304="סה""כ","",IFERROR(VLOOKUP($C304,הכנסות!$B:$X,5,FALSE),""))</f>
        <v/>
      </c>
      <c r="E304" s="77">
        <v>167435</v>
      </c>
      <c r="F304" s="77">
        <v>114565</v>
      </c>
      <c r="G304" s="77">
        <v>145246</v>
      </c>
      <c r="H304" s="78">
        <v>251440</v>
      </c>
      <c r="I304" s="78">
        <v>201029</v>
      </c>
      <c r="J304" s="78">
        <v>265358.28000000003</v>
      </c>
      <c r="K304" s="79" t="str">
        <f ca="1">IF($C304="סה""כ",SUM(INDIRECT(ADDRESS(6,COLUMN())&amp;":"&amp;ADDRESS(ROW()-1,COLUMN()))),IFERROR(VLOOKUP($C304,הכנסות!$B:$Y,K$4-1,FALSE),""))</f>
        <v/>
      </c>
      <c r="L304" s="79" t="str">
        <f ca="1">IF($C304="סה""כ",SUM(INDIRECT(ADDRESS(6,COLUMN())&amp;":"&amp;ADDRESS(ROW()-1,COLUMN()))),IFERROR(VLOOKUP($C304,הכנסות!$B:$Y,L$4-1,FALSE),""))</f>
        <v/>
      </c>
      <c r="M304" s="79" t="str">
        <f ca="1">IF($C304="סה""כ",SUM(INDIRECT(ADDRESS(6,COLUMN())&amp;":"&amp;ADDRESS(ROW()-1,COLUMN()))),IFERROR(VLOOKUP($C304,הכנסות!$B:$Y,M$4-1,FALSE),""))</f>
        <v/>
      </c>
      <c r="N304" s="79" t="str">
        <f ca="1">IF($C304="סה""כ",SUM(INDIRECT(ADDRESS(6,COLUMN())&amp;":"&amp;ADDRESS(ROW()-1,COLUMN()))),IFERROR(VLOOKUP($C304,הכנסות!$B:$Y,N$4-1,FALSE),""))</f>
        <v/>
      </c>
      <c r="O304" s="79" t="str">
        <f ca="1">IF($C304="סה""כ",SUM(INDIRECT(ADDRESS(6,COLUMN())&amp;":"&amp;ADDRESS(ROW()-1,COLUMN()))),IFERROR(VLOOKUP($C304,הכנסות!$B:$Y,O$4-1,FALSE),""))</f>
        <v/>
      </c>
    </row>
    <row r="305" spans="1:15" ht="16.5" thickBot="1" x14ac:dyDescent="0.3">
      <c r="A305" s="52">
        <f t="shared" si="5"/>
        <v>0</v>
      </c>
      <c r="C305" s="75" t="str">
        <f>IF(OR(C304="סה""כ",C304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5" s="76" t="str">
        <f>IF(C305="סה""כ","",IFERROR(VLOOKUP($C305,הכנסות!$B:$X,5,FALSE),""))</f>
        <v/>
      </c>
      <c r="E305" s="77">
        <v>167435</v>
      </c>
      <c r="F305" s="77">
        <v>114565</v>
      </c>
      <c r="G305" s="77">
        <v>145246</v>
      </c>
      <c r="H305" s="78">
        <v>251440</v>
      </c>
      <c r="I305" s="78">
        <v>201029</v>
      </c>
      <c r="J305" s="78">
        <v>265358.28000000003</v>
      </c>
      <c r="K305" s="79" t="str">
        <f ca="1">IF($C305="סה""כ",SUM(INDIRECT(ADDRESS(6,COLUMN())&amp;":"&amp;ADDRESS(ROW()-1,COLUMN()))),IFERROR(VLOOKUP($C305,הכנסות!$B:$Y,K$4-1,FALSE),""))</f>
        <v/>
      </c>
      <c r="L305" s="79" t="str">
        <f ca="1">IF($C305="סה""כ",SUM(INDIRECT(ADDRESS(6,COLUMN())&amp;":"&amp;ADDRESS(ROW()-1,COLUMN()))),IFERROR(VLOOKUP($C305,הכנסות!$B:$Y,L$4-1,FALSE),""))</f>
        <v/>
      </c>
      <c r="M305" s="79" t="str">
        <f ca="1">IF($C305="סה""כ",SUM(INDIRECT(ADDRESS(6,COLUMN())&amp;":"&amp;ADDRESS(ROW()-1,COLUMN()))),IFERROR(VLOOKUP($C305,הכנסות!$B:$Y,M$4-1,FALSE),""))</f>
        <v/>
      </c>
      <c r="N305" s="79" t="str">
        <f ca="1">IF($C305="סה""כ",SUM(INDIRECT(ADDRESS(6,COLUMN())&amp;":"&amp;ADDRESS(ROW()-1,COLUMN()))),IFERROR(VLOOKUP($C305,הכנסות!$B:$Y,N$4-1,FALSE),""))</f>
        <v/>
      </c>
      <c r="O305" s="79" t="str">
        <f ca="1">IF($C305="סה""כ",SUM(INDIRECT(ADDRESS(6,COLUMN())&amp;":"&amp;ADDRESS(ROW()-1,COLUMN()))),IFERROR(VLOOKUP($C305,הכנסות!$B:$Y,O$4-1,FALSE),""))</f>
        <v/>
      </c>
    </row>
    <row r="306" spans="1:15" ht="16.5" thickBot="1" x14ac:dyDescent="0.3">
      <c r="A306" s="52">
        <f t="shared" si="5"/>
        <v>0</v>
      </c>
      <c r="C306" s="75" t="str">
        <f>IF(OR(C305="סה""כ",C305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6" s="76" t="str">
        <f>IF(C306="סה""כ","",IFERROR(VLOOKUP($C306,הכנסות!$B:$X,5,FALSE),""))</f>
        <v/>
      </c>
      <c r="E306" s="77">
        <v>167435</v>
      </c>
      <c r="F306" s="77">
        <v>114565</v>
      </c>
      <c r="G306" s="77">
        <v>145246</v>
      </c>
      <c r="H306" s="78">
        <v>251440</v>
      </c>
      <c r="I306" s="78">
        <v>201029</v>
      </c>
      <c r="J306" s="78">
        <v>265358.28000000003</v>
      </c>
      <c r="K306" s="79" t="str">
        <f ca="1">IF($C306="סה""כ",SUM(INDIRECT(ADDRESS(6,COLUMN())&amp;":"&amp;ADDRESS(ROW()-1,COLUMN()))),IFERROR(VLOOKUP($C306,הכנסות!$B:$Y,K$4-1,FALSE),""))</f>
        <v/>
      </c>
      <c r="L306" s="79" t="str">
        <f ca="1">IF($C306="סה""כ",SUM(INDIRECT(ADDRESS(6,COLUMN())&amp;":"&amp;ADDRESS(ROW()-1,COLUMN()))),IFERROR(VLOOKUP($C306,הכנסות!$B:$Y,L$4-1,FALSE),""))</f>
        <v/>
      </c>
      <c r="M306" s="79" t="str">
        <f ca="1">IF($C306="סה""כ",SUM(INDIRECT(ADDRESS(6,COLUMN())&amp;":"&amp;ADDRESS(ROW()-1,COLUMN()))),IFERROR(VLOOKUP($C306,הכנסות!$B:$Y,M$4-1,FALSE),""))</f>
        <v/>
      </c>
      <c r="N306" s="79" t="str">
        <f ca="1">IF($C306="סה""כ",SUM(INDIRECT(ADDRESS(6,COLUMN())&amp;":"&amp;ADDRESS(ROW()-1,COLUMN()))),IFERROR(VLOOKUP($C306,הכנסות!$B:$Y,N$4-1,FALSE),""))</f>
        <v/>
      </c>
      <c r="O306" s="79" t="str">
        <f ca="1">IF($C306="סה""כ",SUM(INDIRECT(ADDRESS(6,COLUMN())&amp;":"&amp;ADDRESS(ROW()-1,COLUMN()))),IFERROR(VLOOKUP($C306,הכנסות!$B:$Y,O$4-1,FALSE),""))</f>
        <v/>
      </c>
    </row>
    <row r="307" spans="1:15" ht="16.5" thickBot="1" x14ac:dyDescent="0.3">
      <c r="A307" s="52">
        <f t="shared" si="5"/>
        <v>0</v>
      </c>
      <c r="C307" s="75" t="str">
        <f>IF(OR(C306="סה""כ",C306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7" s="76" t="str">
        <f>IF(C307="סה""כ","",IFERROR(VLOOKUP($C307,הכנסות!$B:$X,5,FALSE),""))</f>
        <v/>
      </c>
      <c r="E307" s="77">
        <v>167435</v>
      </c>
      <c r="F307" s="77">
        <v>114565</v>
      </c>
      <c r="G307" s="77">
        <v>145246</v>
      </c>
      <c r="H307" s="78">
        <v>251440</v>
      </c>
      <c r="I307" s="78">
        <v>201029</v>
      </c>
      <c r="J307" s="78">
        <v>265358.28000000003</v>
      </c>
      <c r="K307" s="79" t="str">
        <f ca="1">IF($C307="סה""כ",SUM(INDIRECT(ADDRESS(6,COLUMN())&amp;":"&amp;ADDRESS(ROW()-1,COLUMN()))),IFERROR(VLOOKUP($C307,הכנסות!$B:$Y,K$4-1,FALSE),""))</f>
        <v/>
      </c>
      <c r="L307" s="79" t="str">
        <f ca="1">IF($C307="סה""כ",SUM(INDIRECT(ADDRESS(6,COLUMN())&amp;":"&amp;ADDRESS(ROW()-1,COLUMN()))),IFERROR(VLOOKUP($C307,הכנסות!$B:$Y,L$4-1,FALSE),""))</f>
        <v/>
      </c>
      <c r="M307" s="79" t="str">
        <f ca="1">IF($C307="סה""כ",SUM(INDIRECT(ADDRESS(6,COLUMN())&amp;":"&amp;ADDRESS(ROW()-1,COLUMN()))),IFERROR(VLOOKUP($C307,הכנסות!$B:$Y,M$4-1,FALSE),""))</f>
        <v/>
      </c>
      <c r="N307" s="79" t="str">
        <f ca="1">IF($C307="סה""כ",SUM(INDIRECT(ADDRESS(6,COLUMN())&amp;":"&amp;ADDRESS(ROW()-1,COLUMN()))),IFERROR(VLOOKUP($C307,הכנסות!$B:$Y,N$4-1,FALSE),""))</f>
        <v/>
      </c>
      <c r="O307" s="79" t="str">
        <f ca="1">IF($C307="סה""כ",SUM(INDIRECT(ADDRESS(6,COLUMN())&amp;":"&amp;ADDRESS(ROW()-1,COLUMN()))),IFERROR(VLOOKUP($C307,הכנסות!$B:$Y,O$4-1,FALSE),""))</f>
        <v/>
      </c>
    </row>
    <row r="308" spans="1:15" ht="16.5" thickBot="1" x14ac:dyDescent="0.3">
      <c r="A308" s="52">
        <f t="shared" si="5"/>
        <v>0</v>
      </c>
      <c r="C308" s="75" t="str">
        <f>IF(OR(C307="סה""כ",C307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8" s="76" t="str">
        <f>IF(C308="סה""כ","",IFERROR(VLOOKUP($C308,הכנסות!$B:$X,5,FALSE),""))</f>
        <v/>
      </c>
      <c r="E308" s="77">
        <v>167435</v>
      </c>
      <c r="F308" s="77">
        <v>114565</v>
      </c>
      <c r="G308" s="77">
        <v>145246</v>
      </c>
      <c r="H308" s="78">
        <v>251440</v>
      </c>
      <c r="I308" s="78">
        <v>201029</v>
      </c>
      <c r="J308" s="78">
        <v>265358.28000000003</v>
      </c>
      <c r="K308" s="79" t="str">
        <f ca="1">IF($C308="סה""כ",SUM(INDIRECT(ADDRESS(6,COLUMN())&amp;":"&amp;ADDRESS(ROW()-1,COLUMN()))),IFERROR(VLOOKUP($C308,הכנסות!$B:$Y,K$4-1,FALSE),""))</f>
        <v/>
      </c>
      <c r="L308" s="79" t="str">
        <f ca="1">IF($C308="סה""כ",SUM(INDIRECT(ADDRESS(6,COLUMN())&amp;":"&amp;ADDRESS(ROW()-1,COLUMN()))),IFERROR(VLOOKUP($C308,הכנסות!$B:$Y,L$4-1,FALSE),""))</f>
        <v/>
      </c>
      <c r="M308" s="79" t="str">
        <f ca="1">IF($C308="סה""כ",SUM(INDIRECT(ADDRESS(6,COLUMN())&amp;":"&amp;ADDRESS(ROW()-1,COLUMN()))),IFERROR(VLOOKUP($C308,הכנסות!$B:$Y,M$4-1,FALSE),""))</f>
        <v/>
      </c>
      <c r="N308" s="79" t="str">
        <f ca="1">IF($C308="סה""כ",SUM(INDIRECT(ADDRESS(6,COLUMN())&amp;":"&amp;ADDRESS(ROW()-1,COLUMN()))),IFERROR(VLOOKUP($C308,הכנסות!$B:$Y,N$4-1,FALSE),""))</f>
        <v/>
      </c>
      <c r="O308" s="79" t="str">
        <f ca="1">IF($C308="סה""כ",SUM(INDIRECT(ADDRESS(6,COLUMN())&amp;":"&amp;ADDRESS(ROW()-1,COLUMN()))),IFERROR(VLOOKUP($C308,הכנסות!$B:$Y,O$4-1,FALSE),""))</f>
        <v/>
      </c>
    </row>
    <row r="309" spans="1:15" ht="16.5" thickBot="1" x14ac:dyDescent="0.3">
      <c r="A309" s="52">
        <f t="shared" si="5"/>
        <v>0</v>
      </c>
      <c r="C309" s="75" t="str">
        <f>IF(OR(C308="סה""כ",C308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09" s="76" t="str">
        <f>IF(C309="סה""כ","",IFERROR(VLOOKUP($C309,הכנסות!$B:$X,5,FALSE),""))</f>
        <v/>
      </c>
      <c r="E309" s="77">
        <v>167435</v>
      </c>
      <c r="F309" s="77">
        <v>114565</v>
      </c>
      <c r="G309" s="77">
        <v>145246</v>
      </c>
      <c r="H309" s="78">
        <v>251440</v>
      </c>
      <c r="I309" s="78">
        <v>201029</v>
      </c>
      <c r="J309" s="78">
        <v>265358.28000000003</v>
      </c>
      <c r="K309" s="79" t="str">
        <f ca="1">IF($C309="סה""כ",SUM(INDIRECT(ADDRESS(6,COLUMN())&amp;":"&amp;ADDRESS(ROW()-1,COLUMN()))),IFERROR(VLOOKUP($C309,הכנסות!$B:$Y,K$4-1,FALSE),""))</f>
        <v/>
      </c>
      <c r="L309" s="79" t="str">
        <f ca="1">IF($C309="סה""כ",SUM(INDIRECT(ADDRESS(6,COLUMN())&amp;":"&amp;ADDRESS(ROW()-1,COLUMN()))),IFERROR(VLOOKUP($C309,הכנסות!$B:$Y,L$4-1,FALSE),""))</f>
        <v/>
      </c>
      <c r="M309" s="79" t="str">
        <f ca="1">IF($C309="סה""כ",SUM(INDIRECT(ADDRESS(6,COLUMN())&amp;":"&amp;ADDRESS(ROW()-1,COLUMN()))),IFERROR(VLOOKUP($C309,הכנסות!$B:$Y,M$4-1,FALSE),""))</f>
        <v/>
      </c>
      <c r="N309" s="79" t="str">
        <f ca="1">IF($C309="סה""כ",SUM(INDIRECT(ADDRESS(6,COLUMN())&amp;":"&amp;ADDRESS(ROW()-1,COLUMN()))),IFERROR(VLOOKUP($C309,הכנסות!$B:$Y,N$4-1,FALSE),""))</f>
        <v/>
      </c>
      <c r="O309" s="79" t="str">
        <f ca="1">IF($C309="סה""כ",SUM(INDIRECT(ADDRESS(6,COLUMN())&amp;":"&amp;ADDRESS(ROW()-1,COLUMN()))),IFERROR(VLOOKUP($C309,הכנסות!$B:$Y,O$4-1,FALSE),""))</f>
        <v/>
      </c>
    </row>
    <row r="310" spans="1:15" ht="16.5" thickBot="1" x14ac:dyDescent="0.3">
      <c r="A310" s="52">
        <f t="shared" si="5"/>
        <v>0</v>
      </c>
      <c r="C310" s="75" t="str">
        <f>IF(OR(C309="סה""כ",C309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0" s="76" t="str">
        <f>IF(C310="סה""כ","",IFERROR(VLOOKUP($C310,הכנסות!$B:$X,5,FALSE),""))</f>
        <v/>
      </c>
      <c r="E310" s="77">
        <v>167435</v>
      </c>
      <c r="F310" s="77">
        <v>114565</v>
      </c>
      <c r="G310" s="77">
        <v>145246</v>
      </c>
      <c r="H310" s="78">
        <v>251440</v>
      </c>
      <c r="I310" s="78">
        <v>201029</v>
      </c>
      <c r="J310" s="78">
        <v>265358.28000000003</v>
      </c>
      <c r="K310" s="79" t="str">
        <f ca="1">IF($C310="סה""כ",SUM(INDIRECT(ADDRESS(6,COLUMN())&amp;":"&amp;ADDRESS(ROW()-1,COLUMN()))),IFERROR(VLOOKUP($C310,הכנסות!$B:$Y,K$4-1,FALSE),""))</f>
        <v/>
      </c>
      <c r="L310" s="79" t="str">
        <f ca="1">IF($C310="סה""כ",SUM(INDIRECT(ADDRESS(6,COLUMN())&amp;":"&amp;ADDRESS(ROW()-1,COLUMN()))),IFERROR(VLOOKUP($C310,הכנסות!$B:$Y,L$4-1,FALSE),""))</f>
        <v/>
      </c>
      <c r="M310" s="79" t="str">
        <f ca="1">IF($C310="סה""כ",SUM(INDIRECT(ADDRESS(6,COLUMN())&amp;":"&amp;ADDRESS(ROW()-1,COLUMN()))),IFERROR(VLOOKUP($C310,הכנסות!$B:$Y,M$4-1,FALSE),""))</f>
        <v/>
      </c>
      <c r="N310" s="79" t="str">
        <f ca="1">IF($C310="סה""כ",SUM(INDIRECT(ADDRESS(6,COLUMN())&amp;":"&amp;ADDRESS(ROW()-1,COLUMN()))),IFERROR(VLOOKUP($C310,הכנסות!$B:$Y,N$4-1,FALSE),""))</f>
        <v/>
      </c>
      <c r="O310" s="79" t="str">
        <f ca="1">IF($C310="סה""כ",SUM(INDIRECT(ADDRESS(6,COLUMN())&amp;":"&amp;ADDRESS(ROW()-1,COLUMN()))),IFERROR(VLOOKUP($C310,הכנסות!$B:$Y,O$4-1,FALSE),""))</f>
        <v/>
      </c>
    </row>
    <row r="311" spans="1:15" ht="16.5" thickBot="1" x14ac:dyDescent="0.3">
      <c r="A311" s="52">
        <f t="shared" si="5"/>
        <v>0</v>
      </c>
      <c r="C311" s="75" t="str">
        <f>IF(OR(C310="סה""כ",C310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1" s="76" t="str">
        <f>IF(C311="סה""כ","",IFERROR(VLOOKUP($C311,הכנסות!$B:$X,5,FALSE),""))</f>
        <v/>
      </c>
      <c r="E311" s="77">
        <v>167435</v>
      </c>
      <c r="F311" s="77">
        <v>114565</v>
      </c>
      <c r="G311" s="77">
        <v>145246</v>
      </c>
      <c r="H311" s="78">
        <v>251440</v>
      </c>
      <c r="I311" s="78">
        <v>201029</v>
      </c>
      <c r="J311" s="78">
        <v>265358.28000000003</v>
      </c>
      <c r="K311" s="79" t="str">
        <f ca="1">IF($C311="סה""כ",SUM(INDIRECT(ADDRESS(6,COLUMN())&amp;":"&amp;ADDRESS(ROW()-1,COLUMN()))),IFERROR(VLOOKUP($C311,הכנסות!$B:$Y,K$4-1,FALSE),""))</f>
        <v/>
      </c>
      <c r="L311" s="79" t="str">
        <f ca="1">IF($C311="סה""כ",SUM(INDIRECT(ADDRESS(6,COLUMN())&amp;":"&amp;ADDRESS(ROW()-1,COLUMN()))),IFERROR(VLOOKUP($C311,הכנסות!$B:$Y,L$4-1,FALSE),""))</f>
        <v/>
      </c>
      <c r="M311" s="79" t="str">
        <f ca="1">IF($C311="סה""כ",SUM(INDIRECT(ADDRESS(6,COLUMN())&amp;":"&amp;ADDRESS(ROW()-1,COLUMN()))),IFERROR(VLOOKUP($C311,הכנסות!$B:$Y,M$4-1,FALSE),""))</f>
        <v/>
      </c>
      <c r="N311" s="79" t="str">
        <f ca="1">IF($C311="סה""כ",SUM(INDIRECT(ADDRESS(6,COLUMN())&amp;":"&amp;ADDRESS(ROW()-1,COLUMN()))),IFERROR(VLOOKUP($C311,הכנסות!$B:$Y,N$4-1,FALSE),""))</f>
        <v/>
      </c>
      <c r="O311" s="79" t="str">
        <f ca="1">IF($C311="סה""כ",SUM(INDIRECT(ADDRESS(6,COLUMN())&amp;":"&amp;ADDRESS(ROW()-1,COLUMN()))),IFERROR(VLOOKUP($C311,הכנסות!$B:$Y,O$4-1,FALSE),""))</f>
        <v/>
      </c>
    </row>
    <row r="312" spans="1:15" ht="16.5" thickBot="1" x14ac:dyDescent="0.3">
      <c r="A312" s="52">
        <f t="shared" si="5"/>
        <v>0</v>
      </c>
      <c r="C312" s="75" t="str">
        <f>IF(OR(C311="סה""כ",C311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2" s="76" t="str">
        <f>IF(C312="סה""כ","",IFERROR(VLOOKUP($C312,הכנסות!$B:$X,5,FALSE),""))</f>
        <v/>
      </c>
      <c r="E312" s="77">
        <v>167435</v>
      </c>
      <c r="F312" s="77">
        <v>114565</v>
      </c>
      <c r="G312" s="77">
        <v>145246</v>
      </c>
      <c r="H312" s="78">
        <v>251440</v>
      </c>
      <c r="I312" s="78">
        <v>201029</v>
      </c>
      <c r="J312" s="78">
        <v>265358.28000000003</v>
      </c>
      <c r="K312" s="79" t="str">
        <f ca="1">IF($C312="סה""כ",SUM(INDIRECT(ADDRESS(6,COLUMN())&amp;":"&amp;ADDRESS(ROW()-1,COLUMN()))),IFERROR(VLOOKUP($C312,הכנסות!$B:$Y,K$4-1,FALSE),""))</f>
        <v/>
      </c>
      <c r="L312" s="79" t="str">
        <f ca="1">IF($C312="סה""כ",SUM(INDIRECT(ADDRESS(6,COLUMN())&amp;":"&amp;ADDRESS(ROW()-1,COLUMN()))),IFERROR(VLOOKUP($C312,הכנסות!$B:$Y,L$4-1,FALSE),""))</f>
        <v/>
      </c>
      <c r="M312" s="79" t="str">
        <f ca="1">IF($C312="סה""כ",SUM(INDIRECT(ADDRESS(6,COLUMN())&amp;":"&amp;ADDRESS(ROW()-1,COLUMN()))),IFERROR(VLOOKUP($C312,הכנסות!$B:$Y,M$4-1,FALSE),""))</f>
        <v/>
      </c>
      <c r="N312" s="79" t="str">
        <f ca="1">IF($C312="סה""כ",SUM(INDIRECT(ADDRESS(6,COLUMN())&amp;":"&amp;ADDRESS(ROW()-1,COLUMN()))),IFERROR(VLOOKUP($C312,הכנסות!$B:$Y,N$4-1,FALSE),""))</f>
        <v/>
      </c>
      <c r="O312" s="79" t="str">
        <f ca="1">IF($C312="סה""כ",SUM(INDIRECT(ADDRESS(6,COLUMN())&amp;":"&amp;ADDRESS(ROW()-1,COLUMN()))),IFERROR(VLOOKUP($C312,הכנסות!$B:$Y,O$4-1,FALSE),""))</f>
        <v/>
      </c>
    </row>
    <row r="313" spans="1:15" ht="16.5" thickBot="1" x14ac:dyDescent="0.3">
      <c r="A313" s="52">
        <f t="shared" si="5"/>
        <v>0</v>
      </c>
      <c r="C313" s="75" t="str">
        <f>IF(OR(C312="סה""כ",C312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3" s="76" t="str">
        <f>IF(C313="סה""כ","",IFERROR(VLOOKUP($C313,הכנסות!$B:$X,5,FALSE),""))</f>
        <v/>
      </c>
      <c r="E313" s="77">
        <v>167435</v>
      </c>
      <c r="F313" s="77">
        <v>114565</v>
      </c>
      <c r="G313" s="77">
        <v>145246</v>
      </c>
      <c r="H313" s="78">
        <v>251440</v>
      </c>
      <c r="I313" s="78">
        <v>201029</v>
      </c>
      <c r="J313" s="78">
        <v>265358.28000000003</v>
      </c>
      <c r="K313" s="79" t="str">
        <f ca="1">IF($C313="סה""כ",SUM(INDIRECT(ADDRESS(6,COLUMN())&amp;":"&amp;ADDRESS(ROW()-1,COLUMN()))),IFERROR(VLOOKUP($C313,הכנסות!$B:$Y,K$4-1,FALSE),""))</f>
        <v/>
      </c>
      <c r="L313" s="79" t="str">
        <f ca="1">IF($C313="סה""כ",SUM(INDIRECT(ADDRESS(6,COLUMN())&amp;":"&amp;ADDRESS(ROW()-1,COLUMN()))),IFERROR(VLOOKUP($C313,הכנסות!$B:$Y,L$4-1,FALSE),""))</f>
        <v/>
      </c>
      <c r="M313" s="79" t="str">
        <f ca="1">IF($C313="סה""כ",SUM(INDIRECT(ADDRESS(6,COLUMN())&amp;":"&amp;ADDRESS(ROW()-1,COLUMN()))),IFERROR(VLOOKUP($C313,הכנסות!$B:$Y,M$4-1,FALSE),""))</f>
        <v/>
      </c>
      <c r="N313" s="79" t="str">
        <f ca="1">IF($C313="סה""כ",SUM(INDIRECT(ADDRESS(6,COLUMN())&amp;":"&amp;ADDRESS(ROW()-1,COLUMN()))),IFERROR(VLOOKUP($C313,הכנסות!$B:$Y,N$4-1,FALSE),""))</f>
        <v/>
      </c>
      <c r="O313" s="79" t="str">
        <f ca="1">IF($C313="סה""כ",SUM(INDIRECT(ADDRESS(6,COLUMN())&amp;":"&amp;ADDRESS(ROW()-1,COLUMN()))),IFERROR(VLOOKUP($C313,הכנסות!$B:$Y,O$4-1,FALSE),""))</f>
        <v/>
      </c>
    </row>
    <row r="314" spans="1:15" ht="16.5" thickBot="1" x14ac:dyDescent="0.3">
      <c r="A314" s="52">
        <f t="shared" si="5"/>
        <v>0</v>
      </c>
      <c r="C314" s="75" t="str">
        <f>IF(OR(C313="סה""כ",C313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4" s="76" t="str">
        <f>IF(C314="סה""כ","",IFERROR(VLOOKUP($C314,הכנסות!$B:$X,5,FALSE),""))</f>
        <v/>
      </c>
      <c r="E314" s="77">
        <v>167435</v>
      </c>
      <c r="F314" s="77">
        <v>114565</v>
      </c>
      <c r="G314" s="77">
        <v>145246</v>
      </c>
      <c r="H314" s="78">
        <v>251440</v>
      </c>
      <c r="I314" s="78">
        <v>201029</v>
      </c>
      <c r="J314" s="78">
        <v>265358.28000000003</v>
      </c>
      <c r="K314" s="79" t="str">
        <f ca="1">IF($C314="סה""כ",SUM(INDIRECT(ADDRESS(6,COLUMN())&amp;":"&amp;ADDRESS(ROW()-1,COLUMN()))),IFERROR(VLOOKUP($C314,הכנסות!$B:$Y,K$4-1,FALSE),""))</f>
        <v/>
      </c>
      <c r="L314" s="79" t="str">
        <f ca="1">IF($C314="סה""כ",SUM(INDIRECT(ADDRESS(6,COLUMN())&amp;":"&amp;ADDRESS(ROW()-1,COLUMN()))),IFERROR(VLOOKUP($C314,הכנסות!$B:$Y,L$4-1,FALSE),""))</f>
        <v/>
      </c>
      <c r="M314" s="79" t="str">
        <f ca="1">IF($C314="סה""כ",SUM(INDIRECT(ADDRESS(6,COLUMN())&amp;":"&amp;ADDRESS(ROW()-1,COLUMN()))),IFERROR(VLOOKUP($C314,הכנסות!$B:$Y,M$4-1,FALSE),""))</f>
        <v/>
      </c>
      <c r="N314" s="79" t="str">
        <f ca="1">IF($C314="סה""כ",SUM(INDIRECT(ADDRESS(6,COLUMN())&amp;":"&amp;ADDRESS(ROW()-1,COLUMN()))),IFERROR(VLOOKUP($C314,הכנסות!$B:$Y,N$4-1,FALSE),""))</f>
        <v/>
      </c>
      <c r="O314" s="79" t="str">
        <f ca="1">IF($C314="סה""כ",SUM(INDIRECT(ADDRESS(6,COLUMN())&amp;":"&amp;ADDRESS(ROW()-1,COLUMN()))),IFERROR(VLOOKUP($C314,הכנסות!$B:$Y,O$4-1,FALSE),""))</f>
        <v/>
      </c>
    </row>
    <row r="315" spans="1:15" ht="16.5" thickBot="1" x14ac:dyDescent="0.3">
      <c r="A315" s="52">
        <f t="shared" si="5"/>
        <v>0</v>
      </c>
      <c r="C315" s="75" t="str">
        <f>IF(OR(C314="סה""כ",C314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5" s="76" t="str">
        <f>IF(C315="סה""כ","",IFERROR(VLOOKUP($C315,הכנסות!$B:$X,5,FALSE),""))</f>
        <v/>
      </c>
      <c r="E315" s="77">
        <v>167435</v>
      </c>
      <c r="F315" s="77">
        <v>114565</v>
      </c>
      <c r="G315" s="77">
        <v>145246</v>
      </c>
      <c r="H315" s="78">
        <v>251440</v>
      </c>
      <c r="I315" s="78">
        <v>201029</v>
      </c>
      <c r="J315" s="78">
        <v>265358.28000000003</v>
      </c>
      <c r="K315" s="79" t="str">
        <f ca="1">IF($C315="סה""כ",SUM(INDIRECT(ADDRESS(6,COLUMN())&amp;":"&amp;ADDRESS(ROW()-1,COLUMN()))),IFERROR(VLOOKUP($C315,הכנסות!$B:$Y,K$4-1,FALSE),""))</f>
        <v/>
      </c>
      <c r="L315" s="79" t="str">
        <f ca="1">IF($C315="סה""כ",SUM(INDIRECT(ADDRESS(6,COLUMN())&amp;":"&amp;ADDRESS(ROW()-1,COLUMN()))),IFERROR(VLOOKUP($C315,הכנסות!$B:$Y,L$4-1,FALSE),""))</f>
        <v/>
      </c>
      <c r="M315" s="79" t="str">
        <f ca="1">IF($C315="סה""כ",SUM(INDIRECT(ADDRESS(6,COLUMN())&amp;":"&amp;ADDRESS(ROW()-1,COLUMN()))),IFERROR(VLOOKUP($C315,הכנסות!$B:$Y,M$4-1,FALSE),""))</f>
        <v/>
      </c>
      <c r="N315" s="79" t="str">
        <f ca="1">IF($C315="סה""כ",SUM(INDIRECT(ADDRESS(6,COLUMN())&amp;":"&amp;ADDRESS(ROW()-1,COLUMN()))),IFERROR(VLOOKUP($C315,הכנסות!$B:$Y,N$4-1,FALSE),""))</f>
        <v/>
      </c>
      <c r="O315" s="79" t="str">
        <f ca="1">IF($C315="סה""כ",SUM(INDIRECT(ADDRESS(6,COLUMN())&amp;":"&amp;ADDRESS(ROW()-1,COLUMN()))),IFERROR(VLOOKUP($C315,הכנסות!$B:$Y,O$4-1,FALSE),""))</f>
        <v/>
      </c>
    </row>
    <row r="316" spans="1:15" ht="16.5" thickBot="1" x14ac:dyDescent="0.3">
      <c r="A316" s="52">
        <f t="shared" si="5"/>
        <v>0</v>
      </c>
      <c r="C316" s="75" t="str">
        <f>IF(OR(C315="סה""כ",C315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6" s="76" t="str">
        <f>IF(C316="סה""כ","",IFERROR(VLOOKUP($C316,הכנסות!$B:$X,5,FALSE),""))</f>
        <v/>
      </c>
      <c r="E316" s="77">
        <v>167435</v>
      </c>
      <c r="F316" s="77">
        <v>114565</v>
      </c>
      <c r="G316" s="77">
        <v>145246</v>
      </c>
      <c r="H316" s="78">
        <v>251440</v>
      </c>
      <c r="I316" s="78">
        <v>201029</v>
      </c>
      <c r="J316" s="78">
        <v>265358.28000000003</v>
      </c>
      <c r="K316" s="79" t="str">
        <f ca="1">IF($C316="סה""כ",SUM(INDIRECT(ADDRESS(6,COLUMN())&amp;":"&amp;ADDRESS(ROW()-1,COLUMN()))),IFERROR(VLOOKUP($C316,הכנסות!$B:$Y,K$4-1,FALSE),""))</f>
        <v/>
      </c>
      <c r="L316" s="79" t="str">
        <f ca="1">IF($C316="סה""כ",SUM(INDIRECT(ADDRESS(6,COLUMN())&amp;":"&amp;ADDRESS(ROW()-1,COLUMN()))),IFERROR(VLOOKUP($C316,הכנסות!$B:$Y,L$4-1,FALSE),""))</f>
        <v/>
      </c>
      <c r="M316" s="79" t="str">
        <f ca="1">IF($C316="סה""כ",SUM(INDIRECT(ADDRESS(6,COLUMN())&amp;":"&amp;ADDRESS(ROW()-1,COLUMN()))),IFERROR(VLOOKUP($C316,הכנסות!$B:$Y,M$4-1,FALSE),""))</f>
        <v/>
      </c>
      <c r="N316" s="79" t="str">
        <f ca="1">IF($C316="סה""כ",SUM(INDIRECT(ADDRESS(6,COLUMN())&amp;":"&amp;ADDRESS(ROW()-1,COLUMN()))),IFERROR(VLOOKUP($C316,הכנסות!$B:$Y,N$4-1,FALSE),""))</f>
        <v/>
      </c>
      <c r="O316" s="79" t="str">
        <f ca="1">IF($C316="סה""כ",SUM(INDIRECT(ADDRESS(6,COLUMN())&amp;":"&amp;ADDRESS(ROW()-1,COLUMN()))),IFERROR(VLOOKUP($C316,הכנסות!$B:$Y,O$4-1,FALSE),""))</f>
        <v/>
      </c>
    </row>
    <row r="317" spans="1:15" ht="16.5" thickBot="1" x14ac:dyDescent="0.3">
      <c r="A317" s="52">
        <f t="shared" si="5"/>
        <v>0</v>
      </c>
      <c r="C317" s="75" t="str">
        <f>IF(OR(C316="סה""כ",C316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7" s="76" t="str">
        <f>IF(C317="סה""כ","",IFERROR(VLOOKUP($C317,הכנסות!$B:$X,5,FALSE),""))</f>
        <v/>
      </c>
      <c r="E317" s="77">
        <v>167435</v>
      </c>
      <c r="F317" s="77">
        <v>114565</v>
      </c>
      <c r="G317" s="77">
        <v>145246</v>
      </c>
      <c r="H317" s="78">
        <v>251440</v>
      </c>
      <c r="I317" s="78">
        <v>201029</v>
      </c>
      <c r="J317" s="78">
        <v>265358.28000000003</v>
      </c>
      <c r="K317" s="79" t="str">
        <f ca="1">IF($C317="סה""כ",SUM(INDIRECT(ADDRESS(6,COLUMN())&amp;":"&amp;ADDRESS(ROW()-1,COLUMN()))),IFERROR(VLOOKUP($C317,הכנסות!$B:$Y,K$4-1,FALSE),""))</f>
        <v/>
      </c>
      <c r="L317" s="79" t="str">
        <f ca="1">IF($C317="סה""כ",SUM(INDIRECT(ADDRESS(6,COLUMN())&amp;":"&amp;ADDRESS(ROW()-1,COLUMN()))),IFERROR(VLOOKUP($C317,הכנסות!$B:$Y,L$4-1,FALSE),""))</f>
        <v/>
      </c>
      <c r="M317" s="79" t="str">
        <f ca="1">IF($C317="סה""כ",SUM(INDIRECT(ADDRESS(6,COLUMN())&amp;":"&amp;ADDRESS(ROW()-1,COLUMN()))),IFERROR(VLOOKUP($C317,הכנסות!$B:$Y,M$4-1,FALSE),""))</f>
        <v/>
      </c>
      <c r="N317" s="79" t="str">
        <f ca="1">IF($C317="סה""כ",SUM(INDIRECT(ADDRESS(6,COLUMN())&amp;":"&amp;ADDRESS(ROW()-1,COLUMN()))),IFERROR(VLOOKUP($C317,הכנסות!$B:$Y,N$4-1,FALSE),""))</f>
        <v/>
      </c>
      <c r="O317" s="79" t="str">
        <f ca="1">IF($C317="סה""כ",SUM(INDIRECT(ADDRESS(6,COLUMN())&amp;":"&amp;ADDRESS(ROW()-1,COLUMN()))),IFERROR(VLOOKUP($C317,הכנסות!$B:$Y,O$4-1,FALSE),""))</f>
        <v/>
      </c>
    </row>
    <row r="318" spans="1:15" ht="16.5" thickBot="1" x14ac:dyDescent="0.3">
      <c r="A318" s="52">
        <f t="shared" si="5"/>
        <v>0</v>
      </c>
      <c r="C318" s="75" t="str">
        <f>IF(OR(C317="סה""כ",C317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8" s="76" t="str">
        <f>IF(C318="סה""כ","",IFERROR(VLOOKUP($C318,הכנסות!$B:$X,5,FALSE),""))</f>
        <v/>
      </c>
      <c r="E318" s="77">
        <v>167435</v>
      </c>
      <c r="F318" s="77">
        <v>114565</v>
      </c>
      <c r="G318" s="77">
        <v>145246</v>
      </c>
      <c r="H318" s="78">
        <v>251440</v>
      </c>
      <c r="I318" s="78">
        <v>201029</v>
      </c>
      <c r="J318" s="78">
        <v>265358.28000000003</v>
      </c>
      <c r="K318" s="79" t="str">
        <f ca="1">IF($C318="סה""כ",SUM(INDIRECT(ADDRESS(6,COLUMN())&amp;":"&amp;ADDRESS(ROW()-1,COLUMN()))),IFERROR(VLOOKUP($C318,הכנסות!$B:$Y,K$4-1,FALSE),""))</f>
        <v/>
      </c>
      <c r="L318" s="79" t="str">
        <f ca="1">IF($C318="סה""כ",SUM(INDIRECT(ADDRESS(6,COLUMN())&amp;":"&amp;ADDRESS(ROW()-1,COLUMN()))),IFERROR(VLOOKUP($C318,הכנסות!$B:$Y,L$4-1,FALSE),""))</f>
        <v/>
      </c>
      <c r="M318" s="79" t="str">
        <f ca="1">IF($C318="סה""כ",SUM(INDIRECT(ADDRESS(6,COLUMN())&amp;":"&amp;ADDRESS(ROW()-1,COLUMN()))),IFERROR(VLOOKUP($C318,הכנסות!$B:$Y,M$4-1,FALSE),""))</f>
        <v/>
      </c>
      <c r="N318" s="79" t="str">
        <f ca="1">IF($C318="סה""כ",SUM(INDIRECT(ADDRESS(6,COLUMN())&amp;":"&amp;ADDRESS(ROW()-1,COLUMN()))),IFERROR(VLOOKUP($C318,הכנסות!$B:$Y,N$4-1,FALSE),""))</f>
        <v/>
      </c>
      <c r="O318" s="79" t="str">
        <f ca="1">IF($C318="סה""כ",SUM(INDIRECT(ADDRESS(6,COLUMN())&amp;":"&amp;ADDRESS(ROW()-1,COLUMN()))),IFERROR(VLOOKUP($C318,הכנסות!$B:$Y,O$4-1,FALSE),""))</f>
        <v/>
      </c>
    </row>
    <row r="319" spans="1:15" ht="16.5" thickBot="1" x14ac:dyDescent="0.3">
      <c r="A319" s="52">
        <f t="shared" si="5"/>
        <v>0</v>
      </c>
      <c r="C319" s="75" t="str">
        <f>IF(OR(C318="סה""כ",C318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19" s="76" t="str">
        <f>IF(C319="סה""כ","",IFERROR(VLOOKUP($C319,הכנסות!$B:$X,5,FALSE),""))</f>
        <v/>
      </c>
      <c r="E319" s="77">
        <v>167435</v>
      </c>
      <c r="F319" s="77">
        <v>114565</v>
      </c>
      <c r="G319" s="77">
        <v>145246</v>
      </c>
      <c r="H319" s="78">
        <v>251440</v>
      </c>
      <c r="I319" s="78">
        <v>201029</v>
      </c>
      <c r="J319" s="78">
        <v>265358.28000000003</v>
      </c>
      <c r="K319" s="79" t="str">
        <f ca="1">IF($C319="סה""כ",SUM(INDIRECT(ADDRESS(6,COLUMN())&amp;":"&amp;ADDRESS(ROW()-1,COLUMN()))),IFERROR(VLOOKUP($C319,הכנסות!$B:$Y,K$4-1,FALSE),""))</f>
        <v/>
      </c>
      <c r="L319" s="79" t="str">
        <f ca="1">IF($C319="סה""כ",SUM(INDIRECT(ADDRESS(6,COLUMN())&amp;":"&amp;ADDRESS(ROW()-1,COLUMN()))),IFERROR(VLOOKUP($C319,הכנסות!$B:$Y,L$4-1,FALSE),""))</f>
        <v/>
      </c>
      <c r="M319" s="79" t="str">
        <f ca="1">IF($C319="סה""כ",SUM(INDIRECT(ADDRESS(6,COLUMN())&amp;":"&amp;ADDRESS(ROW()-1,COLUMN()))),IFERROR(VLOOKUP($C319,הכנסות!$B:$Y,M$4-1,FALSE),""))</f>
        <v/>
      </c>
      <c r="N319" s="79" t="str">
        <f ca="1">IF($C319="סה""כ",SUM(INDIRECT(ADDRESS(6,COLUMN())&amp;":"&amp;ADDRESS(ROW()-1,COLUMN()))),IFERROR(VLOOKUP($C319,הכנסות!$B:$Y,N$4-1,FALSE),""))</f>
        <v/>
      </c>
      <c r="O319" s="79" t="str">
        <f ca="1">IF($C319="סה""כ",SUM(INDIRECT(ADDRESS(6,COLUMN())&amp;":"&amp;ADDRESS(ROW()-1,COLUMN()))),IFERROR(VLOOKUP($C319,הכנסות!$B:$Y,O$4-1,FALSE),""))</f>
        <v/>
      </c>
    </row>
    <row r="320" spans="1:15" ht="16.5" thickBot="1" x14ac:dyDescent="0.3">
      <c r="A320" s="52">
        <f t="shared" si="5"/>
        <v>0</v>
      </c>
      <c r="C320" s="75" t="str">
        <f>IF(OR(C319="סה""כ",C319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0" s="76" t="str">
        <f>IF(C320="סה""כ","",IFERROR(VLOOKUP($C320,הכנסות!$B:$X,5,FALSE),""))</f>
        <v/>
      </c>
      <c r="E320" s="77">
        <v>167435</v>
      </c>
      <c r="F320" s="77">
        <v>114565</v>
      </c>
      <c r="G320" s="77">
        <v>145246</v>
      </c>
      <c r="H320" s="78">
        <v>251440</v>
      </c>
      <c r="I320" s="78">
        <v>201029</v>
      </c>
      <c r="J320" s="78">
        <v>265358.28000000003</v>
      </c>
      <c r="K320" s="79" t="str">
        <f ca="1">IF($C320="סה""כ",SUM(INDIRECT(ADDRESS(6,COLUMN())&amp;":"&amp;ADDRESS(ROW()-1,COLUMN()))),IFERROR(VLOOKUP($C320,הכנסות!$B:$Y,K$4-1,FALSE),""))</f>
        <v/>
      </c>
      <c r="L320" s="79" t="str">
        <f ca="1">IF($C320="סה""כ",SUM(INDIRECT(ADDRESS(6,COLUMN())&amp;":"&amp;ADDRESS(ROW()-1,COLUMN()))),IFERROR(VLOOKUP($C320,הכנסות!$B:$Y,L$4-1,FALSE),""))</f>
        <v/>
      </c>
      <c r="M320" s="79" t="str">
        <f ca="1">IF($C320="סה""כ",SUM(INDIRECT(ADDRESS(6,COLUMN())&amp;":"&amp;ADDRESS(ROW()-1,COLUMN()))),IFERROR(VLOOKUP($C320,הכנסות!$B:$Y,M$4-1,FALSE),""))</f>
        <v/>
      </c>
      <c r="N320" s="79" t="str">
        <f ca="1">IF($C320="סה""כ",SUM(INDIRECT(ADDRESS(6,COLUMN())&amp;":"&amp;ADDRESS(ROW()-1,COLUMN()))),IFERROR(VLOOKUP($C320,הכנסות!$B:$Y,N$4-1,FALSE),""))</f>
        <v/>
      </c>
      <c r="O320" s="79" t="str">
        <f ca="1">IF($C320="סה""כ",SUM(INDIRECT(ADDRESS(6,COLUMN())&amp;":"&amp;ADDRESS(ROW()-1,COLUMN()))),IFERROR(VLOOKUP($C320,הכנסות!$B:$Y,O$4-1,FALSE),""))</f>
        <v/>
      </c>
    </row>
    <row r="321" spans="1:15" ht="16.5" thickBot="1" x14ac:dyDescent="0.3">
      <c r="A321" s="52">
        <f t="shared" si="5"/>
        <v>0</v>
      </c>
      <c r="C321" s="75" t="str">
        <f>IF(OR(C320="סה""כ",C320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1" s="76" t="str">
        <f>IF(C321="סה""כ","",IFERROR(VLOOKUP($C321,הכנסות!$B:$X,5,FALSE),""))</f>
        <v/>
      </c>
      <c r="E321" s="77">
        <v>167435</v>
      </c>
      <c r="F321" s="77">
        <v>114565</v>
      </c>
      <c r="G321" s="77">
        <v>145246</v>
      </c>
      <c r="H321" s="78">
        <v>251440</v>
      </c>
      <c r="I321" s="78">
        <v>201029</v>
      </c>
      <c r="J321" s="78">
        <v>265358.28000000003</v>
      </c>
      <c r="K321" s="79" t="str">
        <f ca="1">IF($C321="סה""כ",SUM(INDIRECT(ADDRESS(6,COLUMN())&amp;":"&amp;ADDRESS(ROW()-1,COLUMN()))),IFERROR(VLOOKUP($C321,הכנסות!$B:$Y,K$4-1,FALSE),""))</f>
        <v/>
      </c>
      <c r="L321" s="79" t="str">
        <f ca="1">IF($C321="סה""כ",SUM(INDIRECT(ADDRESS(6,COLUMN())&amp;":"&amp;ADDRESS(ROW()-1,COLUMN()))),IFERROR(VLOOKUP($C321,הכנסות!$B:$Y,L$4-1,FALSE),""))</f>
        <v/>
      </c>
      <c r="M321" s="79" t="str">
        <f ca="1">IF($C321="סה""כ",SUM(INDIRECT(ADDRESS(6,COLUMN())&amp;":"&amp;ADDRESS(ROW()-1,COLUMN()))),IFERROR(VLOOKUP($C321,הכנסות!$B:$Y,M$4-1,FALSE),""))</f>
        <v/>
      </c>
      <c r="N321" s="79" t="str">
        <f ca="1">IF($C321="סה""כ",SUM(INDIRECT(ADDRESS(6,COLUMN())&amp;":"&amp;ADDRESS(ROW()-1,COLUMN()))),IFERROR(VLOOKUP($C321,הכנסות!$B:$Y,N$4-1,FALSE),""))</f>
        <v/>
      </c>
      <c r="O321" s="79" t="str">
        <f ca="1">IF($C321="סה""כ",SUM(INDIRECT(ADDRESS(6,COLUMN())&amp;":"&amp;ADDRESS(ROW()-1,COLUMN()))),IFERROR(VLOOKUP($C321,הכנסות!$B:$Y,O$4-1,FALSE),""))</f>
        <v/>
      </c>
    </row>
    <row r="322" spans="1:15" ht="16.5" thickBot="1" x14ac:dyDescent="0.3">
      <c r="A322" s="52">
        <f t="shared" si="5"/>
        <v>0</v>
      </c>
      <c r="C322" s="75" t="str">
        <f>IF(OR(C321="סה""כ",C321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2" s="76" t="str">
        <f>IF(C322="סה""כ","",IFERROR(VLOOKUP($C322,הכנסות!$B:$X,5,FALSE),""))</f>
        <v/>
      </c>
      <c r="E322" s="77">
        <v>167435</v>
      </c>
      <c r="F322" s="77">
        <v>114565</v>
      </c>
      <c r="G322" s="77">
        <v>145246</v>
      </c>
      <c r="H322" s="78">
        <v>251440</v>
      </c>
      <c r="I322" s="78">
        <v>201029</v>
      </c>
      <c r="J322" s="78">
        <v>265358.28000000003</v>
      </c>
      <c r="K322" s="79" t="str">
        <f ca="1">IF($C322="סה""כ",SUM(INDIRECT(ADDRESS(6,COLUMN())&amp;":"&amp;ADDRESS(ROW()-1,COLUMN()))),IFERROR(VLOOKUP($C322,הכנסות!$B:$Y,K$4-1,FALSE),""))</f>
        <v/>
      </c>
      <c r="L322" s="79" t="str">
        <f ca="1">IF($C322="סה""כ",SUM(INDIRECT(ADDRESS(6,COLUMN())&amp;":"&amp;ADDRESS(ROW()-1,COLUMN()))),IFERROR(VLOOKUP($C322,הכנסות!$B:$Y,L$4-1,FALSE),""))</f>
        <v/>
      </c>
      <c r="M322" s="79" t="str">
        <f ca="1">IF($C322="סה""כ",SUM(INDIRECT(ADDRESS(6,COLUMN())&amp;":"&amp;ADDRESS(ROW()-1,COLUMN()))),IFERROR(VLOOKUP($C322,הכנסות!$B:$Y,M$4-1,FALSE),""))</f>
        <v/>
      </c>
      <c r="N322" s="79" t="str">
        <f ca="1">IF($C322="סה""כ",SUM(INDIRECT(ADDRESS(6,COLUMN())&amp;":"&amp;ADDRESS(ROW()-1,COLUMN()))),IFERROR(VLOOKUP($C322,הכנסות!$B:$Y,N$4-1,FALSE),""))</f>
        <v/>
      </c>
      <c r="O322" s="79" t="str">
        <f ca="1">IF($C322="סה""כ",SUM(INDIRECT(ADDRESS(6,COLUMN())&amp;":"&amp;ADDRESS(ROW()-1,COLUMN()))),IFERROR(VLOOKUP($C322,הכנסות!$B:$Y,O$4-1,FALSE),""))</f>
        <v/>
      </c>
    </row>
    <row r="323" spans="1:15" ht="16.5" thickBot="1" x14ac:dyDescent="0.3">
      <c r="A323" s="52">
        <f t="shared" si="5"/>
        <v>0</v>
      </c>
      <c r="C323" s="75" t="str">
        <f>IF(OR(C322="סה""כ",C322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3" s="76" t="str">
        <f>IF(C323="סה""כ","",IFERROR(VLOOKUP($C323,הכנסות!$B:$X,5,FALSE),""))</f>
        <v/>
      </c>
      <c r="E323" s="77">
        <v>167435</v>
      </c>
      <c r="F323" s="77">
        <v>114565</v>
      </c>
      <c r="G323" s="77">
        <v>145246</v>
      </c>
      <c r="H323" s="78">
        <v>251440</v>
      </c>
      <c r="I323" s="78">
        <v>201029</v>
      </c>
      <c r="J323" s="78">
        <v>265358.28000000003</v>
      </c>
      <c r="K323" s="79" t="str">
        <f ca="1">IF($C323="סה""כ",SUM(INDIRECT(ADDRESS(6,COLUMN())&amp;":"&amp;ADDRESS(ROW()-1,COLUMN()))),IFERROR(VLOOKUP($C323,הכנסות!$B:$Y,K$4-1,FALSE),""))</f>
        <v/>
      </c>
      <c r="L323" s="79" t="str">
        <f ca="1">IF($C323="סה""כ",SUM(INDIRECT(ADDRESS(6,COLUMN())&amp;":"&amp;ADDRESS(ROW()-1,COLUMN()))),IFERROR(VLOOKUP($C323,הכנסות!$B:$Y,L$4-1,FALSE),""))</f>
        <v/>
      </c>
      <c r="M323" s="79" t="str">
        <f ca="1">IF($C323="סה""כ",SUM(INDIRECT(ADDRESS(6,COLUMN())&amp;":"&amp;ADDRESS(ROW()-1,COLUMN()))),IFERROR(VLOOKUP($C323,הכנסות!$B:$Y,M$4-1,FALSE),""))</f>
        <v/>
      </c>
      <c r="N323" s="79" t="str">
        <f ca="1">IF($C323="סה""כ",SUM(INDIRECT(ADDRESS(6,COLUMN())&amp;":"&amp;ADDRESS(ROW()-1,COLUMN()))),IFERROR(VLOOKUP($C323,הכנסות!$B:$Y,N$4-1,FALSE),""))</f>
        <v/>
      </c>
      <c r="O323" s="79" t="str">
        <f ca="1">IF($C323="סה""כ",SUM(INDIRECT(ADDRESS(6,COLUMN())&amp;":"&amp;ADDRESS(ROW()-1,COLUMN()))),IFERROR(VLOOKUP($C323,הכנסות!$B:$Y,O$4-1,FALSE),""))</f>
        <v/>
      </c>
    </row>
    <row r="324" spans="1:15" ht="16.5" thickBot="1" x14ac:dyDescent="0.3">
      <c r="A324" s="52">
        <f t="shared" si="5"/>
        <v>0</v>
      </c>
      <c r="C324" s="75" t="str">
        <f>IF(OR(C323="סה""כ",C323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4" s="76" t="str">
        <f>IF(C324="סה""כ","",IFERROR(VLOOKUP($C324,הכנסות!$B:$X,5,FALSE),""))</f>
        <v/>
      </c>
      <c r="E324" s="77">
        <v>167435</v>
      </c>
      <c r="F324" s="77">
        <v>114565</v>
      </c>
      <c r="G324" s="77">
        <v>145246</v>
      </c>
      <c r="H324" s="78">
        <v>251440</v>
      </c>
      <c r="I324" s="78">
        <v>201029</v>
      </c>
      <c r="J324" s="78">
        <v>265358.28000000003</v>
      </c>
      <c r="K324" s="79" t="str">
        <f ca="1">IF($C324="סה""כ",SUM(INDIRECT(ADDRESS(6,COLUMN())&amp;":"&amp;ADDRESS(ROW()-1,COLUMN()))),IFERROR(VLOOKUP($C324,הכנסות!$B:$Y,K$4-1,FALSE),""))</f>
        <v/>
      </c>
      <c r="L324" s="79" t="str">
        <f ca="1">IF($C324="סה""כ",SUM(INDIRECT(ADDRESS(6,COLUMN())&amp;":"&amp;ADDRESS(ROW()-1,COLUMN()))),IFERROR(VLOOKUP($C324,הכנסות!$B:$Y,L$4-1,FALSE),""))</f>
        <v/>
      </c>
      <c r="M324" s="79" t="str">
        <f ca="1">IF($C324="סה""כ",SUM(INDIRECT(ADDRESS(6,COLUMN())&amp;":"&amp;ADDRESS(ROW()-1,COLUMN()))),IFERROR(VLOOKUP($C324,הכנסות!$B:$Y,M$4-1,FALSE),""))</f>
        <v/>
      </c>
      <c r="N324" s="79" t="str">
        <f ca="1">IF($C324="סה""כ",SUM(INDIRECT(ADDRESS(6,COLUMN())&amp;":"&amp;ADDRESS(ROW()-1,COLUMN()))),IFERROR(VLOOKUP($C324,הכנסות!$B:$Y,N$4-1,FALSE),""))</f>
        <v/>
      </c>
      <c r="O324" s="79" t="str">
        <f ca="1">IF($C324="סה""כ",SUM(INDIRECT(ADDRESS(6,COLUMN())&amp;":"&amp;ADDRESS(ROW()-1,COLUMN()))),IFERROR(VLOOKUP($C324,הכנסות!$B:$Y,O$4-1,FALSE),""))</f>
        <v/>
      </c>
    </row>
    <row r="325" spans="1:15" ht="16.5" thickBot="1" x14ac:dyDescent="0.3">
      <c r="A325" s="52">
        <f t="shared" si="5"/>
        <v>0</v>
      </c>
      <c r="C325" s="75" t="str">
        <f>IF(OR(C324="סה""כ",C324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5" s="76" t="str">
        <f>IF(C325="סה""כ","",IFERROR(VLOOKUP($C325,הכנסות!$B:$X,5,FALSE),""))</f>
        <v/>
      </c>
      <c r="E325" s="77">
        <v>167435</v>
      </c>
      <c r="F325" s="77">
        <v>114565</v>
      </c>
      <c r="G325" s="77">
        <v>145246</v>
      </c>
      <c r="H325" s="78">
        <v>251440</v>
      </c>
      <c r="I325" s="78">
        <v>201029</v>
      </c>
      <c r="J325" s="78">
        <v>265358.28000000003</v>
      </c>
      <c r="K325" s="79" t="str">
        <f ca="1">IF($C325="סה""כ",SUM(INDIRECT(ADDRESS(6,COLUMN())&amp;":"&amp;ADDRESS(ROW()-1,COLUMN()))),IFERROR(VLOOKUP($C325,הכנסות!$B:$Y,K$4-1,FALSE),""))</f>
        <v/>
      </c>
      <c r="L325" s="79" t="str">
        <f ca="1">IF($C325="סה""כ",SUM(INDIRECT(ADDRESS(6,COLUMN())&amp;":"&amp;ADDRESS(ROW()-1,COLUMN()))),IFERROR(VLOOKUP($C325,הכנסות!$B:$Y,L$4-1,FALSE),""))</f>
        <v/>
      </c>
      <c r="M325" s="79" t="str">
        <f ca="1">IF($C325="סה""כ",SUM(INDIRECT(ADDRESS(6,COLUMN())&amp;":"&amp;ADDRESS(ROW()-1,COLUMN()))),IFERROR(VLOOKUP($C325,הכנסות!$B:$Y,M$4-1,FALSE),""))</f>
        <v/>
      </c>
      <c r="N325" s="79" t="str">
        <f ca="1">IF($C325="סה""כ",SUM(INDIRECT(ADDRESS(6,COLUMN())&amp;":"&amp;ADDRESS(ROW()-1,COLUMN()))),IFERROR(VLOOKUP($C325,הכנסות!$B:$Y,N$4-1,FALSE),""))</f>
        <v/>
      </c>
      <c r="O325" s="79" t="str">
        <f ca="1">IF($C325="סה""כ",SUM(INDIRECT(ADDRESS(6,COLUMN())&amp;":"&amp;ADDRESS(ROW()-1,COLUMN()))),IFERROR(VLOOKUP($C325,הכנסות!$B:$Y,O$4-1,FALSE),""))</f>
        <v/>
      </c>
    </row>
    <row r="326" spans="1:15" ht="16.5" thickBot="1" x14ac:dyDescent="0.3">
      <c r="A326" s="52">
        <f t="shared" si="5"/>
        <v>0</v>
      </c>
      <c r="C326" s="75" t="str">
        <f>IF(OR(C325="סה""כ",C325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6" s="76" t="str">
        <f>IF(C326="סה""כ","",IFERROR(VLOOKUP($C326,הכנסות!$B:$X,5,FALSE),""))</f>
        <v/>
      </c>
      <c r="E326" s="77">
        <v>167435</v>
      </c>
      <c r="F326" s="77">
        <v>114565</v>
      </c>
      <c r="G326" s="77">
        <v>145246</v>
      </c>
      <c r="H326" s="78">
        <v>251440</v>
      </c>
      <c r="I326" s="78">
        <v>201029</v>
      </c>
      <c r="J326" s="78">
        <v>265358.28000000003</v>
      </c>
      <c r="K326" s="79" t="str">
        <f ca="1">IF($C326="סה""כ",SUM(INDIRECT(ADDRESS(6,COLUMN())&amp;":"&amp;ADDRESS(ROW()-1,COLUMN()))),IFERROR(VLOOKUP($C326,הכנסות!$B:$Y,K$4-1,FALSE),""))</f>
        <v/>
      </c>
      <c r="L326" s="79" t="str">
        <f ca="1">IF($C326="סה""כ",SUM(INDIRECT(ADDRESS(6,COLUMN())&amp;":"&amp;ADDRESS(ROW()-1,COLUMN()))),IFERROR(VLOOKUP($C326,הכנסות!$B:$Y,L$4-1,FALSE),""))</f>
        <v/>
      </c>
      <c r="M326" s="79" t="str">
        <f ca="1">IF($C326="סה""כ",SUM(INDIRECT(ADDRESS(6,COLUMN())&amp;":"&amp;ADDRESS(ROW()-1,COLUMN()))),IFERROR(VLOOKUP($C326,הכנסות!$B:$Y,M$4-1,FALSE),""))</f>
        <v/>
      </c>
      <c r="N326" s="79" t="str">
        <f ca="1">IF($C326="סה""כ",SUM(INDIRECT(ADDRESS(6,COLUMN())&amp;":"&amp;ADDRESS(ROW()-1,COLUMN()))),IFERROR(VLOOKUP($C326,הכנסות!$B:$Y,N$4-1,FALSE),""))</f>
        <v/>
      </c>
      <c r="O326" s="79" t="str">
        <f ca="1">IF($C326="סה""כ",SUM(INDIRECT(ADDRESS(6,COLUMN())&amp;":"&amp;ADDRESS(ROW()-1,COLUMN()))),IFERROR(VLOOKUP($C326,הכנסות!$B:$Y,O$4-1,FALSE),""))</f>
        <v/>
      </c>
    </row>
    <row r="327" spans="1:15" ht="16.5" thickBot="1" x14ac:dyDescent="0.3">
      <c r="A327" s="52">
        <f t="shared" ref="A327:A390" si="6">IF(C327&lt;2000000000,1,0)</f>
        <v>0</v>
      </c>
      <c r="C327" s="75" t="str">
        <f>IF(OR(C326="סה""כ",C326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7" s="76" t="str">
        <f>IF(C327="סה""כ","",IFERROR(VLOOKUP($C327,הכנסות!$B:$X,5,FALSE),""))</f>
        <v/>
      </c>
      <c r="E327" s="77">
        <v>167435</v>
      </c>
      <c r="F327" s="77">
        <v>114565</v>
      </c>
      <c r="G327" s="77">
        <v>145246</v>
      </c>
      <c r="H327" s="78">
        <v>251440</v>
      </c>
      <c r="I327" s="78">
        <v>201029</v>
      </c>
      <c r="J327" s="78">
        <v>265358.28000000003</v>
      </c>
      <c r="K327" s="79" t="str">
        <f ca="1">IF($C327="סה""כ",SUM(INDIRECT(ADDRESS(6,COLUMN())&amp;":"&amp;ADDRESS(ROW()-1,COLUMN()))),IFERROR(VLOOKUP($C327,הכנסות!$B:$Y,K$4-1,FALSE),""))</f>
        <v/>
      </c>
      <c r="L327" s="79" t="str">
        <f ca="1">IF($C327="סה""כ",SUM(INDIRECT(ADDRESS(6,COLUMN())&amp;":"&amp;ADDRESS(ROW()-1,COLUMN()))),IFERROR(VLOOKUP($C327,הכנסות!$B:$Y,L$4-1,FALSE),""))</f>
        <v/>
      </c>
      <c r="M327" s="79" t="str">
        <f ca="1">IF($C327="סה""כ",SUM(INDIRECT(ADDRESS(6,COLUMN())&amp;":"&amp;ADDRESS(ROW()-1,COLUMN()))),IFERROR(VLOOKUP($C327,הכנסות!$B:$Y,M$4-1,FALSE),""))</f>
        <v/>
      </c>
      <c r="N327" s="79" t="str">
        <f ca="1">IF($C327="סה""כ",SUM(INDIRECT(ADDRESS(6,COLUMN())&amp;":"&amp;ADDRESS(ROW()-1,COLUMN()))),IFERROR(VLOOKUP($C327,הכנסות!$B:$Y,N$4-1,FALSE),""))</f>
        <v/>
      </c>
      <c r="O327" s="79" t="str">
        <f ca="1">IF($C327="סה""כ",SUM(INDIRECT(ADDRESS(6,COLUMN())&amp;":"&amp;ADDRESS(ROW()-1,COLUMN()))),IFERROR(VLOOKUP($C327,הכנסות!$B:$Y,O$4-1,FALSE),""))</f>
        <v/>
      </c>
    </row>
    <row r="328" spans="1:15" ht="16.5" thickBot="1" x14ac:dyDescent="0.3">
      <c r="A328" s="52">
        <f t="shared" si="6"/>
        <v>0</v>
      </c>
      <c r="C328" s="75" t="str">
        <f>IF(OR(C327="סה""כ",C327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8" s="76" t="str">
        <f>IF(C328="סה""כ","",IFERROR(VLOOKUP($C328,הכנסות!$B:$X,5,FALSE),""))</f>
        <v/>
      </c>
      <c r="E328" s="77">
        <v>167435</v>
      </c>
      <c r="F328" s="77">
        <v>114565</v>
      </c>
      <c r="G328" s="77">
        <v>145246</v>
      </c>
      <c r="H328" s="78">
        <v>251440</v>
      </c>
      <c r="I328" s="78">
        <v>201029</v>
      </c>
      <c r="J328" s="78">
        <v>265358.28000000003</v>
      </c>
      <c r="K328" s="79" t="str">
        <f ca="1">IF($C328="סה""כ",SUM(INDIRECT(ADDRESS(6,COLUMN())&amp;":"&amp;ADDRESS(ROW()-1,COLUMN()))),IFERROR(VLOOKUP($C328,הכנסות!$B:$Y,K$4-1,FALSE),""))</f>
        <v/>
      </c>
      <c r="L328" s="79" t="str">
        <f ca="1">IF($C328="סה""כ",SUM(INDIRECT(ADDRESS(6,COLUMN())&amp;":"&amp;ADDRESS(ROW()-1,COLUMN()))),IFERROR(VLOOKUP($C328,הכנסות!$B:$Y,L$4-1,FALSE),""))</f>
        <v/>
      </c>
      <c r="M328" s="79" t="str">
        <f ca="1">IF($C328="סה""כ",SUM(INDIRECT(ADDRESS(6,COLUMN())&amp;":"&amp;ADDRESS(ROW()-1,COLUMN()))),IFERROR(VLOOKUP($C328,הכנסות!$B:$Y,M$4-1,FALSE),""))</f>
        <v/>
      </c>
      <c r="N328" s="79" t="str">
        <f ca="1">IF($C328="סה""כ",SUM(INDIRECT(ADDRESS(6,COLUMN())&amp;":"&amp;ADDRESS(ROW()-1,COLUMN()))),IFERROR(VLOOKUP($C328,הכנסות!$B:$Y,N$4-1,FALSE),""))</f>
        <v/>
      </c>
      <c r="O328" s="79" t="str">
        <f ca="1">IF($C328="סה""כ",SUM(INDIRECT(ADDRESS(6,COLUMN())&amp;":"&amp;ADDRESS(ROW()-1,COLUMN()))),IFERROR(VLOOKUP($C328,הכנסות!$B:$Y,O$4-1,FALSE),""))</f>
        <v/>
      </c>
    </row>
    <row r="329" spans="1:15" ht="16.5" thickBot="1" x14ac:dyDescent="0.3">
      <c r="A329" s="52">
        <f t="shared" si="6"/>
        <v>0</v>
      </c>
      <c r="C329" s="75" t="str">
        <f>IF(OR(C328="סה""כ",C328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29" s="76" t="str">
        <f>IF(C329="סה""כ","",IFERROR(VLOOKUP($C329,הכנסות!$B:$X,5,FALSE),""))</f>
        <v/>
      </c>
      <c r="E329" s="77">
        <v>167435</v>
      </c>
      <c r="F329" s="77">
        <v>114565</v>
      </c>
      <c r="G329" s="77">
        <v>145246</v>
      </c>
      <c r="H329" s="78">
        <v>251440</v>
      </c>
      <c r="I329" s="78">
        <v>201029</v>
      </c>
      <c r="J329" s="78">
        <v>265358.28000000003</v>
      </c>
      <c r="K329" s="79" t="str">
        <f ca="1">IF($C329="סה""כ",SUM(INDIRECT(ADDRESS(6,COLUMN())&amp;":"&amp;ADDRESS(ROW()-1,COLUMN()))),IFERROR(VLOOKUP($C329,הכנסות!$B:$Y,K$4-1,FALSE),""))</f>
        <v/>
      </c>
      <c r="L329" s="79" t="str">
        <f ca="1">IF($C329="סה""כ",SUM(INDIRECT(ADDRESS(6,COLUMN())&amp;":"&amp;ADDRESS(ROW()-1,COLUMN()))),IFERROR(VLOOKUP($C329,הכנסות!$B:$Y,L$4-1,FALSE),""))</f>
        <v/>
      </c>
      <c r="M329" s="79" t="str">
        <f ca="1">IF($C329="סה""כ",SUM(INDIRECT(ADDRESS(6,COLUMN())&amp;":"&amp;ADDRESS(ROW()-1,COLUMN()))),IFERROR(VLOOKUP($C329,הכנסות!$B:$Y,M$4-1,FALSE),""))</f>
        <v/>
      </c>
      <c r="N329" s="79" t="str">
        <f ca="1">IF($C329="סה""כ",SUM(INDIRECT(ADDRESS(6,COLUMN())&amp;":"&amp;ADDRESS(ROW()-1,COLUMN()))),IFERROR(VLOOKUP($C329,הכנסות!$B:$Y,N$4-1,FALSE),""))</f>
        <v/>
      </c>
      <c r="O329" s="79" t="str">
        <f ca="1">IF($C329="סה""כ",SUM(INDIRECT(ADDRESS(6,COLUMN())&amp;":"&amp;ADDRESS(ROW()-1,COLUMN()))),IFERROR(VLOOKUP($C329,הכנסות!$B:$Y,O$4-1,FALSE),""))</f>
        <v/>
      </c>
    </row>
    <row r="330" spans="1:15" ht="16.5" thickBot="1" x14ac:dyDescent="0.3">
      <c r="A330" s="52">
        <f t="shared" si="6"/>
        <v>0</v>
      </c>
      <c r="C330" s="75" t="str">
        <f>IF(OR(C329="סה""כ",C329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0" s="76" t="str">
        <f>IF(C330="סה""כ","",IFERROR(VLOOKUP($C330,הכנסות!$B:$X,5,FALSE),""))</f>
        <v/>
      </c>
      <c r="E330" s="77">
        <v>167435</v>
      </c>
      <c r="F330" s="77">
        <v>114565</v>
      </c>
      <c r="G330" s="77">
        <v>145246</v>
      </c>
      <c r="H330" s="78">
        <v>251440</v>
      </c>
      <c r="I330" s="78">
        <v>201029</v>
      </c>
      <c r="J330" s="78">
        <v>265358.28000000003</v>
      </c>
      <c r="K330" s="79" t="str">
        <f ca="1">IF($C330="סה""כ",SUM(INDIRECT(ADDRESS(6,COLUMN())&amp;":"&amp;ADDRESS(ROW()-1,COLUMN()))),IFERROR(VLOOKUP($C330,הכנסות!$B:$Y,K$4-1,FALSE),""))</f>
        <v/>
      </c>
      <c r="L330" s="79" t="str">
        <f ca="1">IF($C330="סה""כ",SUM(INDIRECT(ADDRESS(6,COLUMN())&amp;":"&amp;ADDRESS(ROW()-1,COLUMN()))),IFERROR(VLOOKUP($C330,הכנסות!$B:$Y,L$4-1,FALSE),""))</f>
        <v/>
      </c>
      <c r="M330" s="79" t="str">
        <f ca="1">IF($C330="סה""כ",SUM(INDIRECT(ADDRESS(6,COLUMN())&amp;":"&amp;ADDRESS(ROW()-1,COLUMN()))),IFERROR(VLOOKUP($C330,הכנסות!$B:$Y,M$4-1,FALSE),""))</f>
        <v/>
      </c>
      <c r="N330" s="79" t="str">
        <f ca="1">IF($C330="סה""כ",SUM(INDIRECT(ADDRESS(6,COLUMN())&amp;":"&amp;ADDRESS(ROW()-1,COLUMN()))),IFERROR(VLOOKUP($C330,הכנסות!$B:$Y,N$4-1,FALSE),""))</f>
        <v/>
      </c>
      <c r="O330" s="79" t="str">
        <f ca="1">IF($C330="סה""כ",SUM(INDIRECT(ADDRESS(6,COLUMN())&amp;":"&amp;ADDRESS(ROW()-1,COLUMN()))),IFERROR(VLOOKUP($C330,הכנסות!$B:$Y,O$4-1,FALSE),""))</f>
        <v/>
      </c>
    </row>
    <row r="331" spans="1:15" ht="16.5" thickBot="1" x14ac:dyDescent="0.3">
      <c r="A331" s="52">
        <f t="shared" si="6"/>
        <v>0</v>
      </c>
      <c r="C331" s="75" t="str">
        <f>IF(OR(C330="סה""כ",C330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1" s="76" t="str">
        <f>IF(C331="סה""כ","",IFERROR(VLOOKUP($C331,הכנסות!$B:$X,5,FALSE),""))</f>
        <v/>
      </c>
      <c r="E331" s="77">
        <v>167435</v>
      </c>
      <c r="F331" s="77">
        <v>114565</v>
      </c>
      <c r="G331" s="77">
        <v>145246</v>
      </c>
      <c r="H331" s="78">
        <v>251440</v>
      </c>
      <c r="I331" s="78">
        <v>201029</v>
      </c>
      <c r="J331" s="78">
        <v>265358.28000000003</v>
      </c>
      <c r="K331" s="79" t="str">
        <f ca="1">IF($C331="סה""כ",SUM(INDIRECT(ADDRESS(6,COLUMN())&amp;":"&amp;ADDRESS(ROW()-1,COLUMN()))),IFERROR(VLOOKUP($C331,הכנסות!$B:$Y,K$4-1,FALSE),""))</f>
        <v/>
      </c>
      <c r="L331" s="79" t="str">
        <f ca="1">IF($C331="סה""כ",SUM(INDIRECT(ADDRESS(6,COLUMN())&amp;":"&amp;ADDRESS(ROW()-1,COLUMN()))),IFERROR(VLOOKUP($C331,הכנסות!$B:$Y,L$4-1,FALSE),""))</f>
        <v/>
      </c>
      <c r="M331" s="79" t="str">
        <f ca="1">IF($C331="סה""כ",SUM(INDIRECT(ADDRESS(6,COLUMN())&amp;":"&amp;ADDRESS(ROW()-1,COLUMN()))),IFERROR(VLOOKUP($C331,הכנסות!$B:$Y,M$4-1,FALSE),""))</f>
        <v/>
      </c>
      <c r="N331" s="79" t="str">
        <f ca="1">IF($C331="סה""כ",SUM(INDIRECT(ADDRESS(6,COLUMN())&amp;":"&amp;ADDRESS(ROW()-1,COLUMN()))),IFERROR(VLOOKUP($C331,הכנסות!$B:$Y,N$4-1,FALSE),""))</f>
        <v/>
      </c>
      <c r="O331" s="79" t="str">
        <f ca="1">IF($C331="סה""כ",SUM(INDIRECT(ADDRESS(6,COLUMN())&amp;":"&amp;ADDRESS(ROW()-1,COLUMN()))),IFERROR(VLOOKUP($C331,הכנסות!$B:$Y,O$4-1,FALSE),""))</f>
        <v/>
      </c>
    </row>
    <row r="332" spans="1:15" ht="16.5" thickBot="1" x14ac:dyDescent="0.3">
      <c r="A332" s="52">
        <f t="shared" si="6"/>
        <v>0</v>
      </c>
      <c r="C332" s="75" t="str">
        <f>IF(OR(C331="סה""כ",C331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2" s="76" t="str">
        <f>IF(C332="סה""כ","",IFERROR(VLOOKUP($C332,הכנסות!$B:$X,5,FALSE),""))</f>
        <v/>
      </c>
      <c r="E332" s="77">
        <v>167435</v>
      </c>
      <c r="F332" s="77">
        <v>114565</v>
      </c>
      <c r="G332" s="77">
        <v>145246</v>
      </c>
      <c r="H332" s="78">
        <v>251440</v>
      </c>
      <c r="I332" s="78">
        <v>201029</v>
      </c>
      <c r="J332" s="78">
        <v>265358.28000000003</v>
      </c>
      <c r="K332" s="79" t="str">
        <f ca="1">IF($C332="סה""כ",SUM(INDIRECT(ADDRESS(6,COLUMN())&amp;":"&amp;ADDRESS(ROW()-1,COLUMN()))),IFERROR(VLOOKUP($C332,הכנסות!$B:$Y,K$4-1,FALSE),""))</f>
        <v/>
      </c>
      <c r="L332" s="79" t="str">
        <f ca="1">IF($C332="סה""כ",SUM(INDIRECT(ADDRESS(6,COLUMN())&amp;":"&amp;ADDRESS(ROW()-1,COLUMN()))),IFERROR(VLOOKUP($C332,הכנסות!$B:$Y,L$4-1,FALSE),""))</f>
        <v/>
      </c>
      <c r="M332" s="79" t="str">
        <f ca="1">IF($C332="סה""כ",SUM(INDIRECT(ADDRESS(6,COLUMN())&amp;":"&amp;ADDRESS(ROW()-1,COLUMN()))),IFERROR(VLOOKUP($C332,הכנסות!$B:$Y,M$4-1,FALSE),""))</f>
        <v/>
      </c>
      <c r="N332" s="79" t="str">
        <f ca="1">IF($C332="סה""כ",SUM(INDIRECT(ADDRESS(6,COLUMN())&amp;":"&amp;ADDRESS(ROW()-1,COLUMN()))),IFERROR(VLOOKUP($C332,הכנסות!$B:$Y,N$4-1,FALSE),""))</f>
        <v/>
      </c>
      <c r="O332" s="79" t="str">
        <f ca="1">IF($C332="סה""כ",SUM(INDIRECT(ADDRESS(6,COLUMN())&amp;":"&amp;ADDRESS(ROW()-1,COLUMN()))),IFERROR(VLOOKUP($C332,הכנסות!$B:$Y,O$4-1,FALSE),""))</f>
        <v/>
      </c>
    </row>
    <row r="333" spans="1:15" ht="16.5" thickBot="1" x14ac:dyDescent="0.3">
      <c r="A333" s="52">
        <f t="shared" si="6"/>
        <v>0</v>
      </c>
      <c r="C333" s="75" t="str">
        <f>IF(OR(C332="סה""כ",C332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3" s="76" t="str">
        <f>IF(C333="סה""כ","",IFERROR(VLOOKUP($C333,הכנסות!$B:$X,5,FALSE),""))</f>
        <v/>
      </c>
      <c r="E333" s="77">
        <v>167435</v>
      </c>
      <c r="F333" s="77">
        <v>114565</v>
      </c>
      <c r="G333" s="77">
        <v>145246</v>
      </c>
      <c r="H333" s="78">
        <v>251440</v>
      </c>
      <c r="I333" s="78">
        <v>201029</v>
      </c>
      <c r="J333" s="78">
        <v>265358.28000000003</v>
      </c>
      <c r="K333" s="79" t="str">
        <f ca="1">IF($C333="סה""כ",SUM(INDIRECT(ADDRESS(6,COLUMN())&amp;":"&amp;ADDRESS(ROW()-1,COLUMN()))),IFERROR(VLOOKUP($C333,הכנסות!$B:$Y,K$4-1,FALSE),""))</f>
        <v/>
      </c>
      <c r="L333" s="79" t="str">
        <f ca="1">IF($C333="סה""כ",SUM(INDIRECT(ADDRESS(6,COLUMN())&amp;":"&amp;ADDRESS(ROW()-1,COLUMN()))),IFERROR(VLOOKUP($C333,הכנסות!$B:$Y,L$4-1,FALSE),""))</f>
        <v/>
      </c>
      <c r="M333" s="79" t="str">
        <f ca="1">IF($C333="סה""כ",SUM(INDIRECT(ADDRESS(6,COLUMN())&amp;":"&amp;ADDRESS(ROW()-1,COLUMN()))),IFERROR(VLOOKUP($C333,הכנסות!$B:$Y,M$4-1,FALSE),""))</f>
        <v/>
      </c>
      <c r="N333" s="79" t="str">
        <f ca="1">IF($C333="סה""כ",SUM(INDIRECT(ADDRESS(6,COLUMN())&amp;":"&amp;ADDRESS(ROW()-1,COLUMN()))),IFERROR(VLOOKUP($C333,הכנסות!$B:$Y,N$4-1,FALSE),""))</f>
        <v/>
      </c>
      <c r="O333" s="79" t="str">
        <f ca="1">IF($C333="סה""כ",SUM(INDIRECT(ADDRESS(6,COLUMN())&amp;":"&amp;ADDRESS(ROW()-1,COLUMN()))),IFERROR(VLOOKUP($C333,הכנסות!$B:$Y,O$4-1,FALSE),""))</f>
        <v/>
      </c>
    </row>
    <row r="334" spans="1:15" ht="16.5" thickBot="1" x14ac:dyDescent="0.3">
      <c r="A334" s="52">
        <f t="shared" si="6"/>
        <v>0</v>
      </c>
      <c r="C334" s="75" t="str">
        <f>IF(OR(C333="סה""כ",C333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4" s="76" t="str">
        <f>IF(C334="סה""כ","",IFERROR(VLOOKUP($C334,הכנסות!$B:$X,5,FALSE),""))</f>
        <v/>
      </c>
      <c r="E334" s="77">
        <v>167435</v>
      </c>
      <c r="F334" s="77">
        <v>114565</v>
      </c>
      <c r="G334" s="77">
        <v>145246</v>
      </c>
      <c r="H334" s="78">
        <v>251440</v>
      </c>
      <c r="I334" s="78">
        <v>201029</v>
      </c>
      <c r="J334" s="78">
        <v>265358.28000000003</v>
      </c>
      <c r="K334" s="79" t="str">
        <f ca="1">IF($C334="סה""כ",SUM(INDIRECT(ADDRESS(6,COLUMN())&amp;":"&amp;ADDRESS(ROW()-1,COLUMN()))),IFERROR(VLOOKUP($C334,הכנסות!$B:$Y,K$4-1,FALSE),""))</f>
        <v/>
      </c>
      <c r="L334" s="79" t="str">
        <f ca="1">IF($C334="סה""כ",SUM(INDIRECT(ADDRESS(6,COLUMN())&amp;":"&amp;ADDRESS(ROW()-1,COLUMN()))),IFERROR(VLOOKUP($C334,הכנסות!$B:$Y,L$4-1,FALSE),""))</f>
        <v/>
      </c>
      <c r="M334" s="79" t="str">
        <f ca="1">IF($C334="סה""כ",SUM(INDIRECT(ADDRESS(6,COLUMN())&amp;":"&amp;ADDRESS(ROW()-1,COLUMN()))),IFERROR(VLOOKUP($C334,הכנסות!$B:$Y,M$4-1,FALSE),""))</f>
        <v/>
      </c>
      <c r="N334" s="79" t="str">
        <f ca="1">IF($C334="סה""כ",SUM(INDIRECT(ADDRESS(6,COLUMN())&amp;":"&amp;ADDRESS(ROW()-1,COLUMN()))),IFERROR(VLOOKUP($C334,הכנסות!$B:$Y,N$4-1,FALSE),""))</f>
        <v/>
      </c>
      <c r="O334" s="79" t="str">
        <f ca="1">IF($C334="סה""כ",SUM(INDIRECT(ADDRESS(6,COLUMN())&amp;":"&amp;ADDRESS(ROW()-1,COLUMN()))),IFERROR(VLOOKUP($C334,הכנסות!$B:$Y,O$4-1,FALSE),""))</f>
        <v/>
      </c>
    </row>
    <row r="335" spans="1:15" ht="16.5" thickBot="1" x14ac:dyDescent="0.3">
      <c r="A335" s="52">
        <f t="shared" si="6"/>
        <v>0</v>
      </c>
      <c r="C335" s="75" t="str">
        <f>IF(OR(C334="סה""כ",C334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5" s="76" t="str">
        <f>IF(C335="סה""כ","",IFERROR(VLOOKUP($C335,הכנסות!$B:$X,5,FALSE),""))</f>
        <v/>
      </c>
      <c r="E335" s="77">
        <v>167435</v>
      </c>
      <c r="F335" s="77">
        <v>114565</v>
      </c>
      <c r="G335" s="77">
        <v>145246</v>
      </c>
      <c r="H335" s="78">
        <v>251440</v>
      </c>
      <c r="I335" s="78">
        <v>201029</v>
      </c>
      <c r="J335" s="78">
        <v>265358.28000000003</v>
      </c>
      <c r="K335" s="79" t="str">
        <f ca="1">IF($C335="סה""כ",SUM(INDIRECT(ADDRESS(6,COLUMN())&amp;":"&amp;ADDRESS(ROW()-1,COLUMN()))),IFERROR(VLOOKUP($C335,הכנסות!$B:$Y,K$4-1,FALSE),""))</f>
        <v/>
      </c>
      <c r="L335" s="79" t="str">
        <f ca="1">IF($C335="סה""כ",SUM(INDIRECT(ADDRESS(6,COLUMN())&amp;":"&amp;ADDRESS(ROW()-1,COLUMN()))),IFERROR(VLOOKUP($C335,הכנסות!$B:$Y,L$4-1,FALSE),""))</f>
        <v/>
      </c>
      <c r="M335" s="79" t="str">
        <f ca="1">IF($C335="סה""כ",SUM(INDIRECT(ADDRESS(6,COLUMN())&amp;":"&amp;ADDRESS(ROW()-1,COLUMN()))),IFERROR(VLOOKUP($C335,הכנסות!$B:$Y,M$4-1,FALSE),""))</f>
        <v/>
      </c>
      <c r="N335" s="79" t="str">
        <f ca="1">IF($C335="סה""כ",SUM(INDIRECT(ADDRESS(6,COLUMN())&amp;":"&amp;ADDRESS(ROW()-1,COLUMN()))),IFERROR(VLOOKUP($C335,הכנסות!$B:$Y,N$4-1,FALSE),""))</f>
        <v/>
      </c>
      <c r="O335" s="79" t="str">
        <f ca="1">IF($C335="סה""כ",SUM(INDIRECT(ADDRESS(6,COLUMN())&amp;":"&amp;ADDRESS(ROW()-1,COLUMN()))),IFERROR(VLOOKUP($C335,הכנסות!$B:$Y,O$4-1,FALSE),""))</f>
        <v/>
      </c>
    </row>
    <row r="336" spans="1:15" ht="16.5" thickBot="1" x14ac:dyDescent="0.3">
      <c r="A336" s="52">
        <f t="shared" si="6"/>
        <v>0</v>
      </c>
      <c r="C336" s="75" t="str">
        <f>IF(OR(C335="סה""כ",C335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6" s="76" t="str">
        <f>IF(C336="סה""כ","",IFERROR(VLOOKUP($C336,הכנסות!$B:$X,5,FALSE),""))</f>
        <v/>
      </c>
      <c r="E336" s="77">
        <v>167435</v>
      </c>
      <c r="F336" s="77">
        <v>114565</v>
      </c>
      <c r="G336" s="77">
        <v>145246</v>
      </c>
      <c r="H336" s="78">
        <v>251440</v>
      </c>
      <c r="I336" s="78">
        <v>201029</v>
      </c>
      <c r="J336" s="78">
        <v>265358.28000000003</v>
      </c>
      <c r="K336" s="79" t="str">
        <f ca="1">IF($C336="סה""כ",SUM(INDIRECT(ADDRESS(6,COLUMN())&amp;":"&amp;ADDRESS(ROW()-1,COLUMN()))),IFERROR(VLOOKUP($C336,הכנסות!$B:$Y,K$4-1,FALSE),""))</f>
        <v/>
      </c>
      <c r="L336" s="79" t="str">
        <f ca="1">IF($C336="סה""כ",SUM(INDIRECT(ADDRESS(6,COLUMN())&amp;":"&amp;ADDRESS(ROW()-1,COLUMN()))),IFERROR(VLOOKUP($C336,הכנסות!$B:$Y,L$4-1,FALSE),""))</f>
        <v/>
      </c>
      <c r="M336" s="79" t="str">
        <f ca="1">IF($C336="סה""כ",SUM(INDIRECT(ADDRESS(6,COLUMN())&amp;":"&amp;ADDRESS(ROW()-1,COLUMN()))),IFERROR(VLOOKUP($C336,הכנסות!$B:$Y,M$4-1,FALSE),""))</f>
        <v/>
      </c>
      <c r="N336" s="79" t="str">
        <f ca="1">IF($C336="סה""כ",SUM(INDIRECT(ADDRESS(6,COLUMN())&amp;":"&amp;ADDRESS(ROW()-1,COLUMN()))),IFERROR(VLOOKUP($C336,הכנסות!$B:$Y,N$4-1,FALSE),""))</f>
        <v/>
      </c>
      <c r="O336" s="79" t="str">
        <f ca="1">IF($C336="סה""כ",SUM(INDIRECT(ADDRESS(6,COLUMN())&amp;":"&amp;ADDRESS(ROW()-1,COLUMN()))),IFERROR(VLOOKUP($C336,הכנסות!$B:$Y,O$4-1,FALSE),""))</f>
        <v/>
      </c>
    </row>
    <row r="337" spans="1:15" ht="16.5" thickBot="1" x14ac:dyDescent="0.3">
      <c r="A337" s="52">
        <f t="shared" si="6"/>
        <v>0</v>
      </c>
      <c r="C337" s="75" t="str">
        <f>IF(OR(C336="סה""כ",C336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7" s="76" t="str">
        <f>IF(C337="סה""כ","",IFERROR(VLOOKUP($C337,הכנסות!$B:$X,5,FALSE),""))</f>
        <v/>
      </c>
      <c r="E337" s="77">
        <v>167435</v>
      </c>
      <c r="F337" s="77">
        <v>114565</v>
      </c>
      <c r="G337" s="77">
        <v>145246</v>
      </c>
      <c r="H337" s="78">
        <v>251440</v>
      </c>
      <c r="I337" s="78">
        <v>201029</v>
      </c>
      <c r="J337" s="78">
        <v>265358.28000000003</v>
      </c>
      <c r="K337" s="79" t="str">
        <f ca="1">IF($C337="סה""כ",SUM(INDIRECT(ADDRESS(6,COLUMN())&amp;":"&amp;ADDRESS(ROW()-1,COLUMN()))),IFERROR(VLOOKUP($C337,הכנסות!$B:$Y,K$4-1,FALSE),""))</f>
        <v/>
      </c>
      <c r="L337" s="79" t="str">
        <f ca="1">IF($C337="סה""כ",SUM(INDIRECT(ADDRESS(6,COLUMN())&amp;":"&amp;ADDRESS(ROW()-1,COLUMN()))),IFERROR(VLOOKUP($C337,הכנסות!$B:$Y,L$4-1,FALSE),""))</f>
        <v/>
      </c>
      <c r="M337" s="79" t="str">
        <f ca="1">IF($C337="סה""כ",SUM(INDIRECT(ADDRESS(6,COLUMN())&amp;":"&amp;ADDRESS(ROW()-1,COLUMN()))),IFERROR(VLOOKUP($C337,הכנסות!$B:$Y,M$4-1,FALSE),""))</f>
        <v/>
      </c>
      <c r="N337" s="79" t="str">
        <f ca="1">IF($C337="סה""כ",SUM(INDIRECT(ADDRESS(6,COLUMN())&amp;":"&amp;ADDRESS(ROW()-1,COLUMN()))),IFERROR(VLOOKUP($C337,הכנסות!$B:$Y,N$4-1,FALSE),""))</f>
        <v/>
      </c>
      <c r="O337" s="79" t="str">
        <f ca="1">IF($C337="סה""כ",SUM(INDIRECT(ADDRESS(6,COLUMN())&amp;":"&amp;ADDRESS(ROW()-1,COLUMN()))),IFERROR(VLOOKUP($C337,הכנסות!$B:$Y,O$4-1,FALSE),""))</f>
        <v/>
      </c>
    </row>
    <row r="338" spans="1:15" ht="16.5" thickBot="1" x14ac:dyDescent="0.3">
      <c r="A338" s="52">
        <f t="shared" si="6"/>
        <v>0</v>
      </c>
      <c r="C338" s="75" t="str">
        <f>IF(OR(C337="סה""כ",C337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8" s="76" t="str">
        <f>IF(C338="סה""כ","",IFERROR(VLOOKUP($C338,הכנסות!$B:$X,5,FALSE),""))</f>
        <v/>
      </c>
      <c r="E338" s="77">
        <v>167435</v>
      </c>
      <c r="F338" s="77">
        <v>114565</v>
      </c>
      <c r="G338" s="77">
        <v>145246</v>
      </c>
      <c r="H338" s="78">
        <v>251440</v>
      </c>
      <c r="I338" s="78">
        <v>201029</v>
      </c>
      <c r="J338" s="78">
        <v>265358.28000000003</v>
      </c>
      <c r="K338" s="79" t="str">
        <f ca="1">IF($C338="סה""כ",SUM(INDIRECT(ADDRESS(6,COLUMN())&amp;":"&amp;ADDRESS(ROW()-1,COLUMN()))),IFERROR(VLOOKUP($C338,הכנסות!$B:$Y,K$4-1,FALSE),""))</f>
        <v/>
      </c>
      <c r="L338" s="79" t="str">
        <f ca="1">IF($C338="סה""כ",SUM(INDIRECT(ADDRESS(6,COLUMN())&amp;":"&amp;ADDRESS(ROW()-1,COLUMN()))),IFERROR(VLOOKUP($C338,הכנסות!$B:$Y,L$4-1,FALSE),""))</f>
        <v/>
      </c>
      <c r="M338" s="79" t="str">
        <f ca="1">IF($C338="סה""כ",SUM(INDIRECT(ADDRESS(6,COLUMN())&amp;":"&amp;ADDRESS(ROW()-1,COLUMN()))),IFERROR(VLOOKUP($C338,הכנסות!$B:$Y,M$4-1,FALSE),""))</f>
        <v/>
      </c>
      <c r="N338" s="79" t="str">
        <f ca="1">IF($C338="סה""כ",SUM(INDIRECT(ADDRESS(6,COLUMN())&amp;":"&amp;ADDRESS(ROW()-1,COLUMN()))),IFERROR(VLOOKUP($C338,הכנסות!$B:$Y,N$4-1,FALSE),""))</f>
        <v/>
      </c>
      <c r="O338" s="79" t="str">
        <f ca="1">IF($C338="סה""כ",SUM(INDIRECT(ADDRESS(6,COLUMN())&amp;":"&amp;ADDRESS(ROW()-1,COLUMN()))),IFERROR(VLOOKUP($C338,הכנסות!$B:$Y,O$4-1,FALSE),""))</f>
        <v/>
      </c>
    </row>
    <row r="339" spans="1:15" ht="16.5" thickBot="1" x14ac:dyDescent="0.3">
      <c r="A339" s="52">
        <f t="shared" si="6"/>
        <v>0</v>
      </c>
      <c r="C339" s="75" t="str">
        <f>IF(OR(C338="סה""כ",C338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39" s="76" t="str">
        <f>IF(C339="סה""כ","",IFERROR(VLOOKUP($C339,הכנסות!$B:$X,5,FALSE),""))</f>
        <v/>
      </c>
      <c r="E339" s="77">
        <v>167435</v>
      </c>
      <c r="F339" s="77">
        <v>114565</v>
      </c>
      <c r="G339" s="77">
        <v>145246</v>
      </c>
      <c r="H339" s="78">
        <v>251440</v>
      </c>
      <c r="I339" s="78">
        <v>201029</v>
      </c>
      <c r="J339" s="78">
        <v>265358.28000000003</v>
      </c>
      <c r="K339" s="79" t="str">
        <f ca="1">IF($C339="סה""כ",SUM(INDIRECT(ADDRESS(6,COLUMN())&amp;":"&amp;ADDRESS(ROW()-1,COLUMN()))),IFERROR(VLOOKUP($C339,הכנסות!$B:$Y,K$4-1,FALSE),""))</f>
        <v/>
      </c>
      <c r="L339" s="79" t="str">
        <f ca="1">IF($C339="סה""כ",SUM(INDIRECT(ADDRESS(6,COLUMN())&amp;":"&amp;ADDRESS(ROW()-1,COLUMN()))),IFERROR(VLOOKUP($C339,הכנסות!$B:$Y,L$4-1,FALSE),""))</f>
        <v/>
      </c>
      <c r="M339" s="79" t="str">
        <f ca="1">IF($C339="סה""כ",SUM(INDIRECT(ADDRESS(6,COLUMN())&amp;":"&amp;ADDRESS(ROW()-1,COLUMN()))),IFERROR(VLOOKUP($C339,הכנסות!$B:$Y,M$4-1,FALSE),""))</f>
        <v/>
      </c>
      <c r="N339" s="79" t="str">
        <f ca="1">IF($C339="סה""כ",SUM(INDIRECT(ADDRESS(6,COLUMN())&amp;":"&amp;ADDRESS(ROW()-1,COLUMN()))),IFERROR(VLOOKUP($C339,הכנסות!$B:$Y,N$4-1,FALSE),""))</f>
        <v/>
      </c>
      <c r="O339" s="79" t="str">
        <f ca="1">IF($C339="סה""כ",SUM(INDIRECT(ADDRESS(6,COLUMN())&amp;":"&amp;ADDRESS(ROW()-1,COLUMN()))),IFERROR(VLOOKUP($C339,הכנסות!$B:$Y,O$4-1,FALSE),""))</f>
        <v/>
      </c>
    </row>
    <row r="340" spans="1:15" ht="16.5" thickBot="1" x14ac:dyDescent="0.3">
      <c r="A340" s="52">
        <f t="shared" si="6"/>
        <v>0</v>
      </c>
      <c r="C340" s="75" t="str">
        <f>IF(OR(C339="סה""כ",C339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0" s="76" t="str">
        <f>IF(C340="סה""כ","",IFERROR(VLOOKUP($C340,הכנסות!$B:$X,5,FALSE),""))</f>
        <v/>
      </c>
      <c r="E340" s="77">
        <v>167435</v>
      </c>
      <c r="F340" s="77">
        <v>114565</v>
      </c>
      <c r="G340" s="77">
        <v>145246</v>
      </c>
      <c r="H340" s="78">
        <v>251440</v>
      </c>
      <c r="I340" s="78">
        <v>201029</v>
      </c>
      <c r="J340" s="78">
        <v>265358.28000000003</v>
      </c>
      <c r="K340" s="79" t="str">
        <f ca="1">IF($C340="סה""כ",SUM(INDIRECT(ADDRESS(6,COLUMN())&amp;":"&amp;ADDRESS(ROW()-1,COLUMN()))),IFERROR(VLOOKUP($C340,הכנסות!$B:$Y,K$4-1,FALSE),""))</f>
        <v/>
      </c>
      <c r="L340" s="79" t="str">
        <f ca="1">IF($C340="סה""כ",SUM(INDIRECT(ADDRESS(6,COLUMN())&amp;":"&amp;ADDRESS(ROW()-1,COLUMN()))),IFERROR(VLOOKUP($C340,הכנסות!$B:$Y,L$4-1,FALSE),""))</f>
        <v/>
      </c>
      <c r="M340" s="79" t="str">
        <f ca="1">IF($C340="סה""כ",SUM(INDIRECT(ADDRESS(6,COLUMN())&amp;":"&amp;ADDRESS(ROW()-1,COLUMN()))),IFERROR(VLOOKUP($C340,הכנסות!$B:$Y,M$4-1,FALSE),""))</f>
        <v/>
      </c>
      <c r="N340" s="79" t="str">
        <f ca="1">IF($C340="סה""כ",SUM(INDIRECT(ADDRESS(6,COLUMN())&amp;":"&amp;ADDRESS(ROW()-1,COLUMN()))),IFERROR(VLOOKUP($C340,הכנסות!$B:$Y,N$4-1,FALSE),""))</f>
        <v/>
      </c>
      <c r="O340" s="79" t="str">
        <f ca="1">IF($C340="סה""כ",SUM(INDIRECT(ADDRESS(6,COLUMN())&amp;":"&amp;ADDRESS(ROW()-1,COLUMN()))),IFERROR(VLOOKUP($C340,הכנסות!$B:$Y,O$4-1,FALSE),""))</f>
        <v/>
      </c>
    </row>
    <row r="341" spans="1:15" ht="16.5" thickBot="1" x14ac:dyDescent="0.3">
      <c r="A341" s="52">
        <f t="shared" si="6"/>
        <v>0</v>
      </c>
      <c r="C341" s="75" t="str">
        <f>IF(OR(C340="סה""כ",C340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1" s="76" t="str">
        <f>IF(C341="סה""כ","",IFERROR(VLOOKUP($C341,הכנסות!$B:$X,5,FALSE),""))</f>
        <v/>
      </c>
      <c r="E341" s="77">
        <v>167435</v>
      </c>
      <c r="F341" s="77">
        <v>114565</v>
      </c>
      <c r="G341" s="77">
        <v>145246</v>
      </c>
      <c r="H341" s="78">
        <v>251440</v>
      </c>
      <c r="I341" s="78">
        <v>201029</v>
      </c>
      <c r="J341" s="78">
        <v>265358.28000000003</v>
      </c>
      <c r="K341" s="79" t="str">
        <f ca="1">IF($C341="סה""כ",SUM(INDIRECT(ADDRESS(6,COLUMN())&amp;":"&amp;ADDRESS(ROW()-1,COLUMN()))),IFERROR(VLOOKUP($C341,הכנסות!$B:$Y,K$4-1,FALSE),""))</f>
        <v/>
      </c>
      <c r="L341" s="79" t="str">
        <f ca="1">IF($C341="סה""כ",SUM(INDIRECT(ADDRESS(6,COLUMN())&amp;":"&amp;ADDRESS(ROW()-1,COLUMN()))),IFERROR(VLOOKUP($C341,הכנסות!$B:$Y,L$4-1,FALSE),""))</f>
        <v/>
      </c>
      <c r="M341" s="79" t="str">
        <f ca="1">IF($C341="סה""כ",SUM(INDIRECT(ADDRESS(6,COLUMN())&amp;":"&amp;ADDRESS(ROW()-1,COLUMN()))),IFERROR(VLOOKUP($C341,הכנסות!$B:$Y,M$4-1,FALSE),""))</f>
        <v/>
      </c>
      <c r="N341" s="79" t="str">
        <f ca="1">IF($C341="סה""כ",SUM(INDIRECT(ADDRESS(6,COLUMN())&amp;":"&amp;ADDRESS(ROW()-1,COLUMN()))),IFERROR(VLOOKUP($C341,הכנסות!$B:$Y,N$4-1,FALSE),""))</f>
        <v/>
      </c>
      <c r="O341" s="79" t="str">
        <f ca="1">IF($C341="סה""כ",SUM(INDIRECT(ADDRESS(6,COLUMN())&amp;":"&amp;ADDRESS(ROW()-1,COLUMN()))),IFERROR(VLOOKUP($C341,הכנסות!$B:$Y,O$4-1,FALSE),""))</f>
        <v/>
      </c>
    </row>
    <row r="342" spans="1:15" ht="16.5" thickBot="1" x14ac:dyDescent="0.3">
      <c r="A342" s="52">
        <f t="shared" si="6"/>
        <v>0</v>
      </c>
      <c r="C342" s="75" t="str">
        <f>IF(OR(C341="סה""כ",C341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2" s="76" t="str">
        <f>IF(C342="סה""כ","",IFERROR(VLOOKUP($C342,הכנסות!$B:$X,5,FALSE),""))</f>
        <v/>
      </c>
      <c r="E342" s="77">
        <v>167435</v>
      </c>
      <c r="F342" s="77">
        <v>114565</v>
      </c>
      <c r="G342" s="77">
        <v>145246</v>
      </c>
      <c r="H342" s="78">
        <v>251440</v>
      </c>
      <c r="I342" s="78">
        <v>201029</v>
      </c>
      <c r="J342" s="78">
        <v>265358.28000000003</v>
      </c>
      <c r="K342" s="79" t="str">
        <f ca="1">IF($C342="סה""כ",SUM(INDIRECT(ADDRESS(6,COLUMN())&amp;":"&amp;ADDRESS(ROW()-1,COLUMN()))),IFERROR(VLOOKUP($C342,הכנסות!$B:$Y,K$4-1,FALSE),""))</f>
        <v/>
      </c>
      <c r="L342" s="79" t="str">
        <f ca="1">IF($C342="סה""כ",SUM(INDIRECT(ADDRESS(6,COLUMN())&amp;":"&amp;ADDRESS(ROW()-1,COLUMN()))),IFERROR(VLOOKUP($C342,הכנסות!$B:$Y,L$4-1,FALSE),""))</f>
        <v/>
      </c>
      <c r="M342" s="79" t="str">
        <f ca="1">IF($C342="סה""כ",SUM(INDIRECT(ADDRESS(6,COLUMN())&amp;":"&amp;ADDRESS(ROW()-1,COLUMN()))),IFERROR(VLOOKUP($C342,הכנסות!$B:$Y,M$4-1,FALSE),""))</f>
        <v/>
      </c>
      <c r="N342" s="79" t="str">
        <f ca="1">IF($C342="סה""כ",SUM(INDIRECT(ADDRESS(6,COLUMN())&amp;":"&amp;ADDRESS(ROW()-1,COLUMN()))),IFERROR(VLOOKUP($C342,הכנסות!$B:$Y,N$4-1,FALSE),""))</f>
        <v/>
      </c>
      <c r="O342" s="79" t="str">
        <f ca="1">IF($C342="סה""כ",SUM(INDIRECT(ADDRESS(6,COLUMN())&amp;":"&amp;ADDRESS(ROW()-1,COLUMN()))),IFERROR(VLOOKUP($C342,הכנסות!$B:$Y,O$4-1,FALSE),""))</f>
        <v/>
      </c>
    </row>
    <row r="343" spans="1:15" ht="16.5" thickBot="1" x14ac:dyDescent="0.3">
      <c r="A343" s="52">
        <f t="shared" si="6"/>
        <v>0</v>
      </c>
      <c r="C343" s="75" t="str">
        <f>IF(OR(C342="סה""כ",C342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3" s="76" t="str">
        <f>IF(C343="סה""כ","",IFERROR(VLOOKUP($C343,הכנסות!$B:$X,5,FALSE),""))</f>
        <v/>
      </c>
      <c r="E343" s="77">
        <v>167435</v>
      </c>
      <c r="F343" s="77">
        <v>114565</v>
      </c>
      <c r="G343" s="77">
        <v>145246</v>
      </c>
      <c r="H343" s="78">
        <v>251440</v>
      </c>
      <c r="I343" s="78">
        <v>201029</v>
      </c>
      <c r="J343" s="78">
        <v>265358.28000000003</v>
      </c>
      <c r="K343" s="79" t="str">
        <f ca="1">IF($C343="סה""כ",SUM(INDIRECT(ADDRESS(6,COLUMN())&amp;":"&amp;ADDRESS(ROW()-1,COLUMN()))),IFERROR(VLOOKUP($C343,הכנסות!$B:$Y,K$4-1,FALSE),""))</f>
        <v/>
      </c>
      <c r="L343" s="79" t="str">
        <f ca="1">IF($C343="סה""כ",SUM(INDIRECT(ADDRESS(6,COLUMN())&amp;":"&amp;ADDRESS(ROW()-1,COLUMN()))),IFERROR(VLOOKUP($C343,הכנסות!$B:$Y,L$4-1,FALSE),""))</f>
        <v/>
      </c>
      <c r="M343" s="79" t="str">
        <f ca="1">IF($C343="סה""כ",SUM(INDIRECT(ADDRESS(6,COLUMN())&amp;":"&amp;ADDRESS(ROW()-1,COLUMN()))),IFERROR(VLOOKUP($C343,הכנסות!$B:$Y,M$4-1,FALSE),""))</f>
        <v/>
      </c>
      <c r="N343" s="79" t="str">
        <f ca="1">IF($C343="סה""כ",SUM(INDIRECT(ADDRESS(6,COLUMN())&amp;":"&amp;ADDRESS(ROW()-1,COLUMN()))),IFERROR(VLOOKUP($C343,הכנסות!$B:$Y,N$4-1,FALSE),""))</f>
        <v/>
      </c>
      <c r="O343" s="79" t="str">
        <f ca="1">IF($C343="סה""כ",SUM(INDIRECT(ADDRESS(6,COLUMN())&amp;":"&amp;ADDRESS(ROW()-1,COLUMN()))),IFERROR(VLOOKUP($C343,הכנסות!$B:$Y,O$4-1,FALSE),""))</f>
        <v/>
      </c>
    </row>
    <row r="344" spans="1:15" ht="16.5" thickBot="1" x14ac:dyDescent="0.3">
      <c r="A344" s="52">
        <f t="shared" si="6"/>
        <v>0</v>
      </c>
      <c r="C344" s="75" t="str">
        <f>IF(OR(C343="סה""כ",C343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4" s="76" t="str">
        <f>IF(C344="סה""כ","",IFERROR(VLOOKUP($C344,הכנסות!$B:$X,5,FALSE),""))</f>
        <v/>
      </c>
      <c r="E344" s="77">
        <v>167435</v>
      </c>
      <c r="F344" s="77">
        <v>114565</v>
      </c>
      <c r="G344" s="77">
        <v>145246</v>
      </c>
      <c r="H344" s="78">
        <v>251440</v>
      </c>
      <c r="I344" s="78">
        <v>201029</v>
      </c>
      <c r="J344" s="78">
        <v>265358.28000000003</v>
      </c>
      <c r="K344" s="79" t="str">
        <f ca="1">IF($C344="סה""כ",SUM(INDIRECT(ADDRESS(6,COLUMN())&amp;":"&amp;ADDRESS(ROW()-1,COLUMN()))),IFERROR(VLOOKUP($C344,הכנסות!$B:$Y,K$4-1,FALSE),""))</f>
        <v/>
      </c>
      <c r="L344" s="79" t="str">
        <f ca="1">IF($C344="סה""כ",SUM(INDIRECT(ADDRESS(6,COLUMN())&amp;":"&amp;ADDRESS(ROW()-1,COLUMN()))),IFERROR(VLOOKUP($C344,הכנסות!$B:$Y,L$4-1,FALSE),""))</f>
        <v/>
      </c>
      <c r="M344" s="79" t="str">
        <f ca="1">IF($C344="סה""כ",SUM(INDIRECT(ADDRESS(6,COLUMN())&amp;":"&amp;ADDRESS(ROW()-1,COLUMN()))),IFERROR(VLOOKUP($C344,הכנסות!$B:$Y,M$4-1,FALSE),""))</f>
        <v/>
      </c>
      <c r="N344" s="79" t="str">
        <f ca="1">IF($C344="סה""כ",SUM(INDIRECT(ADDRESS(6,COLUMN())&amp;":"&amp;ADDRESS(ROW()-1,COLUMN()))),IFERROR(VLOOKUP($C344,הכנסות!$B:$Y,N$4-1,FALSE),""))</f>
        <v/>
      </c>
      <c r="O344" s="79" t="str">
        <f ca="1">IF($C344="סה""כ",SUM(INDIRECT(ADDRESS(6,COLUMN())&amp;":"&amp;ADDRESS(ROW()-1,COLUMN()))),IFERROR(VLOOKUP($C344,הכנסות!$B:$Y,O$4-1,FALSE),""))</f>
        <v/>
      </c>
    </row>
    <row r="345" spans="1:15" ht="16.5" thickBot="1" x14ac:dyDescent="0.3">
      <c r="A345" s="52">
        <f t="shared" si="6"/>
        <v>0</v>
      </c>
      <c r="C345" s="75" t="str">
        <f>IF(OR(C344="סה""כ",C344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5" s="76" t="str">
        <f>IF(C345="סה""כ","",IFERROR(VLOOKUP($C345,הכנסות!$B:$X,5,FALSE),""))</f>
        <v/>
      </c>
      <c r="E345" s="77">
        <v>167435</v>
      </c>
      <c r="F345" s="77">
        <v>114565</v>
      </c>
      <c r="G345" s="77">
        <v>145246</v>
      </c>
      <c r="H345" s="78">
        <v>251440</v>
      </c>
      <c r="I345" s="78">
        <v>201029</v>
      </c>
      <c r="J345" s="78">
        <v>265358.28000000003</v>
      </c>
      <c r="K345" s="79" t="str">
        <f ca="1">IF($C345="סה""כ",SUM(INDIRECT(ADDRESS(6,COLUMN())&amp;":"&amp;ADDRESS(ROW()-1,COLUMN()))),IFERROR(VLOOKUP($C345,הכנסות!$B:$Y,K$4-1,FALSE),""))</f>
        <v/>
      </c>
      <c r="L345" s="79" t="str">
        <f ca="1">IF($C345="סה""כ",SUM(INDIRECT(ADDRESS(6,COLUMN())&amp;":"&amp;ADDRESS(ROW()-1,COLUMN()))),IFERROR(VLOOKUP($C345,הכנסות!$B:$Y,L$4-1,FALSE),""))</f>
        <v/>
      </c>
      <c r="M345" s="79" t="str">
        <f ca="1">IF($C345="סה""כ",SUM(INDIRECT(ADDRESS(6,COLUMN())&amp;":"&amp;ADDRESS(ROW()-1,COLUMN()))),IFERROR(VLOOKUP($C345,הכנסות!$B:$Y,M$4-1,FALSE),""))</f>
        <v/>
      </c>
      <c r="N345" s="79" t="str">
        <f ca="1">IF($C345="סה""כ",SUM(INDIRECT(ADDRESS(6,COLUMN())&amp;":"&amp;ADDRESS(ROW()-1,COLUMN()))),IFERROR(VLOOKUP($C345,הכנסות!$B:$Y,N$4-1,FALSE),""))</f>
        <v/>
      </c>
      <c r="O345" s="79" t="str">
        <f ca="1">IF($C345="סה""כ",SUM(INDIRECT(ADDRESS(6,COLUMN())&amp;":"&amp;ADDRESS(ROW()-1,COLUMN()))),IFERROR(VLOOKUP($C345,הכנסות!$B:$Y,O$4-1,FALSE),""))</f>
        <v/>
      </c>
    </row>
    <row r="346" spans="1:15" ht="16.5" thickBot="1" x14ac:dyDescent="0.3">
      <c r="A346" s="52">
        <f t="shared" si="6"/>
        <v>0</v>
      </c>
      <c r="C346" s="75" t="str">
        <f>IF(OR(C345="סה""כ",C345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6" s="76" t="str">
        <f>IF(C346="סה""כ","",IFERROR(VLOOKUP($C346,הכנסות!$B:$X,5,FALSE),""))</f>
        <v/>
      </c>
      <c r="E346" s="77">
        <v>167435</v>
      </c>
      <c r="F346" s="77">
        <v>114565</v>
      </c>
      <c r="G346" s="77">
        <v>145246</v>
      </c>
      <c r="H346" s="78">
        <v>251440</v>
      </c>
      <c r="I346" s="78">
        <v>201029</v>
      </c>
      <c r="J346" s="78">
        <v>265358.28000000003</v>
      </c>
      <c r="K346" s="79" t="str">
        <f ca="1">IF($C346="סה""כ",SUM(INDIRECT(ADDRESS(6,COLUMN())&amp;":"&amp;ADDRESS(ROW()-1,COLUMN()))),IFERROR(VLOOKUP($C346,הכנסות!$B:$Y,K$4-1,FALSE),""))</f>
        <v/>
      </c>
      <c r="L346" s="79" t="str">
        <f ca="1">IF($C346="סה""כ",SUM(INDIRECT(ADDRESS(6,COLUMN())&amp;":"&amp;ADDRESS(ROW()-1,COLUMN()))),IFERROR(VLOOKUP($C346,הכנסות!$B:$Y,L$4-1,FALSE),""))</f>
        <v/>
      </c>
      <c r="M346" s="79" t="str">
        <f ca="1">IF($C346="סה""כ",SUM(INDIRECT(ADDRESS(6,COLUMN())&amp;":"&amp;ADDRESS(ROW()-1,COLUMN()))),IFERROR(VLOOKUP($C346,הכנסות!$B:$Y,M$4-1,FALSE),""))</f>
        <v/>
      </c>
      <c r="N346" s="79" t="str">
        <f ca="1">IF($C346="סה""כ",SUM(INDIRECT(ADDRESS(6,COLUMN())&amp;":"&amp;ADDRESS(ROW()-1,COLUMN()))),IFERROR(VLOOKUP($C346,הכנסות!$B:$Y,N$4-1,FALSE),""))</f>
        <v/>
      </c>
      <c r="O346" s="79" t="str">
        <f ca="1">IF($C346="סה""כ",SUM(INDIRECT(ADDRESS(6,COLUMN())&amp;":"&amp;ADDRESS(ROW()-1,COLUMN()))),IFERROR(VLOOKUP($C346,הכנסות!$B:$Y,O$4-1,FALSE),""))</f>
        <v/>
      </c>
    </row>
    <row r="347" spans="1:15" ht="16.5" thickBot="1" x14ac:dyDescent="0.3">
      <c r="A347" s="52">
        <f t="shared" si="6"/>
        <v>0</v>
      </c>
      <c r="C347" s="75" t="str">
        <f>IF(OR(C346="סה""כ",C346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7" s="76" t="str">
        <f>IF(C347="סה""כ","",IFERROR(VLOOKUP($C347,הכנסות!$B:$X,5,FALSE),""))</f>
        <v/>
      </c>
      <c r="E347" s="77">
        <v>167435</v>
      </c>
      <c r="F347" s="77">
        <v>114565</v>
      </c>
      <c r="G347" s="77">
        <v>145246</v>
      </c>
      <c r="H347" s="78">
        <v>251440</v>
      </c>
      <c r="I347" s="78">
        <v>201029</v>
      </c>
      <c r="J347" s="78">
        <v>265358.28000000003</v>
      </c>
      <c r="K347" s="79" t="str">
        <f ca="1">IF($C347="סה""כ",SUM(INDIRECT(ADDRESS(6,COLUMN())&amp;":"&amp;ADDRESS(ROW()-1,COLUMN()))),IFERROR(VLOOKUP($C347,הכנסות!$B:$Y,K$4-1,FALSE),""))</f>
        <v/>
      </c>
      <c r="L347" s="79" t="str">
        <f ca="1">IF($C347="סה""כ",SUM(INDIRECT(ADDRESS(6,COLUMN())&amp;":"&amp;ADDRESS(ROW()-1,COLUMN()))),IFERROR(VLOOKUP($C347,הכנסות!$B:$Y,L$4-1,FALSE),""))</f>
        <v/>
      </c>
      <c r="M347" s="79" t="str">
        <f ca="1">IF($C347="סה""כ",SUM(INDIRECT(ADDRESS(6,COLUMN())&amp;":"&amp;ADDRESS(ROW()-1,COLUMN()))),IFERROR(VLOOKUP($C347,הכנסות!$B:$Y,M$4-1,FALSE),""))</f>
        <v/>
      </c>
      <c r="N347" s="79" t="str">
        <f ca="1">IF($C347="סה""כ",SUM(INDIRECT(ADDRESS(6,COLUMN())&amp;":"&amp;ADDRESS(ROW()-1,COLUMN()))),IFERROR(VLOOKUP($C347,הכנסות!$B:$Y,N$4-1,FALSE),""))</f>
        <v/>
      </c>
      <c r="O347" s="79" t="str">
        <f ca="1">IF($C347="סה""כ",SUM(INDIRECT(ADDRESS(6,COLUMN())&amp;":"&amp;ADDRESS(ROW()-1,COLUMN()))),IFERROR(VLOOKUP($C347,הכנסות!$B:$Y,O$4-1,FALSE),""))</f>
        <v/>
      </c>
    </row>
    <row r="348" spans="1:15" ht="16.5" thickBot="1" x14ac:dyDescent="0.3">
      <c r="A348" s="52">
        <f t="shared" si="6"/>
        <v>0</v>
      </c>
      <c r="C348" s="75" t="str">
        <f>IF(OR(C347="סה""כ",C347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8" s="76" t="str">
        <f>IF(C348="סה""כ","",IFERROR(VLOOKUP($C348,הכנסות!$B:$X,5,FALSE),""))</f>
        <v/>
      </c>
      <c r="E348" s="77">
        <v>167435</v>
      </c>
      <c r="F348" s="77">
        <v>114565</v>
      </c>
      <c r="G348" s="77">
        <v>145246</v>
      </c>
      <c r="H348" s="78">
        <v>251440</v>
      </c>
      <c r="I348" s="78">
        <v>201029</v>
      </c>
      <c r="J348" s="78">
        <v>265358.28000000003</v>
      </c>
      <c r="K348" s="79" t="str">
        <f ca="1">IF($C348="סה""כ",SUM(INDIRECT(ADDRESS(6,COLUMN())&amp;":"&amp;ADDRESS(ROW()-1,COLUMN()))),IFERROR(VLOOKUP($C348,הכנסות!$B:$Y,K$4-1,FALSE),""))</f>
        <v/>
      </c>
      <c r="L348" s="79" t="str">
        <f ca="1">IF($C348="סה""כ",SUM(INDIRECT(ADDRESS(6,COLUMN())&amp;":"&amp;ADDRESS(ROW()-1,COLUMN()))),IFERROR(VLOOKUP($C348,הכנסות!$B:$Y,L$4-1,FALSE),""))</f>
        <v/>
      </c>
      <c r="M348" s="79" t="str">
        <f ca="1">IF($C348="סה""כ",SUM(INDIRECT(ADDRESS(6,COLUMN())&amp;":"&amp;ADDRESS(ROW()-1,COLUMN()))),IFERROR(VLOOKUP($C348,הכנסות!$B:$Y,M$4-1,FALSE),""))</f>
        <v/>
      </c>
      <c r="N348" s="79" t="str">
        <f ca="1">IF($C348="סה""כ",SUM(INDIRECT(ADDRESS(6,COLUMN())&amp;":"&amp;ADDRESS(ROW()-1,COLUMN()))),IFERROR(VLOOKUP($C348,הכנסות!$B:$Y,N$4-1,FALSE),""))</f>
        <v/>
      </c>
      <c r="O348" s="79" t="str">
        <f ca="1">IF($C348="סה""כ",SUM(INDIRECT(ADDRESS(6,COLUMN())&amp;":"&amp;ADDRESS(ROW()-1,COLUMN()))),IFERROR(VLOOKUP($C348,הכנסות!$B:$Y,O$4-1,FALSE),""))</f>
        <v/>
      </c>
    </row>
    <row r="349" spans="1:15" ht="16.5" thickBot="1" x14ac:dyDescent="0.3">
      <c r="A349" s="52">
        <f t="shared" si="6"/>
        <v>0</v>
      </c>
      <c r="C349" s="75" t="str">
        <f>IF(OR(C348="סה""כ",C348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49" s="76" t="str">
        <f>IF(C349="סה""כ","",IFERROR(VLOOKUP($C349,הכנסות!$B:$X,5,FALSE),""))</f>
        <v/>
      </c>
      <c r="E349" s="77">
        <v>167435</v>
      </c>
      <c r="F349" s="77">
        <v>114565</v>
      </c>
      <c r="G349" s="77">
        <v>145246</v>
      </c>
      <c r="H349" s="78">
        <v>251440</v>
      </c>
      <c r="I349" s="78">
        <v>201029</v>
      </c>
      <c r="J349" s="78">
        <v>265358.28000000003</v>
      </c>
      <c r="K349" s="79" t="str">
        <f ca="1">IF($C349="סה""כ",SUM(INDIRECT(ADDRESS(6,COLUMN())&amp;":"&amp;ADDRESS(ROW()-1,COLUMN()))),IFERROR(VLOOKUP($C349,הכנסות!$B:$Y,K$4-1,FALSE),""))</f>
        <v/>
      </c>
      <c r="L349" s="79" t="str">
        <f ca="1">IF($C349="סה""כ",SUM(INDIRECT(ADDRESS(6,COLUMN())&amp;":"&amp;ADDRESS(ROW()-1,COLUMN()))),IFERROR(VLOOKUP($C349,הכנסות!$B:$Y,L$4-1,FALSE),""))</f>
        <v/>
      </c>
      <c r="M349" s="79" t="str">
        <f ca="1">IF($C349="סה""כ",SUM(INDIRECT(ADDRESS(6,COLUMN())&amp;":"&amp;ADDRESS(ROW()-1,COLUMN()))),IFERROR(VLOOKUP($C349,הכנסות!$B:$Y,M$4-1,FALSE),""))</f>
        <v/>
      </c>
      <c r="N349" s="79" t="str">
        <f ca="1">IF($C349="סה""כ",SUM(INDIRECT(ADDRESS(6,COLUMN())&amp;":"&amp;ADDRESS(ROW()-1,COLUMN()))),IFERROR(VLOOKUP($C349,הכנסות!$B:$Y,N$4-1,FALSE),""))</f>
        <v/>
      </c>
      <c r="O349" s="79" t="str">
        <f ca="1">IF($C349="סה""כ",SUM(INDIRECT(ADDRESS(6,COLUMN())&amp;":"&amp;ADDRESS(ROW()-1,COLUMN()))),IFERROR(VLOOKUP($C349,הכנסות!$B:$Y,O$4-1,FALSE),""))</f>
        <v/>
      </c>
    </row>
    <row r="350" spans="1:15" ht="16.5" thickBot="1" x14ac:dyDescent="0.3">
      <c r="A350" s="52">
        <f t="shared" si="6"/>
        <v>0</v>
      </c>
      <c r="C350" s="75" t="str">
        <f>IF(OR(C349="סה""כ",C349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0" s="76" t="str">
        <f>IF(C350="סה""כ","",IFERROR(VLOOKUP($C350,הכנסות!$B:$X,5,FALSE),""))</f>
        <v/>
      </c>
      <c r="E350" s="77">
        <v>167435</v>
      </c>
      <c r="F350" s="77">
        <v>114565</v>
      </c>
      <c r="G350" s="77">
        <v>145246</v>
      </c>
      <c r="H350" s="78">
        <v>251440</v>
      </c>
      <c r="I350" s="78">
        <v>201029</v>
      </c>
      <c r="J350" s="78">
        <v>265358.28000000003</v>
      </c>
      <c r="K350" s="79" t="str">
        <f ca="1">IF($C350="סה""כ",SUM(INDIRECT(ADDRESS(6,COLUMN())&amp;":"&amp;ADDRESS(ROW()-1,COLUMN()))),IFERROR(VLOOKUP($C350,הכנסות!$B:$Y,K$4-1,FALSE),""))</f>
        <v/>
      </c>
      <c r="L350" s="79" t="str">
        <f ca="1">IF($C350="סה""כ",SUM(INDIRECT(ADDRESS(6,COLUMN())&amp;":"&amp;ADDRESS(ROW()-1,COLUMN()))),IFERROR(VLOOKUP($C350,הכנסות!$B:$Y,L$4-1,FALSE),""))</f>
        <v/>
      </c>
      <c r="M350" s="79" t="str">
        <f ca="1">IF($C350="סה""כ",SUM(INDIRECT(ADDRESS(6,COLUMN())&amp;":"&amp;ADDRESS(ROW()-1,COLUMN()))),IFERROR(VLOOKUP($C350,הכנסות!$B:$Y,M$4-1,FALSE),""))</f>
        <v/>
      </c>
      <c r="N350" s="79" t="str">
        <f ca="1">IF($C350="סה""כ",SUM(INDIRECT(ADDRESS(6,COLUMN())&amp;":"&amp;ADDRESS(ROW()-1,COLUMN()))),IFERROR(VLOOKUP($C350,הכנסות!$B:$Y,N$4-1,FALSE),""))</f>
        <v/>
      </c>
      <c r="O350" s="79" t="str">
        <f ca="1">IF($C350="סה""כ",SUM(INDIRECT(ADDRESS(6,COLUMN())&amp;":"&amp;ADDRESS(ROW()-1,COLUMN()))),IFERROR(VLOOKUP($C350,הכנסות!$B:$Y,O$4-1,FALSE),""))</f>
        <v/>
      </c>
    </row>
    <row r="351" spans="1:15" ht="16.5" thickBot="1" x14ac:dyDescent="0.3">
      <c r="A351" s="52">
        <f t="shared" si="6"/>
        <v>0</v>
      </c>
      <c r="C351" s="75" t="str">
        <f>IF(OR(C350="סה""כ",C350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1" s="76" t="str">
        <f>IF(C351="סה""כ","",IFERROR(VLOOKUP($C351,הכנסות!$B:$X,5,FALSE),""))</f>
        <v/>
      </c>
      <c r="E351" s="77">
        <v>167435</v>
      </c>
      <c r="F351" s="77">
        <v>114565</v>
      </c>
      <c r="G351" s="77">
        <v>145246</v>
      </c>
      <c r="H351" s="78">
        <v>251440</v>
      </c>
      <c r="I351" s="78">
        <v>201029</v>
      </c>
      <c r="J351" s="78">
        <v>265358.28000000003</v>
      </c>
      <c r="K351" s="79" t="str">
        <f ca="1">IF($C351="סה""כ",SUM(INDIRECT(ADDRESS(6,COLUMN())&amp;":"&amp;ADDRESS(ROW()-1,COLUMN()))),IFERROR(VLOOKUP($C351,הכנסות!$B:$Y,K$4-1,FALSE),""))</f>
        <v/>
      </c>
      <c r="L351" s="79" t="str">
        <f ca="1">IF($C351="סה""כ",SUM(INDIRECT(ADDRESS(6,COLUMN())&amp;":"&amp;ADDRESS(ROW()-1,COLUMN()))),IFERROR(VLOOKUP($C351,הכנסות!$B:$Y,L$4-1,FALSE),""))</f>
        <v/>
      </c>
      <c r="M351" s="79" t="str">
        <f ca="1">IF($C351="סה""כ",SUM(INDIRECT(ADDRESS(6,COLUMN())&amp;":"&amp;ADDRESS(ROW()-1,COLUMN()))),IFERROR(VLOOKUP($C351,הכנסות!$B:$Y,M$4-1,FALSE),""))</f>
        <v/>
      </c>
      <c r="N351" s="79" t="str">
        <f ca="1">IF($C351="סה""כ",SUM(INDIRECT(ADDRESS(6,COLUMN())&amp;":"&amp;ADDRESS(ROW()-1,COLUMN()))),IFERROR(VLOOKUP($C351,הכנסות!$B:$Y,N$4-1,FALSE),""))</f>
        <v/>
      </c>
      <c r="O351" s="79" t="str">
        <f ca="1">IF($C351="סה""כ",SUM(INDIRECT(ADDRESS(6,COLUMN())&amp;":"&amp;ADDRESS(ROW()-1,COLUMN()))),IFERROR(VLOOKUP($C351,הכנסות!$B:$Y,O$4-1,FALSE),""))</f>
        <v/>
      </c>
    </row>
    <row r="352" spans="1:15" ht="16.5" thickBot="1" x14ac:dyDescent="0.3">
      <c r="A352" s="52">
        <f t="shared" si="6"/>
        <v>0</v>
      </c>
      <c r="C352" s="75" t="str">
        <f>IF(OR(C351="סה""כ",C351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2" s="76" t="str">
        <f>IF(C352="סה""כ","",IFERROR(VLOOKUP($C352,הכנסות!$B:$X,5,FALSE),""))</f>
        <v/>
      </c>
      <c r="E352" s="77">
        <v>167435</v>
      </c>
      <c r="F352" s="77">
        <v>114565</v>
      </c>
      <c r="G352" s="77">
        <v>145246</v>
      </c>
      <c r="H352" s="78">
        <v>251440</v>
      </c>
      <c r="I352" s="78">
        <v>201029</v>
      </c>
      <c r="J352" s="78">
        <v>265358.28000000003</v>
      </c>
      <c r="K352" s="79" t="str">
        <f ca="1">IF($C352="סה""כ",SUM(INDIRECT(ADDRESS(6,COLUMN())&amp;":"&amp;ADDRESS(ROW()-1,COLUMN()))),IFERROR(VLOOKUP($C352,הכנסות!$B:$Y,K$4-1,FALSE),""))</f>
        <v/>
      </c>
      <c r="L352" s="79" t="str">
        <f ca="1">IF($C352="סה""כ",SUM(INDIRECT(ADDRESS(6,COLUMN())&amp;":"&amp;ADDRESS(ROW()-1,COLUMN()))),IFERROR(VLOOKUP($C352,הכנסות!$B:$Y,L$4-1,FALSE),""))</f>
        <v/>
      </c>
      <c r="M352" s="79" t="str">
        <f ca="1">IF($C352="סה""כ",SUM(INDIRECT(ADDRESS(6,COLUMN())&amp;":"&amp;ADDRESS(ROW()-1,COLUMN()))),IFERROR(VLOOKUP($C352,הכנסות!$B:$Y,M$4-1,FALSE),""))</f>
        <v/>
      </c>
      <c r="N352" s="79" t="str">
        <f ca="1">IF($C352="סה""כ",SUM(INDIRECT(ADDRESS(6,COLUMN())&amp;":"&amp;ADDRESS(ROW()-1,COLUMN()))),IFERROR(VLOOKUP($C352,הכנסות!$B:$Y,N$4-1,FALSE),""))</f>
        <v/>
      </c>
      <c r="O352" s="79" t="str">
        <f ca="1">IF($C352="סה""כ",SUM(INDIRECT(ADDRESS(6,COLUMN())&amp;":"&amp;ADDRESS(ROW()-1,COLUMN()))),IFERROR(VLOOKUP($C352,הכנסות!$B:$Y,O$4-1,FALSE),""))</f>
        <v/>
      </c>
    </row>
    <row r="353" spans="1:15" ht="16.5" thickBot="1" x14ac:dyDescent="0.3">
      <c r="A353" s="52">
        <f t="shared" si="6"/>
        <v>0</v>
      </c>
      <c r="C353" s="75" t="str">
        <f>IF(OR(C352="סה""כ",C352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3" s="76" t="str">
        <f>IF(C353="סה""כ","",IFERROR(VLOOKUP($C353,הכנסות!$B:$X,5,FALSE),""))</f>
        <v/>
      </c>
      <c r="E353" s="77">
        <v>167435</v>
      </c>
      <c r="F353" s="77">
        <v>114565</v>
      </c>
      <c r="G353" s="77">
        <v>145246</v>
      </c>
      <c r="H353" s="78">
        <v>251440</v>
      </c>
      <c r="I353" s="78">
        <v>201029</v>
      </c>
      <c r="J353" s="78">
        <v>265358.28000000003</v>
      </c>
      <c r="K353" s="79" t="str">
        <f ca="1">IF($C353="סה""כ",SUM(INDIRECT(ADDRESS(6,COLUMN())&amp;":"&amp;ADDRESS(ROW()-1,COLUMN()))),IFERROR(VLOOKUP($C353,הכנסות!$B:$Y,K$4-1,FALSE),""))</f>
        <v/>
      </c>
      <c r="L353" s="79" t="str">
        <f ca="1">IF($C353="סה""כ",SUM(INDIRECT(ADDRESS(6,COLUMN())&amp;":"&amp;ADDRESS(ROW()-1,COLUMN()))),IFERROR(VLOOKUP($C353,הכנסות!$B:$Y,L$4-1,FALSE),""))</f>
        <v/>
      </c>
      <c r="M353" s="79" t="str">
        <f ca="1">IF($C353="סה""כ",SUM(INDIRECT(ADDRESS(6,COLUMN())&amp;":"&amp;ADDRESS(ROW()-1,COLUMN()))),IFERROR(VLOOKUP($C353,הכנסות!$B:$Y,M$4-1,FALSE),""))</f>
        <v/>
      </c>
      <c r="N353" s="79" t="str">
        <f ca="1">IF($C353="סה""כ",SUM(INDIRECT(ADDRESS(6,COLUMN())&amp;":"&amp;ADDRESS(ROW()-1,COLUMN()))),IFERROR(VLOOKUP($C353,הכנסות!$B:$Y,N$4-1,FALSE),""))</f>
        <v/>
      </c>
      <c r="O353" s="79" t="str">
        <f ca="1">IF($C353="סה""כ",SUM(INDIRECT(ADDRESS(6,COLUMN())&amp;":"&amp;ADDRESS(ROW()-1,COLUMN()))),IFERROR(VLOOKUP($C353,הכנסות!$B:$Y,O$4-1,FALSE),""))</f>
        <v/>
      </c>
    </row>
    <row r="354" spans="1:15" ht="16.5" thickBot="1" x14ac:dyDescent="0.3">
      <c r="A354" s="52">
        <f t="shared" si="6"/>
        <v>0</v>
      </c>
      <c r="C354" s="75" t="str">
        <f>IF(OR(C353="סה""כ",C353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4" s="76" t="str">
        <f>IF(C354="סה""כ","",IFERROR(VLOOKUP($C354,הכנסות!$B:$X,5,FALSE),""))</f>
        <v/>
      </c>
      <c r="E354" s="77">
        <v>167435</v>
      </c>
      <c r="F354" s="77">
        <v>114565</v>
      </c>
      <c r="G354" s="77">
        <v>145246</v>
      </c>
      <c r="H354" s="78">
        <v>251440</v>
      </c>
      <c r="I354" s="78">
        <v>201029</v>
      </c>
      <c r="J354" s="78">
        <v>265358.28000000003</v>
      </c>
      <c r="K354" s="79" t="str">
        <f ca="1">IF($C354="סה""כ",SUM(INDIRECT(ADDRESS(6,COLUMN())&amp;":"&amp;ADDRESS(ROW()-1,COLUMN()))),IFERROR(VLOOKUP($C354,הכנסות!$B:$Y,K$4-1,FALSE),""))</f>
        <v/>
      </c>
      <c r="L354" s="79" t="str">
        <f ca="1">IF($C354="סה""כ",SUM(INDIRECT(ADDRESS(6,COLUMN())&amp;":"&amp;ADDRESS(ROW()-1,COLUMN()))),IFERROR(VLOOKUP($C354,הכנסות!$B:$Y,L$4-1,FALSE),""))</f>
        <v/>
      </c>
      <c r="M354" s="79" t="str">
        <f ca="1">IF($C354="סה""כ",SUM(INDIRECT(ADDRESS(6,COLUMN())&amp;":"&amp;ADDRESS(ROW()-1,COLUMN()))),IFERROR(VLOOKUP($C354,הכנסות!$B:$Y,M$4-1,FALSE),""))</f>
        <v/>
      </c>
      <c r="N354" s="79" t="str">
        <f ca="1">IF($C354="סה""כ",SUM(INDIRECT(ADDRESS(6,COLUMN())&amp;":"&amp;ADDRESS(ROW()-1,COLUMN()))),IFERROR(VLOOKUP($C354,הכנסות!$B:$Y,N$4-1,FALSE),""))</f>
        <v/>
      </c>
      <c r="O354" s="79" t="str">
        <f ca="1">IF($C354="סה""כ",SUM(INDIRECT(ADDRESS(6,COLUMN())&amp;":"&amp;ADDRESS(ROW()-1,COLUMN()))),IFERROR(VLOOKUP($C354,הכנסות!$B:$Y,O$4-1,FALSE),""))</f>
        <v/>
      </c>
    </row>
    <row r="355" spans="1:15" ht="16.5" thickBot="1" x14ac:dyDescent="0.3">
      <c r="A355" s="52">
        <f t="shared" si="6"/>
        <v>0</v>
      </c>
      <c r="C355" s="75" t="str">
        <f>IF(OR(C354="סה""כ",C354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5" s="76" t="str">
        <f>IF(C355="סה""כ","",IFERROR(VLOOKUP($C355,הכנסות!$B:$X,5,FALSE),""))</f>
        <v/>
      </c>
      <c r="E355" s="77">
        <v>167435</v>
      </c>
      <c r="F355" s="77">
        <v>114565</v>
      </c>
      <c r="G355" s="77">
        <v>145246</v>
      </c>
      <c r="H355" s="78">
        <v>251440</v>
      </c>
      <c r="I355" s="78">
        <v>201029</v>
      </c>
      <c r="J355" s="78">
        <v>265358.28000000003</v>
      </c>
      <c r="K355" s="79" t="str">
        <f ca="1">IF($C355="סה""כ",SUM(INDIRECT(ADDRESS(6,COLUMN())&amp;":"&amp;ADDRESS(ROW()-1,COLUMN()))),IFERROR(VLOOKUP($C355,הכנסות!$B:$Y,K$4-1,FALSE),""))</f>
        <v/>
      </c>
      <c r="L355" s="79" t="str">
        <f ca="1">IF($C355="סה""כ",SUM(INDIRECT(ADDRESS(6,COLUMN())&amp;":"&amp;ADDRESS(ROW()-1,COLUMN()))),IFERROR(VLOOKUP($C355,הכנסות!$B:$Y,L$4-1,FALSE),""))</f>
        <v/>
      </c>
      <c r="M355" s="79" t="str">
        <f ca="1">IF($C355="סה""כ",SUM(INDIRECT(ADDRESS(6,COLUMN())&amp;":"&amp;ADDRESS(ROW()-1,COLUMN()))),IFERROR(VLOOKUP($C355,הכנסות!$B:$Y,M$4-1,FALSE),""))</f>
        <v/>
      </c>
      <c r="N355" s="79" t="str">
        <f ca="1">IF($C355="סה""כ",SUM(INDIRECT(ADDRESS(6,COLUMN())&amp;":"&amp;ADDRESS(ROW()-1,COLUMN()))),IFERROR(VLOOKUP($C355,הכנסות!$B:$Y,N$4-1,FALSE),""))</f>
        <v/>
      </c>
      <c r="O355" s="79" t="str">
        <f ca="1">IF($C355="סה""כ",SUM(INDIRECT(ADDRESS(6,COLUMN())&amp;":"&amp;ADDRESS(ROW()-1,COLUMN()))),IFERROR(VLOOKUP($C355,הכנסות!$B:$Y,O$4-1,FALSE),""))</f>
        <v/>
      </c>
    </row>
    <row r="356" spans="1:15" ht="16.5" thickBot="1" x14ac:dyDescent="0.3">
      <c r="A356" s="52">
        <f t="shared" si="6"/>
        <v>0</v>
      </c>
      <c r="C356" s="75" t="str">
        <f>IF(OR(C355="סה""כ",C355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6" s="76" t="str">
        <f>IF(C356="סה""כ","",IFERROR(VLOOKUP($C356,הכנסות!$B:$X,5,FALSE),""))</f>
        <v/>
      </c>
      <c r="E356" s="77">
        <v>167435</v>
      </c>
      <c r="F356" s="77">
        <v>114565</v>
      </c>
      <c r="G356" s="77">
        <v>145246</v>
      </c>
      <c r="H356" s="78">
        <v>251440</v>
      </c>
      <c r="I356" s="78">
        <v>201029</v>
      </c>
      <c r="J356" s="78">
        <v>265358.28000000003</v>
      </c>
      <c r="K356" s="79" t="str">
        <f ca="1">IF($C356="סה""כ",SUM(INDIRECT(ADDRESS(6,COLUMN())&amp;":"&amp;ADDRESS(ROW()-1,COLUMN()))),IFERROR(VLOOKUP($C356,הכנסות!$B:$Y,K$4-1,FALSE),""))</f>
        <v/>
      </c>
      <c r="L356" s="79" t="str">
        <f ca="1">IF($C356="סה""כ",SUM(INDIRECT(ADDRESS(6,COLUMN())&amp;":"&amp;ADDRESS(ROW()-1,COLUMN()))),IFERROR(VLOOKUP($C356,הכנסות!$B:$Y,L$4-1,FALSE),""))</f>
        <v/>
      </c>
      <c r="M356" s="79" t="str">
        <f ca="1">IF($C356="סה""כ",SUM(INDIRECT(ADDRESS(6,COLUMN())&amp;":"&amp;ADDRESS(ROW()-1,COLUMN()))),IFERROR(VLOOKUP($C356,הכנסות!$B:$Y,M$4-1,FALSE),""))</f>
        <v/>
      </c>
      <c r="N356" s="79" t="str">
        <f ca="1">IF($C356="סה""כ",SUM(INDIRECT(ADDRESS(6,COLUMN())&amp;":"&amp;ADDRESS(ROW()-1,COLUMN()))),IFERROR(VLOOKUP($C356,הכנסות!$B:$Y,N$4-1,FALSE),""))</f>
        <v/>
      </c>
      <c r="O356" s="79" t="str">
        <f ca="1">IF($C356="סה""כ",SUM(INDIRECT(ADDRESS(6,COLUMN())&amp;":"&amp;ADDRESS(ROW()-1,COLUMN()))),IFERROR(VLOOKUP($C356,הכנסות!$B:$Y,O$4-1,FALSE),""))</f>
        <v/>
      </c>
    </row>
    <row r="357" spans="1:15" ht="16.5" thickBot="1" x14ac:dyDescent="0.3">
      <c r="A357" s="52">
        <f t="shared" si="6"/>
        <v>0</v>
      </c>
      <c r="C357" s="75" t="str">
        <f>IF(OR(C356="סה""כ",C356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7" s="76" t="str">
        <f>IF(C357="סה""כ","",IFERROR(VLOOKUP($C357,הכנסות!$B:$X,5,FALSE),""))</f>
        <v/>
      </c>
      <c r="E357" s="77">
        <v>167435</v>
      </c>
      <c r="F357" s="77">
        <v>114565</v>
      </c>
      <c r="G357" s="77">
        <v>145246</v>
      </c>
      <c r="H357" s="78">
        <v>251440</v>
      </c>
      <c r="I357" s="78">
        <v>201029</v>
      </c>
      <c r="J357" s="78">
        <v>265358.28000000003</v>
      </c>
      <c r="K357" s="79" t="str">
        <f ca="1">IF($C357="סה""כ",SUM(INDIRECT(ADDRESS(6,COLUMN())&amp;":"&amp;ADDRESS(ROW()-1,COLUMN()))),IFERROR(VLOOKUP($C357,הכנסות!$B:$Y,K$4-1,FALSE),""))</f>
        <v/>
      </c>
      <c r="L357" s="79" t="str">
        <f ca="1">IF($C357="סה""כ",SUM(INDIRECT(ADDRESS(6,COLUMN())&amp;":"&amp;ADDRESS(ROW()-1,COLUMN()))),IFERROR(VLOOKUP($C357,הכנסות!$B:$Y,L$4-1,FALSE),""))</f>
        <v/>
      </c>
      <c r="M357" s="79" t="str">
        <f ca="1">IF($C357="סה""כ",SUM(INDIRECT(ADDRESS(6,COLUMN())&amp;":"&amp;ADDRESS(ROW()-1,COLUMN()))),IFERROR(VLOOKUP($C357,הכנסות!$B:$Y,M$4-1,FALSE),""))</f>
        <v/>
      </c>
      <c r="N357" s="79" t="str">
        <f ca="1">IF($C357="סה""כ",SUM(INDIRECT(ADDRESS(6,COLUMN())&amp;":"&amp;ADDRESS(ROW()-1,COLUMN()))),IFERROR(VLOOKUP($C357,הכנסות!$B:$Y,N$4-1,FALSE),""))</f>
        <v/>
      </c>
      <c r="O357" s="79" t="str">
        <f ca="1">IF($C357="סה""כ",SUM(INDIRECT(ADDRESS(6,COLUMN())&amp;":"&amp;ADDRESS(ROW()-1,COLUMN()))),IFERROR(VLOOKUP($C357,הכנסות!$B:$Y,O$4-1,FALSE),""))</f>
        <v/>
      </c>
    </row>
    <row r="358" spans="1:15" ht="16.5" thickBot="1" x14ac:dyDescent="0.3">
      <c r="A358" s="52">
        <f t="shared" si="6"/>
        <v>0</v>
      </c>
      <c r="C358" s="75" t="str">
        <f>IF(OR(C357="סה""כ",C357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8" s="76" t="str">
        <f>IF(C358="סה""כ","",IFERROR(VLOOKUP($C358,הכנסות!$B:$X,5,FALSE),""))</f>
        <v/>
      </c>
      <c r="E358" s="77">
        <v>167435</v>
      </c>
      <c r="F358" s="77">
        <v>114565</v>
      </c>
      <c r="G358" s="77">
        <v>145246</v>
      </c>
      <c r="H358" s="78">
        <v>251440</v>
      </c>
      <c r="I358" s="78">
        <v>201029</v>
      </c>
      <c r="J358" s="78">
        <v>265358.28000000003</v>
      </c>
      <c r="K358" s="79" t="str">
        <f ca="1">IF($C358="סה""כ",SUM(INDIRECT(ADDRESS(6,COLUMN())&amp;":"&amp;ADDRESS(ROW()-1,COLUMN()))),IFERROR(VLOOKUP($C358,הכנסות!$B:$Y,K$4-1,FALSE),""))</f>
        <v/>
      </c>
      <c r="L358" s="79" t="str">
        <f ca="1">IF($C358="סה""כ",SUM(INDIRECT(ADDRESS(6,COLUMN())&amp;":"&amp;ADDRESS(ROW()-1,COLUMN()))),IFERROR(VLOOKUP($C358,הכנסות!$B:$Y,L$4-1,FALSE),""))</f>
        <v/>
      </c>
      <c r="M358" s="79" t="str">
        <f ca="1">IF($C358="סה""כ",SUM(INDIRECT(ADDRESS(6,COLUMN())&amp;":"&amp;ADDRESS(ROW()-1,COLUMN()))),IFERROR(VLOOKUP($C358,הכנסות!$B:$Y,M$4-1,FALSE),""))</f>
        <v/>
      </c>
      <c r="N358" s="79" t="str">
        <f ca="1">IF($C358="סה""כ",SUM(INDIRECT(ADDRESS(6,COLUMN())&amp;":"&amp;ADDRESS(ROW()-1,COLUMN()))),IFERROR(VLOOKUP($C358,הכנסות!$B:$Y,N$4-1,FALSE),""))</f>
        <v/>
      </c>
      <c r="O358" s="79" t="str">
        <f ca="1">IF($C358="סה""כ",SUM(INDIRECT(ADDRESS(6,COLUMN())&amp;":"&amp;ADDRESS(ROW()-1,COLUMN()))),IFERROR(VLOOKUP($C358,הכנסות!$B:$Y,O$4-1,FALSE),""))</f>
        <v/>
      </c>
    </row>
    <row r="359" spans="1:15" ht="16.5" thickBot="1" x14ac:dyDescent="0.3">
      <c r="A359" s="52">
        <f t="shared" si="6"/>
        <v>0</v>
      </c>
      <c r="C359" s="75" t="str">
        <f>IF(OR(C358="סה""כ",C358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59" s="76" t="str">
        <f>IF(C359="סה""כ","",IFERROR(VLOOKUP($C359,הכנסות!$B:$X,5,FALSE),""))</f>
        <v/>
      </c>
      <c r="E359" s="77">
        <v>167435</v>
      </c>
      <c r="F359" s="77">
        <v>114565</v>
      </c>
      <c r="G359" s="77">
        <v>145246</v>
      </c>
      <c r="H359" s="78">
        <v>251440</v>
      </c>
      <c r="I359" s="78">
        <v>201029</v>
      </c>
      <c r="J359" s="78">
        <v>265358.28000000003</v>
      </c>
      <c r="K359" s="79" t="str">
        <f ca="1">IF($C359="סה""כ",SUM(INDIRECT(ADDRESS(6,COLUMN())&amp;":"&amp;ADDRESS(ROW()-1,COLUMN()))),IFERROR(VLOOKUP($C359,הכנסות!$B:$Y,K$4-1,FALSE),""))</f>
        <v/>
      </c>
      <c r="L359" s="79" t="str">
        <f ca="1">IF($C359="סה""כ",SUM(INDIRECT(ADDRESS(6,COLUMN())&amp;":"&amp;ADDRESS(ROW()-1,COLUMN()))),IFERROR(VLOOKUP($C359,הכנסות!$B:$Y,L$4-1,FALSE),""))</f>
        <v/>
      </c>
      <c r="M359" s="79" t="str">
        <f ca="1">IF($C359="סה""כ",SUM(INDIRECT(ADDRESS(6,COLUMN())&amp;":"&amp;ADDRESS(ROW()-1,COLUMN()))),IFERROR(VLOOKUP($C359,הכנסות!$B:$Y,M$4-1,FALSE),""))</f>
        <v/>
      </c>
      <c r="N359" s="79" t="str">
        <f ca="1">IF($C359="סה""כ",SUM(INDIRECT(ADDRESS(6,COLUMN())&amp;":"&amp;ADDRESS(ROW()-1,COLUMN()))),IFERROR(VLOOKUP($C359,הכנסות!$B:$Y,N$4-1,FALSE),""))</f>
        <v/>
      </c>
      <c r="O359" s="79" t="str">
        <f ca="1">IF($C359="סה""כ",SUM(INDIRECT(ADDRESS(6,COLUMN())&amp;":"&amp;ADDRESS(ROW()-1,COLUMN()))),IFERROR(VLOOKUP($C359,הכנסות!$B:$Y,O$4-1,FALSE),""))</f>
        <v/>
      </c>
    </row>
    <row r="360" spans="1:15" ht="16.5" thickBot="1" x14ac:dyDescent="0.3">
      <c r="A360" s="52">
        <f t="shared" si="6"/>
        <v>0</v>
      </c>
      <c r="C360" s="75" t="str">
        <f>IF(OR(C359="סה""כ",C359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0" s="76" t="str">
        <f>IF(C360="סה""כ","",IFERROR(VLOOKUP($C360,הכנסות!$B:$X,5,FALSE),""))</f>
        <v/>
      </c>
      <c r="E360" s="77">
        <v>167435</v>
      </c>
      <c r="F360" s="77">
        <v>114565</v>
      </c>
      <c r="G360" s="77">
        <v>145246</v>
      </c>
      <c r="H360" s="78">
        <v>251440</v>
      </c>
      <c r="I360" s="78">
        <v>201029</v>
      </c>
      <c r="J360" s="78">
        <v>265358.28000000003</v>
      </c>
      <c r="K360" s="79" t="str">
        <f ca="1">IF($C360="סה""כ",SUM(INDIRECT(ADDRESS(6,COLUMN())&amp;":"&amp;ADDRESS(ROW()-1,COLUMN()))),IFERROR(VLOOKUP($C360,הכנסות!$B:$Y,K$4-1,FALSE),""))</f>
        <v/>
      </c>
      <c r="L360" s="79" t="str">
        <f ca="1">IF($C360="סה""כ",SUM(INDIRECT(ADDRESS(6,COLUMN())&amp;":"&amp;ADDRESS(ROW()-1,COLUMN()))),IFERROR(VLOOKUP($C360,הכנסות!$B:$Y,L$4-1,FALSE),""))</f>
        <v/>
      </c>
      <c r="M360" s="79" t="str">
        <f ca="1">IF($C360="סה""כ",SUM(INDIRECT(ADDRESS(6,COLUMN())&amp;":"&amp;ADDRESS(ROW()-1,COLUMN()))),IFERROR(VLOOKUP($C360,הכנסות!$B:$Y,M$4-1,FALSE),""))</f>
        <v/>
      </c>
      <c r="N360" s="79" t="str">
        <f ca="1">IF($C360="סה""כ",SUM(INDIRECT(ADDRESS(6,COLUMN())&amp;":"&amp;ADDRESS(ROW()-1,COLUMN()))),IFERROR(VLOOKUP($C360,הכנסות!$B:$Y,N$4-1,FALSE),""))</f>
        <v/>
      </c>
      <c r="O360" s="79" t="str">
        <f ca="1">IF($C360="סה""כ",SUM(INDIRECT(ADDRESS(6,COLUMN())&amp;":"&amp;ADDRESS(ROW()-1,COLUMN()))),IFERROR(VLOOKUP($C360,הכנסות!$B:$Y,O$4-1,FALSE),""))</f>
        <v/>
      </c>
    </row>
    <row r="361" spans="1:15" ht="16.5" thickBot="1" x14ac:dyDescent="0.3">
      <c r="A361" s="52">
        <f t="shared" si="6"/>
        <v>0</v>
      </c>
      <c r="C361" s="75" t="str">
        <f>IF(OR(C360="סה""כ",C360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1" s="76" t="str">
        <f>IF(C361="סה""כ","",IFERROR(VLOOKUP($C361,הכנסות!$B:$X,5,FALSE),""))</f>
        <v/>
      </c>
      <c r="E361" s="77">
        <v>167435</v>
      </c>
      <c r="F361" s="77">
        <v>114565</v>
      </c>
      <c r="G361" s="77">
        <v>145246</v>
      </c>
      <c r="H361" s="78">
        <v>251440</v>
      </c>
      <c r="I361" s="78">
        <v>201029</v>
      </c>
      <c r="J361" s="78">
        <v>265358.28000000003</v>
      </c>
      <c r="K361" s="79" t="str">
        <f ca="1">IF($C361="סה""כ",SUM(INDIRECT(ADDRESS(6,COLUMN())&amp;":"&amp;ADDRESS(ROW()-1,COLUMN()))),IFERROR(VLOOKUP($C361,הכנסות!$B:$Y,K$4-1,FALSE),""))</f>
        <v/>
      </c>
      <c r="L361" s="79" t="str">
        <f ca="1">IF($C361="סה""כ",SUM(INDIRECT(ADDRESS(6,COLUMN())&amp;":"&amp;ADDRESS(ROW()-1,COLUMN()))),IFERROR(VLOOKUP($C361,הכנסות!$B:$Y,L$4-1,FALSE),""))</f>
        <v/>
      </c>
      <c r="M361" s="79" t="str">
        <f ca="1">IF($C361="סה""כ",SUM(INDIRECT(ADDRESS(6,COLUMN())&amp;":"&amp;ADDRESS(ROW()-1,COLUMN()))),IFERROR(VLOOKUP($C361,הכנסות!$B:$Y,M$4-1,FALSE),""))</f>
        <v/>
      </c>
      <c r="N361" s="79" t="str">
        <f ca="1">IF($C361="סה""כ",SUM(INDIRECT(ADDRESS(6,COLUMN())&amp;":"&amp;ADDRESS(ROW()-1,COLUMN()))),IFERROR(VLOOKUP($C361,הכנסות!$B:$Y,N$4-1,FALSE),""))</f>
        <v/>
      </c>
      <c r="O361" s="79" t="str">
        <f ca="1">IF($C361="סה""כ",SUM(INDIRECT(ADDRESS(6,COLUMN())&amp;":"&amp;ADDRESS(ROW()-1,COLUMN()))),IFERROR(VLOOKUP($C361,הכנסות!$B:$Y,O$4-1,FALSE),""))</f>
        <v/>
      </c>
    </row>
    <row r="362" spans="1:15" ht="16.5" thickBot="1" x14ac:dyDescent="0.3">
      <c r="A362" s="52">
        <f t="shared" si="6"/>
        <v>0</v>
      </c>
      <c r="C362" s="75" t="str">
        <f>IF(OR(C361="סה""כ",C361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2" s="76" t="str">
        <f>IF(C362="סה""כ","",IFERROR(VLOOKUP($C362,הכנסות!$B:$X,5,FALSE),""))</f>
        <v/>
      </c>
      <c r="E362" s="77">
        <v>167435</v>
      </c>
      <c r="F362" s="77">
        <v>114565</v>
      </c>
      <c r="G362" s="77">
        <v>145246</v>
      </c>
      <c r="H362" s="78">
        <v>251440</v>
      </c>
      <c r="I362" s="78">
        <v>201029</v>
      </c>
      <c r="J362" s="78">
        <v>265358.28000000003</v>
      </c>
      <c r="K362" s="79" t="str">
        <f ca="1">IF($C362="סה""כ",SUM(INDIRECT(ADDRESS(6,COLUMN())&amp;":"&amp;ADDRESS(ROW()-1,COLUMN()))),IFERROR(VLOOKUP($C362,הכנסות!$B:$Y,K$4-1,FALSE),""))</f>
        <v/>
      </c>
      <c r="L362" s="79" t="str">
        <f ca="1">IF($C362="סה""כ",SUM(INDIRECT(ADDRESS(6,COLUMN())&amp;":"&amp;ADDRESS(ROW()-1,COLUMN()))),IFERROR(VLOOKUP($C362,הכנסות!$B:$Y,L$4-1,FALSE),""))</f>
        <v/>
      </c>
      <c r="M362" s="79" t="str">
        <f ca="1">IF($C362="סה""כ",SUM(INDIRECT(ADDRESS(6,COLUMN())&amp;":"&amp;ADDRESS(ROW()-1,COLUMN()))),IFERROR(VLOOKUP($C362,הכנסות!$B:$Y,M$4-1,FALSE),""))</f>
        <v/>
      </c>
      <c r="N362" s="79" t="str">
        <f ca="1">IF($C362="סה""כ",SUM(INDIRECT(ADDRESS(6,COLUMN())&amp;":"&amp;ADDRESS(ROW()-1,COLUMN()))),IFERROR(VLOOKUP($C362,הכנסות!$B:$Y,N$4-1,FALSE),""))</f>
        <v/>
      </c>
      <c r="O362" s="79" t="str">
        <f ca="1">IF($C362="סה""כ",SUM(INDIRECT(ADDRESS(6,COLUMN())&amp;":"&amp;ADDRESS(ROW()-1,COLUMN()))),IFERROR(VLOOKUP($C362,הכנסות!$B:$Y,O$4-1,FALSE),""))</f>
        <v/>
      </c>
    </row>
    <row r="363" spans="1:15" ht="16.5" thickBot="1" x14ac:dyDescent="0.3">
      <c r="A363" s="52">
        <f t="shared" si="6"/>
        <v>0</v>
      </c>
      <c r="C363" s="75" t="str">
        <f>IF(OR(C362="סה""כ",C362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3" s="76" t="str">
        <f>IF(C363="סה""כ","",IFERROR(VLOOKUP($C363,הכנסות!$B:$X,5,FALSE),""))</f>
        <v/>
      </c>
      <c r="E363" s="77">
        <v>167435</v>
      </c>
      <c r="F363" s="77">
        <v>114565</v>
      </c>
      <c r="G363" s="77">
        <v>145246</v>
      </c>
      <c r="H363" s="78">
        <v>251440</v>
      </c>
      <c r="I363" s="78">
        <v>201029</v>
      </c>
      <c r="J363" s="78">
        <v>265358.28000000003</v>
      </c>
      <c r="K363" s="79" t="str">
        <f ca="1">IF($C363="סה""כ",SUM(INDIRECT(ADDRESS(6,COLUMN())&amp;":"&amp;ADDRESS(ROW()-1,COLUMN()))),IFERROR(VLOOKUP($C363,הכנסות!$B:$Y,K$4-1,FALSE),""))</f>
        <v/>
      </c>
      <c r="L363" s="79" t="str">
        <f ca="1">IF($C363="סה""כ",SUM(INDIRECT(ADDRESS(6,COLUMN())&amp;":"&amp;ADDRESS(ROW()-1,COLUMN()))),IFERROR(VLOOKUP($C363,הכנסות!$B:$Y,L$4-1,FALSE),""))</f>
        <v/>
      </c>
      <c r="M363" s="79" t="str">
        <f ca="1">IF($C363="סה""כ",SUM(INDIRECT(ADDRESS(6,COLUMN())&amp;":"&amp;ADDRESS(ROW()-1,COLUMN()))),IFERROR(VLOOKUP($C363,הכנסות!$B:$Y,M$4-1,FALSE),""))</f>
        <v/>
      </c>
      <c r="N363" s="79" t="str">
        <f ca="1">IF($C363="סה""כ",SUM(INDIRECT(ADDRESS(6,COLUMN())&amp;":"&amp;ADDRESS(ROW()-1,COLUMN()))),IFERROR(VLOOKUP($C363,הכנסות!$B:$Y,N$4-1,FALSE),""))</f>
        <v/>
      </c>
      <c r="O363" s="79" t="str">
        <f ca="1">IF($C363="סה""כ",SUM(INDIRECT(ADDRESS(6,COLUMN())&amp;":"&amp;ADDRESS(ROW()-1,COLUMN()))),IFERROR(VLOOKUP($C363,הכנסות!$B:$Y,O$4-1,FALSE),""))</f>
        <v/>
      </c>
    </row>
    <row r="364" spans="1:15" ht="16.5" thickBot="1" x14ac:dyDescent="0.3">
      <c r="A364" s="52">
        <f t="shared" si="6"/>
        <v>0</v>
      </c>
      <c r="C364" s="75" t="str">
        <f>IF(OR(C363="סה""כ",C363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4" s="76" t="str">
        <f>IF(C364="סה""כ","",IFERROR(VLOOKUP($C364,הכנסות!$B:$X,5,FALSE),""))</f>
        <v/>
      </c>
      <c r="E364" s="77">
        <v>167435</v>
      </c>
      <c r="F364" s="77">
        <v>114565</v>
      </c>
      <c r="G364" s="77">
        <v>145246</v>
      </c>
      <c r="H364" s="78">
        <v>251440</v>
      </c>
      <c r="I364" s="78">
        <v>201029</v>
      </c>
      <c r="J364" s="78">
        <v>265358.28000000003</v>
      </c>
      <c r="K364" s="79" t="str">
        <f ca="1">IF($C364="סה""כ",SUM(INDIRECT(ADDRESS(6,COLUMN())&amp;":"&amp;ADDRESS(ROW()-1,COLUMN()))),IFERROR(VLOOKUP($C364,הכנסות!$B:$Y,K$4-1,FALSE),""))</f>
        <v/>
      </c>
      <c r="L364" s="79" t="str">
        <f ca="1">IF($C364="סה""כ",SUM(INDIRECT(ADDRESS(6,COLUMN())&amp;":"&amp;ADDRESS(ROW()-1,COLUMN()))),IFERROR(VLOOKUP($C364,הכנסות!$B:$Y,L$4-1,FALSE),""))</f>
        <v/>
      </c>
      <c r="M364" s="79" t="str">
        <f ca="1">IF($C364="סה""כ",SUM(INDIRECT(ADDRESS(6,COLUMN())&amp;":"&amp;ADDRESS(ROW()-1,COLUMN()))),IFERROR(VLOOKUP($C364,הכנסות!$B:$Y,M$4-1,FALSE),""))</f>
        <v/>
      </c>
      <c r="N364" s="79" t="str">
        <f ca="1">IF($C364="סה""כ",SUM(INDIRECT(ADDRESS(6,COLUMN())&amp;":"&amp;ADDRESS(ROW()-1,COLUMN()))),IFERROR(VLOOKUP($C364,הכנסות!$B:$Y,N$4-1,FALSE),""))</f>
        <v/>
      </c>
      <c r="O364" s="79" t="str">
        <f ca="1">IF($C364="סה""כ",SUM(INDIRECT(ADDRESS(6,COLUMN())&amp;":"&amp;ADDRESS(ROW()-1,COLUMN()))),IFERROR(VLOOKUP($C364,הכנסות!$B:$Y,O$4-1,FALSE),""))</f>
        <v/>
      </c>
    </row>
    <row r="365" spans="1:15" ht="16.5" thickBot="1" x14ac:dyDescent="0.3">
      <c r="A365" s="52">
        <f t="shared" si="6"/>
        <v>0</v>
      </c>
      <c r="C365" s="75" t="str">
        <f>IF(OR(C364="סה""כ",C364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5" s="76" t="str">
        <f>IF(C365="סה""כ","",IFERROR(VLOOKUP($C365,הכנסות!$B:$X,5,FALSE),""))</f>
        <v/>
      </c>
      <c r="E365" s="77">
        <v>167435</v>
      </c>
      <c r="F365" s="77">
        <v>114565</v>
      </c>
      <c r="G365" s="77">
        <v>145246</v>
      </c>
      <c r="H365" s="78">
        <v>251440</v>
      </c>
      <c r="I365" s="78">
        <v>201029</v>
      </c>
      <c r="J365" s="78">
        <v>265358.28000000003</v>
      </c>
      <c r="K365" s="79" t="str">
        <f ca="1">IF($C365="סה""כ",SUM(INDIRECT(ADDRESS(6,COLUMN())&amp;":"&amp;ADDRESS(ROW()-1,COLUMN()))),IFERROR(VLOOKUP($C365,הכנסות!$B:$Y,K$4-1,FALSE),""))</f>
        <v/>
      </c>
      <c r="L365" s="79" t="str">
        <f ca="1">IF($C365="סה""כ",SUM(INDIRECT(ADDRESS(6,COLUMN())&amp;":"&amp;ADDRESS(ROW()-1,COLUMN()))),IFERROR(VLOOKUP($C365,הכנסות!$B:$Y,L$4-1,FALSE),""))</f>
        <v/>
      </c>
      <c r="M365" s="79" t="str">
        <f ca="1">IF($C365="סה""כ",SUM(INDIRECT(ADDRESS(6,COLUMN())&amp;":"&amp;ADDRESS(ROW()-1,COLUMN()))),IFERROR(VLOOKUP($C365,הכנסות!$B:$Y,M$4-1,FALSE),""))</f>
        <v/>
      </c>
      <c r="N365" s="79" t="str">
        <f ca="1">IF($C365="סה""כ",SUM(INDIRECT(ADDRESS(6,COLUMN())&amp;":"&amp;ADDRESS(ROW()-1,COLUMN()))),IFERROR(VLOOKUP($C365,הכנסות!$B:$Y,N$4-1,FALSE),""))</f>
        <v/>
      </c>
      <c r="O365" s="79" t="str">
        <f ca="1">IF($C365="סה""כ",SUM(INDIRECT(ADDRESS(6,COLUMN())&amp;":"&amp;ADDRESS(ROW()-1,COLUMN()))),IFERROR(VLOOKUP($C365,הכנסות!$B:$Y,O$4-1,FALSE),""))</f>
        <v/>
      </c>
    </row>
    <row r="366" spans="1:15" ht="16.5" thickBot="1" x14ac:dyDescent="0.3">
      <c r="A366" s="52">
        <f t="shared" si="6"/>
        <v>0</v>
      </c>
      <c r="C366" s="75" t="str">
        <f>IF(OR(C365="סה""כ",C365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6" s="76" t="str">
        <f>IF(C366="סה""כ","",IFERROR(VLOOKUP($C366,הכנסות!$B:$X,5,FALSE),""))</f>
        <v/>
      </c>
      <c r="E366" s="77">
        <v>167435</v>
      </c>
      <c r="F366" s="77">
        <v>114565</v>
      </c>
      <c r="G366" s="77">
        <v>145246</v>
      </c>
      <c r="H366" s="78">
        <v>251440</v>
      </c>
      <c r="I366" s="78">
        <v>201029</v>
      </c>
      <c r="J366" s="78">
        <v>265358.28000000003</v>
      </c>
      <c r="K366" s="79" t="str">
        <f ca="1">IF($C366="סה""כ",SUM(INDIRECT(ADDRESS(6,COLUMN())&amp;":"&amp;ADDRESS(ROW()-1,COLUMN()))),IFERROR(VLOOKUP($C366,הכנסות!$B:$Y,K$4-1,FALSE),""))</f>
        <v/>
      </c>
      <c r="L366" s="79" t="str">
        <f ca="1">IF($C366="סה""כ",SUM(INDIRECT(ADDRESS(6,COLUMN())&amp;":"&amp;ADDRESS(ROW()-1,COLUMN()))),IFERROR(VLOOKUP($C366,הכנסות!$B:$Y,L$4-1,FALSE),""))</f>
        <v/>
      </c>
      <c r="M366" s="79" t="str">
        <f ca="1">IF($C366="סה""כ",SUM(INDIRECT(ADDRESS(6,COLUMN())&amp;":"&amp;ADDRESS(ROW()-1,COLUMN()))),IFERROR(VLOOKUP($C366,הכנסות!$B:$Y,M$4-1,FALSE),""))</f>
        <v/>
      </c>
      <c r="N366" s="79" t="str">
        <f ca="1">IF($C366="סה""כ",SUM(INDIRECT(ADDRESS(6,COLUMN())&amp;":"&amp;ADDRESS(ROW()-1,COLUMN()))),IFERROR(VLOOKUP($C366,הכנסות!$B:$Y,N$4-1,FALSE),""))</f>
        <v/>
      </c>
      <c r="O366" s="79" t="str">
        <f ca="1">IF($C366="סה""כ",SUM(INDIRECT(ADDRESS(6,COLUMN())&amp;":"&amp;ADDRESS(ROW()-1,COLUMN()))),IFERROR(VLOOKUP($C366,הכנסות!$B:$Y,O$4-1,FALSE),""))</f>
        <v/>
      </c>
    </row>
    <row r="367" spans="1:15" ht="16.5" thickBot="1" x14ac:dyDescent="0.3">
      <c r="A367" s="52">
        <f t="shared" si="6"/>
        <v>0</v>
      </c>
      <c r="C367" s="75" t="str">
        <f>IF(OR(C366="סה""כ",C366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7" s="76" t="str">
        <f>IF(C367="סה""כ","",IFERROR(VLOOKUP($C367,הכנסות!$B:$X,5,FALSE),""))</f>
        <v/>
      </c>
      <c r="E367" s="77">
        <v>167435</v>
      </c>
      <c r="F367" s="77">
        <v>114565</v>
      </c>
      <c r="G367" s="77">
        <v>145246</v>
      </c>
      <c r="H367" s="78">
        <v>251440</v>
      </c>
      <c r="I367" s="78">
        <v>201029</v>
      </c>
      <c r="J367" s="78">
        <v>265358.28000000003</v>
      </c>
      <c r="K367" s="79" t="str">
        <f ca="1">IF($C367="סה""כ",SUM(INDIRECT(ADDRESS(6,COLUMN())&amp;":"&amp;ADDRESS(ROW()-1,COLUMN()))),IFERROR(VLOOKUP($C367,הכנסות!$B:$Y,K$4-1,FALSE),""))</f>
        <v/>
      </c>
      <c r="L367" s="79" t="str">
        <f ca="1">IF($C367="סה""כ",SUM(INDIRECT(ADDRESS(6,COLUMN())&amp;":"&amp;ADDRESS(ROW()-1,COLUMN()))),IFERROR(VLOOKUP($C367,הכנסות!$B:$Y,L$4-1,FALSE),""))</f>
        <v/>
      </c>
      <c r="M367" s="79" t="str">
        <f ca="1">IF($C367="סה""כ",SUM(INDIRECT(ADDRESS(6,COLUMN())&amp;":"&amp;ADDRESS(ROW()-1,COLUMN()))),IFERROR(VLOOKUP($C367,הכנסות!$B:$Y,M$4-1,FALSE),""))</f>
        <v/>
      </c>
      <c r="N367" s="79" t="str">
        <f ca="1">IF($C367="סה""כ",SUM(INDIRECT(ADDRESS(6,COLUMN())&amp;":"&amp;ADDRESS(ROW()-1,COLUMN()))),IFERROR(VLOOKUP($C367,הכנסות!$B:$Y,N$4-1,FALSE),""))</f>
        <v/>
      </c>
      <c r="O367" s="79" t="str">
        <f ca="1">IF($C367="סה""כ",SUM(INDIRECT(ADDRESS(6,COLUMN())&amp;":"&amp;ADDRESS(ROW()-1,COLUMN()))),IFERROR(VLOOKUP($C367,הכנסות!$B:$Y,O$4-1,FALSE),""))</f>
        <v/>
      </c>
    </row>
    <row r="368" spans="1:15" ht="16.5" thickBot="1" x14ac:dyDescent="0.3">
      <c r="A368" s="52">
        <f t="shared" si="6"/>
        <v>0</v>
      </c>
      <c r="C368" s="75" t="str">
        <f>IF(OR(C367="סה""כ",C367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8" s="76" t="str">
        <f>IF(C368="סה""כ","",IFERROR(VLOOKUP($C368,הכנסות!$B:$X,5,FALSE),""))</f>
        <v/>
      </c>
      <c r="E368" s="77">
        <v>167435</v>
      </c>
      <c r="F368" s="77">
        <v>114565</v>
      </c>
      <c r="G368" s="77">
        <v>145246</v>
      </c>
      <c r="H368" s="78">
        <v>251440</v>
      </c>
      <c r="I368" s="78">
        <v>201029</v>
      </c>
      <c r="J368" s="78">
        <v>265358.28000000003</v>
      </c>
      <c r="K368" s="79" t="str">
        <f ca="1">IF($C368="סה""כ",SUM(INDIRECT(ADDRESS(6,COLUMN())&amp;":"&amp;ADDRESS(ROW()-1,COLUMN()))),IFERROR(VLOOKUP($C368,הכנסות!$B:$Y,K$4-1,FALSE),""))</f>
        <v/>
      </c>
      <c r="L368" s="79" t="str">
        <f ca="1">IF($C368="סה""כ",SUM(INDIRECT(ADDRESS(6,COLUMN())&amp;":"&amp;ADDRESS(ROW()-1,COLUMN()))),IFERROR(VLOOKUP($C368,הכנסות!$B:$Y,L$4-1,FALSE),""))</f>
        <v/>
      </c>
      <c r="M368" s="79" t="str">
        <f ca="1">IF($C368="סה""כ",SUM(INDIRECT(ADDRESS(6,COLUMN())&amp;":"&amp;ADDRESS(ROW()-1,COLUMN()))),IFERROR(VLOOKUP($C368,הכנסות!$B:$Y,M$4-1,FALSE),""))</f>
        <v/>
      </c>
      <c r="N368" s="79" t="str">
        <f ca="1">IF($C368="סה""כ",SUM(INDIRECT(ADDRESS(6,COLUMN())&amp;":"&amp;ADDRESS(ROW()-1,COLUMN()))),IFERROR(VLOOKUP($C368,הכנסות!$B:$Y,N$4-1,FALSE),""))</f>
        <v/>
      </c>
      <c r="O368" s="79" t="str">
        <f ca="1">IF($C368="סה""כ",SUM(INDIRECT(ADDRESS(6,COLUMN())&amp;":"&amp;ADDRESS(ROW()-1,COLUMN()))),IFERROR(VLOOKUP($C368,הכנסות!$B:$Y,O$4-1,FALSE),""))</f>
        <v/>
      </c>
    </row>
    <row r="369" spans="1:15" ht="16.5" thickBot="1" x14ac:dyDescent="0.3">
      <c r="A369" s="52">
        <f t="shared" si="6"/>
        <v>0</v>
      </c>
      <c r="C369" s="75" t="str">
        <f>IF(OR(C368="סה""כ",C368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69" s="76" t="str">
        <f>IF(C369="סה""כ","",IFERROR(VLOOKUP($C369,הכנסות!$B:$X,5,FALSE),""))</f>
        <v/>
      </c>
      <c r="E369" s="77">
        <v>167435</v>
      </c>
      <c r="F369" s="77">
        <v>114565</v>
      </c>
      <c r="G369" s="77">
        <v>145246</v>
      </c>
      <c r="H369" s="78">
        <v>251440</v>
      </c>
      <c r="I369" s="78">
        <v>201029</v>
      </c>
      <c r="J369" s="78">
        <v>265358.28000000003</v>
      </c>
      <c r="K369" s="79" t="str">
        <f ca="1">IF($C369="סה""כ",SUM(INDIRECT(ADDRESS(6,COLUMN())&amp;":"&amp;ADDRESS(ROW()-1,COLUMN()))),IFERROR(VLOOKUP($C369,הכנסות!$B:$Y,K$4-1,FALSE),""))</f>
        <v/>
      </c>
      <c r="L369" s="79" t="str">
        <f ca="1">IF($C369="סה""כ",SUM(INDIRECT(ADDRESS(6,COLUMN())&amp;":"&amp;ADDRESS(ROW()-1,COLUMN()))),IFERROR(VLOOKUP($C369,הכנסות!$B:$Y,L$4-1,FALSE),""))</f>
        <v/>
      </c>
      <c r="M369" s="79" t="str">
        <f ca="1">IF($C369="סה""כ",SUM(INDIRECT(ADDRESS(6,COLUMN())&amp;":"&amp;ADDRESS(ROW()-1,COLUMN()))),IFERROR(VLOOKUP($C369,הכנסות!$B:$Y,M$4-1,FALSE),""))</f>
        <v/>
      </c>
      <c r="N369" s="79" t="str">
        <f ca="1">IF($C369="סה""כ",SUM(INDIRECT(ADDRESS(6,COLUMN())&amp;":"&amp;ADDRESS(ROW()-1,COLUMN()))),IFERROR(VLOOKUP($C369,הכנסות!$B:$Y,N$4-1,FALSE),""))</f>
        <v/>
      </c>
      <c r="O369" s="79" t="str">
        <f ca="1">IF($C369="סה""כ",SUM(INDIRECT(ADDRESS(6,COLUMN())&amp;":"&amp;ADDRESS(ROW()-1,COLUMN()))),IFERROR(VLOOKUP($C369,הכנסות!$B:$Y,O$4-1,FALSE),""))</f>
        <v/>
      </c>
    </row>
    <row r="370" spans="1:15" ht="16.5" thickBot="1" x14ac:dyDescent="0.3">
      <c r="A370" s="52">
        <f t="shared" si="6"/>
        <v>0</v>
      </c>
      <c r="C370" s="75" t="str">
        <f>IF(OR(C369="סה""כ",C369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0" s="76" t="str">
        <f>IF(C370="סה""כ","",IFERROR(VLOOKUP($C370,הכנסות!$B:$X,5,FALSE),""))</f>
        <v/>
      </c>
      <c r="E370" s="77">
        <v>167435</v>
      </c>
      <c r="F370" s="77">
        <v>114565</v>
      </c>
      <c r="G370" s="77">
        <v>145246</v>
      </c>
      <c r="H370" s="78">
        <v>251440</v>
      </c>
      <c r="I370" s="78">
        <v>201029</v>
      </c>
      <c r="J370" s="78">
        <v>265358.28000000003</v>
      </c>
      <c r="K370" s="79" t="str">
        <f ca="1">IF($C370="סה""כ",SUM(INDIRECT(ADDRESS(6,COLUMN())&amp;":"&amp;ADDRESS(ROW()-1,COLUMN()))),IFERROR(VLOOKUP($C370,הכנסות!$B:$Y,K$4-1,FALSE),""))</f>
        <v/>
      </c>
      <c r="L370" s="79" t="str">
        <f ca="1">IF($C370="סה""כ",SUM(INDIRECT(ADDRESS(6,COLUMN())&amp;":"&amp;ADDRESS(ROW()-1,COLUMN()))),IFERROR(VLOOKUP($C370,הכנסות!$B:$Y,L$4-1,FALSE),""))</f>
        <v/>
      </c>
      <c r="M370" s="79" t="str">
        <f ca="1">IF($C370="סה""כ",SUM(INDIRECT(ADDRESS(6,COLUMN())&amp;":"&amp;ADDRESS(ROW()-1,COLUMN()))),IFERROR(VLOOKUP($C370,הכנסות!$B:$Y,M$4-1,FALSE),""))</f>
        <v/>
      </c>
      <c r="N370" s="79" t="str">
        <f ca="1">IF($C370="סה""כ",SUM(INDIRECT(ADDRESS(6,COLUMN())&amp;":"&amp;ADDRESS(ROW()-1,COLUMN()))),IFERROR(VLOOKUP($C370,הכנסות!$B:$Y,N$4-1,FALSE),""))</f>
        <v/>
      </c>
      <c r="O370" s="79" t="str">
        <f ca="1">IF($C370="סה""כ",SUM(INDIRECT(ADDRESS(6,COLUMN())&amp;":"&amp;ADDRESS(ROW()-1,COLUMN()))),IFERROR(VLOOKUP($C370,הכנסות!$B:$Y,O$4-1,FALSE),""))</f>
        <v/>
      </c>
    </row>
    <row r="371" spans="1:15" ht="16.5" thickBot="1" x14ac:dyDescent="0.3">
      <c r="A371" s="52">
        <f t="shared" si="6"/>
        <v>0</v>
      </c>
      <c r="C371" s="75" t="str">
        <f>IF(OR(C370="סה""כ",C370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1" s="76" t="str">
        <f>IF(C371="סה""כ","",IFERROR(VLOOKUP($C371,הכנסות!$B:$X,5,FALSE),""))</f>
        <v/>
      </c>
      <c r="E371" s="77">
        <v>167435</v>
      </c>
      <c r="F371" s="77">
        <v>114565</v>
      </c>
      <c r="G371" s="77">
        <v>145246</v>
      </c>
      <c r="H371" s="78">
        <v>251440</v>
      </c>
      <c r="I371" s="78">
        <v>201029</v>
      </c>
      <c r="J371" s="78">
        <v>265358.28000000003</v>
      </c>
      <c r="K371" s="79" t="str">
        <f ca="1">IF($C371="סה""כ",SUM(INDIRECT(ADDRESS(6,COLUMN())&amp;":"&amp;ADDRESS(ROW()-1,COLUMN()))),IFERROR(VLOOKUP($C371,הכנסות!$B:$Y,K$4-1,FALSE),""))</f>
        <v/>
      </c>
      <c r="L371" s="79" t="str">
        <f ca="1">IF($C371="סה""כ",SUM(INDIRECT(ADDRESS(6,COLUMN())&amp;":"&amp;ADDRESS(ROW()-1,COLUMN()))),IFERROR(VLOOKUP($C371,הכנסות!$B:$Y,L$4-1,FALSE),""))</f>
        <v/>
      </c>
      <c r="M371" s="79" t="str">
        <f ca="1">IF($C371="סה""כ",SUM(INDIRECT(ADDRESS(6,COLUMN())&amp;":"&amp;ADDRESS(ROW()-1,COLUMN()))),IFERROR(VLOOKUP($C371,הכנסות!$B:$Y,M$4-1,FALSE),""))</f>
        <v/>
      </c>
      <c r="N371" s="79" t="str">
        <f ca="1">IF($C371="סה""כ",SUM(INDIRECT(ADDRESS(6,COLUMN())&amp;":"&amp;ADDRESS(ROW()-1,COLUMN()))),IFERROR(VLOOKUP($C371,הכנסות!$B:$Y,N$4-1,FALSE),""))</f>
        <v/>
      </c>
      <c r="O371" s="79" t="str">
        <f ca="1">IF($C371="סה""כ",SUM(INDIRECT(ADDRESS(6,COLUMN())&amp;":"&amp;ADDRESS(ROW()-1,COLUMN()))),IFERROR(VLOOKUP($C371,הכנסות!$B:$Y,O$4-1,FALSE),""))</f>
        <v/>
      </c>
    </row>
    <row r="372" spans="1:15" ht="16.5" thickBot="1" x14ac:dyDescent="0.3">
      <c r="A372" s="52">
        <f t="shared" si="6"/>
        <v>0</v>
      </c>
      <c r="C372" s="75" t="str">
        <f>IF(OR(C371="סה""כ",C371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2" s="76" t="str">
        <f>IF(C372="סה""כ","",IFERROR(VLOOKUP($C372,הכנסות!$B:$X,5,FALSE),""))</f>
        <v/>
      </c>
      <c r="E372" s="77">
        <v>167435</v>
      </c>
      <c r="F372" s="77">
        <v>114565</v>
      </c>
      <c r="G372" s="77">
        <v>145246</v>
      </c>
      <c r="H372" s="78">
        <v>251440</v>
      </c>
      <c r="I372" s="78">
        <v>201029</v>
      </c>
      <c r="J372" s="78">
        <v>265358.28000000003</v>
      </c>
      <c r="K372" s="79" t="str">
        <f ca="1">IF($C372="סה""כ",SUM(INDIRECT(ADDRESS(6,COLUMN())&amp;":"&amp;ADDRESS(ROW()-1,COLUMN()))),IFERROR(VLOOKUP($C372,הכנסות!$B:$Y,K$4-1,FALSE),""))</f>
        <v/>
      </c>
      <c r="L372" s="79" t="str">
        <f ca="1">IF($C372="סה""כ",SUM(INDIRECT(ADDRESS(6,COLUMN())&amp;":"&amp;ADDRESS(ROW()-1,COLUMN()))),IFERROR(VLOOKUP($C372,הכנסות!$B:$Y,L$4-1,FALSE),""))</f>
        <v/>
      </c>
      <c r="M372" s="79" t="str">
        <f ca="1">IF($C372="סה""כ",SUM(INDIRECT(ADDRESS(6,COLUMN())&amp;":"&amp;ADDRESS(ROW()-1,COLUMN()))),IFERROR(VLOOKUP($C372,הכנסות!$B:$Y,M$4-1,FALSE),""))</f>
        <v/>
      </c>
      <c r="N372" s="79" t="str">
        <f ca="1">IF($C372="סה""כ",SUM(INDIRECT(ADDRESS(6,COLUMN())&amp;":"&amp;ADDRESS(ROW()-1,COLUMN()))),IFERROR(VLOOKUP($C372,הכנסות!$B:$Y,N$4-1,FALSE),""))</f>
        <v/>
      </c>
      <c r="O372" s="79" t="str">
        <f ca="1">IF($C372="סה""כ",SUM(INDIRECT(ADDRESS(6,COLUMN())&amp;":"&amp;ADDRESS(ROW()-1,COLUMN()))),IFERROR(VLOOKUP($C372,הכנסות!$B:$Y,O$4-1,FALSE),""))</f>
        <v/>
      </c>
    </row>
    <row r="373" spans="1:15" ht="16.5" thickBot="1" x14ac:dyDescent="0.3">
      <c r="A373" s="52">
        <f t="shared" si="6"/>
        <v>0</v>
      </c>
      <c r="C373" s="75" t="str">
        <f>IF(OR(C372="סה""כ",C372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3" s="76" t="str">
        <f>IF(C373="סה""כ","",IFERROR(VLOOKUP($C373,הכנסות!$B:$X,5,FALSE),""))</f>
        <v/>
      </c>
      <c r="E373" s="77">
        <v>167435</v>
      </c>
      <c r="F373" s="77">
        <v>114565</v>
      </c>
      <c r="G373" s="77">
        <v>145246</v>
      </c>
      <c r="H373" s="78">
        <v>251440</v>
      </c>
      <c r="I373" s="78">
        <v>201029</v>
      </c>
      <c r="J373" s="78">
        <v>265358.28000000003</v>
      </c>
      <c r="K373" s="79" t="str">
        <f ca="1">IF($C373="סה""כ",SUM(INDIRECT(ADDRESS(6,COLUMN())&amp;":"&amp;ADDRESS(ROW()-1,COLUMN()))),IFERROR(VLOOKUP($C373,הכנסות!$B:$Y,K$4-1,FALSE),""))</f>
        <v/>
      </c>
      <c r="L373" s="79" t="str">
        <f ca="1">IF($C373="סה""כ",SUM(INDIRECT(ADDRESS(6,COLUMN())&amp;":"&amp;ADDRESS(ROW()-1,COLUMN()))),IFERROR(VLOOKUP($C373,הכנסות!$B:$Y,L$4-1,FALSE),""))</f>
        <v/>
      </c>
      <c r="M373" s="79" t="str">
        <f ca="1">IF($C373="סה""כ",SUM(INDIRECT(ADDRESS(6,COLUMN())&amp;":"&amp;ADDRESS(ROW()-1,COLUMN()))),IFERROR(VLOOKUP($C373,הכנסות!$B:$Y,M$4-1,FALSE),""))</f>
        <v/>
      </c>
      <c r="N373" s="79" t="str">
        <f ca="1">IF($C373="סה""כ",SUM(INDIRECT(ADDRESS(6,COLUMN())&amp;":"&amp;ADDRESS(ROW()-1,COLUMN()))),IFERROR(VLOOKUP($C373,הכנסות!$B:$Y,N$4-1,FALSE),""))</f>
        <v/>
      </c>
      <c r="O373" s="79" t="str">
        <f ca="1">IF($C373="סה""כ",SUM(INDIRECT(ADDRESS(6,COLUMN())&amp;":"&amp;ADDRESS(ROW()-1,COLUMN()))),IFERROR(VLOOKUP($C373,הכנסות!$B:$Y,O$4-1,FALSE),""))</f>
        <v/>
      </c>
    </row>
    <row r="374" spans="1:15" ht="16.5" thickBot="1" x14ac:dyDescent="0.3">
      <c r="A374" s="52">
        <f t="shared" si="6"/>
        <v>0</v>
      </c>
      <c r="C374" s="75" t="str">
        <f>IF(OR(C373="סה""כ",C373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4" s="76" t="str">
        <f>IF(C374="סה""כ","",IFERROR(VLOOKUP($C374,הכנסות!$B:$X,5,FALSE),""))</f>
        <v/>
      </c>
      <c r="E374" s="77">
        <v>167435</v>
      </c>
      <c r="F374" s="77">
        <v>114565</v>
      </c>
      <c r="G374" s="77">
        <v>145246</v>
      </c>
      <c r="H374" s="78">
        <v>251440</v>
      </c>
      <c r="I374" s="78">
        <v>201029</v>
      </c>
      <c r="J374" s="78">
        <v>265358.28000000003</v>
      </c>
      <c r="K374" s="79" t="str">
        <f ca="1">IF($C374="סה""כ",SUM(INDIRECT(ADDRESS(6,COLUMN())&amp;":"&amp;ADDRESS(ROW()-1,COLUMN()))),IFERROR(VLOOKUP($C374,הכנסות!$B:$Y,K$4-1,FALSE),""))</f>
        <v/>
      </c>
      <c r="L374" s="79" t="str">
        <f ca="1">IF($C374="סה""כ",SUM(INDIRECT(ADDRESS(6,COLUMN())&amp;":"&amp;ADDRESS(ROW()-1,COLUMN()))),IFERROR(VLOOKUP($C374,הכנסות!$B:$Y,L$4-1,FALSE),""))</f>
        <v/>
      </c>
      <c r="M374" s="79" t="str">
        <f ca="1">IF($C374="סה""כ",SUM(INDIRECT(ADDRESS(6,COLUMN())&amp;":"&amp;ADDRESS(ROW()-1,COLUMN()))),IFERROR(VLOOKUP($C374,הכנסות!$B:$Y,M$4-1,FALSE),""))</f>
        <v/>
      </c>
      <c r="N374" s="79" t="str">
        <f ca="1">IF($C374="סה""כ",SUM(INDIRECT(ADDRESS(6,COLUMN())&amp;":"&amp;ADDRESS(ROW()-1,COLUMN()))),IFERROR(VLOOKUP($C374,הכנסות!$B:$Y,N$4-1,FALSE),""))</f>
        <v/>
      </c>
      <c r="O374" s="79" t="str">
        <f ca="1">IF($C374="סה""כ",SUM(INDIRECT(ADDRESS(6,COLUMN())&amp;":"&amp;ADDRESS(ROW()-1,COLUMN()))),IFERROR(VLOOKUP($C374,הכנסות!$B:$Y,O$4-1,FALSE),""))</f>
        <v/>
      </c>
    </row>
    <row r="375" spans="1:15" ht="16.5" thickBot="1" x14ac:dyDescent="0.3">
      <c r="A375" s="52">
        <f t="shared" si="6"/>
        <v>0</v>
      </c>
      <c r="C375" s="75" t="str">
        <f>IF(OR(C374="סה""כ",C374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5" s="76" t="str">
        <f>IF(C375="סה""כ","",IFERROR(VLOOKUP($C375,הכנסות!$B:$X,5,FALSE),""))</f>
        <v/>
      </c>
      <c r="E375" s="77">
        <v>167435</v>
      </c>
      <c r="F375" s="77">
        <v>114565</v>
      </c>
      <c r="G375" s="77">
        <v>145246</v>
      </c>
      <c r="H375" s="78">
        <v>251440</v>
      </c>
      <c r="I375" s="78">
        <v>201029</v>
      </c>
      <c r="J375" s="78">
        <v>265358.28000000003</v>
      </c>
      <c r="K375" s="79" t="str">
        <f ca="1">IF($C375="סה""כ",SUM(INDIRECT(ADDRESS(6,COLUMN())&amp;":"&amp;ADDRESS(ROW()-1,COLUMN()))),IFERROR(VLOOKUP($C375,הכנסות!$B:$Y,K$4-1,FALSE),""))</f>
        <v/>
      </c>
      <c r="L375" s="79" t="str">
        <f ca="1">IF($C375="סה""כ",SUM(INDIRECT(ADDRESS(6,COLUMN())&amp;":"&amp;ADDRESS(ROW()-1,COLUMN()))),IFERROR(VLOOKUP($C375,הכנסות!$B:$Y,L$4-1,FALSE),""))</f>
        <v/>
      </c>
      <c r="M375" s="79" t="str">
        <f ca="1">IF($C375="סה""כ",SUM(INDIRECT(ADDRESS(6,COLUMN())&amp;":"&amp;ADDRESS(ROW()-1,COLUMN()))),IFERROR(VLOOKUP($C375,הכנסות!$B:$Y,M$4-1,FALSE),""))</f>
        <v/>
      </c>
      <c r="N375" s="79" t="str">
        <f ca="1">IF($C375="סה""כ",SUM(INDIRECT(ADDRESS(6,COLUMN())&amp;":"&amp;ADDRESS(ROW()-1,COLUMN()))),IFERROR(VLOOKUP($C375,הכנסות!$B:$Y,N$4-1,FALSE),""))</f>
        <v/>
      </c>
      <c r="O375" s="79" t="str">
        <f ca="1">IF($C375="סה""כ",SUM(INDIRECT(ADDRESS(6,COLUMN())&amp;":"&amp;ADDRESS(ROW()-1,COLUMN()))),IFERROR(VLOOKUP($C375,הכנסות!$B:$Y,O$4-1,FALSE),""))</f>
        <v/>
      </c>
    </row>
    <row r="376" spans="1:15" ht="16.5" thickBot="1" x14ac:dyDescent="0.3">
      <c r="A376" s="52">
        <f t="shared" si="6"/>
        <v>0</v>
      </c>
      <c r="C376" s="75" t="str">
        <f>IF(OR(C375="סה""כ",C375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6" s="76" t="str">
        <f>IF(C376="סה""כ","",IFERROR(VLOOKUP($C376,הכנסות!$B:$X,5,FALSE),""))</f>
        <v/>
      </c>
      <c r="E376" s="77">
        <v>167435</v>
      </c>
      <c r="F376" s="77">
        <v>114565</v>
      </c>
      <c r="G376" s="77">
        <v>145246</v>
      </c>
      <c r="H376" s="78">
        <v>251440</v>
      </c>
      <c r="I376" s="78">
        <v>201029</v>
      </c>
      <c r="J376" s="78">
        <v>265358.28000000003</v>
      </c>
      <c r="K376" s="79" t="str">
        <f ca="1">IF($C376="סה""כ",SUM(INDIRECT(ADDRESS(6,COLUMN())&amp;":"&amp;ADDRESS(ROW()-1,COLUMN()))),IFERROR(VLOOKUP($C376,הכנסות!$B:$Y,K$4-1,FALSE),""))</f>
        <v/>
      </c>
      <c r="L376" s="79" t="str">
        <f ca="1">IF($C376="סה""כ",SUM(INDIRECT(ADDRESS(6,COLUMN())&amp;":"&amp;ADDRESS(ROW()-1,COLUMN()))),IFERROR(VLOOKUP($C376,הכנסות!$B:$Y,L$4-1,FALSE),""))</f>
        <v/>
      </c>
      <c r="M376" s="79" t="str">
        <f ca="1">IF($C376="סה""כ",SUM(INDIRECT(ADDRESS(6,COLUMN())&amp;":"&amp;ADDRESS(ROW()-1,COLUMN()))),IFERROR(VLOOKUP($C376,הכנסות!$B:$Y,M$4-1,FALSE),""))</f>
        <v/>
      </c>
      <c r="N376" s="79" t="str">
        <f ca="1">IF($C376="סה""כ",SUM(INDIRECT(ADDRESS(6,COLUMN())&amp;":"&amp;ADDRESS(ROW()-1,COLUMN()))),IFERROR(VLOOKUP($C376,הכנסות!$B:$Y,N$4-1,FALSE),""))</f>
        <v/>
      </c>
      <c r="O376" s="79" t="str">
        <f ca="1">IF($C376="סה""כ",SUM(INDIRECT(ADDRESS(6,COLUMN())&amp;":"&amp;ADDRESS(ROW()-1,COLUMN()))),IFERROR(VLOOKUP($C376,הכנסות!$B:$Y,O$4-1,FALSE),""))</f>
        <v/>
      </c>
    </row>
    <row r="377" spans="1:15" ht="16.5" thickBot="1" x14ac:dyDescent="0.3">
      <c r="A377" s="52">
        <f t="shared" si="6"/>
        <v>0</v>
      </c>
      <c r="C377" s="75" t="str">
        <f>IF(OR(C376="סה""כ",C376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7" s="76" t="str">
        <f>IF(C377="סה""כ","",IFERROR(VLOOKUP($C377,הכנסות!$B:$X,5,FALSE),""))</f>
        <v/>
      </c>
      <c r="E377" s="77">
        <v>167435</v>
      </c>
      <c r="F377" s="77">
        <v>114565</v>
      </c>
      <c r="G377" s="77">
        <v>145246</v>
      </c>
      <c r="H377" s="78">
        <v>251440</v>
      </c>
      <c r="I377" s="78">
        <v>201029</v>
      </c>
      <c r="J377" s="78">
        <v>265358.28000000003</v>
      </c>
      <c r="K377" s="79" t="str">
        <f ca="1">IF($C377="סה""כ",SUM(INDIRECT(ADDRESS(6,COLUMN())&amp;":"&amp;ADDRESS(ROW()-1,COLUMN()))),IFERROR(VLOOKUP($C377,הכנסות!$B:$Y,K$4-1,FALSE),""))</f>
        <v/>
      </c>
      <c r="L377" s="79" t="str">
        <f ca="1">IF($C377="סה""כ",SUM(INDIRECT(ADDRESS(6,COLUMN())&amp;":"&amp;ADDRESS(ROW()-1,COLUMN()))),IFERROR(VLOOKUP($C377,הכנסות!$B:$Y,L$4-1,FALSE),""))</f>
        <v/>
      </c>
      <c r="M377" s="79" t="str">
        <f ca="1">IF($C377="סה""כ",SUM(INDIRECT(ADDRESS(6,COLUMN())&amp;":"&amp;ADDRESS(ROW()-1,COLUMN()))),IFERROR(VLOOKUP($C377,הכנסות!$B:$Y,M$4-1,FALSE),""))</f>
        <v/>
      </c>
      <c r="N377" s="79" t="str">
        <f ca="1">IF($C377="סה""כ",SUM(INDIRECT(ADDRESS(6,COLUMN())&amp;":"&amp;ADDRESS(ROW()-1,COLUMN()))),IFERROR(VLOOKUP($C377,הכנסות!$B:$Y,N$4-1,FALSE),""))</f>
        <v/>
      </c>
      <c r="O377" s="79" t="str">
        <f ca="1">IF($C377="סה""כ",SUM(INDIRECT(ADDRESS(6,COLUMN())&amp;":"&amp;ADDRESS(ROW()-1,COLUMN()))),IFERROR(VLOOKUP($C377,הכנסות!$B:$Y,O$4-1,FALSE),""))</f>
        <v/>
      </c>
    </row>
    <row r="378" spans="1:15" ht="16.5" thickBot="1" x14ac:dyDescent="0.3">
      <c r="A378" s="52">
        <f t="shared" si="6"/>
        <v>0</v>
      </c>
      <c r="C378" s="75" t="str">
        <f>IF(OR(C377="סה""כ",C377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8" s="76" t="str">
        <f>IF(C378="סה""כ","",IFERROR(VLOOKUP($C378,הכנסות!$B:$X,5,FALSE),""))</f>
        <v/>
      </c>
      <c r="E378" s="77">
        <v>167435</v>
      </c>
      <c r="F378" s="77">
        <v>114565</v>
      </c>
      <c r="G378" s="77">
        <v>145246</v>
      </c>
      <c r="H378" s="78">
        <v>251440</v>
      </c>
      <c r="I378" s="78">
        <v>201029</v>
      </c>
      <c r="J378" s="78">
        <v>265358.28000000003</v>
      </c>
      <c r="K378" s="79" t="str">
        <f ca="1">IF($C378="סה""כ",SUM(INDIRECT(ADDRESS(6,COLUMN())&amp;":"&amp;ADDRESS(ROW()-1,COLUMN()))),IFERROR(VLOOKUP($C378,הכנסות!$B:$Y,K$4-1,FALSE),""))</f>
        <v/>
      </c>
      <c r="L378" s="79" t="str">
        <f ca="1">IF($C378="סה""כ",SUM(INDIRECT(ADDRESS(6,COLUMN())&amp;":"&amp;ADDRESS(ROW()-1,COLUMN()))),IFERROR(VLOOKUP($C378,הכנסות!$B:$Y,L$4-1,FALSE),""))</f>
        <v/>
      </c>
      <c r="M378" s="79" t="str">
        <f ca="1">IF($C378="סה""כ",SUM(INDIRECT(ADDRESS(6,COLUMN())&amp;":"&amp;ADDRESS(ROW()-1,COLUMN()))),IFERROR(VLOOKUP($C378,הכנסות!$B:$Y,M$4-1,FALSE),""))</f>
        <v/>
      </c>
      <c r="N378" s="79" t="str">
        <f ca="1">IF($C378="סה""כ",SUM(INDIRECT(ADDRESS(6,COLUMN())&amp;":"&amp;ADDRESS(ROW()-1,COLUMN()))),IFERROR(VLOOKUP($C378,הכנסות!$B:$Y,N$4-1,FALSE),""))</f>
        <v/>
      </c>
      <c r="O378" s="79" t="str">
        <f ca="1">IF($C378="סה""כ",SUM(INDIRECT(ADDRESS(6,COLUMN())&amp;":"&amp;ADDRESS(ROW()-1,COLUMN()))),IFERROR(VLOOKUP($C378,הכנסות!$B:$Y,O$4-1,FALSE),""))</f>
        <v/>
      </c>
    </row>
    <row r="379" spans="1:15" ht="16.5" thickBot="1" x14ac:dyDescent="0.3">
      <c r="A379" s="52">
        <f t="shared" si="6"/>
        <v>0</v>
      </c>
      <c r="C379" s="75" t="str">
        <f>IF(OR(C378="סה""כ",C378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79" s="76" t="str">
        <f>IF(C379="סה""כ","",IFERROR(VLOOKUP($C379,הכנסות!$B:$X,5,FALSE),""))</f>
        <v/>
      </c>
      <c r="E379" s="77">
        <v>167435</v>
      </c>
      <c r="F379" s="77">
        <v>114565</v>
      </c>
      <c r="G379" s="77">
        <v>145246</v>
      </c>
      <c r="H379" s="78">
        <v>251440</v>
      </c>
      <c r="I379" s="78">
        <v>201029</v>
      </c>
      <c r="J379" s="78">
        <v>265358.28000000003</v>
      </c>
      <c r="K379" s="79" t="str">
        <f ca="1">IF($C379="סה""כ",SUM(INDIRECT(ADDRESS(6,COLUMN())&amp;":"&amp;ADDRESS(ROW()-1,COLUMN()))),IFERROR(VLOOKUP($C379,הכנסות!$B:$Y,K$4-1,FALSE),""))</f>
        <v/>
      </c>
      <c r="L379" s="79" t="str">
        <f ca="1">IF($C379="סה""כ",SUM(INDIRECT(ADDRESS(6,COLUMN())&amp;":"&amp;ADDRESS(ROW()-1,COLUMN()))),IFERROR(VLOOKUP($C379,הכנסות!$B:$Y,L$4-1,FALSE),""))</f>
        <v/>
      </c>
      <c r="M379" s="79" t="str">
        <f ca="1">IF($C379="סה""כ",SUM(INDIRECT(ADDRESS(6,COLUMN())&amp;":"&amp;ADDRESS(ROW()-1,COLUMN()))),IFERROR(VLOOKUP($C379,הכנסות!$B:$Y,M$4-1,FALSE),""))</f>
        <v/>
      </c>
      <c r="N379" s="79" t="str">
        <f ca="1">IF($C379="סה""כ",SUM(INDIRECT(ADDRESS(6,COLUMN())&amp;":"&amp;ADDRESS(ROW()-1,COLUMN()))),IFERROR(VLOOKUP($C379,הכנסות!$B:$Y,N$4-1,FALSE),""))</f>
        <v/>
      </c>
      <c r="O379" s="79" t="str">
        <f ca="1">IF($C379="סה""כ",SUM(INDIRECT(ADDRESS(6,COLUMN())&amp;":"&amp;ADDRESS(ROW()-1,COLUMN()))),IFERROR(VLOOKUP($C379,הכנסות!$B:$Y,O$4-1,FALSE),""))</f>
        <v/>
      </c>
    </row>
    <row r="380" spans="1:15" ht="16.5" thickBot="1" x14ac:dyDescent="0.3">
      <c r="A380" s="52">
        <f t="shared" si="6"/>
        <v>0</v>
      </c>
      <c r="C380" s="75" t="str">
        <f>IF(OR(C379="סה""כ",C379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0" s="76" t="str">
        <f>IF(C380="סה""כ","",IFERROR(VLOOKUP($C380,הכנסות!$B:$X,5,FALSE),""))</f>
        <v/>
      </c>
      <c r="E380" s="77">
        <v>167435</v>
      </c>
      <c r="F380" s="77">
        <v>114565</v>
      </c>
      <c r="G380" s="77">
        <v>145246</v>
      </c>
      <c r="H380" s="78">
        <v>251440</v>
      </c>
      <c r="I380" s="78">
        <v>201029</v>
      </c>
      <c r="J380" s="78">
        <v>265358.28000000003</v>
      </c>
      <c r="K380" s="79" t="str">
        <f ca="1">IF($C380="סה""כ",SUM(INDIRECT(ADDRESS(6,COLUMN())&amp;":"&amp;ADDRESS(ROW()-1,COLUMN()))),IFERROR(VLOOKUP($C380,הכנסות!$B:$Y,K$4-1,FALSE),""))</f>
        <v/>
      </c>
      <c r="L380" s="79" t="str">
        <f ca="1">IF($C380="סה""כ",SUM(INDIRECT(ADDRESS(6,COLUMN())&amp;":"&amp;ADDRESS(ROW()-1,COLUMN()))),IFERROR(VLOOKUP($C380,הכנסות!$B:$Y,L$4-1,FALSE),""))</f>
        <v/>
      </c>
      <c r="M380" s="79" t="str">
        <f ca="1">IF($C380="סה""כ",SUM(INDIRECT(ADDRESS(6,COLUMN())&amp;":"&amp;ADDRESS(ROW()-1,COLUMN()))),IFERROR(VLOOKUP($C380,הכנסות!$B:$Y,M$4-1,FALSE),""))</f>
        <v/>
      </c>
      <c r="N380" s="79" t="str">
        <f ca="1">IF($C380="סה""כ",SUM(INDIRECT(ADDRESS(6,COLUMN())&amp;":"&amp;ADDRESS(ROW()-1,COLUMN()))),IFERROR(VLOOKUP($C380,הכנסות!$B:$Y,N$4-1,FALSE),""))</f>
        <v/>
      </c>
      <c r="O380" s="79" t="str">
        <f ca="1">IF($C380="סה""כ",SUM(INDIRECT(ADDRESS(6,COLUMN())&amp;":"&amp;ADDRESS(ROW()-1,COLUMN()))),IFERROR(VLOOKUP($C380,הכנסות!$B:$Y,O$4-1,FALSE),""))</f>
        <v/>
      </c>
    </row>
    <row r="381" spans="1:15" ht="16.5" thickBot="1" x14ac:dyDescent="0.3">
      <c r="A381" s="52">
        <f t="shared" si="6"/>
        <v>0</v>
      </c>
      <c r="C381" s="75" t="str">
        <f>IF(OR(C380="סה""כ",C380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1" s="76" t="str">
        <f>IF(C381="סה""כ","",IFERROR(VLOOKUP($C381,הכנסות!$B:$X,5,FALSE),""))</f>
        <v/>
      </c>
      <c r="E381" s="77">
        <v>167435</v>
      </c>
      <c r="F381" s="77">
        <v>114565</v>
      </c>
      <c r="G381" s="77">
        <v>145246</v>
      </c>
      <c r="H381" s="78">
        <v>251440</v>
      </c>
      <c r="I381" s="78">
        <v>201029</v>
      </c>
      <c r="J381" s="78">
        <v>265358.28000000003</v>
      </c>
      <c r="K381" s="79" t="str">
        <f ca="1">IF($C381="סה""כ",SUM(INDIRECT(ADDRESS(6,COLUMN())&amp;":"&amp;ADDRESS(ROW()-1,COLUMN()))),IFERROR(VLOOKUP($C381,הכנסות!$B:$Y,K$4-1,FALSE),""))</f>
        <v/>
      </c>
      <c r="L381" s="79" t="str">
        <f ca="1">IF($C381="סה""כ",SUM(INDIRECT(ADDRESS(6,COLUMN())&amp;":"&amp;ADDRESS(ROW()-1,COLUMN()))),IFERROR(VLOOKUP($C381,הכנסות!$B:$Y,L$4-1,FALSE),""))</f>
        <v/>
      </c>
      <c r="M381" s="79" t="str">
        <f ca="1">IF($C381="סה""כ",SUM(INDIRECT(ADDRESS(6,COLUMN())&amp;":"&amp;ADDRESS(ROW()-1,COLUMN()))),IFERROR(VLOOKUP($C381,הכנסות!$B:$Y,M$4-1,FALSE),""))</f>
        <v/>
      </c>
      <c r="N381" s="79" t="str">
        <f ca="1">IF($C381="סה""כ",SUM(INDIRECT(ADDRESS(6,COLUMN())&amp;":"&amp;ADDRESS(ROW()-1,COLUMN()))),IFERROR(VLOOKUP($C381,הכנסות!$B:$Y,N$4-1,FALSE),""))</f>
        <v/>
      </c>
      <c r="O381" s="79" t="str">
        <f ca="1">IF($C381="סה""כ",SUM(INDIRECT(ADDRESS(6,COLUMN())&amp;":"&amp;ADDRESS(ROW()-1,COLUMN()))),IFERROR(VLOOKUP($C381,הכנסות!$B:$Y,O$4-1,FALSE),""))</f>
        <v/>
      </c>
    </row>
    <row r="382" spans="1:15" ht="16.5" thickBot="1" x14ac:dyDescent="0.3">
      <c r="A382" s="52">
        <f t="shared" si="6"/>
        <v>0</v>
      </c>
      <c r="C382" s="75" t="str">
        <f>IF(OR(C381="סה""כ",C381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2" s="76" t="str">
        <f>IF(C382="סה""כ","",IFERROR(VLOOKUP($C382,הכנסות!$B:$X,5,FALSE),""))</f>
        <v/>
      </c>
      <c r="E382" s="77">
        <v>167435</v>
      </c>
      <c r="F382" s="77">
        <v>114565</v>
      </c>
      <c r="G382" s="77">
        <v>145246</v>
      </c>
      <c r="H382" s="78">
        <v>251440</v>
      </c>
      <c r="I382" s="78">
        <v>201029</v>
      </c>
      <c r="J382" s="78">
        <v>265358.28000000003</v>
      </c>
      <c r="K382" s="79" t="str">
        <f ca="1">IF($C382="סה""כ",SUM(INDIRECT(ADDRESS(6,COLUMN())&amp;":"&amp;ADDRESS(ROW()-1,COLUMN()))),IFERROR(VLOOKUP($C382,הכנסות!$B:$Y,K$4-1,FALSE),""))</f>
        <v/>
      </c>
      <c r="L382" s="79" t="str">
        <f ca="1">IF($C382="סה""כ",SUM(INDIRECT(ADDRESS(6,COLUMN())&amp;":"&amp;ADDRESS(ROW()-1,COLUMN()))),IFERROR(VLOOKUP($C382,הכנסות!$B:$Y,L$4-1,FALSE),""))</f>
        <v/>
      </c>
      <c r="M382" s="79" t="str">
        <f ca="1">IF($C382="סה""כ",SUM(INDIRECT(ADDRESS(6,COLUMN())&amp;":"&amp;ADDRESS(ROW()-1,COLUMN()))),IFERROR(VLOOKUP($C382,הכנסות!$B:$Y,M$4-1,FALSE),""))</f>
        <v/>
      </c>
      <c r="N382" s="79" t="str">
        <f ca="1">IF($C382="סה""כ",SUM(INDIRECT(ADDRESS(6,COLUMN())&amp;":"&amp;ADDRESS(ROW()-1,COLUMN()))),IFERROR(VLOOKUP($C382,הכנסות!$B:$Y,N$4-1,FALSE),""))</f>
        <v/>
      </c>
      <c r="O382" s="79" t="str">
        <f ca="1">IF($C382="סה""כ",SUM(INDIRECT(ADDRESS(6,COLUMN())&amp;":"&amp;ADDRESS(ROW()-1,COLUMN()))),IFERROR(VLOOKUP($C382,הכנסות!$B:$Y,O$4-1,FALSE),""))</f>
        <v/>
      </c>
    </row>
    <row r="383" spans="1:15" ht="16.5" thickBot="1" x14ac:dyDescent="0.3">
      <c r="A383" s="52">
        <f t="shared" si="6"/>
        <v>0</v>
      </c>
      <c r="C383" s="75" t="str">
        <f>IF(OR(C382="סה""כ",C382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3" s="76" t="str">
        <f>IF(C383="סה""כ","",IFERROR(VLOOKUP($C383,הכנסות!$B:$X,5,FALSE),""))</f>
        <v/>
      </c>
      <c r="E383" s="77">
        <v>167435</v>
      </c>
      <c r="F383" s="77">
        <v>114565</v>
      </c>
      <c r="G383" s="77">
        <v>145246</v>
      </c>
      <c r="H383" s="78">
        <v>251440</v>
      </c>
      <c r="I383" s="78">
        <v>201029</v>
      </c>
      <c r="J383" s="78">
        <v>265358.28000000003</v>
      </c>
      <c r="K383" s="79" t="str">
        <f ca="1">IF($C383="סה""כ",SUM(INDIRECT(ADDRESS(6,COLUMN())&amp;":"&amp;ADDRESS(ROW()-1,COLUMN()))),IFERROR(VLOOKUP($C383,הכנסות!$B:$Y,K$4-1,FALSE),""))</f>
        <v/>
      </c>
      <c r="L383" s="79" t="str">
        <f ca="1">IF($C383="סה""כ",SUM(INDIRECT(ADDRESS(6,COLUMN())&amp;":"&amp;ADDRESS(ROW()-1,COLUMN()))),IFERROR(VLOOKUP($C383,הכנסות!$B:$Y,L$4-1,FALSE),""))</f>
        <v/>
      </c>
      <c r="M383" s="79" t="str">
        <f ca="1">IF($C383="סה""כ",SUM(INDIRECT(ADDRESS(6,COLUMN())&amp;":"&amp;ADDRESS(ROW()-1,COLUMN()))),IFERROR(VLOOKUP($C383,הכנסות!$B:$Y,M$4-1,FALSE),""))</f>
        <v/>
      </c>
      <c r="N383" s="79" t="str">
        <f ca="1">IF($C383="סה""כ",SUM(INDIRECT(ADDRESS(6,COLUMN())&amp;":"&amp;ADDRESS(ROW()-1,COLUMN()))),IFERROR(VLOOKUP($C383,הכנסות!$B:$Y,N$4-1,FALSE),""))</f>
        <v/>
      </c>
      <c r="O383" s="79" t="str">
        <f ca="1">IF($C383="סה""כ",SUM(INDIRECT(ADDRESS(6,COLUMN())&amp;":"&amp;ADDRESS(ROW()-1,COLUMN()))),IFERROR(VLOOKUP($C383,הכנסות!$B:$Y,O$4-1,FALSE),""))</f>
        <v/>
      </c>
    </row>
    <row r="384" spans="1:15" ht="16.5" thickBot="1" x14ac:dyDescent="0.3">
      <c r="A384" s="52">
        <f t="shared" si="6"/>
        <v>0</v>
      </c>
      <c r="C384" s="75" t="str">
        <f>IF(OR(C383="סה""כ",C383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4" s="76" t="str">
        <f>IF(C384="סה""כ","",IFERROR(VLOOKUP($C384,הכנסות!$B:$X,5,FALSE),""))</f>
        <v/>
      </c>
      <c r="E384" s="77">
        <v>167435</v>
      </c>
      <c r="F384" s="77">
        <v>114565</v>
      </c>
      <c r="G384" s="77">
        <v>145246</v>
      </c>
      <c r="H384" s="78">
        <v>251440</v>
      </c>
      <c r="I384" s="78">
        <v>201029</v>
      </c>
      <c r="J384" s="78">
        <v>265358.28000000003</v>
      </c>
      <c r="K384" s="79" t="str">
        <f ca="1">IF($C384="סה""כ",SUM(INDIRECT(ADDRESS(6,COLUMN())&amp;":"&amp;ADDRESS(ROW()-1,COLUMN()))),IFERROR(VLOOKUP($C384,הכנסות!$B:$Y,K$4-1,FALSE),""))</f>
        <v/>
      </c>
      <c r="L384" s="79" t="str">
        <f ca="1">IF($C384="סה""כ",SUM(INDIRECT(ADDRESS(6,COLUMN())&amp;":"&amp;ADDRESS(ROW()-1,COLUMN()))),IFERROR(VLOOKUP($C384,הכנסות!$B:$Y,L$4-1,FALSE),""))</f>
        <v/>
      </c>
      <c r="M384" s="79" t="str">
        <f ca="1">IF($C384="סה""כ",SUM(INDIRECT(ADDRESS(6,COLUMN())&amp;":"&amp;ADDRESS(ROW()-1,COLUMN()))),IFERROR(VLOOKUP($C384,הכנסות!$B:$Y,M$4-1,FALSE),""))</f>
        <v/>
      </c>
      <c r="N384" s="79" t="str">
        <f ca="1">IF($C384="סה""כ",SUM(INDIRECT(ADDRESS(6,COLUMN())&amp;":"&amp;ADDRESS(ROW()-1,COLUMN()))),IFERROR(VLOOKUP($C384,הכנסות!$B:$Y,N$4-1,FALSE),""))</f>
        <v/>
      </c>
      <c r="O384" s="79" t="str">
        <f ca="1">IF($C384="סה""כ",SUM(INDIRECT(ADDRESS(6,COLUMN())&amp;":"&amp;ADDRESS(ROW()-1,COLUMN()))),IFERROR(VLOOKUP($C384,הכנסות!$B:$Y,O$4-1,FALSE),""))</f>
        <v/>
      </c>
    </row>
    <row r="385" spans="1:15" ht="16.5" thickBot="1" x14ac:dyDescent="0.3">
      <c r="A385" s="52">
        <f t="shared" si="6"/>
        <v>0</v>
      </c>
      <c r="C385" s="75" t="str">
        <f>IF(OR(C384="סה""כ",C384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5" s="76" t="str">
        <f>IF(C385="סה""כ","",IFERROR(VLOOKUP($C385,הכנסות!$B:$X,5,FALSE),""))</f>
        <v/>
      </c>
      <c r="E385" s="77">
        <v>167435</v>
      </c>
      <c r="F385" s="77">
        <v>114565</v>
      </c>
      <c r="G385" s="77">
        <v>145246</v>
      </c>
      <c r="H385" s="78">
        <v>251440</v>
      </c>
      <c r="I385" s="78">
        <v>201029</v>
      </c>
      <c r="J385" s="78">
        <v>265358.28000000003</v>
      </c>
      <c r="K385" s="79" t="str">
        <f ca="1">IF($C385="סה""כ",SUM(INDIRECT(ADDRESS(6,COLUMN())&amp;":"&amp;ADDRESS(ROW()-1,COLUMN()))),IFERROR(VLOOKUP($C385,הכנסות!$B:$Y,K$4-1,FALSE),""))</f>
        <v/>
      </c>
      <c r="L385" s="79" t="str">
        <f ca="1">IF($C385="סה""כ",SUM(INDIRECT(ADDRESS(6,COLUMN())&amp;":"&amp;ADDRESS(ROW()-1,COLUMN()))),IFERROR(VLOOKUP($C385,הכנסות!$B:$Y,L$4-1,FALSE),""))</f>
        <v/>
      </c>
      <c r="M385" s="79" t="str">
        <f ca="1">IF($C385="סה""כ",SUM(INDIRECT(ADDRESS(6,COLUMN())&amp;":"&amp;ADDRESS(ROW()-1,COLUMN()))),IFERROR(VLOOKUP($C385,הכנסות!$B:$Y,M$4-1,FALSE),""))</f>
        <v/>
      </c>
      <c r="N385" s="79" t="str">
        <f ca="1">IF($C385="סה""כ",SUM(INDIRECT(ADDRESS(6,COLUMN())&amp;":"&amp;ADDRESS(ROW()-1,COLUMN()))),IFERROR(VLOOKUP($C385,הכנסות!$B:$Y,N$4-1,FALSE),""))</f>
        <v/>
      </c>
      <c r="O385" s="79" t="str">
        <f ca="1">IF($C385="סה""כ",SUM(INDIRECT(ADDRESS(6,COLUMN())&amp;":"&amp;ADDRESS(ROW()-1,COLUMN()))),IFERROR(VLOOKUP($C385,הכנסות!$B:$Y,O$4-1,FALSE),""))</f>
        <v/>
      </c>
    </row>
    <row r="386" spans="1:15" ht="16.5" thickBot="1" x14ac:dyDescent="0.3">
      <c r="A386" s="52">
        <f t="shared" si="6"/>
        <v>0</v>
      </c>
      <c r="C386" s="75" t="str">
        <f>IF(OR(C385="סה""כ",C385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6" s="76" t="str">
        <f>IF(C386="סה""כ","",IFERROR(VLOOKUP($C386,הכנסות!$B:$X,5,FALSE),""))</f>
        <v/>
      </c>
      <c r="E386" s="77">
        <v>167435</v>
      </c>
      <c r="F386" s="77">
        <v>114565</v>
      </c>
      <c r="G386" s="77">
        <v>145246</v>
      </c>
      <c r="H386" s="78">
        <v>251440</v>
      </c>
      <c r="I386" s="78">
        <v>201029</v>
      </c>
      <c r="J386" s="78">
        <v>265358.28000000003</v>
      </c>
      <c r="K386" s="79" t="str">
        <f ca="1">IF($C386="סה""כ",SUM(INDIRECT(ADDRESS(6,COLUMN())&amp;":"&amp;ADDRESS(ROW()-1,COLUMN()))),IFERROR(VLOOKUP($C386,הכנסות!$B:$Y,K$4-1,FALSE),""))</f>
        <v/>
      </c>
      <c r="L386" s="79" t="str">
        <f ca="1">IF($C386="סה""כ",SUM(INDIRECT(ADDRESS(6,COLUMN())&amp;":"&amp;ADDRESS(ROW()-1,COLUMN()))),IFERROR(VLOOKUP($C386,הכנסות!$B:$Y,L$4-1,FALSE),""))</f>
        <v/>
      </c>
      <c r="M386" s="79" t="str">
        <f ca="1">IF($C386="סה""כ",SUM(INDIRECT(ADDRESS(6,COLUMN())&amp;":"&amp;ADDRESS(ROW()-1,COLUMN()))),IFERROR(VLOOKUP($C386,הכנסות!$B:$Y,M$4-1,FALSE),""))</f>
        <v/>
      </c>
      <c r="N386" s="79" t="str">
        <f ca="1">IF($C386="סה""כ",SUM(INDIRECT(ADDRESS(6,COLUMN())&amp;":"&amp;ADDRESS(ROW()-1,COLUMN()))),IFERROR(VLOOKUP($C386,הכנסות!$B:$Y,N$4-1,FALSE),""))</f>
        <v/>
      </c>
      <c r="O386" s="79" t="str">
        <f ca="1">IF($C386="סה""כ",SUM(INDIRECT(ADDRESS(6,COLUMN())&amp;":"&amp;ADDRESS(ROW()-1,COLUMN()))),IFERROR(VLOOKUP($C386,הכנסות!$B:$Y,O$4-1,FALSE),""))</f>
        <v/>
      </c>
    </row>
    <row r="387" spans="1:15" ht="16.5" thickBot="1" x14ac:dyDescent="0.3">
      <c r="A387" s="52">
        <f t="shared" si="6"/>
        <v>0</v>
      </c>
      <c r="C387" s="75" t="str">
        <f>IF(OR(C386="סה""כ",C386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7" s="76" t="str">
        <f>IF(C387="סה""כ","",IFERROR(VLOOKUP($C387,הכנסות!$B:$X,5,FALSE),""))</f>
        <v/>
      </c>
      <c r="E387" s="77">
        <v>167435</v>
      </c>
      <c r="F387" s="77">
        <v>114565</v>
      </c>
      <c r="G387" s="77">
        <v>145246</v>
      </c>
      <c r="H387" s="78">
        <v>251440</v>
      </c>
      <c r="I387" s="78">
        <v>201029</v>
      </c>
      <c r="J387" s="78">
        <v>265358.28000000003</v>
      </c>
      <c r="K387" s="79" t="str">
        <f ca="1">IF($C387="סה""כ",SUM(INDIRECT(ADDRESS(6,COLUMN())&amp;":"&amp;ADDRESS(ROW()-1,COLUMN()))),IFERROR(VLOOKUP($C387,הכנסות!$B:$Y,K$4-1,FALSE),""))</f>
        <v/>
      </c>
      <c r="L387" s="79" t="str">
        <f ca="1">IF($C387="סה""כ",SUM(INDIRECT(ADDRESS(6,COLUMN())&amp;":"&amp;ADDRESS(ROW()-1,COLUMN()))),IFERROR(VLOOKUP($C387,הכנסות!$B:$Y,L$4-1,FALSE),""))</f>
        <v/>
      </c>
      <c r="M387" s="79" t="str">
        <f ca="1">IF($C387="סה""כ",SUM(INDIRECT(ADDRESS(6,COLUMN())&amp;":"&amp;ADDRESS(ROW()-1,COLUMN()))),IFERROR(VLOOKUP($C387,הכנסות!$B:$Y,M$4-1,FALSE),""))</f>
        <v/>
      </c>
      <c r="N387" s="79" t="str">
        <f ca="1">IF($C387="סה""כ",SUM(INDIRECT(ADDRESS(6,COLUMN())&amp;":"&amp;ADDRESS(ROW()-1,COLUMN()))),IFERROR(VLOOKUP($C387,הכנסות!$B:$Y,N$4-1,FALSE),""))</f>
        <v/>
      </c>
      <c r="O387" s="79" t="str">
        <f ca="1">IF($C387="סה""כ",SUM(INDIRECT(ADDRESS(6,COLUMN())&amp;":"&amp;ADDRESS(ROW()-1,COLUMN()))),IFERROR(VLOOKUP($C387,הכנסות!$B:$Y,O$4-1,FALSE),""))</f>
        <v/>
      </c>
    </row>
    <row r="388" spans="1:15" ht="16.5" thickBot="1" x14ac:dyDescent="0.3">
      <c r="A388" s="52">
        <f t="shared" si="6"/>
        <v>0</v>
      </c>
      <c r="C388" s="75" t="str">
        <f>IF(OR(C387="סה""כ",C387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8" s="76" t="str">
        <f>IF(C388="סה""כ","",IFERROR(VLOOKUP($C388,הכנסות!$B:$X,5,FALSE),""))</f>
        <v/>
      </c>
      <c r="E388" s="77">
        <v>167435</v>
      </c>
      <c r="F388" s="77">
        <v>114565</v>
      </c>
      <c r="G388" s="77">
        <v>145246</v>
      </c>
      <c r="H388" s="78">
        <v>251440</v>
      </c>
      <c r="I388" s="78">
        <v>201029</v>
      </c>
      <c r="J388" s="78">
        <v>265358.28000000003</v>
      </c>
      <c r="K388" s="79" t="str">
        <f ca="1">IF($C388="סה""כ",SUM(INDIRECT(ADDRESS(6,COLUMN())&amp;":"&amp;ADDRESS(ROW()-1,COLUMN()))),IFERROR(VLOOKUP($C388,הכנסות!$B:$Y,K$4-1,FALSE),""))</f>
        <v/>
      </c>
      <c r="L388" s="79" t="str">
        <f ca="1">IF($C388="סה""כ",SUM(INDIRECT(ADDRESS(6,COLUMN())&amp;":"&amp;ADDRESS(ROW()-1,COLUMN()))),IFERROR(VLOOKUP($C388,הכנסות!$B:$Y,L$4-1,FALSE),""))</f>
        <v/>
      </c>
      <c r="M388" s="79" t="str">
        <f ca="1">IF($C388="סה""כ",SUM(INDIRECT(ADDRESS(6,COLUMN())&amp;":"&amp;ADDRESS(ROW()-1,COLUMN()))),IFERROR(VLOOKUP($C388,הכנסות!$B:$Y,M$4-1,FALSE),""))</f>
        <v/>
      </c>
      <c r="N388" s="79" t="str">
        <f ca="1">IF($C388="סה""כ",SUM(INDIRECT(ADDRESS(6,COLUMN())&amp;":"&amp;ADDRESS(ROW()-1,COLUMN()))),IFERROR(VLOOKUP($C388,הכנסות!$B:$Y,N$4-1,FALSE),""))</f>
        <v/>
      </c>
      <c r="O388" s="79" t="str">
        <f ca="1">IF($C388="סה""כ",SUM(INDIRECT(ADDRESS(6,COLUMN())&amp;":"&amp;ADDRESS(ROW()-1,COLUMN()))),IFERROR(VLOOKUP($C388,הכנסות!$B:$Y,O$4-1,FALSE),""))</f>
        <v/>
      </c>
    </row>
    <row r="389" spans="1:15" ht="16.5" thickBot="1" x14ac:dyDescent="0.3">
      <c r="A389" s="52">
        <f t="shared" si="6"/>
        <v>0</v>
      </c>
      <c r="C389" s="75" t="str">
        <f>IF(OR(C388="סה""כ",C388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89" s="76" t="str">
        <f>IF(C389="סה""כ","",IFERROR(VLOOKUP($C389,הכנסות!$B:$X,5,FALSE),""))</f>
        <v/>
      </c>
      <c r="E389" s="77">
        <v>167435</v>
      </c>
      <c r="F389" s="77">
        <v>114565</v>
      </c>
      <c r="G389" s="77">
        <v>145246</v>
      </c>
      <c r="H389" s="78">
        <v>251440</v>
      </c>
      <c r="I389" s="78">
        <v>201029</v>
      </c>
      <c r="J389" s="78">
        <v>265358.28000000003</v>
      </c>
      <c r="K389" s="79" t="str">
        <f ca="1">IF($C389="סה""כ",SUM(INDIRECT(ADDRESS(6,COLUMN())&amp;":"&amp;ADDRESS(ROW()-1,COLUMN()))),IFERROR(VLOOKUP($C389,הכנסות!$B:$Y,K$4-1,FALSE),""))</f>
        <v/>
      </c>
      <c r="L389" s="79" t="str">
        <f ca="1">IF($C389="סה""כ",SUM(INDIRECT(ADDRESS(6,COLUMN())&amp;":"&amp;ADDRESS(ROW()-1,COLUMN()))),IFERROR(VLOOKUP($C389,הכנסות!$B:$Y,L$4-1,FALSE),""))</f>
        <v/>
      </c>
      <c r="M389" s="79" t="str">
        <f ca="1">IF($C389="סה""כ",SUM(INDIRECT(ADDRESS(6,COLUMN())&amp;":"&amp;ADDRESS(ROW()-1,COLUMN()))),IFERROR(VLOOKUP($C389,הכנסות!$B:$Y,M$4-1,FALSE),""))</f>
        <v/>
      </c>
      <c r="N389" s="79" t="str">
        <f ca="1">IF($C389="סה""כ",SUM(INDIRECT(ADDRESS(6,COLUMN())&amp;":"&amp;ADDRESS(ROW()-1,COLUMN()))),IFERROR(VLOOKUP($C389,הכנסות!$B:$Y,N$4-1,FALSE),""))</f>
        <v/>
      </c>
      <c r="O389" s="79" t="str">
        <f ca="1">IF($C389="סה""כ",SUM(INDIRECT(ADDRESS(6,COLUMN())&amp;":"&amp;ADDRESS(ROW()-1,COLUMN()))),IFERROR(VLOOKUP($C389,הכנסות!$B:$Y,O$4-1,FALSE),""))</f>
        <v/>
      </c>
    </row>
    <row r="390" spans="1:15" ht="16.5" thickBot="1" x14ac:dyDescent="0.3">
      <c r="A390" s="52">
        <f t="shared" si="6"/>
        <v>0</v>
      </c>
      <c r="C390" s="75" t="str">
        <f>IF(OR(C389="סה""כ",C389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0" s="76" t="str">
        <f>IF(C390="סה""כ","",IFERROR(VLOOKUP($C390,הכנסות!$B:$X,5,FALSE),""))</f>
        <v/>
      </c>
      <c r="E390" s="77">
        <v>167435</v>
      </c>
      <c r="F390" s="77">
        <v>114565</v>
      </c>
      <c r="G390" s="77">
        <v>145246</v>
      </c>
      <c r="H390" s="78">
        <v>251440</v>
      </c>
      <c r="I390" s="78">
        <v>201029</v>
      </c>
      <c r="J390" s="78">
        <v>265358.28000000003</v>
      </c>
      <c r="K390" s="79" t="str">
        <f ca="1">IF($C390="סה""כ",SUM(INDIRECT(ADDRESS(6,COLUMN())&amp;":"&amp;ADDRESS(ROW()-1,COLUMN()))),IFERROR(VLOOKUP($C390,הכנסות!$B:$Y,K$4-1,FALSE),""))</f>
        <v/>
      </c>
      <c r="L390" s="79" t="str">
        <f ca="1">IF($C390="סה""כ",SUM(INDIRECT(ADDRESS(6,COLUMN())&amp;":"&amp;ADDRESS(ROW()-1,COLUMN()))),IFERROR(VLOOKUP($C390,הכנסות!$B:$Y,L$4-1,FALSE),""))</f>
        <v/>
      </c>
      <c r="M390" s="79" t="str">
        <f ca="1">IF($C390="סה""כ",SUM(INDIRECT(ADDRESS(6,COLUMN())&amp;":"&amp;ADDRESS(ROW()-1,COLUMN()))),IFERROR(VLOOKUP($C390,הכנסות!$B:$Y,M$4-1,FALSE),""))</f>
        <v/>
      </c>
      <c r="N390" s="79" t="str">
        <f ca="1">IF($C390="סה""כ",SUM(INDIRECT(ADDRESS(6,COLUMN())&amp;":"&amp;ADDRESS(ROW()-1,COLUMN()))),IFERROR(VLOOKUP($C390,הכנסות!$B:$Y,N$4-1,FALSE),""))</f>
        <v/>
      </c>
      <c r="O390" s="79" t="str">
        <f ca="1">IF($C390="סה""כ",SUM(INDIRECT(ADDRESS(6,COLUMN())&amp;":"&amp;ADDRESS(ROW()-1,COLUMN()))),IFERROR(VLOOKUP($C390,הכנסות!$B:$Y,O$4-1,FALSE),""))</f>
        <v/>
      </c>
    </row>
    <row r="391" spans="1:15" ht="16.5" thickBot="1" x14ac:dyDescent="0.3">
      <c r="A391" s="52">
        <f t="shared" ref="A391:A454" si="7">IF(C391&lt;2000000000,1,0)</f>
        <v>0</v>
      </c>
      <c r="C391" s="75" t="str">
        <f>IF(OR(C390="סה""כ",C390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1" s="76" t="str">
        <f>IF(C391="סה""כ","",IFERROR(VLOOKUP($C391,הכנסות!$B:$X,5,FALSE),""))</f>
        <v/>
      </c>
      <c r="E391" s="77">
        <v>167435</v>
      </c>
      <c r="F391" s="77">
        <v>114565</v>
      </c>
      <c r="G391" s="77">
        <v>145246</v>
      </c>
      <c r="H391" s="78">
        <v>251440</v>
      </c>
      <c r="I391" s="78">
        <v>201029</v>
      </c>
      <c r="J391" s="78">
        <v>265358.28000000003</v>
      </c>
      <c r="K391" s="79" t="str">
        <f ca="1">IF($C391="סה""כ",SUM(INDIRECT(ADDRESS(6,COLUMN())&amp;":"&amp;ADDRESS(ROW()-1,COLUMN()))),IFERROR(VLOOKUP($C391,הכנסות!$B:$Y,K$4-1,FALSE),""))</f>
        <v/>
      </c>
      <c r="L391" s="79" t="str">
        <f ca="1">IF($C391="סה""כ",SUM(INDIRECT(ADDRESS(6,COLUMN())&amp;":"&amp;ADDRESS(ROW()-1,COLUMN()))),IFERROR(VLOOKUP($C391,הכנסות!$B:$Y,L$4-1,FALSE),""))</f>
        <v/>
      </c>
      <c r="M391" s="79" t="str">
        <f ca="1">IF($C391="סה""כ",SUM(INDIRECT(ADDRESS(6,COLUMN())&amp;":"&amp;ADDRESS(ROW()-1,COLUMN()))),IFERROR(VLOOKUP($C391,הכנסות!$B:$Y,M$4-1,FALSE),""))</f>
        <v/>
      </c>
      <c r="N391" s="79" t="str">
        <f ca="1">IF($C391="סה""כ",SUM(INDIRECT(ADDRESS(6,COLUMN())&amp;":"&amp;ADDRESS(ROW()-1,COLUMN()))),IFERROR(VLOOKUP($C391,הכנסות!$B:$Y,N$4-1,FALSE),""))</f>
        <v/>
      </c>
      <c r="O391" s="79" t="str">
        <f ca="1">IF($C391="סה""כ",SUM(INDIRECT(ADDRESS(6,COLUMN())&amp;":"&amp;ADDRESS(ROW()-1,COLUMN()))),IFERROR(VLOOKUP($C391,הכנסות!$B:$Y,O$4-1,FALSE),""))</f>
        <v/>
      </c>
    </row>
    <row r="392" spans="1:15" ht="16.5" thickBot="1" x14ac:dyDescent="0.3">
      <c r="A392" s="52">
        <f t="shared" si="7"/>
        <v>0</v>
      </c>
      <c r="C392" s="75" t="str">
        <f>IF(OR(C391="סה""כ",C391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2" s="76" t="str">
        <f>IF(C392="סה""כ","",IFERROR(VLOOKUP($C392,הכנסות!$B:$X,5,FALSE),""))</f>
        <v/>
      </c>
      <c r="E392" s="77">
        <v>167435</v>
      </c>
      <c r="F392" s="77">
        <v>114565</v>
      </c>
      <c r="G392" s="77">
        <v>145246</v>
      </c>
      <c r="H392" s="78">
        <v>251440</v>
      </c>
      <c r="I392" s="78">
        <v>201029</v>
      </c>
      <c r="J392" s="78">
        <v>265358.28000000003</v>
      </c>
      <c r="K392" s="79" t="str">
        <f ca="1">IF($C392="סה""כ",SUM(INDIRECT(ADDRESS(6,COLUMN())&amp;":"&amp;ADDRESS(ROW()-1,COLUMN()))),IFERROR(VLOOKUP($C392,הכנסות!$B:$Y,K$4-1,FALSE),""))</f>
        <v/>
      </c>
      <c r="L392" s="79" t="str">
        <f ca="1">IF($C392="סה""כ",SUM(INDIRECT(ADDRESS(6,COLUMN())&amp;":"&amp;ADDRESS(ROW()-1,COLUMN()))),IFERROR(VLOOKUP($C392,הכנסות!$B:$Y,L$4-1,FALSE),""))</f>
        <v/>
      </c>
      <c r="M392" s="79" t="str">
        <f ca="1">IF($C392="סה""כ",SUM(INDIRECT(ADDRESS(6,COLUMN())&amp;":"&amp;ADDRESS(ROW()-1,COLUMN()))),IFERROR(VLOOKUP($C392,הכנסות!$B:$Y,M$4-1,FALSE),""))</f>
        <v/>
      </c>
      <c r="N392" s="79" t="str">
        <f ca="1">IF($C392="סה""כ",SUM(INDIRECT(ADDRESS(6,COLUMN())&amp;":"&amp;ADDRESS(ROW()-1,COLUMN()))),IFERROR(VLOOKUP($C392,הכנסות!$B:$Y,N$4-1,FALSE),""))</f>
        <v/>
      </c>
      <c r="O392" s="79" t="str">
        <f ca="1">IF($C392="סה""כ",SUM(INDIRECT(ADDRESS(6,COLUMN())&amp;":"&amp;ADDRESS(ROW()-1,COLUMN()))),IFERROR(VLOOKUP($C392,הכנסות!$B:$Y,O$4-1,FALSE),""))</f>
        <v/>
      </c>
    </row>
    <row r="393" spans="1:15" ht="16.5" thickBot="1" x14ac:dyDescent="0.3">
      <c r="A393" s="52">
        <f t="shared" si="7"/>
        <v>0</v>
      </c>
      <c r="C393" s="75" t="str">
        <f>IF(OR(C392="סה""כ",C392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3" s="76" t="str">
        <f>IF(C393="סה""כ","",IFERROR(VLOOKUP($C393,הכנסות!$B:$X,5,FALSE),""))</f>
        <v/>
      </c>
      <c r="E393" s="77">
        <v>167435</v>
      </c>
      <c r="F393" s="77">
        <v>114565</v>
      </c>
      <c r="G393" s="77">
        <v>145246</v>
      </c>
      <c r="H393" s="78">
        <v>251440</v>
      </c>
      <c r="I393" s="78">
        <v>201029</v>
      </c>
      <c r="J393" s="78">
        <v>265358.28000000003</v>
      </c>
      <c r="K393" s="79" t="str">
        <f ca="1">IF($C393="סה""כ",SUM(INDIRECT(ADDRESS(6,COLUMN())&amp;":"&amp;ADDRESS(ROW()-1,COLUMN()))),IFERROR(VLOOKUP($C393,הכנסות!$B:$Y,K$4-1,FALSE),""))</f>
        <v/>
      </c>
      <c r="L393" s="79" t="str">
        <f ca="1">IF($C393="סה""כ",SUM(INDIRECT(ADDRESS(6,COLUMN())&amp;":"&amp;ADDRESS(ROW()-1,COLUMN()))),IFERROR(VLOOKUP($C393,הכנסות!$B:$Y,L$4-1,FALSE),""))</f>
        <v/>
      </c>
      <c r="M393" s="79" t="str">
        <f ca="1">IF($C393="סה""כ",SUM(INDIRECT(ADDRESS(6,COLUMN())&amp;":"&amp;ADDRESS(ROW()-1,COLUMN()))),IFERROR(VLOOKUP($C393,הכנסות!$B:$Y,M$4-1,FALSE),""))</f>
        <v/>
      </c>
      <c r="N393" s="79" t="str">
        <f ca="1">IF($C393="סה""כ",SUM(INDIRECT(ADDRESS(6,COLUMN())&amp;":"&amp;ADDRESS(ROW()-1,COLUMN()))),IFERROR(VLOOKUP($C393,הכנסות!$B:$Y,N$4-1,FALSE),""))</f>
        <v/>
      </c>
      <c r="O393" s="79" t="str">
        <f ca="1">IF($C393="סה""כ",SUM(INDIRECT(ADDRESS(6,COLUMN())&amp;":"&amp;ADDRESS(ROW()-1,COLUMN()))),IFERROR(VLOOKUP($C393,הכנסות!$B:$Y,O$4-1,FALSE),""))</f>
        <v/>
      </c>
    </row>
    <row r="394" spans="1:15" ht="16.5" thickBot="1" x14ac:dyDescent="0.3">
      <c r="A394" s="52">
        <f t="shared" si="7"/>
        <v>0</v>
      </c>
      <c r="C394" s="75" t="str">
        <f>IF(OR(C393="סה""כ",C393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4" s="76" t="str">
        <f>IF(C394="סה""כ","",IFERROR(VLOOKUP($C394,הכנסות!$B:$X,5,FALSE),""))</f>
        <v/>
      </c>
      <c r="E394" s="77">
        <v>167435</v>
      </c>
      <c r="F394" s="77">
        <v>114565</v>
      </c>
      <c r="G394" s="77">
        <v>145246</v>
      </c>
      <c r="H394" s="78">
        <v>251440</v>
      </c>
      <c r="I394" s="78">
        <v>201029</v>
      </c>
      <c r="J394" s="78">
        <v>265358.28000000003</v>
      </c>
      <c r="K394" s="79" t="str">
        <f ca="1">IF($C394="סה""כ",SUM(INDIRECT(ADDRESS(6,COLUMN())&amp;":"&amp;ADDRESS(ROW()-1,COLUMN()))),IFERROR(VLOOKUP($C394,הכנסות!$B:$Y,K$4-1,FALSE),""))</f>
        <v/>
      </c>
      <c r="L394" s="79" t="str">
        <f ca="1">IF($C394="סה""כ",SUM(INDIRECT(ADDRESS(6,COLUMN())&amp;":"&amp;ADDRESS(ROW()-1,COLUMN()))),IFERROR(VLOOKUP($C394,הכנסות!$B:$Y,L$4-1,FALSE),""))</f>
        <v/>
      </c>
      <c r="M394" s="79" t="str">
        <f ca="1">IF($C394="סה""כ",SUM(INDIRECT(ADDRESS(6,COLUMN())&amp;":"&amp;ADDRESS(ROW()-1,COLUMN()))),IFERROR(VLOOKUP($C394,הכנסות!$B:$Y,M$4-1,FALSE),""))</f>
        <v/>
      </c>
      <c r="N394" s="79" t="str">
        <f ca="1">IF($C394="סה""כ",SUM(INDIRECT(ADDRESS(6,COLUMN())&amp;":"&amp;ADDRESS(ROW()-1,COLUMN()))),IFERROR(VLOOKUP($C394,הכנסות!$B:$Y,N$4-1,FALSE),""))</f>
        <v/>
      </c>
      <c r="O394" s="79" t="str">
        <f ca="1">IF($C394="סה""כ",SUM(INDIRECT(ADDRESS(6,COLUMN())&amp;":"&amp;ADDRESS(ROW()-1,COLUMN()))),IFERROR(VLOOKUP($C394,הכנסות!$B:$Y,O$4-1,FALSE),""))</f>
        <v/>
      </c>
    </row>
    <row r="395" spans="1:15" ht="16.5" thickBot="1" x14ac:dyDescent="0.3">
      <c r="A395" s="52">
        <f t="shared" si="7"/>
        <v>0</v>
      </c>
      <c r="C395" s="75" t="str">
        <f>IF(OR(C394="סה""כ",C394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5" s="76" t="str">
        <f>IF(C395="סה""כ","",IFERROR(VLOOKUP($C395,הכנסות!$B:$X,5,FALSE),""))</f>
        <v/>
      </c>
      <c r="E395" s="77">
        <v>167435</v>
      </c>
      <c r="F395" s="77">
        <v>114565</v>
      </c>
      <c r="G395" s="77">
        <v>145246</v>
      </c>
      <c r="H395" s="78">
        <v>251440</v>
      </c>
      <c r="I395" s="78">
        <v>201029</v>
      </c>
      <c r="J395" s="78">
        <v>265358.28000000003</v>
      </c>
      <c r="K395" s="79" t="str">
        <f ca="1">IF($C395="סה""כ",SUM(INDIRECT(ADDRESS(6,COLUMN())&amp;":"&amp;ADDRESS(ROW()-1,COLUMN()))),IFERROR(VLOOKUP($C395,הכנסות!$B:$Y,K$4-1,FALSE),""))</f>
        <v/>
      </c>
      <c r="L395" s="79" t="str">
        <f ca="1">IF($C395="סה""כ",SUM(INDIRECT(ADDRESS(6,COLUMN())&amp;":"&amp;ADDRESS(ROW()-1,COLUMN()))),IFERROR(VLOOKUP($C395,הכנסות!$B:$Y,L$4-1,FALSE),""))</f>
        <v/>
      </c>
      <c r="M395" s="79" t="str">
        <f ca="1">IF($C395="סה""כ",SUM(INDIRECT(ADDRESS(6,COLUMN())&amp;":"&amp;ADDRESS(ROW()-1,COLUMN()))),IFERROR(VLOOKUP($C395,הכנסות!$B:$Y,M$4-1,FALSE),""))</f>
        <v/>
      </c>
      <c r="N395" s="79" t="str">
        <f ca="1">IF($C395="סה""כ",SUM(INDIRECT(ADDRESS(6,COLUMN())&amp;":"&amp;ADDRESS(ROW()-1,COLUMN()))),IFERROR(VLOOKUP($C395,הכנסות!$B:$Y,N$4-1,FALSE),""))</f>
        <v/>
      </c>
      <c r="O395" s="79" t="str">
        <f ca="1">IF($C395="סה""כ",SUM(INDIRECT(ADDRESS(6,COLUMN())&amp;":"&amp;ADDRESS(ROW()-1,COLUMN()))),IFERROR(VLOOKUP($C395,הכנסות!$B:$Y,O$4-1,FALSE),""))</f>
        <v/>
      </c>
    </row>
    <row r="396" spans="1:15" ht="16.5" thickBot="1" x14ac:dyDescent="0.3">
      <c r="A396" s="52">
        <f t="shared" si="7"/>
        <v>0</v>
      </c>
      <c r="C396" s="75" t="str">
        <f>IF(OR(C395="סה""כ",C395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6" s="76" t="str">
        <f>IF(C396="סה""כ","",IFERROR(VLOOKUP($C396,הכנסות!$B:$X,5,FALSE),""))</f>
        <v/>
      </c>
      <c r="E396" s="77">
        <v>167435</v>
      </c>
      <c r="F396" s="77">
        <v>114565</v>
      </c>
      <c r="G396" s="77">
        <v>145246</v>
      </c>
      <c r="H396" s="78">
        <v>251440</v>
      </c>
      <c r="I396" s="78">
        <v>201029</v>
      </c>
      <c r="J396" s="78">
        <v>265358.28000000003</v>
      </c>
      <c r="K396" s="79" t="str">
        <f ca="1">IF($C396="סה""כ",SUM(INDIRECT(ADDRESS(6,COLUMN())&amp;":"&amp;ADDRESS(ROW()-1,COLUMN()))),IFERROR(VLOOKUP($C396,הכנסות!$B:$Y,K$4-1,FALSE),""))</f>
        <v/>
      </c>
      <c r="L396" s="79" t="str">
        <f ca="1">IF($C396="סה""כ",SUM(INDIRECT(ADDRESS(6,COLUMN())&amp;":"&amp;ADDRESS(ROW()-1,COLUMN()))),IFERROR(VLOOKUP($C396,הכנסות!$B:$Y,L$4-1,FALSE),""))</f>
        <v/>
      </c>
      <c r="M396" s="79" t="str">
        <f ca="1">IF($C396="סה""כ",SUM(INDIRECT(ADDRESS(6,COLUMN())&amp;":"&amp;ADDRESS(ROW()-1,COLUMN()))),IFERROR(VLOOKUP($C396,הכנסות!$B:$Y,M$4-1,FALSE),""))</f>
        <v/>
      </c>
      <c r="N396" s="79" t="str">
        <f ca="1">IF($C396="סה""כ",SUM(INDIRECT(ADDRESS(6,COLUMN())&amp;":"&amp;ADDRESS(ROW()-1,COLUMN()))),IFERROR(VLOOKUP($C396,הכנסות!$B:$Y,N$4-1,FALSE),""))</f>
        <v/>
      </c>
      <c r="O396" s="79" t="str">
        <f ca="1">IF($C396="סה""כ",SUM(INDIRECT(ADDRESS(6,COLUMN())&amp;":"&amp;ADDRESS(ROW()-1,COLUMN()))),IFERROR(VLOOKUP($C396,הכנסות!$B:$Y,O$4-1,FALSE),""))</f>
        <v/>
      </c>
    </row>
    <row r="397" spans="1:15" ht="16.5" thickBot="1" x14ac:dyDescent="0.3">
      <c r="A397" s="52">
        <f t="shared" si="7"/>
        <v>0</v>
      </c>
      <c r="C397" s="75" t="str">
        <f>IF(OR(C396="סה""כ",C396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7" s="76" t="str">
        <f>IF(C397="סה""כ","",IFERROR(VLOOKUP($C397,הכנסות!$B:$X,5,FALSE),""))</f>
        <v/>
      </c>
      <c r="E397" s="77">
        <v>167435</v>
      </c>
      <c r="F397" s="77">
        <v>114565</v>
      </c>
      <c r="G397" s="77">
        <v>145246</v>
      </c>
      <c r="H397" s="78">
        <v>251440</v>
      </c>
      <c r="I397" s="78">
        <v>201029</v>
      </c>
      <c r="J397" s="78">
        <v>265358.28000000003</v>
      </c>
      <c r="K397" s="79" t="str">
        <f ca="1">IF($C397="סה""כ",SUM(INDIRECT(ADDRESS(6,COLUMN())&amp;":"&amp;ADDRESS(ROW()-1,COLUMN()))),IFERROR(VLOOKUP($C397,הכנסות!$B:$Y,K$4-1,FALSE),""))</f>
        <v/>
      </c>
      <c r="L397" s="79" t="str">
        <f ca="1">IF($C397="סה""כ",SUM(INDIRECT(ADDRESS(6,COLUMN())&amp;":"&amp;ADDRESS(ROW()-1,COLUMN()))),IFERROR(VLOOKUP($C397,הכנסות!$B:$Y,L$4-1,FALSE),""))</f>
        <v/>
      </c>
      <c r="M397" s="79" t="str">
        <f ca="1">IF($C397="סה""כ",SUM(INDIRECT(ADDRESS(6,COLUMN())&amp;":"&amp;ADDRESS(ROW()-1,COLUMN()))),IFERROR(VLOOKUP($C397,הכנסות!$B:$Y,M$4-1,FALSE),""))</f>
        <v/>
      </c>
      <c r="N397" s="79" t="str">
        <f ca="1">IF($C397="סה""כ",SUM(INDIRECT(ADDRESS(6,COLUMN())&amp;":"&amp;ADDRESS(ROW()-1,COLUMN()))),IFERROR(VLOOKUP($C397,הכנסות!$B:$Y,N$4-1,FALSE),""))</f>
        <v/>
      </c>
      <c r="O397" s="79" t="str">
        <f ca="1">IF($C397="סה""כ",SUM(INDIRECT(ADDRESS(6,COLUMN())&amp;":"&amp;ADDRESS(ROW()-1,COLUMN()))),IFERROR(VLOOKUP($C397,הכנסות!$B:$Y,O$4-1,FALSE),""))</f>
        <v/>
      </c>
    </row>
    <row r="398" spans="1:15" ht="16.5" thickBot="1" x14ac:dyDescent="0.3">
      <c r="A398" s="52">
        <f t="shared" si="7"/>
        <v>0</v>
      </c>
      <c r="C398" s="75" t="str">
        <f>IF(OR(C397="סה""כ",C397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8" s="76" t="str">
        <f>IF(C398="סה""כ","",IFERROR(VLOOKUP($C398,הכנסות!$B:$X,5,FALSE),""))</f>
        <v/>
      </c>
      <c r="E398" s="77">
        <v>167435</v>
      </c>
      <c r="F398" s="77">
        <v>114565</v>
      </c>
      <c r="G398" s="77">
        <v>145246</v>
      </c>
      <c r="H398" s="78">
        <v>251440</v>
      </c>
      <c r="I398" s="78">
        <v>201029</v>
      </c>
      <c r="J398" s="78">
        <v>265358.28000000003</v>
      </c>
      <c r="K398" s="79" t="str">
        <f ca="1">IF($C398="סה""כ",SUM(INDIRECT(ADDRESS(6,COLUMN())&amp;":"&amp;ADDRESS(ROW()-1,COLUMN()))),IFERROR(VLOOKUP($C398,הכנסות!$B:$Y,K$4-1,FALSE),""))</f>
        <v/>
      </c>
      <c r="L398" s="79" t="str">
        <f ca="1">IF($C398="סה""כ",SUM(INDIRECT(ADDRESS(6,COLUMN())&amp;":"&amp;ADDRESS(ROW()-1,COLUMN()))),IFERROR(VLOOKUP($C398,הכנסות!$B:$Y,L$4-1,FALSE),""))</f>
        <v/>
      </c>
      <c r="M398" s="79" t="str">
        <f ca="1">IF($C398="סה""כ",SUM(INDIRECT(ADDRESS(6,COLUMN())&amp;":"&amp;ADDRESS(ROW()-1,COLUMN()))),IFERROR(VLOOKUP($C398,הכנסות!$B:$Y,M$4-1,FALSE),""))</f>
        <v/>
      </c>
      <c r="N398" s="79" t="str">
        <f ca="1">IF($C398="סה""כ",SUM(INDIRECT(ADDRESS(6,COLUMN())&amp;":"&amp;ADDRESS(ROW()-1,COLUMN()))),IFERROR(VLOOKUP($C398,הכנסות!$B:$Y,N$4-1,FALSE),""))</f>
        <v/>
      </c>
      <c r="O398" s="79" t="str">
        <f ca="1">IF($C398="סה""כ",SUM(INDIRECT(ADDRESS(6,COLUMN())&amp;":"&amp;ADDRESS(ROW()-1,COLUMN()))),IFERROR(VLOOKUP($C398,הכנסות!$B:$Y,O$4-1,FALSE),""))</f>
        <v/>
      </c>
    </row>
    <row r="399" spans="1:15" ht="16.5" thickBot="1" x14ac:dyDescent="0.3">
      <c r="A399" s="52">
        <f t="shared" si="7"/>
        <v>0</v>
      </c>
      <c r="C399" s="75" t="str">
        <f>IF(OR(C398="סה""כ",C398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399" s="76" t="str">
        <f>IF(C399="סה""כ","",IFERROR(VLOOKUP($C399,הכנסות!$B:$X,5,FALSE),""))</f>
        <v/>
      </c>
      <c r="E399" s="77">
        <v>167435</v>
      </c>
      <c r="F399" s="77">
        <v>114565</v>
      </c>
      <c r="G399" s="77">
        <v>145246</v>
      </c>
      <c r="H399" s="78">
        <v>251440</v>
      </c>
      <c r="I399" s="78">
        <v>201029</v>
      </c>
      <c r="J399" s="78">
        <v>265358.28000000003</v>
      </c>
      <c r="K399" s="79" t="str">
        <f ca="1">IF($C399="סה""כ",SUM(INDIRECT(ADDRESS(6,COLUMN())&amp;":"&amp;ADDRESS(ROW()-1,COLUMN()))),IFERROR(VLOOKUP($C399,הכנסות!$B:$Y,K$4-1,FALSE),""))</f>
        <v/>
      </c>
      <c r="L399" s="79" t="str">
        <f ca="1">IF($C399="סה""כ",SUM(INDIRECT(ADDRESS(6,COLUMN())&amp;":"&amp;ADDRESS(ROW()-1,COLUMN()))),IFERROR(VLOOKUP($C399,הכנסות!$B:$Y,L$4-1,FALSE),""))</f>
        <v/>
      </c>
      <c r="M399" s="79" t="str">
        <f ca="1">IF($C399="סה""כ",SUM(INDIRECT(ADDRESS(6,COLUMN())&amp;":"&amp;ADDRESS(ROW()-1,COLUMN()))),IFERROR(VLOOKUP($C399,הכנסות!$B:$Y,M$4-1,FALSE),""))</f>
        <v/>
      </c>
      <c r="N399" s="79" t="str">
        <f ca="1">IF($C399="סה""כ",SUM(INDIRECT(ADDRESS(6,COLUMN())&amp;":"&amp;ADDRESS(ROW()-1,COLUMN()))),IFERROR(VLOOKUP($C399,הכנסות!$B:$Y,N$4-1,FALSE),""))</f>
        <v/>
      </c>
      <c r="O399" s="79" t="str">
        <f ca="1">IF($C399="סה""כ",SUM(INDIRECT(ADDRESS(6,COLUMN())&amp;":"&amp;ADDRESS(ROW()-1,COLUMN()))),IFERROR(VLOOKUP($C399,הכנסות!$B:$Y,O$4-1,FALSE),""))</f>
        <v/>
      </c>
    </row>
    <row r="400" spans="1:15" ht="16.5" thickBot="1" x14ac:dyDescent="0.3">
      <c r="A400" s="52">
        <f t="shared" si="7"/>
        <v>0</v>
      </c>
      <c r="C400" s="75" t="str">
        <f>IF(OR(C399="סה""כ",C399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0" s="76" t="str">
        <f>IF(C400="סה""כ","",IFERROR(VLOOKUP($C400,הכנסות!$B:$X,5,FALSE),""))</f>
        <v/>
      </c>
      <c r="E400" s="77">
        <v>167435</v>
      </c>
      <c r="F400" s="77">
        <v>114565</v>
      </c>
      <c r="G400" s="77">
        <v>145246</v>
      </c>
      <c r="H400" s="78">
        <v>251440</v>
      </c>
      <c r="I400" s="78">
        <v>201029</v>
      </c>
      <c r="J400" s="78">
        <v>265358.28000000003</v>
      </c>
      <c r="K400" s="79" t="str">
        <f ca="1">IF($C400="סה""כ",SUM(INDIRECT(ADDRESS(6,COLUMN())&amp;":"&amp;ADDRESS(ROW()-1,COLUMN()))),IFERROR(VLOOKUP($C400,הכנסות!$B:$Y,K$4-1,FALSE),""))</f>
        <v/>
      </c>
      <c r="L400" s="79" t="str">
        <f ca="1">IF($C400="סה""כ",SUM(INDIRECT(ADDRESS(6,COLUMN())&amp;":"&amp;ADDRESS(ROW()-1,COLUMN()))),IFERROR(VLOOKUP($C400,הכנסות!$B:$Y,L$4-1,FALSE),""))</f>
        <v/>
      </c>
      <c r="M400" s="79" t="str">
        <f ca="1">IF($C400="סה""כ",SUM(INDIRECT(ADDRESS(6,COLUMN())&amp;":"&amp;ADDRESS(ROW()-1,COLUMN()))),IFERROR(VLOOKUP($C400,הכנסות!$B:$Y,M$4-1,FALSE),""))</f>
        <v/>
      </c>
      <c r="N400" s="79" t="str">
        <f ca="1">IF($C400="סה""כ",SUM(INDIRECT(ADDRESS(6,COLUMN())&amp;":"&amp;ADDRESS(ROW()-1,COLUMN()))),IFERROR(VLOOKUP($C400,הכנסות!$B:$Y,N$4-1,FALSE),""))</f>
        <v/>
      </c>
      <c r="O400" s="79" t="str">
        <f ca="1">IF($C400="סה""כ",SUM(INDIRECT(ADDRESS(6,COLUMN())&amp;":"&amp;ADDRESS(ROW()-1,COLUMN()))),IFERROR(VLOOKUP($C400,הכנסות!$B:$Y,O$4-1,FALSE),""))</f>
        <v/>
      </c>
    </row>
    <row r="401" spans="1:15" ht="16.5" thickBot="1" x14ac:dyDescent="0.3">
      <c r="A401" s="52">
        <f t="shared" si="7"/>
        <v>0</v>
      </c>
      <c r="C401" s="75" t="str">
        <f>IF(OR(C400="סה""כ",C400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1" s="76" t="str">
        <f>IF(C401="סה""כ","",IFERROR(VLOOKUP($C401,הכנסות!$B:$X,5,FALSE),""))</f>
        <v/>
      </c>
      <c r="E401" s="77">
        <v>167435</v>
      </c>
      <c r="F401" s="77">
        <v>114565</v>
      </c>
      <c r="G401" s="77">
        <v>145246</v>
      </c>
      <c r="H401" s="78">
        <v>251440</v>
      </c>
      <c r="I401" s="78">
        <v>201029</v>
      </c>
      <c r="J401" s="78">
        <v>265358.28000000003</v>
      </c>
      <c r="K401" s="79" t="str">
        <f ca="1">IF($C401="סה""כ",SUM(INDIRECT(ADDRESS(6,COLUMN())&amp;":"&amp;ADDRESS(ROW()-1,COLUMN()))),IFERROR(VLOOKUP($C401,הכנסות!$B:$Y,K$4-1,FALSE),""))</f>
        <v/>
      </c>
      <c r="L401" s="79" t="str">
        <f ca="1">IF($C401="סה""כ",SUM(INDIRECT(ADDRESS(6,COLUMN())&amp;":"&amp;ADDRESS(ROW()-1,COLUMN()))),IFERROR(VLOOKUP($C401,הכנסות!$B:$Y,L$4-1,FALSE),""))</f>
        <v/>
      </c>
      <c r="M401" s="79" t="str">
        <f ca="1">IF($C401="סה""כ",SUM(INDIRECT(ADDRESS(6,COLUMN())&amp;":"&amp;ADDRESS(ROW()-1,COLUMN()))),IFERROR(VLOOKUP($C401,הכנסות!$B:$Y,M$4-1,FALSE),""))</f>
        <v/>
      </c>
      <c r="N401" s="79" t="str">
        <f ca="1">IF($C401="סה""כ",SUM(INDIRECT(ADDRESS(6,COLUMN())&amp;":"&amp;ADDRESS(ROW()-1,COLUMN()))),IFERROR(VLOOKUP($C401,הכנסות!$B:$Y,N$4-1,FALSE),""))</f>
        <v/>
      </c>
      <c r="O401" s="79" t="str">
        <f ca="1">IF($C401="סה""כ",SUM(INDIRECT(ADDRESS(6,COLUMN())&amp;":"&amp;ADDRESS(ROW()-1,COLUMN()))),IFERROR(VLOOKUP($C401,הכנסות!$B:$Y,O$4-1,FALSE),""))</f>
        <v/>
      </c>
    </row>
    <row r="402" spans="1:15" ht="16.5" thickBot="1" x14ac:dyDescent="0.3">
      <c r="A402" s="52">
        <f t="shared" si="7"/>
        <v>0</v>
      </c>
      <c r="C402" s="75" t="str">
        <f>IF(OR(C401="סה""כ",C401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2" s="76" t="str">
        <f>IF(C402="סה""כ","",IFERROR(VLOOKUP($C402,הכנסות!$B:$X,5,FALSE),""))</f>
        <v/>
      </c>
      <c r="E402" s="77">
        <v>167435</v>
      </c>
      <c r="F402" s="77">
        <v>114565</v>
      </c>
      <c r="G402" s="77">
        <v>145246</v>
      </c>
      <c r="H402" s="78">
        <v>251440</v>
      </c>
      <c r="I402" s="78">
        <v>201029</v>
      </c>
      <c r="J402" s="78">
        <v>265358.28000000003</v>
      </c>
      <c r="K402" s="79" t="str">
        <f ca="1">IF($C402="סה""כ",SUM(INDIRECT(ADDRESS(6,COLUMN())&amp;":"&amp;ADDRESS(ROW()-1,COLUMN()))),IFERROR(VLOOKUP($C402,הכנסות!$B:$Y,K$4-1,FALSE),""))</f>
        <v/>
      </c>
      <c r="L402" s="79" t="str">
        <f ca="1">IF($C402="סה""כ",SUM(INDIRECT(ADDRESS(6,COLUMN())&amp;":"&amp;ADDRESS(ROW()-1,COLUMN()))),IFERROR(VLOOKUP($C402,הכנסות!$B:$Y,L$4-1,FALSE),""))</f>
        <v/>
      </c>
      <c r="M402" s="79" t="str">
        <f ca="1">IF($C402="סה""כ",SUM(INDIRECT(ADDRESS(6,COLUMN())&amp;":"&amp;ADDRESS(ROW()-1,COLUMN()))),IFERROR(VLOOKUP($C402,הכנסות!$B:$Y,M$4-1,FALSE),""))</f>
        <v/>
      </c>
      <c r="N402" s="79" t="str">
        <f ca="1">IF($C402="סה""כ",SUM(INDIRECT(ADDRESS(6,COLUMN())&amp;":"&amp;ADDRESS(ROW()-1,COLUMN()))),IFERROR(VLOOKUP($C402,הכנסות!$B:$Y,N$4-1,FALSE),""))</f>
        <v/>
      </c>
      <c r="O402" s="79" t="str">
        <f ca="1">IF($C402="סה""כ",SUM(INDIRECT(ADDRESS(6,COLUMN())&amp;":"&amp;ADDRESS(ROW()-1,COLUMN()))),IFERROR(VLOOKUP($C402,הכנסות!$B:$Y,O$4-1,FALSE),""))</f>
        <v/>
      </c>
    </row>
    <row r="403" spans="1:15" ht="16.5" thickBot="1" x14ac:dyDescent="0.3">
      <c r="A403" s="52">
        <f t="shared" si="7"/>
        <v>0</v>
      </c>
      <c r="C403" s="75" t="str">
        <f>IF(OR(C402="סה""כ",C402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3" s="76" t="str">
        <f>IF(C403="סה""כ","",IFERROR(VLOOKUP($C403,הכנסות!$B:$X,5,FALSE),""))</f>
        <v/>
      </c>
      <c r="E403" s="77">
        <v>167435</v>
      </c>
      <c r="F403" s="77">
        <v>114565</v>
      </c>
      <c r="G403" s="77">
        <v>145246</v>
      </c>
      <c r="H403" s="78">
        <v>251440</v>
      </c>
      <c r="I403" s="78">
        <v>201029</v>
      </c>
      <c r="J403" s="78">
        <v>265358.28000000003</v>
      </c>
      <c r="K403" s="79" t="str">
        <f ca="1">IF($C403="סה""כ",SUM(INDIRECT(ADDRESS(6,COLUMN())&amp;":"&amp;ADDRESS(ROW()-1,COLUMN()))),IFERROR(VLOOKUP($C403,הכנסות!$B:$Y,K$4-1,FALSE),""))</f>
        <v/>
      </c>
      <c r="L403" s="79" t="str">
        <f ca="1">IF($C403="סה""כ",SUM(INDIRECT(ADDRESS(6,COLUMN())&amp;":"&amp;ADDRESS(ROW()-1,COLUMN()))),IFERROR(VLOOKUP($C403,הכנסות!$B:$Y,L$4-1,FALSE),""))</f>
        <v/>
      </c>
      <c r="M403" s="79" t="str">
        <f ca="1">IF($C403="סה""כ",SUM(INDIRECT(ADDRESS(6,COLUMN())&amp;":"&amp;ADDRESS(ROW()-1,COLUMN()))),IFERROR(VLOOKUP($C403,הכנסות!$B:$Y,M$4-1,FALSE),""))</f>
        <v/>
      </c>
      <c r="N403" s="79" t="str">
        <f ca="1">IF($C403="סה""כ",SUM(INDIRECT(ADDRESS(6,COLUMN())&amp;":"&amp;ADDRESS(ROW()-1,COLUMN()))),IFERROR(VLOOKUP($C403,הכנסות!$B:$Y,N$4-1,FALSE),""))</f>
        <v/>
      </c>
      <c r="O403" s="79" t="str">
        <f ca="1">IF($C403="סה""כ",SUM(INDIRECT(ADDRESS(6,COLUMN())&amp;":"&amp;ADDRESS(ROW()-1,COLUMN()))),IFERROR(VLOOKUP($C403,הכנסות!$B:$Y,O$4-1,FALSE),""))</f>
        <v/>
      </c>
    </row>
    <row r="404" spans="1:15" ht="16.5" thickBot="1" x14ac:dyDescent="0.3">
      <c r="A404" s="52">
        <f t="shared" si="7"/>
        <v>0</v>
      </c>
      <c r="C404" s="75" t="str">
        <f>IF(OR(C403="סה""כ",C403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4" s="76" t="str">
        <f>IF(C404="סה""כ","",IFERROR(VLOOKUP($C404,הכנסות!$B:$X,5,FALSE),""))</f>
        <v/>
      </c>
      <c r="E404" s="77">
        <v>167435</v>
      </c>
      <c r="F404" s="77">
        <v>114565</v>
      </c>
      <c r="G404" s="77">
        <v>145246</v>
      </c>
      <c r="H404" s="78">
        <v>251440</v>
      </c>
      <c r="I404" s="78">
        <v>201029</v>
      </c>
      <c r="J404" s="78">
        <v>265358.28000000003</v>
      </c>
      <c r="K404" s="79" t="str">
        <f ca="1">IF($C404="סה""כ",SUM(INDIRECT(ADDRESS(6,COLUMN())&amp;":"&amp;ADDRESS(ROW()-1,COLUMN()))),IFERROR(VLOOKUP($C404,הכנסות!$B:$Y,K$4-1,FALSE),""))</f>
        <v/>
      </c>
      <c r="L404" s="79" t="str">
        <f ca="1">IF($C404="סה""כ",SUM(INDIRECT(ADDRESS(6,COLUMN())&amp;":"&amp;ADDRESS(ROW()-1,COLUMN()))),IFERROR(VLOOKUP($C404,הכנסות!$B:$Y,L$4-1,FALSE),""))</f>
        <v/>
      </c>
      <c r="M404" s="79" t="str">
        <f ca="1">IF($C404="סה""כ",SUM(INDIRECT(ADDRESS(6,COLUMN())&amp;":"&amp;ADDRESS(ROW()-1,COLUMN()))),IFERROR(VLOOKUP($C404,הכנסות!$B:$Y,M$4-1,FALSE),""))</f>
        <v/>
      </c>
      <c r="N404" s="79" t="str">
        <f ca="1">IF($C404="סה""כ",SUM(INDIRECT(ADDRESS(6,COLUMN())&amp;":"&amp;ADDRESS(ROW()-1,COLUMN()))),IFERROR(VLOOKUP($C404,הכנסות!$B:$Y,N$4-1,FALSE),""))</f>
        <v/>
      </c>
      <c r="O404" s="79" t="str">
        <f ca="1">IF($C404="סה""כ",SUM(INDIRECT(ADDRESS(6,COLUMN())&amp;":"&amp;ADDRESS(ROW()-1,COLUMN()))),IFERROR(VLOOKUP($C404,הכנסות!$B:$Y,O$4-1,FALSE),""))</f>
        <v/>
      </c>
    </row>
    <row r="405" spans="1:15" ht="16.5" thickBot="1" x14ac:dyDescent="0.3">
      <c r="A405" s="52">
        <f t="shared" si="7"/>
        <v>0</v>
      </c>
      <c r="C405" s="75" t="str">
        <f>IF(OR(C404="סה""כ",C404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5" s="76" t="str">
        <f>IF(C405="סה""כ","",IFERROR(VLOOKUP($C405,הכנסות!$B:$X,5,FALSE),""))</f>
        <v/>
      </c>
      <c r="E405" s="77">
        <v>167435</v>
      </c>
      <c r="F405" s="77">
        <v>114565</v>
      </c>
      <c r="G405" s="77">
        <v>145246</v>
      </c>
      <c r="H405" s="78">
        <v>251440</v>
      </c>
      <c r="I405" s="78">
        <v>201029</v>
      </c>
      <c r="J405" s="78">
        <v>265358.28000000003</v>
      </c>
      <c r="K405" s="79" t="str">
        <f ca="1">IF($C405="סה""כ",SUM(INDIRECT(ADDRESS(6,COLUMN())&amp;":"&amp;ADDRESS(ROW()-1,COLUMN()))),IFERROR(VLOOKUP($C405,הכנסות!$B:$Y,K$4-1,FALSE),""))</f>
        <v/>
      </c>
      <c r="L405" s="79" t="str">
        <f ca="1">IF($C405="סה""כ",SUM(INDIRECT(ADDRESS(6,COLUMN())&amp;":"&amp;ADDRESS(ROW()-1,COLUMN()))),IFERROR(VLOOKUP($C405,הכנסות!$B:$Y,L$4-1,FALSE),""))</f>
        <v/>
      </c>
      <c r="M405" s="79" t="str">
        <f ca="1">IF($C405="סה""כ",SUM(INDIRECT(ADDRESS(6,COLUMN())&amp;":"&amp;ADDRESS(ROW()-1,COLUMN()))),IFERROR(VLOOKUP($C405,הכנסות!$B:$Y,M$4-1,FALSE),""))</f>
        <v/>
      </c>
      <c r="N405" s="79" t="str">
        <f ca="1">IF($C405="סה""כ",SUM(INDIRECT(ADDRESS(6,COLUMN())&amp;":"&amp;ADDRESS(ROW()-1,COLUMN()))),IFERROR(VLOOKUP($C405,הכנסות!$B:$Y,N$4-1,FALSE),""))</f>
        <v/>
      </c>
      <c r="O405" s="79" t="str">
        <f ca="1">IF($C405="סה""כ",SUM(INDIRECT(ADDRESS(6,COLUMN())&amp;":"&amp;ADDRESS(ROW()-1,COLUMN()))),IFERROR(VLOOKUP($C405,הכנסות!$B:$Y,O$4-1,FALSE),""))</f>
        <v/>
      </c>
    </row>
    <row r="406" spans="1:15" ht="16.5" thickBot="1" x14ac:dyDescent="0.3">
      <c r="A406" s="52">
        <f t="shared" si="7"/>
        <v>0</v>
      </c>
      <c r="C406" s="75" t="str">
        <f>IF(OR(C405="סה""כ",C405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6" s="76" t="str">
        <f>IF(C406="סה""כ","",IFERROR(VLOOKUP($C406,הכנסות!$B:$X,5,FALSE),""))</f>
        <v/>
      </c>
      <c r="E406" s="77">
        <v>167435</v>
      </c>
      <c r="F406" s="77">
        <v>114565</v>
      </c>
      <c r="G406" s="77">
        <v>145246</v>
      </c>
      <c r="H406" s="78">
        <v>251440</v>
      </c>
      <c r="I406" s="78">
        <v>201029</v>
      </c>
      <c r="J406" s="78">
        <v>265358.28000000003</v>
      </c>
      <c r="K406" s="79" t="str">
        <f ca="1">IF($C406="סה""כ",SUM(INDIRECT(ADDRESS(6,COLUMN())&amp;":"&amp;ADDRESS(ROW()-1,COLUMN()))),IFERROR(VLOOKUP($C406,הכנסות!$B:$Y,K$4-1,FALSE),""))</f>
        <v/>
      </c>
      <c r="L406" s="79" t="str">
        <f ca="1">IF($C406="סה""כ",SUM(INDIRECT(ADDRESS(6,COLUMN())&amp;":"&amp;ADDRESS(ROW()-1,COLUMN()))),IFERROR(VLOOKUP($C406,הכנסות!$B:$Y,L$4-1,FALSE),""))</f>
        <v/>
      </c>
      <c r="M406" s="79" t="str">
        <f ca="1">IF($C406="סה""כ",SUM(INDIRECT(ADDRESS(6,COLUMN())&amp;":"&amp;ADDRESS(ROW()-1,COLUMN()))),IFERROR(VLOOKUP($C406,הכנסות!$B:$Y,M$4-1,FALSE),""))</f>
        <v/>
      </c>
      <c r="N406" s="79" t="str">
        <f ca="1">IF($C406="סה""כ",SUM(INDIRECT(ADDRESS(6,COLUMN())&amp;":"&amp;ADDRESS(ROW()-1,COLUMN()))),IFERROR(VLOOKUP($C406,הכנסות!$B:$Y,N$4-1,FALSE),""))</f>
        <v/>
      </c>
      <c r="O406" s="79" t="str">
        <f ca="1">IF($C406="סה""כ",SUM(INDIRECT(ADDRESS(6,COLUMN())&amp;":"&amp;ADDRESS(ROW()-1,COLUMN()))),IFERROR(VLOOKUP($C406,הכנסות!$B:$Y,O$4-1,FALSE),""))</f>
        <v/>
      </c>
    </row>
    <row r="407" spans="1:15" ht="16.5" thickBot="1" x14ac:dyDescent="0.3">
      <c r="A407" s="52">
        <f t="shared" si="7"/>
        <v>0</v>
      </c>
      <c r="C407" s="75" t="str">
        <f>IF(OR(C406="סה""כ",C406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7" s="76" t="str">
        <f>IF(C407="סה""כ","",IFERROR(VLOOKUP($C407,הכנסות!$B:$X,5,FALSE),""))</f>
        <v/>
      </c>
      <c r="E407" s="77">
        <v>167435</v>
      </c>
      <c r="F407" s="77">
        <v>114565</v>
      </c>
      <c r="G407" s="77">
        <v>145246</v>
      </c>
      <c r="H407" s="78">
        <v>251440</v>
      </c>
      <c r="I407" s="78">
        <v>201029</v>
      </c>
      <c r="J407" s="78">
        <v>265358.28000000003</v>
      </c>
      <c r="K407" s="79" t="str">
        <f ca="1">IF($C407="סה""כ",SUM(INDIRECT(ADDRESS(6,COLUMN())&amp;":"&amp;ADDRESS(ROW()-1,COLUMN()))),IFERROR(VLOOKUP($C407,הכנסות!$B:$Y,K$4-1,FALSE),""))</f>
        <v/>
      </c>
      <c r="L407" s="79" t="str">
        <f ca="1">IF($C407="סה""כ",SUM(INDIRECT(ADDRESS(6,COLUMN())&amp;":"&amp;ADDRESS(ROW()-1,COLUMN()))),IFERROR(VLOOKUP($C407,הכנסות!$B:$Y,L$4-1,FALSE),""))</f>
        <v/>
      </c>
      <c r="M407" s="79" t="str">
        <f ca="1">IF($C407="סה""כ",SUM(INDIRECT(ADDRESS(6,COLUMN())&amp;":"&amp;ADDRESS(ROW()-1,COLUMN()))),IFERROR(VLOOKUP($C407,הכנסות!$B:$Y,M$4-1,FALSE),""))</f>
        <v/>
      </c>
      <c r="N407" s="79" t="str">
        <f ca="1">IF($C407="סה""כ",SUM(INDIRECT(ADDRESS(6,COLUMN())&amp;":"&amp;ADDRESS(ROW()-1,COLUMN()))),IFERROR(VLOOKUP($C407,הכנסות!$B:$Y,N$4-1,FALSE),""))</f>
        <v/>
      </c>
      <c r="O407" s="79" t="str">
        <f ca="1">IF($C407="סה""כ",SUM(INDIRECT(ADDRESS(6,COLUMN())&amp;":"&amp;ADDRESS(ROW()-1,COLUMN()))),IFERROR(VLOOKUP($C407,הכנסות!$B:$Y,O$4-1,FALSE),""))</f>
        <v/>
      </c>
    </row>
    <row r="408" spans="1:15" ht="16.5" thickBot="1" x14ac:dyDescent="0.3">
      <c r="A408" s="52">
        <f t="shared" si="7"/>
        <v>0</v>
      </c>
      <c r="C408" s="75" t="str">
        <f>IF(OR(C407="סה""כ",C407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8" s="76" t="str">
        <f>IF(C408="סה""כ","",IFERROR(VLOOKUP($C408,הכנסות!$B:$X,5,FALSE),""))</f>
        <v/>
      </c>
      <c r="E408" s="77">
        <v>167435</v>
      </c>
      <c r="F408" s="77">
        <v>114565</v>
      </c>
      <c r="G408" s="77">
        <v>145246</v>
      </c>
      <c r="H408" s="78">
        <v>251440</v>
      </c>
      <c r="I408" s="78">
        <v>201029</v>
      </c>
      <c r="J408" s="78">
        <v>265358.28000000003</v>
      </c>
      <c r="K408" s="79" t="str">
        <f ca="1">IF($C408="סה""כ",SUM(INDIRECT(ADDRESS(6,COLUMN())&amp;":"&amp;ADDRESS(ROW()-1,COLUMN()))),IFERROR(VLOOKUP($C408,הכנסות!$B:$Y,K$4-1,FALSE),""))</f>
        <v/>
      </c>
      <c r="L408" s="79" t="str">
        <f ca="1">IF($C408="סה""כ",SUM(INDIRECT(ADDRESS(6,COLUMN())&amp;":"&amp;ADDRESS(ROW()-1,COLUMN()))),IFERROR(VLOOKUP($C408,הכנסות!$B:$Y,L$4-1,FALSE),""))</f>
        <v/>
      </c>
      <c r="M408" s="79" t="str">
        <f ca="1">IF($C408="סה""כ",SUM(INDIRECT(ADDRESS(6,COLUMN())&amp;":"&amp;ADDRESS(ROW()-1,COLUMN()))),IFERROR(VLOOKUP($C408,הכנסות!$B:$Y,M$4-1,FALSE),""))</f>
        <v/>
      </c>
      <c r="N408" s="79" t="str">
        <f ca="1">IF($C408="סה""כ",SUM(INDIRECT(ADDRESS(6,COLUMN())&amp;":"&amp;ADDRESS(ROW()-1,COLUMN()))),IFERROR(VLOOKUP($C408,הכנסות!$B:$Y,N$4-1,FALSE),""))</f>
        <v/>
      </c>
      <c r="O408" s="79" t="str">
        <f ca="1">IF($C408="סה""כ",SUM(INDIRECT(ADDRESS(6,COLUMN())&amp;":"&amp;ADDRESS(ROW()-1,COLUMN()))),IFERROR(VLOOKUP($C408,הכנסות!$B:$Y,O$4-1,FALSE),""))</f>
        <v/>
      </c>
    </row>
    <row r="409" spans="1:15" ht="16.5" thickBot="1" x14ac:dyDescent="0.3">
      <c r="A409" s="52">
        <f t="shared" si="7"/>
        <v>0</v>
      </c>
      <c r="C409" s="75" t="str">
        <f>IF(OR(C408="סה""כ",C408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09" s="76" t="str">
        <f>IF(C409="סה""כ","",IFERROR(VLOOKUP($C409,הכנסות!$B:$X,5,FALSE),""))</f>
        <v/>
      </c>
      <c r="E409" s="77">
        <v>167435</v>
      </c>
      <c r="F409" s="77">
        <v>114565</v>
      </c>
      <c r="G409" s="77">
        <v>145246</v>
      </c>
      <c r="H409" s="78">
        <v>251440</v>
      </c>
      <c r="I409" s="78">
        <v>201029</v>
      </c>
      <c r="J409" s="78">
        <v>265358.28000000003</v>
      </c>
      <c r="K409" s="79" t="str">
        <f ca="1">IF($C409="סה""כ",SUM(INDIRECT(ADDRESS(6,COLUMN())&amp;":"&amp;ADDRESS(ROW()-1,COLUMN()))),IFERROR(VLOOKUP($C409,הכנסות!$B:$Y,K$4-1,FALSE),""))</f>
        <v/>
      </c>
      <c r="L409" s="79" t="str">
        <f ca="1">IF($C409="סה""כ",SUM(INDIRECT(ADDRESS(6,COLUMN())&amp;":"&amp;ADDRESS(ROW()-1,COLUMN()))),IFERROR(VLOOKUP($C409,הכנסות!$B:$Y,L$4-1,FALSE),""))</f>
        <v/>
      </c>
      <c r="M409" s="79" t="str">
        <f ca="1">IF($C409="סה""כ",SUM(INDIRECT(ADDRESS(6,COLUMN())&amp;":"&amp;ADDRESS(ROW()-1,COLUMN()))),IFERROR(VLOOKUP($C409,הכנסות!$B:$Y,M$4-1,FALSE),""))</f>
        <v/>
      </c>
      <c r="N409" s="79" t="str">
        <f ca="1">IF($C409="סה""כ",SUM(INDIRECT(ADDRESS(6,COLUMN())&amp;":"&amp;ADDRESS(ROW()-1,COLUMN()))),IFERROR(VLOOKUP($C409,הכנסות!$B:$Y,N$4-1,FALSE),""))</f>
        <v/>
      </c>
      <c r="O409" s="79" t="str">
        <f ca="1">IF($C409="סה""כ",SUM(INDIRECT(ADDRESS(6,COLUMN())&amp;":"&amp;ADDRESS(ROW()-1,COLUMN()))),IFERROR(VLOOKUP($C409,הכנסות!$B:$Y,O$4-1,FALSE),""))</f>
        <v/>
      </c>
    </row>
    <row r="410" spans="1:15" ht="16.5" thickBot="1" x14ac:dyDescent="0.3">
      <c r="A410" s="52">
        <f t="shared" si="7"/>
        <v>0</v>
      </c>
      <c r="C410" s="75" t="str">
        <f>IF(OR(C409="סה""כ",C409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0" s="76" t="str">
        <f>IF(C410="סה""כ","",IFERROR(VLOOKUP($C410,הכנסות!$B:$X,5,FALSE),""))</f>
        <v/>
      </c>
      <c r="E410" s="77">
        <v>167435</v>
      </c>
      <c r="F410" s="77">
        <v>114565</v>
      </c>
      <c r="G410" s="77">
        <v>145246</v>
      </c>
      <c r="H410" s="78">
        <v>251440</v>
      </c>
      <c r="I410" s="78">
        <v>201029</v>
      </c>
      <c r="J410" s="78">
        <v>265358.28000000003</v>
      </c>
      <c r="K410" s="79" t="str">
        <f ca="1">IF($C410="סה""כ",SUM(INDIRECT(ADDRESS(6,COLUMN())&amp;":"&amp;ADDRESS(ROW()-1,COLUMN()))),IFERROR(VLOOKUP($C410,הכנסות!$B:$Y,K$4-1,FALSE),""))</f>
        <v/>
      </c>
      <c r="L410" s="79" t="str">
        <f ca="1">IF($C410="סה""כ",SUM(INDIRECT(ADDRESS(6,COLUMN())&amp;":"&amp;ADDRESS(ROW()-1,COLUMN()))),IFERROR(VLOOKUP($C410,הכנסות!$B:$Y,L$4-1,FALSE),""))</f>
        <v/>
      </c>
      <c r="M410" s="79" t="str">
        <f ca="1">IF($C410="סה""כ",SUM(INDIRECT(ADDRESS(6,COLUMN())&amp;":"&amp;ADDRESS(ROW()-1,COLUMN()))),IFERROR(VLOOKUP($C410,הכנסות!$B:$Y,M$4-1,FALSE),""))</f>
        <v/>
      </c>
      <c r="N410" s="79" t="str">
        <f ca="1">IF($C410="סה""כ",SUM(INDIRECT(ADDRESS(6,COLUMN())&amp;":"&amp;ADDRESS(ROW()-1,COLUMN()))),IFERROR(VLOOKUP($C410,הכנסות!$B:$Y,N$4-1,FALSE),""))</f>
        <v/>
      </c>
      <c r="O410" s="79" t="str">
        <f ca="1">IF($C410="סה""כ",SUM(INDIRECT(ADDRESS(6,COLUMN())&amp;":"&amp;ADDRESS(ROW()-1,COLUMN()))),IFERROR(VLOOKUP($C410,הכנסות!$B:$Y,O$4-1,FALSE),""))</f>
        <v/>
      </c>
    </row>
    <row r="411" spans="1:15" ht="16.5" thickBot="1" x14ac:dyDescent="0.3">
      <c r="A411" s="52">
        <f t="shared" si="7"/>
        <v>0</v>
      </c>
      <c r="C411" s="75" t="str">
        <f>IF(OR(C410="סה""כ",C410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1" s="76" t="str">
        <f>IF(C411="סה""כ","",IFERROR(VLOOKUP($C411,הכנסות!$B:$X,5,FALSE),""))</f>
        <v/>
      </c>
      <c r="E411" s="77">
        <v>167435</v>
      </c>
      <c r="F411" s="77">
        <v>114565</v>
      </c>
      <c r="G411" s="77">
        <v>145246</v>
      </c>
      <c r="H411" s="78">
        <v>251440</v>
      </c>
      <c r="I411" s="78">
        <v>201029</v>
      </c>
      <c r="J411" s="78">
        <v>265358.28000000003</v>
      </c>
      <c r="K411" s="79" t="str">
        <f ca="1">IF($C411="סה""כ",SUM(INDIRECT(ADDRESS(6,COLUMN())&amp;":"&amp;ADDRESS(ROW()-1,COLUMN()))),IFERROR(VLOOKUP($C411,הכנסות!$B:$Y,K$4-1,FALSE),""))</f>
        <v/>
      </c>
      <c r="L411" s="79" t="str">
        <f ca="1">IF($C411="סה""כ",SUM(INDIRECT(ADDRESS(6,COLUMN())&amp;":"&amp;ADDRESS(ROW()-1,COLUMN()))),IFERROR(VLOOKUP($C411,הכנסות!$B:$Y,L$4-1,FALSE),""))</f>
        <v/>
      </c>
      <c r="M411" s="79" t="str">
        <f ca="1">IF($C411="סה""כ",SUM(INDIRECT(ADDRESS(6,COLUMN())&amp;":"&amp;ADDRESS(ROW()-1,COLUMN()))),IFERROR(VLOOKUP($C411,הכנסות!$B:$Y,M$4-1,FALSE),""))</f>
        <v/>
      </c>
      <c r="N411" s="79" t="str">
        <f ca="1">IF($C411="סה""כ",SUM(INDIRECT(ADDRESS(6,COLUMN())&amp;":"&amp;ADDRESS(ROW()-1,COLUMN()))),IFERROR(VLOOKUP($C411,הכנסות!$B:$Y,N$4-1,FALSE),""))</f>
        <v/>
      </c>
      <c r="O411" s="79" t="str">
        <f ca="1">IF($C411="סה""כ",SUM(INDIRECT(ADDRESS(6,COLUMN())&amp;":"&amp;ADDRESS(ROW()-1,COLUMN()))),IFERROR(VLOOKUP($C411,הכנסות!$B:$Y,O$4-1,FALSE),""))</f>
        <v/>
      </c>
    </row>
    <row r="412" spans="1:15" ht="16.5" thickBot="1" x14ac:dyDescent="0.3">
      <c r="A412" s="52">
        <f t="shared" si="7"/>
        <v>0</v>
      </c>
      <c r="C412" s="75" t="str">
        <f>IF(OR(C411="סה""כ",C411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2" s="76" t="str">
        <f>IF(C412="סה""כ","",IFERROR(VLOOKUP($C412,הכנסות!$B:$X,5,FALSE),""))</f>
        <v/>
      </c>
      <c r="E412" s="77">
        <v>167435</v>
      </c>
      <c r="F412" s="77">
        <v>114565</v>
      </c>
      <c r="G412" s="77">
        <v>145246</v>
      </c>
      <c r="H412" s="78">
        <v>251440</v>
      </c>
      <c r="I412" s="78">
        <v>201029</v>
      </c>
      <c r="J412" s="78">
        <v>265358.28000000003</v>
      </c>
      <c r="K412" s="79" t="str">
        <f ca="1">IF($C412="סה""כ",SUM(INDIRECT(ADDRESS(6,COLUMN())&amp;":"&amp;ADDRESS(ROW()-1,COLUMN()))),IFERROR(VLOOKUP($C412,הכנסות!$B:$Y,K$4-1,FALSE),""))</f>
        <v/>
      </c>
      <c r="L412" s="79" t="str">
        <f ca="1">IF($C412="סה""כ",SUM(INDIRECT(ADDRESS(6,COLUMN())&amp;":"&amp;ADDRESS(ROW()-1,COLUMN()))),IFERROR(VLOOKUP($C412,הכנסות!$B:$Y,L$4-1,FALSE),""))</f>
        <v/>
      </c>
      <c r="M412" s="79" t="str">
        <f ca="1">IF($C412="סה""כ",SUM(INDIRECT(ADDRESS(6,COLUMN())&amp;":"&amp;ADDRESS(ROW()-1,COLUMN()))),IFERROR(VLOOKUP($C412,הכנסות!$B:$Y,M$4-1,FALSE),""))</f>
        <v/>
      </c>
      <c r="N412" s="79" t="str">
        <f ca="1">IF($C412="סה""כ",SUM(INDIRECT(ADDRESS(6,COLUMN())&amp;":"&amp;ADDRESS(ROW()-1,COLUMN()))),IFERROR(VLOOKUP($C412,הכנסות!$B:$Y,N$4-1,FALSE),""))</f>
        <v/>
      </c>
      <c r="O412" s="79" t="str">
        <f ca="1">IF($C412="סה""כ",SUM(INDIRECT(ADDRESS(6,COLUMN())&amp;":"&amp;ADDRESS(ROW()-1,COLUMN()))),IFERROR(VLOOKUP($C412,הכנסות!$B:$Y,O$4-1,FALSE),""))</f>
        <v/>
      </c>
    </row>
    <row r="413" spans="1:15" ht="16.5" thickBot="1" x14ac:dyDescent="0.3">
      <c r="A413" s="52">
        <f t="shared" si="7"/>
        <v>0</v>
      </c>
      <c r="C413" s="75" t="str">
        <f>IF(OR(C412="סה""כ",C412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3" s="76" t="str">
        <f>IF(C413="סה""כ","",IFERROR(VLOOKUP($C413,הכנסות!$B:$X,5,FALSE),""))</f>
        <v/>
      </c>
      <c r="E413" s="77">
        <v>167435</v>
      </c>
      <c r="F413" s="77">
        <v>114565</v>
      </c>
      <c r="G413" s="77">
        <v>145246</v>
      </c>
      <c r="H413" s="78">
        <v>251440</v>
      </c>
      <c r="I413" s="78">
        <v>201029</v>
      </c>
      <c r="J413" s="78">
        <v>265358.28000000003</v>
      </c>
      <c r="K413" s="79" t="str">
        <f ca="1">IF($C413="סה""כ",SUM(INDIRECT(ADDRESS(6,COLUMN())&amp;":"&amp;ADDRESS(ROW()-1,COLUMN()))),IFERROR(VLOOKUP($C413,הכנסות!$B:$Y,K$4-1,FALSE),""))</f>
        <v/>
      </c>
      <c r="L413" s="79" t="str">
        <f ca="1">IF($C413="סה""כ",SUM(INDIRECT(ADDRESS(6,COLUMN())&amp;":"&amp;ADDRESS(ROW()-1,COLUMN()))),IFERROR(VLOOKUP($C413,הכנסות!$B:$Y,L$4-1,FALSE),""))</f>
        <v/>
      </c>
      <c r="M413" s="79" t="str">
        <f ca="1">IF($C413="סה""כ",SUM(INDIRECT(ADDRESS(6,COLUMN())&amp;":"&amp;ADDRESS(ROW()-1,COLUMN()))),IFERROR(VLOOKUP($C413,הכנסות!$B:$Y,M$4-1,FALSE),""))</f>
        <v/>
      </c>
      <c r="N413" s="79" t="str">
        <f ca="1">IF($C413="סה""כ",SUM(INDIRECT(ADDRESS(6,COLUMN())&amp;":"&amp;ADDRESS(ROW()-1,COLUMN()))),IFERROR(VLOOKUP($C413,הכנסות!$B:$Y,N$4-1,FALSE),""))</f>
        <v/>
      </c>
      <c r="O413" s="79" t="str">
        <f ca="1">IF($C413="סה""כ",SUM(INDIRECT(ADDRESS(6,COLUMN())&amp;":"&amp;ADDRESS(ROW()-1,COLUMN()))),IFERROR(VLOOKUP($C413,הכנסות!$B:$Y,O$4-1,FALSE),""))</f>
        <v/>
      </c>
    </row>
    <row r="414" spans="1:15" ht="16.5" thickBot="1" x14ac:dyDescent="0.3">
      <c r="A414" s="52">
        <f t="shared" si="7"/>
        <v>0</v>
      </c>
      <c r="C414" s="75" t="str">
        <f>IF(OR(C413="סה""כ",C413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4" s="76" t="str">
        <f>IF(C414="סה""כ","",IFERROR(VLOOKUP($C414,הכנסות!$B:$X,5,FALSE),""))</f>
        <v/>
      </c>
      <c r="E414" s="77">
        <v>167435</v>
      </c>
      <c r="F414" s="77">
        <v>114565</v>
      </c>
      <c r="G414" s="77">
        <v>145246</v>
      </c>
      <c r="H414" s="78">
        <v>251440</v>
      </c>
      <c r="I414" s="78">
        <v>201029</v>
      </c>
      <c r="J414" s="78">
        <v>265358.28000000003</v>
      </c>
      <c r="K414" s="79" t="str">
        <f ca="1">IF($C414="סה""כ",SUM(INDIRECT(ADDRESS(6,COLUMN())&amp;":"&amp;ADDRESS(ROW()-1,COLUMN()))),IFERROR(VLOOKUP($C414,הכנסות!$B:$Y,K$4-1,FALSE),""))</f>
        <v/>
      </c>
      <c r="L414" s="79" t="str">
        <f ca="1">IF($C414="סה""כ",SUM(INDIRECT(ADDRESS(6,COLUMN())&amp;":"&amp;ADDRESS(ROW()-1,COLUMN()))),IFERROR(VLOOKUP($C414,הכנסות!$B:$Y,L$4-1,FALSE),""))</f>
        <v/>
      </c>
      <c r="M414" s="79" t="str">
        <f ca="1">IF($C414="סה""כ",SUM(INDIRECT(ADDRESS(6,COLUMN())&amp;":"&amp;ADDRESS(ROW()-1,COLUMN()))),IFERROR(VLOOKUP($C414,הכנסות!$B:$Y,M$4-1,FALSE),""))</f>
        <v/>
      </c>
      <c r="N414" s="79" t="str">
        <f ca="1">IF($C414="סה""כ",SUM(INDIRECT(ADDRESS(6,COLUMN())&amp;":"&amp;ADDRESS(ROW()-1,COLUMN()))),IFERROR(VLOOKUP($C414,הכנסות!$B:$Y,N$4-1,FALSE),""))</f>
        <v/>
      </c>
      <c r="O414" s="79" t="str">
        <f ca="1">IF($C414="סה""כ",SUM(INDIRECT(ADDRESS(6,COLUMN())&amp;":"&amp;ADDRESS(ROW()-1,COLUMN()))),IFERROR(VLOOKUP($C414,הכנסות!$B:$Y,O$4-1,FALSE),""))</f>
        <v/>
      </c>
    </row>
    <row r="415" spans="1:15" ht="16.5" thickBot="1" x14ac:dyDescent="0.3">
      <c r="A415" s="52">
        <f t="shared" si="7"/>
        <v>0</v>
      </c>
      <c r="C415" s="75" t="str">
        <f>IF(OR(C414="סה""כ",C414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5" s="76" t="str">
        <f>IF(C415="סה""כ","",IFERROR(VLOOKUP($C415,הכנסות!$B:$X,5,FALSE),""))</f>
        <v/>
      </c>
      <c r="E415" s="77">
        <v>167435</v>
      </c>
      <c r="F415" s="77">
        <v>114565</v>
      </c>
      <c r="G415" s="77">
        <v>145246</v>
      </c>
      <c r="H415" s="78">
        <v>251440</v>
      </c>
      <c r="I415" s="78">
        <v>201029</v>
      </c>
      <c r="J415" s="78">
        <v>265358.28000000003</v>
      </c>
      <c r="K415" s="79" t="str">
        <f ca="1">IF($C415="סה""כ",SUM(INDIRECT(ADDRESS(6,COLUMN())&amp;":"&amp;ADDRESS(ROW()-1,COLUMN()))),IFERROR(VLOOKUP($C415,הכנסות!$B:$Y,K$4-1,FALSE),""))</f>
        <v/>
      </c>
      <c r="L415" s="79" t="str">
        <f ca="1">IF($C415="סה""כ",SUM(INDIRECT(ADDRESS(6,COLUMN())&amp;":"&amp;ADDRESS(ROW()-1,COLUMN()))),IFERROR(VLOOKUP($C415,הכנסות!$B:$Y,L$4-1,FALSE),""))</f>
        <v/>
      </c>
      <c r="M415" s="79" t="str">
        <f ca="1">IF($C415="סה""כ",SUM(INDIRECT(ADDRESS(6,COLUMN())&amp;":"&amp;ADDRESS(ROW()-1,COLUMN()))),IFERROR(VLOOKUP($C415,הכנסות!$B:$Y,M$4-1,FALSE),""))</f>
        <v/>
      </c>
      <c r="N415" s="79" t="str">
        <f ca="1">IF($C415="סה""כ",SUM(INDIRECT(ADDRESS(6,COLUMN())&amp;":"&amp;ADDRESS(ROW()-1,COLUMN()))),IFERROR(VLOOKUP($C415,הכנסות!$B:$Y,N$4-1,FALSE),""))</f>
        <v/>
      </c>
      <c r="O415" s="79" t="str">
        <f ca="1">IF($C415="סה""כ",SUM(INDIRECT(ADDRESS(6,COLUMN())&amp;":"&amp;ADDRESS(ROW()-1,COLUMN()))),IFERROR(VLOOKUP($C415,הכנסות!$B:$Y,O$4-1,FALSE),""))</f>
        <v/>
      </c>
    </row>
    <row r="416" spans="1:15" ht="16.5" thickBot="1" x14ac:dyDescent="0.3">
      <c r="A416" s="52">
        <f t="shared" si="7"/>
        <v>0</v>
      </c>
      <c r="C416" s="75" t="str">
        <f>IF(OR(C415="סה""כ",C415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6" s="76" t="str">
        <f>IF(C416="סה""כ","",IFERROR(VLOOKUP($C416,הכנסות!$B:$X,5,FALSE),""))</f>
        <v/>
      </c>
      <c r="E416" s="77">
        <v>167435</v>
      </c>
      <c r="F416" s="77">
        <v>114565</v>
      </c>
      <c r="G416" s="77">
        <v>145246</v>
      </c>
      <c r="H416" s="78">
        <v>251440</v>
      </c>
      <c r="I416" s="78">
        <v>201029</v>
      </c>
      <c r="J416" s="78">
        <v>265358.28000000003</v>
      </c>
      <c r="K416" s="79" t="str">
        <f ca="1">IF($C416="סה""כ",SUM(INDIRECT(ADDRESS(6,COLUMN())&amp;":"&amp;ADDRESS(ROW()-1,COLUMN()))),IFERROR(VLOOKUP($C416,הכנסות!$B:$Y,K$4-1,FALSE),""))</f>
        <v/>
      </c>
      <c r="L416" s="79" t="str">
        <f ca="1">IF($C416="סה""כ",SUM(INDIRECT(ADDRESS(6,COLUMN())&amp;":"&amp;ADDRESS(ROW()-1,COLUMN()))),IFERROR(VLOOKUP($C416,הכנסות!$B:$Y,L$4-1,FALSE),""))</f>
        <v/>
      </c>
      <c r="M416" s="79" t="str">
        <f ca="1">IF($C416="סה""כ",SUM(INDIRECT(ADDRESS(6,COLUMN())&amp;":"&amp;ADDRESS(ROW()-1,COLUMN()))),IFERROR(VLOOKUP($C416,הכנסות!$B:$Y,M$4-1,FALSE),""))</f>
        <v/>
      </c>
      <c r="N416" s="79" t="str">
        <f ca="1">IF($C416="סה""כ",SUM(INDIRECT(ADDRESS(6,COLUMN())&amp;":"&amp;ADDRESS(ROW()-1,COLUMN()))),IFERROR(VLOOKUP($C416,הכנסות!$B:$Y,N$4-1,FALSE),""))</f>
        <v/>
      </c>
      <c r="O416" s="79" t="str">
        <f ca="1">IF($C416="סה""כ",SUM(INDIRECT(ADDRESS(6,COLUMN())&amp;":"&amp;ADDRESS(ROW()-1,COLUMN()))),IFERROR(VLOOKUP($C416,הכנסות!$B:$Y,O$4-1,FALSE),""))</f>
        <v/>
      </c>
    </row>
    <row r="417" spans="1:15" ht="16.5" thickBot="1" x14ac:dyDescent="0.3">
      <c r="A417" s="52">
        <f t="shared" si="7"/>
        <v>0</v>
      </c>
      <c r="C417" s="75" t="str">
        <f>IF(OR(C416="סה""כ",C416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7" s="76" t="str">
        <f>IF(C417="סה""כ","",IFERROR(VLOOKUP($C417,הכנסות!$B:$X,5,FALSE),""))</f>
        <v/>
      </c>
      <c r="E417" s="77">
        <v>167435</v>
      </c>
      <c r="F417" s="77">
        <v>114565</v>
      </c>
      <c r="G417" s="77">
        <v>145246</v>
      </c>
      <c r="H417" s="78">
        <v>251440</v>
      </c>
      <c r="I417" s="78">
        <v>201029</v>
      </c>
      <c r="J417" s="78">
        <v>265358.28000000003</v>
      </c>
      <c r="K417" s="79" t="str">
        <f ca="1">IF($C417="סה""כ",SUM(INDIRECT(ADDRESS(6,COLUMN())&amp;":"&amp;ADDRESS(ROW()-1,COLUMN()))),IFERROR(VLOOKUP($C417,הכנסות!$B:$Y,K$4-1,FALSE),""))</f>
        <v/>
      </c>
      <c r="L417" s="79" t="str">
        <f ca="1">IF($C417="סה""כ",SUM(INDIRECT(ADDRESS(6,COLUMN())&amp;":"&amp;ADDRESS(ROW()-1,COLUMN()))),IFERROR(VLOOKUP($C417,הכנסות!$B:$Y,L$4-1,FALSE),""))</f>
        <v/>
      </c>
      <c r="M417" s="79" t="str">
        <f ca="1">IF($C417="סה""כ",SUM(INDIRECT(ADDRESS(6,COLUMN())&amp;":"&amp;ADDRESS(ROW()-1,COLUMN()))),IFERROR(VLOOKUP($C417,הכנסות!$B:$Y,M$4-1,FALSE),""))</f>
        <v/>
      </c>
      <c r="N417" s="79" t="str">
        <f ca="1">IF($C417="סה""כ",SUM(INDIRECT(ADDRESS(6,COLUMN())&amp;":"&amp;ADDRESS(ROW()-1,COLUMN()))),IFERROR(VLOOKUP($C417,הכנסות!$B:$Y,N$4-1,FALSE),""))</f>
        <v/>
      </c>
      <c r="O417" s="79" t="str">
        <f ca="1">IF($C417="סה""כ",SUM(INDIRECT(ADDRESS(6,COLUMN())&amp;":"&amp;ADDRESS(ROW()-1,COLUMN()))),IFERROR(VLOOKUP($C417,הכנסות!$B:$Y,O$4-1,FALSE),""))</f>
        <v/>
      </c>
    </row>
    <row r="418" spans="1:15" ht="16.5" thickBot="1" x14ac:dyDescent="0.3">
      <c r="A418" s="52">
        <f t="shared" si="7"/>
        <v>0</v>
      </c>
      <c r="C418" s="75" t="str">
        <f>IF(OR(C417="סה""כ",C417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8" s="76" t="str">
        <f>IF(C418="סה""כ","",IFERROR(VLOOKUP($C418,הכנסות!$B:$X,5,FALSE),""))</f>
        <v/>
      </c>
      <c r="E418" s="77">
        <v>167435</v>
      </c>
      <c r="F418" s="77">
        <v>114565</v>
      </c>
      <c r="G418" s="77">
        <v>145246</v>
      </c>
      <c r="H418" s="78">
        <v>251440</v>
      </c>
      <c r="I418" s="78">
        <v>201029</v>
      </c>
      <c r="J418" s="78">
        <v>265358.28000000003</v>
      </c>
      <c r="K418" s="79" t="str">
        <f ca="1">IF($C418="סה""כ",SUM(INDIRECT(ADDRESS(6,COLUMN())&amp;":"&amp;ADDRESS(ROW()-1,COLUMN()))),IFERROR(VLOOKUP($C418,הכנסות!$B:$Y,K$4-1,FALSE),""))</f>
        <v/>
      </c>
      <c r="L418" s="79" t="str">
        <f ca="1">IF($C418="סה""כ",SUM(INDIRECT(ADDRESS(6,COLUMN())&amp;":"&amp;ADDRESS(ROW()-1,COLUMN()))),IFERROR(VLOOKUP($C418,הכנסות!$B:$Y,L$4-1,FALSE),""))</f>
        <v/>
      </c>
      <c r="M418" s="79" t="str">
        <f ca="1">IF($C418="סה""כ",SUM(INDIRECT(ADDRESS(6,COLUMN())&amp;":"&amp;ADDRESS(ROW()-1,COLUMN()))),IFERROR(VLOOKUP($C418,הכנסות!$B:$Y,M$4-1,FALSE),""))</f>
        <v/>
      </c>
      <c r="N418" s="79" t="str">
        <f ca="1">IF($C418="סה""כ",SUM(INDIRECT(ADDRESS(6,COLUMN())&amp;":"&amp;ADDRESS(ROW()-1,COLUMN()))),IFERROR(VLOOKUP($C418,הכנסות!$B:$Y,N$4-1,FALSE),""))</f>
        <v/>
      </c>
      <c r="O418" s="79" t="str">
        <f ca="1">IF($C418="סה""כ",SUM(INDIRECT(ADDRESS(6,COLUMN())&amp;":"&amp;ADDRESS(ROW()-1,COLUMN()))),IFERROR(VLOOKUP($C418,הכנסות!$B:$Y,O$4-1,FALSE),""))</f>
        <v/>
      </c>
    </row>
    <row r="419" spans="1:15" ht="16.5" thickBot="1" x14ac:dyDescent="0.3">
      <c r="A419" s="52">
        <f t="shared" si="7"/>
        <v>0</v>
      </c>
      <c r="C419" s="75" t="str">
        <f>IF(OR(C418="סה""כ",C418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19" s="76" t="str">
        <f>IF(C419="סה""כ","",IFERROR(VLOOKUP($C419,הכנסות!$B:$X,5,FALSE),""))</f>
        <v/>
      </c>
      <c r="E419" s="77">
        <v>167435</v>
      </c>
      <c r="F419" s="77">
        <v>114565</v>
      </c>
      <c r="G419" s="77">
        <v>145246</v>
      </c>
      <c r="H419" s="78">
        <v>251440</v>
      </c>
      <c r="I419" s="78">
        <v>201029</v>
      </c>
      <c r="J419" s="78">
        <v>265358.28000000003</v>
      </c>
      <c r="K419" s="79" t="str">
        <f ca="1">IF($C419="סה""כ",SUM(INDIRECT(ADDRESS(6,COLUMN())&amp;":"&amp;ADDRESS(ROW()-1,COLUMN()))),IFERROR(VLOOKUP($C419,הכנסות!$B:$Y,K$4-1,FALSE),""))</f>
        <v/>
      </c>
      <c r="L419" s="79" t="str">
        <f ca="1">IF($C419="סה""כ",SUM(INDIRECT(ADDRESS(6,COLUMN())&amp;":"&amp;ADDRESS(ROW()-1,COLUMN()))),IFERROR(VLOOKUP($C419,הכנסות!$B:$Y,L$4-1,FALSE),""))</f>
        <v/>
      </c>
      <c r="M419" s="79" t="str">
        <f ca="1">IF($C419="סה""כ",SUM(INDIRECT(ADDRESS(6,COLUMN())&amp;":"&amp;ADDRESS(ROW()-1,COLUMN()))),IFERROR(VLOOKUP($C419,הכנסות!$B:$Y,M$4-1,FALSE),""))</f>
        <v/>
      </c>
      <c r="N419" s="79" t="str">
        <f ca="1">IF($C419="סה""כ",SUM(INDIRECT(ADDRESS(6,COLUMN())&amp;":"&amp;ADDRESS(ROW()-1,COLUMN()))),IFERROR(VLOOKUP($C419,הכנסות!$B:$Y,N$4-1,FALSE),""))</f>
        <v/>
      </c>
      <c r="O419" s="79" t="str">
        <f ca="1">IF($C419="סה""כ",SUM(INDIRECT(ADDRESS(6,COLUMN())&amp;":"&amp;ADDRESS(ROW()-1,COLUMN()))),IFERROR(VLOOKUP($C419,הכנסות!$B:$Y,O$4-1,FALSE),""))</f>
        <v/>
      </c>
    </row>
    <row r="420" spans="1:15" ht="16.5" thickBot="1" x14ac:dyDescent="0.3">
      <c r="A420" s="52">
        <f t="shared" si="7"/>
        <v>0</v>
      </c>
      <c r="C420" s="75" t="str">
        <f>IF(OR(C419="סה""כ",C419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0" s="76" t="str">
        <f>IF(C420="סה""כ","",IFERROR(VLOOKUP($C420,הכנסות!$B:$X,5,FALSE),""))</f>
        <v/>
      </c>
      <c r="E420" s="77">
        <v>167435</v>
      </c>
      <c r="F420" s="77">
        <v>114565</v>
      </c>
      <c r="G420" s="77">
        <v>145246</v>
      </c>
      <c r="H420" s="78">
        <v>251440</v>
      </c>
      <c r="I420" s="78">
        <v>201029</v>
      </c>
      <c r="J420" s="78">
        <v>265358.28000000003</v>
      </c>
      <c r="K420" s="79" t="str">
        <f ca="1">IF($C420="סה""כ",SUM(INDIRECT(ADDRESS(6,COLUMN())&amp;":"&amp;ADDRESS(ROW()-1,COLUMN()))),IFERROR(VLOOKUP($C420,הכנסות!$B:$Y,K$4-1,FALSE),""))</f>
        <v/>
      </c>
      <c r="L420" s="79" t="str">
        <f ca="1">IF($C420="סה""כ",SUM(INDIRECT(ADDRESS(6,COLUMN())&amp;":"&amp;ADDRESS(ROW()-1,COLUMN()))),IFERROR(VLOOKUP($C420,הכנסות!$B:$Y,L$4-1,FALSE),""))</f>
        <v/>
      </c>
      <c r="M420" s="79" t="str">
        <f ca="1">IF($C420="סה""כ",SUM(INDIRECT(ADDRESS(6,COLUMN())&amp;":"&amp;ADDRESS(ROW()-1,COLUMN()))),IFERROR(VLOOKUP($C420,הכנסות!$B:$Y,M$4-1,FALSE),""))</f>
        <v/>
      </c>
      <c r="N420" s="79" t="str">
        <f ca="1">IF($C420="סה""כ",SUM(INDIRECT(ADDRESS(6,COLUMN())&amp;":"&amp;ADDRESS(ROW()-1,COLUMN()))),IFERROR(VLOOKUP($C420,הכנסות!$B:$Y,N$4-1,FALSE),""))</f>
        <v/>
      </c>
      <c r="O420" s="79" t="str">
        <f ca="1">IF($C420="סה""כ",SUM(INDIRECT(ADDRESS(6,COLUMN())&amp;":"&amp;ADDRESS(ROW()-1,COLUMN()))),IFERROR(VLOOKUP($C420,הכנסות!$B:$Y,O$4-1,FALSE),""))</f>
        <v/>
      </c>
    </row>
    <row r="421" spans="1:15" ht="16.5" thickBot="1" x14ac:dyDescent="0.3">
      <c r="A421" s="52">
        <f t="shared" si="7"/>
        <v>0</v>
      </c>
      <c r="C421" s="75" t="str">
        <f>IF(OR(C420="סה""כ",C420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1" s="76" t="str">
        <f>IF(C421="סה""כ","",IFERROR(VLOOKUP($C421,הכנסות!$B:$X,5,FALSE),""))</f>
        <v/>
      </c>
      <c r="E421" s="77">
        <v>167435</v>
      </c>
      <c r="F421" s="77">
        <v>114565</v>
      </c>
      <c r="G421" s="77">
        <v>145246</v>
      </c>
      <c r="H421" s="78">
        <v>251440</v>
      </c>
      <c r="I421" s="78">
        <v>201029</v>
      </c>
      <c r="J421" s="78">
        <v>265358.28000000003</v>
      </c>
      <c r="K421" s="79" t="str">
        <f ca="1">IF($C421="סה""כ",SUM(INDIRECT(ADDRESS(6,COLUMN())&amp;":"&amp;ADDRESS(ROW()-1,COLUMN()))),IFERROR(VLOOKUP($C421,הכנסות!$B:$Y,K$4-1,FALSE),""))</f>
        <v/>
      </c>
      <c r="L421" s="79" t="str">
        <f ca="1">IF($C421="סה""כ",SUM(INDIRECT(ADDRESS(6,COLUMN())&amp;":"&amp;ADDRESS(ROW()-1,COLUMN()))),IFERROR(VLOOKUP($C421,הכנסות!$B:$Y,L$4-1,FALSE),""))</f>
        <v/>
      </c>
      <c r="M421" s="79" t="str">
        <f ca="1">IF($C421="סה""כ",SUM(INDIRECT(ADDRESS(6,COLUMN())&amp;":"&amp;ADDRESS(ROW()-1,COLUMN()))),IFERROR(VLOOKUP($C421,הכנסות!$B:$Y,M$4-1,FALSE),""))</f>
        <v/>
      </c>
      <c r="N421" s="79" t="str">
        <f ca="1">IF($C421="סה""כ",SUM(INDIRECT(ADDRESS(6,COLUMN())&amp;":"&amp;ADDRESS(ROW()-1,COLUMN()))),IFERROR(VLOOKUP($C421,הכנסות!$B:$Y,N$4-1,FALSE),""))</f>
        <v/>
      </c>
      <c r="O421" s="79" t="str">
        <f ca="1">IF($C421="סה""כ",SUM(INDIRECT(ADDRESS(6,COLUMN())&amp;":"&amp;ADDRESS(ROW()-1,COLUMN()))),IFERROR(VLOOKUP($C421,הכנסות!$B:$Y,O$4-1,FALSE),""))</f>
        <v/>
      </c>
    </row>
    <row r="422" spans="1:15" ht="16.5" thickBot="1" x14ac:dyDescent="0.3">
      <c r="A422" s="52">
        <f t="shared" si="7"/>
        <v>0</v>
      </c>
      <c r="C422" s="75" t="str">
        <f>IF(OR(C421="סה""כ",C421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2" s="76" t="str">
        <f>IF(C422="סה""כ","",IFERROR(VLOOKUP($C422,הכנסות!$B:$X,5,FALSE),""))</f>
        <v/>
      </c>
      <c r="E422" s="77">
        <v>167435</v>
      </c>
      <c r="F422" s="77">
        <v>114565</v>
      </c>
      <c r="G422" s="77">
        <v>145246</v>
      </c>
      <c r="H422" s="78">
        <v>251440</v>
      </c>
      <c r="I422" s="78">
        <v>201029</v>
      </c>
      <c r="J422" s="78">
        <v>265358.28000000003</v>
      </c>
      <c r="K422" s="79" t="str">
        <f ca="1">IF($C422="סה""כ",SUM(INDIRECT(ADDRESS(6,COLUMN())&amp;":"&amp;ADDRESS(ROW()-1,COLUMN()))),IFERROR(VLOOKUP($C422,הכנסות!$B:$Y,K$4-1,FALSE),""))</f>
        <v/>
      </c>
      <c r="L422" s="79" t="str">
        <f ca="1">IF($C422="סה""כ",SUM(INDIRECT(ADDRESS(6,COLUMN())&amp;":"&amp;ADDRESS(ROW()-1,COLUMN()))),IFERROR(VLOOKUP($C422,הכנסות!$B:$Y,L$4-1,FALSE),""))</f>
        <v/>
      </c>
      <c r="M422" s="79" t="str">
        <f ca="1">IF($C422="סה""כ",SUM(INDIRECT(ADDRESS(6,COLUMN())&amp;":"&amp;ADDRESS(ROW()-1,COLUMN()))),IFERROR(VLOOKUP($C422,הכנסות!$B:$Y,M$4-1,FALSE),""))</f>
        <v/>
      </c>
      <c r="N422" s="79" t="str">
        <f ca="1">IF($C422="סה""כ",SUM(INDIRECT(ADDRESS(6,COLUMN())&amp;":"&amp;ADDRESS(ROW()-1,COLUMN()))),IFERROR(VLOOKUP($C422,הכנסות!$B:$Y,N$4-1,FALSE),""))</f>
        <v/>
      </c>
      <c r="O422" s="79" t="str">
        <f ca="1">IF($C422="סה""כ",SUM(INDIRECT(ADDRESS(6,COLUMN())&amp;":"&amp;ADDRESS(ROW()-1,COLUMN()))),IFERROR(VLOOKUP($C422,הכנסות!$B:$Y,O$4-1,FALSE),""))</f>
        <v/>
      </c>
    </row>
    <row r="423" spans="1:15" ht="16.5" thickBot="1" x14ac:dyDescent="0.3">
      <c r="A423" s="52">
        <f t="shared" si="7"/>
        <v>0</v>
      </c>
      <c r="C423" s="75" t="str">
        <f>IF(OR(C422="סה""כ",C422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3" s="76" t="str">
        <f>IF(C423="סה""כ","",IFERROR(VLOOKUP($C423,הכנסות!$B:$X,5,FALSE),""))</f>
        <v/>
      </c>
      <c r="E423" s="77">
        <v>167435</v>
      </c>
      <c r="F423" s="77">
        <v>114565</v>
      </c>
      <c r="G423" s="77">
        <v>145246</v>
      </c>
      <c r="H423" s="78">
        <v>251440</v>
      </c>
      <c r="I423" s="78">
        <v>201029</v>
      </c>
      <c r="J423" s="78">
        <v>265358.28000000003</v>
      </c>
      <c r="K423" s="79" t="str">
        <f ca="1">IF($C423="סה""כ",SUM(INDIRECT(ADDRESS(6,COLUMN())&amp;":"&amp;ADDRESS(ROW()-1,COLUMN()))),IFERROR(VLOOKUP($C423,הכנסות!$B:$Y,K$4-1,FALSE),""))</f>
        <v/>
      </c>
      <c r="L423" s="79" t="str">
        <f ca="1">IF($C423="סה""כ",SUM(INDIRECT(ADDRESS(6,COLUMN())&amp;":"&amp;ADDRESS(ROW()-1,COLUMN()))),IFERROR(VLOOKUP($C423,הכנסות!$B:$Y,L$4-1,FALSE),""))</f>
        <v/>
      </c>
      <c r="M423" s="79" t="str">
        <f ca="1">IF($C423="סה""כ",SUM(INDIRECT(ADDRESS(6,COLUMN())&amp;":"&amp;ADDRESS(ROW()-1,COLUMN()))),IFERROR(VLOOKUP($C423,הכנסות!$B:$Y,M$4-1,FALSE),""))</f>
        <v/>
      </c>
      <c r="N423" s="79" t="str">
        <f ca="1">IF($C423="סה""כ",SUM(INDIRECT(ADDRESS(6,COLUMN())&amp;":"&amp;ADDRESS(ROW()-1,COLUMN()))),IFERROR(VLOOKUP($C423,הכנסות!$B:$Y,N$4-1,FALSE),""))</f>
        <v/>
      </c>
      <c r="O423" s="79" t="str">
        <f ca="1">IF($C423="סה""כ",SUM(INDIRECT(ADDRESS(6,COLUMN())&amp;":"&amp;ADDRESS(ROW()-1,COLUMN()))),IFERROR(VLOOKUP($C423,הכנסות!$B:$Y,O$4-1,FALSE),""))</f>
        <v/>
      </c>
    </row>
    <row r="424" spans="1:15" ht="16.5" thickBot="1" x14ac:dyDescent="0.3">
      <c r="A424" s="52">
        <f t="shared" si="7"/>
        <v>0</v>
      </c>
      <c r="C424" s="75" t="str">
        <f>IF(OR(C423="סה""כ",C423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4" s="76" t="str">
        <f>IF(C424="סה""כ","",IFERROR(VLOOKUP($C424,הכנסות!$B:$X,5,FALSE),""))</f>
        <v/>
      </c>
      <c r="E424" s="77">
        <v>167435</v>
      </c>
      <c r="F424" s="77">
        <v>114565</v>
      </c>
      <c r="G424" s="77">
        <v>145246</v>
      </c>
      <c r="H424" s="78">
        <v>251440</v>
      </c>
      <c r="I424" s="78">
        <v>201029</v>
      </c>
      <c r="J424" s="78">
        <v>265358.28000000003</v>
      </c>
      <c r="K424" s="79" t="str">
        <f ca="1">IF($C424="סה""כ",SUM(INDIRECT(ADDRESS(6,COLUMN())&amp;":"&amp;ADDRESS(ROW()-1,COLUMN()))),IFERROR(VLOOKUP($C424,הכנסות!$B:$Y,K$4-1,FALSE),""))</f>
        <v/>
      </c>
      <c r="L424" s="79" t="str">
        <f ca="1">IF($C424="סה""כ",SUM(INDIRECT(ADDRESS(6,COLUMN())&amp;":"&amp;ADDRESS(ROW()-1,COLUMN()))),IFERROR(VLOOKUP($C424,הכנסות!$B:$Y,L$4-1,FALSE),""))</f>
        <v/>
      </c>
      <c r="M424" s="79" t="str">
        <f ca="1">IF($C424="סה""כ",SUM(INDIRECT(ADDRESS(6,COLUMN())&amp;":"&amp;ADDRESS(ROW()-1,COLUMN()))),IFERROR(VLOOKUP($C424,הכנסות!$B:$Y,M$4-1,FALSE),""))</f>
        <v/>
      </c>
      <c r="N424" s="79" t="str">
        <f ca="1">IF($C424="סה""כ",SUM(INDIRECT(ADDRESS(6,COLUMN())&amp;":"&amp;ADDRESS(ROW()-1,COLUMN()))),IFERROR(VLOOKUP($C424,הכנסות!$B:$Y,N$4-1,FALSE),""))</f>
        <v/>
      </c>
      <c r="O424" s="79" t="str">
        <f ca="1">IF($C424="סה""כ",SUM(INDIRECT(ADDRESS(6,COLUMN())&amp;":"&amp;ADDRESS(ROW()-1,COLUMN()))),IFERROR(VLOOKUP($C424,הכנסות!$B:$Y,O$4-1,FALSE),""))</f>
        <v/>
      </c>
    </row>
    <row r="425" spans="1:15" ht="16.5" thickBot="1" x14ac:dyDescent="0.3">
      <c r="A425" s="52">
        <f t="shared" si="7"/>
        <v>0</v>
      </c>
      <c r="C425" s="75" t="str">
        <f>IF(OR(C424="סה""כ",C424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5" s="76" t="str">
        <f>IF(C425="סה""כ","",IFERROR(VLOOKUP($C425,הכנסות!$B:$X,5,FALSE),""))</f>
        <v/>
      </c>
      <c r="E425" s="77">
        <v>167435</v>
      </c>
      <c r="F425" s="77">
        <v>114565</v>
      </c>
      <c r="G425" s="77">
        <v>145246</v>
      </c>
      <c r="H425" s="78">
        <v>251440</v>
      </c>
      <c r="I425" s="78">
        <v>201029</v>
      </c>
      <c r="J425" s="78">
        <v>265358.28000000003</v>
      </c>
      <c r="K425" s="79" t="str">
        <f ca="1">IF($C425="סה""כ",SUM(INDIRECT(ADDRESS(6,COLUMN())&amp;":"&amp;ADDRESS(ROW()-1,COLUMN()))),IFERROR(VLOOKUP($C425,הכנסות!$B:$Y,K$4-1,FALSE),""))</f>
        <v/>
      </c>
      <c r="L425" s="79" t="str">
        <f ca="1">IF($C425="סה""כ",SUM(INDIRECT(ADDRESS(6,COLUMN())&amp;":"&amp;ADDRESS(ROW()-1,COLUMN()))),IFERROR(VLOOKUP($C425,הכנסות!$B:$Y,L$4-1,FALSE),""))</f>
        <v/>
      </c>
      <c r="M425" s="79" t="str">
        <f ca="1">IF($C425="סה""כ",SUM(INDIRECT(ADDRESS(6,COLUMN())&amp;":"&amp;ADDRESS(ROW()-1,COLUMN()))),IFERROR(VLOOKUP($C425,הכנסות!$B:$Y,M$4-1,FALSE),""))</f>
        <v/>
      </c>
      <c r="N425" s="79" t="str">
        <f ca="1">IF($C425="סה""כ",SUM(INDIRECT(ADDRESS(6,COLUMN())&amp;":"&amp;ADDRESS(ROW()-1,COLUMN()))),IFERROR(VLOOKUP($C425,הכנסות!$B:$Y,N$4-1,FALSE),""))</f>
        <v/>
      </c>
      <c r="O425" s="79" t="str">
        <f ca="1">IF($C425="סה""כ",SUM(INDIRECT(ADDRESS(6,COLUMN())&amp;":"&amp;ADDRESS(ROW()-1,COLUMN()))),IFERROR(VLOOKUP($C425,הכנסות!$B:$Y,O$4-1,FALSE),""))</f>
        <v/>
      </c>
    </row>
    <row r="426" spans="1:15" ht="16.5" thickBot="1" x14ac:dyDescent="0.3">
      <c r="A426" s="52">
        <f t="shared" si="7"/>
        <v>0</v>
      </c>
      <c r="C426" s="75" t="str">
        <f>IF(OR(C425="סה""כ",C425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6" s="76" t="str">
        <f>IF(C426="סה""כ","",IFERROR(VLOOKUP($C426,הכנסות!$B:$X,5,FALSE),""))</f>
        <v/>
      </c>
      <c r="E426" s="77">
        <v>167435</v>
      </c>
      <c r="F426" s="77">
        <v>114565</v>
      </c>
      <c r="G426" s="77">
        <v>145246</v>
      </c>
      <c r="H426" s="78">
        <v>251440</v>
      </c>
      <c r="I426" s="78">
        <v>201029</v>
      </c>
      <c r="J426" s="78">
        <v>265358.28000000003</v>
      </c>
      <c r="K426" s="79" t="str">
        <f ca="1">IF($C426="סה""כ",SUM(INDIRECT(ADDRESS(6,COLUMN())&amp;":"&amp;ADDRESS(ROW()-1,COLUMN()))),IFERROR(VLOOKUP($C426,הכנסות!$B:$Y,K$4-1,FALSE),""))</f>
        <v/>
      </c>
      <c r="L426" s="79" t="str">
        <f ca="1">IF($C426="סה""כ",SUM(INDIRECT(ADDRESS(6,COLUMN())&amp;":"&amp;ADDRESS(ROW()-1,COLUMN()))),IFERROR(VLOOKUP($C426,הכנסות!$B:$Y,L$4-1,FALSE),""))</f>
        <v/>
      </c>
      <c r="M426" s="79" t="str">
        <f ca="1">IF($C426="סה""כ",SUM(INDIRECT(ADDRESS(6,COLUMN())&amp;":"&amp;ADDRESS(ROW()-1,COLUMN()))),IFERROR(VLOOKUP($C426,הכנסות!$B:$Y,M$4-1,FALSE),""))</f>
        <v/>
      </c>
      <c r="N426" s="79" t="str">
        <f ca="1">IF($C426="סה""כ",SUM(INDIRECT(ADDRESS(6,COLUMN())&amp;":"&amp;ADDRESS(ROW()-1,COLUMN()))),IFERROR(VLOOKUP($C426,הכנסות!$B:$Y,N$4-1,FALSE),""))</f>
        <v/>
      </c>
      <c r="O426" s="79" t="str">
        <f ca="1">IF($C426="סה""כ",SUM(INDIRECT(ADDRESS(6,COLUMN())&amp;":"&amp;ADDRESS(ROW()-1,COLUMN()))),IFERROR(VLOOKUP($C426,הכנסות!$B:$Y,O$4-1,FALSE),""))</f>
        <v/>
      </c>
    </row>
    <row r="427" spans="1:15" ht="16.5" thickBot="1" x14ac:dyDescent="0.3">
      <c r="A427" s="52">
        <f t="shared" si="7"/>
        <v>0</v>
      </c>
      <c r="C427" s="75" t="str">
        <f>IF(OR(C426="סה""כ",C426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7" s="76" t="str">
        <f>IF(C427="סה""כ","",IFERROR(VLOOKUP($C427,הכנסות!$B:$X,5,FALSE),""))</f>
        <v/>
      </c>
      <c r="E427" s="77">
        <v>167435</v>
      </c>
      <c r="F427" s="77">
        <v>114565</v>
      </c>
      <c r="G427" s="77">
        <v>145246</v>
      </c>
      <c r="H427" s="78">
        <v>251440</v>
      </c>
      <c r="I427" s="78">
        <v>201029</v>
      </c>
      <c r="J427" s="78">
        <v>265358.28000000003</v>
      </c>
      <c r="K427" s="79" t="str">
        <f ca="1">IF($C427="סה""כ",SUM(INDIRECT(ADDRESS(6,COLUMN())&amp;":"&amp;ADDRESS(ROW()-1,COLUMN()))),IFERROR(VLOOKUP($C427,הכנסות!$B:$Y,K$4-1,FALSE),""))</f>
        <v/>
      </c>
      <c r="L427" s="79" t="str">
        <f ca="1">IF($C427="סה""כ",SUM(INDIRECT(ADDRESS(6,COLUMN())&amp;":"&amp;ADDRESS(ROW()-1,COLUMN()))),IFERROR(VLOOKUP($C427,הכנסות!$B:$Y,L$4-1,FALSE),""))</f>
        <v/>
      </c>
      <c r="M427" s="79" t="str">
        <f ca="1">IF($C427="סה""כ",SUM(INDIRECT(ADDRESS(6,COLUMN())&amp;":"&amp;ADDRESS(ROW()-1,COLUMN()))),IFERROR(VLOOKUP($C427,הכנסות!$B:$Y,M$4-1,FALSE),""))</f>
        <v/>
      </c>
      <c r="N427" s="79" t="str">
        <f ca="1">IF($C427="סה""כ",SUM(INDIRECT(ADDRESS(6,COLUMN())&amp;":"&amp;ADDRESS(ROW()-1,COLUMN()))),IFERROR(VLOOKUP($C427,הכנסות!$B:$Y,N$4-1,FALSE),""))</f>
        <v/>
      </c>
      <c r="O427" s="79" t="str">
        <f ca="1">IF($C427="סה""כ",SUM(INDIRECT(ADDRESS(6,COLUMN())&amp;":"&amp;ADDRESS(ROW()-1,COLUMN()))),IFERROR(VLOOKUP($C427,הכנסות!$B:$Y,O$4-1,FALSE),""))</f>
        <v/>
      </c>
    </row>
    <row r="428" spans="1:15" ht="16.5" thickBot="1" x14ac:dyDescent="0.3">
      <c r="A428" s="52">
        <f t="shared" si="7"/>
        <v>0</v>
      </c>
      <c r="C428" s="75" t="str">
        <f>IF(OR(C427="סה""כ",C427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8" s="76" t="str">
        <f>IF(C428="סה""כ","",IFERROR(VLOOKUP($C428,הכנסות!$B:$X,5,FALSE),""))</f>
        <v/>
      </c>
      <c r="E428" s="77">
        <v>167435</v>
      </c>
      <c r="F428" s="77">
        <v>114565</v>
      </c>
      <c r="G428" s="77">
        <v>145246</v>
      </c>
      <c r="H428" s="78">
        <v>251440</v>
      </c>
      <c r="I428" s="78">
        <v>201029</v>
      </c>
      <c r="J428" s="78">
        <v>265358.28000000003</v>
      </c>
      <c r="K428" s="79" t="str">
        <f ca="1">IF($C428="סה""כ",SUM(INDIRECT(ADDRESS(6,COLUMN())&amp;":"&amp;ADDRESS(ROW()-1,COLUMN()))),IFERROR(VLOOKUP($C428,הכנסות!$B:$Y,K$4-1,FALSE),""))</f>
        <v/>
      </c>
      <c r="L428" s="79" t="str">
        <f ca="1">IF($C428="סה""כ",SUM(INDIRECT(ADDRESS(6,COLUMN())&amp;":"&amp;ADDRESS(ROW()-1,COLUMN()))),IFERROR(VLOOKUP($C428,הכנסות!$B:$Y,L$4-1,FALSE),""))</f>
        <v/>
      </c>
      <c r="M428" s="79" t="str">
        <f ca="1">IF($C428="סה""כ",SUM(INDIRECT(ADDRESS(6,COLUMN())&amp;":"&amp;ADDRESS(ROW()-1,COLUMN()))),IFERROR(VLOOKUP($C428,הכנסות!$B:$Y,M$4-1,FALSE),""))</f>
        <v/>
      </c>
      <c r="N428" s="79" t="str">
        <f ca="1">IF($C428="סה""כ",SUM(INDIRECT(ADDRESS(6,COLUMN())&amp;":"&amp;ADDRESS(ROW()-1,COLUMN()))),IFERROR(VLOOKUP($C428,הכנסות!$B:$Y,N$4-1,FALSE),""))</f>
        <v/>
      </c>
      <c r="O428" s="79" t="str">
        <f ca="1">IF($C428="סה""כ",SUM(INDIRECT(ADDRESS(6,COLUMN())&amp;":"&amp;ADDRESS(ROW()-1,COLUMN()))),IFERROR(VLOOKUP($C428,הכנסות!$B:$Y,O$4-1,FALSE),""))</f>
        <v/>
      </c>
    </row>
    <row r="429" spans="1:15" ht="16.5" thickBot="1" x14ac:dyDescent="0.3">
      <c r="A429" s="52">
        <f t="shared" si="7"/>
        <v>0</v>
      </c>
      <c r="C429" s="75" t="str">
        <f>IF(OR(C428="סה""כ",C428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29" s="76" t="str">
        <f>IF(C429="סה""כ","",IFERROR(VLOOKUP($C429,הכנסות!$B:$X,5,FALSE),""))</f>
        <v/>
      </c>
      <c r="E429" s="77">
        <v>167435</v>
      </c>
      <c r="F429" s="77">
        <v>114565</v>
      </c>
      <c r="G429" s="77">
        <v>145246</v>
      </c>
      <c r="H429" s="78">
        <v>251440</v>
      </c>
      <c r="I429" s="78">
        <v>201029</v>
      </c>
      <c r="J429" s="78">
        <v>265358.28000000003</v>
      </c>
      <c r="K429" s="79" t="str">
        <f ca="1">IF($C429="סה""כ",SUM(INDIRECT(ADDRESS(6,COLUMN())&amp;":"&amp;ADDRESS(ROW()-1,COLUMN()))),IFERROR(VLOOKUP($C429,הכנסות!$B:$Y,K$4-1,FALSE),""))</f>
        <v/>
      </c>
      <c r="L429" s="79" t="str">
        <f ca="1">IF($C429="סה""כ",SUM(INDIRECT(ADDRESS(6,COLUMN())&amp;":"&amp;ADDRESS(ROW()-1,COLUMN()))),IFERROR(VLOOKUP($C429,הכנסות!$B:$Y,L$4-1,FALSE),""))</f>
        <v/>
      </c>
      <c r="M429" s="79" t="str">
        <f ca="1">IF($C429="סה""כ",SUM(INDIRECT(ADDRESS(6,COLUMN())&amp;":"&amp;ADDRESS(ROW()-1,COLUMN()))),IFERROR(VLOOKUP($C429,הכנסות!$B:$Y,M$4-1,FALSE),""))</f>
        <v/>
      </c>
      <c r="N429" s="79" t="str">
        <f ca="1">IF($C429="סה""כ",SUM(INDIRECT(ADDRESS(6,COLUMN())&amp;":"&amp;ADDRESS(ROW()-1,COLUMN()))),IFERROR(VLOOKUP($C429,הכנסות!$B:$Y,N$4-1,FALSE),""))</f>
        <v/>
      </c>
      <c r="O429" s="79" t="str">
        <f ca="1">IF($C429="סה""כ",SUM(INDIRECT(ADDRESS(6,COLUMN())&amp;":"&amp;ADDRESS(ROW()-1,COLUMN()))),IFERROR(VLOOKUP($C429,הכנסות!$B:$Y,O$4-1,FALSE),""))</f>
        <v/>
      </c>
    </row>
    <row r="430" spans="1:15" ht="16.5" thickBot="1" x14ac:dyDescent="0.3">
      <c r="A430" s="52">
        <f t="shared" si="7"/>
        <v>0</v>
      </c>
      <c r="C430" s="75" t="str">
        <f>IF(OR(C429="סה""כ",C429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0" s="76" t="str">
        <f>IF(C430="סה""כ","",IFERROR(VLOOKUP($C430,הכנסות!$B:$X,5,FALSE),""))</f>
        <v/>
      </c>
      <c r="E430" s="77">
        <v>167435</v>
      </c>
      <c r="F430" s="77">
        <v>114565</v>
      </c>
      <c r="G430" s="77">
        <v>145246</v>
      </c>
      <c r="H430" s="78">
        <v>251440</v>
      </c>
      <c r="I430" s="78">
        <v>201029</v>
      </c>
      <c r="J430" s="78">
        <v>265358.28000000003</v>
      </c>
      <c r="K430" s="79" t="str">
        <f ca="1">IF($C430="סה""כ",SUM(INDIRECT(ADDRESS(6,COLUMN())&amp;":"&amp;ADDRESS(ROW()-1,COLUMN()))),IFERROR(VLOOKUP($C430,הכנסות!$B:$Y,K$4-1,FALSE),""))</f>
        <v/>
      </c>
      <c r="L430" s="79" t="str">
        <f ca="1">IF($C430="סה""כ",SUM(INDIRECT(ADDRESS(6,COLUMN())&amp;":"&amp;ADDRESS(ROW()-1,COLUMN()))),IFERROR(VLOOKUP($C430,הכנסות!$B:$Y,L$4-1,FALSE),""))</f>
        <v/>
      </c>
      <c r="M430" s="79" t="str">
        <f ca="1">IF($C430="סה""כ",SUM(INDIRECT(ADDRESS(6,COLUMN())&amp;":"&amp;ADDRESS(ROW()-1,COLUMN()))),IFERROR(VLOOKUP($C430,הכנסות!$B:$Y,M$4-1,FALSE),""))</f>
        <v/>
      </c>
      <c r="N430" s="79" t="str">
        <f ca="1">IF($C430="סה""כ",SUM(INDIRECT(ADDRESS(6,COLUMN())&amp;":"&amp;ADDRESS(ROW()-1,COLUMN()))),IFERROR(VLOOKUP($C430,הכנסות!$B:$Y,N$4-1,FALSE),""))</f>
        <v/>
      </c>
      <c r="O430" s="79" t="str">
        <f ca="1">IF($C430="סה""כ",SUM(INDIRECT(ADDRESS(6,COLUMN())&amp;":"&amp;ADDRESS(ROW()-1,COLUMN()))),IFERROR(VLOOKUP($C430,הכנסות!$B:$Y,O$4-1,FALSE),""))</f>
        <v/>
      </c>
    </row>
    <row r="431" spans="1:15" ht="16.5" thickBot="1" x14ac:dyDescent="0.3">
      <c r="A431" s="52">
        <f t="shared" si="7"/>
        <v>0</v>
      </c>
      <c r="C431" s="75" t="str">
        <f>IF(OR(C430="סה""כ",C430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1" s="76" t="str">
        <f>IF(C431="סה""כ","",IFERROR(VLOOKUP($C431,הכנסות!$B:$X,5,FALSE),""))</f>
        <v/>
      </c>
      <c r="E431" s="77">
        <v>167435</v>
      </c>
      <c r="F431" s="77">
        <v>114565</v>
      </c>
      <c r="G431" s="77">
        <v>145246</v>
      </c>
      <c r="H431" s="78">
        <v>251440</v>
      </c>
      <c r="I431" s="78">
        <v>201029</v>
      </c>
      <c r="J431" s="78">
        <v>265358.28000000003</v>
      </c>
      <c r="K431" s="79" t="str">
        <f ca="1">IF($C431="סה""כ",SUM(INDIRECT(ADDRESS(6,COLUMN())&amp;":"&amp;ADDRESS(ROW()-1,COLUMN()))),IFERROR(VLOOKUP($C431,הכנסות!$B:$Y,K$4-1,FALSE),""))</f>
        <v/>
      </c>
      <c r="L431" s="79" t="str">
        <f ca="1">IF($C431="סה""כ",SUM(INDIRECT(ADDRESS(6,COLUMN())&amp;":"&amp;ADDRESS(ROW()-1,COLUMN()))),IFERROR(VLOOKUP($C431,הכנסות!$B:$Y,L$4-1,FALSE),""))</f>
        <v/>
      </c>
      <c r="M431" s="79" t="str">
        <f ca="1">IF($C431="סה""כ",SUM(INDIRECT(ADDRESS(6,COLUMN())&amp;":"&amp;ADDRESS(ROW()-1,COLUMN()))),IFERROR(VLOOKUP($C431,הכנסות!$B:$Y,M$4-1,FALSE),""))</f>
        <v/>
      </c>
      <c r="N431" s="79" t="str">
        <f ca="1">IF($C431="סה""כ",SUM(INDIRECT(ADDRESS(6,COLUMN())&amp;":"&amp;ADDRESS(ROW()-1,COLUMN()))),IFERROR(VLOOKUP($C431,הכנסות!$B:$Y,N$4-1,FALSE),""))</f>
        <v/>
      </c>
      <c r="O431" s="79" t="str">
        <f ca="1">IF($C431="סה""כ",SUM(INDIRECT(ADDRESS(6,COLUMN())&amp;":"&amp;ADDRESS(ROW()-1,COLUMN()))),IFERROR(VLOOKUP($C431,הכנסות!$B:$Y,O$4-1,FALSE),""))</f>
        <v/>
      </c>
    </row>
    <row r="432" spans="1:15" ht="16.5" thickBot="1" x14ac:dyDescent="0.3">
      <c r="A432" s="52">
        <f t="shared" si="7"/>
        <v>0</v>
      </c>
      <c r="C432" s="75" t="str">
        <f>IF(OR(C431="סה""כ",C431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2" s="76" t="str">
        <f>IF(C432="סה""כ","",IFERROR(VLOOKUP($C432,הכנסות!$B:$X,5,FALSE),""))</f>
        <v/>
      </c>
      <c r="E432" s="77">
        <v>167435</v>
      </c>
      <c r="F432" s="77">
        <v>114565</v>
      </c>
      <c r="G432" s="77">
        <v>145246</v>
      </c>
      <c r="H432" s="78">
        <v>251440</v>
      </c>
      <c r="I432" s="78">
        <v>201029</v>
      </c>
      <c r="J432" s="78">
        <v>265358.28000000003</v>
      </c>
      <c r="K432" s="79" t="str">
        <f ca="1">IF($C432="סה""כ",SUM(INDIRECT(ADDRESS(6,COLUMN())&amp;":"&amp;ADDRESS(ROW()-1,COLUMN()))),IFERROR(VLOOKUP($C432,הכנסות!$B:$Y,K$4-1,FALSE),""))</f>
        <v/>
      </c>
      <c r="L432" s="79" t="str">
        <f ca="1">IF($C432="סה""כ",SUM(INDIRECT(ADDRESS(6,COLUMN())&amp;":"&amp;ADDRESS(ROW()-1,COLUMN()))),IFERROR(VLOOKUP($C432,הכנסות!$B:$Y,L$4-1,FALSE),""))</f>
        <v/>
      </c>
      <c r="M432" s="79" t="str">
        <f ca="1">IF($C432="סה""כ",SUM(INDIRECT(ADDRESS(6,COLUMN())&amp;":"&amp;ADDRESS(ROW()-1,COLUMN()))),IFERROR(VLOOKUP($C432,הכנסות!$B:$Y,M$4-1,FALSE),""))</f>
        <v/>
      </c>
      <c r="N432" s="79" t="str">
        <f ca="1">IF($C432="סה""כ",SUM(INDIRECT(ADDRESS(6,COLUMN())&amp;":"&amp;ADDRESS(ROW()-1,COLUMN()))),IFERROR(VLOOKUP($C432,הכנסות!$B:$Y,N$4-1,FALSE),""))</f>
        <v/>
      </c>
      <c r="O432" s="79" t="str">
        <f ca="1">IF($C432="סה""כ",SUM(INDIRECT(ADDRESS(6,COLUMN())&amp;":"&amp;ADDRESS(ROW()-1,COLUMN()))),IFERROR(VLOOKUP($C432,הכנסות!$B:$Y,O$4-1,FALSE),""))</f>
        <v/>
      </c>
    </row>
    <row r="433" spans="1:15" ht="16.5" thickBot="1" x14ac:dyDescent="0.3">
      <c r="A433" s="52">
        <f t="shared" si="7"/>
        <v>0</v>
      </c>
      <c r="C433" s="75" t="str">
        <f>IF(OR(C432="סה""כ",C432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3" s="76" t="str">
        <f>IF(C433="סה""כ","",IFERROR(VLOOKUP($C433,הכנסות!$B:$X,5,FALSE),""))</f>
        <v/>
      </c>
      <c r="E433" s="77">
        <v>167435</v>
      </c>
      <c r="F433" s="77">
        <v>114565</v>
      </c>
      <c r="G433" s="77">
        <v>145246</v>
      </c>
      <c r="H433" s="78">
        <v>251440</v>
      </c>
      <c r="I433" s="78">
        <v>201029</v>
      </c>
      <c r="J433" s="78">
        <v>265358.28000000003</v>
      </c>
      <c r="K433" s="79" t="str">
        <f ca="1">IF($C433="סה""כ",SUM(INDIRECT(ADDRESS(6,COLUMN())&amp;":"&amp;ADDRESS(ROW()-1,COLUMN()))),IFERROR(VLOOKUP($C433,הכנסות!$B:$Y,K$4-1,FALSE),""))</f>
        <v/>
      </c>
      <c r="L433" s="79" t="str">
        <f ca="1">IF($C433="סה""כ",SUM(INDIRECT(ADDRESS(6,COLUMN())&amp;":"&amp;ADDRESS(ROW()-1,COLUMN()))),IFERROR(VLOOKUP($C433,הכנסות!$B:$Y,L$4-1,FALSE),""))</f>
        <v/>
      </c>
      <c r="M433" s="79" t="str">
        <f ca="1">IF($C433="סה""כ",SUM(INDIRECT(ADDRESS(6,COLUMN())&amp;":"&amp;ADDRESS(ROW()-1,COLUMN()))),IFERROR(VLOOKUP($C433,הכנסות!$B:$Y,M$4-1,FALSE),""))</f>
        <v/>
      </c>
      <c r="N433" s="79" t="str">
        <f ca="1">IF($C433="סה""כ",SUM(INDIRECT(ADDRESS(6,COLUMN())&amp;":"&amp;ADDRESS(ROW()-1,COLUMN()))),IFERROR(VLOOKUP($C433,הכנסות!$B:$Y,N$4-1,FALSE),""))</f>
        <v/>
      </c>
      <c r="O433" s="79" t="str">
        <f ca="1">IF($C433="סה""כ",SUM(INDIRECT(ADDRESS(6,COLUMN())&amp;":"&amp;ADDRESS(ROW()-1,COLUMN()))),IFERROR(VLOOKUP($C433,הכנסות!$B:$Y,O$4-1,FALSE),""))</f>
        <v/>
      </c>
    </row>
    <row r="434" spans="1:15" ht="16.5" thickBot="1" x14ac:dyDescent="0.3">
      <c r="A434" s="52">
        <f t="shared" si="7"/>
        <v>0</v>
      </c>
      <c r="C434" s="75" t="str">
        <f>IF(OR(C433="סה""כ",C433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4" s="76" t="str">
        <f>IF(C434="סה""כ","",IFERROR(VLOOKUP($C434,הכנסות!$B:$X,5,FALSE),""))</f>
        <v/>
      </c>
      <c r="E434" s="77">
        <v>167435</v>
      </c>
      <c r="F434" s="77">
        <v>114565</v>
      </c>
      <c r="G434" s="77">
        <v>145246</v>
      </c>
      <c r="H434" s="78">
        <v>251440</v>
      </c>
      <c r="I434" s="78">
        <v>201029</v>
      </c>
      <c r="J434" s="78">
        <v>265358.28000000003</v>
      </c>
      <c r="K434" s="79" t="str">
        <f ca="1">IF($C434="סה""כ",SUM(INDIRECT(ADDRESS(6,COLUMN())&amp;":"&amp;ADDRESS(ROW()-1,COLUMN()))),IFERROR(VLOOKUP($C434,הכנסות!$B:$Y,K$4-1,FALSE),""))</f>
        <v/>
      </c>
      <c r="L434" s="79" t="str">
        <f ca="1">IF($C434="סה""כ",SUM(INDIRECT(ADDRESS(6,COLUMN())&amp;":"&amp;ADDRESS(ROW()-1,COLUMN()))),IFERROR(VLOOKUP($C434,הכנסות!$B:$Y,L$4-1,FALSE),""))</f>
        <v/>
      </c>
      <c r="M434" s="79" t="str">
        <f ca="1">IF($C434="סה""כ",SUM(INDIRECT(ADDRESS(6,COLUMN())&amp;":"&amp;ADDRESS(ROW()-1,COLUMN()))),IFERROR(VLOOKUP($C434,הכנסות!$B:$Y,M$4-1,FALSE),""))</f>
        <v/>
      </c>
      <c r="N434" s="79" t="str">
        <f ca="1">IF($C434="סה""כ",SUM(INDIRECT(ADDRESS(6,COLUMN())&amp;":"&amp;ADDRESS(ROW()-1,COLUMN()))),IFERROR(VLOOKUP($C434,הכנסות!$B:$Y,N$4-1,FALSE),""))</f>
        <v/>
      </c>
      <c r="O434" s="79" t="str">
        <f ca="1">IF($C434="סה""כ",SUM(INDIRECT(ADDRESS(6,COLUMN())&amp;":"&amp;ADDRESS(ROW()-1,COLUMN()))),IFERROR(VLOOKUP($C434,הכנסות!$B:$Y,O$4-1,FALSE),""))</f>
        <v/>
      </c>
    </row>
    <row r="435" spans="1:15" ht="16.5" thickBot="1" x14ac:dyDescent="0.3">
      <c r="A435" s="52">
        <f t="shared" si="7"/>
        <v>0</v>
      </c>
      <c r="C435" s="75" t="str">
        <f>IF(OR(C434="סה""כ",C434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5" s="76" t="str">
        <f>IF(C435="סה""כ","",IFERROR(VLOOKUP($C435,הכנסות!$B:$X,5,FALSE),""))</f>
        <v/>
      </c>
      <c r="E435" s="77">
        <v>167435</v>
      </c>
      <c r="F435" s="77">
        <v>114565</v>
      </c>
      <c r="G435" s="77">
        <v>145246</v>
      </c>
      <c r="H435" s="78">
        <v>251440</v>
      </c>
      <c r="I435" s="78">
        <v>201029</v>
      </c>
      <c r="J435" s="78">
        <v>265358.28000000003</v>
      </c>
      <c r="K435" s="79" t="str">
        <f ca="1">IF($C435="סה""כ",SUM(INDIRECT(ADDRESS(6,COLUMN())&amp;":"&amp;ADDRESS(ROW()-1,COLUMN()))),IFERROR(VLOOKUP($C435,הכנסות!$B:$Y,K$4-1,FALSE),""))</f>
        <v/>
      </c>
      <c r="L435" s="79" t="str">
        <f ca="1">IF($C435="סה""כ",SUM(INDIRECT(ADDRESS(6,COLUMN())&amp;":"&amp;ADDRESS(ROW()-1,COLUMN()))),IFERROR(VLOOKUP($C435,הכנסות!$B:$Y,L$4-1,FALSE),""))</f>
        <v/>
      </c>
      <c r="M435" s="79" t="str">
        <f ca="1">IF($C435="סה""כ",SUM(INDIRECT(ADDRESS(6,COLUMN())&amp;":"&amp;ADDRESS(ROW()-1,COLUMN()))),IFERROR(VLOOKUP($C435,הכנסות!$B:$Y,M$4-1,FALSE),""))</f>
        <v/>
      </c>
      <c r="N435" s="79" t="str">
        <f ca="1">IF($C435="סה""כ",SUM(INDIRECT(ADDRESS(6,COLUMN())&amp;":"&amp;ADDRESS(ROW()-1,COLUMN()))),IFERROR(VLOOKUP($C435,הכנסות!$B:$Y,N$4-1,FALSE),""))</f>
        <v/>
      </c>
      <c r="O435" s="79" t="str">
        <f ca="1">IF($C435="סה""כ",SUM(INDIRECT(ADDRESS(6,COLUMN())&amp;":"&amp;ADDRESS(ROW()-1,COLUMN()))),IFERROR(VLOOKUP($C435,הכנסות!$B:$Y,O$4-1,FALSE),""))</f>
        <v/>
      </c>
    </row>
    <row r="436" spans="1:15" ht="16.5" thickBot="1" x14ac:dyDescent="0.3">
      <c r="A436" s="52">
        <f t="shared" si="7"/>
        <v>0</v>
      </c>
      <c r="C436" s="75" t="str">
        <f>IF(OR(C435="סה""כ",C435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6" s="76" t="str">
        <f>IF(C436="סה""כ","",IFERROR(VLOOKUP($C436,הכנסות!$B:$X,5,FALSE),""))</f>
        <v/>
      </c>
      <c r="E436" s="77">
        <v>167435</v>
      </c>
      <c r="F436" s="77">
        <v>114565</v>
      </c>
      <c r="G436" s="77">
        <v>145246</v>
      </c>
      <c r="H436" s="78">
        <v>251440</v>
      </c>
      <c r="I436" s="78">
        <v>201029</v>
      </c>
      <c r="J436" s="78">
        <v>265358.28000000003</v>
      </c>
      <c r="K436" s="79" t="str">
        <f ca="1">IF($C436="סה""כ",SUM(INDIRECT(ADDRESS(6,COLUMN())&amp;":"&amp;ADDRESS(ROW()-1,COLUMN()))),IFERROR(VLOOKUP($C436,הכנסות!$B:$Y,K$4-1,FALSE),""))</f>
        <v/>
      </c>
      <c r="L436" s="79" t="str">
        <f ca="1">IF($C436="סה""כ",SUM(INDIRECT(ADDRESS(6,COLUMN())&amp;":"&amp;ADDRESS(ROW()-1,COLUMN()))),IFERROR(VLOOKUP($C436,הכנסות!$B:$Y,L$4-1,FALSE),""))</f>
        <v/>
      </c>
      <c r="M436" s="79" t="str">
        <f ca="1">IF($C436="סה""כ",SUM(INDIRECT(ADDRESS(6,COLUMN())&amp;":"&amp;ADDRESS(ROW()-1,COLUMN()))),IFERROR(VLOOKUP($C436,הכנסות!$B:$Y,M$4-1,FALSE),""))</f>
        <v/>
      </c>
      <c r="N436" s="79" t="str">
        <f ca="1">IF($C436="סה""כ",SUM(INDIRECT(ADDRESS(6,COLUMN())&amp;":"&amp;ADDRESS(ROW()-1,COLUMN()))),IFERROR(VLOOKUP($C436,הכנסות!$B:$Y,N$4-1,FALSE),""))</f>
        <v/>
      </c>
      <c r="O436" s="79" t="str">
        <f ca="1">IF($C436="סה""כ",SUM(INDIRECT(ADDRESS(6,COLUMN())&amp;":"&amp;ADDRESS(ROW()-1,COLUMN()))),IFERROR(VLOOKUP($C436,הכנסות!$B:$Y,O$4-1,FALSE),""))</f>
        <v/>
      </c>
    </row>
    <row r="437" spans="1:15" ht="16.5" thickBot="1" x14ac:dyDescent="0.3">
      <c r="A437" s="52">
        <f t="shared" si="7"/>
        <v>0</v>
      </c>
      <c r="C437" s="75" t="str">
        <f>IF(OR(C436="סה""כ",C436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7" s="76" t="str">
        <f>IF(C437="סה""כ","",IFERROR(VLOOKUP($C437,הכנסות!$B:$X,5,FALSE),""))</f>
        <v/>
      </c>
      <c r="E437" s="77">
        <v>167435</v>
      </c>
      <c r="F437" s="77">
        <v>114565</v>
      </c>
      <c r="G437" s="77">
        <v>145246</v>
      </c>
      <c r="H437" s="78">
        <v>251440</v>
      </c>
      <c r="I437" s="78">
        <v>201029</v>
      </c>
      <c r="J437" s="78">
        <v>265358.28000000003</v>
      </c>
      <c r="K437" s="79" t="str">
        <f ca="1">IF($C437="סה""כ",SUM(INDIRECT(ADDRESS(6,COLUMN())&amp;":"&amp;ADDRESS(ROW()-1,COLUMN()))),IFERROR(VLOOKUP($C437,הכנסות!$B:$Y,K$4-1,FALSE),""))</f>
        <v/>
      </c>
      <c r="L437" s="79" t="str">
        <f ca="1">IF($C437="סה""כ",SUM(INDIRECT(ADDRESS(6,COLUMN())&amp;":"&amp;ADDRESS(ROW()-1,COLUMN()))),IFERROR(VLOOKUP($C437,הכנסות!$B:$Y,L$4-1,FALSE),""))</f>
        <v/>
      </c>
      <c r="M437" s="79" t="str">
        <f ca="1">IF($C437="סה""כ",SUM(INDIRECT(ADDRESS(6,COLUMN())&amp;":"&amp;ADDRESS(ROW()-1,COLUMN()))),IFERROR(VLOOKUP($C437,הכנסות!$B:$Y,M$4-1,FALSE),""))</f>
        <v/>
      </c>
      <c r="N437" s="79" t="str">
        <f ca="1">IF($C437="סה""כ",SUM(INDIRECT(ADDRESS(6,COLUMN())&amp;":"&amp;ADDRESS(ROW()-1,COLUMN()))),IFERROR(VLOOKUP($C437,הכנסות!$B:$Y,N$4-1,FALSE),""))</f>
        <v/>
      </c>
      <c r="O437" s="79" t="str">
        <f ca="1">IF($C437="סה""כ",SUM(INDIRECT(ADDRESS(6,COLUMN())&amp;":"&amp;ADDRESS(ROW()-1,COLUMN()))),IFERROR(VLOOKUP($C437,הכנסות!$B:$Y,O$4-1,FALSE),""))</f>
        <v/>
      </c>
    </row>
    <row r="438" spans="1:15" ht="16.5" thickBot="1" x14ac:dyDescent="0.3">
      <c r="A438" s="52">
        <f t="shared" si="7"/>
        <v>0</v>
      </c>
      <c r="C438" s="75" t="str">
        <f>IF(OR(C437="סה""כ",C437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8" s="76" t="str">
        <f>IF(C438="סה""כ","",IFERROR(VLOOKUP($C438,הכנסות!$B:$X,5,FALSE),""))</f>
        <v/>
      </c>
      <c r="E438" s="77">
        <v>167435</v>
      </c>
      <c r="F438" s="77">
        <v>114565</v>
      </c>
      <c r="G438" s="77">
        <v>145246</v>
      </c>
      <c r="H438" s="78">
        <v>251440</v>
      </c>
      <c r="I438" s="78">
        <v>201029</v>
      </c>
      <c r="J438" s="78">
        <v>265358.28000000003</v>
      </c>
      <c r="K438" s="79" t="str">
        <f ca="1">IF($C438="סה""כ",SUM(INDIRECT(ADDRESS(6,COLUMN())&amp;":"&amp;ADDRESS(ROW()-1,COLUMN()))),IFERROR(VLOOKUP($C438,הכנסות!$B:$Y,K$4-1,FALSE),""))</f>
        <v/>
      </c>
      <c r="L438" s="79" t="str">
        <f ca="1">IF($C438="סה""כ",SUM(INDIRECT(ADDRESS(6,COLUMN())&amp;":"&amp;ADDRESS(ROW()-1,COLUMN()))),IFERROR(VLOOKUP($C438,הכנסות!$B:$Y,L$4-1,FALSE),""))</f>
        <v/>
      </c>
      <c r="M438" s="79" t="str">
        <f ca="1">IF($C438="סה""כ",SUM(INDIRECT(ADDRESS(6,COLUMN())&amp;":"&amp;ADDRESS(ROW()-1,COLUMN()))),IFERROR(VLOOKUP($C438,הכנסות!$B:$Y,M$4-1,FALSE),""))</f>
        <v/>
      </c>
      <c r="N438" s="79" t="str">
        <f ca="1">IF($C438="סה""כ",SUM(INDIRECT(ADDRESS(6,COLUMN())&amp;":"&amp;ADDRESS(ROW()-1,COLUMN()))),IFERROR(VLOOKUP($C438,הכנסות!$B:$Y,N$4-1,FALSE),""))</f>
        <v/>
      </c>
      <c r="O438" s="79" t="str">
        <f ca="1">IF($C438="סה""כ",SUM(INDIRECT(ADDRESS(6,COLUMN())&amp;":"&amp;ADDRESS(ROW()-1,COLUMN()))),IFERROR(VLOOKUP($C438,הכנסות!$B:$Y,O$4-1,FALSE),""))</f>
        <v/>
      </c>
    </row>
    <row r="439" spans="1:15" ht="16.5" thickBot="1" x14ac:dyDescent="0.3">
      <c r="A439" s="52">
        <f t="shared" si="7"/>
        <v>0</v>
      </c>
      <c r="C439" s="75" t="str">
        <f>IF(OR(C438="סה""כ",C438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39" s="76" t="str">
        <f>IF(C439="סה""כ","",IFERROR(VLOOKUP($C439,הכנסות!$B:$X,5,FALSE),""))</f>
        <v/>
      </c>
      <c r="E439" s="77">
        <v>167435</v>
      </c>
      <c r="F439" s="77">
        <v>114565</v>
      </c>
      <c r="G439" s="77">
        <v>145246</v>
      </c>
      <c r="H439" s="78">
        <v>251440</v>
      </c>
      <c r="I439" s="78">
        <v>201029</v>
      </c>
      <c r="J439" s="78">
        <v>265358.28000000003</v>
      </c>
      <c r="K439" s="79" t="str">
        <f ca="1">IF($C439="סה""כ",SUM(INDIRECT(ADDRESS(6,COLUMN())&amp;":"&amp;ADDRESS(ROW()-1,COLUMN()))),IFERROR(VLOOKUP($C439,הכנסות!$B:$Y,K$4-1,FALSE),""))</f>
        <v/>
      </c>
      <c r="L439" s="79" t="str">
        <f ca="1">IF($C439="סה""כ",SUM(INDIRECT(ADDRESS(6,COLUMN())&amp;":"&amp;ADDRESS(ROW()-1,COLUMN()))),IFERROR(VLOOKUP($C439,הכנסות!$B:$Y,L$4-1,FALSE),""))</f>
        <v/>
      </c>
      <c r="M439" s="79" t="str">
        <f ca="1">IF($C439="סה""כ",SUM(INDIRECT(ADDRESS(6,COLUMN())&amp;":"&amp;ADDRESS(ROW()-1,COLUMN()))),IFERROR(VLOOKUP($C439,הכנסות!$B:$Y,M$4-1,FALSE),""))</f>
        <v/>
      </c>
      <c r="N439" s="79" t="str">
        <f ca="1">IF($C439="סה""כ",SUM(INDIRECT(ADDRESS(6,COLUMN())&amp;":"&amp;ADDRESS(ROW()-1,COLUMN()))),IFERROR(VLOOKUP($C439,הכנסות!$B:$Y,N$4-1,FALSE),""))</f>
        <v/>
      </c>
      <c r="O439" s="79" t="str">
        <f ca="1">IF($C439="סה""כ",SUM(INDIRECT(ADDRESS(6,COLUMN())&amp;":"&amp;ADDRESS(ROW()-1,COLUMN()))),IFERROR(VLOOKUP($C439,הכנסות!$B:$Y,O$4-1,FALSE),""))</f>
        <v/>
      </c>
    </row>
    <row r="440" spans="1:15" ht="16.5" thickBot="1" x14ac:dyDescent="0.3">
      <c r="A440" s="52">
        <f t="shared" si="7"/>
        <v>0</v>
      </c>
      <c r="C440" s="75" t="str">
        <f>IF(OR(C439="סה""כ",C439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0" s="76" t="str">
        <f>IF(C440="סה""כ","",IFERROR(VLOOKUP($C440,הכנסות!$B:$X,5,FALSE),""))</f>
        <v/>
      </c>
      <c r="E440" s="77">
        <v>167435</v>
      </c>
      <c r="F440" s="77">
        <v>114565</v>
      </c>
      <c r="G440" s="77">
        <v>145246</v>
      </c>
      <c r="H440" s="78">
        <v>251440</v>
      </c>
      <c r="I440" s="78">
        <v>201029</v>
      </c>
      <c r="J440" s="78">
        <v>265358.28000000003</v>
      </c>
      <c r="K440" s="79" t="str">
        <f ca="1">IF($C440="סה""כ",SUM(INDIRECT(ADDRESS(6,COLUMN())&amp;":"&amp;ADDRESS(ROW()-1,COLUMN()))),IFERROR(VLOOKUP($C440,הכנסות!$B:$Y,K$4-1,FALSE),""))</f>
        <v/>
      </c>
      <c r="L440" s="79" t="str">
        <f ca="1">IF($C440="סה""כ",SUM(INDIRECT(ADDRESS(6,COLUMN())&amp;":"&amp;ADDRESS(ROW()-1,COLUMN()))),IFERROR(VLOOKUP($C440,הכנסות!$B:$Y,L$4-1,FALSE),""))</f>
        <v/>
      </c>
      <c r="M440" s="79" t="str">
        <f ca="1">IF($C440="סה""כ",SUM(INDIRECT(ADDRESS(6,COLUMN())&amp;":"&amp;ADDRESS(ROW()-1,COLUMN()))),IFERROR(VLOOKUP($C440,הכנסות!$B:$Y,M$4-1,FALSE),""))</f>
        <v/>
      </c>
      <c r="N440" s="79" t="str">
        <f ca="1">IF($C440="סה""כ",SUM(INDIRECT(ADDRESS(6,COLUMN())&amp;":"&amp;ADDRESS(ROW()-1,COLUMN()))),IFERROR(VLOOKUP($C440,הכנסות!$B:$Y,N$4-1,FALSE),""))</f>
        <v/>
      </c>
      <c r="O440" s="79" t="str">
        <f ca="1">IF($C440="סה""כ",SUM(INDIRECT(ADDRESS(6,COLUMN())&amp;":"&amp;ADDRESS(ROW()-1,COLUMN()))),IFERROR(VLOOKUP($C440,הכנסות!$B:$Y,O$4-1,FALSE),""))</f>
        <v/>
      </c>
    </row>
    <row r="441" spans="1:15" ht="16.5" thickBot="1" x14ac:dyDescent="0.3">
      <c r="A441" s="52">
        <f t="shared" si="7"/>
        <v>0</v>
      </c>
      <c r="C441" s="75" t="str">
        <f>IF(OR(C440="סה""כ",C440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1" s="76" t="str">
        <f>IF(C441="סה""כ","",IFERROR(VLOOKUP($C441,הכנסות!$B:$X,5,FALSE),""))</f>
        <v/>
      </c>
      <c r="E441" s="77">
        <v>167435</v>
      </c>
      <c r="F441" s="77">
        <v>114565</v>
      </c>
      <c r="G441" s="77">
        <v>145246</v>
      </c>
      <c r="H441" s="78">
        <v>251440</v>
      </c>
      <c r="I441" s="78">
        <v>201029</v>
      </c>
      <c r="J441" s="78">
        <v>265358.28000000003</v>
      </c>
      <c r="K441" s="79" t="str">
        <f ca="1">IF($C441="סה""כ",SUM(INDIRECT(ADDRESS(6,COLUMN())&amp;":"&amp;ADDRESS(ROW()-1,COLUMN()))),IFERROR(VLOOKUP($C441,הכנסות!$B:$Y,K$4-1,FALSE),""))</f>
        <v/>
      </c>
      <c r="L441" s="79" t="str">
        <f ca="1">IF($C441="סה""כ",SUM(INDIRECT(ADDRESS(6,COLUMN())&amp;":"&amp;ADDRESS(ROW()-1,COLUMN()))),IFERROR(VLOOKUP($C441,הכנסות!$B:$Y,L$4-1,FALSE),""))</f>
        <v/>
      </c>
      <c r="M441" s="79" t="str">
        <f ca="1">IF($C441="סה""כ",SUM(INDIRECT(ADDRESS(6,COLUMN())&amp;":"&amp;ADDRESS(ROW()-1,COLUMN()))),IFERROR(VLOOKUP($C441,הכנסות!$B:$Y,M$4-1,FALSE),""))</f>
        <v/>
      </c>
      <c r="N441" s="79" t="str">
        <f ca="1">IF($C441="סה""כ",SUM(INDIRECT(ADDRESS(6,COLUMN())&amp;":"&amp;ADDRESS(ROW()-1,COLUMN()))),IFERROR(VLOOKUP($C441,הכנסות!$B:$Y,N$4-1,FALSE),""))</f>
        <v/>
      </c>
      <c r="O441" s="79" t="str">
        <f ca="1">IF($C441="סה""כ",SUM(INDIRECT(ADDRESS(6,COLUMN())&amp;":"&amp;ADDRESS(ROW()-1,COLUMN()))),IFERROR(VLOOKUP($C441,הכנסות!$B:$Y,O$4-1,FALSE),""))</f>
        <v/>
      </c>
    </row>
    <row r="442" spans="1:15" ht="16.5" thickBot="1" x14ac:dyDescent="0.3">
      <c r="A442" s="52">
        <f t="shared" si="7"/>
        <v>0</v>
      </c>
      <c r="C442" s="75" t="str">
        <f>IF(OR(C441="סה""כ",C441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2" s="76" t="str">
        <f>IF(C442="סה""כ","",IFERROR(VLOOKUP($C442,הכנסות!$B:$X,5,FALSE),""))</f>
        <v/>
      </c>
      <c r="E442" s="77">
        <v>167435</v>
      </c>
      <c r="F442" s="77">
        <v>114565</v>
      </c>
      <c r="G442" s="77">
        <v>145246</v>
      </c>
      <c r="H442" s="78">
        <v>251440</v>
      </c>
      <c r="I442" s="78">
        <v>201029</v>
      </c>
      <c r="J442" s="78">
        <v>265358.28000000003</v>
      </c>
      <c r="K442" s="79" t="str">
        <f ca="1">IF($C442="סה""כ",SUM(INDIRECT(ADDRESS(6,COLUMN())&amp;":"&amp;ADDRESS(ROW()-1,COLUMN()))),IFERROR(VLOOKUP($C442,הכנסות!$B:$Y,K$4-1,FALSE),""))</f>
        <v/>
      </c>
      <c r="L442" s="79" t="str">
        <f ca="1">IF($C442="סה""כ",SUM(INDIRECT(ADDRESS(6,COLUMN())&amp;":"&amp;ADDRESS(ROW()-1,COLUMN()))),IFERROR(VLOOKUP($C442,הכנסות!$B:$Y,L$4-1,FALSE),""))</f>
        <v/>
      </c>
      <c r="M442" s="79" t="str">
        <f ca="1">IF($C442="סה""כ",SUM(INDIRECT(ADDRESS(6,COLUMN())&amp;":"&amp;ADDRESS(ROW()-1,COLUMN()))),IFERROR(VLOOKUP($C442,הכנסות!$B:$Y,M$4-1,FALSE),""))</f>
        <v/>
      </c>
      <c r="N442" s="79" t="str">
        <f ca="1">IF($C442="סה""כ",SUM(INDIRECT(ADDRESS(6,COLUMN())&amp;":"&amp;ADDRESS(ROW()-1,COLUMN()))),IFERROR(VLOOKUP($C442,הכנסות!$B:$Y,N$4-1,FALSE),""))</f>
        <v/>
      </c>
      <c r="O442" s="79" t="str">
        <f ca="1">IF($C442="סה""כ",SUM(INDIRECT(ADDRESS(6,COLUMN())&amp;":"&amp;ADDRESS(ROW()-1,COLUMN()))),IFERROR(VLOOKUP($C442,הכנסות!$B:$Y,O$4-1,FALSE),""))</f>
        <v/>
      </c>
    </row>
    <row r="443" spans="1:15" ht="16.5" thickBot="1" x14ac:dyDescent="0.3">
      <c r="A443" s="52">
        <f t="shared" si="7"/>
        <v>0</v>
      </c>
      <c r="C443" s="75" t="str">
        <f>IF(OR(C442="סה""כ",C442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3" s="76" t="str">
        <f>IF(C443="סה""כ","",IFERROR(VLOOKUP($C443,הכנסות!$B:$X,5,FALSE),""))</f>
        <v/>
      </c>
      <c r="E443" s="77">
        <v>167435</v>
      </c>
      <c r="F443" s="77">
        <v>114565</v>
      </c>
      <c r="G443" s="77">
        <v>145246</v>
      </c>
      <c r="H443" s="78">
        <v>251440</v>
      </c>
      <c r="I443" s="78">
        <v>201029</v>
      </c>
      <c r="J443" s="78">
        <v>265358.28000000003</v>
      </c>
      <c r="K443" s="79" t="str">
        <f ca="1">IF($C443="סה""כ",SUM(INDIRECT(ADDRESS(6,COLUMN())&amp;":"&amp;ADDRESS(ROW()-1,COLUMN()))),IFERROR(VLOOKUP($C443,הכנסות!$B:$Y,K$4-1,FALSE),""))</f>
        <v/>
      </c>
      <c r="L443" s="79" t="str">
        <f ca="1">IF($C443="סה""כ",SUM(INDIRECT(ADDRESS(6,COLUMN())&amp;":"&amp;ADDRESS(ROW()-1,COLUMN()))),IFERROR(VLOOKUP($C443,הכנסות!$B:$Y,L$4-1,FALSE),""))</f>
        <v/>
      </c>
      <c r="M443" s="79" t="str">
        <f ca="1">IF($C443="סה""כ",SUM(INDIRECT(ADDRESS(6,COLUMN())&amp;":"&amp;ADDRESS(ROW()-1,COLUMN()))),IFERROR(VLOOKUP($C443,הכנסות!$B:$Y,M$4-1,FALSE),""))</f>
        <v/>
      </c>
      <c r="N443" s="79" t="str">
        <f ca="1">IF($C443="סה""כ",SUM(INDIRECT(ADDRESS(6,COLUMN())&amp;":"&amp;ADDRESS(ROW()-1,COLUMN()))),IFERROR(VLOOKUP($C443,הכנסות!$B:$Y,N$4-1,FALSE),""))</f>
        <v/>
      </c>
      <c r="O443" s="79" t="str">
        <f ca="1">IF($C443="סה""כ",SUM(INDIRECT(ADDRESS(6,COLUMN())&amp;":"&amp;ADDRESS(ROW()-1,COLUMN()))),IFERROR(VLOOKUP($C443,הכנסות!$B:$Y,O$4-1,FALSE),""))</f>
        <v/>
      </c>
    </row>
    <row r="444" spans="1:15" ht="16.5" thickBot="1" x14ac:dyDescent="0.3">
      <c r="A444" s="52">
        <f t="shared" si="7"/>
        <v>0</v>
      </c>
      <c r="C444" s="75" t="str">
        <f>IF(OR(C443="סה""כ",C443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4" s="76" t="str">
        <f>IF(C444="סה""כ","",IFERROR(VLOOKUP($C444,הכנסות!$B:$X,5,FALSE),""))</f>
        <v/>
      </c>
      <c r="E444" s="77">
        <v>167435</v>
      </c>
      <c r="F444" s="77">
        <v>114565</v>
      </c>
      <c r="G444" s="77">
        <v>145246</v>
      </c>
      <c r="H444" s="78">
        <v>251440</v>
      </c>
      <c r="I444" s="78">
        <v>201029</v>
      </c>
      <c r="J444" s="78">
        <v>265358.28000000003</v>
      </c>
      <c r="K444" s="79" t="str">
        <f ca="1">IF($C444="סה""כ",SUM(INDIRECT(ADDRESS(6,COLUMN())&amp;":"&amp;ADDRESS(ROW()-1,COLUMN()))),IFERROR(VLOOKUP($C444,הכנסות!$B:$Y,K$4-1,FALSE),""))</f>
        <v/>
      </c>
      <c r="L444" s="79" t="str">
        <f ca="1">IF($C444="סה""כ",SUM(INDIRECT(ADDRESS(6,COLUMN())&amp;":"&amp;ADDRESS(ROW()-1,COLUMN()))),IFERROR(VLOOKUP($C444,הכנסות!$B:$Y,L$4-1,FALSE),""))</f>
        <v/>
      </c>
      <c r="M444" s="79" t="str">
        <f ca="1">IF($C444="סה""כ",SUM(INDIRECT(ADDRESS(6,COLUMN())&amp;":"&amp;ADDRESS(ROW()-1,COLUMN()))),IFERROR(VLOOKUP($C444,הכנסות!$B:$Y,M$4-1,FALSE),""))</f>
        <v/>
      </c>
      <c r="N444" s="79" t="str">
        <f ca="1">IF($C444="סה""כ",SUM(INDIRECT(ADDRESS(6,COLUMN())&amp;":"&amp;ADDRESS(ROW()-1,COLUMN()))),IFERROR(VLOOKUP($C444,הכנסות!$B:$Y,N$4-1,FALSE),""))</f>
        <v/>
      </c>
      <c r="O444" s="79" t="str">
        <f ca="1">IF($C444="סה""כ",SUM(INDIRECT(ADDRESS(6,COLUMN())&amp;":"&amp;ADDRESS(ROW()-1,COLUMN()))),IFERROR(VLOOKUP($C444,הכנסות!$B:$Y,O$4-1,FALSE),""))</f>
        <v/>
      </c>
    </row>
    <row r="445" spans="1:15" ht="16.5" thickBot="1" x14ac:dyDescent="0.3">
      <c r="A445" s="52">
        <f t="shared" si="7"/>
        <v>0</v>
      </c>
      <c r="C445" s="75" t="str">
        <f>IF(OR(C444="סה""כ",C444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5" s="76" t="str">
        <f>IF(C445="סה""כ","",IFERROR(VLOOKUP($C445,הכנסות!$B:$X,5,FALSE),""))</f>
        <v/>
      </c>
      <c r="E445" s="77">
        <v>167435</v>
      </c>
      <c r="F445" s="77">
        <v>114565</v>
      </c>
      <c r="G445" s="77">
        <v>145246</v>
      </c>
      <c r="H445" s="78">
        <v>251440</v>
      </c>
      <c r="I445" s="78">
        <v>201029</v>
      </c>
      <c r="J445" s="78">
        <v>265358.28000000003</v>
      </c>
      <c r="K445" s="79" t="str">
        <f ca="1">IF($C445="סה""כ",SUM(INDIRECT(ADDRESS(6,COLUMN())&amp;":"&amp;ADDRESS(ROW()-1,COLUMN()))),IFERROR(VLOOKUP($C445,הכנסות!$B:$Y,K$4-1,FALSE),""))</f>
        <v/>
      </c>
      <c r="L445" s="79" t="str">
        <f ca="1">IF($C445="סה""כ",SUM(INDIRECT(ADDRESS(6,COLUMN())&amp;":"&amp;ADDRESS(ROW()-1,COLUMN()))),IFERROR(VLOOKUP($C445,הכנסות!$B:$Y,L$4-1,FALSE),""))</f>
        <v/>
      </c>
      <c r="M445" s="79" t="str">
        <f ca="1">IF($C445="סה""כ",SUM(INDIRECT(ADDRESS(6,COLUMN())&amp;":"&amp;ADDRESS(ROW()-1,COLUMN()))),IFERROR(VLOOKUP($C445,הכנסות!$B:$Y,M$4-1,FALSE),""))</f>
        <v/>
      </c>
      <c r="N445" s="79" t="str">
        <f ca="1">IF($C445="סה""כ",SUM(INDIRECT(ADDRESS(6,COLUMN())&amp;":"&amp;ADDRESS(ROW()-1,COLUMN()))),IFERROR(VLOOKUP($C445,הכנסות!$B:$Y,N$4-1,FALSE),""))</f>
        <v/>
      </c>
      <c r="O445" s="79" t="str">
        <f ca="1">IF($C445="סה""כ",SUM(INDIRECT(ADDRESS(6,COLUMN())&amp;":"&amp;ADDRESS(ROW()-1,COLUMN()))),IFERROR(VLOOKUP($C445,הכנסות!$B:$Y,O$4-1,FALSE),""))</f>
        <v/>
      </c>
    </row>
    <row r="446" spans="1:15" ht="16.5" thickBot="1" x14ac:dyDescent="0.3">
      <c r="A446" s="52">
        <f t="shared" si="7"/>
        <v>0</v>
      </c>
      <c r="C446" s="75" t="str">
        <f>IF(OR(C445="סה""כ",C445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6" s="76" t="str">
        <f>IF(C446="סה""כ","",IFERROR(VLOOKUP($C446,הכנסות!$B:$X,5,FALSE),""))</f>
        <v/>
      </c>
      <c r="E446" s="77">
        <v>167435</v>
      </c>
      <c r="F446" s="77">
        <v>114565</v>
      </c>
      <c r="G446" s="77">
        <v>145246</v>
      </c>
      <c r="H446" s="78">
        <v>251440</v>
      </c>
      <c r="I446" s="78">
        <v>201029</v>
      </c>
      <c r="J446" s="78">
        <v>265358.28000000003</v>
      </c>
      <c r="K446" s="79" t="str">
        <f ca="1">IF($C446="סה""כ",SUM(INDIRECT(ADDRESS(6,COLUMN())&amp;":"&amp;ADDRESS(ROW()-1,COLUMN()))),IFERROR(VLOOKUP($C446,הכנסות!$B:$Y,K$4-1,FALSE),""))</f>
        <v/>
      </c>
      <c r="L446" s="79" t="str">
        <f ca="1">IF($C446="סה""כ",SUM(INDIRECT(ADDRESS(6,COLUMN())&amp;":"&amp;ADDRESS(ROW()-1,COLUMN()))),IFERROR(VLOOKUP($C446,הכנסות!$B:$Y,L$4-1,FALSE),""))</f>
        <v/>
      </c>
      <c r="M446" s="79" t="str">
        <f ca="1">IF($C446="סה""כ",SUM(INDIRECT(ADDRESS(6,COLUMN())&amp;":"&amp;ADDRESS(ROW()-1,COLUMN()))),IFERROR(VLOOKUP($C446,הכנסות!$B:$Y,M$4-1,FALSE),""))</f>
        <v/>
      </c>
      <c r="N446" s="79" t="str">
        <f ca="1">IF($C446="סה""כ",SUM(INDIRECT(ADDRESS(6,COLUMN())&amp;":"&amp;ADDRESS(ROW()-1,COLUMN()))),IFERROR(VLOOKUP($C446,הכנסות!$B:$Y,N$4-1,FALSE),""))</f>
        <v/>
      </c>
      <c r="O446" s="79" t="str">
        <f ca="1">IF($C446="סה""כ",SUM(INDIRECT(ADDRESS(6,COLUMN())&amp;":"&amp;ADDRESS(ROW()-1,COLUMN()))),IFERROR(VLOOKUP($C446,הכנסות!$B:$Y,O$4-1,FALSE),""))</f>
        <v/>
      </c>
    </row>
    <row r="447" spans="1:15" ht="16.5" thickBot="1" x14ac:dyDescent="0.3">
      <c r="A447" s="52">
        <f t="shared" si="7"/>
        <v>0</v>
      </c>
      <c r="C447" s="75" t="str">
        <f>IF(OR(C446="סה""כ",C446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7" s="76" t="str">
        <f>IF(C447="סה""כ","",IFERROR(VLOOKUP($C447,הכנסות!$B:$X,5,FALSE),""))</f>
        <v/>
      </c>
      <c r="E447" s="77">
        <v>167435</v>
      </c>
      <c r="F447" s="77">
        <v>114565</v>
      </c>
      <c r="G447" s="77">
        <v>145246</v>
      </c>
      <c r="H447" s="78">
        <v>251440</v>
      </c>
      <c r="I447" s="78">
        <v>201029</v>
      </c>
      <c r="J447" s="78">
        <v>265358.28000000003</v>
      </c>
      <c r="K447" s="79" t="str">
        <f ca="1">IF($C447="סה""כ",SUM(INDIRECT(ADDRESS(6,COLUMN())&amp;":"&amp;ADDRESS(ROW()-1,COLUMN()))),IFERROR(VLOOKUP($C447,הכנסות!$B:$Y,K$4-1,FALSE),""))</f>
        <v/>
      </c>
      <c r="L447" s="79" t="str">
        <f ca="1">IF($C447="סה""כ",SUM(INDIRECT(ADDRESS(6,COLUMN())&amp;":"&amp;ADDRESS(ROW()-1,COLUMN()))),IFERROR(VLOOKUP($C447,הכנסות!$B:$Y,L$4-1,FALSE),""))</f>
        <v/>
      </c>
      <c r="M447" s="79" t="str">
        <f ca="1">IF($C447="סה""כ",SUM(INDIRECT(ADDRESS(6,COLUMN())&amp;":"&amp;ADDRESS(ROW()-1,COLUMN()))),IFERROR(VLOOKUP($C447,הכנסות!$B:$Y,M$4-1,FALSE),""))</f>
        <v/>
      </c>
      <c r="N447" s="79" t="str">
        <f ca="1">IF($C447="סה""כ",SUM(INDIRECT(ADDRESS(6,COLUMN())&amp;":"&amp;ADDRESS(ROW()-1,COLUMN()))),IFERROR(VLOOKUP($C447,הכנסות!$B:$Y,N$4-1,FALSE),""))</f>
        <v/>
      </c>
      <c r="O447" s="79" t="str">
        <f ca="1">IF($C447="סה""כ",SUM(INDIRECT(ADDRESS(6,COLUMN())&amp;":"&amp;ADDRESS(ROW()-1,COLUMN()))),IFERROR(VLOOKUP($C447,הכנסות!$B:$Y,O$4-1,FALSE),""))</f>
        <v/>
      </c>
    </row>
    <row r="448" spans="1:15" ht="16.5" thickBot="1" x14ac:dyDescent="0.3">
      <c r="A448" s="52">
        <f t="shared" si="7"/>
        <v>0</v>
      </c>
      <c r="C448" s="75" t="str">
        <f>IF(OR(C447="סה""כ",C447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8" s="76" t="str">
        <f>IF(C448="סה""כ","",IFERROR(VLOOKUP($C448,הכנסות!$B:$X,5,FALSE),""))</f>
        <v/>
      </c>
      <c r="E448" s="77">
        <v>167435</v>
      </c>
      <c r="F448" s="77">
        <v>114565</v>
      </c>
      <c r="G448" s="77">
        <v>145246</v>
      </c>
      <c r="H448" s="78">
        <v>251440</v>
      </c>
      <c r="I448" s="78">
        <v>201029</v>
      </c>
      <c r="J448" s="78">
        <v>265358.28000000003</v>
      </c>
      <c r="K448" s="79" t="str">
        <f ca="1">IF($C448="סה""כ",SUM(INDIRECT(ADDRESS(6,COLUMN())&amp;":"&amp;ADDRESS(ROW()-1,COLUMN()))),IFERROR(VLOOKUP($C448,הכנסות!$B:$Y,K$4-1,FALSE),""))</f>
        <v/>
      </c>
      <c r="L448" s="79" t="str">
        <f ca="1">IF($C448="סה""כ",SUM(INDIRECT(ADDRESS(6,COLUMN())&amp;":"&amp;ADDRESS(ROW()-1,COLUMN()))),IFERROR(VLOOKUP($C448,הכנסות!$B:$Y,L$4-1,FALSE),""))</f>
        <v/>
      </c>
      <c r="M448" s="79" t="str">
        <f ca="1">IF($C448="סה""כ",SUM(INDIRECT(ADDRESS(6,COLUMN())&amp;":"&amp;ADDRESS(ROW()-1,COLUMN()))),IFERROR(VLOOKUP($C448,הכנסות!$B:$Y,M$4-1,FALSE),""))</f>
        <v/>
      </c>
      <c r="N448" s="79" t="str">
        <f ca="1">IF($C448="סה""כ",SUM(INDIRECT(ADDRESS(6,COLUMN())&amp;":"&amp;ADDRESS(ROW()-1,COLUMN()))),IFERROR(VLOOKUP($C448,הכנסות!$B:$Y,N$4-1,FALSE),""))</f>
        <v/>
      </c>
      <c r="O448" s="79" t="str">
        <f ca="1">IF($C448="סה""כ",SUM(INDIRECT(ADDRESS(6,COLUMN())&amp;":"&amp;ADDRESS(ROW()-1,COLUMN()))),IFERROR(VLOOKUP($C448,הכנסות!$B:$Y,O$4-1,FALSE),""))</f>
        <v/>
      </c>
    </row>
    <row r="449" spans="1:15" ht="16.5" thickBot="1" x14ac:dyDescent="0.3">
      <c r="A449" s="52">
        <f t="shared" si="7"/>
        <v>0</v>
      </c>
      <c r="C449" s="75" t="str">
        <f>IF(OR(C448="סה""כ",C448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49" s="76" t="str">
        <f>IF(C449="סה""כ","",IFERROR(VLOOKUP($C449,הכנסות!$B:$X,5,FALSE),""))</f>
        <v/>
      </c>
      <c r="E449" s="77">
        <v>167435</v>
      </c>
      <c r="F449" s="77">
        <v>114565</v>
      </c>
      <c r="G449" s="77">
        <v>145246</v>
      </c>
      <c r="H449" s="78">
        <v>251440</v>
      </c>
      <c r="I449" s="78">
        <v>201029</v>
      </c>
      <c r="J449" s="78">
        <v>265358.28000000003</v>
      </c>
      <c r="K449" s="79" t="str">
        <f ca="1">IF($C449="סה""כ",SUM(INDIRECT(ADDRESS(6,COLUMN())&amp;":"&amp;ADDRESS(ROW()-1,COLUMN()))),IFERROR(VLOOKUP($C449,הכנסות!$B:$Y,K$4-1,FALSE),""))</f>
        <v/>
      </c>
      <c r="L449" s="79" t="str">
        <f ca="1">IF($C449="סה""כ",SUM(INDIRECT(ADDRESS(6,COLUMN())&amp;":"&amp;ADDRESS(ROW()-1,COLUMN()))),IFERROR(VLOOKUP($C449,הכנסות!$B:$Y,L$4-1,FALSE),""))</f>
        <v/>
      </c>
      <c r="M449" s="79" t="str">
        <f ca="1">IF($C449="סה""כ",SUM(INDIRECT(ADDRESS(6,COLUMN())&amp;":"&amp;ADDRESS(ROW()-1,COLUMN()))),IFERROR(VLOOKUP($C449,הכנסות!$B:$Y,M$4-1,FALSE),""))</f>
        <v/>
      </c>
      <c r="N449" s="79" t="str">
        <f ca="1">IF($C449="סה""כ",SUM(INDIRECT(ADDRESS(6,COLUMN())&amp;":"&amp;ADDRESS(ROW()-1,COLUMN()))),IFERROR(VLOOKUP($C449,הכנסות!$B:$Y,N$4-1,FALSE),""))</f>
        <v/>
      </c>
      <c r="O449" s="79" t="str">
        <f ca="1">IF($C449="סה""כ",SUM(INDIRECT(ADDRESS(6,COLUMN())&amp;":"&amp;ADDRESS(ROW()-1,COLUMN()))),IFERROR(VLOOKUP($C449,הכנסות!$B:$Y,O$4-1,FALSE),""))</f>
        <v/>
      </c>
    </row>
    <row r="450" spans="1:15" ht="16.5" thickBot="1" x14ac:dyDescent="0.3">
      <c r="A450" s="52">
        <f t="shared" si="7"/>
        <v>0</v>
      </c>
      <c r="C450" s="75" t="str">
        <f>IF(OR(C449="סה""כ",C449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0" s="76" t="str">
        <f>IF(C450="סה""כ","",IFERROR(VLOOKUP($C450,הכנסות!$B:$X,5,FALSE),""))</f>
        <v/>
      </c>
      <c r="E450" s="77">
        <v>167435</v>
      </c>
      <c r="F450" s="77">
        <v>114565</v>
      </c>
      <c r="G450" s="77">
        <v>145246</v>
      </c>
      <c r="H450" s="78">
        <v>251440</v>
      </c>
      <c r="I450" s="78">
        <v>201029</v>
      </c>
      <c r="J450" s="78">
        <v>265358.28000000003</v>
      </c>
      <c r="K450" s="79" t="str">
        <f ca="1">IF($C450="סה""כ",SUM(INDIRECT(ADDRESS(6,COLUMN())&amp;":"&amp;ADDRESS(ROW()-1,COLUMN()))),IFERROR(VLOOKUP($C450,הכנסות!$B:$Y,K$4-1,FALSE),""))</f>
        <v/>
      </c>
      <c r="L450" s="79" t="str">
        <f ca="1">IF($C450="סה""כ",SUM(INDIRECT(ADDRESS(6,COLUMN())&amp;":"&amp;ADDRESS(ROW()-1,COLUMN()))),IFERROR(VLOOKUP($C450,הכנסות!$B:$Y,L$4-1,FALSE),""))</f>
        <v/>
      </c>
      <c r="M450" s="79" t="str">
        <f ca="1">IF($C450="סה""כ",SUM(INDIRECT(ADDRESS(6,COLUMN())&amp;":"&amp;ADDRESS(ROW()-1,COLUMN()))),IFERROR(VLOOKUP($C450,הכנסות!$B:$Y,M$4-1,FALSE),""))</f>
        <v/>
      </c>
      <c r="N450" s="79" t="str">
        <f ca="1">IF($C450="סה""כ",SUM(INDIRECT(ADDRESS(6,COLUMN())&amp;":"&amp;ADDRESS(ROW()-1,COLUMN()))),IFERROR(VLOOKUP($C450,הכנסות!$B:$Y,N$4-1,FALSE),""))</f>
        <v/>
      </c>
      <c r="O450" s="79" t="str">
        <f ca="1">IF($C450="סה""כ",SUM(INDIRECT(ADDRESS(6,COLUMN())&amp;":"&amp;ADDRESS(ROW()-1,COLUMN()))),IFERROR(VLOOKUP($C450,הכנסות!$B:$Y,O$4-1,FALSE),""))</f>
        <v/>
      </c>
    </row>
    <row r="451" spans="1:15" ht="16.5" thickBot="1" x14ac:dyDescent="0.3">
      <c r="A451" s="52">
        <f t="shared" si="7"/>
        <v>0</v>
      </c>
      <c r="C451" s="75" t="str">
        <f>IF(OR(C450="סה""כ",C450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1" s="76" t="str">
        <f>IF(C451="סה""כ","",IFERROR(VLOOKUP($C451,הכנסות!$B:$X,5,FALSE),""))</f>
        <v/>
      </c>
      <c r="E451" s="77">
        <v>167435</v>
      </c>
      <c r="F451" s="77">
        <v>114565</v>
      </c>
      <c r="G451" s="77">
        <v>145246</v>
      </c>
      <c r="H451" s="78">
        <v>251440</v>
      </c>
      <c r="I451" s="78">
        <v>201029</v>
      </c>
      <c r="J451" s="78">
        <v>265358.28000000003</v>
      </c>
      <c r="K451" s="79" t="str">
        <f ca="1">IF($C451="סה""כ",SUM(INDIRECT(ADDRESS(6,COLUMN())&amp;":"&amp;ADDRESS(ROW()-1,COLUMN()))),IFERROR(VLOOKUP($C451,הכנסות!$B:$Y,K$4-1,FALSE),""))</f>
        <v/>
      </c>
      <c r="L451" s="79" t="str">
        <f ca="1">IF($C451="סה""כ",SUM(INDIRECT(ADDRESS(6,COLUMN())&amp;":"&amp;ADDRESS(ROW()-1,COLUMN()))),IFERROR(VLOOKUP($C451,הכנסות!$B:$Y,L$4-1,FALSE),""))</f>
        <v/>
      </c>
      <c r="M451" s="79" t="str">
        <f ca="1">IF($C451="סה""כ",SUM(INDIRECT(ADDRESS(6,COLUMN())&amp;":"&amp;ADDRESS(ROW()-1,COLUMN()))),IFERROR(VLOOKUP($C451,הכנסות!$B:$Y,M$4-1,FALSE),""))</f>
        <v/>
      </c>
      <c r="N451" s="79" t="str">
        <f ca="1">IF($C451="סה""כ",SUM(INDIRECT(ADDRESS(6,COLUMN())&amp;":"&amp;ADDRESS(ROW()-1,COLUMN()))),IFERROR(VLOOKUP($C451,הכנסות!$B:$Y,N$4-1,FALSE),""))</f>
        <v/>
      </c>
      <c r="O451" s="79" t="str">
        <f ca="1">IF($C451="סה""כ",SUM(INDIRECT(ADDRESS(6,COLUMN())&amp;":"&amp;ADDRESS(ROW()-1,COLUMN()))),IFERROR(VLOOKUP($C451,הכנסות!$B:$Y,O$4-1,FALSE),""))</f>
        <v/>
      </c>
    </row>
    <row r="452" spans="1:15" ht="16.5" thickBot="1" x14ac:dyDescent="0.3">
      <c r="A452" s="52">
        <f t="shared" si="7"/>
        <v>0</v>
      </c>
      <c r="C452" s="75" t="str">
        <f>IF(OR(C451="סה""כ",C451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2" s="76" t="str">
        <f>IF(C452="סה""כ","",IFERROR(VLOOKUP($C452,הכנסות!$B:$X,5,FALSE),""))</f>
        <v/>
      </c>
      <c r="E452" s="77">
        <v>167435</v>
      </c>
      <c r="F452" s="77">
        <v>114565</v>
      </c>
      <c r="G452" s="77">
        <v>145246</v>
      </c>
      <c r="H452" s="78">
        <v>251440</v>
      </c>
      <c r="I452" s="78">
        <v>201029</v>
      </c>
      <c r="J452" s="78">
        <v>265358.28000000003</v>
      </c>
      <c r="K452" s="79" t="str">
        <f ca="1">IF($C452="סה""כ",SUM(INDIRECT(ADDRESS(6,COLUMN())&amp;":"&amp;ADDRESS(ROW()-1,COLUMN()))),IFERROR(VLOOKUP($C452,הכנסות!$B:$Y,K$4-1,FALSE),""))</f>
        <v/>
      </c>
      <c r="L452" s="79" t="str">
        <f ca="1">IF($C452="סה""כ",SUM(INDIRECT(ADDRESS(6,COLUMN())&amp;":"&amp;ADDRESS(ROW()-1,COLUMN()))),IFERROR(VLOOKUP($C452,הכנסות!$B:$Y,L$4-1,FALSE),""))</f>
        <v/>
      </c>
      <c r="M452" s="79" t="str">
        <f ca="1">IF($C452="סה""כ",SUM(INDIRECT(ADDRESS(6,COLUMN())&amp;":"&amp;ADDRESS(ROW()-1,COLUMN()))),IFERROR(VLOOKUP($C452,הכנסות!$B:$Y,M$4-1,FALSE),""))</f>
        <v/>
      </c>
      <c r="N452" s="79" t="str">
        <f ca="1">IF($C452="סה""כ",SUM(INDIRECT(ADDRESS(6,COLUMN())&amp;":"&amp;ADDRESS(ROW()-1,COLUMN()))),IFERROR(VLOOKUP($C452,הכנסות!$B:$Y,N$4-1,FALSE),""))</f>
        <v/>
      </c>
      <c r="O452" s="79" t="str">
        <f ca="1">IF($C452="סה""כ",SUM(INDIRECT(ADDRESS(6,COLUMN())&amp;":"&amp;ADDRESS(ROW()-1,COLUMN()))),IFERROR(VLOOKUP($C452,הכנסות!$B:$Y,O$4-1,FALSE),""))</f>
        <v/>
      </c>
    </row>
    <row r="453" spans="1:15" ht="16.5" thickBot="1" x14ac:dyDescent="0.3">
      <c r="A453" s="52">
        <f t="shared" si="7"/>
        <v>0</v>
      </c>
      <c r="C453" s="75" t="str">
        <f>IF(OR(C452="סה""כ",C452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3" s="76" t="str">
        <f>IF(C453="סה""כ","",IFERROR(VLOOKUP($C453,הכנסות!$B:$X,5,FALSE),""))</f>
        <v/>
      </c>
      <c r="E453" s="77">
        <v>167435</v>
      </c>
      <c r="F453" s="77">
        <v>114565</v>
      </c>
      <c r="G453" s="77">
        <v>145246</v>
      </c>
      <c r="H453" s="78">
        <v>251440</v>
      </c>
      <c r="I453" s="78">
        <v>201029</v>
      </c>
      <c r="J453" s="78">
        <v>265358.28000000003</v>
      </c>
      <c r="K453" s="79" t="str">
        <f ca="1">IF($C453="סה""כ",SUM(INDIRECT(ADDRESS(6,COLUMN())&amp;":"&amp;ADDRESS(ROW()-1,COLUMN()))),IFERROR(VLOOKUP($C453,הכנסות!$B:$Y,K$4-1,FALSE),""))</f>
        <v/>
      </c>
      <c r="L453" s="79" t="str">
        <f ca="1">IF($C453="סה""כ",SUM(INDIRECT(ADDRESS(6,COLUMN())&amp;":"&amp;ADDRESS(ROW()-1,COLUMN()))),IFERROR(VLOOKUP($C453,הכנסות!$B:$Y,L$4-1,FALSE),""))</f>
        <v/>
      </c>
      <c r="M453" s="79" t="str">
        <f ca="1">IF($C453="סה""כ",SUM(INDIRECT(ADDRESS(6,COLUMN())&amp;":"&amp;ADDRESS(ROW()-1,COLUMN()))),IFERROR(VLOOKUP($C453,הכנסות!$B:$Y,M$4-1,FALSE),""))</f>
        <v/>
      </c>
      <c r="N453" s="79" t="str">
        <f ca="1">IF($C453="סה""כ",SUM(INDIRECT(ADDRESS(6,COLUMN())&amp;":"&amp;ADDRESS(ROW()-1,COLUMN()))),IFERROR(VLOOKUP($C453,הכנסות!$B:$Y,N$4-1,FALSE),""))</f>
        <v/>
      </c>
      <c r="O453" s="79" t="str">
        <f ca="1">IF($C453="סה""כ",SUM(INDIRECT(ADDRESS(6,COLUMN())&amp;":"&amp;ADDRESS(ROW()-1,COLUMN()))),IFERROR(VLOOKUP($C453,הכנסות!$B:$Y,O$4-1,FALSE),""))</f>
        <v/>
      </c>
    </row>
    <row r="454" spans="1:15" ht="16.5" thickBot="1" x14ac:dyDescent="0.3">
      <c r="A454" s="52">
        <f t="shared" si="7"/>
        <v>0</v>
      </c>
      <c r="C454" s="75" t="str">
        <f>IF(OR(C453="סה""כ",C453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4" s="76" t="str">
        <f>IF(C454="סה""כ","",IFERROR(VLOOKUP($C454,הכנסות!$B:$X,5,FALSE),""))</f>
        <v/>
      </c>
      <c r="E454" s="77">
        <v>167435</v>
      </c>
      <c r="F454" s="77">
        <v>114565</v>
      </c>
      <c r="G454" s="77">
        <v>145246</v>
      </c>
      <c r="H454" s="78">
        <v>251440</v>
      </c>
      <c r="I454" s="78">
        <v>201029</v>
      </c>
      <c r="J454" s="78">
        <v>265358.28000000003</v>
      </c>
      <c r="K454" s="79" t="str">
        <f ca="1">IF($C454="סה""כ",SUM(INDIRECT(ADDRESS(6,COLUMN())&amp;":"&amp;ADDRESS(ROW()-1,COLUMN()))),IFERROR(VLOOKUP($C454,הכנסות!$B:$Y,K$4-1,FALSE),""))</f>
        <v/>
      </c>
      <c r="L454" s="79" t="str">
        <f ca="1">IF($C454="סה""כ",SUM(INDIRECT(ADDRESS(6,COLUMN())&amp;":"&amp;ADDRESS(ROW()-1,COLUMN()))),IFERROR(VLOOKUP($C454,הכנסות!$B:$Y,L$4-1,FALSE),""))</f>
        <v/>
      </c>
      <c r="M454" s="79" t="str">
        <f ca="1">IF($C454="סה""כ",SUM(INDIRECT(ADDRESS(6,COLUMN())&amp;":"&amp;ADDRESS(ROW()-1,COLUMN()))),IFERROR(VLOOKUP($C454,הכנסות!$B:$Y,M$4-1,FALSE),""))</f>
        <v/>
      </c>
      <c r="N454" s="79" t="str">
        <f ca="1">IF($C454="סה""כ",SUM(INDIRECT(ADDRESS(6,COLUMN())&amp;":"&amp;ADDRESS(ROW()-1,COLUMN()))),IFERROR(VLOOKUP($C454,הכנסות!$B:$Y,N$4-1,FALSE),""))</f>
        <v/>
      </c>
      <c r="O454" s="79" t="str">
        <f ca="1">IF($C454="סה""כ",SUM(INDIRECT(ADDRESS(6,COLUMN())&amp;":"&amp;ADDRESS(ROW()-1,COLUMN()))),IFERROR(VLOOKUP($C454,הכנסות!$B:$Y,O$4-1,FALSE),""))</f>
        <v/>
      </c>
    </row>
    <row r="455" spans="1:15" ht="16.5" thickBot="1" x14ac:dyDescent="0.3">
      <c r="A455" s="52">
        <f t="shared" ref="A455:A518" si="8">IF(C455&lt;2000000000,1,0)</f>
        <v>0</v>
      </c>
      <c r="C455" s="75" t="str">
        <f>IF(OR(C454="סה""כ",C454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5" s="76" t="str">
        <f>IF(C455="סה""כ","",IFERROR(VLOOKUP($C455,הכנסות!$B:$X,5,FALSE),""))</f>
        <v/>
      </c>
      <c r="E455" s="77">
        <v>167435</v>
      </c>
      <c r="F455" s="77">
        <v>114565</v>
      </c>
      <c r="G455" s="77">
        <v>145246</v>
      </c>
      <c r="H455" s="78">
        <v>251440</v>
      </c>
      <c r="I455" s="78">
        <v>201029</v>
      </c>
      <c r="J455" s="78">
        <v>265358.28000000003</v>
      </c>
      <c r="K455" s="79" t="str">
        <f ca="1">IF($C455="סה""כ",SUM(INDIRECT(ADDRESS(6,COLUMN())&amp;":"&amp;ADDRESS(ROW()-1,COLUMN()))),IFERROR(VLOOKUP($C455,הכנסות!$B:$Y,K$4-1,FALSE),""))</f>
        <v/>
      </c>
      <c r="L455" s="79" t="str">
        <f ca="1">IF($C455="סה""כ",SUM(INDIRECT(ADDRESS(6,COLUMN())&amp;":"&amp;ADDRESS(ROW()-1,COLUMN()))),IFERROR(VLOOKUP($C455,הכנסות!$B:$Y,L$4-1,FALSE),""))</f>
        <v/>
      </c>
      <c r="M455" s="79" t="str">
        <f ca="1">IF($C455="סה""כ",SUM(INDIRECT(ADDRESS(6,COLUMN())&amp;":"&amp;ADDRESS(ROW()-1,COLUMN()))),IFERROR(VLOOKUP($C455,הכנסות!$B:$Y,M$4-1,FALSE),""))</f>
        <v/>
      </c>
      <c r="N455" s="79" t="str">
        <f ca="1">IF($C455="סה""כ",SUM(INDIRECT(ADDRESS(6,COLUMN())&amp;":"&amp;ADDRESS(ROW()-1,COLUMN()))),IFERROR(VLOOKUP($C455,הכנסות!$B:$Y,N$4-1,FALSE),""))</f>
        <v/>
      </c>
      <c r="O455" s="79" t="str">
        <f ca="1">IF($C455="סה""כ",SUM(INDIRECT(ADDRESS(6,COLUMN())&amp;":"&amp;ADDRESS(ROW()-1,COLUMN()))),IFERROR(VLOOKUP($C455,הכנסות!$B:$Y,O$4-1,FALSE),""))</f>
        <v/>
      </c>
    </row>
    <row r="456" spans="1:15" ht="16.5" thickBot="1" x14ac:dyDescent="0.3">
      <c r="A456" s="52">
        <f t="shared" si="8"/>
        <v>0</v>
      </c>
      <c r="C456" s="75" t="str">
        <f>IF(OR(C455="סה""כ",C455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6" s="76" t="str">
        <f>IF(C456="סה""כ","",IFERROR(VLOOKUP($C456,הכנסות!$B:$X,5,FALSE),""))</f>
        <v/>
      </c>
      <c r="E456" s="77">
        <v>167435</v>
      </c>
      <c r="F456" s="77">
        <v>114565</v>
      </c>
      <c r="G456" s="77">
        <v>145246</v>
      </c>
      <c r="H456" s="78">
        <v>251440</v>
      </c>
      <c r="I456" s="78">
        <v>201029</v>
      </c>
      <c r="J456" s="78">
        <v>265358.28000000003</v>
      </c>
      <c r="K456" s="79" t="str">
        <f ca="1">IF($C456="סה""כ",SUM(INDIRECT(ADDRESS(6,COLUMN())&amp;":"&amp;ADDRESS(ROW()-1,COLUMN()))),IFERROR(VLOOKUP($C456,הכנסות!$B:$Y,K$4-1,FALSE),""))</f>
        <v/>
      </c>
      <c r="L456" s="79" t="str">
        <f ca="1">IF($C456="סה""כ",SUM(INDIRECT(ADDRESS(6,COLUMN())&amp;":"&amp;ADDRESS(ROW()-1,COLUMN()))),IFERROR(VLOOKUP($C456,הכנסות!$B:$Y,L$4-1,FALSE),""))</f>
        <v/>
      </c>
      <c r="M456" s="79" t="str">
        <f ca="1">IF($C456="סה""כ",SUM(INDIRECT(ADDRESS(6,COLUMN())&amp;":"&amp;ADDRESS(ROW()-1,COLUMN()))),IFERROR(VLOOKUP($C456,הכנסות!$B:$Y,M$4-1,FALSE),""))</f>
        <v/>
      </c>
      <c r="N456" s="79" t="str">
        <f ca="1">IF($C456="סה""כ",SUM(INDIRECT(ADDRESS(6,COLUMN())&amp;":"&amp;ADDRESS(ROW()-1,COLUMN()))),IFERROR(VLOOKUP($C456,הכנסות!$B:$Y,N$4-1,FALSE),""))</f>
        <v/>
      </c>
      <c r="O456" s="79" t="str">
        <f ca="1">IF($C456="סה""כ",SUM(INDIRECT(ADDRESS(6,COLUMN())&amp;":"&amp;ADDRESS(ROW()-1,COLUMN()))),IFERROR(VLOOKUP($C456,הכנסות!$B:$Y,O$4-1,FALSE),""))</f>
        <v/>
      </c>
    </row>
    <row r="457" spans="1:15" ht="16.5" thickBot="1" x14ac:dyDescent="0.3">
      <c r="A457" s="52">
        <f t="shared" si="8"/>
        <v>0</v>
      </c>
      <c r="C457" s="75" t="str">
        <f>IF(OR(C456="סה""כ",C456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7" s="76" t="str">
        <f>IF(C457="סה""כ","",IFERROR(VLOOKUP($C457,הכנסות!$B:$X,5,FALSE),""))</f>
        <v/>
      </c>
      <c r="E457" s="77">
        <v>167435</v>
      </c>
      <c r="F457" s="77">
        <v>114565</v>
      </c>
      <c r="G457" s="77">
        <v>145246</v>
      </c>
      <c r="H457" s="78">
        <v>251440</v>
      </c>
      <c r="I457" s="78">
        <v>201029</v>
      </c>
      <c r="J457" s="78">
        <v>265358.28000000003</v>
      </c>
      <c r="K457" s="79" t="str">
        <f ca="1">IF($C457="סה""כ",SUM(INDIRECT(ADDRESS(6,COLUMN())&amp;":"&amp;ADDRESS(ROW()-1,COLUMN()))),IFERROR(VLOOKUP($C457,הכנסות!$B:$Y,K$4-1,FALSE),""))</f>
        <v/>
      </c>
      <c r="L457" s="79" t="str">
        <f ca="1">IF($C457="סה""כ",SUM(INDIRECT(ADDRESS(6,COLUMN())&amp;":"&amp;ADDRESS(ROW()-1,COLUMN()))),IFERROR(VLOOKUP($C457,הכנסות!$B:$Y,L$4-1,FALSE),""))</f>
        <v/>
      </c>
      <c r="M457" s="79" t="str">
        <f ca="1">IF($C457="סה""כ",SUM(INDIRECT(ADDRESS(6,COLUMN())&amp;":"&amp;ADDRESS(ROW()-1,COLUMN()))),IFERROR(VLOOKUP($C457,הכנסות!$B:$Y,M$4-1,FALSE),""))</f>
        <v/>
      </c>
      <c r="N457" s="79" t="str">
        <f ca="1">IF($C457="סה""כ",SUM(INDIRECT(ADDRESS(6,COLUMN())&amp;":"&amp;ADDRESS(ROW()-1,COLUMN()))),IFERROR(VLOOKUP($C457,הכנסות!$B:$Y,N$4-1,FALSE),""))</f>
        <v/>
      </c>
      <c r="O457" s="79" t="str">
        <f ca="1">IF($C457="סה""כ",SUM(INDIRECT(ADDRESS(6,COLUMN())&amp;":"&amp;ADDRESS(ROW()-1,COLUMN()))),IFERROR(VLOOKUP($C457,הכנסות!$B:$Y,O$4-1,FALSE),""))</f>
        <v/>
      </c>
    </row>
    <row r="458" spans="1:15" ht="16.5" thickBot="1" x14ac:dyDescent="0.3">
      <c r="A458" s="52">
        <f t="shared" si="8"/>
        <v>0</v>
      </c>
      <c r="C458" s="75" t="str">
        <f>IF(OR(C457="סה""כ",C457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8" s="76" t="str">
        <f>IF(C458="סה""כ","",IFERROR(VLOOKUP($C458,הכנסות!$B:$X,5,FALSE),""))</f>
        <v/>
      </c>
      <c r="E458" s="77">
        <v>167435</v>
      </c>
      <c r="F458" s="77">
        <v>114565</v>
      </c>
      <c r="G458" s="77">
        <v>145246</v>
      </c>
      <c r="H458" s="78">
        <v>251440</v>
      </c>
      <c r="I458" s="78">
        <v>201029</v>
      </c>
      <c r="J458" s="78">
        <v>265358.28000000003</v>
      </c>
      <c r="K458" s="79" t="str">
        <f ca="1">IF($C458="סה""כ",SUM(INDIRECT(ADDRESS(6,COLUMN())&amp;":"&amp;ADDRESS(ROW()-1,COLUMN()))),IFERROR(VLOOKUP($C458,הכנסות!$B:$Y,K$4-1,FALSE),""))</f>
        <v/>
      </c>
      <c r="L458" s="79" t="str">
        <f ca="1">IF($C458="סה""כ",SUM(INDIRECT(ADDRESS(6,COLUMN())&amp;":"&amp;ADDRESS(ROW()-1,COLUMN()))),IFERROR(VLOOKUP($C458,הכנסות!$B:$Y,L$4-1,FALSE),""))</f>
        <v/>
      </c>
      <c r="M458" s="79" t="str">
        <f ca="1">IF($C458="סה""כ",SUM(INDIRECT(ADDRESS(6,COLUMN())&amp;":"&amp;ADDRESS(ROW()-1,COLUMN()))),IFERROR(VLOOKUP($C458,הכנסות!$B:$Y,M$4-1,FALSE),""))</f>
        <v/>
      </c>
      <c r="N458" s="79" t="str">
        <f ca="1">IF($C458="סה""כ",SUM(INDIRECT(ADDRESS(6,COLUMN())&amp;":"&amp;ADDRESS(ROW()-1,COLUMN()))),IFERROR(VLOOKUP($C458,הכנסות!$B:$Y,N$4-1,FALSE),""))</f>
        <v/>
      </c>
      <c r="O458" s="79" t="str">
        <f ca="1">IF($C458="סה""כ",SUM(INDIRECT(ADDRESS(6,COLUMN())&amp;":"&amp;ADDRESS(ROW()-1,COLUMN()))),IFERROR(VLOOKUP($C458,הכנסות!$B:$Y,O$4-1,FALSE),""))</f>
        <v/>
      </c>
    </row>
    <row r="459" spans="1:15" ht="16.5" thickBot="1" x14ac:dyDescent="0.3">
      <c r="A459" s="52">
        <f t="shared" si="8"/>
        <v>0</v>
      </c>
      <c r="C459" s="75" t="str">
        <f>IF(OR(C458="סה""כ",C458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59" s="76" t="str">
        <f>IF(C459="סה""כ","",IFERROR(VLOOKUP($C459,הכנסות!$B:$X,5,FALSE),""))</f>
        <v/>
      </c>
      <c r="E459" s="77">
        <v>167435</v>
      </c>
      <c r="F459" s="77">
        <v>114565</v>
      </c>
      <c r="G459" s="77">
        <v>145246</v>
      </c>
      <c r="H459" s="78">
        <v>251440</v>
      </c>
      <c r="I459" s="78">
        <v>201029</v>
      </c>
      <c r="J459" s="78">
        <v>265358.28000000003</v>
      </c>
      <c r="K459" s="79" t="str">
        <f ca="1">IF($C459="סה""כ",SUM(INDIRECT(ADDRESS(6,COLUMN())&amp;":"&amp;ADDRESS(ROW()-1,COLUMN()))),IFERROR(VLOOKUP($C459,הכנסות!$B:$Y,K$4-1,FALSE),""))</f>
        <v/>
      </c>
      <c r="L459" s="79" t="str">
        <f ca="1">IF($C459="סה""כ",SUM(INDIRECT(ADDRESS(6,COLUMN())&amp;":"&amp;ADDRESS(ROW()-1,COLUMN()))),IFERROR(VLOOKUP($C459,הכנסות!$B:$Y,L$4-1,FALSE),""))</f>
        <v/>
      </c>
      <c r="M459" s="79" t="str">
        <f ca="1">IF($C459="סה""כ",SUM(INDIRECT(ADDRESS(6,COLUMN())&amp;":"&amp;ADDRESS(ROW()-1,COLUMN()))),IFERROR(VLOOKUP($C459,הכנסות!$B:$Y,M$4-1,FALSE),""))</f>
        <v/>
      </c>
      <c r="N459" s="79" t="str">
        <f ca="1">IF($C459="סה""כ",SUM(INDIRECT(ADDRESS(6,COLUMN())&amp;":"&amp;ADDRESS(ROW()-1,COLUMN()))),IFERROR(VLOOKUP($C459,הכנסות!$B:$Y,N$4-1,FALSE),""))</f>
        <v/>
      </c>
      <c r="O459" s="79" t="str">
        <f ca="1">IF($C459="סה""כ",SUM(INDIRECT(ADDRESS(6,COLUMN())&amp;":"&amp;ADDRESS(ROW()-1,COLUMN()))),IFERROR(VLOOKUP($C459,הכנסות!$B:$Y,O$4-1,FALSE),""))</f>
        <v/>
      </c>
    </row>
    <row r="460" spans="1:15" ht="16.5" thickBot="1" x14ac:dyDescent="0.3">
      <c r="A460" s="52">
        <f t="shared" si="8"/>
        <v>0</v>
      </c>
      <c r="C460" s="75" t="str">
        <f>IF(OR(C459="סה""כ",C459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0" s="76" t="str">
        <f>IF(C460="סה""כ","",IFERROR(VLOOKUP($C460,הכנסות!$B:$X,5,FALSE),""))</f>
        <v/>
      </c>
      <c r="E460" s="77">
        <v>167435</v>
      </c>
      <c r="F460" s="77">
        <v>114565</v>
      </c>
      <c r="G460" s="77">
        <v>145246</v>
      </c>
      <c r="H460" s="78">
        <v>251440</v>
      </c>
      <c r="I460" s="78">
        <v>201029</v>
      </c>
      <c r="J460" s="78">
        <v>265358.28000000003</v>
      </c>
      <c r="K460" s="79" t="str">
        <f ca="1">IF($C460="סה""כ",SUM(INDIRECT(ADDRESS(6,COLUMN())&amp;":"&amp;ADDRESS(ROW()-1,COLUMN()))),IFERROR(VLOOKUP($C460,הכנסות!$B:$Y,K$4-1,FALSE),""))</f>
        <v/>
      </c>
      <c r="L460" s="79" t="str">
        <f ca="1">IF($C460="סה""כ",SUM(INDIRECT(ADDRESS(6,COLUMN())&amp;":"&amp;ADDRESS(ROW()-1,COLUMN()))),IFERROR(VLOOKUP($C460,הכנסות!$B:$Y,L$4-1,FALSE),""))</f>
        <v/>
      </c>
      <c r="M460" s="79" t="str">
        <f ca="1">IF($C460="סה""כ",SUM(INDIRECT(ADDRESS(6,COLUMN())&amp;":"&amp;ADDRESS(ROW()-1,COLUMN()))),IFERROR(VLOOKUP($C460,הכנסות!$B:$Y,M$4-1,FALSE),""))</f>
        <v/>
      </c>
      <c r="N460" s="79" t="str">
        <f ca="1">IF($C460="סה""כ",SUM(INDIRECT(ADDRESS(6,COLUMN())&amp;":"&amp;ADDRESS(ROW()-1,COLUMN()))),IFERROR(VLOOKUP($C460,הכנסות!$B:$Y,N$4-1,FALSE),""))</f>
        <v/>
      </c>
      <c r="O460" s="79" t="str">
        <f ca="1">IF($C460="סה""כ",SUM(INDIRECT(ADDRESS(6,COLUMN())&amp;":"&amp;ADDRESS(ROW()-1,COLUMN()))),IFERROR(VLOOKUP($C460,הכנסות!$B:$Y,O$4-1,FALSE),""))</f>
        <v/>
      </c>
    </row>
    <row r="461" spans="1:15" ht="16.5" thickBot="1" x14ac:dyDescent="0.3">
      <c r="A461" s="52">
        <f t="shared" si="8"/>
        <v>0</v>
      </c>
      <c r="C461" s="75" t="str">
        <f>IF(OR(C460="סה""כ",C460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1" s="76" t="str">
        <f>IF(C461="סה""כ","",IFERROR(VLOOKUP($C461,הכנסות!$B:$X,5,FALSE),""))</f>
        <v/>
      </c>
      <c r="E461" s="77">
        <v>167435</v>
      </c>
      <c r="F461" s="77">
        <v>114565</v>
      </c>
      <c r="G461" s="77">
        <v>145246</v>
      </c>
      <c r="H461" s="78">
        <v>251440</v>
      </c>
      <c r="I461" s="78">
        <v>201029</v>
      </c>
      <c r="J461" s="78">
        <v>265358.28000000003</v>
      </c>
      <c r="K461" s="79" t="str">
        <f ca="1">IF($C461="סה""כ",SUM(INDIRECT(ADDRESS(6,COLUMN())&amp;":"&amp;ADDRESS(ROW()-1,COLUMN()))),IFERROR(VLOOKUP($C461,הכנסות!$B:$Y,K$4-1,FALSE),""))</f>
        <v/>
      </c>
      <c r="L461" s="79" t="str">
        <f ca="1">IF($C461="סה""כ",SUM(INDIRECT(ADDRESS(6,COLUMN())&amp;":"&amp;ADDRESS(ROW()-1,COLUMN()))),IFERROR(VLOOKUP($C461,הכנסות!$B:$Y,L$4-1,FALSE),""))</f>
        <v/>
      </c>
      <c r="M461" s="79" t="str">
        <f ca="1">IF($C461="סה""כ",SUM(INDIRECT(ADDRESS(6,COLUMN())&amp;":"&amp;ADDRESS(ROW()-1,COLUMN()))),IFERROR(VLOOKUP($C461,הכנסות!$B:$Y,M$4-1,FALSE),""))</f>
        <v/>
      </c>
      <c r="N461" s="79" t="str">
        <f ca="1">IF($C461="סה""כ",SUM(INDIRECT(ADDRESS(6,COLUMN())&amp;":"&amp;ADDRESS(ROW()-1,COLUMN()))),IFERROR(VLOOKUP($C461,הכנסות!$B:$Y,N$4-1,FALSE),""))</f>
        <v/>
      </c>
      <c r="O461" s="79" t="str">
        <f ca="1">IF($C461="סה""כ",SUM(INDIRECT(ADDRESS(6,COLUMN())&amp;":"&amp;ADDRESS(ROW()-1,COLUMN()))),IFERROR(VLOOKUP($C461,הכנסות!$B:$Y,O$4-1,FALSE),""))</f>
        <v/>
      </c>
    </row>
    <row r="462" spans="1:15" ht="16.5" thickBot="1" x14ac:dyDescent="0.3">
      <c r="A462" s="52">
        <f t="shared" si="8"/>
        <v>0</v>
      </c>
      <c r="C462" s="75" t="str">
        <f>IF(OR(C461="סה""כ",C461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2" s="76" t="str">
        <f>IF(C462="סה""כ","",IFERROR(VLOOKUP($C462,הכנסות!$B:$X,5,FALSE),""))</f>
        <v/>
      </c>
      <c r="E462" s="77">
        <v>167435</v>
      </c>
      <c r="F462" s="77">
        <v>114565</v>
      </c>
      <c r="G462" s="77">
        <v>145246</v>
      </c>
      <c r="H462" s="78">
        <v>251440</v>
      </c>
      <c r="I462" s="78">
        <v>201029</v>
      </c>
      <c r="J462" s="78">
        <v>265358.28000000003</v>
      </c>
      <c r="K462" s="79" t="str">
        <f ca="1">IF($C462="סה""כ",SUM(INDIRECT(ADDRESS(6,COLUMN())&amp;":"&amp;ADDRESS(ROW()-1,COLUMN()))),IFERROR(VLOOKUP($C462,הכנסות!$B:$Y,K$4-1,FALSE),""))</f>
        <v/>
      </c>
      <c r="L462" s="79" t="str">
        <f ca="1">IF($C462="סה""כ",SUM(INDIRECT(ADDRESS(6,COLUMN())&amp;":"&amp;ADDRESS(ROW()-1,COLUMN()))),IFERROR(VLOOKUP($C462,הכנסות!$B:$Y,L$4-1,FALSE),""))</f>
        <v/>
      </c>
      <c r="M462" s="79" t="str">
        <f ca="1">IF($C462="סה""כ",SUM(INDIRECT(ADDRESS(6,COLUMN())&amp;":"&amp;ADDRESS(ROW()-1,COLUMN()))),IFERROR(VLOOKUP($C462,הכנסות!$B:$Y,M$4-1,FALSE),""))</f>
        <v/>
      </c>
      <c r="N462" s="79" t="str">
        <f ca="1">IF($C462="סה""כ",SUM(INDIRECT(ADDRESS(6,COLUMN())&amp;":"&amp;ADDRESS(ROW()-1,COLUMN()))),IFERROR(VLOOKUP($C462,הכנסות!$B:$Y,N$4-1,FALSE),""))</f>
        <v/>
      </c>
      <c r="O462" s="79" t="str">
        <f ca="1">IF($C462="סה""כ",SUM(INDIRECT(ADDRESS(6,COLUMN())&amp;":"&amp;ADDRESS(ROW()-1,COLUMN()))),IFERROR(VLOOKUP($C462,הכנסות!$B:$Y,O$4-1,FALSE),""))</f>
        <v/>
      </c>
    </row>
    <row r="463" spans="1:15" ht="16.5" thickBot="1" x14ac:dyDescent="0.3">
      <c r="A463" s="52">
        <f t="shared" si="8"/>
        <v>0</v>
      </c>
      <c r="C463" s="75" t="str">
        <f>IF(OR(C462="סה""כ",C462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3" s="76" t="str">
        <f>IF(C463="סה""כ","",IFERROR(VLOOKUP($C463,הכנסות!$B:$X,5,FALSE),""))</f>
        <v/>
      </c>
      <c r="E463" s="77">
        <v>167435</v>
      </c>
      <c r="F463" s="77">
        <v>114565</v>
      </c>
      <c r="G463" s="77">
        <v>145246</v>
      </c>
      <c r="H463" s="78">
        <v>251440</v>
      </c>
      <c r="I463" s="78">
        <v>201029</v>
      </c>
      <c r="J463" s="78">
        <v>265358.28000000003</v>
      </c>
      <c r="K463" s="79" t="str">
        <f ca="1">IF($C463="סה""כ",SUM(INDIRECT(ADDRESS(6,COLUMN())&amp;":"&amp;ADDRESS(ROW()-1,COLUMN()))),IFERROR(VLOOKUP($C463,הכנסות!$B:$Y,K$4-1,FALSE),""))</f>
        <v/>
      </c>
      <c r="L463" s="79" t="str">
        <f ca="1">IF($C463="סה""כ",SUM(INDIRECT(ADDRESS(6,COLUMN())&amp;":"&amp;ADDRESS(ROW()-1,COLUMN()))),IFERROR(VLOOKUP($C463,הכנסות!$B:$Y,L$4-1,FALSE),""))</f>
        <v/>
      </c>
      <c r="M463" s="79" t="str">
        <f ca="1">IF($C463="סה""כ",SUM(INDIRECT(ADDRESS(6,COLUMN())&amp;":"&amp;ADDRESS(ROW()-1,COLUMN()))),IFERROR(VLOOKUP($C463,הכנסות!$B:$Y,M$4-1,FALSE),""))</f>
        <v/>
      </c>
      <c r="N463" s="79" t="str">
        <f ca="1">IF($C463="סה""כ",SUM(INDIRECT(ADDRESS(6,COLUMN())&amp;":"&amp;ADDRESS(ROW()-1,COLUMN()))),IFERROR(VLOOKUP($C463,הכנסות!$B:$Y,N$4-1,FALSE),""))</f>
        <v/>
      </c>
      <c r="O463" s="79" t="str">
        <f ca="1">IF($C463="סה""כ",SUM(INDIRECT(ADDRESS(6,COLUMN())&amp;":"&amp;ADDRESS(ROW()-1,COLUMN()))),IFERROR(VLOOKUP($C463,הכנסות!$B:$Y,O$4-1,FALSE),""))</f>
        <v/>
      </c>
    </row>
    <row r="464" spans="1:15" ht="16.5" thickBot="1" x14ac:dyDescent="0.3">
      <c r="A464" s="52">
        <f t="shared" si="8"/>
        <v>0</v>
      </c>
      <c r="C464" s="75" t="str">
        <f>IF(OR(C463="סה""כ",C463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4" s="76" t="str">
        <f>IF(C464="סה""כ","",IFERROR(VLOOKUP($C464,הכנסות!$B:$X,5,FALSE),""))</f>
        <v/>
      </c>
      <c r="E464" s="77">
        <v>167435</v>
      </c>
      <c r="F464" s="77">
        <v>114565</v>
      </c>
      <c r="G464" s="77">
        <v>145246</v>
      </c>
      <c r="H464" s="78">
        <v>251440</v>
      </c>
      <c r="I464" s="78">
        <v>201029</v>
      </c>
      <c r="J464" s="78">
        <v>265358.28000000003</v>
      </c>
      <c r="K464" s="79" t="str">
        <f ca="1">IF($C464="סה""כ",SUM(INDIRECT(ADDRESS(6,COLUMN())&amp;":"&amp;ADDRESS(ROW()-1,COLUMN()))),IFERROR(VLOOKUP($C464,הכנסות!$B:$Y,K$4-1,FALSE),""))</f>
        <v/>
      </c>
      <c r="L464" s="79" t="str">
        <f ca="1">IF($C464="סה""כ",SUM(INDIRECT(ADDRESS(6,COLUMN())&amp;":"&amp;ADDRESS(ROW()-1,COLUMN()))),IFERROR(VLOOKUP($C464,הכנסות!$B:$Y,L$4-1,FALSE),""))</f>
        <v/>
      </c>
      <c r="M464" s="79" t="str">
        <f ca="1">IF($C464="סה""כ",SUM(INDIRECT(ADDRESS(6,COLUMN())&amp;":"&amp;ADDRESS(ROW()-1,COLUMN()))),IFERROR(VLOOKUP($C464,הכנסות!$B:$Y,M$4-1,FALSE),""))</f>
        <v/>
      </c>
      <c r="N464" s="79" t="str">
        <f ca="1">IF($C464="סה""כ",SUM(INDIRECT(ADDRESS(6,COLUMN())&amp;":"&amp;ADDRESS(ROW()-1,COLUMN()))),IFERROR(VLOOKUP($C464,הכנסות!$B:$Y,N$4-1,FALSE),""))</f>
        <v/>
      </c>
      <c r="O464" s="79" t="str">
        <f ca="1">IF($C464="סה""כ",SUM(INDIRECT(ADDRESS(6,COLUMN())&amp;":"&amp;ADDRESS(ROW()-1,COLUMN()))),IFERROR(VLOOKUP($C464,הכנסות!$B:$Y,O$4-1,FALSE),""))</f>
        <v/>
      </c>
    </row>
    <row r="465" spans="1:15" ht="16.5" thickBot="1" x14ac:dyDescent="0.3">
      <c r="A465" s="52">
        <f t="shared" si="8"/>
        <v>0</v>
      </c>
      <c r="C465" s="75" t="str">
        <f>IF(OR(C464="סה""כ",C464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5" s="76" t="str">
        <f>IF(C465="סה""כ","",IFERROR(VLOOKUP($C465,הכנסות!$B:$X,5,FALSE),""))</f>
        <v/>
      </c>
      <c r="E465" s="77">
        <v>167435</v>
      </c>
      <c r="F465" s="77">
        <v>114565</v>
      </c>
      <c r="G465" s="77">
        <v>145246</v>
      </c>
      <c r="H465" s="78">
        <v>251440</v>
      </c>
      <c r="I465" s="78">
        <v>201029</v>
      </c>
      <c r="J465" s="78">
        <v>265358.28000000003</v>
      </c>
      <c r="K465" s="79" t="str">
        <f ca="1">IF($C465="סה""כ",SUM(INDIRECT(ADDRESS(6,COLUMN())&amp;":"&amp;ADDRESS(ROW()-1,COLUMN()))),IFERROR(VLOOKUP($C465,הכנסות!$B:$Y,K$4-1,FALSE),""))</f>
        <v/>
      </c>
      <c r="L465" s="79" t="str">
        <f ca="1">IF($C465="סה""כ",SUM(INDIRECT(ADDRESS(6,COLUMN())&amp;":"&amp;ADDRESS(ROW()-1,COLUMN()))),IFERROR(VLOOKUP($C465,הכנסות!$B:$Y,L$4-1,FALSE),""))</f>
        <v/>
      </c>
      <c r="M465" s="79" t="str">
        <f ca="1">IF($C465="סה""כ",SUM(INDIRECT(ADDRESS(6,COLUMN())&amp;":"&amp;ADDRESS(ROW()-1,COLUMN()))),IFERROR(VLOOKUP($C465,הכנסות!$B:$Y,M$4-1,FALSE),""))</f>
        <v/>
      </c>
      <c r="N465" s="79" t="str">
        <f ca="1">IF($C465="סה""כ",SUM(INDIRECT(ADDRESS(6,COLUMN())&amp;":"&amp;ADDRESS(ROW()-1,COLUMN()))),IFERROR(VLOOKUP($C465,הכנסות!$B:$Y,N$4-1,FALSE),""))</f>
        <v/>
      </c>
      <c r="O465" s="79" t="str">
        <f ca="1">IF($C465="סה""כ",SUM(INDIRECT(ADDRESS(6,COLUMN())&amp;":"&amp;ADDRESS(ROW()-1,COLUMN()))),IFERROR(VLOOKUP($C465,הכנסות!$B:$Y,O$4-1,FALSE),""))</f>
        <v/>
      </c>
    </row>
    <row r="466" spans="1:15" ht="16.5" thickBot="1" x14ac:dyDescent="0.3">
      <c r="A466" s="52">
        <f t="shared" si="8"/>
        <v>0</v>
      </c>
      <c r="C466" s="75" t="str">
        <f>IF(OR(C465="סה""כ",C465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6" s="76" t="str">
        <f>IF(C466="סה""כ","",IFERROR(VLOOKUP($C466,הכנסות!$B:$X,5,FALSE),""))</f>
        <v/>
      </c>
      <c r="E466" s="77">
        <v>167435</v>
      </c>
      <c r="F466" s="77">
        <v>114565</v>
      </c>
      <c r="G466" s="77">
        <v>145246</v>
      </c>
      <c r="H466" s="78">
        <v>251440</v>
      </c>
      <c r="I466" s="78">
        <v>201029</v>
      </c>
      <c r="J466" s="78">
        <v>265358.28000000003</v>
      </c>
      <c r="K466" s="79" t="str">
        <f ca="1">IF($C466="סה""כ",SUM(INDIRECT(ADDRESS(6,COLUMN())&amp;":"&amp;ADDRESS(ROW()-1,COLUMN()))),IFERROR(VLOOKUP($C466,הכנסות!$B:$Y,K$4-1,FALSE),""))</f>
        <v/>
      </c>
      <c r="L466" s="79" t="str">
        <f ca="1">IF($C466="סה""כ",SUM(INDIRECT(ADDRESS(6,COLUMN())&amp;":"&amp;ADDRESS(ROW()-1,COLUMN()))),IFERROR(VLOOKUP($C466,הכנסות!$B:$Y,L$4-1,FALSE),""))</f>
        <v/>
      </c>
      <c r="M466" s="79" t="str">
        <f ca="1">IF($C466="סה""כ",SUM(INDIRECT(ADDRESS(6,COLUMN())&amp;":"&amp;ADDRESS(ROW()-1,COLUMN()))),IFERROR(VLOOKUP($C466,הכנסות!$B:$Y,M$4-1,FALSE),""))</f>
        <v/>
      </c>
      <c r="N466" s="79" t="str">
        <f ca="1">IF($C466="סה""כ",SUM(INDIRECT(ADDRESS(6,COLUMN())&amp;":"&amp;ADDRESS(ROW()-1,COLUMN()))),IFERROR(VLOOKUP($C466,הכנסות!$B:$Y,N$4-1,FALSE),""))</f>
        <v/>
      </c>
      <c r="O466" s="79" t="str">
        <f ca="1">IF($C466="סה""כ",SUM(INDIRECT(ADDRESS(6,COLUMN())&amp;":"&amp;ADDRESS(ROW()-1,COLUMN()))),IFERROR(VLOOKUP($C466,הכנסות!$B:$Y,O$4-1,FALSE),""))</f>
        <v/>
      </c>
    </row>
    <row r="467" spans="1:15" ht="16.5" thickBot="1" x14ac:dyDescent="0.3">
      <c r="A467" s="52">
        <f t="shared" si="8"/>
        <v>0</v>
      </c>
      <c r="C467" s="75" t="str">
        <f>IF(OR(C466="סה""כ",C466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7" s="76" t="str">
        <f>IF(C467="סה""כ","",IFERROR(VLOOKUP($C467,הכנסות!$B:$X,5,FALSE),""))</f>
        <v/>
      </c>
      <c r="E467" s="77">
        <v>167435</v>
      </c>
      <c r="F467" s="77">
        <v>114565</v>
      </c>
      <c r="G467" s="77">
        <v>145246</v>
      </c>
      <c r="H467" s="78">
        <v>251440</v>
      </c>
      <c r="I467" s="78">
        <v>201029</v>
      </c>
      <c r="J467" s="78">
        <v>265358.28000000003</v>
      </c>
      <c r="K467" s="79" t="str">
        <f ca="1">IF($C467="סה""כ",SUM(INDIRECT(ADDRESS(6,COLUMN())&amp;":"&amp;ADDRESS(ROW()-1,COLUMN()))),IFERROR(VLOOKUP($C467,הכנסות!$B:$Y,K$4-1,FALSE),""))</f>
        <v/>
      </c>
      <c r="L467" s="79" t="str">
        <f ca="1">IF($C467="סה""כ",SUM(INDIRECT(ADDRESS(6,COLUMN())&amp;":"&amp;ADDRESS(ROW()-1,COLUMN()))),IFERROR(VLOOKUP($C467,הכנסות!$B:$Y,L$4-1,FALSE),""))</f>
        <v/>
      </c>
      <c r="M467" s="79" t="str">
        <f ca="1">IF($C467="סה""כ",SUM(INDIRECT(ADDRESS(6,COLUMN())&amp;":"&amp;ADDRESS(ROW()-1,COLUMN()))),IFERROR(VLOOKUP($C467,הכנסות!$B:$Y,M$4-1,FALSE),""))</f>
        <v/>
      </c>
      <c r="N467" s="79" t="str">
        <f ca="1">IF($C467="סה""כ",SUM(INDIRECT(ADDRESS(6,COLUMN())&amp;":"&amp;ADDRESS(ROW()-1,COLUMN()))),IFERROR(VLOOKUP($C467,הכנסות!$B:$Y,N$4-1,FALSE),""))</f>
        <v/>
      </c>
      <c r="O467" s="79" t="str">
        <f ca="1">IF($C467="סה""כ",SUM(INDIRECT(ADDRESS(6,COLUMN())&amp;":"&amp;ADDRESS(ROW()-1,COLUMN()))),IFERROR(VLOOKUP($C467,הכנסות!$B:$Y,O$4-1,FALSE),""))</f>
        <v/>
      </c>
    </row>
    <row r="468" spans="1:15" ht="16.5" thickBot="1" x14ac:dyDescent="0.3">
      <c r="A468" s="52">
        <f t="shared" si="8"/>
        <v>0</v>
      </c>
      <c r="C468" s="75" t="str">
        <f>IF(OR(C467="סה""כ",C467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8" s="76" t="str">
        <f>IF(C468="סה""כ","",IFERROR(VLOOKUP($C468,הכנסות!$B:$X,5,FALSE),""))</f>
        <v/>
      </c>
      <c r="E468" s="77">
        <v>167435</v>
      </c>
      <c r="F468" s="77">
        <v>114565</v>
      </c>
      <c r="G468" s="77">
        <v>145246</v>
      </c>
      <c r="H468" s="78">
        <v>251440</v>
      </c>
      <c r="I468" s="78">
        <v>201029</v>
      </c>
      <c r="J468" s="78">
        <v>265358.28000000003</v>
      </c>
      <c r="K468" s="79" t="str">
        <f ca="1">IF($C468="סה""כ",SUM(INDIRECT(ADDRESS(6,COLUMN())&amp;":"&amp;ADDRESS(ROW()-1,COLUMN()))),IFERROR(VLOOKUP($C468,הכנסות!$B:$Y,K$4-1,FALSE),""))</f>
        <v/>
      </c>
      <c r="L468" s="79" t="str">
        <f ca="1">IF($C468="סה""כ",SUM(INDIRECT(ADDRESS(6,COLUMN())&amp;":"&amp;ADDRESS(ROW()-1,COLUMN()))),IFERROR(VLOOKUP($C468,הכנסות!$B:$Y,L$4-1,FALSE),""))</f>
        <v/>
      </c>
      <c r="M468" s="79" t="str">
        <f ca="1">IF($C468="סה""כ",SUM(INDIRECT(ADDRESS(6,COLUMN())&amp;":"&amp;ADDRESS(ROW()-1,COLUMN()))),IFERROR(VLOOKUP($C468,הכנסות!$B:$Y,M$4-1,FALSE),""))</f>
        <v/>
      </c>
      <c r="N468" s="79" t="str">
        <f ca="1">IF($C468="סה""כ",SUM(INDIRECT(ADDRESS(6,COLUMN())&amp;":"&amp;ADDRESS(ROW()-1,COLUMN()))),IFERROR(VLOOKUP($C468,הכנסות!$B:$Y,N$4-1,FALSE),""))</f>
        <v/>
      </c>
      <c r="O468" s="79" t="str">
        <f ca="1">IF($C468="סה""כ",SUM(INDIRECT(ADDRESS(6,COLUMN())&amp;":"&amp;ADDRESS(ROW()-1,COLUMN()))),IFERROR(VLOOKUP($C468,הכנסות!$B:$Y,O$4-1,FALSE),""))</f>
        <v/>
      </c>
    </row>
    <row r="469" spans="1:15" ht="16.5" thickBot="1" x14ac:dyDescent="0.3">
      <c r="A469" s="52">
        <f t="shared" si="8"/>
        <v>0</v>
      </c>
      <c r="C469" s="75" t="str">
        <f>IF(OR(C468="סה""כ",C468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69" s="76" t="str">
        <f>IF(C469="סה""כ","",IFERROR(VLOOKUP($C469,הכנסות!$B:$X,5,FALSE),""))</f>
        <v/>
      </c>
      <c r="E469" s="77">
        <v>167435</v>
      </c>
      <c r="F469" s="77">
        <v>114565</v>
      </c>
      <c r="G469" s="77">
        <v>145246</v>
      </c>
      <c r="H469" s="78">
        <v>251440</v>
      </c>
      <c r="I469" s="78">
        <v>201029</v>
      </c>
      <c r="J469" s="78">
        <v>265358.28000000003</v>
      </c>
      <c r="K469" s="79" t="str">
        <f ca="1">IF($C469="סה""כ",SUM(INDIRECT(ADDRESS(6,COLUMN())&amp;":"&amp;ADDRESS(ROW()-1,COLUMN()))),IFERROR(VLOOKUP($C469,הכנסות!$B:$Y,K$4-1,FALSE),""))</f>
        <v/>
      </c>
      <c r="L469" s="79" t="str">
        <f ca="1">IF($C469="סה""כ",SUM(INDIRECT(ADDRESS(6,COLUMN())&amp;":"&amp;ADDRESS(ROW()-1,COLUMN()))),IFERROR(VLOOKUP($C469,הכנסות!$B:$Y,L$4-1,FALSE),""))</f>
        <v/>
      </c>
      <c r="M469" s="79" t="str">
        <f ca="1">IF($C469="סה""כ",SUM(INDIRECT(ADDRESS(6,COLUMN())&amp;":"&amp;ADDRESS(ROW()-1,COLUMN()))),IFERROR(VLOOKUP($C469,הכנסות!$B:$Y,M$4-1,FALSE),""))</f>
        <v/>
      </c>
      <c r="N469" s="79" t="str">
        <f ca="1">IF($C469="סה""כ",SUM(INDIRECT(ADDRESS(6,COLUMN())&amp;":"&amp;ADDRESS(ROW()-1,COLUMN()))),IFERROR(VLOOKUP($C469,הכנסות!$B:$Y,N$4-1,FALSE),""))</f>
        <v/>
      </c>
      <c r="O469" s="79" t="str">
        <f ca="1">IF($C469="סה""כ",SUM(INDIRECT(ADDRESS(6,COLUMN())&amp;":"&amp;ADDRESS(ROW()-1,COLUMN()))),IFERROR(VLOOKUP($C469,הכנסות!$B:$Y,O$4-1,FALSE),""))</f>
        <v/>
      </c>
    </row>
    <row r="470" spans="1:15" ht="16.5" thickBot="1" x14ac:dyDescent="0.3">
      <c r="A470" s="52">
        <f t="shared" si="8"/>
        <v>0</v>
      </c>
      <c r="C470" s="75" t="str">
        <f>IF(OR(C469="סה""כ",C469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0" s="76" t="str">
        <f>IF(C470="סה""כ","",IFERROR(VLOOKUP($C470,הכנסות!$B:$X,5,FALSE),""))</f>
        <v/>
      </c>
      <c r="E470" s="77">
        <v>167435</v>
      </c>
      <c r="F470" s="77">
        <v>114565</v>
      </c>
      <c r="G470" s="77">
        <v>145246</v>
      </c>
      <c r="H470" s="78">
        <v>251440</v>
      </c>
      <c r="I470" s="78">
        <v>201029</v>
      </c>
      <c r="J470" s="78">
        <v>265358.28000000003</v>
      </c>
      <c r="K470" s="79" t="str">
        <f ca="1">IF($C470="סה""כ",SUM(INDIRECT(ADDRESS(6,COLUMN())&amp;":"&amp;ADDRESS(ROW()-1,COLUMN()))),IFERROR(VLOOKUP($C470,הכנסות!$B:$Y,K$4-1,FALSE),""))</f>
        <v/>
      </c>
      <c r="L470" s="79" t="str">
        <f ca="1">IF($C470="סה""כ",SUM(INDIRECT(ADDRESS(6,COLUMN())&amp;":"&amp;ADDRESS(ROW()-1,COLUMN()))),IFERROR(VLOOKUP($C470,הכנסות!$B:$Y,L$4-1,FALSE),""))</f>
        <v/>
      </c>
      <c r="M470" s="79" t="str">
        <f ca="1">IF($C470="סה""כ",SUM(INDIRECT(ADDRESS(6,COLUMN())&amp;":"&amp;ADDRESS(ROW()-1,COLUMN()))),IFERROR(VLOOKUP($C470,הכנסות!$B:$Y,M$4-1,FALSE),""))</f>
        <v/>
      </c>
      <c r="N470" s="79" t="str">
        <f ca="1">IF($C470="סה""כ",SUM(INDIRECT(ADDRESS(6,COLUMN())&amp;":"&amp;ADDRESS(ROW()-1,COLUMN()))),IFERROR(VLOOKUP($C470,הכנסות!$B:$Y,N$4-1,FALSE),""))</f>
        <v/>
      </c>
      <c r="O470" s="79" t="str">
        <f ca="1">IF($C470="סה""כ",SUM(INDIRECT(ADDRESS(6,COLUMN())&amp;":"&amp;ADDRESS(ROW()-1,COLUMN()))),IFERROR(VLOOKUP($C470,הכנסות!$B:$Y,O$4-1,FALSE),""))</f>
        <v/>
      </c>
    </row>
    <row r="471" spans="1:15" ht="16.5" thickBot="1" x14ac:dyDescent="0.3">
      <c r="A471" s="52">
        <f t="shared" si="8"/>
        <v>0</v>
      </c>
      <c r="C471" s="75" t="str">
        <f>IF(OR(C470="סה""כ",C470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1" s="76" t="str">
        <f>IF(C471="סה""כ","",IFERROR(VLOOKUP($C471,הכנסות!$B:$X,5,FALSE),""))</f>
        <v/>
      </c>
      <c r="E471" s="77">
        <v>167435</v>
      </c>
      <c r="F471" s="77">
        <v>114565</v>
      </c>
      <c r="G471" s="77">
        <v>145246</v>
      </c>
      <c r="H471" s="78">
        <v>251440</v>
      </c>
      <c r="I471" s="78">
        <v>201029</v>
      </c>
      <c r="J471" s="78">
        <v>265358.28000000003</v>
      </c>
      <c r="K471" s="79" t="str">
        <f ca="1">IF($C471="סה""כ",SUM(INDIRECT(ADDRESS(6,COLUMN())&amp;":"&amp;ADDRESS(ROW()-1,COLUMN()))),IFERROR(VLOOKUP($C471,הכנסות!$B:$Y,K$4-1,FALSE),""))</f>
        <v/>
      </c>
      <c r="L471" s="79" t="str">
        <f ca="1">IF($C471="סה""כ",SUM(INDIRECT(ADDRESS(6,COLUMN())&amp;":"&amp;ADDRESS(ROW()-1,COLUMN()))),IFERROR(VLOOKUP($C471,הכנסות!$B:$Y,L$4-1,FALSE),""))</f>
        <v/>
      </c>
      <c r="M471" s="79" t="str">
        <f ca="1">IF($C471="סה""כ",SUM(INDIRECT(ADDRESS(6,COLUMN())&amp;":"&amp;ADDRESS(ROW()-1,COLUMN()))),IFERROR(VLOOKUP($C471,הכנסות!$B:$Y,M$4-1,FALSE),""))</f>
        <v/>
      </c>
      <c r="N471" s="79" t="str">
        <f ca="1">IF($C471="סה""כ",SUM(INDIRECT(ADDRESS(6,COLUMN())&amp;":"&amp;ADDRESS(ROW()-1,COLUMN()))),IFERROR(VLOOKUP($C471,הכנסות!$B:$Y,N$4-1,FALSE),""))</f>
        <v/>
      </c>
      <c r="O471" s="79" t="str">
        <f ca="1">IF($C471="סה""כ",SUM(INDIRECT(ADDRESS(6,COLUMN())&amp;":"&amp;ADDRESS(ROW()-1,COLUMN()))),IFERROR(VLOOKUP($C471,הכנסות!$B:$Y,O$4-1,FALSE),""))</f>
        <v/>
      </c>
    </row>
    <row r="472" spans="1:15" ht="16.5" thickBot="1" x14ac:dyDescent="0.3">
      <c r="A472" s="52">
        <f t="shared" si="8"/>
        <v>0</v>
      </c>
      <c r="C472" s="75" t="str">
        <f>IF(OR(C471="סה""כ",C471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2" s="76" t="str">
        <f>IF(C472="סה""כ","",IFERROR(VLOOKUP($C472,הכנסות!$B:$X,5,FALSE),""))</f>
        <v/>
      </c>
      <c r="E472" s="77">
        <v>167435</v>
      </c>
      <c r="F472" s="77">
        <v>114565</v>
      </c>
      <c r="G472" s="77">
        <v>145246</v>
      </c>
      <c r="H472" s="78">
        <v>251440</v>
      </c>
      <c r="I472" s="78">
        <v>201029</v>
      </c>
      <c r="J472" s="78">
        <v>265358.28000000003</v>
      </c>
      <c r="K472" s="79" t="str">
        <f ca="1">IF($C472="סה""כ",SUM(INDIRECT(ADDRESS(6,COLUMN())&amp;":"&amp;ADDRESS(ROW()-1,COLUMN()))),IFERROR(VLOOKUP($C472,הכנסות!$B:$Y,K$4-1,FALSE),""))</f>
        <v/>
      </c>
      <c r="L472" s="79" t="str">
        <f ca="1">IF($C472="סה""כ",SUM(INDIRECT(ADDRESS(6,COLUMN())&amp;":"&amp;ADDRESS(ROW()-1,COLUMN()))),IFERROR(VLOOKUP($C472,הכנסות!$B:$Y,L$4-1,FALSE),""))</f>
        <v/>
      </c>
      <c r="M472" s="79" t="str">
        <f ca="1">IF($C472="סה""כ",SUM(INDIRECT(ADDRESS(6,COLUMN())&amp;":"&amp;ADDRESS(ROW()-1,COLUMN()))),IFERROR(VLOOKUP($C472,הכנסות!$B:$Y,M$4-1,FALSE),""))</f>
        <v/>
      </c>
      <c r="N472" s="79" t="str">
        <f ca="1">IF($C472="סה""כ",SUM(INDIRECT(ADDRESS(6,COLUMN())&amp;":"&amp;ADDRESS(ROW()-1,COLUMN()))),IFERROR(VLOOKUP($C472,הכנסות!$B:$Y,N$4-1,FALSE),""))</f>
        <v/>
      </c>
      <c r="O472" s="79" t="str">
        <f ca="1">IF($C472="סה""כ",SUM(INDIRECT(ADDRESS(6,COLUMN())&amp;":"&amp;ADDRESS(ROW()-1,COLUMN()))),IFERROR(VLOOKUP($C472,הכנסות!$B:$Y,O$4-1,FALSE),""))</f>
        <v/>
      </c>
    </row>
    <row r="473" spans="1:15" ht="16.5" thickBot="1" x14ac:dyDescent="0.3">
      <c r="A473" s="52">
        <f t="shared" si="8"/>
        <v>0</v>
      </c>
      <c r="C473" s="75" t="str">
        <f>IF(OR(C472="סה""כ",C472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3" s="76" t="str">
        <f>IF(C473="סה""כ","",IFERROR(VLOOKUP($C473,הכנסות!$B:$X,5,FALSE),""))</f>
        <v/>
      </c>
      <c r="E473" s="77">
        <v>167435</v>
      </c>
      <c r="F473" s="77">
        <v>114565</v>
      </c>
      <c r="G473" s="77">
        <v>145246</v>
      </c>
      <c r="H473" s="78">
        <v>251440</v>
      </c>
      <c r="I473" s="78">
        <v>201029</v>
      </c>
      <c r="J473" s="78">
        <v>265358.28000000003</v>
      </c>
      <c r="K473" s="79" t="str">
        <f ca="1">IF($C473="סה""כ",SUM(INDIRECT(ADDRESS(6,COLUMN())&amp;":"&amp;ADDRESS(ROW()-1,COLUMN()))),IFERROR(VLOOKUP($C473,הכנסות!$B:$Y,K$4-1,FALSE),""))</f>
        <v/>
      </c>
      <c r="L473" s="79" t="str">
        <f ca="1">IF($C473="סה""כ",SUM(INDIRECT(ADDRESS(6,COLUMN())&amp;":"&amp;ADDRESS(ROW()-1,COLUMN()))),IFERROR(VLOOKUP($C473,הכנסות!$B:$Y,L$4-1,FALSE),""))</f>
        <v/>
      </c>
      <c r="M473" s="79" t="str">
        <f ca="1">IF($C473="סה""כ",SUM(INDIRECT(ADDRESS(6,COLUMN())&amp;":"&amp;ADDRESS(ROW()-1,COLUMN()))),IFERROR(VLOOKUP($C473,הכנסות!$B:$Y,M$4-1,FALSE),""))</f>
        <v/>
      </c>
      <c r="N473" s="79" t="str">
        <f ca="1">IF($C473="סה""כ",SUM(INDIRECT(ADDRESS(6,COLUMN())&amp;":"&amp;ADDRESS(ROW()-1,COLUMN()))),IFERROR(VLOOKUP($C473,הכנסות!$B:$Y,N$4-1,FALSE),""))</f>
        <v/>
      </c>
      <c r="O473" s="79" t="str">
        <f ca="1">IF($C473="סה""כ",SUM(INDIRECT(ADDRESS(6,COLUMN())&amp;":"&amp;ADDRESS(ROW()-1,COLUMN()))),IFERROR(VLOOKUP($C473,הכנסות!$B:$Y,O$4-1,FALSE),""))</f>
        <v/>
      </c>
    </row>
    <row r="474" spans="1:15" ht="16.5" thickBot="1" x14ac:dyDescent="0.3">
      <c r="A474" s="52">
        <f t="shared" si="8"/>
        <v>0</v>
      </c>
      <c r="C474" s="75" t="str">
        <f>IF(OR(C473="סה""כ",C473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4" s="76" t="str">
        <f>IF(C474="סה""כ","",IFERROR(VLOOKUP($C474,הכנסות!$B:$X,5,FALSE),""))</f>
        <v/>
      </c>
      <c r="E474" s="77">
        <v>167435</v>
      </c>
      <c r="F474" s="77">
        <v>114565</v>
      </c>
      <c r="G474" s="77">
        <v>145246</v>
      </c>
      <c r="H474" s="78">
        <v>251440</v>
      </c>
      <c r="I474" s="78">
        <v>201029</v>
      </c>
      <c r="J474" s="78">
        <v>265358.28000000003</v>
      </c>
      <c r="K474" s="79" t="str">
        <f ca="1">IF($C474="סה""כ",SUM(INDIRECT(ADDRESS(6,COLUMN())&amp;":"&amp;ADDRESS(ROW()-1,COLUMN()))),IFERROR(VLOOKUP($C474,הכנסות!$B:$Y,K$4-1,FALSE),""))</f>
        <v/>
      </c>
      <c r="L474" s="79" t="str">
        <f ca="1">IF($C474="סה""כ",SUM(INDIRECT(ADDRESS(6,COLUMN())&amp;":"&amp;ADDRESS(ROW()-1,COLUMN()))),IFERROR(VLOOKUP($C474,הכנסות!$B:$Y,L$4-1,FALSE),""))</f>
        <v/>
      </c>
      <c r="M474" s="79" t="str">
        <f ca="1">IF($C474="סה""כ",SUM(INDIRECT(ADDRESS(6,COLUMN())&amp;":"&amp;ADDRESS(ROW()-1,COLUMN()))),IFERROR(VLOOKUP($C474,הכנסות!$B:$Y,M$4-1,FALSE),""))</f>
        <v/>
      </c>
      <c r="N474" s="79" t="str">
        <f ca="1">IF($C474="סה""כ",SUM(INDIRECT(ADDRESS(6,COLUMN())&amp;":"&amp;ADDRESS(ROW()-1,COLUMN()))),IFERROR(VLOOKUP($C474,הכנסות!$B:$Y,N$4-1,FALSE),""))</f>
        <v/>
      </c>
      <c r="O474" s="79" t="str">
        <f ca="1">IF($C474="סה""כ",SUM(INDIRECT(ADDRESS(6,COLUMN())&amp;":"&amp;ADDRESS(ROW()-1,COLUMN()))),IFERROR(VLOOKUP($C474,הכנסות!$B:$Y,O$4-1,FALSE),""))</f>
        <v/>
      </c>
    </row>
    <row r="475" spans="1:15" ht="16.5" thickBot="1" x14ac:dyDescent="0.3">
      <c r="A475" s="52">
        <f t="shared" si="8"/>
        <v>0</v>
      </c>
      <c r="C475" s="75" t="str">
        <f>IF(OR(C474="סה""כ",C474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5" s="76" t="str">
        <f>IF(C475="סה""כ","",IFERROR(VLOOKUP($C475,הכנסות!$B:$X,5,FALSE),""))</f>
        <v/>
      </c>
      <c r="E475" s="77">
        <v>167435</v>
      </c>
      <c r="F475" s="77">
        <v>114565</v>
      </c>
      <c r="G475" s="77">
        <v>145246</v>
      </c>
      <c r="H475" s="78">
        <v>251440</v>
      </c>
      <c r="I475" s="78">
        <v>201029</v>
      </c>
      <c r="J475" s="78">
        <v>265358.28000000003</v>
      </c>
      <c r="K475" s="79" t="str">
        <f ca="1">IF($C475="סה""כ",SUM(INDIRECT(ADDRESS(6,COLUMN())&amp;":"&amp;ADDRESS(ROW()-1,COLUMN()))),IFERROR(VLOOKUP($C475,הכנסות!$B:$Y,K$4-1,FALSE),""))</f>
        <v/>
      </c>
      <c r="L475" s="79" t="str">
        <f ca="1">IF($C475="סה""כ",SUM(INDIRECT(ADDRESS(6,COLUMN())&amp;":"&amp;ADDRESS(ROW()-1,COLUMN()))),IFERROR(VLOOKUP($C475,הכנסות!$B:$Y,L$4-1,FALSE),""))</f>
        <v/>
      </c>
      <c r="M475" s="79" t="str">
        <f ca="1">IF($C475="סה""כ",SUM(INDIRECT(ADDRESS(6,COLUMN())&amp;":"&amp;ADDRESS(ROW()-1,COLUMN()))),IFERROR(VLOOKUP($C475,הכנסות!$B:$Y,M$4-1,FALSE),""))</f>
        <v/>
      </c>
      <c r="N475" s="79" t="str">
        <f ca="1">IF($C475="סה""כ",SUM(INDIRECT(ADDRESS(6,COLUMN())&amp;":"&amp;ADDRESS(ROW()-1,COLUMN()))),IFERROR(VLOOKUP($C475,הכנסות!$B:$Y,N$4-1,FALSE),""))</f>
        <v/>
      </c>
      <c r="O475" s="79" t="str">
        <f ca="1">IF($C475="סה""כ",SUM(INDIRECT(ADDRESS(6,COLUMN())&amp;":"&amp;ADDRESS(ROW()-1,COLUMN()))),IFERROR(VLOOKUP($C475,הכנסות!$B:$Y,O$4-1,FALSE),""))</f>
        <v/>
      </c>
    </row>
    <row r="476" spans="1:15" ht="16.5" thickBot="1" x14ac:dyDescent="0.3">
      <c r="A476" s="52">
        <f t="shared" si="8"/>
        <v>0</v>
      </c>
      <c r="C476" s="75" t="str">
        <f>IF(OR(C475="סה""כ",C475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6" s="76" t="str">
        <f>IF(C476="סה""כ","",IFERROR(VLOOKUP($C476,הכנסות!$B:$X,5,FALSE),""))</f>
        <v/>
      </c>
      <c r="E476" s="77">
        <v>167435</v>
      </c>
      <c r="F476" s="77">
        <v>114565</v>
      </c>
      <c r="G476" s="77">
        <v>145246</v>
      </c>
      <c r="H476" s="78">
        <v>251440</v>
      </c>
      <c r="I476" s="78">
        <v>201029</v>
      </c>
      <c r="J476" s="78">
        <v>265358.28000000003</v>
      </c>
      <c r="K476" s="79" t="str">
        <f ca="1">IF($C476="סה""כ",SUM(INDIRECT(ADDRESS(6,COLUMN())&amp;":"&amp;ADDRESS(ROW()-1,COLUMN()))),IFERROR(VLOOKUP($C476,הכנסות!$B:$Y,K$4-1,FALSE),""))</f>
        <v/>
      </c>
      <c r="L476" s="79" t="str">
        <f ca="1">IF($C476="סה""כ",SUM(INDIRECT(ADDRESS(6,COLUMN())&amp;":"&amp;ADDRESS(ROW()-1,COLUMN()))),IFERROR(VLOOKUP($C476,הכנסות!$B:$Y,L$4-1,FALSE),""))</f>
        <v/>
      </c>
      <c r="M476" s="79" t="str">
        <f ca="1">IF($C476="סה""כ",SUM(INDIRECT(ADDRESS(6,COLUMN())&amp;":"&amp;ADDRESS(ROW()-1,COLUMN()))),IFERROR(VLOOKUP($C476,הכנסות!$B:$Y,M$4-1,FALSE),""))</f>
        <v/>
      </c>
      <c r="N476" s="79" t="str">
        <f ca="1">IF($C476="סה""כ",SUM(INDIRECT(ADDRESS(6,COLUMN())&amp;":"&amp;ADDRESS(ROW()-1,COLUMN()))),IFERROR(VLOOKUP($C476,הכנסות!$B:$Y,N$4-1,FALSE),""))</f>
        <v/>
      </c>
      <c r="O476" s="79" t="str">
        <f ca="1">IF($C476="סה""כ",SUM(INDIRECT(ADDRESS(6,COLUMN())&amp;":"&amp;ADDRESS(ROW()-1,COLUMN()))),IFERROR(VLOOKUP($C476,הכנסות!$B:$Y,O$4-1,FALSE),""))</f>
        <v/>
      </c>
    </row>
    <row r="477" spans="1:15" ht="16.5" thickBot="1" x14ac:dyDescent="0.3">
      <c r="A477" s="52">
        <f t="shared" si="8"/>
        <v>0</v>
      </c>
      <c r="C477" s="75" t="str">
        <f>IF(OR(C476="סה""כ",C476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7" s="76" t="str">
        <f>IF(C477="סה""כ","",IFERROR(VLOOKUP($C477,הכנסות!$B:$X,5,FALSE),""))</f>
        <v/>
      </c>
      <c r="E477" s="77">
        <v>167435</v>
      </c>
      <c r="F477" s="77">
        <v>114565</v>
      </c>
      <c r="G477" s="77">
        <v>145246</v>
      </c>
      <c r="H477" s="78">
        <v>251440</v>
      </c>
      <c r="I477" s="78">
        <v>201029</v>
      </c>
      <c r="J477" s="78">
        <v>265358.28000000003</v>
      </c>
      <c r="K477" s="79" t="str">
        <f ca="1">IF($C477="סה""כ",SUM(INDIRECT(ADDRESS(6,COLUMN())&amp;":"&amp;ADDRESS(ROW()-1,COLUMN()))),IFERROR(VLOOKUP($C477,הכנסות!$B:$Y,K$4-1,FALSE),""))</f>
        <v/>
      </c>
      <c r="L477" s="79" t="str">
        <f ca="1">IF($C477="סה""כ",SUM(INDIRECT(ADDRESS(6,COLUMN())&amp;":"&amp;ADDRESS(ROW()-1,COLUMN()))),IFERROR(VLOOKUP($C477,הכנסות!$B:$Y,L$4-1,FALSE),""))</f>
        <v/>
      </c>
      <c r="M477" s="79" t="str">
        <f ca="1">IF($C477="סה""כ",SUM(INDIRECT(ADDRESS(6,COLUMN())&amp;":"&amp;ADDRESS(ROW()-1,COLUMN()))),IFERROR(VLOOKUP($C477,הכנסות!$B:$Y,M$4-1,FALSE),""))</f>
        <v/>
      </c>
      <c r="N477" s="79" t="str">
        <f ca="1">IF($C477="סה""כ",SUM(INDIRECT(ADDRESS(6,COLUMN())&amp;":"&amp;ADDRESS(ROW()-1,COLUMN()))),IFERROR(VLOOKUP($C477,הכנסות!$B:$Y,N$4-1,FALSE),""))</f>
        <v/>
      </c>
      <c r="O477" s="79" t="str">
        <f ca="1">IF($C477="סה""כ",SUM(INDIRECT(ADDRESS(6,COLUMN())&amp;":"&amp;ADDRESS(ROW()-1,COLUMN()))),IFERROR(VLOOKUP($C477,הכנסות!$B:$Y,O$4-1,FALSE),""))</f>
        <v/>
      </c>
    </row>
    <row r="478" spans="1:15" ht="16.5" thickBot="1" x14ac:dyDescent="0.3">
      <c r="A478" s="52">
        <f t="shared" si="8"/>
        <v>0</v>
      </c>
      <c r="C478" s="75" t="str">
        <f>IF(OR(C477="סה""כ",C477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8" s="76" t="str">
        <f>IF(C478="סה""כ","",IFERROR(VLOOKUP($C478,הכנסות!$B:$X,5,FALSE),""))</f>
        <v/>
      </c>
      <c r="E478" s="77">
        <v>167435</v>
      </c>
      <c r="F478" s="77">
        <v>114565</v>
      </c>
      <c r="G478" s="77">
        <v>145246</v>
      </c>
      <c r="H478" s="78">
        <v>251440</v>
      </c>
      <c r="I478" s="78">
        <v>201029</v>
      </c>
      <c r="J478" s="78">
        <v>265358.28000000003</v>
      </c>
      <c r="K478" s="79" t="str">
        <f ca="1">IF($C478="סה""כ",SUM(INDIRECT(ADDRESS(6,COLUMN())&amp;":"&amp;ADDRESS(ROW()-1,COLUMN()))),IFERROR(VLOOKUP($C478,הכנסות!$B:$Y,K$4-1,FALSE),""))</f>
        <v/>
      </c>
      <c r="L478" s="79" t="str">
        <f ca="1">IF($C478="סה""כ",SUM(INDIRECT(ADDRESS(6,COLUMN())&amp;":"&amp;ADDRESS(ROW()-1,COLUMN()))),IFERROR(VLOOKUP($C478,הכנסות!$B:$Y,L$4-1,FALSE),""))</f>
        <v/>
      </c>
      <c r="M478" s="79" t="str">
        <f ca="1">IF($C478="סה""כ",SUM(INDIRECT(ADDRESS(6,COLUMN())&amp;":"&amp;ADDRESS(ROW()-1,COLUMN()))),IFERROR(VLOOKUP($C478,הכנסות!$B:$Y,M$4-1,FALSE),""))</f>
        <v/>
      </c>
      <c r="N478" s="79" t="str">
        <f ca="1">IF($C478="סה""כ",SUM(INDIRECT(ADDRESS(6,COLUMN())&amp;":"&amp;ADDRESS(ROW()-1,COLUMN()))),IFERROR(VLOOKUP($C478,הכנסות!$B:$Y,N$4-1,FALSE),""))</f>
        <v/>
      </c>
      <c r="O478" s="79" t="str">
        <f ca="1">IF($C478="סה""כ",SUM(INDIRECT(ADDRESS(6,COLUMN())&amp;":"&amp;ADDRESS(ROW()-1,COLUMN()))),IFERROR(VLOOKUP($C478,הכנסות!$B:$Y,O$4-1,FALSE),""))</f>
        <v/>
      </c>
    </row>
    <row r="479" spans="1:15" ht="16.5" thickBot="1" x14ac:dyDescent="0.3">
      <c r="A479" s="52">
        <f t="shared" si="8"/>
        <v>0</v>
      </c>
      <c r="C479" s="75" t="str">
        <f>IF(OR(C478="סה""כ",C478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79" s="76" t="str">
        <f>IF(C479="סה""כ","",IFERROR(VLOOKUP($C479,הכנסות!$B:$X,5,FALSE),""))</f>
        <v/>
      </c>
      <c r="E479" s="77">
        <v>167435</v>
      </c>
      <c r="F479" s="77">
        <v>114565</v>
      </c>
      <c r="G479" s="77">
        <v>145246</v>
      </c>
      <c r="H479" s="78">
        <v>251440</v>
      </c>
      <c r="I479" s="78">
        <v>201029</v>
      </c>
      <c r="J479" s="78">
        <v>265358.28000000003</v>
      </c>
      <c r="K479" s="79" t="str">
        <f ca="1">IF($C479="סה""כ",SUM(INDIRECT(ADDRESS(6,COLUMN())&amp;":"&amp;ADDRESS(ROW()-1,COLUMN()))),IFERROR(VLOOKUP($C479,הכנסות!$B:$Y,K$4-1,FALSE),""))</f>
        <v/>
      </c>
      <c r="L479" s="79" t="str">
        <f ca="1">IF($C479="סה""כ",SUM(INDIRECT(ADDRESS(6,COLUMN())&amp;":"&amp;ADDRESS(ROW()-1,COLUMN()))),IFERROR(VLOOKUP($C479,הכנסות!$B:$Y,L$4-1,FALSE),""))</f>
        <v/>
      </c>
      <c r="M479" s="79" t="str">
        <f ca="1">IF($C479="סה""כ",SUM(INDIRECT(ADDRESS(6,COLUMN())&amp;":"&amp;ADDRESS(ROW()-1,COLUMN()))),IFERROR(VLOOKUP($C479,הכנסות!$B:$Y,M$4-1,FALSE),""))</f>
        <v/>
      </c>
      <c r="N479" s="79" t="str">
        <f ca="1">IF($C479="סה""כ",SUM(INDIRECT(ADDRESS(6,COLUMN())&amp;":"&amp;ADDRESS(ROW()-1,COLUMN()))),IFERROR(VLOOKUP($C479,הכנסות!$B:$Y,N$4-1,FALSE),""))</f>
        <v/>
      </c>
      <c r="O479" s="79" t="str">
        <f ca="1">IF($C479="סה""כ",SUM(INDIRECT(ADDRESS(6,COLUMN())&amp;":"&amp;ADDRESS(ROW()-1,COLUMN()))),IFERROR(VLOOKUP($C479,הכנסות!$B:$Y,O$4-1,FALSE),""))</f>
        <v/>
      </c>
    </row>
    <row r="480" spans="1:15" ht="16.5" thickBot="1" x14ac:dyDescent="0.3">
      <c r="A480" s="52">
        <f t="shared" si="8"/>
        <v>0</v>
      </c>
      <c r="C480" s="75" t="str">
        <f>IF(OR(C479="סה""כ",C479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0" s="76" t="str">
        <f>IF(C480="סה""כ","",IFERROR(VLOOKUP($C480,הכנסות!$B:$X,5,FALSE),""))</f>
        <v/>
      </c>
      <c r="E480" s="77">
        <v>167435</v>
      </c>
      <c r="F480" s="77">
        <v>114565</v>
      </c>
      <c r="G480" s="77">
        <v>145246</v>
      </c>
      <c r="H480" s="78">
        <v>251440</v>
      </c>
      <c r="I480" s="78">
        <v>201029</v>
      </c>
      <c r="J480" s="78">
        <v>265358.28000000003</v>
      </c>
      <c r="K480" s="79" t="str">
        <f ca="1">IF($C480="סה""כ",SUM(INDIRECT(ADDRESS(6,COLUMN())&amp;":"&amp;ADDRESS(ROW()-1,COLUMN()))),IFERROR(VLOOKUP($C480,הכנסות!$B:$Y,K$4-1,FALSE),""))</f>
        <v/>
      </c>
      <c r="L480" s="79" t="str">
        <f ca="1">IF($C480="סה""כ",SUM(INDIRECT(ADDRESS(6,COLUMN())&amp;":"&amp;ADDRESS(ROW()-1,COLUMN()))),IFERROR(VLOOKUP($C480,הכנסות!$B:$Y,L$4-1,FALSE),""))</f>
        <v/>
      </c>
      <c r="M480" s="79" t="str">
        <f ca="1">IF($C480="סה""כ",SUM(INDIRECT(ADDRESS(6,COLUMN())&amp;":"&amp;ADDRESS(ROW()-1,COLUMN()))),IFERROR(VLOOKUP($C480,הכנסות!$B:$Y,M$4-1,FALSE),""))</f>
        <v/>
      </c>
      <c r="N480" s="79" t="str">
        <f ca="1">IF($C480="סה""כ",SUM(INDIRECT(ADDRESS(6,COLUMN())&amp;":"&amp;ADDRESS(ROW()-1,COLUMN()))),IFERROR(VLOOKUP($C480,הכנסות!$B:$Y,N$4-1,FALSE),""))</f>
        <v/>
      </c>
      <c r="O480" s="79" t="str">
        <f ca="1">IF($C480="סה""כ",SUM(INDIRECT(ADDRESS(6,COLUMN())&amp;":"&amp;ADDRESS(ROW()-1,COLUMN()))),IFERROR(VLOOKUP($C480,הכנסות!$B:$Y,O$4-1,FALSE),""))</f>
        <v/>
      </c>
    </row>
    <row r="481" spans="1:15" ht="16.5" thickBot="1" x14ac:dyDescent="0.3">
      <c r="A481" s="52">
        <f t="shared" si="8"/>
        <v>0</v>
      </c>
      <c r="C481" s="75" t="str">
        <f>IF(OR(C480="סה""כ",C480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1" s="76" t="str">
        <f>IF(C481="סה""כ","",IFERROR(VLOOKUP($C481,הכנסות!$B:$X,5,FALSE),""))</f>
        <v/>
      </c>
      <c r="E481" s="77">
        <v>167435</v>
      </c>
      <c r="F481" s="77">
        <v>114565</v>
      </c>
      <c r="G481" s="77">
        <v>145246</v>
      </c>
      <c r="H481" s="78">
        <v>251440</v>
      </c>
      <c r="I481" s="78">
        <v>201029</v>
      </c>
      <c r="J481" s="78">
        <v>265358.28000000003</v>
      </c>
      <c r="K481" s="79" t="str">
        <f ca="1">IF($C481="סה""כ",SUM(INDIRECT(ADDRESS(6,COLUMN())&amp;":"&amp;ADDRESS(ROW()-1,COLUMN()))),IFERROR(VLOOKUP($C481,הכנסות!$B:$Y,K$4-1,FALSE),""))</f>
        <v/>
      </c>
      <c r="L481" s="79" t="str">
        <f ca="1">IF($C481="סה""כ",SUM(INDIRECT(ADDRESS(6,COLUMN())&amp;":"&amp;ADDRESS(ROW()-1,COLUMN()))),IFERROR(VLOOKUP($C481,הכנסות!$B:$Y,L$4-1,FALSE),""))</f>
        <v/>
      </c>
      <c r="M481" s="79" t="str">
        <f ca="1">IF($C481="סה""כ",SUM(INDIRECT(ADDRESS(6,COLUMN())&amp;":"&amp;ADDRESS(ROW()-1,COLUMN()))),IFERROR(VLOOKUP($C481,הכנסות!$B:$Y,M$4-1,FALSE),""))</f>
        <v/>
      </c>
      <c r="N481" s="79" t="str">
        <f ca="1">IF($C481="סה""כ",SUM(INDIRECT(ADDRESS(6,COLUMN())&amp;":"&amp;ADDRESS(ROW()-1,COLUMN()))),IFERROR(VLOOKUP($C481,הכנסות!$B:$Y,N$4-1,FALSE),""))</f>
        <v/>
      </c>
      <c r="O481" s="79" t="str">
        <f ca="1">IF($C481="סה""כ",SUM(INDIRECT(ADDRESS(6,COLUMN())&amp;":"&amp;ADDRESS(ROW()-1,COLUMN()))),IFERROR(VLOOKUP($C481,הכנסות!$B:$Y,O$4-1,FALSE),""))</f>
        <v/>
      </c>
    </row>
    <row r="482" spans="1:15" ht="16.5" thickBot="1" x14ac:dyDescent="0.3">
      <c r="A482" s="52">
        <f t="shared" si="8"/>
        <v>0</v>
      </c>
      <c r="C482" s="75" t="str">
        <f>IF(OR(C481="סה""כ",C481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2" s="76" t="str">
        <f>IF(C482="סה""כ","",IFERROR(VLOOKUP($C482,הכנסות!$B:$X,5,FALSE),""))</f>
        <v/>
      </c>
      <c r="E482" s="77">
        <v>167435</v>
      </c>
      <c r="F482" s="77">
        <v>114565</v>
      </c>
      <c r="G482" s="77">
        <v>145246</v>
      </c>
      <c r="H482" s="78">
        <v>251440</v>
      </c>
      <c r="I482" s="78">
        <v>201029</v>
      </c>
      <c r="J482" s="78">
        <v>265358.28000000003</v>
      </c>
      <c r="K482" s="79" t="str">
        <f ca="1">IF($C482="סה""כ",SUM(INDIRECT(ADDRESS(6,COLUMN())&amp;":"&amp;ADDRESS(ROW()-1,COLUMN()))),IFERROR(VLOOKUP($C482,הכנסות!$B:$Y,K$4-1,FALSE),""))</f>
        <v/>
      </c>
      <c r="L482" s="79" t="str">
        <f ca="1">IF($C482="סה""כ",SUM(INDIRECT(ADDRESS(6,COLUMN())&amp;":"&amp;ADDRESS(ROW()-1,COLUMN()))),IFERROR(VLOOKUP($C482,הכנסות!$B:$Y,L$4-1,FALSE),""))</f>
        <v/>
      </c>
      <c r="M482" s="79" t="str">
        <f ca="1">IF($C482="סה""כ",SUM(INDIRECT(ADDRESS(6,COLUMN())&amp;":"&amp;ADDRESS(ROW()-1,COLUMN()))),IFERROR(VLOOKUP($C482,הכנסות!$B:$Y,M$4-1,FALSE),""))</f>
        <v/>
      </c>
      <c r="N482" s="79" t="str">
        <f ca="1">IF($C482="סה""כ",SUM(INDIRECT(ADDRESS(6,COLUMN())&amp;":"&amp;ADDRESS(ROW()-1,COLUMN()))),IFERROR(VLOOKUP($C482,הכנסות!$B:$Y,N$4-1,FALSE),""))</f>
        <v/>
      </c>
      <c r="O482" s="79" t="str">
        <f ca="1">IF($C482="סה""כ",SUM(INDIRECT(ADDRESS(6,COLUMN())&amp;":"&amp;ADDRESS(ROW()-1,COLUMN()))),IFERROR(VLOOKUP($C482,הכנסות!$B:$Y,O$4-1,FALSE),""))</f>
        <v/>
      </c>
    </row>
    <row r="483" spans="1:15" ht="16.5" thickBot="1" x14ac:dyDescent="0.3">
      <c r="A483" s="52">
        <f t="shared" si="8"/>
        <v>0</v>
      </c>
      <c r="C483" s="75" t="str">
        <f>IF(OR(C482="סה""כ",C482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3" s="76" t="str">
        <f>IF(C483="סה""כ","",IFERROR(VLOOKUP($C483,הכנסות!$B:$X,5,FALSE),""))</f>
        <v/>
      </c>
      <c r="E483" s="77">
        <v>167435</v>
      </c>
      <c r="F483" s="77">
        <v>114565</v>
      </c>
      <c r="G483" s="77">
        <v>145246</v>
      </c>
      <c r="H483" s="78">
        <v>251440</v>
      </c>
      <c r="I483" s="78">
        <v>201029</v>
      </c>
      <c r="J483" s="78">
        <v>265358.28000000003</v>
      </c>
      <c r="K483" s="79" t="str">
        <f ca="1">IF($C483="סה""כ",SUM(INDIRECT(ADDRESS(6,COLUMN())&amp;":"&amp;ADDRESS(ROW()-1,COLUMN()))),IFERROR(VLOOKUP($C483,הכנסות!$B:$Y,K$4-1,FALSE),""))</f>
        <v/>
      </c>
      <c r="L483" s="79" t="str">
        <f ca="1">IF($C483="סה""כ",SUM(INDIRECT(ADDRESS(6,COLUMN())&amp;":"&amp;ADDRESS(ROW()-1,COLUMN()))),IFERROR(VLOOKUP($C483,הכנסות!$B:$Y,L$4-1,FALSE),""))</f>
        <v/>
      </c>
      <c r="M483" s="79" t="str">
        <f ca="1">IF($C483="סה""כ",SUM(INDIRECT(ADDRESS(6,COLUMN())&amp;":"&amp;ADDRESS(ROW()-1,COLUMN()))),IFERROR(VLOOKUP($C483,הכנסות!$B:$Y,M$4-1,FALSE),""))</f>
        <v/>
      </c>
      <c r="N483" s="79" t="str">
        <f ca="1">IF($C483="סה""כ",SUM(INDIRECT(ADDRESS(6,COLUMN())&amp;":"&amp;ADDRESS(ROW()-1,COLUMN()))),IFERROR(VLOOKUP($C483,הכנסות!$B:$Y,N$4-1,FALSE),""))</f>
        <v/>
      </c>
      <c r="O483" s="79" t="str">
        <f ca="1">IF($C483="סה""כ",SUM(INDIRECT(ADDRESS(6,COLUMN())&amp;":"&amp;ADDRESS(ROW()-1,COLUMN()))),IFERROR(VLOOKUP($C483,הכנסות!$B:$Y,O$4-1,FALSE),""))</f>
        <v/>
      </c>
    </row>
    <row r="484" spans="1:15" ht="16.5" thickBot="1" x14ac:dyDescent="0.3">
      <c r="A484" s="52">
        <f t="shared" si="8"/>
        <v>0</v>
      </c>
      <c r="C484" s="75" t="str">
        <f>IF(OR(C483="סה""כ",C483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4" s="76" t="str">
        <f>IF(C484="סה""כ","",IFERROR(VLOOKUP($C484,הכנסות!$B:$X,5,FALSE),""))</f>
        <v/>
      </c>
      <c r="E484" s="77">
        <v>167435</v>
      </c>
      <c r="F484" s="77">
        <v>114565</v>
      </c>
      <c r="G484" s="77">
        <v>145246</v>
      </c>
      <c r="H484" s="78">
        <v>251440</v>
      </c>
      <c r="I484" s="78">
        <v>201029</v>
      </c>
      <c r="J484" s="78">
        <v>265358.28000000003</v>
      </c>
      <c r="K484" s="79" t="str">
        <f ca="1">IF($C484="סה""כ",SUM(INDIRECT(ADDRESS(6,COLUMN())&amp;":"&amp;ADDRESS(ROW()-1,COLUMN()))),IFERROR(VLOOKUP($C484,הכנסות!$B:$Y,K$4-1,FALSE),""))</f>
        <v/>
      </c>
      <c r="L484" s="79" t="str">
        <f ca="1">IF($C484="סה""כ",SUM(INDIRECT(ADDRESS(6,COLUMN())&amp;":"&amp;ADDRESS(ROW()-1,COLUMN()))),IFERROR(VLOOKUP($C484,הכנסות!$B:$Y,L$4-1,FALSE),""))</f>
        <v/>
      </c>
      <c r="M484" s="79" t="str">
        <f ca="1">IF($C484="סה""כ",SUM(INDIRECT(ADDRESS(6,COLUMN())&amp;":"&amp;ADDRESS(ROW()-1,COLUMN()))),IFERROR(VLOOKUP($C484,הכנסות!$B:$Y,M$4-1,FALSE),""))</f>
        <v/>
      </c>
      <c r="N484" s="79" t="str">
        <f ca="1">IF($C484="סה""כ",SUM(INDIRECT(ADDRESS(6,COLUMN())&amp;":"&amp;ADDRESS(ROW()-1,COLUMN()))),IFERROR(VLOOKUP($C484,הכנסות!$B:$Y,N$4-1,FALSE),""))</f>
        <v/>
      </c>
      <c r="O484" s="79" t="str">
        <f ca="1">IF($C484="סה""כ",SUM(INDIRECT(ADDRESS(6,COLUMN())&amp;":"&amp;ADDRESS(ROW()-1,COLUMN()))),IFERROR(VLOOKUP($C484,הכנסות!$B:$Y,O$4-1,FALSE),""))</f>
        <v/>
      </c>
    </row>
    <row r="485" spans="1:15" ht="16.5" thickBot="1" x14ac:dyDescent="0.3">
      <c r="A485" s="52">
        <f t="shared" si="8"/>
        <v>0</v>
      </c>
      <c r="C485" s="75" t="str">
        <f>IF(OR(C484="סה""כ",C484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5" s="76" t="str">
        <f>IF(C485="סה""כ","",IFERROR(VLOOKUP($C485,הכנסות!$B:$X,5,FALSE),""))</f>
        <v/>
      </c>
      <c r="E485" s="77">
        <v>167435</v>
      </c>
      <c r="F485" s="77">
        <v>114565</v>
      </c>
      <c r="G485" s="77">
        <v>145246</v>
      </c>
      <c r="H485" s="78">
        <v>251440</v>
      </c>
      <c r="I485" s="78">
        <v>201029</v>
      </c>
      <c r="J485" s="78">
        <v>265358.28000000003</v>
      </c>
      <c r="K485" s="79" t="str">
        <f ca="1">IF($C485="סה""כ",SUM(INDIRECT(ADDRESS(6,COLUMN())&amp;":"&amp;ADDRESS(ROW()-1,COLUMN()))),IFERROR(VLOOKUP($C485,הכנסות!$B:$Y,K$4-1,FALSE),""))</f>
        <v/>
      </c>
      <c r="L485" s="79" t="str">
        <f ca="1">IF($C485="סה""כ",SUM(INDIRECT(ADDRESS(6,COLUMN())&amp;":"&amp;ADDRESS(ROW()-1,COLUMN()))),IFERROR(VLOOKUP($C485,הכנסות!$B:$Y,L$4-1,FALSE),""))</f>
        <v/>
      </c>
      <c r="M485" s="79" t="str">
        <f ca="1">IF($C485="סה""כ",SUM(INDIRECT(ADDRESS(6,COLUMN())&amp;":"&amp;ADDRESS(ROW()-1,COLUMN()))),IFERROR(VLOOKUP($C485,הכנסות!$B:$Y,M$4-1,FALSE),""))</f>
        <v/>
      </c>
      <c r="N485" s="79" t="str">
        <f ca="1">IF($C485="סה""כ",SUM(INDIRECT(ADDRESS(6,COLUMN())&amp;":"&amp;ADDRESS(ROW()-1,COLUMN()))),IFERROR(VLOOKUP($C485,הכנסות!$B:$Y,N$4-1,FALSE),""))</f>
        <v/>
      </c>
      <c r="O485" s="79" t="str">
        <f ca="1">IF($C485="סה""כ",SUM(INDIRECT(ADDRESS(6,COLUMN())&amp;":"&amp;ADDRESS(ROW()-1,COLUMN()))),IFERROR(VLOOKUP($C485,הכנסות!$B:$Y,O$4-1,FALSE),""))</f>
        <v/>
      </c>
    </row>
    <row r="486" spans="1:15" ht="16.5" thickBot="1" x14ac:dyDescent="0.3">
      <c r="A486" s="52">
        <f t="shared" si="8"/>
        <v>0</v>
      </c>
      <c r="C486" s="75" t="str">
        <f>IF(OR(C485="סה""כ",C485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6" s="76" t="str">
        <f>IF(C486="סה""כ","",IFERROR(VLOOKUP($C486,הכנסות!$B:$X,5,FALSE),""))</f>
        <v/>
      </c>
      <c r="E486" s="77">
        <v>167435</v>
      </c>
      <c r="F486" s="77">
        <v>114565</v>
      </c>
      <c r="G486" s="77">
        <v>145246</v>
      </c>
      <c r="H486" s="78">
        <v>251440</v>
      </c>
      <c r="I486" s="78">
        <v>201029</v>
      </c>
      <c r="J486" s="78">
        <v>265358.28000000003</v>
      </c>
      <c r="K486" s="79" t="str">
        <f ca="1">IF($C486="סה""כ",SUM(INDIRECT(ADDRESS(6,COLUMN())&amp;":"&amp;ADDRESS(ROW()-1,COLUMN()))),IFERROR(VLOOKUP($C486,הכנסות!$B:$Y,K$4-1,FALSE),""))</f>
        <v/>
      </c>
      <c r="L486" s="79" t="str">
        <f ca="1">IF($C486="סה""כ",SUM(INDIRECT(ADDRESS(6,COLUMN())&amp;":"&amp;ADDRESS(ROW()-1,COLUMN()))),IFERROR(VLOOKUP($C486,הכנסות!$B:$Y,L$4-1,FALSE),""))</f>
        <v/>
      </c>
      <c r="M486" s="79" t="str">
        <f ca="1">IF($C486="סה""כ",SUM(INDIRECT(ADDRESS(6,COLUMN())&amp;":"&amp;ADDRESS(ROW()-1,COLUMN()))),IFERROR(VLOOKUP($C486,הכנסות!$B:$Y,M$4-1,FALSE),""))</f>
        <v/>
      </c>
      <c r="N486" s="79" t="str">
        <f ca="1">IF($C486="סה""כ",SUM(INDIRECT(ADDRESS(6,COLUMN())&amp;":"&amp;ADDRESS(ROW()-1,COLUMN()))),IFERROR(VLOOKUP($C486,הכנסות!$B:$Y,N$4-1,FALSE),""))</f>
        <v/>
      </c>
      <c r="O486" s="79" t="str">
        <f ca="1">IF($C486="סה""כ",SUM(INDIRECT(ADDRESS(6,COLUMN())&amp;":"&amp;ADDRESS(ROW()-1,COLUMN()))),IFERROR(VLOOKUP($C486,הכנסות!$B:$Y,O$4-1,FALSE),""))</f>
        <v/>
      </c>
    </row>
    <row r="487" spans="1:15" ht="16.5" thickBot="1" x14ac:dyDescent="0.3">
      <c r="A487" s="52">
        <f t="shared" si="8"/>
        <v>0</v>
      </c>
      <c r="C487" s="75" t="str">
        <f>IF(OR(C486="סה""כ",C486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7" s="76" t="str">
        <f>IF(C487="סה""כ","",IFERROR(VLOOKUP($C487,הכנסות!$B:$X,5,FALSE),""))</f>
        <v/>
      </c>
      <c r="E487" s="77">
        <v>167435</v>
      </c>
      <c r="F487" s="77">
        <v>114565</v>
      </c>
      <c r="G487" s="77">
        <v>145246</v>
      </c>
      <c r="H487" s="78">
        <v>251440</v>
      </c>
      <c r="I487" s="78">
        <v>201029</v>
      </c>
      <c r="J487" s="78">
        <v>265358.28000000003</v>
      </c>
      <c r="K487" s="79" t="str">
        <f ca="1">IF($C487="סה""כ",SUM(INDIRECT(ADDRESS(6,COLUMN())&amp;":"&amp;ADDRESS(ROW()-1,COLUMN()))),IFERROR(VLOOKUP($C487,הכנסות!$B:$Y,K$4-1,FALSE),""))</f>
        <v/>
      </c>
      <c r="L487" s="79" t="str">
        <f ca="1">IF($C487="סה""כ",SUM(INDIRECT(ADDRESS(6,COLUMN())&amp;":"&amp;ADDRESS(ROW()-1,COLUMN()))),IFERROR(VLOOKUP($C487,הכנסות!$B:$Y,L$4-1,FALSE),""))</f>
        <v/>
      </c>
      <c r="M487" s="79" t="str">
        <f ca="1">IF($C487="סה""כ",SUM(INDIRECT(ADDRESS(6,COLUMN())&amp;":"&amp;ADDRESS(ROW()-1,COLUMN()))),IFERROR(VLOOKUP($C487,הכנסות!$B:$Y,M$4-1,FALSE),""))</f>
        <v/>
      </c>
      <c r="N487" s="79" t="str">
        <f ca="1">IF($C487="סה""כ",SUM(INDIRECT(ADDRESS(6,COLUMN())&amp;":"&amp;ADDRESS(ROW()-1,COLUMN()))),IFERROR(VLOOKUP($C487,הכנסות!$B:$Y,N$4-1,FALSE),""))</f>
        <v/>
      </c>
      <c r="O487" s="79" t="str">
        <f ca="1">IF($C487="סה""כ",SUM(INDIRECT(ADDRESS(6,COLUMN())&amp;":"&amp;ADDRESS(ROW()-1,COLUMN()))),IFERROR(VLOOKUP($C487,הכנסות!$B:$Y,O$4-1,FALSE),""))</f>
        <v/>
      </c>
    </row>
    <row r="488" spans="1:15" ht="16.5" thickBot="1" x14ac:dyDescent="0.3">
      <c r="A488" s="52">
        <f t="shared" si="8"/>
        <v>0</v>
      </c>
      <c r="C488" s="75" t="str">
        <f>IF(OR(C487="סה""כ",C487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8" s="76" t="str">
        <f>IF(C488="סה""כ","",IFERROR(VLOOKUP($C488,הכנסות!$B:$X,5,FALSE),""))</f>
        <v/>
      </c>
      <c r="E488" s="77">
        <v>167435</v>
      </c>
      <c r="F488" s="77">
        <v>114565</v>
      </c>
      <c r="G488" s="77">
        <v>145246</v>
      </c>
      <c r="H488" s="78">
        <v>251440</v>
      </c>
      <c r="I488" s="78">
        <v>201029</v>
      </c>
      <c r="J488" s="78">
        <v>265358.28000000003</v>
      </c>
      <c r="K488" s="79" t="str">
        <f ca="1">IF($C488="סה""כ",SUM(INDIRECT(ADDRESS(6,COLUMN())&amp;":"&amp;ADDRESS(ROW()-1,COLUMN()))),IFERROR(VLOOKUP($C488,הכנסות!$B:$Y,K$4-1,FALSE),""))</f>
        <v/>
      </c>
      <c r="L488" s="79" t="str">
        <f ca="1">IF($C488="סה""כ",SUM(INDIRECT(ADDRESS(6,COLUMN())&amp;":"&amp;ADDRESS(ROW()-1,COLUMN()))),IFERROR(VLOOKUP($C488,הכנסות!$B:$Y,L$4-1,FALSE),""))</f>
        <v/>
      </c>
      <c r="M488" s="79" t="str">
        <f ca="1">IF($C488="סה""כ",SUM(INDIRECT(ADDRESS(6,COLUMN())&amp;":"&amp;ADDRESS(ROW()-1,COLUMN()))),IFERROR(VLOOKUP($C488,הכנסות!$B:$Y,M$4-1,FALSE),""))</f>
        <v/>
      </c>
      <c r="N488" s="79" t="str">
        <f ca="1">IF($C488="סה""כ",SUM(INDIRECT(ADDRESS(6,COLUMN())&amp;":"&amp;ADDRESS(ROW()-1,COLUMN()))),IFERROR(VLOOKUP($C488,הכנסות!$B:$Y,N$4-1,FALSE),""))</f>
        <v/>
      </c>
      <c r="O488" s="79" t="str">
        <f ca="1">IF($C488="סה""כ",SUM(INDIRECT(ADDRESS(6,COLUMN())&amp;":"&amp;ADDRESS(ROW()-1,COLUMN()))),IFERROR(VLOOKUP($C488,הכנסות!$B:$Y,O$4-1,FALSE),""))</f>
        <v/>
      </c>
    </row>
    <row r="489" spans="1:15" ht="16.5" thickBot="1" x14ac:dyDescent="0.3">
      <c r="A489" s="52">
        <f t="shared" si="8"/>
        <v>0</v>
      </c>
      <c r="C489" s="75" t="str">
        <f>IF(OR(C488="סה""כ",C488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89" s="76" t="str">
        <f>IF(C489="סה""כ","",IFERROR(VLOOKUP($C489,הכנסות!$B:$X,5,FALSE),""))</f>
        <v/>
      </c>
      <c r="E489" s="77">
        <v>167435</v>
      </c>
      <c r="F489" s="77">
        <v>114565</v>
      </c>
      <c r="G489" s="77">
        <v>145246</v>
      </c>
      <c r="H489" s="78">
        <v>251440</v>
      </c>
      <c r="I489" s="78">
        <v>201029</v>
      </c>
      <c r="J489" s="78">
        <v>265358.28000000003</v>
      </c>
      <c r="K489" s="79" t="str">
        <f ca="1">IF($C489="סה""כ",SUM(INDIRECT(ADDRESS(6,COLUMN())&amp;":"&amp;ADDRESS(ROW()-1,COLUMN()))),IFERROR(VLOOKUP($C489,הכנסות!$B:$Y,K$4-1,FALSE),""))</f>
        <v/>
      </c>
      <c r="L489" s="79" t="str">
        <f ca="1">IF($C489="סה""כ",SUM(INDIRECT(ADDRESS(6,COLUMN())&amp;":"&amp;ADDRESS(ROW()-1,COLUMN()))),IFERROR(VLOOKUP($C489,הכנסות!$B:$Y,L$4-1,FALSE),""))</f>
        <v/>
      </c>
      <c r="M489" s="79" t="str">
        <f ca="1">IF($C489="סה""כ",SUM(INDIRECT(ADDRESS(6,COLUMN())&amp;":"&amp;ADDRESS(ROW()-1,COLUMN()))),IFERROR(VLOOKUP($C489,הכנסות!$B:$Y,M$4-1,FALSE),""))</f>
        <v/>
      </c>
      <c r="N489" s="79" t="str">
        <f ca="1">IF($C489="סה""כ",SUM(INDIRECT(ADDRESS(6,COLUMN())&amp;":"&amp;ADDRESS(ROW()-1,COLUMN()))),IFERROR(VLOOKUP($C489,הכנסות!$B:$Y,N$4-1,FALSE),""))</f>
        <v/>
      </c>
      <c r="O489" s="79" t="str">
        <f ca="1">IF($C489="סה""כ",SUM(INDIRECT(ADDRESS(6,COLUMN())&amp;":"&amp;ADDRESS(ROW()-1,COLUMN()))),IFERROR(VLOOKUP($C489,הכנסות!$B:$Y,O$4-1,FALSE),""))</f>
        <v/>
      </c>
    </row>
    <row r="490" spans="1:15" ht="16.5" thickBot="1" x14ac:dyDescent="0.3">
      <c r="A490" s="52">
        <f t="shared" si="8"/>
        <v>0</v>
      </c>
      <c r="C490" s="75" t="str">
        <f>IF(OR(C489="סה""כ",C489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0" s="76" t="str">
        <f>IF(C490="סה""כ","",IFERROR(VLOOKUP($C490,הכנסות!$B:$X,5,FALSE),""))</f>
        <v/>
      </c>
      <c r="E490" s="77">
        <v>167435</v>
      </c>
      <c r="F490" s="77">
        <v>114565</v>
      </c>
      <c r="G490" s="77">
        <v>145246</v>
      </c>
      <c r="H490" s="78">
        <v>251440</v>
      </c>
      <c r="I490" s="78">
        <v>201029</v>
      </c>
      <c r="J490" s="78">
        <v>265358.28000000003</v>
      </c>
      <c r="K490" s="79" t="str">
        <f ca="1">IF($C490="סה""כ",SUM(INDIRECT(ADDRESS(6,COLUMN())&amp;":"&amp;ADDRESS(ROW()-1,COLUMN()))),IFERROR(VLOOKUP($C490,הכנסות!$B:$Y,K$4-1,FALSE),""))</f>
        <v/>
      </c>
      <c r="L490" s="79" t="str">
        <f ca="1">IF($C490="סה""כ",SUM(INDIRECT(ADDRESS(6,COLUMN())&amp;":"&amp;ADDRESS(ROW()-1,COLUMN()))),IFERROR(VLOOKUP($C490,הכנסות!$B:$Y,L$4-1,FALSE),""))</f>
        <v/>
      </c>
      <c r="M490" s="79" t="str">
        <f ca="1">IF($C490="סה""כ",SUM(INDIRECT(ADDRESS(6,COLUMN())&amp;":"&amp;ADDRESS(ROW()-1,COLUMN()))),IFERROR(VLOOKUP($C490,הכנסות!$B:$Y,M$4-1,FALSE),""))</f>
        <v/>
      </c>
      <c r="N490" s="79" t="str">
        <f ca="1">IF($C490="סה""כ",SUM(INDIRECT(ADDRESS(6,COLUMN())&amp;":"&amp;ADDRESS(ROW()-1,COLUMN()))),IFERROR(VLOOKUP($C490,הכנסות!$B:$Y,N$4-1,FALSE),""))</f>
        <v/>
      </c>
      <c r="O490" s="79" t="str">
        <f ca="1">IF($C490="סה""כ",SUM(INDIRECT(ADDRESS(6,COLUMN())&amp;":"&amp;ADDRESS(ROW()-1,COLUMN()))),IFERROR(VLOOKUP($C490,הכנסות!$B:$Y,O$4-1,FALSE),""))</f>
        <v/>
      </c>
    </row>
    <row r="491" spans="1:15" ht="16.5" thickBot="1" x14ac:dyDescent="0.3">
      <c r="A491" s="52">
        <f t="shared" si="8"/>
        <v>0</v>
      </c>
      <c r="C491" s="75" t="str">
        <f>IF(OR(C490="סה""כ",C490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1" s="76" t="str">
        <f>IF(C491="סה""כ","",IFERROR(VLOOKUP($C491,הכנסות!$B:$X,5,FALSE),""))</f>
        <v/>
      </c>
      <c r="E491" s="77">
        <v>167435</v>
      </c>
      <c r="F491" s="77">
        <v>114565</v>
      </c>
      <c r="G491" s="77">
        <v>145246</v>
      </c>
      <c r="H491" s="78">
        <v>251440</v>
      </c>
      <c r="I491" s="78">
        <v>201029</v>
      </c>
      <c r="J491" s="78">
        <v>265358.28000000003</v>
      </c>
      <c r="K491" s="79" t="str">
        <f ca="1">IF($C491="סה""כ",SUM(INDIRECT(ADDRESS(6,COLUMN())&amp;":"&amp;ADDRESS(ROW()-1,COLUMN()))),IFERROR(VLOOKUP($C491,הכנסות!$B:$Y,K$4-1,FALSE),""))</f>
        <v/>
      </c>
      <c r="L491" s="79" t="str">
        <f ca="1">IF($C491="סה""כ",SUM(INDIRECT(ADDRESS(6,COLUMN())&amp;":"&amp;ADDRESS(ROW()-1,COLUMN()))),IFERROR(VLOOKUP($C491,הכנסות!$B:$Y,L$4-1,FALSE),""))</f>
        <v/>
      </c>
      <c r="M491" s="79" t="str">
        <f ca="1">IF($C491="סה""כ",SUM(INDIRECT(ADDRESS(6,COLUMN())&amp;":"&amp;ADDRESS(ROW()-1,COLUMN()))),IFERROR(VLOOKUP($C491,הכנסות!$B:$Y,M$4-1,FALSE),""))</f>
        <v/>
      </c>
      <c r="N491" s="79" t="str">
        <f ca="1">IF($C491="סה""כ",SUM(INDIRECT(ADDRESS(6,COLUMN())&amp;":"&amp;ADDRESS(ROW()-1,COLUMN()))),IFERROR(VLOOKUP($C491,הכנסות!$B:$Y,N$4-1,FALSE),""))</f>
        <v/>
      </c>
      <c r="O491" s="79" t="str">
        <f ca="1">IF($C491="סה""כ",SUM(INDIRECT(ADDRESS(6,COLUMN())&amp;":"&amp;ADDRESS(ROW()-1,COLUMN()))),IFERROR(VLOOKUP($C491,הכנסות!$B:$Y,O$4-1,FALSE),""))</f>
        <v/>
      </c>
    </row>
    <row r="492" spans="1:15" ht="16.5" thickBot="1" x14ac:dyDescent="0.3">
      <c r="A492" s="52">
        <f t="shared" si="8"/>
        <v>0</v>
      </c>
      <c r="C492" s="75" t="str">
        <f>IF(OR(C491="סה""כ",C491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2" s="76" t="str">
        <f>IF(C492="סה""כ","",IFERROR(VLOOKUP($C492,הכנסות!$B:$X,5,FALSE),""))</f>
        <v/>
      </c>
      <c r="E492" s="77">
        <v>167435</v>
      </c>
      <c r="F492" s="77">
        <v>114565</v>
      </c>
      <c r="G492" s="77">
        <v>145246</v>
      </c>
      <c r="H492" s="78">
        <v>251440</v>
      </c>
      <c r="I492" s="78">
        <v>201029</v>
      </c>
      <c r="J492" s="78">
        <v>265358.28000000003</v>
      </c>
      <c r="K492" s="79" t="str">
        <f ca="1">IF($C492="סה""כ",SUM(INDIRECT(ADDRESS(6,COLUMN())&amp;":"&amp;ADDRESS(ROW()-1,COLUMN()))),IFERROR(VLOOKUP($C492,הכנסות!$B:$Y,K$4-1,FALSE),""))</f>
        <v/>
      </c>
      <c r="L492" s="79" t="str">
        <f ca="1">IF($C492="סה""כ",SUM(INDIRECT(ADDRESS(6,COLUMN())&amp;":"&amp;ADDRESS(ROW()-1,COLUMN()))),IFERROR(VLOOKUP($C492,הכנסות!$B:$Y,L$4-1,FALSE),""))</f>
        <v/>
      </c>
      <c r="M492" s="79" t="str">
        <f ca="1">IF($C492="סה""כ",SUM(INDIRECT(ADDRESS(6,COLUMN())&amp;":"&amp;ADDRESS(ROW()-1,COLUMN()))),IFERROR(VLOOKUP($C492,הכנסות!$B:$Y,M$4-1,FALSE),""))</f>
        <v/>
      </c>
      <c r="N492" s="79" t="str">
        <f ca="1">IF($C492="סה""כ",SUM(INDIRECT(ADDRESS(6,COLUMN())&amp;":"&amp;ADDRESS(ROW()-1,COLUMN()))),IFERROR(VLOOKUP($C492,הכנסות!$B:$Y,N$4-1,FALSE),""))</f>
        <v/>
      </c>
      <c r="O492" s="79" t="str">
        <f ca="1">IF($C492="סה""כ",SUM(INDIRECT(ADDRESS(6,COLUMN())&amp;":"&amp;ADDRESS(ROW()-1,COLUMN()))),IFERROR(VLOOKUP($C492,הכנסות!$B:$Y,O$4-1,FALSE),""))</f>
        <v/>
      </c>
    </row>
    <row r="493" spans="1:15" ht="16.5" thickBot="1" x14ac:dyDescent="0.3">
      <c r="A493" s="52">
        <f t="shared" si="8"/>
        <v>0</v>
      </c>
      <c r="C493" s="75" t="str">
        <f>IF(OR(C492="סה""כ",C492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3" s="76" t="str">
        <f>IF(C493="סה""כ","",IFERROR(VLOOKUP($C493,הכנסות!$B:$X,5,FALSE),""))</f>
        <v/>
      </c>
      <c r="E493" s="77">
        <v>167435</v>
      </c>
      <c r="F493" s="77">
        <v>114565</v>
      </c>
      <c r="G493" s="77">
        <v>145246</v>
      </c>
      <c r="H493" s="78">
        <v>251440</v>
      </c>
      <c r="I493" s="78">
        <v>201029</v>
      </c>
      <c r="J493" s="78">
        <v>265358.28000000003</v>
      </c>
      <c r="K493" s="79" t="str">
        <f ca="1">IF($C493="סה""כ",SUM(INDIRECT(ADDRESS(6,COLUMN())&amp;":"&amp;ADDRESS(ROW()-1,COLUMN()))),IFERROR(VLOOKUP($C493,הכנסות!$B:$Y,K$4-1,FALSE),""))</f>
        <v/>
      </c>
      <c r="L493" s="79" t="str">
        <f ca="1">IF($C493="סה""כ",SUM(INDIRECT(ADDRESS(6,COLUMN())&amp;":"&amp;ADDRESS(ROW()-1,COLUMN()))),IFERROR(VLOOKUP($C493,הכנסות!$B:$Y,L$4-1,FALSE),""))</f>
        <v/>
      </c>
      <c r="M493" s="79" t="str">
        <f ca="1">IF($C493="סה""כ",SUM(INDIRECT(ADDRESS(6,COLUMN())&amp;":"&amp;ADDRESS(ROW()-1,COLUMN()))),IFERROR(VLOOKUP($C493,הכנסות!$B:$Y,M$4-1,FALSE),""))</f>
        <v/>
      </c>
      <c r="N493" s="79" t="str">
        <f ca="1">IF($C493="סה""כ",SUM(INDIRECT(ADDRESS(6,COLUMN())&amp;":"&amp;ADDRESS(ROW()-1,COLUMN()))),IFERROR(VLOOKUP($C493,הכנסות!$B:$Y,N$4-1,FALSE),""))</f>
        <v/>
      </c>
      <c r="O493" s="79" t="str">
        <f ca="1">IF($C493="סה""כ",SUM(INDIRECT(ADDRESS(6,COLUMN())&amp;":"&amp;ADDRESS(ROW()-1,COLUMN()))),IFERROR(VLOOKUP($C493,הכנסות!$B:$Y,O$4-1,FALSE),""))</f>
        <v/>
      </c>
    </row>
    <row r="494" spans="1:15" ht="16.5" thickBot="1" x14ac:dyDescent="0.3">
      <c r="A494" s="52">
        <f t="shared" si="8"/>
        <v>0</v>
      </c>
      <c r="C494" s="75" t="str">
        <f>IF(OR(C493="סה""כ",C493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4" s="76" t="str">
        <f>IF(C494="סה""כ","",IFERROR(VLOOKUP($C494,הכנסות!$B:$X,5,FALSE),""))</f>
        <v/>
      </c>
      <c r="E494" s="77">
        <v>167435</v>
      </c>
      <c r="F494" s="77">
        <v>114565</v>
      </c>
      <c r="G494" s="77">
        <v>145246</v>
      </c>
      <c r="H494" s="78">
        <v>251440</v>
      </c>
      <c r="I494" s="78">
        <v>201029</v>
      </c>
      <c r="J494" s="78">
        <v>265358.28000000003</v>
      </c>
      <c r="K494" s="79" t="str">
        <f ca="1">IF($C494="סה""כ",SUM(INDIRECT(ADDRESS(6,COLUMN())&amp;":"&amp;ADDRESS(ROW()-1,COLUMN()))),IFERROR(VLOOKUP($C494,הכנסות!$B:$Y,K$4-1,FALSE),""))</f>
        <v/>
      </c>
      <c r="L494" s="79" t="str">
        <f ca="1">IF($C494="סה""כ",SUM(INDIRECT(ADDRESS(6,COLUMN())&amp;":"&amp;ADDRESS(ROW()-1,COLUMN()))),IFERROR(VLOOKUP($C494,הכנסות!$B:$Y,L$4-1,FALSE),""))</f>
        <v/>
      </c>
      <c r="M494" s="79" t="str">
        <f ca="1">IF($C494="סה""כ",SUM(INDIRECT(ADDRESS(6,COLUMN())&amp;":"&amp;ADDRESS(ROW()-1,COLUMN()))),IFERROR(VLOOKUP($C494,הכנסות!$B:$Y,M$4-1,FALSE),""))</f>
        <v/>
      </c>
      <c r="N494" s="79" t="str">
        <f ca="1">IF($C494="סה""כ",SUM(INDIRECT(ADDRESS(6,COLUMN())&amp;":"&amp;ADDRESS(ROW()-1,COLUMN()))),IFERROR(VLOOKUP($C494,הכנסות!$B:$Y,N$4-1,FALSE),""))</f>
        <v/>
      </c>
      <c r="O494" s="79" t="str">
        <f ca="1">IF($C494="סה""כ",SUM(INDIRECT(ADDRESS(6,COLUMN())&amp;":"&amp;ADDRESS(ROW()-1,COLUMN()))),IFERROR(VLOOKUP($C494,הכנסות!$B:$Y,O$4-1,FALSE),""))</f>
        <v/>
      </c>
    </row>
    <row r="495" spans="1:15" ht="16.5" thickBot="1" x14ac:dyDescent="0.3">
      <c r="A495" s="52">
        <f t="shared" si="8"/>
        <v>0</v>
      </c>
      <c r="C495" s="75" t="str">
        <f>IF(OR(C494="סה""כ",C494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5" s="76" t="str">
        <f>IF(C495="סה""כ","",IFERROR(VLOOKUP($C495,הכנסות!$B:$X,5,FALSE),""))</f>
        <v/>
      </c>
      <c r="E495" s="77">
        <v>167435</v>
      </c>
      <c r="F495" s="77">
        <v>114565</v>
      </c>
      <c r="G495" s="77">
        <v>145246</v>
      </c>
      <c r="H495" s="78">
        <v>251440</v>
      </c>
      <c r="I495" s="78">
        <v>201029</v>
      </c>
      <c r="J495" s="78">
        <v>265358.28000000003</v>
      </c>
      <c r="K495" s="79" t="str">
        <f ca="1">IF($C495="סה""כ",SUM(INDIRECT(ADDRESS(6,COLUMN())&amp;":"&amp;ADDRESS(ROW()-1,COLUMN()))),IFERROR(VLOOKUP($C495,הכנסות!$B:$Y,K$4-1,FALSE),""))</f>
        <v/>
      </c>
      <c r="L495" s="79" t="str">
        <f ca="1">IF($C495="סה""כ",SUM(INDIRECT(ADDRESS(6,COLUMN())&amp;":"&amp;ADDRESS(ROW()-1,COLUMN()))),IFERROR(VLOOKUP($C495,הכנסות!$B:$Y,L$4-1,FALSE),""))</f>
        <v/>
      </c>
      <c r="M495" s="79" t="str">
        <f ca="1">IF($C495="סה""כ",SUM(INDIRECT(ADDRESS(6,COLUMN())&amp;":"&amp;ADDRESS(ROW()-1,COLUMN()))),IFERROR(VLOOKUP($C495,הכנסות!$B:$Y,M$4-1,FALSE),""))</f>
        <v/>
      </c>
      <c r="N495" s="79" t="str">
        <f ca="1">IF($C495="סה""כ",SUM(INDIRECT(ADDRESS(6,COLUMN())&amp;":"&amp;ADDRESS(ROW()-1,COLUMN()))),IFERROR(VLOOKUP($C495,הכנסות!$B:$Y,N$4-1,FALSE),""))</f>
        <v/>
      </c>
      <c r="O495" s="79" t="str">
        <f ca="1">IF($C495="סה""כ",SUM(INDIRECT(ADDRESS(6,COLUMN())&amp;":"&amp;ADDRESS(ROW()-1,COLUMN()))),IFERROR(VLOOKUP($C495,הכנסות!$B:$Y,O$4-1,FALSE),""))</f>
        <v/>
      </c>
    </row>
    <row r="496" spans="1:15" ht="16.5" thickBot="1" x14ac:dyDescent="0.3">
      <c r="A496" s="52">
        <f t="shared" si="8"/>
        <v>0</v>
      </c>
      <c r="C496" s="75" t="str">
        <f>IF(OR(C495="סה""כ",C495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6" s="76" t="str">
        <f>IF(C496="סה""כ","",IFERROR(VLOOKUP($C496,הכנסות!$B:$X,5,FALSE),""))</f>
        <v/>
      </c>
      <c r="E496" s="77">
        <v>167435</v>
      </c>
      <c r="F496" s="77">
        <v>114565</v>
      </c>
      <c r="G496" s="77">
        <v>145246</v>
      </c>
      <c r="H496" s="78">
        <v>251440</v>
      </c>
      <c r="I496" s="78">
        <v>201029</v>
      </c>
      <c r="J496" s="78">
        <v>265358.28000000003</v>
      </c>
      <c r="K496" s="79" t="str">
        <f ca="1">IF($C496="סה""כ",SUM(INDIRECT(ADDRESS(6,COLUMN())&amp;":"&amp;ADDRESS(ROW()-1,COLUMN()))),IFERROR(VLOOKUP($C496,הכנסות!$B:$Y,K$4-1,FALSE),""))</f>
        <v/>
      </c>
      <c r="L496" s="79" t="str">
        <f ca="1">IF($C496="סה""כ",SUM(INDIRECT(ADDRESS(6,COLUMN())&amp;":"&amp;ADDRESS(ROW()-1,COLUMN()))),IFERROR(VLOOKUP($C496,הכנסות!$B:$Y,L$4-1,FALSE),""))</f>
        <v/>
      </c>
      <c r="M496" s="79" t="str">
        <f ca="1">IF($C496="סה""כ",SUM(INDIRECT(ADDRESS(6,COLUMN())&amp;":"&amp;ADDRESS(ROW()-1,COLUMN()))),IFERROR(VLOOKUP($C496,הכנסות!$B:$Y,M$4-1,FALSE),""))</f>
        <v/>
      </c>
      <c r="N496" s="79" t="str">
        <f ca="1">IF($C496="סה""כ",SUM(INDIRECT(ADDRESS(6,COLUMN())&amp;":"&amp;ADDRESS(ROW()-1,COLUMN()))),IFERROR(VLOOKUP($C496,הכנסות!$B:$Y,N$4-1,FALSE),""))</f>
        <v/>
      </c>
      <c r="O496" s="79" t="str">
        <f ca="1">IF($C496="סה""כ",SUM(INDIRECT(ADDRESS(6,COLUMN())&amp;":"&amp;ADDRESS(ROW()-1,COLUMN()))),IFERROR(VLOOKUP($C496,הכנסות!$B:$Y,O$4-1,FALSE),""))</f>
        <v/>
      </c>
    </row>
    <row r="497" spans="1:15" ht="16.5" thickBot="1" x14ac:dyDescent="0.3">
      <c r="A497" s="52">
        <f t="shared" si="8"/>
        <v>0</v>
      </c>
      <c r="C497" s="75" t="str">
        <f>IF(OR(C496="סה""כ",C496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7" s="76" t="str">
        <f>IF(C497="סה""כ","",IFERROR(VLOOKUP($C497,הכנסות!$B:$X,5,FALSE),""))</f>
        <v/>
      </c>
      <c r="E497" s="77">
        <v>167435</v>
      </c>
      <c r="F497" s="77">
        <v>114565</v>
      </c>
      <c r="G497" s="77">
        <v>145246</v>
      </c>
      <c r="H497" s="78">
        <v>251440</v>
      </c>
      <c r="I497" s="78">
        <v>201029</v>
      </c>
      <c r="J497" s="78">
        <v>265358.28000000003</v>
      </c>
      <c r="K497" s="79" t="str">
        <f ca="1">IF($C497="סה""כ",SUM(INDIRECT(ADDRESS(6,COLUMN())&amp;":"&amp;ADDRESS(ROW()-1,COLUMN()))),IFERROR(VLOOKUP($C497,הכנסות!$B:$Y,K$4-1,FALSE),""))</f>
        <v/>
      </c>
      <c r="L497" s="79" t="str">
        <f ca="1">IF($C497="סה""כ",SUM(INDIRECT(ADDRESS(6,COLUMN())&amp;":"&amp;ADDRESS(ROW()-1,COLUMN()))),IFERROR(VLOOKUP($C497,הכנסות!$B:$Y,L$4-1,FALSE),""))</f>
        <v/>
      </c>
      <c r="M497" s="79" t="str">
        <f ca="1">IF($C497="סה""כ",SUM(INDIRECT(ADDRESS(6,COLUMN())&amp;":"&amp;ADDRESS(ROW()-1,COLUMN()))),IFERROR(VLOOKUP($C497,הכנסות!$B:$Y,M$4-1,FALSE),""))</f>
        <v/>
      </c>
      <c r="N497" s="79" t="str">
        <f ca="1">IF($C497="סה""כ",SUM(INDIRECT(ADDRESS(6,COLUMN())&amp;":"&amp;ADDRESS(ROW()-1,COLUMN()))),IFERROR(VLOOKUP($C497,הכנסות!$B:$Y,N$4-1,FALSE),""))</f>
        <v/>
      </c>
      <c r="O497" s="79" t="str">
        <f ca="1">IF($C497="סה""כ",SUM(INDIRECT(ADDRESS(6,COLUMN())&amp;":"&amp;ADDRESS(ROW()-1,COLUMN()))),IFERROR(VLOOKUP($C497,הכנסות!$B:$Y,O$4-1,FALSE),""))</f>
        <v/>
      </c>
    </row>
    <row r="498" spans="1:15" ht="16.5" thickBot="1" x14ac:dyDescent="0.3">
      <c r="A498" s="52">
        <f t="shared" si="8"/>
        <v>0</v>
      </c>
      <c r="C498" s="75" t="str">
        <f>IF(OR(C497="סה""כ",C497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8" s="76" t="str">
        <f>IF(C498="סה""כ","",IFERROR(VLOOKUP($C498,הכנסות!$B:$X,5,FALSE),""))</f>
        <v/>
      </c>
      <c r="E498" s="77">
        <v>167435</v>
      </c>
      <c r="F498" s="77">
        <v>114565</v>
      </c>
      <c r="G498" s="77">
        <v>145246</v>
      </c>
      <c r="H498" s="78">
        <v>251440</v>
      </c>
      <c r="I498" s="78">
        <v>201029</v>
      </c>
      <c r="J498" s="78">
        <v>265358.28000000003</v>
      </c>
      <c r="K498" s="79" t="str">
        <f ca="1">IF($C498="סה""כ",SUM(INDIRECT(ADDRESS(6,COLUMN())&amp;":"&amp;ADDRESS(ROW()-1,COLUMN()))),IFERROR(VLOOKUP($C498,הכנסות!$B:$Y,K$4-1,FALSE),""))</f>
        <v/>
      </c>
      <c r="L498" s="79" t="str">
        <f ca="1">IF($C498="סה""כ",SUM(INDIRECT(ADDRESS(6,COLUMN())&amp;":"&amp;ADDRESS(ROW()-1,COLUMN()))),IFERROR(VLOOKUP($C498,הכנסות!$B:$Y,L$4-1,FALSE),""))</f>
        <v/>
      </c>
      <c r="M498" s="79" t="str">
        <f ca="1">IF($C498="סה""כ",SUM(INDIRECT(ADDRESS(6,COLUMN())&amp;":"&amp;ADDRESS(ROW()-1,COLUMN()))),IFERROR(VLOOKUP($C498,הכנסות!$B:$Y,M$4-1,FALSE),""))</f>
        <v/>
      </c>
      <c r="N498" s="79" t="str">
        <f ca="1">IF($C498="סה""כ",SUM(INDIRECT(ADDRESS(6,COLUMN())&amp;":"&amp;ADDRESS(ROW()-1,COLUMN()))),IFERROR(VLOOKUP($C498,הכנסות!$B:$Y,N$4-1,FALSE),""))</f>
        <v/>
      </c>
      <c r="O498" s="79" t="str">
        <f ca="1">IF($C498="סה""כ",SUM(INDIRECT(ADDRESS(6,COLUMN())&amp;":"&amp;ADDRESS(ROW()-1,COLUMN()))),IFERROR(VLOOKUP($C498,הכנסות!$B:$Y,O$4-1,FALSE),""))</f>
        <v/>
      </c>
    </row>
    <row r="499" spans="1:15" ht="16.5" thickBot="1" x14ac:dyDescent="0.3">
      <c r="A499" s="52">
        <f t="shared" si="8"/>
        <v>0</v>
      </c>
      <c r="C499" s="75" t="str">
        <f>IF(OR(C498="סה""כ",C498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499" s="76" t="str">
        <f>IF(C499="סה""כ","",IFERROR(VLOOKUP($C499,הכנסות!$B:$X,5,FALSE),""))</f>
        <v/>
      </c>
      <c r="E499" s="77">
        <v>167435</v>
      </c>
      <c r="F499" s="77">
        <v>114565</v>
      </c>
      <c r="G499" s="77">
        <v>145246</v>
      </c>
      <c r="H499" s="78">
        <v>251440</v>
      </c>
      <c r="I499" s="78">
        <v>201029</v>
      </c>
      <c r="J499" s="78">
        <v>265358.28000000003</v>
      </c>
      <c r="K499" s="79" t="str">
        <f ca="1">IF($C499="סה""כ",SUM(INDIRECT(ADDRESS(6,COLUMN())&amp;":"&amp;ADDRESS(ROW()-1,COLUMN()))),IFERROR(VLOOKUP($C499,הכנסות!$B:$Y,K$4-1,FALSE),""))</f>
        <v/>
      </c>
      <c r="L499" s="79" t="str">
        <f ca="1">IF($C499="סה""כ",SUM(INDIRECT(ADDRESS(6,COLUMN())&amp;":"&amp;ADDRESS(ROW()-1,COLUMN()))),IFERROR(VLOOKUP($C499,הכנסות!$B:$Y,L$4-1,FALSE),""))</f>
        <v/>
      </c>
      <c r="M499" s="79" t="str">
        <f ca="1">IF($C499="סה""כ",SUM(INDIRECT(ADDRESS(6,COLUMN())&amp;":"&amp;ADDRESS(ROW()-1,COLUMN()))),IFERROR(VLOOKUP($C499,הכנסות!$B:$Y,M$4-1,FALSE),""))</f>
        <v/>
      </c>
      <c r="N499" s="79" t="str">
        <f ca="1">IF($C499="סה""כ",SUM(INDIRECT(ADDRESS(6,COLUMN())&amp;":"&amp;ADDRESS(ROW()-1,COLUMN()))),IFERROR(VLOOKUP($C499,הכנסות!$B:$Y,N$4-1,FALSE),""))</f>
        <v/>
      </c>
      <c r="O499" s="79" t="str">
        <f ca="1">IF($C499="סה""כ",SUM(INDIRECT(ADDRESS(6,COLUMN())&amp;":"&amp;ADDRESS(ROW()-1,COLUMN()))),IFERROR(VLOOKUP($C499,הכנסות!$B:$Y,O$4-1,FALSE),""))</f>
        <v/>
      </c>
    </row>
    <row r="500" spans="1:15" ht="16.5" thickBot="1" x14ac:dyDescent="0.3">
      <c r="A500" s="52">
        <f t="shared" si="8"/>
        <v>0</v>
      </c>
      <c r="C500" s="75" t="str">
        <f>IF(OR(C499="סה""כ",C499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0" s="76" t="str">
        <f>IF(C500="סה""כ","",IFERROR(VLOOKUP($C500,הכנסות!$B:$X,5,FALSE),""))</f>
        <v/>
      </c>
      <c r="E500" s="77">
        <v>167435</v>
      </c>
      <c r="F500" s="77">
        <v>114565</v>
      </c>
      <c r="G500" s="77">
        <v>145246</v>
      </c>
      <c r="H500" s="78">
        <v>251440</v>
      </c>
      <c r="I500" s="78">
        <v>201029</v>
      </c>
      <c r="J500" s="78">
        <v>265358.28000000003</v>
      </c>
      <c r="K500" s="79" t="str">
        <f ca="1">IF($C500="סה""כ",SUM(INDIRECT(ADDRESS(6,COLUMN())&amp;":"&amp;ADDRESS(ROW()-1,COLUMN()))),IFERROR(VLOOKUP($C500,הכנסות!$B:$Y,K$4-1,FALSE),""))</f>
        <v/>
      </c>
      <c r="L500" s="79" t="str">
        <f ca="1">IF($C500="סה""כ",SUM(INDIRECT(ADDRESS(6,COLUMN())&amp;":"&amp;ADDRESS(ROW()-1,COLUMN()))),IFERROR(VLOOKUP($C500,הכנסות!$B:$Y,L$4-1,FALSE),""))</f>
        <v/>
      </c>
      <c r="M500" s="79" t="str">
        <f ca="1">IF($C500="סה""כ",SUM(INDIRECT(ADDRESS(6,COLUMN())&amp;":"&amp;ADDRESS(ROW()-1,COLUMN()))),IFERROR(VLOOKUP($C500,הכנסות!$B:$Y,M$4-1,FALSE),""))</f>
        <v/>
      </c>
      <c r="N500" s="79" t="str">
        <f ca="1">IF($C500="סה""כ",SUM(INDIRECT(ADDRESS(6,COLUMN())&amp;":"&amp;ADDRESS(ROW()-1,COLUMN()))),IFERROR(VLOOKUP($C500,הכנסות!$B:$Y,N$4-1,FALSE),""))</f>
        <v/>
      </c>
      <c r="O500" s="79" t="str">
        <f ca="1">IF($C500="סה""כ",SUM(INDIRECT(ADDRESS(6,COLUMN())&amp;":"&amp;ADDRESS(ROW()-1,COLUMN()))),IFERROR(VLOOKUP($C500,הכנסות!$B:$Y,O$4-1,FALSE),""))</f>
        <v/>
      </c>
    </row>
    <row r="501" spans="1:15" ht="16.5" thickBot="1" x14ac:dyDescent="0.3">
      <c r="A501" s="52">
        <f t="shared" si="8"/>
        <v>0</v>
      </c>
      <c r="C501" s="75" t="str">
        <f>IF(OR(C500="סה""כ",C500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1" s="76" t="str">
        <f>IF(C501="סה""כ","",IFERROR(VLOOKUP($C501,הכנסות!$B:$X,5,FALSE),""))</f>
        <v/>
      </c>
      <c r="E501" s="77">
        <v>167435</v>
      </c>
      <c r="F501" s="77">
        <v>114565</v>
      </c>
      <c r="G501" s="77">
        <v>145246</v>
      </c>
      <c r="H501" s="78">
        <v>251440</v>
      </c>
      <c r="I501" s="78">
        <v>201029</v>
      </c>
      <c r="J501" s="78">
        <v>265358.28000000003</v>
      </c>
      <c r="K501" s="79" t="str">
        <f ca="1">IF($C501="סה""כ",SUM(INDIRECT(ADDRESS(6,COLUMN())&amp;":"&amp;ADDRESS(ROW()-1,COLUMN()))),IFERROR(VLOOKUP($C501,הכנסות!$B:$Y,K$4-1,FALSE),""))</f>
        <v/>
      </c>
      <c r="L501" s="79" t="str">
        <f ca="1">IF($C501="סה""כ",SUM(INDIRECT(ADDRESS(6,COLUMN())&amp;":"&amp;ADDRESS(ROW()-1,COLUMN()))),IFERROR(VLOOKUP($C501,הכנסות!$B:$Y,L$4-1,FALSE),""))</f>
        <v/>
      </c>
      <c r="M501" s="79" t="str">
        <f ca="1">IF($C501="סה""כ",SUM(INDIRECT(ADDRESS(6,COLUMN())&amp;":"&amp;ADDRESS(ROW()-1,COLUMN()))),IFERROR(VLOOKUP($C501,הכנסות!$B:$Y,M$4-1,FALSE),""))</f>
        <v/>
      </c>
      <c r="N501" s="79" t="str">
        <f ca="1">IF($C501="סה""כ",SUM(INDIRECT(ADDRESS(6,COLUMN())&amp;":"&amp;ADDRESS(ROW()-1,COLUMN()))),IFERROR(VLOOKUP($C501,הכנסות!$B:$Y,N$4-1,FALSE),""))</f>
        <v/>
      </c>
      <c r="O501" s="79" t="str">
        <f ca="1">IF($C501="סה""כ",SUM(INDIRECT(ADDRESS(6,COLUMN())&amp;":"&amp;ADDRESS(ROW()-1,COLUMN()))),IFERROR(VLOOKUP($C501,הכנסות!$B:$Y,O$4-1,FALSE),""))</f>
        <v/>
      </c>
    </row>
    <row r="502" spans="1:15" ht="16.5" thickBot="1" x14ac:dyDescent="0.3">
      <c r="A502" s="52">
        <f t="shared" si="8"/>
        <v>0</v>
      </c>
      <c r="C502" s="75" t="str">
        <f>IF(OR(C501="סה""כ",C501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2" s="76" t="str">
        <f>IF(C502="סה""כ","",IFERROR(VLOOKUP($C502,הכנסות!$B:$X,5,FALSE),""))</f>
        <v/>
      </c>
      <c r="E502" s="77">
        <v>167435</v>
      </c>
      <c r="F502" s="77">
        <v>114565</v>
      </c>
      <c r="G502" s="77">
        <v>145246</v>
      </c>
      <c r="H502" s="78">
        <v>251440</v>
      </c>
      <c r="I502" s="78">
        <v>201029</v>
      </c>
      <c r="J502" s="78">
        <v>265358.28000000003</v>
      </c>
      <c r="K502" s="79" t="str">
        <f ca="1">IF($C502="סה""כ",SUM(INDIRECT(ADDRESS(6,COLUMN())&amp;":"&amp;ADDRESS(ROW()-1,COLUMN()))),IFERROR(VLOOKUP($C502,הכנסות!$B:$Y,K$4-1,FALSE),""))</f>
        <v/>
      </c>
      <c r="L502" s="79" t="str">
        <f ca="1">IF($C502="סה""כ",SUM(INDIRECT(ADDRESS(6,COLUMN())&amp;":"&amp;ADDRESS(ROW()-1,COLUMN()))),IFERROR(VLOOKUP($C502,הכנסות!$B:$Y,L$4-1,FALSE),""))</f>
        <v/>
      </c>
      <c r="M502" s="79" t="str">
        <f ca="1">IF($C502="סה""כ",SUM(INDIRECT(ADDRESS(6,COLUMN())&amp;":"&amp;ADDRESS(ROW()-1,COLUMN()))),IFERROR(VLOOKUP($C502,הכנסות!$B:$Y,M$4-1,FALSE),""))</f>
        <v/>
      </c>
      <c r="N502" s="79" t="str">
        <f ca="1">IF($C502="סה""כ",SUM(INDIRECT(ADDRESS(6,COLUMN())&amp;":"&amp;ADDRESS(ROW()-1,COLUMN()))),IFERROR(VLOOKUP($C502,הכנסות!$B:$Y,N$4-1,FALSE),""))</f>
        <v/>
      </c>
      <c r="O502" s="79" t="str">
        <f ca="1">IF($C502="סה""כ",SUM(INDIRECT(ADDRESS(6,COLUMN())&amp;":"&amp;ADDRESS(ROW()-1,COLUMN()))),IFERROR(VLOOKUP($C502,הכנסות!$B:$Y,O$4-1,FALSE),""))</f>
        <v/>
      </c>
    </row>
    <row r="503" spans="1:15" ht="16.5" thickBot="1" x14ac:dyDescent="0.3">
      <c r="A503" s="52">
        <f t="shared" si="8"/>
        <v>0</v>
      </c>
      <c r="C503" s="75" t="str">
        <f>IF(OR(C502="סה""כ",C502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3" s="76" t="str">
        <f>IF(C503="סה""כ","",IFERROR(VLOOKUP($C503,הכנסות!$B:$X,5,FALSE),""))</f>
        <v/>
      </c>
      <c r="E503" s="77">
        <v>167435</v>
      </c>
      <c r="F503" s="77">
        <v>114565</v>
      </c>
      <c r="G503" s="77">
        <v>145246</v>
      </c>
      <c r="H503" s="78">
        <v>251440</v>
      </c>
      <c r="I503" s="78">
        <v>201029</v>
      </c>
      <c r="J503" s="78">
        <v>265358.28000000003</v>
      </c>
      <c r="K503" s="79" t="str">
        <f ca="1">IF($C503="סה""כ",SUM(INDIRECT(ADDRESS(6,COLUMN())&amp;":"&amp;ADDRESS(ROW()-1,COLUMN()))),IFERROR(VLOOKUP($C503,הכנסות!$B:$Y,K$4-1,FALSE),""))</f>
        <v/>
      </c>
      <c r="L503" s="79" t="str">
        <f ca="1">IF($C503="סה""כ",SUM(INDIRECT(ADDRESS(6,COLUMN())&amp;":"&amp;ADDRESS(ROW()-1,COLUMN()))),IFERROR(VLOOKUP($C503,הכנסות!$B:$Y,L$4-1,FALSE),""))</f>
        <v/>
      </c>
      <c r="M503" s="79" t="str">
        <f ca="1">IF($C503="סה""כ",SUM(INDIRECT(ADDRESS(6,COLUMN())&amp;":"&amp;ADDRESS(ROW()-1,COLUMN()))),IFERROR(VLOOKUP($C503,הכנסות!$B:$Y,M$4-1,FALSE),""))</f>
        <v/>
      </c>
      <c r="N503" s="79" t="str">
        <f ca="1">IF($C503="סה""כ",SUM(INDIRECT(ADDRESS(6,COLUMN())&amp;":"&amp;ADDRESS(ROW()-1,COLUMN()))),IFERROR(VLOOKUP($C503,הכנסות!$B:$Y,N$4-1,FALSE),""))</f>
        <v/>
      </c>
      <c r="O503" s="79" t="str">
        <f ca="1">IF($C503="סה""כ",SUM(INDIRECT(ADDRESS(6,COLUMN())&amp;":"&amp;ADDRESS(ROW()-1,COLUMN()))),IFERROR(VLOOKUP($C503,הכנסות!$B:$Y,O$4-1,FALSE),""))</f>
        <v/>
      </c>
    </row>
    <row r="504" spans="1:15" ht="16.5" thickBot="1" x14ac:dyDescent="0.3">
      <c r="A504" s="52">
        <f t="shared" si="8"/>
        <v>0</v>
      </c>
      <c r="C504" s="75" t="str">
        <f>IF(OR(C503="סה""כ",C503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4" s="76" t="str">
        <f>IF(C504="סה""כ","",IFERROR(VLOOKUP($C504,הכנסות!$B:$X,5,FALSE),""))</f>
        <v/>
      </c>
      <c r="E504" s="77">
        <v>167435</v>
      </c>
      <c r="F504" s="77">
        <v>114565</v>
      </c>
      <c r="G504" s="77">
        <v>145246</v>
      </c>
      <c r="H504" s="78">
        <v>251440</v>
      </c>
      <c r="I504" s="78">
        <v>201029</v>
      </c>
      <c r="J504" s="78">
        <v>265358.28000000003</v>
      </c>
      <c r="K504" s="79" t="str">
        <f ca="1">IF($C504="סה""כ",SUM(INDIRECT(ADDRESS(6,COLUMN())&amp;":"&amp;ADDRESS(ROW()-1,COLUMN()))),IFERROR(VLOOKUP($C504,הכנסות!$B:$Y,K$4-1,FALSE),""))</f>
        <v/>
      </c>
      <c r="L504" s="79" t="str">
        <f ca="1">IF($C504="סה""כ",SUM(INDIRECT(ADDRESS(6,COLUMN())&amp;":"&amp;ADDRESS(ROW()-1,COLUMN()))),IFERROR(VLOOKUP($C504,הכנסות!$B:$Y,L$4-1,FALSE),""))</f>
        <v/>
      </c>
      <c r="M504" s="79" t="str">
        <f ca="1">IF($C504="סה""כ",SUM(INDIRECT(ADDRESS(6,COLUMN())&amp;":"&amp;ADDRESS(ROW()-1,COLUMN()))),IFERROR(VLOOKUP($C504,הכנסות!$B:$Y,M$4-1,FALSE),""))</f>
        <v/>
      </c>
      <c r="N504" s="79" t="str">
        <f ca="1">IF($C504="סה""כ",SUM(INDIRECT(ADDRESS(6,COLUMN())&amp;":"&amp;ADDRESS(ROW()-1,COLUMN()))),IFERROR(VLOOKUP($C504,הכנסות!$B:$Y,N$4-1,FALSE),""))</f>
        <v/>
      </c>
      <c r="O504" s="79" t="str">
        <f ca="1">IF($C504="סה""כ",SUM(INDIRECT(ADDRESS(6,COLUMN())&amp;":"&amp;ADDRESS(ROW()-1,COLUMN()))),IFERROR(VLOOKUP($C504,הכנסות!$B:$Y,O$4-1,FALSE),""))</f>
        <v/>
      </c>
    </row>
    <row r="505" spans="1:15" ht="16.5" thickBot="1" x14ac:dyDescent="0.3">
      <c r="A505" s="52">
        <f t="shared" si="8"/>
        <v>0</v>
      </c>
      <c r="C505" s="75" t="str">
        <f>IF(OR(C504="סה""כ",C504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5" s="76" t="str">
        <f>IF(C505="סה""כ","",IFERROR(VLOOKUP($C505,הכנסות!$B:$X,5,FALSE),""))</f>
        <v/>
      </c>
      <c r="E505" s="77">
        <v>167435</v>
      </c>
      <c r="F505" s="77">
        <v>114565</v>
      </c>
      <c r="G505" s="77">
        <v>145246</v>
      </c>
      <c r="H505" s="78">
        <v>251440</v>
      </c>
      <c r="I505" s="78">
        <v>201029</v>
      </c>
      <c r="J505" s="78">
        <v>265358.28000000003</v>
      </c>
      <c r="K505" s="79" t="str">
        <f ca="1">IF($C505="סה""כ",SUM(INDIRECT(ADDRESS(6,COLUMN())&amp;":"&amp;ADDRESS(ROW()-1,COLUMN()))),IFERROR(VLOOKUP($C505,הכנסות!$B:$Y,K$4-1,FALSE),""))</f>
        <v/>
      </c>
      <c r="L505" s="79" t="str">
        <f ca="1">IF($C505="סה""כ",SUM(INDIRECT(ADDRESS(6,COLUMN())&amp;":"&amp;ADDRESS(ROW()-1,COLUMN()))),IFERROR(VLOOKUP($C505,הכנסות!$B:$Y,L$4-1,FALSE),""))</f>
        <v/>
      </c>
      <c r="M505" s="79" t="str">
        <f ca="1">IF($C505="סה""כ",SUM(INDIRECT(ADDRESS(6,COLUMN())&amp;":"&amp;ADDRESS(ROW()-1,COLUMN()))),IFERROR(VLOOKUP($C505,הכנסות!$B:$Y,M$4-1,FALSE),""))</f>
        <v/>
      </c>
      <c r="N505" s="79" t="str">
        <f ca="1">IF($C505="סה""כ",SUM(INDIRECT(ADDRESS(6,COLUMN())&amp;":"&amp;ADDRESS(ROW()-1,COLUMN()))),IFERROR(VLOOKUP($C505,הכנסות!$B:$Y,N$4-1,FALSE),""))</f>
        <v/>
      </c>
      <c r="O505" s="79" t="str">
        <f ca="1">IF($C505="סה""כ",SUM(INDIRECT(ADDRESS(6,COLUMN())&amp;":"&amp;ADDRESS(ROW()-1,COLUMN()))),IFERROR(VLOOKUP($C505,הכנסות!$B:$Y,O$4-1,FALSE),""))</f>
        <v/>
      </c>
    </row>
    <row r="506" spans="1:15" ht="16.5" thickBot="1" x14ac:dyDescent="0.3">
      <c r="A506" s="52">
        <f t="shared" si="8"/>
        <v>0</v>
      </c>
      <c r="C506" s="75" t="str">
        <f>IF(OR(C505="סה""כ",C505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6" s="76" t="str">
        <f>IF(C506="סה""כ","",IFERROR(VLOOKUP($C506,הכנסות!$B:$X,5,FALSE),""))</f>
        <v/>
      </c>
      <c r="E506" s="77">
        <v>167435</v>
      </c>
      <c r="F506" s="77">
        <v>114565</v>
      </c>
      <c r="G506" s="77">
        <v>145246</v>
      </c>
      <c r="H506" s="78">
        <v>251440</v>
      </c>
      <c r="I506" s="78">
        <v>201029</v>
      </c>
      <c r="J506" s="78">
        <v>265358.28000000003</v>
      </c>
      <c r="K506" s="79" t="str">
        <f ca="1">IF($C506="סה""כ",SUM(INDIRECT(ADDRESS(6,COLUMN())&amp;":"&amp;ADDRESS(ROW()-1,COLUMN()))),IFERROR(VLOOKUP($C506,הכנסות!$B:$Y,K$4-1,FALSE),""))</f>
        <v/>
      </c>
      <c r="L506" s="79" t="str">
        <f ca="1">IF($C506="סה""כ",SUM(INDIRECT(ADDRESS(6,COLUMN())&amp;":"&amp;ADDRESS(ROW()-1,COLUMN()))),IFERROR(VLOOKUP($C506,הכנסות!$B:$Y,L$4-1,FALSE),""))</f>
        <v/>
      </c>
      <c r="M506" s="79" t="str">
        <f ca="1">IF($C506="סה""כ",SUM(INDIRECT(ADDRESS(6,COLUMN())&amp;":"&amp;ADDRESS(ROW()-1,COLUMN()))),IFERROR(VLOOKUP($C506,הכנסות!$B:$Y,M$4-1,FALSE),""))</f>
        <v/>
      </c>
      <c r="N506" s="79" t="str">
        <f ca="1">IF($C506="סה""כ",SUM(INDIRECT(ADDRESS(6,COLUMN())&amp;":"&amp;ADDRESS(ROW()-1,COLUMN()))),IFERROR(VLOOKUP($C506,הכנסות!$B:$Y,N$4-1,FALSE),""))</f>
        <v/>
      </c>
      <c r="O506" s="79" t="str">
        <f ca="1">IF($C506="סה""כ",SUM(INDIRECT(ADDRESS(6,COLUMN())&amp;":"&amp;ADDRESS(ROW()-1,COLUMN()))),IFERROR(VLOOKUP($C506,הכנסות!$B:$Y,O$4-1,FALSE),""))</f>
        <v/>
      </c>
    </row>
    <row r="507" spans="1:15" ht="16.5" thickBot="1" x14ac:dyDescent="0.3">
      <c r="A507" s="52">
        <f t="shared" si="8"/>
        <v>0</v>
      </c>
      <c r="C507" s="75" t="str">
        <f>IF(OR(C506="סה""כ",C506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7" s="76" t="str">
        <f>IF(C507="סה""כ","",IFERROR(VLOOKUP($C507,הכנסות!$B:$X,5,FALSE),""))</f>
        <v/>
      </c>
      <c r="E507" s="77">
        <v>167435</v>
      </c>
      <c r="F507" s="77">
        <v>114565</v>
      </c>
      <c r="G507" s="77">
        <v>145246</v>
      </c>
      <c r="H507" s="78">
        <v>251440</v>
      </c>
      <c r="I507" s="78">
        <v>201029</v>
      </c>
      <c r="J507" s="78">
        <v>265358.28000000003</v>
      </c>
      <c r="K507" s="79" t="str">
        <f ca="1">IF($C507="סה""כ",SUM(INDIRECT(ADDRESS(6,COLUMN())&amp;":"&amp;ADDRESS(ROW()-1,COLUMN()))),IFERROR(VLOOKUP($C507,הכנסות!$B:$Y,K$4-1,FALSE),""))</f>
        <v/>
      </c>
      <c r="L507" s="79" t="str">
        <f ca="1">IF($C507="סה""כ",SUM(INDIRECT(ADDRESS(6,COLUMN())&amp;":"&amp;ADDRESS(ROW()-1,COLUMN()))),IFERROR(VLOOKUP($C507,הכנסות!$B:$Y,L$4-1,FALSE),""))</f>
        <v/>
      </c>
      <c r="M507" s="79" t="str">
        <f ca="1">IF($C507="סה""כ",SUM(INDIRECT(ADDRESS(6,COLUMN())&amp;":"&amp;ADDRESS(ROW()-1,COLUMN()))),IFERROR(VLOOKUP($C507,הכנסות!$B:$Y,M$4-1,FALSE),""))</f>
        <v/>
      </c>
      <c r="N507" s="79" t="str">
        <f ca="1">IF($C507="סה""כ",SUM(INDIRECT(ADDRESS(6,COLUMN())&amp;":"&amp;ADDRESS(ROW()-1,COLUMN()))),IFERROR(VLOOKUP($C507,הכנסות!$B:$Y,N$4-1,FALSE),""))</f>
        <v/>
      </c>
      <c r="O507" s="79" t="str">
        <f ca="1">IF($C507="סה""כ",SUM(INDIRECT(ADDRESS(6,COLUMN())&amp;":"&amp;ADDRESS(ROW()-1,COLUMN()))),IFERROR(VLOOKUP($C507,הכנסות!$B:$Y,O$4-1,FALSE),""))</f>
        <v/>
      </c>
    </row>
    <row r="508" spans="1:15" ht="16.5" thickBot="1" x14ac:dyDescent="0.3">
      <c r="A508" s="52">
        <f t="shared" si="8"/>
        <v>0</v>
      </c>
      <c r="C508" s="75" t="str">
        <f>IF(OR(C507="סה""כ",C507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8" s="76" t="str">
        <f>IF(C508="סה""כ","",IFERROR(VLOOKUP($C508,הכנסות!$B:$X,5,FALSE),""))</f>
        <v/>
      </c>
      <c r="E508" s="77">
        <v>167435</v>
      </c>
      <c r="F508" s="77">
        <v>114565</v>
      </c>
      <c r="G508" s="77">
        <v>145246</v>
      </c>
      <c r="H508" s="78">
        <v>251440</v>
      </c>
      <c r="I508" s="78">
        <v>201029</v>
      </c>
      <c r="J508" s="78">
        <v>265358.28000000003</v>
      </c>
      <c r="K508" s="79" t="str">
        <f ca="1">IF($C508="סה""כ",SUM(INDIRECT(ADDRESS(6,COLUMN())&amp;":"&amp;ADDRESS(ROW()-1,COLUMN()))),IFERROR(VLOOKUP($C508,הכנסות!$B:$Y,K$4-1,FALSE),""))</f>
        <v/>
      </c>
      <c r="L508" s="79" t="str">
        <f ca="1">IF($C508="סה""כ",SUM(INDIRECT(ADDRESS(6,COLUMN())&amp;":"&amp;ADDRESS(ROW()-1,COLUMN()))),IFERROR(VLOOKUP($C508,הכנסות!$B:$Y,L$4-1,FALSE),""))</f>
        <v/>
      </c>
      <c r="M508" s="79" t="str">
        <f ca="1">IF($C508="סה""כ",SUM(INDIRECT(ADDRESS(6,COLUMN())&amp;":"&amp;ADDRESS(ROW()-1,COLUMN()))),IFERROR(VLOOKUP($C508,הכנסות!$B:$Y,M$4-1,FALSE),""))</f>
        <v/>
      </c>
      <c r="N508" s="79" t="str">
        <f ca="1">IF($C508="סה""כ",SUM(INDIRECT(ADDRESS(6,COLUMN())&amp;":"&amp;ADDRESS(ROW()-1,COLUMN()))),IFERROR(VLOOKUP($C508,הכנסות!$B:$Y,N$4-1,FALSE),""))</f>
        <v/>
      </c>
      <c r="O508" s="79" t="str">
        <f ca="1">IF($C508="סה""כ",SUM(INDIRECT(ADDRESS(6,COLUMN())&amp;":"&amp;ADDRESS(ROW()-1,COLUMN()))),IFERROR(VLOOKUP($C508,הכנסות!$B:$Y,O$4-1,FALSE),""))</f>
        <v/>
      </c>
    </row>
    <row r="509" spans="1:15" ht="16.5" thickBot="1" x14ac:dyDescent="0.3">
      <c r="A509" s="52">
        <f t="shared" si="8"/>
        <v>0</v>
      </c>
      <c r="C509" s="75" t="str">
        <f>IF(OR(C508="סה""כ",C508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09" s="76" t="str">
        <f>IF(C509="סה""כ","",IFERROR(VLOOKUP($C509,הכנסות!$B:$X,5,FALSE),""))</f>
        <v/>
      </c>
      <c r="E509" s="77">
        <v>167435</v>
      </c>
      <c r="F509" s="77">
        <v>114565</v>
      </c>
      <c r="G509" s="77">
        <v>145246</v>
      </c>
      <c r="H509" s="78">
        <v>251440</v>
      </c>
      <c r="I509" s="78">
        <v>201029</v>
      </c>
      <c r="J509" s="78">
        <v>265358.28000000003</v>
      </c>
      <c r="K509" s="79" t="str">
        <f ca="1">IF($C509="סה""כ",SUM(INDIRECT(ADDRESS(6,COLUMN())&amp;":"&amp;ADDRESS(ROW()-1,COLUMN()))),IFERROR(VLOOKUP($C509,הכנסות!$B:$Y,K$4-1,FALSE),""))</f>
        <v/>
      </c>
      <c r="L509" s="79" t="str">
        <f ca="1">IF($C509="סה""כ",SUM(INDIRECT(ADDRESS(6,COLUMN())&amp;":"&amp;ADDRESS(ROW()-1,COLUMN()))),IFERROR(VLOOKUP($C509,הכנסות!$B:$Y,L$4-1,FALSE),""))</f>
        <v/>
      </c>
      <c r="M509" s="79" t="str">
        <f ca="1">IF($C509="סה""כ",SUM(INDIRECT(ADDRESS(6,COLUMN())&amp;":"&amp;ADDRESS(ROW()-1,COLUMN()))),IFERROR(VLOOKUP($C509,הכנסות!$B:$Y,M$4-1,FALSE),""))</f>
        <v/>
      </c>
      <c r="N509" s="79" t="str">
        <f ca="1">IF($C509="סה""כ",SUM(INDIRECT(ADDRESS(6,COLUMN())&amp;":"&amp;ADDRESS(ROW()-1,COLUMN()))),IFERROR(VLOOKUP($C509,הכנסות!$B:$Y,N$4-1,FALSE),""))</f>
        <v/>
      </c>
      <c r="O509" s="79" t="str">
        <f ca="1">IF($C509="סה""כ",SUM(INDIRECT(ADDRESS(6,COLUMN())&amp;":"&amp;ADDRESS(ROW()-1,COLUMN()))),IFERROR(VLOOKUP($C509,הכנסות!$B:$Y,O$4-1,FALSE),""))</f>
        <v/>
      </c>
    </row>
    <row r="510" spans="1:15" ht="16.5" thickBot="1" x14ac:dyDescent="0.3">
      <c r="A510" s="52">
        <f t="shared" si="8"/>
        <v>0</v>
      </c>
      <c r="C510" s="75" t="str">
        <f>IF(OR(C509="סה""כ",C509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0" s="76" t="str">
        <f>IF(C510="סה""כ","",IFERROR(VLOOKUP($C510,הכנסות!$B:$X,5,FALSE),""))</f>
        <v/>
      </c>
      <c r="E510" s="77">
        <v>167435</v>
      </c>
      <c r="F510" s="77">
        <v>114565</v>
      </c>
      <c r="G510" s="77">
        <v>145246</v>
      </c>
      <c r="H510" s="78">
        <v>251440</v>
      </c>
      <c r="I510" s="78">
        <v>201029</v>
      </c>
      <c r="J510" s="78">
        <v>265358.28000000003</v>
      </c>
      <c r="K510" s="79" t="str">
        <f ca="1">IF($C510="סה""כ",SUM(INDIRECT(ADDRESS(6,COLUMN())&amp;":"&amp;ADDRESS(ROW()-1,COLUMN()))),IFERROR(VLOOKUP($C510,הכנסות!$B:$Y,K$4-1,FALSE),""))</f>
        <v/>
      </c>
      <c r="L510" s="79" t="str">
        <f ca="1">IF($C510="סה""כ",SUM(INDIRECT(ADDRESS(6,COLUMN())&amp;":"&amp;ADDRESS(ROW()-1,COLUMN()))),IFERROR(VLOOKUP($C510,הכנסות!$B:$Y,L$4-1,FALSE),""))</f>
        <v/>
      </c>
      <c r="M510" s="79" t="str">
        <f ca="1">IF($C510="סה""כ",SUM(INDIRECT(ADDRESS(6,COLUMN())&amp;":"&amp;ADDRESS(ROW()-1,COLUMN()))),IFERROR(VLOOKUP($C510,הכנסות!$B:$Y,M$4-1,FALSE),""))</f>
        <v/>
      </c>
      <c r="N510" s="79" t="str">
        <f ca="1">IF($C510="סה""כ",SUM(INDIRECT(ADDRESS(6,COLUMN())&amp;":"&amp;ADDRESS(ROW()-1,COLUMN()))),IFERROR(VLOOKUP($C510,הכנסות!$B:$Y,N$4-1,FALSE),""))</f>
        <v/>
      </c>
      <c r="O510" s="79" t="str">
        <f ca="1">IF($C510="סה""כ",SUM(INDIRECT(ADDRESS(6,COLUMN())&amp;":"&amp;ADDRESS(ROW()-1,COLUMN()))),IFERROR(VLOOKUP($C510,הכנסות!$B:$Y,O$4-1,FALSE),""))</f>
        <v/>
      </c>
    </row>
    <row r="511" spans="1:15" ht="16.5" thickBot="1" x14ac:dyDescent="0.3">
      <c r="A511" s="52">
        <f t="shared" si="8"/>
        <v>0</v>
      </c>
      <c r="C511" s="75" t="str">
        <f>IF(OR(C510="סה""כ",C510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1" s="76" t="str">
        <f>IF(C511="סה""כ","",IFERROR(VLOOKUP($C511,הכנסות!$B:$X,5,FALSE),""))</f>
        <v/>
      </c>
      <c r="E511" s="77">
        <v>167435</v>
      </c>
      <c r="F511" s="77">
        <v>114565</v>
      </c>
      <c r="G511" s="77">
        <v>145246</v>
      </c>
      <c r="H511" s="78">
        <v>251440</v>
      </c>
      <c r="I511" s="78">
        <v>201029</v>
      </c>
      <c r="J511" s="78">
        <v>265358.28000000003</v>
      </c>
      <c r="K511" s="79" t="str">
        <f ca="1">IF($C511="סה""כ",SUM(INDIRECT(ADDRESS(6,COLUMN())&amp;":"&amp;ADDRESS(ROW()-1,COLUMN()))),IFERROR(VLOOKUP($C511,הכנסות!$B:$Y,K$4-1,FALSE),""))</f>
        <v/>
      </c>
      <c r="L511" s="79" t="str">
        <f ca="1">IF($C511="סה""כ",SUM(INDIRECT(ADDRESS(6,COLUMN())&amp;":"&amp;ADDRESS(ROW()-1,COLUMN()))),IFERROR(VLOOKUP($C511,הכנסות!$B:$Y,L$4-1,FALSE),""))</f>
        <v/>
      </c>
      <c r="M511" s="79" t="str">
        <f ca="1">IF($C511="סה""כ",SUM(INDIRECT(ADDRESS(6,COLUMN())&amp;":"&amp;ADDRESS(ROW()-1,COLUMN()))),IFERROR(VLOOKUP($C511,הכנסות!$B:$Y,M$4-1,FALSE),""))</f>
        <v/>
      </c>
      <c r="N511" s="79" t="str">
        <f ca="1">IF($C511="סה""כ",SUM(INDIRECT(ADDRESS(6,COLUMN())&amp;":"&amp;ADDRESS(ROW()-1,COLUMN()))),IFERROR(VLOOKUP($C511,הכנסות!$B:$Y,N$4-1,FALSE),""))</f>
        <v/>
      </c>
      <c r="O511" s="79" t="str">
        <f ca="1">IF($C511="סה""כ",SUM(INDIRECT(ADDRESS(6,COLUMN())&amp;":"&amp;ADDRESS(ROW()-1,COLUMN()))),IFERROR(VLOOKUP($C511,הכנסות!$B:$Y,O$4-1,FALSE),""))</f>
        <v/>
      </c>
    </row>
    <row r="512" spans="1:15" ht="16.5" thickBot="1" x14ac:dyDescent="0.3">
      <c r="A512" s="52">
        <f t="shared" si="8"/>
        <v>0</v>
      </c>
      <c r="C512" s="75" t="str">
        <f>IF(OR(C511="סה""כ",C511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2" s="76" t="str">
        <f>IF(C512="סה""כ","",IFERROR(VLOOKUP($C512,הכנסות!$B:$X,5,FALSE),""))</f>
        <v/>
      </c>
      <c r="E512" s="77">
        <v>167435</v>
      </c>
      <c r="F512" s="77">
        <v>114565</v>
      </c>
      <c r="G512" s="77">
        <v>145246</v>
      </c>
      <c r="H512" s="78">
        <v>251440</v>
      </c>
      <c r="I512" s="78">
        <v>201029</v>
      </c>
      <c r="J512" s="78">
        <v>265358.28000000003</v>
      </c>
      <c r="K512" s="79" t="str">
        <f ca="1">IF($C512="סה""כ",SUM(INDIRECT(ADDRESS(6,COLUMN())&amp;":"&amp;ADDRESS(ROW()-1,COLUMN()))),IFERROR(VLOOKUP($C512,הכנסות!$B:$Y,K$4-1,FALSE),""))</f>
        <v/>
      </c>
      <c r="L512" s="79" t="str">
        <f ca="1">IF($C512="סה""כ",SUM(INDIRECT(ADDRESS(6,COLUMN())&amp;":"&amp;ADDRESS(ROW()-1,COLUMN()))),IFERROR(VLOOKUP($C512,הכנסות!$B:$Y,L$4-1,FALSE),""))</f>
        <v/>
      </c>
      <c r="M512" s="79" t="str">
        <f ca="1">IF($C512="סה""כ",SUM(INDIRECT(ADDRESS(6,COLUMN())&amp;":"&amp;ADDRESS(ROW()-1,COLUMN()))),IFERROR(VLOOKUP($C512,הכנסות!$B:$Y,M$4-1,FALSE),""))</f>
        <v/>
      </c>
      <c r="N512" s="79" t="str">
        <f ca="1">IF($C512="סה""כ",SUM(INDIRECT(ADDRESS(6,COLUMN())&amp;":"&amp;ADDRESS(ROW()-1,COLUMN()))),IFERROR(VLOOKUP($C512,הכנסות!$B:$Y,N$4-1,FALSE),""))</f>
        <v/>
      </c>
      <c r="O512" s="79" t="str">
        <f ca="1">IF($C512="סה""כ",SUM(INDIRECT(ADDRESS(6,COLUMN())&amp;":"&amp;ADDRESS(ROW()-1,COLUMN()))),IFERROR(VLOOKUP($C512,הכנסות!$B:$Y,O$4-1,FALSE),""))</f>
        <v/>
      </c>
    </row>
    <row r="513" spans="1:15" ht="16.5" thickBot="1" x14ac:dyDescent="0.3">
      <c r="A513" s="52">
        <f t="shared" si="8"/>
        <v>0</v>
      </c>
      <c r="C513" s="75" t="str">
        <f>IF(OR(C512="סה""כ",C512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3" s="76" t="str">
        <f>IF(C513="סה""כ","",IFERROR(VLOOKUP($C513,הכנסות!$B:$X,5,FALSE),""))</f>
        <v/>
      </c>
      <c r="E513" s="77">
        <v>167435</v>
      </c>
      <c r="F513" s="77">
        <v>114565</v>
      </c>
      <c r="G513" s="77">
        <v>145246</v>
      </c>
      <c r="H513" s="78">
        <v>251440</v>
      </c>
      <c r="I513" s="78">
        <v>201029</v>
      </c>
      <c r="J513" s="78">
        <v>265358.28000000003</v>
      </c>
      <c r="K513" s="79" t="str">
        <f ca="1">IF($C513="סה""כ",SUM(INDIRECT(ADDRESS(6,COLUMN())&amp;":"&amp;ADDRESS(ROW()-1,COLUMN()))),IFERROR(VLOOKUP($C513,הכנסות!$B:$Y,K$4-1,FALSE),""))</f>
        <v/>
      </c>
      <c r="L513" s="79" t="str">
        <f ca="1">IF($C513="סה""כ",SUM(INDIRECT(ADDRESS(6,COLUMN())&amp;":"&amp;ADDRESS(ROW()-1,COLUMN()))),IFERROR(VLOOKUP($C513,הכנסות!$B:$Y,L$4-1,FALSE),""))</f>
        <v/>
      </c>
      <c r="M513" s="79" t="str">
        <f ca="1">IF($C513="סה""כ",SUM(INDIRECT(ADDRESS(6,COLUMN())&amp;":"&amp;ADDRESS(ROW()-1,COLUMN()))),IFERROR(VLOOKUP($C513,הכנסות!$B:$Y,M$4-1,FALSE),""))</f>
        <v/>
      </c>
      <c r="N513" s="79" t="str">
        <f ca="1">IF($C513="סה""כ",SUM(INDIRECT(ADDRESS(6,COLUMN())&amp;":"&amp;ADDRESS(ROW()-1,COLUMN()))),IFERROR(VLOOKUP($C513,הכנסות!$B:$Y,N$4-1,FALSE),""))</f>
        <v/>
      </c>
      <c r="O513" s="79" t="str">
        <f ca="1">IF($C513="סה""כ",SUM(INDIRECT(ADDRESS(6,COLUMN())&amp;":"&amp;ADDRESS(ROW()-1,COLUMN()))),IFERROR(VLOOKUP($C513,הכנסות!$B:$Y,O$4-1,FALSE),""))</f>
        <v/>
      </c>
    </row>
    <row r="514" spans="1:15" ht="16.5" thickBot="1" x14ac:dyDescent="0.3">
      <c r="A514" s="52">
        <f t="shared" si="8"/>
        <v>0</v>
      </c>
      <c r="C514" s="75" t="str">
        <f>IF(OR(C513="סה""כ",C513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4" s="76" t="str">
        <f>IF(C514="סה""כ","",IFERROR(VLOOKUP($C514,הכנסות!$B:$X,5,FALSE),""))</f>
        <v/>
      </c>
      <c r="E514" s="77">
        <v>167435</v>
      </c>
      <c r="F514" s="77">
        <v>114565</v>
      </c>
      <c r="G514" s="77">
        <v>145246</v>
      </c>
      <c r="H514" s="78">
        <v>251440</v>
      </c>
      <c r="I514" s="78">
        <v>201029</v>
      </c>
      <c r="J514" s="78">
        <v>265358.28000000003</v>
      </c>
      <c r="K514" s="79" t="str">
        <f ca="1">IF($C514="סה""כ",SUM(INDIRECT(ADDRESS(6,COLUMN())&amp;":"&amp;ADDRESS(ROW()-1,COLUMN()))),IFERROR(VLOOKUP($C514,הכנסות!$B:$Y,K$4-1,FALSE),""))</f>
        <v/>
      </c>
      <c r="L514" s="79" t="str">
        <f ca="1">IF($C514="סה""כ",SUM(INDIRECT(ADDRESS(6,COLUMN())&amp;":"&amp;ADDRESS(ROW()-1,COLUMN()))),IFERROR(VLOOKUP($C514,הכנסות!$B:$Y,L$4-1,FALSE),""))</f>
        <v/>
      </c>
      <c r="M514" s="79" t="str">
        <f ca="1">IF($C514="סה""כ",SUM(INDIRECT(ADDRESS(6,COLUMN())&amp;":"&amp;ADDRESS(ROW()-1,COLUMN()))),IFERROR(VLOOKUP($C514,הכנסות!$B:$Y,M$4-1,FALSE),""))</f>
        <v/>
      </c>
      <c r="N514" s="79" t="str">
        <f ca="1">IF($C514="סה""כ",SUM(INDIRECT(ADDRESS(6,COLUMN())&amp;":"&amp;ADDRESS(ROW()-1,COLUMN()))),IFERROR(VLOOKUP($C514,הכנסות!$B:$Y,N$4-1,FALSE),""))</f>
        <v/>
      </c>
      <c r="O514" s="79" t="str">
        <f ca="1">IF($C514="סה""כ",SUM(INDIRECT(ADDRESS(6,COLUMN())&amp;":"&amp;ADDRESS(ROW()-1,COLUMN()))),IFERROR(VLOOKUP($C514,הכנסות!$B:$Y,O$4-1,FALSE),""))</f>
        <v/>
      </c>
    </row>
    <row r="515" spans="1:15" ht="16.5" thickBot="1" x14ac:dyDescent="0.3">
      <c r="A515" s="52">
        <f t="shared" si="8"/>
        <v>0</v>
      </c>
      <c r="C515" s="75" t="str">
        <f>IF(OR(C514="סה""כ",C514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5" s="76" t="str">
        <f>IF(C515="סה""כ","",IFERROR(VLOOKUP($C515,הכנסות!$B:$X,5,FALSE),""))</f>
        <v/>
      </c>
      <c r="E515" s="77">
        <v>167435</v>
      </c>
      <c r="F515" s="77">
        <v>114565</v>
      </c>
      <c r="G515" s="77">
        <v>145246</v>
      </c>
      <c r="H515" s="78">
        <v>251440</v>
      </c>
      <c r="I515" s="78">
        <v>201029</v>
      </c>
      <c r="J515" s="78">
        <v>265358.28000000003</v>
      </c>
      <c r="K515" s="79" t="str">
        <f ca="1">IF($C515="סה""כ",SUM(INDIRECT(ADDRESS(6,COLUMN())&amp;":"&amp;ADDRESS(ROW()-1,COLUMN()))),IFERROR(VLOOKUP($C515,הכנסות!$B:$Y,K$4-1,FALSE),""))</f>
        <v/>
      </c>
      <c r="L515" s="79" t="str">
        <f ca="1">IF($C515="סה""כ",SUM(INDIRECT(ADDRESS(6,COLUMN())&amp;":"&amp;ADDRESS(ROW()-1,COLUMN()))),IFERROR(VLOOKUP($C515,הכנסות!$B:$Y,L$4-1,FALSE),""))</f>
        <v/>
      </c>
      <c r="M515" s="79" t="str">
        <f ca="1">IF($C515="סה""כ",SUM(INDIRECT(ADDRESS(6,COLUMN())&amp;":"&amp;ADDRESS(ROW()-1,COLUMN()))),IFERROR(VLOOKUP($C515,הכנסות!$B:$Y,M$4-1,FALSE),""))</f>
        <v/>
      </c>
      <c r="N515" s="79" t="str">
        <f ca="1">IF($C515="סה""כ",SUM(INDIRECT(ADDRESS(6,COLUMN())&amp;":"&amp;ADDRESS(ROW()-1,COLUMN()))),IFERROR(VLOOKUP($C515,הכנסות!$B:$Y,N$4-1,FALSE),""))</f>
        <v/>
      </c>
      <c r="O515" s="79" t="str">
        <f ca="1">IF($C515="סה""כ",SUM(INDIRECT(ADDRESS(6,COLUMN())&amp;":"&amp;ADDRESS(ROW()-1,COLUMN()))),IFERROR(VLOOKUP($C515,הכנסות!$B:$Y,O$4-1,FALSE),""))</f>
        <v/>
      </c>
    </row>
    <row r="516" spans="1:15" ht="16.5" thickBot="1" x14ac:dyDescent="0.3">
      <c r="A516" s="52">
        <f t="shared" si="8"/>
        <v>0</v>
      </c>
      <c r="C516" s="75" t="str">
        <f>IF(OR(C515="סה""כ",C515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6" s="76" t="str">
        <f>IF(C516="סה""כ","",IFERROR(VLOOKUP($C516,הכנסות!$B:$X,5,FALSE),""))</f>
        <v/>
      </c>
      <c r="E516" s="77">
        <v>167435</v>
      </c>
      <c r="F516" s="77">
        <v>114565</v>
      </c>
      <c r="G516" s="77">
        <v>145246</v>
      </c>
      <c r="H516" s="78">
        <v>251440</v>
      </c>
      <c r="I516" s="78">
        <v>201029</v>
      </c>
      <c r="J516" s="78">
        <v>265358.28000000003</v>
      </c>
      <c r="K516" s="79" t="str">
        <f ca="1">IF($C516="סה""כ",SUM(INDIRECT(ADDRESS(6,COLUMN())&amp;":"&amp;ADDRESS(ROW()-1,COLUMN()))),IFERROR(VLOOKUP($C516,הכנסות!$B:$Y,K$4-1,FALSE),""))</f>
        <v/>
      </c>
      <c r="L516" s="79" t="str">
        <f ca="1">IF($C516="סה""כ",SUM(INDIRECT(ADDRESS(6,COLUMN())&amp;":"&amp;ADDRESS(ROW()-1,COLUMN()))),IFERROR(VLOOKUP($C516,הכנסות!$B:$Y,L$4-1,FALSE),""))</f>
        <v/>
      </c>
      <c r="M516" s="79" t="str">
        <f ca="1">IF($C516="סה""כ",SUM(INDIRECT(ADDRESS(6,COLUMN())&amp;":"&amp;ADDRESS(ROW()-1,COLUMN()))),IFERROR(VLOOKUP($C516,הכנסות!$B:$Y,M$4-1,FALSE),""))</f>
        <v/>
      </c>
      <c r="N516" s="79" t="str">
        <f ca="1">IF($C516="סה""כ",SUM(INDIRECT(ADDRESS(6,COLUMN())&amp;":"&amp;ADDRESS(ROW()-1,COLUMN()))),IFERROR(VLOOKUP($C516,הכנסות!$B:$Y,N$4-1,FALSE),""))</f>
        <v/>
      </c>
      <c r="O516" s="79" t="str">
        <f ca="1">IF($C516="סה""כ",SUM(INDIRECT(ADDRESS(6,COLUMN())&amp;":"&amp;ADDRESS(ROW()-1,COLUMN()))),IFERROR(VLOOKUP($C516,הכנסות!$B:$Y,O$4-1,FALSE),""))</f>
        <v/>
      </c>
    </row>
    <row r="517" spans="1:15" ht="16.5" thickBot="1" x14ac:dyDescent="0.3">
      <c r="A517" s="52">
        <f t="shared" si="8"/>
        <v>0</v>
      </c>
      <c r="C517" s="75" t="str">
        <f>IF(OR(C516="סה""כ",C516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7" s="76" t="str">
        <f>IF(C517="סה""כ","",IFERROR(VLOOKUP($C517,הכנסות!$B:$X,5,FALSE),""))</f>
        <v/>
      </c>
      <c r="E517" s="77">
        <v>167435</v>
      </c>
      <c r="F517" s="77">
        <v>114565</v>
      </c>
      <c r="G517" s="77">
        <v>145246</v>
      </c>
      <c r="H517" s="78">
        <v>251440</v>
      </c>
      <c r="I517" s="78">
        <v>201029</v>
      </c>
      <c r="J517" s="78">
        <v>265358.28000000003</v>
      </c>
      <c r="K517" s="79" t="str">
        <f ca="1">IF($C517="סה""כ",SUM(INDIRECT(ADDRESS(6,COLUMN())&amp;":"&amp;ADDRESS(ROW()-1,COLUMN()))),IFERROR(VLOOKUP($C517,הכנסות!$B:$Y,K$4-1,FALSE),""))</f>
        <v/>
      </c>
      <c r="L517" s="79" t="str">
        <f ca="1">IF($C517="סה""כ",SUM(INDIRECT(ADDRESS(6,COLUMN())&amp;":"&amp;ADDRESS(ROW()-1,COLUMN()))),IFERROR(VLOOKUP($C517,הכנסות!$B:$Y,L$4-1,FALSE),""))</f>
        <v/>
      </c>
      <c r="M517" s="79" t="str">
        <f ca="1">IF($C517="סה""כ",SUM(INDIRECT(ADDRESS(6,COLUMN())&amp;":"&amp;ADDRESS(ROW()-1,COLUMN()))),IFERROR(VLOOKUP($C517,הכנסות!$B:$Y,M$4-1,FALSE),""))</f>
        <v/>
      </c>
      <c r="N517" s="79" t="str">
        <f ca="1">IF($C517="סה""כ",SUM(INDIRECT(ADDRESS(6,COLUMN())&amp;":"&amp;ADDRESS(ROW()-1,COLUMN()))),IFERROR(VLOOKUP($C517,הכנסות!$B:$Y,N$4-1,FALSE),""))</f>
        <v/>
      </c>
      <c r="O517" s="79" t="str">
        <f ca="1">IF($C517="סה""כ",SUM(INDIRECT(ADDRESS(6,COLUMN())&amp;":"&amp;ADDRESS(ROW()-1,COLUMN()))),IFERROR(VLOOKUP($C517,הכנסות!$B:$Y,O$4-1,FALSE),""))</f>
        <v/>
      </c>
    </row>
    <row r="518" spans="1:15" ht="16.5" thickBot="1" x14ac:dyDescent="0.3">
      <c r="A518" s="52">
        <f t="shared" si="8"/>
        <v>0</v>
      </c>
      <c r="C518" s="75" t="str">
        <f>IF(OR(C517="סה""כ",C517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8" s="76" t="str">
        <f>IF(C518="סה""כ","",IFERROR(VLOOKUP($C518,הכנסות!$B:$X,5,FALSE),""))</f>
        <v/>
      </c>
      <c r="E518" s="77">
        <v>167435</v>
      </c>
      <c r="F518" s="77">
        <v>114565</v>
      </c>
      <c r="G518" s="77">
        <v>145246</v>
      </c>
      <c r="H518" s="78">
        <v>251440</v>
      </c>
      <c r="I518" s="78">
        <v>201029</v>
      </c>
      <c r="J518" s="78">
        <v>265358.28000000003</v>
      </c>
      <c r="K518" s="79" t="str">
        <f ca="1">IF($C518="סה""כ",SUM(INDIRECT(ADDRESS(6,COLUMN())&amp;":"&amp;ADDRESS(ROW()-1,COLUMN()))),IFERROR(VLOOKUP($C518,הכנסות!$B:$Y,K$4-1,FALSE),""))</f>
        <v/>
      </c>
      <c r="L518" s="79" t="str">
        <f ca="1">IF($C518="סה""כ",SUM(INDIRECT(ADDRESS(6,COLUMN())&amp;":"&amp;ADDRESS(ROW()-1,COLUMN()))),IFERROR(VLOOKUP($C518,הכנסות!$B:$Y,L$4-1,FALSE),""))</f>
        <v/>
      </c>
      <c r="M518" s="79" t="str">
        <f ca="1">IF($C518="סה""כ",SUM(INDIRECT(ADDRESS(6,COLUMN())&amp;":"&amp;ADDRESS(ROW()-1,COLUMN()))),IFERROR(VLOOKUP($C518,הכנסות!$B:$Y,M$4-1,FALSE),""))</f>
        <v/>
      </c>
      <c r="N518" s="79" t="str">
        <f ca="1">IF($C518="סה""כ",SUM(INDIRECT(ADDRESS(6,COLUMN())&amp;":"&amp;ADDRESS(ROW()-1,COLUMN()))),IFERROR(VLOOKUP($C518,הכנסות!$B:$Y,N$4-1,FALSE),""))</f>
        <v/>
      </c>
      <c r="O518" s="79" t="str">
        <f ca="1">IF($C518="סה""כ",SUM(INDIRECT(ADDRESS(6,COLUMN())&amp;":"&amp;ADDRESS(ROW()-1,COLUMN()))),IFERROR(VLOOKUP($C518,הכנסות!$B:$Y,O$4-1,FALSE),""))</f>
        <v/>
      </c>
    </row>
    <row r="519" spans="1:15" ht="16.5" thickBot="1" x14ac:dyDescent="0.3">
      <c r="A519" s="52">
        <f t="shared" ref="A519:A582" si="9">IF(C519&lt;2000000000,1,0)</f>
        <v>0</v>
      </c>
      <c r="C519" s="75" t="str">
        <f>IF(OR(C518="סה""כ",C518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19" s="76" t="str">
        <f>IF(C519="סה""כ","",IFERROR(VLOOKUP($C519,הכנסות!$B:$X,5,FALSE),""))</f>
        <v/>
      </c>
      <c r="E519" s="77">
        <v>167435</v>
      </c>
      <c r="F519" s="77">
        <v>114565</v>
      </c>
      <c r="G519" s="77">
        <v>145246</v>
      </c>
      <c r="H519" s="78">
        <v>251440</v>
      </c>
      <c r="I519" s="78">
        <v>201029</v>
      </c>
      <c r="J519" s="78">
        <v>265358.28000000003</v>
      </c>
      <c r="K519" s="79" t="str">
        <f ca="1">IF($C519="סה""כ",SUM(INDIRECT(ADDRESS(6,COLUMN())&amp;":"&amp;ADDRESS(ROW()-1,COLUMN()))),IFERROR(VLOOKUP($C519,הכנסות!$B:$Y,K$4-1,FALSE),""))</f>
        <v/>
      </c>
      <c r="L519" s="79" t="str">
        <f ca="1">IF($C519="סה""כ",SUM(INDIRECT(ADDRESS(6,COLUMN())&amp;":"&amp;ADDRESS(ROW()-1,COLUMN()))),IFERROR(VLOOKUP($C519,הכנסות!$B:$Y,L$4-1,FALSE),""))</f>
        <v/>
      </c>
      <c r="M519" s="79" t="str">
        <f ca="1">IF($C519="סה""כ",SUM(INDIRECT(ADDRESS(6,COLUMN())&amp;":"&amp;ADDRESS(ROW()-1,COLUMN()))),IFERROR(VLOOKUP($C519,הכנסות!$B:$Y,M$4-1,FALSE),""))</f>
        <v/>
      </c>
      <c r="N519" s="79" t="str">
        <f ca="1">IF($C519="סה""כ",SUM(INDIRECT(ADDRESS(6,COLUMN())&amp;":"&amp;ADDRESS(ROW()-1,COLUMN()))),IFERROR(VLOOKUP($C519,הכנסות!$B:$Y,N$4-1,FALSE),""))</f>
        <v/>
      </c>
      <c r="O519" s="79" t="str">
        <f ca="1">IF($C519="סה""כ",SUM(INDIRECT(ADDRESS(6,COLUMN())&amp;":"&amp;ADDRESS(ROW()-1,COLUMN()))),IFERROR(VLOOKUP($C519,הכנסות!$B:$Y,O$4-1,FALSE),""))</f>
        <v/>
      </c>
    </row>
    <row r="520" spans="1:15" ht="16.5" thickBot="1" x14ac:dyDescent="0.3">
      <c r="A520" s="52">
        <f t="shared" si="9"/>
        <v>0</v>
      </c>
      <c r="C520" s="75" t="str">
        <f>IF(OR(C519="סה""כ",C519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0" s="76" t="str">
        <f>IF(C520="סה""כ","",IFERROR(VLOOKUP($C520,הכנסות!$B:$X,5,FALSE),""))</f>
        <v/>
      </c>
      <c r="E520" s="77">
        <v>167435</v>
      </c>
      <c r="F520" s="77">
        <v>114565</v>
      </c>
      <c r="G520" s="77">
        <v>145246</v>
      </c>
      <c r="H520" s="78">
        <v>251440</v>
      </c>
      <c r="I520" s="78">
        <v>201029</v>
      </c>
      <c r="J520" s="78">
        <v>265358.28000000003</v>
      </c>
      <c r="K520" s="79" t="str">
        <f ca="1">IF($C520="סה""כ",SUM(INDIRECT(ADDRESS(6,COLUMN())&amp;":"&amp;ADDRESS(ROW()-1,COLUMN()))),IFERROR(VLOOKUP($C520,הכנסות!$B:$Y,K$4-1,FALSE),""))</f>
        <v/>
      </c>
      <c r="L520" s="79" t="str">
        <f ca="1">IF($C520="סה""כ",SUM(INDIRECT(ADDRESS(6,COLUMN())&amp;":"&amp;ADDRESS(ROW()-1,COLUMN()))),IFERROR(VLOOKUP($C520,הכנסות!$B:$Y,L$4-1,FALSE),""))</f>
        <v/>
      </c>
      <c r="M520" s="79" t="str">
        <f ca="1">IF($C520="סה""כ",SUM(INDIRECT(ADDRESS(6,COLUMN())&amp;":"&amp;ADDRESS(ROW()-1,COLUMN()))),IFERROR(VLOOKUP($C520,הכנסות!$B:$Y,M$4-1,FALSE),""))</f>
        <v/>
      </c>
      <c r="N520" s="79" t="str">
        <f ca="1">IF($C520="סה""כ",SUM(INDIRECT(ADDRESS(6,COLUMN())&amp;":"&amp;ADDRESS(ROW()-1,COLUMN()))),IFERROR(VLOOKUP($C520,הכנסות!$B:$Y,N$4-1,FALSE),""))</f>
        <v/>
      </c>
      <c r="O520" s="79" t="str">
        <f ca="1">IF($C520="סה""כ",SUM(INDIRECT(ADDRESS(6,COLUMN())&amp;":"&amp;ADDRESS(ROW()-1,COLUMN()))),IFERROR(VLOOKUP($C520,הכנסות!$B:$Y,O$4-1,FALSE),""))</f>
        <v/>
      </c>
    </row>
    <row r="521" spans="1:15" ht="16.5" thickBot="1" x14ac:dyDescent="0.3">
      <c r="A521" s="52">
        <f t="shared" si="9"/>
        <v>0</v>
      </c>
      <c r="C521" s="75" t="str">
        <f>IF(OR(C520="סה""כ",C520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1" s="76" t="str">
        <f>IF(C521="סה""כ","",IFERROR(VLOOKUP($C521,הכנסות!$B:$X,5,FALSE),""))</f>
        <v/>
      </c>
      <c r="E521" s="77">
        <v>167435</v>
      </c>
      <c r="F521" s="77">
        <v>114565</v>
      </c>
      <c r="G521" s="77">
        <v>145246</v>
      </c>
      <c r="H521" s="78">
        <v>251440</v>
      </c>
      <c r="I521" s="78">
        <v>201029</v>
      </c>
      <c r="J521" s="78">
        <v>265358.28000000003</v>
      </c>
      <c r="K521" s="79" t="str">
        <f ca="1">IF($C521="סה""כ",SUM(INDIRECT(ADDRESS(6,COLUMN())&amp;":"&amp;ADDRESS(ROW()-1,COLUMN()))),IFERROR(VLOOKUP($C521,הכנסות!$B:$Y,K$4-1,FALSE),""))</f>
        <v/>
      </c>
      <c r="L521" s="79" t="str">
        <f ca="1">IF($C521="סה""כ",SUM(INDIRECT(ADDRESS(6,COLUMN())&amp;":"&amp;ADDRESS(ROW()-1,COLUMN()))),IFERROR(VLOOKUP($C521,הכנסות!$B:$Y,L$4-1,FALSE),""))</f>
        <v/>
      </c>
      <c r="M521" s="79" t="str">
        <f ca="1">IF($C521="סה""כ",SUM(INDIRECT(ADDRESS(6,COLUMN())&amp;":"&amp;ADDRESS(ROW()-1,COLUMN()))),IFERROR(VLOOKUP($C521,הכנסות!$B:$Y,M$4-1,FALSE),""))</f>
        <v/>
      </c>
      <c r="N521" s="79" t="str">
        <f ca="1">IF($C521="סה""כ",SUM(INDIRECT(ADDRESS(6,COLUMN())&amp;":"&amp;ADDRESS(ROW()-1,COLUMN()))),IFERROR(VLOOKUP($C521,הכנסות!$B:$Y,N$4-1,FALSE),""))</f>
        <v/>
      </c>
      <c r="O521" s="79" t="str">
        <f ca="1">IF($C521="סה""כ",SUM(INDIRECT(ADDRESS(6,COLUMN())&amp;":"&amp;ADDRESS(ROW()-1,COLUMN()))),IFERROR(VLOOKUP($C521,הכנסות!$B:$Y,O$4-1,FALSE),""))</f>
        <v/>
      </c>
    </row>
    <row r="522" spans="1:15" ht="16.5" thickBot="1" x14ac:dyDescent="0.3">
      <c r="A522" s="52">
        <f t="shared" si="9"/>
        <v>0</v>
      </c>
      <c r="C522" s="75" t="str">
        <f>IF(OR(C521="סה""כ",C521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2" s="76" t="str">
        <f>IF(C522="סה""כ","",IFERROR(VLOOKUP($C522,הכנסות!$B:$X,5,FALSE),""))</f>
        <v/>
      </c>
      <c r="E522" s="77">
        <v>167435</v>
      </c>
      <c r="F522" s="77">
        <v>114565</v>
      </c>
      <c r="G522" s="77">
        <v>145246</v>
      </c>
      <c r="H522" s="78">
        <v>251440</v>
      </c>
      <c r="I522" s="78">
        <v>201029</v>
      </c>
      <c r="J522" s="78">
        <v>265358.28000000003</v>
      </c>
      <c r="K522" s="79" t="str">
        <f ca="1">IF($C522="סה""כ",SUM(INDIRECT(ADDRESS(6,COLUMN())&amp;":"&amp;ADDRESS(ROW()-1,COLUMN()))),IFERROR(VLOOKUP($C522,הכנסות!$B:$Y,K$4-1,FALSE),""))</f>
        <v/>
      </c>
      <c r="L522" s="79" t="str">
        <f ca="1">IF($C522="סה""כ",SUM(INDIRECT(ADDRESS(6,COLUMN())&amp;":"&amp;ADDRESS(ROW()-1,COLUMN()))),IFERROR(VLOOKUP($C522,הכנסות!$B:$Y,L$4-1,FALSE),""))</f>
        <v/>
      </c>
      <c r="M522" s="79" t="str">
        <f ca="1">IF($C522="סה""כ",SUM(INDIRECT(ADDRESS(6,COLUMN())&amp;":"&amp;ADDRESS(ROW()-1,COLUMN()))),IFERROR(VLOOKUP($C522,הכנסות!$B:$Y,M$4-1,FALSE),""))</f>
        <v/>
      </c>
      <c r="N522" s="79" t="str">
        <f ca="1">IF($C522="סה""כ",SUM(INDIRECT(ADDRESS(6,COLUMN())&amp;":"&amp;ADDRESS(ROW()-1,COLUMN()))),IFERROR(VLOOKUP($C522,הכנסות!$B:$Y,N$4-1,FALSE),""))</f>
        <v/>
      </c>
      <c r="O522" s="79" t="str">
        <f ca="1">IF($C522="סה""כ",SUM(INDIRECT(ADDRESS(6,COLUMN())&amp;":"&amp;ADDRESS(ROW()-1,COLUMN()))),IFERROR(VLOOKUP($C522,הכנסות!$B:$Y,O$4-1,FALSE),""))</f>
        <v/>
      </c>
    </row>
    <row r="523" spans="1:15" ht="16.5" thickBot="1" x14ac:dyDescent="0.3">
      <c r="A523" s="52">
        <f t="shared" si="9"/>
        <v>0</v>
      </c>
      <c r="C523" s="75" t="str">
        <f>IF(OR(C522="סה""כ",C522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3" s="76" t="str">
        <f>IF(C523="סה""כ","",IFERROR(VLOOKUP($C523,הכנסות!$B:$X,5,FALSE),""))</f>
        <v/>
      </c>
      <c r="E523" s="77">
        <v>167435</v>
      </c>
      <c r="F523" s="77">
        <v>114565</v>
      </c>
      <c r="G523" s="77">
        <v>145246</v>
      </c>
      <c r="H523" s="78">
        <v>251440</v>
      </c>
      <c r="I523" s="78">
        <v>201029</v>
      </c>
      <c r="J523" s="78">
        <v>265358.28000000003</v>
      </c>
      <c r="K523" s="79" t="str">
        <f ca="1">IF($C523="סה""כ",SUM(INDIRECT(ADDRESS(6,COLUMN())&amp;":"&amp;ADDRESS(ROW()-1,COLUMN()))),IFERROR(VLOOKUP($C523,הכנסות!$B:$Y,K$4-1,FALSE),""))</f>
        <v/>
      </c>
      <c r="L523" s="79" t="str">
        <f ca="1">IF($C523="סה""כ",SUM(INDIRECT(ADDRESS(6,COLUMN())&amp;":"&amp;ADDRESS(ROW()-1,COLUMN()))),IFERROR(VLOOKUP($C523,הכנסות!$B:$Y,L$4-1,FALSE),""))</f>
        <v/>
      </c>
      <c r="M523" s="79" t="str">
        <f ca="1">IF($C523="סה""כ",SUM(INDIRECT(ADDRESS(6,COLUMN())&amp;":"&amp;ADDRESS(ROW()-1,COLUMN()))),IFERROR(VLOOKUP($C523,הכנסות!$B:$Y,M$4-1,FALSE),""))</f>
        <v/>
      </c>
      <c r="N523" s="79" t="str">
        <f ca="1">IF($C523="סה""כ",SUM(INDIRECT(ADDRESS(6,COLUMN())&amp;":"&amp;ADDRESS(ROW()-1,COLUMN()))),IFERROR(VLOOKUP($C523,הכנסות!$B:$Y,N$4-1,FALSE),""))</f>
        <v/>
      </c>
      <c r="O523" s="79" t="str">
        <f ca="1">IF($C523="סה""כ",SUM(INDIRECT(ADDRESS(6,COLUMN())&amp;":"&amp;ADDRESS(ROW()-1,COLUMN()))),IFERROR(VLOOKUP($C523,הכנסות!$B:$Y,O$4-1,FALSE),""))</f>
        <v/>
      </c>
    </row>
    <row r="524" spans="1:15" ht="16.5" thickBot="1" x14ac:dyDescent="0.3">
      <c r="A524" s="52">
        <f t="shared" si="9"/>
        <v>0</v>
      </c>
      <c r="C524" s="75" t="str">
        <f>IF(OR(C523="סה""כ",C523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4" s="76" t="str">
        <f>IF(C524="סה""כ","",IFERROR(VLOOKUP($C524,הכנסות!$B:$X,5,FALSE),""))</f>
        <v/>
      </c>
      <c r="E524" s="77">
        <v>167435</v>
      </c>
      <c r="F524" s="77">
        <v>114565</v>
      </c>
      <c r="G524" s="77">
        <v>145246</v>
      </c>
      <c r="H524" s="78">
        <v>251440</v>
      </c>
      <c r="I524" s="78">
        <v>201029</v>
      </c>
      <c r="J524" s="78">
        <v>265358.28000000003</v>
      </c>
      <c r="K524" s="79" t="str">
        <f ca="1">IF($C524="סה""כ",SUM(INDIRECT(ADDRESS(6,COLUMN())&amp;":"&amp;ADDRESS(ROW()-1,COLUMN()))),IFERROR(VLOOKUP($C524,הכנסות!$B:$Y,K$4-1,FALSE),""))</f>
        <v/>
      </c>
      <c r="L524" s="79" t="str">
        <f ca="1">IF($C524="סה""כ",SUM(INDIRECT(ADDRESS(6,COLUMN())&amp;":"&amp;ADDRESS(ROW()-1,COLUMN()))),IFERROR(VLOOKUP($C524,הכנסות!$B:$Y,L$4-1,FALSE),""))</f>
        <v/>
      </c>
      <c r="M524" s="79" t="str">
        <f ca="1">IF($C524="סה""כ",SUM(INDIRECT(ADDRESS(6,COLUMN())&amp;":"&amp;ADDRESS(ROW()-1,COLUMN()))),IFERROR(VLOOKUP($C524,הכנסות!$B:$Y,M$4-1,FALSE),""))</f>
        <v/>
      </c>
      <c r="N524" s="79" t="str">
        <f ca="1">IF($C524="סה""כ",SUM(INDIRECT(ADDRESS(6,COLUMN())&amp;":"&amp;ADDRESS(ROW()-1,COLUMN()))),IFERROR(VLOOKUP($C524,הכנסות!$B:$Y,N$4-1,FALSE),""))</f>
        <v/>
      </c>
      <c r="O524" s="79" t="str">
        <f ca="1">IF($C524="סה""כ",SUM(INDIRECT(ADDRESS(6,COLUMN())&amp;":"&amp;ADDRESS(ROW()-1,COLUMN()))),IFERROR(VLOOKUP($C524,הכנסות!$B:$Y,O$4-1,FALSE),""))</f>
        <v/>
      </c>
    </row>
    <row r="525" spans="1:15" ht="16.5" thickBot="1" x14ac:dyDescent="0.3">
      <c r="A525" s="52">
        <f t="shared" si="9"/>
        <v>0</v>
      </c>
      <c r="C525" s="75" t="str">
        <f>IF(OR(C524="סה""כ",C524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5" s="76" t="str">
        <f>IF(C525="סה""כ","",IFERROR(VLOOKUP($C525,הכנסות!$B:$X,5,FALSE),""))</f>
        <v/>
      </c>
      <c r="E525" s="77">
        <v>167435</v>
      </c>
      <c r="F525" s="77">
        <v>114565</v>
      </c>
      <c r="G525" s="77">
        <v>145246</v>
      </c>
      <c r="H525" s="78">
        <v>251440</v>
      </c>
      <c r="I525" s="78">
        <v>201029</v>
      </c>
      <c r="J525" s="78">
        <v>265358.28000000003</v>
      </c>
      <c r="K525" s="79" t="str">
        <f ca="1">IF($C525="סה""כ",SUM(INDIRECT(ADDRESS(6,COLUMN())&amp;":"&amp;ADDRESS(ROW()-1,COLUMN()))),IFERROR(VLOOKUP($C525,הכנסות!$B:$Y,K$4-1,FALSE),""))</f>
        <v/>
      </c>
      <c r="L525" s="79" t="str">
        <f ca="1">IF($C525="סה""כ",SUM(INDIRECT(ADDRESS(6,COLUMN())&amp;":"&amp;ADDRESS(ROW()-1,COLUMN()))),IFERROR(VLOOKUP($C525,הכנסות!$B:$Y,L$4-1,FALSE),""))</f>
        <v/>
      </c>
      <c r="M525" s="79" t="str">
        <f ca="1">IF($C525="סה""כ",SUM(INDIRECT(ADDRESS(6,COLUMN())&amp;":"&amp;ADDRESS(ROW()-1,COLUMN()))),IFERROR(VLOOKUP($C525,הכנסות!$B:$Y,M$4-1,FALSE),""))</f>
        <v/>
      </c>
      <c r="N525" s="79" t="str">
        <f ca="1">IF($C525="סה""כ",SUM(INDIRECT(ADDRESS(6,COLUMN())&amp;":"&amp;ADDRESS(ROW()-1,COLUMN()))),IFERROR(VLOOKUP($C525,הכנסות!$B:$Y,N$4-1,FALSE),""))</f>
        <v/>
      </c>
      <c r="O525" s="79" t="str">
        <f ca="1">IF($C525="סה""כ",SUM(INDIRECT(ADDRESS(6,COLUMN())&amp;":"&amp;ADDRESS(ROW()-1,COLUMN()))),IFERROR(VLOOKUP($C525,הכנסות!$B:$Y,O$4-1,FALSE),""))</f>
        <v/>
      </c>
    </row>
    <row r="526" spans="1:15" ht="16.5" thickBot="1" x14ac:dyDescent="0.3">
      <c r="A526" s="52">
        <f t="shared" si="9"/>
        <v>0</v>
      </c>
      <c r="C526" s="75" t="str">
        <f>IF(OR(C525="סה""כ",C525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6" s="76" t="str">
        <f>IF(C526="סה""כ","",IFERROR(VLOOKUP($C526,הכנסות!$B:$X,5,FALSE),""))</f>
        <v/>
      </c>
      <c r="E526" s="77">
        <v>167435</v>
      </c>
      <c r="F526" s="77">
        <v>114565</v>
      </c>
      <c r="G526" s="77">
        <v>145246</v>
      </c>
      <c r="H526" s="78">
        <v>251440</v>
      </c>
      <c r="I526" s="78">
        <v>201029</v>
      </c>
      <c r="J526" s="78">
        <v>265358.28000000003</v>
      </c>
      <c r="K526" s="79" t="str">
        <f ca="1">IF($C526="סה""כ",SUM(INDIRECT(ADDRESS(6,COLUMN())&amp;":"&amp;ADDRESS(ROW()-1,COLUMN()))),IFERROR(VLOOKUP($C526,הכנסות!$B:$Y,K$4-1,FALSE),""))</f>
        <v/>
      </c>
      <c r="L526" s="79" t="str">
        <f ca="1">IF($C526="סה""כ",SUM(INDIRECT(ADDRESS(6,COLUMN())&amp;":"&amp;ADDRESS(ROW()-1,COLUMN()))),IFERROR(VLOOKUP($C526,הכנסות!$B:$Y,L$4-1,FALSE),""))</f>
        <v/>
      </c>
      <c r="M526" s="79" t="str">
        <f ca="1">IF($C526="סה""כ",SUM(INDIRECT(ADDRESS(6,COLUMN())&amp;":"&amp;ADDRESS(ROW()-1,COLUMN()))),IFERROR(VLOOKUP($C526,הכנסות!$B:$Y,M$4-1,FALSE),""))</f>
        <v/>
      </c>
      <c r="N526" s="79" t="str">
        <f ca="1">IF($C526="סה""כ",SUM(INDIRECT(ADDRESS(6,COLUMN())&amp;":"&amp;ADDRESS(ROW()-1,COLUMN()))),IFERROR(VLOOKUP($C526,הכנסות!$B:$Y,N$4-1,FALSE),""))</f>
        <v/>
      </c>
      <c r="O526" s="79" t="str">
        <f ca="1">IF($C526="סה""כ",SUM(INDIRECT(ADDRESS(6,COLUMN())&amp;":"&amp;ADDRESS(ROW()-1,COLUMN()))),IFERROR(VLOOKUP($C526,הכנסות!$B:$Y,O$4-1,FALSE),""))</f>
        <v/>
      </c>
    </row>
    <row r="527" spans="1:15" ht="16.5" thickBot="1" x14ac:dyDescent="0.3">
      <c r="A527" s="52">
        <f t="shared" si="9"/>
        <v>0</v>
      </c>
      <c r="C527" s="75" t="str">
        <f>IF(OR(C526="סה""כ",C526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7" s="76" t="str">
        <f>IF(C527="סה""כ","",IFERROR(VLOOKUP($C527,הכנסות!$B:$X,5,FALSE),""))</f>
        <v/>
      </c>
      <c r="E527" s="77">
        <v>167435</v>
      </c>
      <c r="F527" s="77">
        <v>114565</v>
      </c>
      <c r="G527" s="77">
        <v>145246</v>
      </c>
      <c r="H527" s="78">
        <v>251440</v>
      </c>
      <c r="I527" s="78">
        <v>201029</v>
      </c>
      <c r="J527" s="78">
        <v>265358.28000000003</v>
      </c>
      <c r="K527" s="79" t="str">
        <f ca="1">IF($C527="סה""כ",SUM(INDIRECT(ADDRESS(6,COLUMN())&amp;":"&amp;ADDRESS(ROW()-1,COLUMN()))),IFERROR(VLOOKUP($C527,הכנסות!$B:$Y,K$4-1,FALSE),""))</f>
        <v/>
      </c>
      <c r="L527" s="79" t="str">
        <f ca="1">IF($C527="סה""כ",SUM(INDIRECT(ADDRESS(6,COLUMN())&amp;":"&amp;ADDRESS(ROW()-1,COLUMN()))),IFERROR(VLOOKUP($C527,הכנסות!$B:$Y,L$4-1,FALSE),""))</f>
        <v/>
      </c>
      <c r="M527" s="79" t="str">
        <f ca="1">IF($C527="סה""כ",SUM(INDIRECT(ADDRESS(6,COLUMN())&amp;":"&amp;ADDRESS(ROW()-1,COLUMN()))),IFERROR(VLOOKUP($C527,הכנסות!$B:$Y,M$4-1,FALSE),""))</f>
        <v/>
      </c>
      <c r="N527" s="79" t="str">
        <f ca="1">IF($C527="סה""כ",SUM(INDIRECT(ADDRESS(6,COLUMN())&amp;":"&amp;ADDRESS(ROW()-1,COLUMN()))),IFERROR(VLOOKUP($C527,הכנסות!$B:$Y,N$4-1,FALSE),""))</f>
        <v/>
      </c>
      <c r="O527" s="79" t="str">
        <f ca="1">IF($C527="סה""כ",SUM(INDIRECT(ADDRESS(6,COLUMN())&amp;":"&amp;ADDRESS(ROW()-1,COLUMN()))),IFERROR(VLOOKUP($C527,הכנסות!$B:$Y,O$4-1,FALSE),""))</f>
        <v/>
      </c>
    </row>
    <row r="528" spans="1:15" ht="16.5" thickBot="1" x14ac:dyDescent="0.3">
      <c r="A528" s="52">
        <f t="shared" si="9"/>
        <v>0</v>
      </c>
      <c r="C528" s="75" t="str">
        <f>IF(OR(C527="סה""כ",C527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8" s="76" t="str">
        <f>IF(C528="סה""כ","",IFERROR(VLOOKUP($C528,הכנסות!$B:$X,5,FALSE),""))</f>
        <v/>
      </c>
      <c r="E528" s="77">
        <v>167435</v>
      </c>
      <c r="F528" s="77">
        <v>114565</v>
      </c>
      <c r="G528" s="77">
        <v>145246</v>
      </c>
      <c r="H528" s="78">
        <v>251440</v>
      </c>
      <c r="I528" s="78">
        <v>201029</v>
      </c>
      <c r="J528" s="78">
        <v>265358.28000000003</v>
      </c>
      <c r="K528" s="79" t="str">
        <f ca="1">IF($C528="סה""כ",SUM(INDIRECT(ADDRESS(6,COLUMN())&amp;":"&amp;ADDRESS(ROW()-1,COLUMN()))),IFERROR(VLOOKUP($C528,הכנסות!$B:$Y,K$4-1,FALSE),""))</f>
        <v/>
      </c>
      <c r="L528" s="79" t="str">
        <f ca="1">IF($C528="סה""כ",SUM(INDIRECT(ADDRESS(6,COLUMN())&amp;":"&amp;ADDRESS(ROW()-1,COLUMN()))),IFERROR(VLOOKUP($C528,הכנסות!$B:$Y,L$4-1,FALSE),""))</f>
        <v/>
      </c>
      <c r="M528" s="79" t="str">
        <f ca="1">IF($C528="סה""כ",SUM(INDIRECT(ADDRESS(6,COLUMN())&amp;":"&amp;ADDRESS(ROW()-1,COLUMN()))),IFERROR(VLOOKUP($C528,הכנסות!$B:$Y,M$4-1,FALSE),""))</f>
        <v/>
      </c>
      <c r="N528" s="79" t="str">
        <f ca="1">IF($C528="סה""כ",SUM(INDIRECT(ADDRESS(6,COLUMN())&amp;":"&amp;ADDRESS(ROW()-1,COLUMN()))),IFERROR(VLOOKUP($C528,הכנסות!$B:$Y,N$4-1,FALSE),""))</f>
        <v/>
      </c>
      <c r="O528" s="79" t="str">
        <f ca="1">IF($C528="סה""כ",SUM(INDIRECT(ADDRESS(6,COLUMN())&amp;":"&amp;ADDRESS(ROW()-1,COLUMN()))),IFERROR(VLOOKUP($C528,הכנסות!$B:$Y,O$4-1,FALSE),""))</f>
        <v/>
      </c>
    </row>
    <row r="529" spans="1:15" ht="16.5" thickBot="1" x14ac:dyDescent="0.3">
      <c r="A529" s="52">
        <f t="shared" si="9"/>
        <v>0</v>
      </c>
      <c r="C529" s="75" t="str">
        <f>IF(OR(C528="סה""כ",C528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29" s="76" t="str">
        <f>IF(C529="סה""כ","",IFERROR(VLOOKUP($C529,הכנסות!$B:$X,5,FALSE),""))</f>
        <v/>
      </c>
      <c r="E529" s="77">
        <v>167435</v>
      </c>
      <c r="F529" s="77">
        <v>114565</v>
      </c>
      <c r="G529" s="77">
        <v>145246</v>
      </c>
      <c r="H529" s="78">
        <v>251440</v>
      </c>
      <c r="I529" s="78">
        <v>201029</v>
      </c>
      <c r="J529" s="78">
        <v>265358.28000000003</v>
      </c>
      <c r="K529" s="79" t="str">
        <f ca="1">IF($C529="סה""כ",SUM(INDIRECT(ADDRESS(6,COLUMN())&amp;":"&amp;ADDRESS(ROW()-1,COLUMN()))),IFERROR(VLOOKUP($C529,הכנסות!$B:$Y,K$4-1,FALSE),""))</f>
        <v/>
      </c>
      <c r="L529" s="79" t="str">
        <f ca="1">IF($C529="סה""כ",SUM(INDIRECT(ADDRESS(6,COLUMN())&amp;":"&amp;ADDRESS(ROW()-1,COLUMN()))),IFERROR(VLOOKUP($C529,הכנסות!$B:$Y,L$4-1,FALSE),""))</f>
        <v/>
      </c>
      <c r="M529" s="79" t="str">
        <f ca="1">IF($C529="סה""כ",SUM(INDIRECT(ADDRESS(6,COLUMN())&amp;":"&amp;ADDRESS(ROW()-1,COLUMN()))),IFERROR(VLOOKUP($C529,הכנסות!$B:$Y,M$4-1,FALSE),""))</f>
        <v/>
      </c>
      <c r="N529" s="79" t="str">
        <f ca="1">IF($C529="סה""כ",SUM(INDIRECT(ADDRESS(6,COLUMN())&amp;":"&amp;ADDRESS(ROW()-1,COLUMN()))),IFERROR(VLOOKUP($C529,הכנסות!$B:$Y,N$4-1,FALSE),""))</f>
        <v/>
      </c>
      <c r="O529" s="79" t="str">
        <f ca="1">IF($C529="סה""כ",SUM(INDIRECT(ADDRESS(6,COLUMN())&amp;":"&amp;ADDRESS(ROW()-1,COLUMN()))),IFERROR(VLOOKUP($C529,הכנסות!$B:$Y,O$4-1,FALSE),""))</f>
        <v/>
      </c>
    </row>
    <row r="530" spans="1:15" ht="16.5" thickBot="1" x14ac:dyDescent="0.3">
      <c r="A530" s="52">
        <f t="shared" si="9"/>
        <v>0</v>
      </c>
      <c r="C530" s="75" t="str">
        <f>IF(OR(C529="סה""כ",C529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0" s="76" t="str">
        <f>IF(C530="סה""כ","",IFERROR(VLOOKUP($C530,הכנסות!$B:$X,5,FALSE),""))</f>
        <v/>
      </c>
      <c r="E530" s="77">
        <v>167435</v>
      </c>
      <c r="F530" s="77">
        <v>114565</v>
      </c>
      <c r="G530" s="77">
        <v>145246</v>
      </c>
      <c r="H530" s="78">
        <v>251440</v>
      </c>
      <c r="I530" s="78">
        <v>201029</v>
      </c>
      <c r="J530" s="78">
        <v>265358.28000000003</v>
      </c>
      <c r="K530" s="79" t="str">
        <f ca="1">IF($C530="סה""כ",SUM(INDIRECT(ADDRESS(6,COLUMN())&amp;":"&amp;ADDRESS(ROW()-1,COLUMN()))),IFERROR(VLOOKUP($C530,הכנסות!$B:$Y,K$4-1,FALSE),""))</f>
        <v/>
      </c>
      <c r="L530" s="79" t="str">
        <f ca="1">IF($C530="סה""כ",SUM(INDIRECT(ADDRESS(6,COLUMN())&amp;":"&amp;ADDRESS(ROW()-1,COLUMN()))),IFERROR(VLOOKUP($C530,הכנסות!$B:$Y,L$4-1,FALSE),""))</f>
        <v/>
      </c>
      <c r="M530" s="79" t="str">
        <f ca="1">IF($C530="סה""כ",SUM(INDIRECT(ADDRESS(6,COLUMN())&amp;":"&amp;ADDRESS(ROW()-1,COLUMN()))),IFERROR(VLOOKUP($C530,הכנסות!$B:$Y,M$4-1,FALSE),""))</f>
        <v/>
      </c>
      <c r="N530" s="79" t="str">
        <f ca="1">IF($C530="סה""כ",SUM(INDIRECT(ADDRESS(6,COLUMN())&amp;":"&amp;ADDRESS(ROW()-1,COLUMN()))),IFERROR(VLOOKUP($C530,הכנסות!$B:$Y,N$4-1,FALSE),""))</f>
        <v/>
      </c>
      <c r="O530" s="79" t="str">
        <f ca="1">IF($C530="סה""כ",SUM(INDIRECT(ADDRESS(6,COLUMN())&amp;":"&amp;ADDRESS(ROW()-1,COLUMN()))),IFERROR(VLOOKUP($C530,הכנסות!$B:$Y,O$4-1,FALSE),""))</f>
        <v/>
      </c>
    </row>
    <row r="531" spans="1:15" ht="16.5" thickBot="1" x14ac:dyDescent="0.3">
      <c r="A531" s="52">
        <f t="shared" si="9"/>
        <v>0</v>
      </c>
      <c r="C531" s="75" t="str">
        <f>IF(OR(C530="סה""כ",C530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1" s="76" t="str">
        <f>IF(C531="סה""כ","",IFERROR(VLOOKUP($C531,הכנסות!$B:$X,5,FALSE),""))</f>
        <v/>
      </c>
      <c r="E531" s="77">
        <v>167435</v>
      </c>
      <c r="F531" s="77">
        <v>114565</v>
      </c>
      <c r="G531" s="77">
        <v>145246</v>
      </c>
      <c r="H531" s="78">
        <v>251440</v>
      </c>
      <c r="I531" s="78">
        <v>201029</v>
      </c>
      <c r="J531" s="78">
        <v>265358.28000000003</v>
      </c>
      <c r="K531" s="79" t="str">
        <f ca="1">IF($C531="סה""כ",SUM(INDIRECT(ADDRESS(6,COLUMN())&amp;":"&amp;ADDRESS(ROW()-1,COLUMN()))),IFERROR(VLOOKUP($C531,הכנסות!$B:$Y,K$4-1,FALSE),""))</f>
        <v/>
      </c>
      <c r="L531" s="79" t="str">
        <f ca="1">IF($C531="סה""כ",SUM(INDIRECT(ADDRESS(6,COLUMN())&amp;":"&amp;ADDRESS(ROW()-1,COLUMN()))),IFERROR(VLOOKUP($C531,הכנסות!$B:$Y,L$4-1,FALSE),""))</f>
        <v/>
      </c>
      <c r="M531" s="79" t="str">
        <f ca="1">IF($C531="סה""כ",SUM(INDIRECT(ADDRESS(6,COLUMN())&amp;":"&amp;ADDRESS(ROW()-1,COLUMN()))),IFERROR(VLOOKUP($C531,הכנסות!$B:$Y,M$4-1,FALSE),""))</f>
        <v/>
      </c>
      <c r="N531" s="79" t="str">
        <f ca="1">IF($C531="סה""כ",SUM(INDIRECT(ADDRESS(6,COLUMN())&amp;":"&amp;ADDRESS(ROW()-1,COLUMN()))),IFERROR(VLOOKUP($C531,הכנסות!$B:$Y,N$4-1,FALSE),""))</f>
        <v/>
      </c>
      <c r="O531" s="79" t="str">
        <f ca="1">IF($C531="סה""כ",SUM(INDIRECT(ADDRESS(6,COLUMN())&amp;":"&amp;ADDRESS(ROW()-1,COLUMN()))),IFERROR(VLOOKUP($C531,הכנסות!$B:$Y,O$4-1,FALSE),""))</f>
        <v/>
      </c>
    </row>
    <row r="532" spans="1:15" ht="16.5" thickBot="1" x14ac:dyDescent="0.3">
      <c r="A532" s="52">
        <f t="shared" si="9"/>
        <v>0</v>
      </c>
      <c r="C532" s="75" t="str">
        <f>IF(OR(C531="סה""כ",C531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2" s="76" t="str">
        <f>IF(C532="סה""כ","",IFERROR(VLOOKUP($C532,הכנסות!$B:$X,5,FALSE),""))</f>
        <v/>
      </c>
      <c r="E532" s="77">
        <v>167435</v>
      </c>
      <c r="F532" s="77">
        <v>114565</v>
      </c>
      <c r="G532" s="77">
        <v>145246</v>
      </c>
      <c r="H532" s="78">
        <v>251440</v>
      </c>
      <c r="I532" s="78">
        <v>201029</v>
      </c>
      <c r="J532" s="78">
        <v>265358.28000000003</v>
      </c>
      <c r="K532" s="79" t="str">
        <f ca="1">IF($C532="סה""כ",SUM(INDIRECT(ADDRESS(6,COLUMN())&amp;":"&amp;ADDRESS(ROW()-1,COLUMN()))),IFERROR(VLOOKUP($C532,הכנסות!$B:$Y,K$4-1,FALSE),""))</f>
        <v/>
      </c>
      <c r="L532" s="79" t="str">
        <f ca="1">IF($C532="סה""כ",SUM(INDIRECT(ADDRESS(6,COLUMN())&amp;":"&amp;ADDRESS(ROW()-1,COLUMN()))),IFERROR(VLOOKUP($C532,הכנסות!$B:$Y,L$4-1,FALSE),""))</f>
        <v/>
      </c>
      <c r="M532" s="79" t="str">
        <f ca="1">IF($C532="סה""כ",SUM(INDIRECT(ADDRESS(6,COLUMN())&amp;":"&amp;ADDRESS(ROW()-1,COLUMN()))),IFERROR(VLOOKUP($C532,הכנסות!$B:$Y,M$4-1,FALSE),""))</f>
        <v/>
      </c>
      <c r="N532" s="79" t="str">
        <f ca="1">IF($C532="סה""כ",SUM(INDIRECT(ADDRESS(6,COLUMN())&amp;":"&amp;ADDRESS(ROW()-1,COLUMN()))),IFERROR(VLOOKUP($C532,הכנסות!$B:$Y,N$4-1,FALSE),""))</f>
        <v/>
      </c>
      <c r="O532" s="79" t="str">
        <f ca="1">IF($C532="סה""כ",SUM(INDIRECT(ADDRESS(6,COLUMN())&amp;":"&amp;ADDRESS(ROW()-1,COLUMN()))),IFERROR(VLOOKUP($C532,הכנסות!$B:$Y,O$4-1,FALSE),""))</f>
        <v/>
      </c>
    </row>
    <row r="533" spans="1:15" ht="16.5" thickBot="1" x14ac:dyDescent="0.3">
      <c r="A533" s="52">
        <f t="shared" si="9"/>
        <v>0</v>
      </c>
      <c r="C533" s="75" t="str">
        <f>IF(OR(C532="סה""כ",C532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3" s="76" t="str">
        <f>IF(C533="סה""כ","",IFERROR(VLOOKUP($C533,הכנסות!$B:$X,5,FALSE),""))</f>
        <v/>
      </c>
      <c r="E533" s="77">
        <v>167435</v>
      </c>
      <c r="F533" s="77">
        <v>114565</v>
      </c>
      <c r="G533" s="77">
        <v>145246</v>
      </c>
      <c r="H533" s="78">
        <v>251440</v>
      </c>
      <c r="I533" s="78">
        <v>201029</v>
      </c>
      <c r="J533" s="78">
        <v>265358.28000000003</v>
      </c>
      <c r="K533" s="79" t="str">
        <f ca="1">IF($C533="סה""כ",SUM(INDIRECT(ADDRESS(6,COLUMN())&amp;":"&amp;ADDRESS(ROW()-1,COLUMN()))),IFERROR(VLOOKUP($C533,הכנסות!$B:$Y,K$4-1,FALSE),""))</f>
        <v/>
      </c>
      <c r="L533" s="79" t="str">
        <f ca="1">IF($C533="סה""כ",SUM(INDIRECT(ADDRESS(6,COLUMN())&amp;":"&amp;ADDRESS(ROW()-1,COLUMN()))),IFERROR(VLOOKUP($C533,הכנסות!$B:$Y,L$4-1,FALSE),""))</f>
        <v/>
      </c>
      <c r="M533" s="79" t="str">
        <f ca="1">IF($C533="סה""כ",SUM(INDIRECT(ADDRESS(6,COLUMN())&amp;":"&amp;ADDRESS(ROW()-1,COLUMN()))),IFERROR(VLOOKUP($C533,הכנסות!$B:$Y,M$4-1,FALSE),""))</f>
        <v/>
      </c>
      <c r="N533" s="79" t="str">
        <f ca="1">IF($C533="סה""כ",SUM(INDIRECT(ADDRESS(6,COLUMN())&amp;":"&amp;ADDRESS(ROW()-1,COLUMN()))),IFERROR(VLOOKUP($C533,הכנסות!$B:$Y,N$4-1,FALSE),""))</f>
        <v/>
      </c>
      <c r="O533" s="79" t="str">
        <f ca="1">IF($C533="סה""כ",SUM(INDIRECT(ADDRESS(6,COLUMN())&amp;":"&amp;ADDRESS(ROW()-1,COLUMN()))),IFERROR(VLOOKUP($C533,הכנסות!$B:$Y,O$4-1,FALSE),""))</f>
        <v/>
      </c>
    </row>
    <row r="534" spans="1:15" ht="16.5" thickBot="1" x14ac:dyDescent="0.3">
      <c r="A534" s="52">
        <f t="shared" si="9"/>
        <v>0</v>
      </c>
      <c r="C534" s="75" t="str">
        <f>IF(OR(C533="סה""כ",C533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4" s="76" t="str">
        <f>IF(C534="סה""כ","",IFERROR(VLOOKUP($C534,הכנסות!$B:$X,5,FALSE),""))</f>
        <v/>
      </c>
      <c r="E534" s="77">
        <v>167435</v>
      </c>
      <c r="F534" s="77">
        <v>114565</v>
      </c>
      <c r="G534" s="77">
        <v>145246</v>
      </c>
      <c r="H534" s="78">
        <v>251440</v>
      </c>
      <c r="I534" s="78">
        <v>201029</v>
      </c>
      <c r="J534" s="78">
        <v>265358.28000000003</v>
      </c>
      <c r="K534" s="79" t="str">
        <f ca="1">IF($C534="סה""כ",SUM(INDIRECT(ADDRESS(6,COLUMN())&amp;":"&amp;ADDRESS(ROW()-1,COLUMN()))),IFERROR(VLOOKUP($C534,הכנסות!$B:$Y,K$4-1,FALSE),""))</f>
        <v/>
      </c>
      <c r="L534" s="79" t="str">
        <f ca="1">IF($C534="סה""כ",SUM(INDIRECT(ADDRESS(6,COLUMN())&amp;":"&amp;ADDRESS(ROW()-1,COLUMN()))),IFERROR(VLOOKUP($C534,הכנסות!$B:$Y,L$4-1,FALSE),""))</f>
        <v/>
      </c>
      <c r="M534" s="79" t="str">
        <f ca="1">IF($C534="סה""כ",SUM(INDIRECT(ADDRESS(6,COLUMN())&amp;":"&amp;ADDRESS(ROW()-1,COLUMN()))),IFERROR(VLOOKUP($C534,הכנסות!$B:$Y,M$4-1,FALSE),""))</f>
        <v/>
      </c>
      <c r="N534" s="79" t="str">
        <f ca="1">IF($C534="סה""כ",SUM(INDIRECT(ADDRESS(6,COLUMN())&amp;":"&amp;ADDRESS(ROW()-1,COLUMN()))),IFERROR(VLOOKUP($C534,הכנסות!$B:$Y,N$4-1,FALSE),""))</f>
        <v/>
      </c>
      <c r="O534" s="79" t="str">
        <f ca="1">IF($C534="סה""כ",SUM(INDIRECT(ADDRESS(6,COLUMN())&amp;":"&amp;ADDRESS(ROW()-1,COLUMN()))),IFERROR(VLOOKUP($C534,הכנסות!$B:$Y,O$4-1,FALSE),""))</f>
        <v/>
      </c>
    </row>
    <row r="535" spans="1:15" ht="16.5" thickBot="1" x14ac:dyDescent="0.3">
      <c r="A535" s="52">
        <f t="shared" si="9"/>
        <v>0</v>
      </c>
      <c r="C535" s="75" t="str">
        <f>IF(OR(C534="סה""כ",C534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5" s="76" t="str">
        <f>IF(C535="סה""כ","",IFERROR(VLOOKUP($C535,הכנסות!$B:$X,5,FALSE),""))</f>
        <v/>
      </c>
      <c r="E535" s="77">
        <v>167435</v>
      </c>
      <c r="F535" s="77">
        <v>114565</v>
      </c>
      <c r="G535" s="77">
        <v>145246</v>
      </c>
      <c r="H535" s="78">
        <v>251440</v>
      </c>
      <c r="I535" s="78">
        <v>201029</v>
      </c>
      <c r="J535" s="78">
        <v>265358.28000000003</v>
      </c>
      <c r="K535" s="79" t="str">
        <f ca="1">IF($C535="סה""כ",SUM(INDIRECT(ADDRESS(6,COLUMN())&amp;":"&amp;ADDRESS(ROW()-1,COLUMN()))),IFERROR(VLOOKUP($C535,הכנסות!$B:$Y,K$4-1,FALSE),""))</f>
        <v/>
      </c>
      <c r="L535" s="79" t="str">
        <f ca="1">IF($C535="סה""כ",SUM(INDIRECT(ADDRESS(6,COLUMN())&amp;":"&amp;ADDRESS(ROW()-1,COLUMN()))),IFERROR(VLOOKUP($C535,הכנסות!$B:$Y,L$4-1,FALSE),""))</f>
        <v/>
      </c>
      <c r="M535" s="79" t="str">
        <f ca="1">IF($C535="סה""כ",SUM(INDIRECT(ADDRESS(6,COLUMN())&amp;":"&amp;ADDRESS(ROW()-1,COLUMN()))),IFERROR(VLOOKUP($C535,הכנסות!$B:$Y,M$4-1,FALSE),""))</f>
        <v/>
      </c>
      <c r="N535" s="79" t="str">
        <f ca="1">IF($C535="סה""כ",SUM(INDIRECT(ADDRESS(6,COLUMN())&amp;":"&amp;ADDRESS(ROW()-1,COLUMN()))),IFERROR(VLOOKUP($C535,הכנסות!$B:$Y,N$4-1,FALSE),""))</f>
        <v/>
      </c>
      <c r="O535" s="79" t="str">
        <f ca="1">IF($C535="סה""כ",SUM(INDIRECT(ADDRESS(6,COLUMN())&amp;":"&amp;ADDRESS(ROW()-1,COLUMN()))),IFERROR(VLOOKUP($C535,הכנסות!$B:$Y,O$4-1,FALSE),""))</f>
        <v/>
      </c>
    </row>
    <row r="536" spans="1:15" ht="16.5" thickBot="1" x14ac:dyDescent="0.3">
      <c r="A536" s="52">
        <f t="shared" si="9"/>
        <v>0</v>
      </c>
      <c r="C536" s="75" t="str">
        <f>IF(OR(C535="סה""כ",C535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6" s="76" t="str">
        <f>IF(C536="סה""כ","",IFERROR(VLOOKUP($C536,הכנסות!$B:$X,5,FALSE),""))</f>
        <v/>
      </c>
      <c r="E536" s="77">
        <v>167435</v>
      </c>
      <c r="F536" s="77">
        <v>114565</v>
      </c>
      <c r="G536" s="77">
        <v>145246</v>
      </c>
      <c r="H536" s="78">
        <v>251440</v>
      </c>
      <c r="I536" s="78">
        <v>201029</v>
      </c>
      <c r="J536" s="78">
        <v>265358.28000000003</v>
      </c>
      <c r="K536" s="79" t="str">
        <f ca="1">IF($C536="סה""כ",SUM(INDIRECT(ADDRESS(6,COLUMN())&amp;":"&amp;ADDRESS(ROW()-1,COLUMN()))),IFERROR(VLOOKUP($C536,הכנסות!$B:$Y,K$4-1,FALSE),""))</f>
        <v/>
      </c>
      <c r="L536" s="79" t="str">
        <f ca="1">IF($C536="סה""כ",SUM(INDIRECT(ADDRESS(6,COLUMN())&amp;":"&amp;ADDRESS(ROW()-1,COLUMN()))),IFERROR(VLOOKUP($C536,הכנסות!$B:$Y,L$4-1,FALSE),""))</f>
        <v/>
      </c>
      <c r="M536" s="79" t="str">
        <f ca="1">IF($C536="סה""כ",SUM(INDIRECT(ADDRESS(6,COLUMN())&amp;":"&amp;ADDRESS(ROW()-1,COLUMN()))),IFERROR(VLOOKUP($C536,הכנסות!$B:$Y,M$4-1,FALSE),""))</f>
        <v/>
      </c>
      <c r="N536" s="79" t="str">
        <f ca="1">IF($C536="סה""כ",SUM(INDIRECT(ADDRESS(6,COLUMN())&amp;":"&amp;ADDRESS(ROW()-1,COLUMN()))),IFERROR(VLOOKUP($C536,הכנסות!$B:$Y,N$4-1,FALSE),""))</f>
        <v/>
      </c>
      <c r="O536" s="79" t="str">
        <f ca="1">IF($C536="סה""כ",SUM(INDIRECT(ADDRESS(6,COLUMN())&amp;":"&amp;ADDRESS(ROW()-1,COLUMN()))),IFERROR(VLOOKUP($C536,הכנסות!$B:$Y,O$4-1,FALSE),""))</f>
        <v/>
      </c>
    </row>
    <row r="537" spans="1:15" ht="16.5" thickBot="1" x14ac:dyDescent="0.3">
      <c r="A537" s="52">
        <f t="shared" si="9"/>
        <v>0</v>
      </c>
      <c r="C537" s="75" t="str">
        <f>IF(OR(C536="סה""כ",C536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7" s="76" t="str">
        <f>IF(C537="סה""כ","",IFERROR(VLOOKUP($C537,הכנסות!$B:$X,5,FALSE),""))</f>
        <v/>
      </c>
      <c r="E537" s="77">
        <v>167435</v>
      </c>
      <c r="F537" s="77">
        <v>114565</v>
      </c>
      <c r="G537" s="77">
        <v>145246</v>
      </c>
      <c r="H537" s="78">
        <v>251440</v>
      </c>
      <c r="I537" s="78">
        <v>201029</v>
      </c>
      <c r="J537" s="78">
        <v>265358.28000000003</v>
      </c>
      <c r="K537" s="79" t="str">
        <f ca="1">IF($C537="סה""כ",SUM(INDIRECT(ADDRESS(6,COLUMN())&amp;":"&amp;ADDRESS(ROW()-1,COLUMN()))),IFERROR(VLOOKUP($C537,הכנסות!$B:$Y,K$4-1,FALSE),""))</f>
        <v/>
      </c>
      <c r="L537" s="79" t="str">
        <f ca="1">IF($C537="סה""כ",SUM(INDIRECT(ADDRESS(6,COLUMN())&amp;":"&amp;ADDRESS(ROW()-1,COLUMN()))),IFERROR(VLOOKUP($C537,הכנסות!$B:$Y,L$4-1,FALSE),""))</f>
        <v/>
      </c>
      <c r="M537" s="79" t="str">
        <f ca="1">IF($C537="סה""כ",SUM(INDIRECT(ADDRESS(6,COLUMN())&amp;":"&amp;ADDRESS(ROW()-1,COLUMN()))),IFERROR(VLOOKUP($C537,הכנסות!$B:$Y,M$4-1,FALSE),""))</f>
        <v/>
      </c>
      <c r="N537" s="79" t="str">
        <f ca="1">IF($C537="סה""כ",SUM(INDIRECT(ADDRESS(6,COLUMN())&amp;":"&amp;ADDRESS(ROW()-1,COLUMN()))),IFERROR(VLOOKUP($C537,הכנסות!$B:$Y,N$4-1,FALSE),""))</f>
        <v/>
      </c>
      <c r="O537" s="79" t="str">
        <f ca="1">IF($C537="סה""כ",SUM(INDIRECT(ADDRESS(6,COLUMN())&amp;":"&amp;ADDRESS(ROW()-1,COLUMN()))),IFERROR(VLOOKUP($C537,הכנסות!$B:$Y,O$4-1,FALSE),""))</f>
        <v/>
      </c>
    </row>
    <row r="538" spans="1:15" ht="16.5" thickBot="1" x14ac:dyDescent="0.3">
      <c r="A538" s="52">
        <f t="shared" si="9"/>
        <v>0</v>
      </c>
      <c r="C538" s="75" t="str">
        <f>IF(OR(C537="סה""כ",C537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8" s="76" t="str">
        <f>IF(C538="סה""כ","",IFERROR(VLOOKUP($C538,הכנסות!$B:$X,5,FALSE),""))</f>
        <v/>
      </c>
      <c r="E538" s="77">
        <v>167435</v>
      </c>
      <c r="F538" s="77">
        <v>114565</v>
      </c>
      <c r="G538" s="77">
        <v>145246</v>
      </c>
      <c r="H538" s="78">
        <v>251440</v>
      </c>
      <c r="I538" s="78">
        <v>201029</v>
      </c>
      <c r="J538" s="78">
        <v>265358.28000000003</v>
      </c>
      <c r="K538" s="79" t="str">
        <f ca="1">IF($C538="סה""כ",SUM(INDIRECT(ADDRESS(6,COLUMN())&amp;":"&amp;ADDRESS(ROW()-1,COLUMN()))),IFERROR(VLOOKUP($C538,הכנסות!$B:$Y,K$4-1,FALSE),""))</f>
        <v/>
      </c>
      <c r="L538" s="79" t="str">
        <f ca="1">IF($C538="סה""כ",SUM(INDIRECT(ADDRESS(6,COLUMN())&amp;":"&amp;ADDRESS(ROW()-1,COLUMN()))),IFERROR(VLOOKUP($C538,הכנסות!$B:$Y,L$4-1,FALSE),""))</f>
        <v/>
      </c>
      <c r="M538" s="79" t="str">
        <f ca="1">IF($C538="סה""כ",SUM(INDIRECT(ADDRESS(6,COLUMN())&amp;":"&amp;ADDRESS(ROW()-1,COLUMN()))),IFERROR(VLOOKUP($C538,הכנסות!$B:$Y,M$4-1,FALSE),""))</f>
        <v/>
      </c>
      <c r="N538" s="79" t="str">
        <f ca="1">IF($C538="סה""כ",SUM(INDIRECT(ADDRESS(6,COLUMN())&amp;":"&amp;ADDRESS(ROW()-1,COLUMN()))),IFERROR(VLOOKUP($C538,הכנסות!$B:$Y,N$4-1,FALSE),""))</f>
        <v/>
      </c>
      <c r="O538" s="79" t="str">
        <f ca="1">IF($C538="סה""כ",SUM(INDIRECT(ADDRESS(6,COLUMN())&amp;":"&amp;ADDRESS(ROW()-1,COLUMN()))),IFERROR(VLOOKUP($C538,הכנסות!$B:$Y,O$4-1,FALSE),""))</f>
        <v/>
      </c>
    </row>
    <row r="539" spans="1:15" ht="16.5" thickBot="1" x14ac:dyDescent="0.3">
      <c r="A539" s="52">
        <f t="shared" si="9"/>
        <v>0</v>
      </c>
      <c r="C539" s="75" t="str">
        <f>IF(OR(C538="סה""כ",C538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39" s="76" t="str">
        <f>IF(C539="סה""כ","",IFERROR(VLOOKUP($C539,הכנסות!$B:$X,5,FALSE),""))</f>
        <v/>
      </c>
      <c r="E539" s="77">
        <v>167435</v>
      </c>
      <c r="F539" s="77">
        <v>114565</v>
      </c>
      <c r="G539" s="77">
        <v>145246</v>
      </c>
      <c r="H539" s="78">
        <v>251440</v>
      </c>
      <c r="I539" s="78">
        <v>201029</v>
      </c>
      <c r="J539" s="78">
        <v>265358.28000000003</v>
      </c>
      <c r="K539" s="79" t="str">
        <f ca="1">IF($C539="סה""כ",SUM(INDIRECT(ADDRESS(6,COLUMN())&amp;":"&amp;ADDRESS(ROW()-1,COLUMN()))),IFERROR(VLOOKUP($C539,הכנסות!$B:$Y,K$4-1,FALSE),""))</f>
        <v/>
      </c>
      <c r="L539" s="79" t="str">
        <f ca="1">IF($C539="סה""כ",SUM(INDIRECT(ADDRESS(6,COLUMN())&amp;":"&amp;ADDRESS(ROW()-1,COLUMN()))),IFERROR(VLOOKUP($C539,הכנסות!$B:$Y,L$4-1,FALSE),""))</f>
        <v/>
      </c>
      <c r="M539" s="79" t="str">
        <f ca="1">IF($C539="סה""כ",SUM(INDIRECT(ADDRESS(6,COLUMN())&amp;":"&amp;ADDRESS(ROW()-1,COLUMN()))),IFERROR(VLOOKUP($C539,הכנסות!$B:$Y,M$4-1,FALSE),""))</f>
        <v/>
      </c>
      <c r="N539" s="79" t="str">
        <f ca="1">IF($C539="סה""כ",SUM(INDIRECT(ADDRESS(6,COLUMN())&amp;":"&amp;ADDRESS(ROW()-1,COLUMN()))),IFERROR(VLOOKUP($C539,הכנסות!$B:$Y,N$4-1,FALSE),""))</f>
        <v/>
      </c>
      <c r="O539" s="79" t="str">
        <f ca="1">IF($C539="סה""כ",SUM(INDIRECT(ADDRESS(6,COLUMN())&amp;":"&amp;ADDRESS(ROW()-1,COLUMN()))),IFERROR(VLOOKUP($C539,הכנסות!$B:$Y,O$4-1,FALSE),""))</f>
        <v/>
      </c>
    </row>
    <row r="540" spans="1:15" ht="16.5" thickBot="1" x14ac:dyDescent="0.3">
      <c r="A540" s="52">
        <f t="shared" si="9"/>
        <v>0</v>
      </c>
      <c r="C540" s="75" t="str">
        <f>IF(OR(C539="סה""כ",C539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0" s="76" t="str">
        <f>IF(C540="סה""כ","",IFERROR(VLOOKUP($C540,הכנסות!$B:$X,5,FALSE),""))</f>
        <v/>
      </c>
      <c r="E540" s="77">
        <v>167435</v>
      </c>
      <c r="F540" s="77">
        <v>114565</v>
      </c>
      <c r="G540" s="77">
        <v>145246</v>
      </c>
      <c r="H540" s="78">
        <v>251440</v>
      </c>
      <c r="I540" s="78">
        <v>201029</v>
      </c>
      <c r="J540" s="78">
        <v>265358.28000000003</v>
      </c>
      <c r="K540" s="79" t="str">
        <f ca="1">IF($C540="סה""כ",SUM(INDIRECT(ADDRESS(6,COLUMN())&amp;":"&amp;ADDRESS(ROW()-1,COLUMN()))),IFERROR(VLOOKUP($C540,הכנסות!$B:$Y,K$4-1,FALSE),""))</f>
        <v/>
      </c>
      <c r="L540" s="79" t="str">
        <f ca="1">IF($C540="סה""כ",SUM(INDIRECT(ADDRESS(6,COLUMN())&amp;":"&amp;ADDRESS(ROW()-1,COLUMN()))),IFERROR(VLOOKUP($C540,הכנסות!$B:$Y,L$4-1,FALSE),""))</f>
        <v/>
      </c>
      <c r="M540" s="79" t="str">
        <f ca="1">IF($C540="סה""כ",SUM(INDIRECT(ADDRESS(6,COLUMN())&amp;":"&amp;ADDRESS(ROW()-1,COLUMN()))),IFERROR(VLOOKUP($C540,הכנסות!$B:$Y,M$4-1,FALSE),""))</f>
        <v/>
      </c>
      <c r="N540" s="79" t="str">
        <f ca="1">IF($C540="סה""כ",SUM(INDIRECT(ADDRESS(6,COLUMN())&amp;":"&amp;ADDRESS(ROW()-1,COLUMN()))),IFERROR(VLOOKUP($C540,הכנסות!$B:$Y,N$4-1,FALSE),""))</f>
        <v/>
      </c>
      <c r="O540" s="79" t="str">
        <f ca="1">IF($C540="סה""כ",SUM(INDIRECT(ADDRESS(6,COLUMN())&amp;":"&amp;ADDRESS(ROW()-1,COLUMN()))),IFERROR(VLOOKUP($C540,הכנסות!$B:$Y,O$4-1,FALSE),""))</f>
        <v/>
      </c>
    </row>
    <row r="541" spans="1:15" ht="16.5" thickBot="1" x14ac:dyDescent="0.3">
      <c r="A541" s="52">
        <f t="shared" si="9"/>
        <v>0</v>
      </c>
      <c r="C541" s="75" t="str">
        <f>IF(OR(C540="סה""כ",C540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1" s="76" t="str">
        <f>IF(C541="סה""כ","",IFERROR(VLOOKUP($C541,הכנסות!$B:$X,5,FALSE),""))</f>
        <v/>
      </c>
      <c r="E541" s="77">
        <v>167435</v>
      </c>
      <c r="F541" s="77">
        <v>114565</v>
      </c>
      <c r="G541" s="77">
        <v>145246</v>
      </c>
      <c r="H541" s="78">
        <v>251440</v>
      </c>
      <c r="I541" s="78">
        <v>201029</v>
      </c>
      <c r="J541" s="78">
        <v>265358.28000000003</v>
      </c>
      <c r="K541" s="79" t="str">
        <f ca="1">IF($C541="סה""כ",SUM(INDIRECT(ADDRESS(6,COLUMN())&amp;":"&amp;ADDRESS(ROW()-1,COLUMN()))),IFERROR(VLOOKUP($C541,הכנסות!$B:$Y,K$4-1,FALSE),""))</f>
        <v/>
      </c>
      <c r="L541" s="79" t="str">
        <f ca="1">IF($C541="סה""כ",SUM(INDIRECT(ADDRESS(6,COLUMN())&amp;":"&amp;ADDRESS(ROW()-1,COLUMN()))),IFERROR(VLOOKUP($C541,הכנסות!$B:$Y,L$4-1,FALSE),""))</f>
        <v/>
      </c>
      <c r="M541" s="79" t="str">
        <f ca="1">IF($C541="סה""כ",SUM(INDIRECT(ADDRESS(6,COLUMN())&amp;":"&amp;ADDRESS(ROW()-1,COLUMN()))),IFERROR(VLOOKUP($C541,הכנסות!$B:$Y,M$4-1,FALSE),""))</f>
        <v/>
      </c>
      <c r="N541" s="79" t="str">
        <f ca="1">IF($C541="סה""כ",SUM(INDIRECT(ADDRESS(6,COLUMN())&amp;":"&amp;ADDRESS(ROW()-1,COLUMN()))),IFERROR(VLOOKUP($C541,הכנסות!$B:$Y,N$4-1,FALSE),""))</f>
        <v/>
      </c>
      <c r="O541" s="79" t="str">
        <f ca="1">IF($C541="סה""כ",SUM(INDIRECT(ADDRESS(6,COLUMN())&amp;":"&amp;ADDRESS(ROW()-1,COLUMN()))),IFERROR(VLOOKUP($C541,הכנסות!$B:$Y,O$4-1,FALSE),""))</f>
        <v/>
      </c>
    </row>
    <row r="542" spans="1:15" ht="16.5" thickBot="1" x14ac:dyDescent="0.3">
      <c r="A542" s="52">
        <f t="shared" si="9"/>
        <v>0</v>
      </c>
      <c r="C542" s="75" t="str">
        <f>IF(OR(C541="סה""כ",C541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2" s="76" t="str">
        <f>IF(C542="סה""כ","",IFERROR(VLOOKUP($C542,הכנסות!$B:$X,5,FALSE),""))</f>
        <v/>
      </c>
      <c r="E542" s="77">
        <v>167435</v>
      </c>
      <c r="F542" s="77">
        <v>114565</v>
      </c>
      <c r="G542" s="77">
        <v>145246</v>
      </c>
      <c r="H542" s="78">
        <v>251440</v>
      </c>
      <c r="I542" s="78">
        <v>201029</v>
      </c>
      <c r="J542" s="78">
        <v>265358.28000000003</v>
      </c>
      <c r="K542" s="79" t="str">
        <f ca="1">IF($C542="סה""כ",SUM(INDIRECT(ADDRESS(6,COLUMN())&amp;":"&amp;ADDRESS(ROW()-1,COLUMN()))),IFERROR(VLOOKUP($C542,הכנסות!$B:$Y,K$4-1,FALSE),""))</f>
        <v/>
      </c>
      <c r="L542" s="79" t="str">
        <f ca="1">IF($C542="סה""כ",SUM(INDIRECT(ADDRESS(6,COLUMN())&amp;":"&amp;ADDRESS(ROW()-1,COLUMN()))),IFERROR(VLOOKUP($C542,הכנסות!$B:$Y,L$4-1,FALSE),""))</f>
        <v/>
      </c>
      <c r="M542" s="79" t="str">
        <f ca="1">IF($C542="סה""כ",SUM(INDIRECT(ADDRESS(6,COLUMN())&amp;":"&amp;ADDRESS(ROW()-1,COLUMN()))),IFERROR(VLOOKUP($C542,הכנסות!$B:$Y,M$4-1,FALSE),""))</f>
        <v/>
      </c>
      <c r="N542" s="79" t="str">
        <f ca="1">IF($C542="סה""כ",SUM(INDIRECT(ADDRESS(6,COLUMN())&amp;":"&amp;ADDRESS(ROW()-1,COLUMN()))),IFERROR(VLOOKUP($C542,הכנסות!$B:$Y,N$4-1,FALSE),""))</f>
        <v/>
      </c>
      <c r="O542" s="79" t="str">
        <f ca="1">IF($C542="סה""כ",SUM(INDIRECT(ADDRESS(6,COLUMN())&amp;":"&amp;ADDRESS(ROW()-1,COLUMN()))),IFERROR(VLOOKUP($C542,הכנסות!$B:$Y,O$4-1,FALSE),""))</f>
        <v/>
      </c>
    </row>
    <row r="543" spans="1:15" ht="16.5" thickBot="1" x14ac:dyDescent="0.3">
      <c r="A543" s="52">
        <f t="shared" si="9"/>
        <v>0</v>
      </c>
      <c r="C543" s="75" t="str">
        <f>IF(OR(C542="סה""כ",C542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3" s="76" t="str">
        <f>IF(C543="סה""כ","",IFERROR(VLOOKUP($C543,הכנסות!$B:$X,5,FALSE),""))</f>
        <v/>
      </c>
      <c r="E543" s="77">
        <v>167435</v>
      </c>
      <c r="F543" s="77">
        <v>114565</v>
      </c>
      <c r="G543" s="77">
        <v>145246</v>
      </c>
      <c r="H543" s="78">
        <v>251440</v>
      </c>
      <c r="I543" s="78">
        <v>201029</v>
      </c>
      <c r="J543" s="78">
        <v>265358.28000000003</v>
      </c>
      <c r="K543" s="79" t="str">
        <f ca="1">IF($C543="סה""כ",SUM(INDIRECT(ADDRESS(6,COLUMN())&amp;":"&amp;ADDRESS(ROW()-1,COLUMN()))),IFERROR(VLOOKUP($C543,הכנסות!$B:$Y,K$4-1,FALSE),""))</f>
        <v/>
      </c>
      <c r="L543" s="79" t="str">
        <f ca="1">IF($C543="סה""כ",SUM(INDIRECT(ADDRESS(6,COLUMN())&amp;":"&amp;ADDRESS(ROW()-1,COLUMN()))),IFERROR(VLOOKUP($C543,הכנסות!$B:$Y,L$4-1,FALSE),""))</f>
        <v/>
      </c>
      <c r="M543" s="79" t="str">
        <f ca="1">IF($C543="סה""כ",SUM(INDIRECT(ADDRESS(6,COLUMN())&amp;":"&amp;ADDRESS(ROW()-1,COLUMN()))),IFERROR(VLOOKUP($C543,הכנסות!$B:$Y,M$4-1,FALSE),""))</f>
        <v/>
      </c>
      <c r="N543" s="79" t="str">
        <f ca="1">IF($C543="סה""כ",SUM(INDIRECT(ADDRESS(6,COLUMN())&amp;":"&amp;ADDRESS(ROW()-1,COLUMN()))),IFERROR(VLOOKUP($C543,הכנסות!$B:$Y,N$4-1,FALSE),""))</f>
        <v/>
      </c>
      <c r="O543" s="79" t="str">
        <f ca="1">IF($C543="סה""כ",SUM(INDIRECT(ADDRESS(6,COLUMN())&amp;":"&amp;ADDRESS(ROW()-1,COLUMN()))),IFERROR(VLOOKUP($C543,הכנסות!$B:$Y,O$4-1,FALSE),""))</f>
        <v/>
      </c>
    </row>
    <row r="544" spans="1:15" ht="16.5" thickBot="1" x14ac:dyDescent="0.3">
      <c r="A544" s="52">
        <f t="shared" si="9"/>
        <v>0</v>
      </c>
      <c r="C544" s="75" t="str">
        <f>IF(OR(C543="סה""כ",C543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4" s="76" t="str">
        <f>IF(C544="סה""כ","",IFERROR(VLOOKUP($C544,הכנסות!$B:$X,5,FALSE),""))</f>
        <v/>
      </c>
      <c r="E544" s="77">
        <v>167435</v>
      </c>
      <c r="F544" s="77">
        <v>114565</v>
      </c>
      <c r="G544" s="77">
        <v>145246</v>
      </c>
      <c r="H544" s="78">
        <v>251440</v>
      </c>
      <c r="I544" s="78">
        <v>201029</v>
      </c>
      <c r="J544" s="78">
        <v>265358.28000000003</v>
      </c>
      <c r="K544" s="79" t="str">
        <f ca="1">IF($C544="סה""כ",SUM(INDIRECT(ADDRESS(6,COLUMN())&amp;":"&amp;ADDRESS(ROW()-1,COLUMN()))),IFERROR(VLOOKUP($C544,הכנסות!$B:$Y,K$4-1,FALSE),""))</f>
        <v/>
      </c>
      <c r="L544" s="79" t="str">
        <f ca="1">IF($C544="סה""כ",SUM(INDIRECT(ADDRESS(6,COLUMN())&amp;":"&amp;ADDRESS(ROW()-1,COLUMN()))),IFERROR(VLOOKUP($C544,הכנסות!$B:$Y,L$4-1,FALSE),""))</f>
        <v/>
      </c>
      <c r="M544" s="79" t="str">
        <f ca="1">IF($C544="סה""כ",SUM(INDIRECT(ADDRESS(6,COLUMN())&amp;":"&amp;ADDRESS(ROW()-1,COLUMN()))),IFERROR(VLOOKUP($C544,הכנסות!$B:$Y,M$4-1,FALSE),""))</f>
        <v/>
      </c>
      <c r="N544" s="79" t="str">
        <f ca="1">IF($C544="סה""כ",SUM(INDIRECT(ADDRESS(6,COLUMN())&amp;":"&amp;ADDRESS(ROW()-1,COLUMN()))),IFERROR(VLOOKUP($C544,הכנסות!$B:$Y,N$4-1,FALSE),""))</f>
        <v/>
      </c>
      <c r="O544" s="79" t="str">
        <f ca="1">IF($C544="סה""כ",SUM(INDIRECT(ADDRESS(6,COLUMN())&amp;":"&amp;ADDRESS(ROW()-1,COLUMN()))),IFERROR(VLOOKUP($C544,הכנסות!$B:$Y,O$4-1,FALSE),""))</f>
        <v/>
      </c>
    </row>
    <row r="545" spans="1:15" ht="16.5" thickBot="1" x14ac:dyDescent="0.3">
      <c r="A545" s="52">
        <f t="shared" si="9"/>
        <v>0</v>
      </c>
      <c r="C545" s="75" t="str">
        <f>IF(OR(C544="סה""כ",C544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5" s="76" t="str">
        <f>IF(C545="סה""כ","",IFERROR(VLOOKUP($C545,הכנסות!$B:$X,5,FALSE),""))</f>
        <v/>
      </c>
      <c r="E545" s="77">
        <v>167435</v>
      </c>
      <c r="F545" s="77">
        <v>114565</v>
      </c>
      <c r="G545" s="77">
        <v>145246</v>
      </c>
      <c r="H545" s="78">
        <v>251440</v>
      </c>
      <c r="I545" s="78">
        <v>201029</v>
      </c>
      <c r="J545" s="78">
        <v>265358.28000000003</v>
      </c>
      <c r="K545" s="79" t="str">
        <f ca="1">IF($C545="סה""כ",SUM(INDIRECT(ADDRESS(6,COLUMN())&amp;":"&amp;ADDRESS(ROW()-1,COLUMN()))),IFERROR(VLOOKUP($C545,הכנסות!$B:$Y,K$4-1,FALSE),""))</f>
        <v/>
      </c>
      <c r="L545" s="79" t="str">
        <f ca="1">IF($C545="סה""כ",SUM(INDIRECT(ADDRESS(6,COLUMN())&amp;":"&amp;ADDRESS(ROW()-1,COLUMN()))),IFERROR(VLOOKUP($C545,הכנסות!$B:$Y,L$4-1,FALSE),""))</f>
        <v/>
      </c>
      <c r="M545" s="79" t="str">
        <f ca="1">IF($C545="סה""כ",SUM(INDIRECT(ADDRESS(6,COLUMN())&amp;":"&amp;ADDRESS(ROW()-1,COLUMN()))),IFERROR(VLOOKUP($C545,הכנסות!$B:$Y,M$4-1,FALSE),""))</f>
        <v/>
      </c>
      <c r="N545" s="79" t="str">
        <f ca="1">IF($C545="סה""כ",SUM(INDIRECT(ADDRESS(6,COLUMN())&amp;":"&amp;ADDRESS(ROW()-1,COLUMN()))),IFERROR(VLOOKUP($C545,הכנסות!$B:$Y,N$4-1,FALSE),""))</f>
        <v/>
      </c>
      <c r="O545" s="79" t="str">
        <f ca="1">IF($C545="סה""כ",SUM(INDIRECT(ADDRESS(6,COLUMN())&amp;":"&amp;ADDRESS(ROW()-1,COLUMN()))),IFERROR(VLOOKUP($C545,הכנסות!$B:$Y,O$4-1,FALSE),""))</f>
        <v/>
      </c>
    </row>
    <row r="546" spans="1:15" ht="16.5" thickBot="1" x14ac:dyDescent="0.3">
      <c r="A546" s="52">
        <f t="shared" si="9"/>
        <v>0</v>
      </c>
      <c r="C546" s="75" t="str">
        <f>IF(OR(C545="סה""כ",C545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6" s="76" t="str">
        <f>IF(C546="סה""כ","",IFERROR(VLOOKUP($C546,הכנסות!$B:$X,5,FALSE),""))</f>
        <v/>
      </c>
      <c r="E546" s="77">
        <v>167435</v>
      </c>
      <c r="F546" s="77">
        <v>114565</v>
      </c>
      <c r="G546" s="77">
        <v>145246</v>
      </c>
      <c r="H546" s="78">
        <v>251440</v>
      </c>
      <c r="I546" s="78">
        <v>201029</v>
      </c>
      <c r="J546" s="78">
        <v>265358.28000000003</v>
      </c>
      <c r="K546" s="79" t="str">
        <f ca="1">IF($C546="סה""כ",SUM(INDIRECT(ADDRESS(6,COLUMN())&amp;":"&amp;ADDRESS(ROW()-1,COLUMN()))),IFERROR(VLOOKUP($C546,הכנסות!$B:$Y,K$4-1,FALSE),""))</f>
        <v/>
      </c>
      <c r="L546" s="79" t="str">
        <f ca="1">IF($C546="סה""כ",SUM(INDIRECT(ADDRESS(6,COLUMN())&amp;":"&amp;ADDRESS(ROW()-1,COLUMN()))),IFERROR(VLOOKUP($C546,הכנסות!$B:$Y,L$4-1,FALSE),""))</f>
        <v/>
      </c>
      <c r="M546" s="79" t="str">
        <f ca="1">IF($C546="סה""כ",SUM(INDIRECT(ADDRESS(6,COLUMN())&amp;":"&amp;ADDRESS(ROW()-1,COLUMN()))),IFERROR(VLOOKUP($C546,הכנסות!$B:$Y,M$4-1,FALSE),""))</f>
        <v/>
      </c>
      <c r="N546" s="79" t="str">
        <f ca="1">IF($C546="סה""כ",SUM(INDIRECT(ADDRESS(6,COLUMN())&amp;":"&amp;ADDRESS(ROW()-1,COLUMN()))),IFERROR(VLOOKUP($C546,הכנסות!$B:$Y,N$4-1,FALSE),""))</f>
        <v/>
      </c>
      <c r="O546" s="79" t="str">
        <f ca="1">IF($C546="סה""כ",SUM(INDIRECT(ADDRESS(6,COLUMN())&amp;":"&amp;ADDRESS(ROW()-1,COLUMN()))),IFERROR(VLOOKUP($C546,הכנסות!$B:$Y,O$4-1,FALSE),""))</f>
        <v/>
      </c>
    </row>
    <row r="547" spans="1:15" ht="16.5" thickBot="1" x14ac:dyDescent="0.3">
      <c r="A547" s="52">
        <f t="shared" si="9"/>
        <v>0</v>
      </c>
      <c r="C547" s="75" t="str">
        <f>IF(OR(C546="סה""כ",C546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7" s="76" t="str">
        <f>IF(C547="סה""כ","",IFERROR(VLOOKUP($C547,הכנסות!$B:$X,5,FALSE),""))</f>
        <v/>
      </c>
      <c r="E547" s="77">
        <v>167435</v>
      </c>
      <c r="F547" s="77">
        <v>114565</v>
      </c>
      <c r="G547" s="77">
        <v>145246</v>
      </c>
      <c r="H547" s="78">
        <v>251440</v>
      </c>
      <c r="I547" s="78">
        <v>201029</v>
      </c>
      <c r="J547" s="78">
        <v>265358.28000000003</v>
      </c>
      <c r="K547" s="79" t="str">
        <f ca="1">IF($C547="סה""כ",SUM(INDIRECT(ADDRESS(6,COLUMN())&amp;":"&amp;ADDRESS(ROW()-1,COLUMN()))),IFERROR(VLOOKUP($C547,הכנסות!$B:$Y,K$4-1,FALSE),""))</f>
        <v/>
      </c>
      <c r="L547" s="79" t="str">
        <f ca="1">IF($C547="סה""כ",SUM(INDIRECT(ADDRESS(6,COLUMN())&amp;":"&amp;ADDRESS(ROW()-1,COLUMN()))),IFERROR(VLOOKUP($C547,הכנסות!$B:$Y,L$4-1,FALSE),""))</f>
        <v/>
      </c>
      <c r="M547" s="79" t="str">
        <f ca="1">IF($C547="סה""כ",SUM(INDIRECT(ADDRESS(6,COLUMN())&amp;":"&amp;ADDRESS(ROW()-1,COLUMN()))),IFERROR(VLOOKUP($C547,הכנסות!$B:$Y,M$4-1,FALSE),""))</f>
        <v/>
      </c>
      <c r="N547" s="79" t="str">
        <f ca="1">IF($C547="סה""כ",SUM(INDIRECT(ADDRESS(6,COLUMN())&amp;":"&amp;ADDRESS(ROW()-1,COLUMN()))),IFERROR(VLOOKUP($C547,הכנסות!$B:$Y,N$4-1,FALSE),""))</f>
        <v/>
      </c>
      <c r="O547" s="79" t="str">
        <f ca="1">IF($C547="סה""כ",SUM(INDIRECT(ADDRESS(6,COLUMN())&amp;":"&amp;ADDRESS(ROW()-1,COLUMN()))),IFERROR(VLOOKUP($C547,הכנסות!$B:$Y,O$4-1,FALSE),""))</f>
        <v/>
      </c>
    </row>
    <row r="548" spans="1:15" ht="16.5" thickBot="1" x14ac:dyDescent="0.3">
      <c r="A548" s="52">
        <f t="shared" si="9"/>
        <v>0</v>
      </c>
      <c r="C548" s="75" t="str">
        <f>IF(OR(C547="סה""כ",C547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8" s="76" t="str">
        <f>IF(C548="סה""כ","",IFERROR(VLOOKUP($C548,הכנסות!$B:$X,5,FALSE),""))</f>
        <v/>
      </c>
      <c r="E548" s="77">
        <v>167435</v>
      </c>
      <c r="F548" s="77">
        <v>114565</v>
      </c>
      <c r="G548" s="77">
        <v>145246</v>
      </c>
      <c r="H548" s="78">
        <v>251440</v>
      </c>
      <c r="I548" s="78">
        <v>201029</v>
      </c>
      <c r="J548" s="78">
        <v>265358.28000000003</v>
      </c>
      <c r="K548" s="79" t="str">
        <f ca="1">IF($C548="סה""כ",SUM(INDIRECT(ADDRESS(6,COLUMN())&amp;":"&amp;ADDRESS(ROW()-1,COLUMN()))),IFERROR(VLOOKUP($C548,הכנסות!$B:$Y,K$4-1,FALSE),""))</f>
        <v/>
      </c>
      <c r="L548" s="79" t="str">
        <f ca="1">IF($C548="סה""כ",SUM(INDIRECT(ADDRESS(6,COLUMN())&amp;":"&amp;ADDRESS(ROW()-1,COLUMN()))),IFERROR(VLOOKUP($C548,הכנסות!$B:$Y,L$4-1,FALSE),""))</f>
        <v/>
      </c>
      <c r="M548" s="79" t="str">
        <f ca="1">IF($C548="סה""כ",SUM(INDIRECT(ADDRESS(6,COLUMN())&amp;":"&amp;ADDRESS(ROW()-1,COLUMN()))),IFERROR(VLOOKUP($C548,הכנסות!$B:$Y,M$4-1,FALSE),""))</f>
        <v/>
      </c>
      <c r="N548" s="79" t="str">
        <f ca="1">IF($C548="סה""כ",SUM(INDIRECT(ADDRESS(6,COLUMN())&amp;":"&amp;ADDRESS(ROW()-1,COLUMN()))),IFERROR(VLOOKUP($C548,הכנסות!$B:$Y,N$4-1,FALSE),""))</f>
        <v/>
      </c>
      <c r="O548" s="79" t="str">
        <f ca="1">IF($C548="סה""כ",SUM(INDIRECT(ADDRESS(6,COLUMN())&amp;":"&amp;ADDRESS(ROW()-1,COLUMN()))),IFERROR(VLOOKUP($C548,הכנסות!$B:$Y,O$4-1,FALSE),""))</f>
        <v/>
      </c>
    </row>
    <row r="549" spans="1:15" ht="16.5" thickBot="1" x14ac:dyDescent="0.3">
      <c r="A549" s="52">
        <f t="shared" si="9"/>
        <v>0</v>
      </c>
      <c r="C549" s="75" t="str">
        <f>IF(OR(C548="סה""כ",C548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49" s="76" t="str">
        <f>IF(C549="סה""כ","",IFERROR(VLOOKUP($C549,הכנסות!$B:$X,5,FALSE),""))</f>
        <v/>
      </c>
      <c r="E549" s="77">
        <v>167435</v>
      </c>
      <c r="F549" s="77">
        <v>114565</v>
      </c>
      <c r="G549" s="77">
        <v>145246</v>
      </c>
      <c r="H549" s="78">
        <v>251440</v>
      </c>
      <c r="I549" s="78">
        <v>201029</v>
      </c>
      <c r="J549" s="78">
        <v>265358.28000000003</v>
      </c>
      <c r="K549" s="79" t="str">
        <f ca="1">IF($C549="סה""כ",SUM(INDIRECT(ADDRESS(6,COLUMN())&amp;":"&amp;ADDRESS(ROW()-1,COLUMN()))),IFERROR(VLOOKUP($C549,הכנסות!$B:$Y,K$4-1,FALSE),""))</f>
        <v/>
      </c>
      <c r="L549" s="79" t="str">
        <f ca="1">IF($C549="סה""כ",SUM(INDIRECT(ADDRESS(6,COLUMN())&amp;":"&amp;ADDRESS(ROW()-1,COLUMN()))),IFERROR(VLOOKUP($C549,הכנסות!$B:$Y,L$4-1,FALSE),""))</f>
        <v/>
      </c>
      <c r="M549" s="79" t="str">
        <f ca="1">IF($C549="סה""כ",SUM(INDIRECT(ADDRESS(6,COLUMN())&amp;":"&amp;ADDRESS(ROW()-1,COLUMN()))),IFERROR(VLOOKUP($C549,הכנסות!$B:$Y,M$4-1,FALSE),""))</f>
        <v/>
      </c>
      <c r="N549" s="79" t="str">
        <f ca="1">IF($C549="סה""כ",SUM(INDIRECT(ADDRESS(6,COLUMN())&amp;":"&amp;ADDRESS(ROW()-1,COLUMN()))),IFERROR(VLOOKUP($C549,הכנסות!$B:$Y,N$4-1,FALSE),""))</f>
        <v/>
      </c>
      <c r="O549" s="79" t="str">
        <f ca="1">IF($C549="סה""כ",SUM(INDIRECT(ADDRESS(6,COLUMN())&amp;":"&amp;ADDRESS(ROW()-1,COLUMN()))),IFERROR(VLOOKUP($C549,הכנסות!$B:$Y,O$4-1,FALSE),""))</f>
        <v/>
      </c>
    </row>
    <row r="550" spans="1:15" ht="16.5" thickBot="1" x14ac:dyDescent="0.3">
      <c r="A550" s="52">
        <f t="shared" si="9"/>
        <v>0</v>
      </c>
      <c r="C550" s="75" t="str">
        <f>IF(OR(C549="סה""כ",C549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0" s="76" t="str">
        <f>IF(C550="סה""כ","",IFERROR(VLOOKUP($C550,הכנסות!$B:$X,5,FALSE),""))</f>
        <v/>
      </c>
      <c r="E550" s="77">
        <v>167435</v>
      </c>
      <c r="F550" s="77">
        <v>114565</v>
      </c>
      <c r="G550" s="77">
        <v>145246</v>
      </c>
      <c r="H550" s="78">
        <v>251440</v>
      </c>
      <c r="I550" s="78">
        <v>201029</v>
      </c>
      <c r="J550" s="78">
        <v>265358.28000000003</v>
      </c>
      <c r="K550" s="79" t="str">
        <f ca="1">IF($C550="סה""כ",SUM(INDIRECT(ADDRESS(6,COLUMN())&amp;":"&amp;ADDRESS(ROW()-1,COLUMN()))),IFERROR(VLOOKUP($C550,הכנסות!$B:$Y,K$4-1,FALSE),""))</f>
        <v/>
      </c>
      <c r="L550" s="79" t="str">
        <f ca="1">IF($C550="סה""כ",SUM(INDIRECT(ADDRESS(6,COLUMN())&amp;":"&amp;ADDRESS(ROW()-1,COLUMN()))),IFERROR(VLOOKUP($C550,הכנסות!$B:$Y,L$4-1,FALSE),""))</f>
        <v/>
      </c>
      <c r="M550" s="79" t="str">
        <f ca="1">IF($C550="סה""כ",SUM(INDIRECT(ADDRESS(6,COLUMN())&amp;":"&amp;ADDRESS(ROW()-1,COLUMN()))),IFERROR(VLOOKUP($C550,הכנסות!$B:$Y,M$4-1,FALSE),""))</f>
        <v/>
      </c>
      <c r="N550" s="79" t="str">
        <f ca="1">IF($C550="סה""כ",SUM(INDIRECT(ADDRESS(6,COLUMN())&amp;":"&amp;ADDRESS(ROW()-1,COLUMN()))),IFERROR(VLOOKUP($C550,הכנסות!$B:$Y,N$4-1,FALSE),""))</f>
        <v/>
      </c>
      <c r="O550" s="79" t="str">
        <f ca="1">IF($C550="סה""כ",SUM(INDIRECT(ADDRESS(6,COLUMN())&amp;":"&amp;ADDRESS(ROW()-1,COLUMN()))),IFERROR(VLOOKUP($C550,הכנסות!$B:$Y,O$4-1,FALSE),""))</f>
        <v/>
      </c>
    </row>
    <row r="551" spans="1:15" ht="16.5" thickBot="1" x14ac:dyDescent="0.3">
      <c r="A551" s="52">
        <f t="shared" si="9"/>
        <v>0</v>
      </c>
      <c r="C551" s="75" t="str">
        <f>IF(OR(C550="סה""כ",C550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1" s="76" t="str">
        <f>IF(C551="סה""כ","",IFERROR(VLOOKUP($C551,הכנסות!$B:$X,5,FALSE),""))</f>
        <v/>
      </c>
      <c r="E551" s="77">
        <v>167435</v>
      </c>
      <c r="F551" s="77">
        <v>114565</v>
      </c>
      <c r="G551" s="77">
        <v>145246</v>
      </c>
      <c r="H551" s="78">
        <v>251440</v>
      </c>
      <c r="I551" s="78">
        <v>201029</v>
      </c>
      <c r="J551" s="78">
        <v>265358.28000000003</v>
      </c>
      <c r="K551" s="79" t="str">
        <f ca="1">IF($C551="סה""כ",SUM(INDIRECT(ADDRESS(6,COLUMN())&amp;":"&amp;ADDRESS(ROW()-1,COLUMN()))),IFERROR(VLOOKUP($C551,הכנסות!$B:$Y,K$4-1,FALSE),""))</f>
        <v/>
      </c>
      <c r="L551" s="79" t="str">
        <f ca="1">IF($C551="סה""כ",SUM(INDIRECT(ADDRESS(6,COLUMN())&amp;":"&amp;ADDRESS(ROW()-1,COLUMN()))),IFERROR(VLOOKUP($C551,הכנסות!$B:$Y,L$4-1,FALSE),""))</f>
        <v/>
      </c>
      <c r="M551" s="79" t="str">
        <f ca="1">IF($C551="סה""כ",SUM(INDIRECT(ADDRESS(6,COLUMN())&amp;":"&amp;ADDRESS(ROW()-1,COLUMN()))),IFERROR(VLOOKUP($C551,הכנסות!$B:$Y,M$4-1,FALSE),""))</f>
        <v/>
      </c>
      <c r="N551" s="79" t="str">
        <f ca="1">IF($C551="סה""כ",SUM(INDIRECT(ADDRESS(6,COLUMN())&amp;":"&amp;ADDRESS(ROW()-1,COLUMN()))),IFERROR(VLOOKUP($C551,הכנסות!$B:$Y,N$4-1,FALSE),""))</f>
        <v/>
      </c>
      <c r="O551" s="79" t="str">
        <f ca="1">IF($C551="סה""כ",SUM(INDIRECT(ADDRESS(6,COLUMN())&amp;":"&amp;ADDRESS(ROW()-1,COLUMN()))),IFERROR(VLOOKUP($C551,הכנסות!$B:$Y,O$4-1,FALSE),""))</f>
        <v/>
      </c>
    </row>
    <row r="552" spans="1:15" ht="16.5" thickBot="1" x14ac:dyDescent="0.3">
      <c r="A552" s="52">
        <f t="shared" si="9"/>
        <v>0</v>
      </c>
      <c r="C552" s="75" t="str">
        <f>IF(OR(C551="סה""כ",C551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2" s="76" t="str">
        <f>IF(C552="סה""כ","",IFERROR(VLOOKUP($C552,הכנסות!$B:$X,5,FALSE),""))</f>
        <v/>
      </c>
      <c r="E552" s="77">
        <v>167435</v>
      </c>
      <c r="F552" s="77">
        <v>114565</v>
      </c>
      <c r="G552" s="77">
        <v>145246</v>
      </c>
      <c r="H552" s="78">
        <v>251440</v>
      </c>
      <c r="I552" s="78">
        <v>201029</v>
      </c>
      <c r="J552" s="78">
        <v>265358.28000000003</v>
      </c>
      <c r="K552" s="79" t="str">
        <f ca="1">IF($C552="סה""כ",SUM(INDIRECT(ADDRESS(6,COLUMN())&amp;":"&amp;ADDRESS(ROW()-1,COLUMN()))),IFERROR(VLOOKUP($C552,הכנסות!$B:$Y,K$4-1,FALSE),""))</f>
        <v/>
      </c>
      <c r="L552" s="79" t="str">
        <f ca="1">IF($C552="סה""כ",SUM(INDIRECT(ADDRESS(6,COLUMN())&amp;":"&amp;ADDRESS(ROW()-1,COLUMN()))),IFERROR(VLOOKUP($C552,הכנסות!$B:$Y,L$4-1,FALSE),""))</f>
        <v/>
      </c>
      <c r="M552" s="79" t="str">
        <f ca="1">IF($C552="סה""כ",SUM(INDIRECT(ADDRESS(6,COLUMN())&amp;":"&amp;ADDRESS(ROW()-1,COLUMN()))),IFERROR(VLOOKUP($C552,הכנסות!$B:$Y,M$4-1,FALSE),""))</f>
        <v/>
      </c>
      <c r="N552" s="79" t="str">
        <f ca="1">IF($C552="סה""כ",SUM(INDIRECT(ADDRESS(6,COLUMN())&amp;":"&amp;ADDRESS(ROW()-1,COLUMN()))),IFERROR(VLOOKUP($C552,הכנסות!$B:$Y,N$4-1,FALSE),""))</f>
        <v/>
      </c>
      <c r="O552" s="79" t="str">
        <f ca="1">IF($C552="סה""כ",SUM(INDIRECT(ADDRESS(6,COLUMN())&amp;":"&amp;ADDRESS(ROW()-1,COLUMN()))),IFERROR(VLOOKUP($C552,הכנסות!$B:$Y,O$4-1,FALSE),""))</f>
        <v/>
      </c>
    </row>
    <row r="553" spans="1:15" ht="16.5" thickBot="1" x14ac:dyDescent="0.3">
      <c r="A553" s="52">
        <f t="shared" si="9"/>
        <v>0</v>
      </c>
      <c r="C553" s="75" t="str">
        <f>IF(OR(C552="סה""כ",C552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3" s="76" t="str">
        <f>IF(C553="סה""כ","",IFERROR(VLOOKUP($C553,הכנסות!$B:$X,5,FALSE),""))</f>
        <v/>
      </c>
      <c r="E553" s="77">
        <v>167435</v>
      </c>
      <c r="F553" s="77">
        <v>114565</v>
      </c>
      <c r="G553" s="77">
        <v>145246</v>
      </c>
      <c r="H553" s="78">
        <v>251440</v>
      </c>
      <c r="I553" s="78">
        <v>201029</v>
      </c>
      <c r="J553" s="78">
        <v>265358.28000000003</v>
      </c>
      <c r="K553" s="79" t="str">
        <f ca="1">IF($C553="סה""כ",SUM(INDIRECT(ADDRESS(6,COLUMN())&amp;":"&amp;ADDRESS(ROW()-1,COLUMN()))),IFERROR(VLOOKUP($C553,הכנסות!$B:$Y,K$4-1,FALSE),""))</f>
        <v/>
      </c>
      <c r="L553" s="79" t="str">
        <f ca="1">IF($C553="סה""כ",SUM(INDIRECT(ADDRESS(6,COLUMN())&amp;":"&amp;ADDRESS(ROW()-1,COLUMN()))),IFERROR(VLOOKUP($C553,הכנסות!$B:$Y,L$4-1,FALSE),""))</f>
        <v/>
      </c>
      <c r="M553" s="79" t="str">
        <f ca="1">IF($C553="סה""כ",SUM(INDIRECT(ADDRESS(6,COLUMN())&amp;":"&amp;ADDRESS(ROW()-1,COLUMN()))),IFERROR(VLOOKUP($C553,הכנסות!$B:$Y,M$4-1,FALSE),""))</f>
        <v/>
      </c>
      <c r="N553" s="79" t="str">
        <f ca="1">IF($C553="סה""כ",SUM(INDIRECT(ADDRESS(6,COLUMN())&amp;":"&amp;ADDRESS(ROW()-1,COLUMN()))),IFERROR(VLOOKUP($C553,הכנסות!$B:$Y,N$4-1,FALSE),""))</f>
        <v/>
      </c>
      <c r="O553" s="79" t="str">
        <f ca="1">IF($C553="סה""כ",SUM(INDIRECT(ADDRESS(6,COLUMN())&amp;":"&amp;ADDRESS(ROW()-1,COLUMN()))),IFERROR(VLOOKUP($C553,הכנסות!$B:$Y,O$4-1,FALSE),""))</f>
        <v/>
      </c>
    </row>
    <row r="554" spans="1:15" ht="16.5" thickBot="1" x14ac:dyDescent="0.3">
      <c r="A554" s="52">
        <f t="shared" si="9"/>
        <v>0</v>
      </c>
      <c r="C554" s="75" t="str">
        <f>IF(OR(C553="סה""כ",C553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4" s="76" t="str">
        <f>IF(C554="סה""כ","",IFERROR(VLOOKUP($C554,הכנסות!$B:$X,5,FALSE),""))</f>
        <v/>
      </c>
      <c r="E554" s="77">
        <v>167435</v>
      </c>
      <c r="F554" s="77">
        <v>114565</v>
      </c>
      <c r="G554" s="77">
        <v>145246</v>
      </c>
      <c r="H554" s="78">
        <v>251440</v>
      </c>
      <c r="I554" s="78">
        <v>201029</v>
      </c>
      <c r="J554" s="78">
        <v>265358.28000000003</v>
      </c>
      <c r="K554" s="79" t="str">
        <f ca="1">IF($C554="סה""כ",SUM(INDIRECT(ADDRESS(6,COLUMN())&amp;":"&amp;ADDRESS(ROW()-1,COLUMN()))),IFERROR(VLOOKUP($C554,הכנסות!$B:$Y,K$4-1,FALSE),""))</f>
        <v/>
      </c>
      <c r="L554" s="79" t="str">
        <f ca="1">IF($C554="סה""כ",SUM(INDIRECT(ADDRESS(6,COLUMN())&amp;":"&amp;ADDRESS(ROW()-1,COLUMN()))),IFERROR(VLOOKUP($C554,הכנסות!$B:$Y,L$4-1,FALSE),""))</f>
        <v/>
      </c>
      <c r="M554" s="79" t="str">
        <f ca="1">IF($C554="סה""כ",SUM(INDIRECT(ADDRESS(6,COLUMN())&amp;":"&amp;ADDRESS(ROW()-1,COLUMN()))),IFERROR(VLOOKUP($C554,הכנסות!$B:$Y,M$4-1,FALSE),""))</f>
        <v/>
      </c>
      <c r="N554" s="79" t="str">
        <f ca="1">IF($C554="סה""כ",SUM(INDIRECT(ADDRESS(6,COLUMN())&amp;":"&amp;ADDRESS(ROW()-1,COLUMN()))),IFERROR(VLOOKUP($C554,הכנסות!$B:$Y,N$4-1,FALSE),""))</f>
        <v/>
      </c>
      <c r="O554" s="79" t="str">
        <f ca="1">IF($C554="סה""כ",SUM(INDIRECT(ADDRESS(6,COLUMN())&amp;":"&amp;ADDRESS(ROW()-1,COLUMN()))),IFERROR(VLOOKUP($C554,הכנסות!$B:$Y,O$4-1,FALSE),""))</f>
        <v/>
      </c>
    </row>
    <row r="555" spans="1:15" ht="16.5" thickBot="1" x14ac:dyDescent="0.3">
      <c r="A555" s="52">
        <f t="shared" si="9"/>
        <v>0</v>
      </c>
      <c r="C555" s="75" t="str">
        <f>IF(OR(C554="סה""כ",C554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5" s="76" t="str">
        <f>IF(C555="סה""כ","",IFERROR(VLOOKUP($C555,הכנסות!$B:$X,5,FALSE),""))</f>
        <v/>
      </c>
      <c r="E555" s="77">
        <v>167435</v>
      </c>
      <c r="F555" s="77">
        <v>114565</v>
      </c>
      <c r="G555" s="77">
        <v>145246</v>
      </c>
      <c r="H555" s="78">
        <v>251440</v>
      </c>
      <c r="I555" s="78">
        <v>201029</v>
      </c>
      <c r="J555" s="78">
        <v>265358.28000000003</v>
      </c>
      <c r="K555" s="79" t="str">
        <f ca="1">IF($C555="סה""כ",SUM(INDIRECT(ADDRESS(6,COLUMN())&amp;":"&amp;ADDRESS(ROW()-1,COLUMN()))),IFERROR(VLOOKUP($C555,הכנסות!$B:$Y,K$4-1,FALSE),""))</f>
        <v/>
      </c>
      <c r="L555" s="79" t="str">
        <f ca="1">IF($C555="סה""כ",SUM(INDIRECT(ADDRESS(6,COLUMN())&amp;":"&amp;ADDRESS(ROW()-1,COLUMN()))),IFERROR(VLOOKUP($C555,הכנסות!$B:$Y,L$4-1,FALSE),""))</f>
        <v/>
      </c>
      <c r="M555" s="79" t="str">
        <f ca="1">IF($C555="סה""כ",SUM(INDIRECT(ADDRESS(6,COLUMN())&amp;":"&amp;ADDRESS(ROW()-1,COLUMN()))),IFERROR(VLOOKUP($C555,הכנסות!$B:$Y,M$4-1,FALSE),""))</f>
        <v/>
      </c>
      <c r="N555" s="79" t="str">
        <f ca="1">IF($C555="סה""כ",SUM(INDIRECT(ADDRESS(6,COLUMN())&amp;":"&amp;ADDRESS(ROW()-1,COLUMN()))),IFERROR(VLOOKUP($C555,הכנסות!$B:$Y,N$4-1,FALSE),""))</f>
        <v/>
      </c>
      <c r="O555" s="79" t="str">
        <f ca="1">IF($C555="סה""כ",SUM(INDIRECT(ADDRESS(6,COLUMN())&amp;":"&amp;ADDRESS(ROW()-1,COLUMN()))),IFERROR(VLOOKUP($C555,הכנסות!$B:$Y,O$4-1,FALSE),""))</f>
        <v/>
      </c>
    </row>
    <row r="556" spans="1:15" ht="16.5" thickBot="1" x14ac:dyDescent="0.3">
      <c r="A556" s="52">
        <f t="shared" si="9"/>
        <v>0</v>
      </c>
      <c r="C556" s="75" t="str">
        <f>IF(OR(C555="סה""כ",C555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6" s="76" t="str">
        <f>IF(C556="סה""כ","",IFERROR(VLOOKUP($C556,הכנסות!$B:$X,5,FALSE),""))</f>
        <v/>
      </c>
      <c r="E556" s="77">
        <v>167435</v>
      </c>
      <c r="F556" s="77">
        <v>114565</v>
      </c>
      <c r="G556" s="77">
        <v>145246</v>
      </c>
      <c r="H556" s="78">
        <v>251440</v>
      </c>
      <c r="I556" s="78">
        <v>201029</v>
      </c>
      <c r="J556" s="78">
        <v>265358.28000000003</v>
      </c>
      <c r="K556" s="79" t="str">
        <f ca="1">IF($C556="סה""כ",SUM(INDIRECT(ADDRESS(6,COLUMN())&amp;":"&amp;ADDRESS(ROW()-1,COLUMN()))),IFERROR(VLOOKUP($C556,הכנסות!$B:$Y,K$4-1,FALSE),""))</f>
        <v/>
      </c>
      <c r="L556" s="79" t="str">
        <f ca="1">IF($C556="סה""כ",SUM(INDIRECT(ADDRESS(6,COLUMN())&amp;":"&amp;ADDRESS(ROW()-1,COLUMN()))),IFERROR(VLOOKUP($C556,הכנסות!$B:$Y,L$4-1,FALSE),""))</f>
        <v/>
      </c>
      <c r="M556" s="79" t="str">
        <f ca="1">IF($C556="סה""כ",SUM(INDIRECT(ADDRESS(6,COLUMN())&amp;":"&amp;ADDRESS(ROW()-1,COLUMN()))),IFERROR(VLOOKUP($C556,הכנסות!$B:$Y,M$4-1,FALSE),""))</f>
        <v/>
      </c>
      <c r="N556" s="79" t="str">
        <f ca="1">IF($C556="סה""כ",SUM(INDIRECT(ADDRESS(6,COLUMN())&amp;":"&amp;ADDRESS(ROW()-1,COLUMN()))),IFERROR(VLOOKUP($C556,הכנסות!$B:$Y,N$4-1,FALSE),""))</f>
        <v/>
      </c>
      <c r="O556" s="79" t="str">
        <f ca="1">IF($C556="סה""כ",SUM(INDIRECT(ADDRESS(6,COLUMN())&amp;":"&amp;ADDRESS(ROW()-1,COLUMN()))),IFERROR(VLOOKUP($C556,הכנסות!$B:$Y,O$4-1,FALSE),""))</f>
        <v/>
      </c>
    </row>
    <row r="557" spans="1:15" ht="16.5" thickBot="1" x14ac:dyDescent="0.3">
      <c r="A557" s="52">
        <f t="shared" si="9"/>
        <v>0</v>
      </c>
      <c r="C557" s="75" t="str">
        <f>IF(OR(C556="סה""כ",C556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7" s="76" t="str">
        <f>IF(C557="סה""כ","",IFERROR(VLOOKUP($C557,הכנסות!$B:$X,5,FALSE),""))</f>
        <v/>
      </c>
      <c r="E557" s="77">
        <v>167435</v>
      </c>
      <c r="F557" s="77">
        <v>114565</v>
      </c>
      <c r="G557" s="77">
        <v>145246</v>
      </c>
      <c r="H557" s="78">
        <v>251440</v>
      </c>
      <c r="I557" s="78">
        <v>201029</v>
      </c>
      <c r="J557" s="78">
        <v>265358.28000000003</v>
      </c>
      <c r="K557" s="79" t="str">
        <f ca="1">IF($C557="סה""כ",SUM(INDIRECT(ADDRESS(6,COLUMN())&amp;":"&amp;ADDRESS(ROW()-1,COLUMN()))),IFERROR(VLOOKUP($C557,הכנסות!$B:$Y,K$4-1,FALSE),""))</f>
        <v/>
      </c>
      <c r="L557" s="79" t="str">
        <f ca="1">IF($C557="סה""כ",SUM(INDIRECT(ADDRESS(6,COLUMN())&amp;":"&amp;ADDRESS(ROW()-1,COLUMN()))),IFERROR(VLOOKUP($C557,הכנסות!$B:$Y,L$4-1,FALSE),""))</f>
        <v/>
      </c>
      <c r="M557" s="79" t="str">
        <f ca="1">IF($C557="סה""כ",SUM(INDIRECT(ADDRESS(6,COLUMN())&amp;":"&amp;ADDRESS(ROW()-1,COLUMN()))),IFERROR(VLOOKUP($C557,הכנסות!$B:$Y,M$4-1,FALSE),""))</f>
        <v/>
      </c>
      <c r="N557" s="79" t="str">
        <f ca="1">IF($C557="סה""כ",SUM(INDIRECT(ADDRESS(6,COLUMN())&amp;":"&amp;ADDRESS(ROW()-1,COLUMN()))),IFERROR(VLOOKUP($C557,הכנסות!$B:$Y,N$4-1,FALSE),""))</f>
        <v/>
      </c>
      <c r="O557" s="79" t="str">
        <f ca="1">IF($C557="סה""כ",SUM(INDIRECT(ADDRESS(6,COLUMN())&amp;":"&amp;ADDRESS(ROW()-1,COLUMN()))),IFERROR(VLOOKUP($C557,הכנסות!$B:$Y,O$4-1,FALSE),""))</f>
        <v/>
      </c>
    </row>
    <row r="558" spans="1:15" ht="16.5" thickBot="1" x14ac:dyDescent="0.3">
      <c r="A558" s="52">
        <f t="shared" si="9"/>
        <v>0</v>
      </c>
      <c r="C558" s="75" t="str">
        <f>IF(OR(C557="סה""כ",C557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8" s="76" t="str">
        <f>IF(C558="סה""כ","",IFERROR(VLOOKUP($C558,הכנסות!$B:$X,5,FALSE),""))</f>
        <v/>
      </c>
      <c r="E558" s="77">
        <v>167435</v>
      </c>
      <c r="F558" s="77">
        <v>114565</v>
      </c>
      <c r="G558" s="77">
        <v>145246</v>
      </c>
      <c r="H558" s="78">
        <v>251440</v>
      </c>
      <c r="I558" s="78">
        <v>201029</v>
      </c>
      <c r="J558" s="78">
        <v>265358.28000000003</v>
      </c>
      <c r="K558" s="79" t="str">
        <f ca="1">IF($C558="סה""כ",SUM(INDIRECT(ADDRESS(6,COLUMN())&amp;":"&amp;ADDRESS(ROW()-1,COLUMN()))),IFERROR(VLOOKUP($C558,הכנסות!$B:$Y,K$4-1,FALSE),""))</f>
        <v/>
      </c>
      <c r="L558" s="79" t="str">
        <f ca="1">IF($C558="סה""כ",SUM(INDIRECT(ADDRESS(6,COLUMN())&amp;":"&amp;ADDRESS(ROW()-1,COLUMN()))),IFERROR(VLOOKUP($C558,הכנסות!$B:$Y,L$4-1,FALSE),""))</f>
        <v/>
      </c>
      <c r="M558" s="79" t="str">
        <f ca="1">IF($C558="סה""כ",SUM(INDIRECT(ADDRESS(6,COLUMN())&amp;":"&amp;ADDRESS(ROW()-1,COLUMN()))),IFERROR(VLOOKUP($C558,הכנסות!$B:$Y,M$4-1,FALSE),""))</f>
        <v/>
      </c>
      <c r="N558" s="79" t="str">
        <f ca="1">IF($C558="סה""כ",SUM(INDIRECT(ADDRESS(6,COLUMN())&amp;":"&amp;ADDRESS(ROW()-1,COLUMN()))),IFERROR(VLOOKUP($C558,הכנסות!$B:$Y,N$4-1,FALSE),""))</f>
        <v/>
      </c>
      <c r="O558" s="79" t="str">
        <f ca="1">IF($C558="סה""כ",SUM(INDIRECT(ADDRESS(6,COLUMN())&amp;":"&amp;ADDRESS(ROW()-1,COLUMN()))),IFERROR(VLOOKUP($C558,הכנסות!$B:$Y,O$4-1,FALSE),""))</f>
        <v/>
      </c>
    </row>
    <row r="559" spans="1:15" ht="16.5" thickBot="1" x14ac:dyDescent="0.3">
      <c r="A559" s="52">
        <f t="shared" si="9"/>
        <v>0</v>
      </c>
      <c r="C559" s="75" t="str">
        <f>IF(OR(C558="סה""כ",C558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59" s="76" t="str">
        <f>IF(C559="סה""כ","",IFERROR(VLOOKUP($C559,הכנסות!$B:$X,5,FALSE),""))</f>
        <v/>
      </c>
      <c r="E559" s="77">
        <v>167435</v>
      </c>
      <c r="F559" s="77">
        <v>114565</v>
      </c>
      <c r="G559" s="77">
        <v>145246</v>
      </c>
      <c r="H559" s="78">
        <v>251440</v>
      </c>
      <c r="I559" s="78">
        <v>201029</v>
      </c>
      <c r="J559" s="78">
        <v>265358.28000000003</v>
      </c>
      <c r="K559" s="79" t="str">
        <f ca="1">IF($C559="סה""כ",SUM(INDIRECT(ADDRESS(6,COLUMN())&amp;":"&amp;ADDRESS(ROW()-1,COLUMN()))),IFERROR(VLOOKUP($C559,הכנסות!$B:$Y,K$4-1,FALSE),""))</f>
        <v/>
      </c>
      <c r="L559" s="79" t="str">
        <f ca="1">IF($C559="סה""כ",SUM(INDIRECT(ADDRESS(6,COLUMN())&amp;":"&amp;ADDRESS(ROW()-1,COLUMN()))),IFERROR(VLOOKUP($C559,הכנסות!$B:$Y,L$4-1,FALSE),""))</f>
        <v/>
      </c>
      <c r="M559" s="79" t="str">
        <f ca="1">IF($C559="סה""כ",SUM(INDIRECT(ADDRESS(6,COLUMN())&amp;":"&amp;ADDRESS(ROW()-1,COLUMN()))),IFERROR(VLOOKUP($C559,הכנסות!$B:$Y,M$4-1,FALSE),""))</f>
        <v/>
      </c>
      <c r="N559" s="79" t="str">
        <f ca="1">IF($C559="סה""כ",SUM(INDIRECT(ADDRESS(6,COLUMN())&amp;":"&amp;ADDRESS(ROW()-1,COLUMN()))),IFERROR(VLOOKUP($C559,הכנסות!$B:$Y,N$4-1,FALSE),""))</f>
        <v/>
      </c>
      <c r="O559" s="79" t="str">
        <f ca="1">IF($C559="סה""כ",SUM(INDIRECT(ADDRESS(6,COLUMN())&amp;":"&amp;ADDRESS(ROW()-1,COLUMN()))),IFERROR(VLOOKUP($C559,הכנסות!$B:$Y,O$4-1,FALSE),""))</f>
        <v/>
      </c>
    </row>
    <row r="560" spans="1:15" ht="16.5" thickBot="1" x14ac:dyDescent="0.3">
      <c r="A560" s="52">
        <f t="shared" si="9"/>
        <v>0</v>
      </c>
      <c r="C560" s="75" t="str">
        <f>IF(OR(C559="סה""כ",C559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0" s="76" t="str">
        <f>IF(C560="סה""כ","",IFERROR(VLOOKUP($C560,הכנסות!$B:$X,5,FALSE),""))</f>
        <v/>
      </c>
      <c r="E560" s="77">
        <v>167435</v>
      </c>
      <c r="F560" s="77">
        <v>114565</v>
      </c>
      <c r="G560" s="77">
        <v>145246</v>
      </c>
      <c r="H560" s="78">
        <v>251440</v>
      </c>
      <c r="I560" s="78">
        <v>201029</v>
      </c>
      <c r="J560" s="78">
        <v>265358.28000000003</v>
      </c>
      <c r="K560" s="79" t="str">
        <f ca="1">IF($C560="סה""כ",SUM(INDIRECT(ADDRESS(6,COLUMN())&amp;":"&amp;ADDRESS(ROW()-1,COLUMN()))),IFERROR(VLOOKUP($C560,הכנסות!$B:$Y,K$4-1,FALSE),""))</f>
        <v/>
      </c>
      <c r="L560" s="79" t="str">
        <f ca="1">IF($C560="סה""כ",SUM(INDIRECT(ADDRESS(6,COLUMN())&amp;":"&amp;ADDRESS(ROW()-1,COLUMN()))),IFERROR(VLOOKUP($C560,הכנסות!$B:$Y,L$4-1,FALSE),""))</f>
        <v/>
      </c>
      <c r="M560" s="79" t="str">
        <f ca="1">IF($C560="סה""כ",SUM(INDIRECT(ADDRESS(6,COLUMN())&amp;":"&amp;ADDRESS(ROW()-1,COLUMN()))),IFERROR(VLOOKUP($C560,הכנסות!$B:$Y,M$4-1,FALSE),""))</f>
        <v/>
      </c>
      <c r="N560" s="79" t="str">
        <f ca="1">IF($C560="סה""כ",SUM(INDIRECT(ADDRESS(6,COLUMN())&amp;":"&amp;ADDRESS(ROW()-1,COLUMN()))),IFERROR(VLOOKUP($C560,הכנסות!$B:$Y,N$4-1,FALSE),""))</f>
        <v/>
      </c>
      <c r="O560" s="79" t="str">
        <f ca="1">IF($C560="סה""כ",SUM(INDIRECT(ADDRESS(6,COLUMN())&amp;":"&amp;ADDRESS(ROW()-1,COLUMN()))),IFERROR(VLOOKUP($C560,הכנסות!$B:$Y,O$4-1,FALSE),""))</f>
        <v/>
      </c>
    </row>
    <row r="561" spans="1:15" ht="16.5" thickBot="1" x14ac:dyDescent="0.3">
      <c r="A561" s="52">
        <f t="shared" si="9"/>
        <v>0</v>
      </c>
      <c r="C561" s="75" t="str">
        <f>IF(OR(C560="סה""כ",C560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1" s="76" t="str">
        <f>IF(C561="סה""כ","",IFERROR(VLOOKUP($C561,הכנסות!$B:$X,5,FALSE),""))</f>
        <v/>
      </c>
      <c r="E561" s="77">
        <v>167435</v>
      </c>
      <c r="F561" s="77">
        <v>114565</v>
      </c>
      <c r="G561" s="77">
        <v>145246</v>
      </c>
      <c r="H561" s="78">
        <v>251440</v>
      </c>
      <c r="I561" s="78">
        <v>201029</v>
      </c>
      <c r="J561" s="78">
        <v>265358.28000000003</v>
      </c>
      <c r="K561" s="79" t="str">
        <f ca="1">IF($C561="סה""כ",SUM(INDIRECT(ADDRESS(6,COLUMN())&amp;":"&amp;ADDRESS(ROW()-1,COLUMN()))),IFERROR(VLOOKUP($C561,הכנסות!$B:$Y,K$4-1,FALSE),""))</f>
        <v/>
      </c>
      <c r="L561" s="79" t="str">
        <f ca="1">IF($C561="סה""כ",SUM(INDIRECT(ADDRESS(6,COLUMN())&amp;":"&amp;ADDRESS(ROW()-1,COLUMN()))),IFERROR(VLOOKUP($C561,הכנסות!$B:$Y,L$4-1,FALSE),""))</f>
        <v/>
      </c>
      <c r="M561" s="79" t="str">
        <f ca="1">IF($C561="סה""כ",SUM(INDIRECT(ADDRESS(6,COLUMN())&amp;":"&amp;ADDRESS(ROW()-1,COLUMN()))),IFERROR(VLOOKUP($C561,הכנסות!$B:$Y,M$4-1,FALSE),""))</f>
        <v/>
      </c>
      <c r="N561" s="79" t="str">
        <f ca="1">IF($C561="סה""כ",SUM(INDIRECT(ADDRESS(6,COLUMN())&amp;":"&amp;ADDRESS(ROW()-1,COLUMN()))),IFERROR(VLOOKUP($C561,הכנסות!$B:$Y,N$4-1,FALSE),""))</f>
        <v/>
      </c>
      <c r="O561" s="79" t="str">
        <f ca="1">IF($C561="סה""כ",SUM(INDIRECT(ADDRESS(6,COLUMN())&amp;":"&amp;ADDRESS(ROW()-1,COLUMN()))),IFERROR(VLOOKUP($C561,הכנסות!$B:$Y,O$4-1,FALSE),""))</f>
        <v/>
      </c>
    </row>
    <row r="562" spans="1:15" ht="16.5" thickBot="1" x14ac:dyDescent="0.3">
      <c r="A562" s="52">
        <f t="shared" si="9"/>
        <v>0</v>
      </c>
      <c r="C562" s="75" t="str">
        <f>IF(OR(C561="סה""כ",C561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2" s="76" t="str">
        <f>IF(C562="סה""כ","",IFERROR(VLOOKUP($C562,הכנסות!$B:$X,5,FALSE),""))</f>
        <v/>
      </c>
      <c r="E562" s="77">
        <v>167435</v>
      </c>
      <c r="F562" s="77">
        <v>114565</v>
      </c>
      <c r="G562" s="77">
        <v>145246</v>
      </c>
      <c r="H562" s="78">
        <v>251440</v>
      </c>
      <c r="I562" s="78">
        <v>201029</v>
      </c>
      <c r="J562" s="78">
        <v>265358.28000000003</v>
      </c>
      <c r="K562" s="79" t="str">
        <f ca="1">IF($C562="סה""כ",SUM(INDIRECT(ADDRESS(6,COLUMN())&amp;":"&amp;ADDRESS(ROW()-1,COLUMN()))),IFERROR(VLOOKUP($C562,הכנסות!$B:$Y,K$4-1,FALSE),""))</f>
        <v/>
      </c>
      <c r="L562" s="79" t="str">
        <f ca="1">IF($C562="סה""כ",SUM(INDIRECT(ADDRESS(6,COLUMN())&amp;":"&amp;ADDRESS(ROW()-1,COLUMN()))),IFERROR(VLOOKUP($C562,הכנסות!$B:$Y,L$4-1,FALSE),""))</f>
        <v/>
      </c>
      <c r="M562" s="79" t="str">
        <f ca="1">IF($C562="סה""כ",SUM(INDIRECT(ADDRESS(6,COLUMN())&amp;":"&amp;ADDRESS(ROW()-1,COLUMN()))),IFERROR(VLOOKUP($C562,הכנסות!$B:$Y,M$4-1,FALSE),""))</f>
        <v/>
      </c>
      <c r="N562" s="79" t="str">
        <f ca="1">IF($C562="סה""כ",SUM(INDIRECT(ADDRESS(6,COLUMN())&amp;":"&amp;ADDRESS(ROW()-1,COLUMN()))),IFERROR(VLOOKUP($C562,הכנסות!$B:$Y,N$4-1,FALSE),""))</f>
        <v/>
      </c>
      <c r="O562" s="79" t="str">
        <f ca="1">IF($C562="סה""כ",SUM(INDIRECT(ADDRESS(6,COLUMN())&amp;":"&amp;ADDRESS(ROW()-1,COLUMN()))),IFERROR(VLOOKUP($C562,הכנסות!$B:$Y,O$4-1,FALSE),""))</f>
        <v/>
      </c>
    </row>
    <row r="563" spans="1:15" ht="16.5" thickBot="1" x14ac:dyDescent="0.3">
      <c r="A563" s="52">
        <f t="shared" si="9"/>
        <v>0</v>
      </c>
      <c r="C563" s="75" t="str">
        <f>IF(OR(C562="סה""כ",C562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3" s="76" t="str">
        <f>IF(C563="סה""כ","",IFERROR(VLOOKUP($C563,הכנסות!$B:$X,5,FALSE),""))</f>
        <v/>
      </c>
      <c r="E563" s="77">
        <v>167435</v>
      </c>
      <c r="F563" s="77">
        <v>114565</v>
      </c>
      <c r="G563" s="77">
        <v>145246</v>
      </c>
      <c r="H563" s="78">
        <v>251440</v>
      </c>
      <c r="I563" s="78">
        <v>201029</v>
      </c>
      <c r="J563" s="78">
        <v>265358.28000000003</v>
      </c>
      <c r="K563" s="79" t="str">
        <f ca="1">IF($C563="סה""כ",SUM(INDIRECT(ADDRESS(6,COLUMN())&amp;":"&amp;ADDRESS(ROW()-1,COLUMN()))),IFERROR(VLOOKUP($C563,הכנסות!$B:$Y,K$4-1,FALSE),""))</f>
        <v/>
      </c>
      <c r="L563" s="79" t="str">
        <f ca="1">IF($C563="סה""כ",SUM(INDIRECT(ADDRESS(6,COLUMN())&amp;":"&amp;ADDRESS(ROW()-1,COLUMN()))),IFERROR(VLOOKUP($C563,הכנסות!$B:$Y,L$4-1,FALSE),""))</f>
        <v/>
      </c>
      <c r="M563" s="79" t="str">
        <f ca="1">IF($C563="סה""כ",SUM(INDIRECT(ADDRESS(6,COLUMN())&amp;":"&amp;ADDRESS(ROW()-1,COLUMN()))),IFERROR(VLOOKUP($C563,הכנסות!$B:$Y,M$4-1,FALSE),""))</f>
        <v/>
      </c>
      <c r="N563" s="79" t="str">
        <f ca="1">IF($C563="סה""כ",SUM(INDIRECT(ADDRESS(6,COLUMN())&amp;":"&amp;ADDRESS(ROW()-1,COLUMN()))),IFERROR(VLOOKUP($C563,הכנסות!$B:$Y,N$4-1,FALSE),""))</f>
        <v/>
      </c>
      <c r="O563" s="79" t="str">
        <f ca="1">IF($C563="סה""כ",SUM(INDIRECT(ADDRESS(6,COLUMN())&amp;":"&amp;ADDRESS(ROW()-1,COLUMN()))),IFERROR(VLOOKUP($C563,הכנסות!$B:$Y,O$4-1,FALSE),""))</f>
        <v/>
      </c>
    </row>
    <row r="564" spans="1:15" ht="16.5" thickBot="1" x14ac:dyDescent="0.3">
      <c r="A564" s="52">
        <f t="shared" si="9"/>
        <v>0</v>
      </c>
      <c r="C564" s="75" t="str">
        <f>IF(OR(C563="סה""כ",C563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4" s="76" t="str">
        <f>IF(C564="סה""כ","",IFERROR(VLOOKUP($C564,הכנסות!$B:$X,5,FALSE),""))</f>
        <v/>
      </c>
      <c r="E564" s="77">
        <v>167435</v>
      </c>
      <c r="F564" s="77">
        <v>114565</v>
      </c>
      <c r="G564" s="77">
        <v>145246</v>
      </c>
      <c r="H564" s="78">
        <v>251440</v>
      </c>
      <c r="I564" s="78">
        <v>201029</v>
      </c>
      <c r="J564" s="78">
        <v>265358.28000000003</v>
      </c>
      <c r="K564" s="79" t="str">
        <f ca="1">IF($C564="סה""כ",SUM(INDIRECT(ADDRESS(6,COLUMN())&amp;":"&amp;ADDRESS(ROW()-1,COLUMN()))),IFERROR(VLOOKUP($C564,הכנסות!$B:$Y,K$4-1,FALSE),""))</f>
        <v/>
      </c>
      <c r="L564" s="79" t="str">
        <f ca="1">IF($C564="סה""כ",SUM(INDIRECT(ADDRESS(6,COLUMN())&amp;":"&amp;ADDRESS(ROW()-1,COLUMN()))),IFERROR(VLOOKUP($C564,הכנסות!$B:$Y,L$4-1,FALSE),""))</f>
        <v/>
      </c>
      <c r="M564" s="79" t="str">
        <f ca="1">IF($C564="סה""כ",SUM(INDIRECT(ADDRESS(6,COLUMN())&amp;":"&amp;ADDRESS(ROW()-1,COLUMN()))),IFERROR(VLOOKUP($C564,הכנסות!$B:$Y,M$4-1,FALSE),""))</f>
        <v/>
      </c>
      <c r="N564" s="79" t="str">
        <f ca="1">IF($C564="סה""כ",SUM(INDIRECT(ADDRESS(6,COLUMN())&amp;":"&amp;ADDRESS(ROW()-1,COLUMN()))),IFERROR(VLOOKUP($C564,הכנסות!$B:$Y,N$4-1,FALSE),""))</f>
        <v/>
      </c>
      <c r="O564" s="79" t="str">
        <f ca="1">IF($C564="סה""כ",SUM(INDIRECT(ADDRESS(6,COLUMN())&amp;":"&amp;ADDRESS(ROW()-1,COLUMN()))),IFERROR(VLOOKUP($C564,הכנסות!$B:$Y,O$4-1,FALSE),""))</f>
        <v/>
      </c>
    </row>
    <row r="565" spans="1:15" ht="16.5" thickBot="1" x14ac:dyDescent="0.3">
      <c r="A565" s="52">
        <f t="shared" si="9"/>
        <v>0</v>
      </c>
      <c r="C565" s="75" t="str">
        <f>IF(OR(C564="סה""כ",C564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5" s="76" t="str">
        <f>IF(C565="סה""כ","",IFERROR(VLOOKUP($C565,הכנסות!$B:$X,5,FALSE),""))</f>
        <v/>
      </c>
      <c r="E565" s="77">
        <v>167435</v>
      </c>
      <c r="F565" s="77">
        <v>114565</v>
      </c>
      <c r="G565" s="77">
        <v>145246</v>
      </c>
      <c r="H565" s="78">
        <v>251440</v>
      </c>
      <c r="I565" s="78">
        <v>201029</v>
      </c>
      <c r="J565" s="78">
        <v>265358.28000000003</v>
      </c>
      <c r="K565" s="79" t="str">
        <f ca="1">IF($C565="סה""כ",SUM(INDIRECT(ADDRESS(6,COLUMN())&amp;":"&amp;ADDRESS(ROW()-1,COLUMN()))),IFERROR(VLOOKUP($C565,הכנסות!$B:$Y,K$4-1,FALSE),""))</f>
        <v/>
      </c>
      <c r="L565" s="79" t="str">
        <f ca="1">IF($C565="סה""כ",SUM(INDIRECT(ADDRESS(6,COLUMN())&amp;":"&amp;ADDRESS(ROW()-1,COLUMN()))),IFERROR(VLOOKUP($C565,הכנסות!$B:$Y,L$4-1,FALSE),""))</f>
        <v/>
      </c>
      <c r="M565" s="79" t="str">
        <f ca="1">IF($C565="סה""כ",SUM(INDIRECT(ADDRESS(6,COLUMN())&amp;":"&amp;ADDRESS(ROW()-1,COLUMN()))),IFERROR(VLOOKUP($C565,הכנסות!$B:$Y,M$4-1,FALSE),""))</f>
        <v/>
      </c>
      <c r="N565" s="79" t="str">
        <f ca="1">IF($C565="סה""כ",SUM(INDIRECT(ADDRESS(6,COLUMN())&amp;":"&amp;ADDRESS(ROW()-1,COLUMN()))),IFERROR(VLOOKUP($C565,הכנסות!$B:$Y,N$4-1,FALSE),""))</f>
        <v/>
      </c>
      <c r="O565" s="79" t="str">
        <f ca="1">IF($C565="סה""כ",SUM(INDIRECT(ADDRESS(6,COLUMN())&amp;":"&amp;ADDRESS(ROW()-1,COLUMN()))),IFERROR(VLOOKUP($C565,הכנסות!$B:$Y,O$4-1,FALSE),""))</f>
        <v/>
      </c>
    </row>
    <row r="566" spans="1:15" ht="16.5" thickBot="1" x14ac:dyDescent="0.3">
      <c r="A566" s="52">
        <f t="shared" si="9"/>
        <v>0</v>
      </c>
      <c r="C566" s="75" t="str">
        <f>IF(OR(C565="סה""כ",C565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6" s="76" t="str">
        <f>IF(C566="סה""כ","",IFERROR(VLOOKUP($C566,הכנסות!$B:$X,5,FALSE),""))</f>
        <v/>
      </c>
      <c r="E566" s="77">
        <v>167435</v>
      </c>
      <c r="F566" s="77">
        <v>114565</v>
      </c>
      <c r="G566" s="77">
        <v>145246</v>
      </c>
      <c r="H566" s="78">
        <v>251440</v>
      </c>
      <c r="I566" s="78">
        <v>201029</v>
      </c>
      <c r="J566" s="78">
        <v>265358.28000000003</v>
      </c>
      <c r="K566" s="79" t="str">
        <f ca="1">IF($C566="סה""כ",SUM(INDIRECT(ADDRESS(6,COLUMN())&amp;":"&amp;ADDRESS(ROW()-1,COLUMN()))),IFERROR(VLOOKUP($C566,הכנסות!$B:$Y,K$4-1,FALSE),""))</f>
        <v/>
      </c>
      <c r="L566" s="79" t="str">
        <f ca="1">IF($C566="סה""כ",SUM(INDIRECT(ADDRESS(6,COLUMN())&amp;":"&amp;ADDRESS(ROW()-1,COLUMN()))),IFERROR(VLOOKUP($C566,הכנסות!$B:$Y,L$4-1,FALSE),""))</f>
        <v/>
      </c>
      <c r="M566" s="79" t="str">
        <f ca="1">IF($C566="סה""כ",SUM(INDIRECT(ADDRESS(6,COLUMN())&amp;":"&amp;ADDRESS(ROW()-1,COLUMN()))),IFERROR(VLOOKUP($C566,הכנסות!$B:$Y,M$4-1,FALSE),""))</f>
        <v/>
      </c>
      <c r="N566" s="79" t="str">
        <f ca="1">IF($C566="סה""כ",SUM(INDIRECT(ADDRESS(6,COLUMN())&amp;":"&amp;ADDRESS(ROW()-1,COLUMN()))),IFERROR(VLOOKUP($C566,הכנסות!$B:$Y,N$4-1,FALSE),""))</f>
        <v/>
      </c>
      <c r="O566" s="79" t="str">
        <f ca="1">IF($C566="סה""כ",SUM(INDIRECT(ADDRESS(6,COLUMN())&amp;":"&amp;ADDRESS(ROW()-1,COLUMN()))),IFERROR(VLOOKUP($C566,הכנסות!$B:$Y,O$4-1,FALSE),""))</f>
        <v/>
      </c>
    </row>
    <row r="567" spans="1:15" ht="16.5" thickBot="1" x14ac:dyDescent="0.3">
      <c r="A567" s="52">
        <f t="shared" si="9"/>
        <v>0</v>
      </c>
      <c r="C567" s="75" t="str">
        <f>IF(OR(C566="סה""כ",C566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7" s="76" t="str">
        <f>IF(C567="סה""כ","",IFERROR(VLOOKUP($C567,הכנסות!$B:$X,5,FALSE),""))</f>
        <v/>
      </c>
      <c r="E567" s="77">
        <v>167435</v>
      </c>
      <c r="F567" s="77">
        <v>114565</v>
      </c>
      <c r="G567" s="77">
        <v>145246</v>
      </c>
      <c r="H567" s="78">
        <v>251440</v>
      </c>
      <c r="I567" s="78">
        <v>201029</v>
      </c>
      <c r="J567" s="78">
        <v>265358.28000000003</v>
      </c>
      <c r="K567" s="79" t="str">
        <f ca="1">IF($C567="סה""כ",SUM(INDIRECT(ADDRESS(6,COLUMN())&amp;":"&amp;ADDRESS(ROW()-1,COLUMN()))),IFERROR(VLOOKUP($C567,הכנסות!$B:$Y,K$4-1,FALSE),""))</f>
        <v/>
      </c>
      <c r="L567" s="79" t="str">
        <f ca="1">IF($C567="סה""כ",SUM(INDIRECT(ADDRESS(6,COLUMN())&amp;":"&amp;ADDRESS(ROW()-1,COLUMN()))),IFERROR(VLOOKUP($C567,הכנסות!$B:$Y,L$4-1,FALSE),""))</f>
        <v/>
      </c>
      <c r="M567" s="79" t="str">
        <f ca="1">IF($C567="סה""כ",SUM(INDIRECT(ADDRESS(6,COLUMN())&amp;":"&amp;ADDRESS(ROW()-1,COLUMN()))),IFERROR(VLOOKUP($C567,הכנסות!$B:$Y,M$4-1,FALSE),""))</f>
        <v/>
      </c>
      <c r="N567" s="79" t="str">
        <f ca="1">IF($C567="סה""כ",SUM(INDIRECT(ADDRESS(6,COLUMN())&amp;":"&amp;ADDRESS(ROW()-1,COLUMN()))),IFERROR(VLOOKUP($C567,הכנסות!$B:$Y,N$4-1,FALSE),""))</f>
        <v/>
      </c>
      <c r="O567" s="79" t="str">
        <f ca="1">IF($C567="סה""כ",SUM(INDIRECT(ADDRESS(6,COLUMN())&amp;":"&amp;ADDRESS(ROW()-1,COLUMN()))),IFERROR(VLOOKUP($C567,הכנסות!$B:$Y,O$4-1,FALSE),""))</f>
        <v/>
      </c>
    </row>
    <row r="568" spans="1:15" ht="16.5" thickBot="1" x14ac:dyDescent="0.3">
      <c r="A568" s="52">
        <f t="shared" si="9"/>
        <v>0</v>
      </c>
      <c r="C568" s="75" t="str">
        <f>IF(OR(C567="סה""כ",C567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8" s="76" t="str">
        <f>IF(C568="סה""כ","",IFERROR(VLOOKUP($C568,הכנסות!$B:$X,5,FALSE),""))</f>
        <v/>
      </c>
      <c r="E568" s="77">
        <v>167435</v>
      </c>
      <c r="F568" s="77">
        <v>114565</v>
      </c>
      <c r="G568" s="77">
        <v>145246</v>
      </c>
      <c r="H568" s="78">
        <v>251440</v>
      </c>
      <c r="I568" s="78">
        <v>201029</v>
      </c>
      <c r="J568" s="78">
        <v>265358.28000000003</v>
      </c>
      <c r="K568" s="79" t="str">
        <f ca="1">IF($C568="סה""כ",SUM(INDIRECT(ADDRESS(6,COLUMN())&amp;":"&amp;ADDRESS(ROW()-1,COLUMN()))),IFERROR(VLOOKUP($C568,הכנסות!$B:$Y,K$4-1,FALSE),""))</f>
        <v/>
      </c>
      <c r="L568" s="79" t="str">
        <f ca="1">IF($C568="סה""כ",SUM(INDIRECT(ADDRESS(6,COLUMN())&amp;":"&amp;ADDRESS(ROW()-1,COLUMN()))),IFERROR(VLOOKUP($C568,הכנסות!$B:$Y,L$4-1,FALSE),""))</f>
        <v/>
      </c>
      <c r="M568" s="79" t="str">
        <f ca="1">IF($C568="סה""כ",SUM(INDIRECT(ADDRESS(6,COLUMN())&amp;":"&amp;ADDRESS(ROW()-1,COLUMN()))),IFERROR(VLOOKUP($C568,הכנסות!$B:$Y,M$4-1,FALSE),""))</f>
        <v/>
      </c>
      <c r="N568" s="79" t="str">
        <f ca="1">IF($C568="סה""כ",SUM(INDIRECT(ADDRESS(6,COLUMN())&amp;":"&amp;ADDRESS(ROW()-1,COLUMN()))),IFERROR(VLOOKUP($C568,הכנסות!$B:$Y,N$4-1,FALSE),""))</f>
        <v/>
      </c>
      <c r="O568" s="79" t="str">
        <f ca="1">IF($C568="סה""כ",SUM(INDIRECT(ADDRESS(6,COLUMN())&amp;":"&amp;ADDRESS(ROW()-1,COLUMN()))),IFERROR(VLOOKUP($C568,הכנסות!$B:$Y,O$4-1,FALSE),""))</f>
        <v/>
      </c>
    </row>
    <row r="569" spans="1:15" ht="16.5" thickBot="1" x14ac:dyDescent="0.3">
      <c r="A569" s="52">
        <f t="shared" si="9"/>
        <v>0</v>
      </c>
      <c r="C569" s="75" t="str">
        <f>IF(OR(C568="סה""כ",C568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69" s="76" t="str">
        <f>IF(C569="סה""כ","",IFERROR(VLOOKUP($C569,הכנסות!$B:$X,5,FALSE),""))</f>
        <v/>
      </c>
      <c r="E569" s="77">
        <v>167435</v>
      </c>
      <c r="F569" s="77">
        <v>114565</v>
      </c>
      <c r="G569" s="77">
        <v>145246</v>
      </c>
      <c r="H569" s="78">
        <v>251440</v>
      </c>
      <c r="I569" s="78">
        <v>201029</v>
      </c>
      <c r="J569" s="78">
        <v>265358.28000000003</v>
      </c>
      <c r="K569" s="79" t="str">
        <f ca="1">IF($C569="סה""כ",SUM(INDIRECT(ADDRESS(6,COLUMN())&amp;":"&amp;ADDRESS(ROW()-1,COLUMN()))),IFERROR(VLOOKUP($C569,הכנסות!$B:$Y,K$4-1,FALSE),""))</f>
        <v/>
      </c>
      <c r="L569" s="79" t="str">
        <f ca="1">IF($C569="סה""כ",SUM(INDIRECT(ADDRESS(6,COLUMN())&amp;":"&amp;ADDRESS(ROW()-1,COLUMN()))),IFERROR(VLOOKUP($C569,הכנסות!$B:$Y,L$4-1,FALSE),""))</f>
        <v/>
      </c>
      <c r="M569" s="79" t="str">
        <f ca="1">IF($C569="סה""כ",SUM(INDIRECT(ADDRESS(6,COLUMN())&amp;":"&amp;ADDRESS(ROW()-1,COLUMN()))),IFERROR(VLOOKUP($C569,הכנסות!$B:$Y,M$4-1,FALSE),""))</f>
        <v/>
      </c>
      <c r="N569" s="79" t="str">
        <f ca="1">IF($C569="סה""כ",SUM(INDIRECT(ADDRESS(6,COLUMN())&amp;":"&amp;ADDRESS(ROW()-1,COLUMN()))),IFERROR(VLOOKUP($C569,הכנסות!$B:$Y,N$4-1,FALSE),""))</f>
        <v/>
      </c>
      <c r="O569" s="79" t="str">
        <f ca="1">IF($C569="סה""כ",SUM(INDIRECT(ADDRESS(6,COLUMN())&amp;":"&amp;ADDRESS(ROW()-1,COLUMN()))),IFERROR(VLOOKUP($C569,הכנסות!$B:$Y,O$4-1,FALSE),""))</f>
        <v/>
      </c>
    </row>
    <row r="570" spans="1:15" ht="16.5" thickBot="1" x14ac:dyDescent="0.3">
      <c r="A570" s="52">
        <f t="shared" si="9"/>
        <v>0</v>
      </c>
      <c r="C570" s="75" t="str">
        <f>IF(OR(C569="סה""כ",C569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0" s="76" t="str">
        <f>IF(C570="סה""כ","",IFERROR(VLOOKUP($C570,הכנסות!$B:$X,5,FALSE),""))</f>
        <v/>
      </c>
      <c r="E570" s="77">
        <v>167435</v>
      </c>
      <c r="F570" s="77">
        <v>114565</v>
      </c>
      <c r="G570" s="77">
        <v>145246</v>
      </c>
      <c r="H570" s="78">
        <v>251440</v>
      </c>
      <c r="I570" s="78">
        <v>201029</v>
      </c>
      <c r="J570" s="78">
        <v>265358.28000000003</v>
      </c>
      <c r="K570" s="79" t="str">
        <f ca="1">IF($C570="סה""כ",SUM(INDIRECT(ADDRESS(6,COLUMN())&amp;":"&amp;ADDRESS(ROW()-1,COLUMN()))),IFERROR(VLOOKUP($C570,הכנסות!$B:$Y,K$4-1,FALSE),""))</f>
        <v/>
      </c>
      <c r="L570" s="79" t="str">
        <f ca="1">IF($C570="סה""כ",SUM(INDIRECT(ADDRESS(6,COLUMN())&amp;":"&amp;ADDRESS(ROW()-1,COLUMN()))),IFERROR(VLOOKUP($C570,הכנסות!$B:$Y,L$4-1,FALSE),""))</f>
        <v/>
      </c>
      <c r="M570" s="79" t="str">
        <f ca="1">IF($C570="סה""כ",SUM(INDIRECT(ADDRESS(6,COLUMN())&amp;":"&amp;ADDRESS(ROW()-1,COLUMN()))),IFERROR(VLOOKUP($C570,הכנסות!$B:$Y,M$4-1,FALSE),""))</f>
        <v/>
      </c>
      <c r="N570" s="79" t="str">
        <f ca="1">IF($C570="סה""כ",SUM(INDIRECT(ADDRESS(6,COLUMN())&amp;":"&amp;ADDRESS(ROW()-1,COLUMN()))),IFERROR(VLOOKUP($C570,הכנסות!$B:$Y,N$4-1,FALSE),""))</f>
        <v/>
      </c>
      <c r="O570" s="79" t="str">
        <f ca="1">IF($C570="סה""כ",SUM(INDIRECT(ADDRESS(6,COLUMN())&amp;":"&amp;ADDRESS(ROW()-1,COLUMN()))),IFERROR(VLOOKUP($C570,הכנסות!$B:$Y,O$4-1,FALSE),""))</f>
        <v/>
      </c>
    </row>
    <row r="571" spans="1:15" ht="16.5" thickBot="1" x14ac:dyDescent="0.3">
      <c r="A571" s="52">
        <f t="shared" si="9"/>
        <v>0</v>
      </c>
      <c r="C571" s="75" t="str">
        <f>IF(OR(C570="סה""כ",C570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1" s="76" t="str">
        <f>IF(C571="סה""כ","",IFERROR(VLOOKUP($C571,הכנסות!$B:$X,5,FALSE),""))</f>
        <v/>
      </c>
      <c r="E571" s="77">
        <v>167435</v>
      </c>
      <c r="F571" s="77">
        <v>114565</v>
      </c>
      <c r="G571" s="77">
        <v>145246</v>
      </c>
      <c r="H571" s="78">
        <v>251440</v>
      </c>
      <c r="I571" s="78">
        <v>201029</v>
      </c>
      <c r="J571" s="78">
        <v>265358.28000000003</v>
      </c>
      <c r="K571" s="79" t="str">
        <f ca="1">IF($C571="סה""כ",SUM(INDIRECT(ADDRESS(6,COLUMN())&amp;":"&amp;ADDRESS(ROW()-1,COLUMN()))),IFERROR(VLOOKUP($C571,הכנסות!$B:$Y,K$4-1,FALSE),""))</f>
        <v/>
      </c>
      <c r="L571" s="79" t="str">
        <f ca="1">IF($C571="סה""כ",SUM(INDIRECT(ADDRESS(6,COLUMN())&amp;":"&amp;ADDRESS(ROW()-1,COLUMN()))),IFERROR(VLOOKUP($C571,הכנסות!$B:$Y,L$4-1,FALSE),""))</f>
        <v/>
      </c>
      <c r="M571" s="79" t="str">
        <f ca="1">IF($C571="סה""כ",SUM(INDIRECT(ADDRESS(6,COLUMN())&amp;":"&amp;ADDRESS(ROW()-1,COLUMN()))),IFERROR(VLOOKUP($C571,הכנסות!$B:$Y,M$4-1,FALSE),""))</f>
        <v/>
      </c>
      <c r="N571" s="79" t="str">
        <f ca="1">IF($C571="סה""כ",SUM(INDIRECT(ADDRESS(6,COLUMN())&amp;":"&amp;ADDRESS(ROW()-1,COLUMN()))),IFERROR(VLOOKUP($C571,הכנסות!$B:$Y,N$4-1,FALSE),""))</f>
        <v/>
      </c>
      <c r="O571" s="79" t="str">
        <f ca="1">IF($C571="סה""כ",SUM(INDIRECT(ADDRESS(6,COLUMN())&amp;":"&amp;ADDRESS(ROW()-1,COLUMN()))),IFERROR(VLOOKUP($C571,הכנסות!$B:$Y,O$4-1,FALSE),""))</f>
        <v/>
      </c>
    </row>
    <row r="572" spans="1:15" ht="16.5" thickBot="1" x14ac:dyDescent="0.3">
      <c r="A572" s="52">
        <f t="shared" si="9"/>
        <v>0</v>
      </c>
      <c r="C572" s="75" t="str">
        <f>IF(OR(C571="סה""כ",C571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2" s="76" t="str">
        <f>IF(C572="סה""כ","",IFERROR(VLOOKUP($C572,הכנסות!$B:$X,5,FALSE),""))</f>
        <v/>
      </c>
      <c r="E572" s="77">
        <v>167435</v>
      </c>
      <c r="F572" s="77">
        <v>114565</v>
      </c>
      <c r="G572" s="77">
        <v>145246</v>
      </c>
      <c r="H572" s="78">
        <v>251440</v>
      </c>
      <c r="I572" s="78">
        <v>201029</v>
      </c>
      <c r="J572" s="78">
        <v>265358.28000000003</v>
      </c>
      <c r="K572" s="79" t="str">
        <f ca="1">IF($C572="סה""כ",SUM(INDIRECT(ADDRESS(6,COLUMN())&amp;":"&amp;ADDRESS(ROW()-1,COLUMN()))),IFERROR(VLOOKUP($C572,הכנסות!$B:$Y,K$4-1,FALSE),""))</f>
        <v/>
      </c>
      <c r="L572" s="79" t="str">
        <f ca="1">IF($C572="סה""כ",SUM(INDIRECT(ADDRESS(6,COLUMN())&amp;":"&amp;ADDRESS(ROW()-1,COLUMN()))),IFERROR(VLOOKUP($C572,הכנסות!$B:$Y,L$4-1,FALSE),""))</f>
        <v/>
      </c>
      <c r="M572" s="79" t="str">
        <f ca="1">IF($C572="סה""כ",SUM(INDIRECT(ADDRESS(6,COLUMN())&amp;":"&amp;ADDRESS(ROW()-1,COLUMN()))),IFERROR(VLOOKUP($C572,הכנסות!$B:$Y,M$4-1,FALSE),""))</f>
        <v/>
      </c>
      <c r="N572" s="79" t="str">
        <f ca="1">IF($C572="סה""כ",SUM(INDIRECT(ADDRESS(6,COLUMN())&amp;":"&amp;ADDRESS(ROW()-1,COLUMN()))),IFERROR(VLOOKUP($C572,הכנסות!$B:$Y,N$4-1,FALSE),""))</f>
        <v/>
      </c>
      <c r="O572" s="79" t="str">
        <f ca="1">IF($C572="סה""כ",SUM(INDIRECT(ADDRESS(6,COLUMN())&amp;":"&amp;ADDRESS(ROW()-1,COLUMN()))),IFERROR(VLOOKUP($C572,הכנסות!$B:$Y,O$4-1,FALSE),""))</f>
        <v/>
      </c>
    </row>
    <row r="573" spans="1:15" ht="16.5" thickBot="1" x14ac:dyDescent="0.3">
      <c r="A573" s="52">
        <f t="shared" si="9"/>
        <v>0</v>
      </c>
      <c r="C573" s="75" t="str">
        <f>IF(OR(C572="סה""כ",C572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3" s="76" t="str">
        <f>IF(C573="סה""כ","",IFERROR(VLOOKUP($C573,הכנסות!$B:$X,5,FALSE),""))</f>
        <v/>
      </c>
      <c r="E573" s="77">
        <v>167435</v>
      </c>
      <c r="F573" s="77">
        <v>114565</v>
      </c>
      <c r="G573" s="77">
        <v>145246</v>
      </c>
      <c r="H573" s="78">
        <v>251440</v>
      </c>
      <c r="I573" s="78">
        <v>201029</v>
      </c>
      <c r="J573" s="78">
        <v>265358.28000000003</v>
      </c>
      <c r="K573" s="79" t="str">
        <f ca="1">IF($C573="סה""כ",SUM(INDIRECT(ADDRESS(6,COLUMN())&amp;":"&amp;ADDRESS(ROW()-1,COLUMN()))),IFERROR(VLOOKUP($C573,הכנסות!$B:$Y,K$4-1,FALSE),""))</f>
        <v/>
      </c>
      <c r="L573" s="79" t="str">
        <f ca="1">IF($C573="סה""כ",SUM(INDIRECT(ADDRESS(6,COLUMN())&amp;":"&amp;ADDRESS(ROW()-1,COLUMN()))),IFERROR(VLOOKUP($C573,הכנסות!$B:$Y,L$4-1,FALSE),""))</f>
        <v/>
      </c>
      <c r="M573" s="79" t="str">
        <f ca="1">IF($C573="סה""כ",SUM(INDIRECT(ADDRESS(6,COLUMN())&amp;":"&amp;ADDRESS(ROW()-1,COLUMN()))),IFERROR(VLOOKUP($C573,הכנסות!$B:$Y,M$4-1,FALSE),""))</f>
        <v/>
      </c>
      <c r="N573" s="79" t="str">
        <f ca="1">IF($C573="סה""כ",SUM(INDIRECT(ADDRESS(6,COLUMN())&amp;":"&amp;ADDRESS(ROW()-1,COLUMN()))),IFERROR(VLOOKUP($C573,הכנסות!$B:$Y,N$4-1,FALSE),""))</f>
        <v/>
      </c>
      <c r="O573" s="79" t="str">
        <f ca="1">IF($C573="סה""כ",SUM(INDIRECT(ADDRESS(6,COLUMN())&amp;":"&amp;ADDRESS(ROW()-1,COLUMN()))),IFERROR(VLOOKUP($C573,הכנסות!$B:$Y,O$4-1,FALSE),""))</f>
        <v/>
      </c>
    </row>
    <row r="574" spans="1:15" ht="16.5" thickBot="1" x14ac:dyDescent="0.3">
      <c r="A574" s="52">
        <f t="shared" si="9"/>
        <v>0</v>
      </c>
      <c r="C574" s="75" t="str">
        <f>IF(OR(C573="סה""כ",C573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4" s="76" t="str">
        <f>IF(C574="סה""כ","",IFERROR(VLOOKUP($C574,הכנסות!$B:$X,5,FALSE),""))</f>
        <v/>
      </c>
      <c r="E574" s="77">
        <v>167435</v>
      </c>
      <c r="F574" s="77">
        <v>114565</v>
      </c>
      <c r="G574" s="77">
        <v>145246</v>
      </c>
      <c r="H574" s="78">
        <v>251440</v>
      </c>
      <c r="I574" s="78">
        <v>201029</v>
      </c>
      <c r="J574" s="78">
        <v>265358.28000000003</v>
      </c>
      <c r="K574" s="79" t="str">
        <f ca="1">IF($C574="סה""כ",SUM(INDIRECT(ADDRESS(6,COLUMN())&amp;":"&amp;ADDRESS(ROW()-1,COLUMN()))),IFERROR(VLOOKUP($C574,הכנסות!$B:$Y,K$4-1,FALSE),""))</f>
        <v/>
      </c>
      <c r="L574" s="79" t="str">
        <f ca="1">IF($C574="סה""כ",SUM(INDIRECT(ADDRESS(6,COLUMN())&amp;":"&amp;ADDRESS(ROW()-1,COLUMN()))),IFERROR(VLOOKUP($C574,הכנסות!$B:$Y,L$4-1,FALSE),""))</f>
        <v/>
      </c>
      <c r="M574" s="79" t="str">
        <f ca="1">IF($C574="סה""כ",SUM(INDIRECT(ADDRESS(6,COLUMN())&amp;":"&amp;ADDRESS(ROW()-1,COLUMN()))),IFERROR(VLOOKUP($C574,הכנסות!$B:$Y,M$4-1,FALSE),""))</f>
        <v/>
      </c>
      <c r="N574" s="79" t="str">
        <f ca="1">IF($C574="סה""כ",SUM(INDIRECT(ADDRESS(6,COLUMN())&amp;":"&amp;ADDRESS(ROW()-1,COLUMN()))),IFERROR(VLOOKUP($C574,הכנסות!$B:$Y,N$4-1,FALSE),""))</f>
        <v/>
      </c>
      <c r="O574" s="79" t="str">
        <f ca="1">IF($C574="סה""כ",SUM(INDIRECT(ADDRESS(6,COLUMN())&amp;":"&amp;ADDRESS(ROW()-1,COLUMN()))),IFERROR(VLOOKUP($C574,הכנסות!$B:$Y,O$4-1,FALSE),""))</f>
        <v/>
      </c>
    </row>
    <row r="575" spans="1:15" ht="16.5" thickBot="1" x14ac:dyDescent="0.3">
      <c r="A575" s="52">
        <f t="shared" si="9"/>
        <v>0</v>
      </c>
      <c r="C575" s="75" t="str">
        <f>IF(OR(C574="סה""כ",C574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5" s="76" t="str">
        <f>IF(C575="סה""כ","",IFERROR(VLOOKUP($C575,הכנסות!$B:$X,5,FALSE),""))</f>
        <v/>
      </c>
      <c r="E575" s="77">
        <v>167435</v>
      </c>
      <c r="F575" s="77">
        <v>114565</v>
      </c>
      <c r="G575" s="77">
        <v>145246</v>
      </c>
      <c r="H575" s="78">
        <v>251440</v>
      </c>
      <c r="I575" s="78">
        <v>201029</v>
      </c>
      <c r="J575" s="78">
        <v>265358.28000000003</v>
      </c>
      <c r="K575" s="79" t="str">
        <f ca="1">IF($C575="סה""כ",SUM(INDIRECT(ADDRESS(6,COLUMN())&amp;":"&amp;ADDRESS(ROW()-1,COLUMN()))),IFERROR(VLOOKUP($C575,הכנסות!$B:$Y,K$4-1,FALSE),""))</f>
        <v/>
      </c>
      <c r="L575" s="79" t="str">
        <f ca="1">IF($C575="סה""כ",SUM(INDIRECT(ADDRESS(6,COLUMN())&amp;":"&amp;ADDRESS(ROW()-1,COLUMN()))),IFERROR(VLOOKUP($C575,הכנסות!$B:$Y,L$4-1,FALSE),""))</f>
        <v/>
      </c>
      <c r="M575" s="79" t="str">
        <f ca="1">IF($C575="סה""כ",SUM(INDIRECT(ADDRESS(6,COLUMN())&amp;":"&amp;ADDRESS(ROW()-1,COLUMN()))),IFERROR(VLOOKUP($C575,הכנסות!$B:$Y,M$4-1,FALSE),""))</f>
        <v/>
      </c>
      <c r="N575" s="79" t="str">
        <f ca="1">IF($C575="סה""כ",SUM(INDIRECT(ADDRESS(6,COLUMN())&amp;":"&amp;ADDRESS(ROW()-1,COLUMN()))),IFERROR(VLOOKUP($C575,הכנסות!$B:$Y,N$4-1,FALSE),""))</f>
        <v/>
      </c>
      <c r="O575" s="79" t="str">
        <f ca="1">IF($C575="סה""כ",SUM(INDIRECT(ADDRESS(6,COLUMN())&amp;":"&amp;ADDRESS(ROW()-1,COLUMN()))),IFERROR(VLOOKUP($C575,הכנסות!$B:$Y,O$4-1,FALSE),""))</f>
        <v/>
      </c>
    </row>
    <row r="576" spans="1:15" ht="16.5" thickBot="1" x14ac:dyDescent="0.3">
      <c r="A576" s="52">
        <f t="shared" si="9"/>
        <v>0</v>
      </c>
      <c r="C576" s="75" t="str">
        <f>IF(OR(C575="סה""כ",C575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6" s="76" t="str">
        <f>IF(C576="סה""כ","",IFERROR(VLOOKUP($C576,הכנסות!$B:$X,5,FALSE),""))</f>
        <v/>
      </c>
      <c r="E576" s="77">
        <v>167435</v>
      </c>
      <c r="F576" s="77">
        <v>114565</v>
      </c>
      <c r="G576" s="77">
        <v>145246</v>
      </c>
      <c r="H576" s="78">
        <v>251440</v>
      </c>
      <c r="I576" s="78">
        <v>201029</v>
      </c>
      <c r="J576" s="78">
        <v>265358.28000000003</v>
      </c>
      <c r="K576" s="79" t="str">
        <f ca="1">IF($C576="סה""כ",SUM(INDIRECT(ADDRESS(6,COLUMN())&amp;":"&amp;ADDRESS(ROW()-1,COLUMN()))),IFERROR(VLOOKUP($C576,הכנסות!$B:$Y,K$4-1,FALSE),""))</f>
        <v/>
      </c>
      <c r="L576" s="79" t="str">
        <f ca="1">IF($C576="סה""כ",SUM(INDIRECT(ADDRESS(6,COLUMN())&amp;":"&amp;ADDRESS(ROW()-1,COLUMN()))),IFERROR(VLOOKUP($C576,הכנסות!$B:$Y,L$4-1,FALSE),""))</f>
        <v/>
      </c>
      <c r="M576" s="79" t="str">
        <f ca="1">IF($C576="סה""כ",SUM(INDIRECT(ADDRESS(6,COLUMN())&amp;":"&amp;ADDRESS(ROW()-1,COLUMN()))),IFERROR(VLOOKUP($C576,הכנסות!$B:$Y,M$4-1,FALSE),""))</f>
        <v/>
      </c>
      <c r="N576" s="79" t="str">
        <f ca="1">IF($C576="סה""כ",SUM(INDIRECT(ADDRESS(6,COLUMN())&amp;":"&amp;ADDRESS(ROW()-1,COLUMN()))),IFERROR(VLOOKUP($C576,הכנסות!$B:$Y,N$4-1,FALSE),""))</f>
        <v/>
      </c>
      <c r="O576" s="79" t="str">
        <f ca="1">IF($C576="סה""כ",SUM(INDIRECT(ADDRESS(6,COLUMN())&amp;":"&amp;ADDRESS(ROW()-1,COLUMN()))),IFERROR(VLOOKUP($C576,הכנסות!$B:$Y,O$4-1,FALSE),""))</f>
        <v/>
      </c>
    </row>
    <row r="577" spans="1:15" ht="16.5" thickBot="1" x14ac:dyDescent="0.3">
      <c r="A577" s="52">
        <f t="shared" si="9"/>
        <v>0</v>
      </c>
      <c r="C577" s="75" t="str">
        <f>IF(OR(C576="סה""כ",C576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7" s="76" t="str">
        <f>IF(C577="סה""כ","",IFERROR(VLOOKUP($C577,הכנסות!$B:$X,5,FALSE),""))</f>
        <v/>
      </c>
      <c r="E577" s="77">
        <v>167435</v>
      </c>
      <c r="F577" s="77">
        <v>114565</v>
      </c>
      <c r="G577" s="77">
        <v>145246</v>
      </c>
      <c r="H577" s="78">
        <v>251440</v>
      </c>
      <c r="I577" s="78">
        <v>201029</v>
      </c>
      <c r="J577" s="78">
        <v>265358.28000000003</v>
      </c>
      <c r="K577" s="79" t="str">
        <f ca="1">IF($C577="סה""כ",SUM(INDIRECT(ADDRESS(6,COLUMN())&amp;":"&amp;ADDRESS(ROW()-1,COLUMN()))),IFERROR(VLOOKUP($C577,הכנסות!$B:$Y,K$4-1,FALSE),""))</f>
        <v/>
      </c>
      <c r="L577" s="79" t="str">
        <f ca="1">IF($C577="סה""כ",SUM(INDIRECT(ADDRESS(6,COLUMN())&amp;":"&amp;ADDRESS(ROW()-1,COLUMN()))),IFERROR(VLOOKUP($C577,הכנסות!$B:$Y,L$4-1,FALSE),""))</f>
        <v/>
      </c>
      <c r="M577" s="79" t="str">
        <f ca="1">IF($C577="סה""כ",SUM(INDIRECT(ADDRESS(6,COLUMN())&amp;":"&amp;ADDRESS(ROW()-1,COLUMN()))),IFERROR(VLOOKUP($C577,הכנסות!$B:$Y,M$4-1,FALSE),""))</f>
        <v/>
      </c>
      <c r="N577" s="79" t="str">
        <f ca="1">IF($C577="סה""כ",SUM(INDIRECT(ADDRESS(6,COLUMN())&amp;":"&amp;ADDRESS(ROW()-1,COLUMN()))),IFERROR(VLOOKUP($C577,הכנסות!$B:$Y,N$4-1,FALSE),""))</f>
        <v/>
      </c>
      <c r="O577" s="79" t="str">
        <f ca="1">IF($C577="סה""כ",SUM(INDIRECT(ADDRESS(6,COLUMN())&amp;":"&amp;ADDRESS(ROW()-1,COLUMN()))),IFERROR(VLOOKUP($C577,הכנסות!$B:$Y,O$4-1,FALSE),""))</f>
        <v/>
      </c>
    </row>
    <row r="578" spans="1:15" ht="16.5" thickBot="1" x14ac:dyDescent="0.3">
      <c r="A578" s="52">
        <f t="shared" si="9"/>
        <v>0</v>
      </c>
      <c r="C578" s="75" t="str">
        <f>IF(OR(C577="סה""כ",C577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8" s="76" t="str">
        <f>IF(C578="סה""כ","",IFERROR(VLOOKUP($C578,הכנסות!$B:$X,5,FALSE),""))</f>
        <v/>
      </c>
      <c r="E578" s="77">
        <v>167435</v>
      </c>
      <c r="F578" s="77">
        <v>114565</v>
      </c>
      <c r="G578" s="77">
        <v>145246</v>
      </c>
      <c r="H578" s="78">
        <v>251440</v>
      </c>
      <c r="I578" s="78">
        <v>201029</v>
      </c>
      <c r="J578" s="78">
        <v>265358.28000000003</v>
      </c>
      <c r="K578" s="79" t="str">
        <f ca="1">IF($C578="סה""כ",SUM(INDIRECT(ADDRESS(6,COLUMN())&amp;":"&amp;ADDRESS(ROW()-1,COLUMN()))),IFERROR(VLOOKUP($C578,הכנסות!$B:$Y,K$4-1,FALSE),""))</f>
        <v/>
      </c>
      <c r="L578" s="79" t="str">
        <f ca="1">IF($C578="סה""כ",SUM(INDIRECT(ADDRESS(6,COLUMN())&amp;":"&amp;ADDRESS(ROW()-1,COLUMN()))),IFERROR(VLOOKUP($C578,הכנסות!$B:$Y,L$4-1,FALSE),""))</f>
        <v/>
      </c>
      <c r="M578" s="79" t="str">
        <f ca="1">IF($C578="סה""כ",SUM(INDIRECT(ADDRESS(6,COLUMN())&amp;":"&amp;ADDRESS(ROW()-1,COLUMN()))),IFERROR(VLOOKUP($C578,הכנסות!$B:$Y,M$4-1,FALSE),""))</f>
        <v/>
      </c>
      <c r="N578" s="79" t="str">
        <f ca="1">IF($C578="סה""כ",SUM(INDIRECT(ADDRESS(6,COLUMN())&amp;":"&amp;ADDRESS(ROW()-1,COLUMN()))),IFERROR(VLOOKUP($C578,הכנסות!$B:$Y,N$4-1,FALSE),""))</f>
        <v/>
      </c>
      <c r="O578" s="79" t="str">
        <f ca="1">IF($C578="סה""כ",SUM(INDIRECT(ADDRESS(6,COLUMN())&amp;":"&amp;ADDRESS(ROW()-1,COLUMN()))),IFERROR(VLOOKUP($C578,הכנסות!$B:$Y,O$4-1,FALSE),""))</f>
        <v/>
      </c>
    </row>
    <row r="579" spans="1:15" ht="16.5" thickBot="1" x14ac:dyDescent="0.3">
      <c r="A579" s="52">
        <f t="shared" si="9"/>
        <v>0</v>
      </c>
      <c r="C579" s="75" t="str">
        <f>IF(OR(C578="סה""כ",C578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79" s="76" t="str">
        <f>IF(C579="סה""כ","",IFERROR(VLOOKUP($C579,הכנסות!$B:$X,5,FALSE),""))</f>
        <v/>
      </c>
      <c r="E579" s="77">
        <v>167435</v>
      </c>
      <c r="F579" s="77">
        <v>114565</v>
      </c>
      <c r="G579" s="77">
        <v>145246</v>
      </c>
      <c r="H579" s="78">
        <v>251440</v>
      </c>
      <c r="I579" s="78">
        <v>201029</v>
      </c>
      <c r="J579" s="78">
        <v>265358.28000000003</v>
      </c>
      <c r="K579" s="79" t="str">
        <f ca="1">IF($C579="סה""כ",SUM(INDIRECT(ADDRESS(6,COLUMN())&amp;":"&amp;ADDRESS(ROW()-1,COLUMN()))),IFERROR(VLOOKUP($C579,הכנסות!$B:$Y,K$4-1,FALSE),""))</f>
        <v/>
      </c>
      <c r="L579" s="79" t="str">
        <f ca="1">IF($C579="סה""כ",SUM(INDIRECT(ADDRESS(6,COLUMN())&amp;":"&amp;ADDRESS(ROW()-1,COLUMN()))),IFERROR(VLOOKUP($C579,הכנסות!$B:$Y,L$4-1,FALSE),""))</f>
        <v/>
      </c>
      <c r="M579" s="79" t="str">
        <f ca="1">IF($C579="סה""כ",SUM(INDIRECT(ADDRESS(6,COLUMN())&amp;":"&amp;ADDRESS(ROW()-1,COLUMN()))),IFERROR(VLOOKUP($C579,הכנסות!$B:$Y,M$4-1,FALSE),""))</f>
        <v/>
      </c>
      <c r="N579" s="79" t="str">
        <f ca="1">IF($C579="סה""כ",SUM(INDIRECT(ADDRESS(6,COLUMN())&amp;":"&amp;ADDRESS(ROW()-1,COLUMN()))),IFERROR(VLOOKUP($C579,הכנסות!$B:$Y,N$4-1,FALSE),""))</f>
        <v/>
      </c>
      <c r="O579" s="79" t="str">
        <f ca="1">IF($C579="סה""כ",SUM(INDIRECT(ADDRESS(6,COLUMN())&amp;":"&amp;ADDRESS(ROW()-1,COLUMN()))),IFERROR(VLOOKUP($C579,הכנסות!$B:$Y,O$4-1,FALSE),""))</f>
        <v/>
      </c>
    </row>
    <row r="580" spans="1:15" ht="16.5" thickBot="1" x14ac:dyDescent="0.3">
      <c r="A580" s="52">
        <f t="shared" si="9"/>
        <v>0</v>
      </c>
      <c r="C580" s="75" t="str">
        <f>IF(OR(C579="סה""כ",C579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0" s="76" t="str">
        <f>IF(C580="סה""כ","",IFERROR(VLOOKUP($C580,הכנסות!$B:$X,5,FALSE),""))</f>
        <v/>
      </c>
      <c r="E580" s="77">
        <v>167435</v>
      </c>
      <c r="F580" s="77">
        <v>114565</v>
      </c>
      <c r="G580" s="77">
        <v>145246</v>
      </c>
      <c r="H580" s="78">
        <v>251440</v>
      </c>
      <c r="I580" s="78">
        <v>201029</v>
      </c>
      <c r="J580" s="78">
        <v>265358.28000000003</v>
      </c>
      <c r="K580" s="79" t="str">
        <f ca="1">IF($C580="סה""כ",SUM(INDIRECT(ADDRESS(6,COLUMN())&amp;":"&amp;ADDRESS(ROW()-1,COLUMN()))),IFERROR(VLOOKUP($C580,הכנסות!$B:$Y,K$4-1,FALSE),""))</f>
        <v/>
      </c>
      <c r="L580" s="79" t="str">
        <f ca="1">IF($C580="סה""כ",SUM(INDIRECT(ADDRESS(6,COLUMN())&amp;":"&amp;ADDRESS(ROW()-1,COLUMN()))),IFERROR(VLOOKUP($C580,הכנסות!$B:$Y,L$4-1,FALSE),""))</f>
        <v/>
      </c>
      <c r="M580" s="79" t="str">
        <f ca="1">IF($C580="סה""כ",SUM(INDIRECT(ADDRESS(6,COLUMN())&amp;":"&amp;ADDRESS(ROW()-1,COLUMN()))),IFERROR(VLOOKUP($C580,הכנסות!$B:$Y,M$4-1,FALSE),""))</f>
        <v/>
      </c>
      <c r="N580" s="79" t="str">
        <f ca="1">IF($C580="סה""כ",SUM(INDIRECT(ADDRESS(6,COLUMN())&amp;":"&amp;ADDRESS(ROW()-1,COLUMN()))),IFERROR(VLOOKUP($C580,הכנסות!$B:$Y,N$4-1,FALSE),""))</f>
        <v/>
      </c>
      <c r="O580" s="79" t="str">
        <f ca="1">IF($C580="סה""כ",SUM(INDIRECT(ADDRESS(6,COLUMN())&amp;":"&amp;ADDRESS(ROW()-1,COLUMN()))),IFERROR(VLOOKUP($C580,הכנסות!$B:$Y,O$4-1,FALSE),""))</f>
        <v/>
      </c>
    </row>
    <row r="581" spans="1:15" ht="16.5" thickBot="1" x14ac:dyDescent="0.3">
      <c r="A581" s="52">
        <f t="shared" si="9"/>
        <v>0</v>
      </c>
      <c r="C581" s="75" t="str">
        <f>IF(OR(C580="סה""כ",C580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1" s="76" t="str">
        <f>IF(C581="סה""כ","",IFERROR(VLOOKUP($C581,הכנסות!$B:$X,5,FALSE),""))</f>
        <v/>
      </c>
      <c r="E581" s="77">
        <v>167435</v>
      </c>
      <c r="F581" s="77">
        <v>114565</v>
      </c>
      <c r="G581" s="77">
        <v>145246</v>
      </c>
      <c r="H581" s="78">
        <v>251440</v>
      </c>
      <c r="I581" s="78">
        <v>201029</v>
      </c>
      <c r="J581" s="78">
        <v>265358.28000000003</v>
      </c>
      <c r="K581" s="79" t="str">
        <f ca="1">IF($C581="סה""כ",SUM(INDIRECT(ADDRESS(6,COLUMN())&amp;":"&amp;ADDRESS(ROW()-1,COLUMN()))),IFERROR(VLOOKUP($C581,הכנסות!$B:$Y,K$4-1,FALSE),""))</f>
        <v/>
      </c>
      <c r="L581" s="79" t="str">
        <f ca="1">IF($C581="סה""כ",SUM(INDIRECT(ADDRESS(6,COLUMN())&amp;":"&amp;ADDRESS(ROW()-1,COLUMN()))),IFERROR(VLOOKUP($C581,הכנסות!$B:$Y,L$4-1,FALSE),""))</f>
        <v/>
      </c>
      <c r="M581" s="79" t="str">
        <f ca="1">IF($C581="סה""כ",SUM(INDIRECT(ADDRESS(6,COLUMN())&amp;":"&amp;ADDRESS(ROW()-1,COLUMN()))),IFERROR(VLOOKUP($C581,הכנסות!$B:$Y,M$4-1,FALSE),""))</f>
        <v/>
      </c>
      <c r="N581" s="79" t="str">
        <f ca="1">IF($C581="סה""כ",SUM(INDIRECT(ADDRESS(6,COLUMN())&amp;":"&amp;ADDRESS(ROW()-1,COLUMN()))),IFERROR(VLOOKUP($C581,הכנסות!$B:$Y,N$4-1,FALSE),""))</f>
        <v/>
      </c>
      <c r="O581" s="79" t="str">
        <f ca="1">IF($C581="סה""כ",SUM(INDIRECT(ADDRESS(6,COLUMN())&amp;":"&amp;ADDRESS(ROW()-1,COLUMN()))),IFERROR(VLOOKUP($C581,הכנסות!$B:$Y,O$4-1,FALSE),""))</f>
        <v/>
      </c>
    </row>
    <row r="582" spans="1:15" ht="16.5" thickBot="1" x14ac:dyDescent="0.3">
      <c r="A582" s="52">
        <f t="shared" si="9"/>
        <v>0</v>
      </c>
      <c r="C582" s="75" t="str">
        <f>IF(OR(C581="סה""כ",C581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2" s="76" t="str">
        <f>IF(C582="סה""כ","",IFERROR(VLOOKUP($C582,הכנסות!$B:$X,5,FALSE),""))</f>
        <v/>
      </c>
      <c r="E582" s="77">
        <v>167435</v>
      </c>
      <c r="F582" s="77">
        <v>114565</v>
      </c>
      <c r="G582" s="77">
        <v>145246</v>
      </c>
      <c r="H582" s="78">
        <v>251440</v>
      </c>
      <c r="I582" s="78">
        <v>201029</v>
      </c>
      <c r="J582" s="78">
        <v>265358.28000000003</v>
      </c>
      <c r="K582" s="79" t="str">
        <f ca="1">IF($C582="סה""כ",SUM(INDIRECT(ADDRESS(6,COLUMN())&amp;":"&amp;ADDRESS(ROW()-1,COLUMN()))),IFERROR(VLOOKUP($C582,הכנסות!$B:$Y,K$4-1,FALSE),""))</f>
        <v/>
      </c>
      <c r="L582" s="79" t="str">
        <f ca="1">IF($C582="סה""כ",SUM(INDIRECT(ADDRESS(6,COLUMN())&amp;":"&amp;ADDRESS(ROW()-1,COLUMN()))),IFERROR(VLOOKUP($C582,הכנסות!$B:$Y,L$4-1,FALSE),""))</f>
        <v/>
      </c>
      <c r="M582" s="79" t="str">
        <f ca="1">IF($C582="סה""כ",SUM(INDIRECT(ADDRESS(6,COLUMN())&amp;":"&amp;ADDRESS(ROW()-1,COLUMN()))),IFERROR(VLOOKUP($C582,הכנסות!$B:$Y,M$4-1,FALSE),""))</f>
        <v/>
      </c>
      <c r="N582" s="79" t="str">
        <f ca="1">IF($C582="סה""כ",SUM(INDIRECT(ADDRESS(6,COLUMN())&amp;":"&amp;ADDRESS(ROW()-1,COLUMN()))),IFERROR(VLOOKUP($C582,הכנסות!$B:$Y,N$4-1,FALSE),""))</f>
        <v/>
      </c>
      <c r="O582" s="79" t="str">
        <f ca="1">IF($C582="סה""כ",SUM(INDIRECT(ADDRESS(6,COLUMN())&amp;":"&amp;ADDRESS(ROW()-1,COLUMN()))),IFERROR(VLOOKUP($C582,הכנסות!$B:$Y,O$4-1,FALSE),""))</f>
        <v/>
      </c>
    </row>
    <row r="583" spans="1:15" ht="16.5" thickBot="1" x14ac:dyDescent="0.3">
      <c r="A583" s="52">
        <f t="shared" ref="A583:A643" si="10">IF(C583&lt;2000000000,1,0)</f>
        <v>0</v>
      </c>
      <c r="C583" s="75" t="str">
        <f>IF(OR(C582="סה""כ",C582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3" s="76" t="str">
        <f>IF(C583="סה""כ","",IFERROR(VLOOKUP($C583,הכנסות!$B:$X,5,FALSE),""))</f>
        <v/>
      </c>
      <c r="E583" s="77">
        <v>167435</v>
      </c>
      <c r="F583" s="77">
        <v>114565</v>
      </c>
      <c r="G583" s="77">
        <v>145246</v>
      </c>
      <c r="H583" s="78">
        <v>251440</v>
      </c>
      <c r="I583" s="78">
        <v>201029</v>
      </c>
      <c r="J583" s="78">
        <v>265358.28000000003</v>
      </c>
      <c r="K583" s="79" t="str">
        <f ca="1">IF($C583="סה""כ",SUM(INDIRECT(ADDRESS(6,COLUMN())&amp;":"&amp;ADDRESS(ROW()-1,COLUMN()))),IFERROR(VLOOKUP($C583,הכנסות!$B:$Y,K$4-1,FALSE),""))</f>
        <v/>
      </c>
      <c r="L583" s="79" t="str">
        <f ca="1">IF($C583="סה""כ",SUM(INDIRECT(ADDRESS(6,COLUMN())&amp;":"&amp;ADDRESS(ROW()-1,COLUMN()))),IFERROR(VLOOKUP($C583,הכנסות!$B:$Y,L$4-1,FALSE),""))</f>
        <v/>
      </c>
      <c r="M583" s="79" t="str">
        <f ca="1">IF($C583="סה""כ",SUM(INDIRECT(ADDRESS(6,COLUMN())&amp;":"&amp;ADDRESS(ROW()-1,COLUMN()))),IFERROR(VLOOKUP($C583,הכנסות!$B:$Y,M$4-1,FALSE),""))</f>
        <v/>
      </c>
      <c r="N583" s="79" t="str">
        <f ca="1">IF($C583="סה""כ",SUM(INDIRECT(ADDRESS(6,COLUMN())&amp;":"&amp;ADDRESS(ROW()-1,COLUMN()))),IFERROR(VLOOKUP($C583,הכנסות!$B:$Y,N$4-1,FALSE),""))</f>
        <v/>
      </c>
      <c r="O583" s="79" t="str">
        <f ca="1">IF($C583="סה""כ",SUM(INDIRECT(ADDRESS(6,COLUMN())&amp;":"&amp;ADDRESS(ROW()-1,COLUMN()))),IFERROR(VLOOKUP($C583,הכנסות!$B:$Y,O$4-1,FALSE),""))</f>
        <v/>
      </c>
    </row>
    <row r="584" spans="1:15" ht="16.5" thickBot="1" x14ac:dyDescent="0.3">
      <c r="A584" s="52">
        <f t="shared" si="10"/>
        <v>0</v>
      </c>
      <c r="C584" s="75" t="str">
        <f>IF(OR(C583="סה""כ",C583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4" s="76" t="str">
        <f>IF(C584="סה""כ","",IFERROR(VLOOKUP($C584,הכנסות!$B:$X,5,FALSE),""))</f>
        <v/>
      </c>
      <c r="E584" s="77">
        <v>167435</v>
      </c>
      <c r="F584" s="77">
        <v>114565</v>
      </c>
      <c r="G584" s="77">
        <v>145246</v>
      </c>
      <c r="H584" s="78">
        <v>251440</v>
      </c>
      <c r="I584" s="78">
        <v>201029</v>
      </c>
      <c r="J584" s="78">
        <v>265358.28000000003</v>
      </c>
      <c r="K584" s="79" t="str">
        <f ca="1">IF($C584="סה""כ",SUM(INDIRECT(ADDRESS(6,COLUMN())&amp;":"&amp;ADDRESS(ROW()-1,COLUMN()))),IFERROR(VLOOKUP($C584,הכנסות!$B:$Y,K$4-1,FALSE),""))</f>
        <v/>
      </c>
      <c r="L584" s="79" t="str">
        <f ca="1">IF($C584="סה""כ",SUM(INDIRECT(ADDRESS(6,COLUMN())&amp;":"&amp;ADDRESS(ROW()-1,COLUMN()))),IFERROR(VLOOKUP($C584,הכנסות!$B:$Y,L$4-1,FALSE),""))</f>
        <v/>
      </c>
      <c r="M584" s="79" t="str">
        <f ca="1">IF($C584="סה""כ",SUM(INDIRECT(ADDRESS(6,COLUMN())&amp;":"&amp;ADDRESS(ROW()-1,COLUMN()))),IFERROR(VLOOKUP($C584,הכנסות!$B:$Y,M$4-1,FALSE),""))</f>
        <v/>
      </c>
      <c r="N584" s="79" t="str">
        <f ca="1">IF($C584="סה""כ",SUM(INDIRECT(ADDRESS(6,COLUMN())&amp;":"&amp;ADDRESS(ROW()-1,COLUMN()))),IFERROR(VLOOKUP($C584,הכנסות!$B:$Y,N$4-1,FALSE),""))</f>
        <v/>
      </c>
      <c r="O584" s="79" t="str">
        <f ca="1">IF($C584="סה""כ",SUM(INDIRECT(ADDRESS(6,COLUMN())&amp;":"&amp;ADDRESS(ROW()-1,COLUMN()))),IFERROR(VLOOKUP($C584,הכנסות!$B:$Y,O$4-1,FALSE),""))</f>
        <v/>
      </c>
    </row>
    <row r="585" spans="1:15" ht="16.5" thickBot="1" x14ac:dyDescent="0.3">
      <c r="A585" s="52">
        <f t="shared" si="10"/>
        <v>0</v>
      </c>
      <c r="C585" s="75" t="str">
        <f>IF(OR(C584="סה""כ",C584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5" s="76" t="str">
        <f>IF(C585="סה""כ","",IFERROR(VLOOKUP($C585,הכנסות!$B:$X,5,FALSE),""))</f>
        <v/>
      </c>
      <c r="E585" s="77">
        <v>167435</v>
      </c>
      <c r="F585" s="77">
        <v>114565</v>
      </c>
      <c r="G585" s="77">
        <v>145246</v>
      </c>
      <c r="H585" s="78">
        <v>251440</v>
      </c>
      <c r="I585" s="78">
        <v>201029</v>
      </c>
      <c r="J585" s="78">
        <v>265358.28000000003</v>
      </c>
      <c r="K585" s="79" t="str">
        <f ca="1">IF($C585="סה""כ",SUM(INDIRECT(ADDRESS(6,COLUMN())&amp;":"&amp;ADDRESS(ROW()-1,COLUMN()))),IFERROR(VLOOKUP($C585,הכנסות!$B:$Y,K$4-1,FALSE),""))</f>
        <v/>
      </c>
      <c r="L585" s="79" t="str">
        <f ca="1">IF($C585="סה""כ",SUM(INDIRECT(ADDRESS(6,COLUMN())&amp;":"&amp;ADDRESS(ROW()-1,COLUMN()))),IFERROR(VLOOKUP($C585,הכנסות!$B:$Y,L$4-1,FALSE),""))</f>
        <v/>
      </c>
      <c r="M585" s="79" t="str">
        <f ca="1">IF($C585="סה""כ",SUM(INDIRECT(ADDRESS(6,COLUMN())&amp;":"&amp;ADDRESS(ROW()-1,COLUMN()))),IFERROR(VLOOKUP($C585,הכנסות!$B:$Y,M$4-1,FALSE),""))</f>
        <v/>
      </c>
      <c r="N585" s="79" t="str">
        <f ca="1">IF($C585="סה""כ",SUM(INDIRECT(ADDRESS(6,COLUMN())&amp;":"&amp;ADDRESS(ROW()-1,COLUMN()))),IFERROR(VLOOKUP($C585,הכנסות!$B:$Y,N$4-1,FALSE),""))</f>
        <v/>
      </c>
      <c r="O585" s="79" t="str">
        <f ca="1">IF($C585="סה""כ",SUM(INDIRECT(ADDRESS(6,COLUMN())&amp;":"&amp;ADDRESS(ROW()-1,COLUMN()))),IFERROR(VLOOKUP($C585,הכנסות!$B:$Y,O$4-1,FALSE),""))</f>
        <v/>
      </c>
    </row>
    <row r="586" spans="1:15" ht="16.5" thickBot="1" x14ac:dyDescent="0.3">
      <c r="A586" s="52">
        <f t="shared" si="10"/>
        <v>0</v>
      </c>
      <c r="C586" s="75" t="str">
        <f>IF(OR(C585="סה""כ",C585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6" s="76" t="str">
        <f>IF(C586="סה""כ","",IFERROR(VLOOKUP($C586,הכנסות!$B:$X,5,FALSE),""))</f>
        <v/>
      </c>
      <c r="E586" s="77">
        <v>167435</v>
      </c>
      <c r="F586" s="77">
        <v>114565</v>
      </c>
      <c r="G586" s="77">
        <v>145246</v>
      </c>
      <c r="H586" s="78">
        <v>251440</v>
      </c>
      <c r="I586" s="78">
        <v>201029</v>
      </c>
      <c r="J586" s="78">
        <v>265358.28000000003</v>
      </c>
      <c r="K586" s="79" t="str">
        <f ca="1">IF($C586="סה""כ",SUM(INDIRECT(ADDRESS(6,COLUMN())&amp;":"&amp;ADDRESS(ROW()-1,COLUMN()))),IFERROR(VLOOKUP($C586,הכנסות!$B:$Y,K$4-1,FALSE),""))</f>
        <v/>
      </c>
      <c r="L586" s="79" t="str">
        <f ca="1">IF($C586="סה""כ",SUM(INDIRECT(ADDRESS(6,COLUMN())&amp;":"&amp;ADDRESS(ROW()-1,COLUMN()))),IFERROR(VLOOKUP($C586,הכנסות!$B:$Y,L$4-1,FALSE),""))</f>
        <v/>
      </c>
      <c r="M586" s="79" t="str">
        <f ca="1">IF($C586="סה""כ",SUM(INDIRECT(ADDRESS(6,COLUMN())&amp;":"&amp;ADDRESS(ROW()-1,COLUMN()))),IFERROR(VLOOKUP($C586,הכנסות!$B:$Y,M$4-1,FALSE),""))</f>
        <v/>
      </c>
      <c r="N586" s="79" t="str">
        <f ca="1">IF($C586="סה""כ",SUM(INDIRECT(ADDRESS(6,COLUMN())&amp;":"&amp;ADDRESS(ROW()-1,COLUMN()))),IFERROR(VLOOKUP($C586,הכנסות!$B:$Y,N$4-1,FALSE),""))</f>
        <v/>
      </c>
      <c r="O586" s="79" t="str">
        <f ca="1">IF($C586="סה""כ",SUM(INDIRECT(ADDRESS(6,COLUMN())&amp;":"&amp;ADDRESS(ROW()-1,COLUMN()))),IFERROR(VLOOKUP($C586,הכנסות!$B:$Y,O$4-1,FALSE),""))</f>
        <v/>
      </c>
    </row>
    <row r="587" spans="1:15" ht="16.5" thickBot="1" x14ac:dyDescent="0.3">
      <c r="A587" s="52">
        <f t="shared" si="10"/>
        <v>0</v>
      </c>
      <c r="C587" s="75" t="str">
        <f>IF(OR(C586="סה""כ",C586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7" s="76" t="str">
        <f>IF(C587="סה""כ","",IFERROR(VLOOKUP($C587,הכנסות!$B:$X,5,FALSE),""))</f>
        <v/>
      </c>
      <c r="E587" s="77">
        <v>167435</v>
      </c>
      <c r="F587" s="77">
        <v>114565</v>
      </c>
      <c r="G587" s="77">
        <v>145246</v>
      </c>
      <c r="H587" s="78">
        <v>251440</v>
      </c>
      <c r="I587" s="78">
        <v>201029</v>
      </c>
      <c r="J587" s="78">
        <v>265358.28000000003</v>
      </c>
      <c r="K587" s="79" t="str">
        <f ca="1">IF($C587="סה""כ",SUM(INDIRECT(ADDRESS(6,COLUMN())&amp;":"&amp;ADDRESS(ROW()-1,COLUMN()))),IFERROR(VLOOKUP($C587,הכנסות!$B:$Y,K$4-1,FALSE),""))</f>
        <v/>
      </c>
      <c r="L587" s="79" t="str">
        <f ca="1">IF($C587="סה""כ",SUM(INDIRECT(ADDRESS(6,COLUMN())&amp;":"&amp;ADDRESS(ROW()-1,COLUMN()))),IFERROR(VLOOKUP($C587,הכנסות!$B:$Y,L$4-1,FALSE),""))</f>
        <v/>
      </c>
      <c r="M587" s="79" t="str">
        <f ca="1">IF($C587="סה""כ",SUM(INDIRECT(ADDRESS(6,COLUMN())&amp;":"&amp;ADDRESS(ROW()-1,COLUMN()))),IFERROR(VLOOKUP($C587,הכנסות!$B:$Y,M$4-1,FALSE),""))</f>
        <v/>
      </c>
      <c r="N587" s="79" t="str">
        <f ca="1">IF($C587="סה""כ",SUM(INDIRECT(ADDRESS(6,COLUMN())&amp;":"&amp;ADDRESS(ROW()-1,COLUMN()))),IFERROR(VLOOKUP($C587,הכנסות!$B:$Y,N$4-1,FALSE),""))</f>
        <v/>
      </c>
      <c r="O587" s="79" t="str">
        <f ca="1">IF($C587="סה""כ",SUM(INDIRECT(ADDRESS(6,COLUMN())&amp;":"&amp;ADDRESS(ROW()-1,COLUMN()))),IFERROR(VLOOKUP($C587,הכנסות!$B:$Y,O$4-1,FALSE),""))</f>
        <v/>
      </c>
    </row>
    <row r="588" spans="1:15" ht="16.5" thickBot="1" x14ac:dyDescent="0.3">
      <c r="A588" s="52">
        <f t="shared" si="10"/>
        <v>0</v>
      </c>
      <c r="C588" s="75" t="str">
        <f>IF(OR(C587="סה""כ",C587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8" s="76" t="str">
        <f>IF(C588="סה""כ","",IFERROR(VLOOKUP($C588,הכנסות!$B:$X,5,FALSE),""))</f>
        <v/>
      </c>
      <c r="E588" s="77">
        <v>167435</v>
      </c>
      <c r="F588" s="77">
        <v>114565</v>
      </c>
      <c r="G588" s="77">
        <v>145246</v>
      </c>
      <c r="H588" s="78">
        <v>251440</v>
      </c>
      <c r="I588" s="78">
        <v>201029</v>
      </c>
      <c r="J588" s="78">
        <v>265358.28000000003</v>
      </c>
      <c r="K588" s="79" t="str">
        <f ca="1">IF($C588="סה""כ",SUM(INDIRECT(ADDRESS(6,COLUMN())&amp;":"&amp;ADDRESS(ROW()-1,COLUMN()))),IFERROR(VLOOKUP($C588,הכנסות!$B:$Y,K$4-1,FALSE),""))</f>
        <v/>
      </c>
      <c r="L588" s="79" t="str">
        <f ca="1">IF($C588="סה""כ",SUM(INDIRECT(ADDRESS(6,COLUMN())&amp;":"&amp;ADDRESS(ROW()-1,COLUMN()))),IFERROR(VLOOKUP($C588,הכנסות!$B:$Y,L$4-1,FALSE),""))</f>
        <v/>
      </c>
      <c r="M588" s="79" t="str">
        <f ca="1">IF($C588="סה""כ",SUM(INDIRECT(ADDRESS(6,COLUMN())&amp;":"&amp;ADDRESS(ROW()-1,COLUMN()))),IFERROR(VLOOKUP($C588,הכנסות!$B:$Y,M$4-1,FALSE),""))</f>
        <v/>
      </c>
      <c r="N588" s="79" t="str">
        <f ca="1">IF($C588="סה""כ",SUM(INDIRECT(ADDRESS(6,COLUMN())&amp;":"&amp;ADDRESS(ROW()-1,COLUMN()))),IFERROR(VLOOKUP($C588,הכנסות!$B:$Y,N$4-1,FALSE),""))</f>
        <v/>
      </c>
      <c r="O588" s="79" t="str">
        <f ca="1">IF($C588="סה""כ",SUM(INDIRECT(ADDRESS(6,COLUMN())&amp;":"&amp;ADDRESS(ROW()-1,COLUMN()))),IFERROR(VLOOKUP($C588,הכנסות!$B:$Y,O$4-1,FALSE),""))</f>
        <v/>
      </c>
    </row>
    <row r="589" spans="1:15" ht="16.5" thickBot="1" x14ac:dyDescent="0.3">
      <c r="A589" s="52">
        <f t="shared" si="10"/>
        <v>0</v>
      </c>
      <c r="C589" s="75" t="str">
        <f>IF(OR(C588="סה""כ",C588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89" s="76" t="str">
        <f>IF(C589="סה""כ","",IFERROR(VLOOKUP($C589,הכנסות!$B:$X,5,FALSE),""))</f>
        <v/>
      </c>
      <c r="E589" s="77">
        <v>167435</v>
      </c>
      <c r="F589" s="77">
        <v>114565</v>
      </c>
      <c r="G589" s="77">
        <v>145246</v>
      </c>
      <c r="H589" s="78">
        <v>251440</v>
      </c>
      <c r="I589" s="78">
        <v>201029</v>
      </c>
      <c r="J589" s="78">
        <v>265358.28000000003</v>
      </c>
      <c r="K589" s="79" t="str">
        <f ca="1">IF($C589="סה""כ",SUM(INDIRECT(ADDRESS(6,COLUMN())&amp;":"&amp;ADDRESS(ROW()-1,COLUMN()))),IFERROR(VLOOKUP($C589,הכנסות!$B:$Y,K$4-1,FALSE),""))</f>
        <v/>
      </c>
      <c r="L589" s="79" t="str">
        <f ca="1">IF($C589="סה""כ",SUM(INDIRECT(ADDRESS(6,COLUMN())&amp;":"&amp;ADDRESS(ROW()-1,COLUMN()))),IFERROR(VLOOKUP($C589,הכנסות!$B:$Y,L$4-1,FALSE),""))</f>
        <v/>
      </c>
      <c r="M589" s="79" t="str">
        <f ca="1">IF($C589="סה""כ",SUM(INDIRECT(ADDRESS(6,COLUMN())&amp;":"&amp;ADDRESS(ROW()-1,COLUMN()))),IFERROR(VLOOKUP($C589,הכנסות!$B:$Y,M$4-1,FALSE),""))</f>
        <v/>
      </c>
      <c r="N589" s="79" t="str">
        <f ca="1">IF($C589="סה""כ",SUM(INDIRECT(ADDRESS(6,COLUMN())&amp;":"&amp;ADDRESS(ROW()-1,COLUMN()))),IFERROR(VLOOKUP($C589,הכנסות!$B:$Y,N$4-1,FALSE),""))</f>
        <v/>
      </c>
      <c r="O589" s="79" t="str">
        <f ca="1">IF($C589="סה""כ",SUM(INDIRECT(ADDRESS(6,COLUMN())&amp;":"&amp;ADDRESS(ROW()-1,COLUMN()))),IFERROR(VLOOKUP($C589,הכנסות!$B:$Y,O$4-1,FALSE),""))</f>
        <v/>
      </c>
    </row>
    <row r="590" spans="1:15" ht="16.5" thickBot="1" x14ac:dyDescent="0.3">
      <c r="A590" s="52">
        <f t="shared" si="10"/>
        <v>0</v>
      </c>
      <c r="C590" s="75" t="str">
        <f>IF(OR(C589="סה""כ",C589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0" s="76" t="str">
        <f>IF(C590="סה""כ","",IFERROR(VLOOKUP($C590,הכנסות!$B:$X,5,FALSE),""))</f>
        <v/>
      </c>
      <c r="E590" s="77">
        <v>167435</v>
      </c>
      <c r="F590" s="77">
        <v>114565</v>
      </c>
      <c r="G590" s="77">
        <v>145246</v>
      </c>
      <c r="H590" s="78">
        <v>251440</v>
      </c>
      <c r="I590" s="78">
        <v>201029</v>
      </c>
      <c r="J590" s="78">
        <v>265358.28000000003</v>
      </c>
      <c r="K590" s="79" t="str">
        <f ca="1">IF($C590="סה""כ",SUM(INDIRECT(ADDRESS(6,COLUMN())&amp;":"&amp;ADDRESS(ROW()-1,COLUMN()))),IFERROR(VLOOKUP($C590,הכנסות!$B:$Y,K$4-1,FALSE),""))</f>
        <v/>
      </c>
      <c r="L590" s="79" t="str">
        <f ca="1">IF($C590="סה""כ",SUM(INDIRECT(ADDRESS(6,COLUMN())&amp;":"&amp;ADDRESS(ROW()-1,COLUMN()))),IFERROR(VLOOKUP($C590,הכנסות!$B:$Y,L$4-1,FALSE),""))</f>
        <v/>
      </c>
      <c r="M590" s="79" t="str">
        <f ca="1">IF($C590="סה""כ",SUM(INDIRECT(ADDRESS(6,COLUMN())&amp;":"&amp;ADDRESS(ROW()-1,COLUMN()))),IFERROR(VLOOKUP($C590,הכנסות!$B:$Y,M$4-1,FALSE),""))</f>
        <v/>
      </c>
      <c r="N590" s="79" t="str">
        <f ca="1">IF($C590="סה""כ",SUM(INDIRECT(ADDRESS(6,COLUMN())&amp;":"&amp;ADDRESS(ROW()-1,COLUMN()))),IFERROR(VLOOKUP($C590,הכנסות!$B:$Y,N$4-1,FALSE),""))</f>
        <v/>
      </c>
      <c r="O590" s="79" t="str">
        <f ca="1">IF($C590="סה""כ",SUM(INDIRECT(ADDRESS(6,COLUMN())&amp;":"&amp;ADDRESS(ROW()-1,COLUMN()))),IFERROR(VLOOKUP($C590,הכנסות!$B:$Y,O$4-1,FALSE),""))</f>
        <v/>
      </c>
    </row>
    <row r="591" spans="1:15" ht="16.5" thickBot="1" x14ac:dyDescent="0.3">
      <c r="A591" s="52">
        <f t="shared" si="10"/>
        <v>0</v>
      </c>
      <c r="C591" s="75" t="str">
        <f>IF(OR(C590="סה""כ",C590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1" s="76" t="str">
        <f>IF(C591="סה""כ","",IFERROR(VLOOKUP($C591,הכנסות!$B:$X,5,FALSE),""))</f>
        <v/>
      </c>
      <c r="E591" s="77">
        <v>167435</v>
      </c>
      <c r="F591" s="77">
        <v>114565</v>
      </c>
      <c r="G591" s="77">
        <v>145246</v>
      </c>
      <c r="H591" s="78">
        <v>251440</v>
      </c>
      <c r="I591" s="78">
        <v>201029</v>
      </c>
      <c r="J591" s="78">
        <v>265358.28000000003</v>
      </c>
      <c r="K591" s="79" t="str">
        <f ca="1">IF($C591="סה""כ",SUM(INDIRECT(ADDRESS(6,COLUMN())&amp;":"&amp;ADDRESS(ROW()-1,COLUMN()))),IFERROR(VLOOKUP($C591,הכנסות!$B:$Y,K$4-1,FALSE),""))</f>
        <v/>
      </c>
      <c r="L591" s="79" t="str">
        <f ca="1">IF($C591="סה""כ",SUM(INDIRECT(ADDRESS(6,COLUMN())&amp;":"&amp;ADDRESS(ROW()-1,COLUMN()))),IFERROR(VLOOKUP($C591,הכנסות!$B:$Y,L$4-1,FALSE),""))</f>
        <v/>
      </c>
      <c r="M591" s="79" t="str">
        <f ca="1">IF($C591="סה""כ",SUM(INDIRECT(ADDRESS(6,COLUMN())&amp;":"&amp;ADDRESS(ROW()-1,COLUMN()))),IFERROR(VLOOKUP($C591,הכנסות!$B:$Y,M$4-1,FALSE),""))</f>
        <v/>
      </c>
      <c r="N591" s="79" t="str">
        <f ca="1">IF($C591="סה""כ",SUM(INDIRECT(ADDRESS(6,COLUMN())&amp;":"&amp;ADDRESS(ROW()-1,COLUMN()))),IFERROR(VLOOKUP($C591,הכנסות!$B:$Y,N$4-1,FALSE),""))</f>
        <v/>
      </c>
      <c r="O591" s="79" t="str">
        <f ca="1">IF($C591="סה""כ",SUM(INDIRECT(ADDRESS(6,COLUMN())&amp;":"&amp;ADDRESS(ROW()-1,COLUMN()))),IFERROR(VLOOKUP($C591,הכנסות!$B:$Y,O$4-1,FALSE),""))</f>
        <v/>
      </c>
    </row>
    <row r="592" spans="1:15" ht="16.5" thickBot="1" x14ac:dyDescent="0.3">
      <c r="A592" s="52">
        <f t="shared" si="10"/>
        <v>0</v>
      </c>
      <c r="C592" s="75" t="str">
        <f>IF(OR(C591="סה""כ",C591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2" s="76" t="str">
        <f>IF(C592="סה""כ","",IFERROR(VLOOKUP($C592,הכנסות!$B:$X,5,FALSE),""))</f>
        <v/>
      </c>
      <c r="E592" s="77">
        <v>167435</v>
      </c>
      <c r="F592" s="77">
        <v>114565</v>
      </c>
      <c r="G592" s="77">
        <v>145246</v>
      </c>
      <c r="H592" s="78">
        <v>251440</v>
      </c>
      <c r="I592" s="78">
        <v>201029</v>
      </c>
      <c r="J592" s="78">
        <v>265358.28000000003</v>
      </c>
      <c r="K592" s="79" t="str">
        <f ca="1">IF($C592="סה""כ",SUM(INDIRECT(ADDRESS(6,COLUMN())&amp;":"&amp;ADDRESS(ROW()-1,COLUMN()))),IFERROR(VLOOKUP($C592,הכנסות!$B:$Y,K$4-1,FALSE),""))</f>
        <v/>
      </c>
      <c r="L592" s="79" t="str">
        <f ca="1">IF($C592="סה""כ",SUM(INDIRECT(ADDRESS(6,COLUMN())&amp;":"&amp;ADDRESS(ROW()-1,COLUMN()))),IFERROR(VLOOKUP($C592,הכנסות!$B:$Y,L$4-1,FALSE),""))</f>
        <v/>
      </c>
      <c r="M592" s="79" t="str">
        <f ca="1">IF($C592="סה""כ",SUM(INDIRECT(ADDRESS(6,COLUMN())&amp;":"&amp;ADDRESS(ROW()-1,COLUMN()))),IFERROR(VLOOKUP($C592,הכנסות!$B:$Y,M$4-1,FALSE),""))</f>
        <v/>
      </c>
      <c r="N592" s="79" t="str">
        <f ca="1">IF($C592="סה""כ",SUM(INDIRECT(ADDRESS(6,COLUMN())&amp;":"&amp;ADDRESS(ROW()-1,COLUMN()))),IFERROR(VLOOKUP($C592,הכנסות!$B:$Y,N$4-1,FALSE),""))</f>
        <v/>
      </c>
      <c r="O592" s="79" t="str">
        <f ca="1">IF($C592="סה""כ",SUM(INDIRECT(ADDRESS(6,COLUMN())&amp;":"&amp;ADDRESS(ROW()-1,COLUMN()))),IFERROR(VLOOKUP($C592,הכנסות!$B:$Y,O$4-1,FALSE),""))</f>
        <v/>
      </c>
    </row>
    <row r="593" spans="1:15" ht="16.5" thickBot="1" x14ac:dyDescent="0.3">
      <c r="A593" s="52">
        <f t="shared" si="10"/>
        <v>0</v>
      </c>
      <c r="C593" s="75" t="str">
        <f>IF(OR(C592="סה""כ",C592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3" s="76" t="str">
        <f>IF(C593="סה""כ","",IFERROR(VLOOKUP($C593,הכנסות!$B:$X,5,FALSE),""))</f>
        <v/>
      </c>
      <c r="E593" s="77">
        <v>167435</v>
      </c>
      <c r="F593" s="77">
        <v>114565</v>
      </c>
      <c r="G593" s="77">
        <v>145246</v>
      </c>
      <c r="H593" s="78">
        <v>251440</v>
      </c>
      <c r="I593" s="78">
        <v>201029</v>
      </c>
      <c r="J593" s="78">
        <v>265358.28000000003</v>
      </c>
      <c r="K593" s="79" t="str">
        <f ca="1">IF($C593="סה""כ",SUM(INDIRECT(ADDRESS(6,COLUMN())&amp;":"&amp;ADDRESS(ROW()-1,COLUMN()))),IFERROR(VLOOKUP($C593,הכנסות!$B:$Y,K$4-1,FALSE),""))</f>
        <v/>
      </c>
      <c r="L593" s="79" t="str">
        <f ca="1">IF($C593="סה""כ",SUM(INDIRECT(ADDRESS(6,COLUMN())&amp;":"&amp;ADDRESS(ROW()-1,COLUMN()))),IFERROR(VLOOKUP($C593,הכנסות!$B:$Y,L$4-1,FALSE),""))</f>
        <v/>
      </c>
      <c r="M593" s="79" t="str">
        <f ca="1">IF($C593="סה""כ",SUM(INDIRECT(ADDRESS(6,COLUMN())&amp;":"&amp;ADDRESS(ROW()-1,COLUMN()))),IFERROR(VLOOKUP($C593,הכנסות!$B:$Y,M$4-1,FALSE),""))</f>
        <v/>
      </c>
      <c r="N593" s="79" t="str">
        <f ca="1">IF($C593="סה""כ",SUM(INDIRECT(ADDRESS(6,COLUMN())&amp;":"&amp;ADDRESS(ROW()-1,COLUMN()))),IFERROR(VLOOKUP($C593,הכנסות!$B:$Y,N$4-1,FALSE),""))</f>
        <v/>
      </c>
      <c r="O593" s="79" t="str">
        <f ca="1">IF($C593="סה""כ",SUM(INDIRECT(ADDRESS(6,COLUMN())&amp;":"&amp;ADDRESS(ROW()-1,COLUMN()))),IFERROR(VLOOKUP($C593,הכנסות!$B:$Y,O$4-1,FALSE),""))</f>
        <v/>
      </c>
    </row>
    <row r="594" spans="1:15" ht="16.5" thickBot="1" x14ac:dyDescent="0.3">
      <c r="A594" s="52">
        <f t="shared" si="10"/>
        <v>0</v>
      </c>
      <c r="C594" s="75" t="str">
        <f>IF(OR(C593="סה""כ",C593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4" s="76" t="str">
        <f>IF(C594="סה""כ","",IFERROR(VLOOKUP($C594,הכנסות!$B:$X,5,FALSE),""))</f>
        <v/>
      </c>
      <c r="E594" s="77">
        <v>167435</v>
      </c>
      <c r="F594" s="77">
        <v>114565</v>
      </c>
      <c r="G594" s="77">
        <v>145246</v>
      </c>
      <c r="H594" s="78">
        <v>251440</v>
      </c>
      <c r="I594" s="78">
        <v>201029</v>
      </c>
      <c r="J594" s="78">
        <v>265358.28000000003</v>
      </c>
      <c r="K594" s="79" t="str">
        <f ca="1">IF($C594="סה""כ",SUM(INDIRECT(ADDRESS(6,COLUMN())&amp;":"&amp;ADDRESS(ROW()-1,COLUMN()))),IFERROR(VLOOKUP($C594,הכנסות!$B:$Y,K$4-1,FALSE),""))</f>
        <v/>
      </c>
      <c r="L594" s="79" t="str">
        <f ca="1">IF($C594="סה""כ",SUM(INDIRECT(ADDRESS(6,COLUMN())&amp;":"&amp;ADDRESS(ROW()-1,COLUMN()))),IFERROR(VLOOKUP($C594,הכנסות!$B:$Y,L$4-1,FALSE),""))</f>
        <v/>
      </c>
      <c r="M594" s="79" t="str">
        <f ca="1">IF($C594="סה""כ",SUM(INDIRECT(ADDRESS(6,COLUMN())&amp;":"&amp;ADDRESS(ROW()-1,COLUMN()))),IFERROR(VLOOKUP($C594,הכנסות!$B:$Y,M$4-1,FALSE),""))</f>
        <v/>
      </c>
      <c r="N594" s="79" t="str">
        <f ca="1">IF($C594="סה""כ",SUM(INDIRECT(ADDRESS(6,COLUMN())&amp;":"&amp;ADDRESS(ROW()-1,COLUMN()))),IFERROR(VLOOKUP($C594,הכנסות!$B:$Y,N$4-1,FALSE),""))</f>
        <v/>
      </c>
      <c r="O594" s="79" t="str">
        <f ca="1">IF($C594="סה""כ",SUM(INDIRECT(ADDRESS(6,COLUMN())&amp;":"&amp;ADDRESS(ROW()-1,COLUMN()))),IFERROR(VLOOKUP($C594,הכנסות!$B:$Y,O$4-1,FALSE),""))</f>
        <v/>
      </c>
    </row>
    <row r="595" spans="1:15" ht="16.5" thickBot="1" x14ac:dyDescent="0.3">
      <c r="A595" s="52">
        <f t="shared" si="10"/>
        <v>0</v>
      </c>
      <c r="C595" s="75" t="str">
        <f>IF(OR(C594="סה""כ",C594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5" s="76" t="str">
        <f>IF(C595="סה""כ","",IFERROR(VLOOKUP($C595,הכנסות!$B:$X,5,FALSE),""))</f>
        <v/>
      </c>
      <c r="E595" s="77">
        <v>167435</v>
      </c>
      <c r="F595" s="77">
        <v>114565</v>
      </c>
      <c r="G595" s="77">
        <v>145246</v>
      </c>
      <c r="H595" s="78">
        <v>251440</v>
      </c>
      <c r="I595" s="78">
        <v>201029</v>
      </c>
      <c r="J595" s="78">
        <v>265358.28000000003</v>
      </c>
      <c r="K595" s="79" t="str">
        <f ca="1">IF($C595="סה""כ",SUM(INDIRECT(ADDRESS(6,COLUMN())&amp;":"&amp;ADDRESS(ROW()-1,COLUMN()))),IFERROR(VLOOKUP($C595,הכנסות!$B:$Y,K$4-1,FALSE),""))</f>
        <v/>
      </c>
      <c r="L595" s="79" t="str">
        <f ca="1">IF($C595="סה""כ",SUM(INDIRECT(ADDRESS(6,COLUMN())&amp;":"&amp;ADDRESS(ROW()-1,COLUMN()))),IFERROR(VLOOKUP($C595,הכנסות!$B:$Y,L$4-1,FALSE),""))</f>
        <v/>
      </c>
      <c r="M595" s="79" t="str">
        <f ca="1">IF($C595="סה""כ",SUM(INDIRECT(ADDRESS(6,COLUMN())&amp;":"&amp;ADDRESS(ROW()-1,COLUMN()))),IFERROR(VLOOKUP($C595,הכנסות!$B:$Y,M$4-1,FALSE),""))</f>
        <v/>
      </c>
      <c r="N595" s="79" t="str">
        <f ca="1">IF($C595="סה""כ",SUM(INDIRECT(ADDRESS(6,COLUMN())&amp;":"&amp;ADDRESS(ROW()-1,COLUMN()))),IFERROR(VLOOKUP($C595,הכנסות!$B:$Y,N$4-1,FALSE),""))</f>
        <v/>
      </c>
      <c r="O595" s="79" t="str">
        <f ca="1">IF($C595="סה""כ",SUM(INDIRECT(ADDRESS(6,COLUMN())&amp;":"&amp;ADDRESS(ROW()-1,COLUMN()))),IFERROR(VLOOKUP($C595,הכנסות!$B:$Y,O$4-1,FALSE),""))</f>
        <v/>
      </c>
    </row>
    <row r="596" spans="1:15" ht="16.5" thickBot="1" x14ac:dyDescent="0.3">
      <c r="A596" s="52">
        <f t="shared" si="10"/>
        <v>0</v>
      </c>
      <c r="C596" s="75" t="str">
        <f>IF(OR(C595="סה""כ",C595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6" s="76" t="str">
        <f>IF(C596="סה""כ","",IFERROR(VLOOKUP($C596,הכנסות!$B:$X,5,FALSE),""))</f>
        <v/>
      </c>
      <c r="E596" s="77">
        <v>167435</v>
      </c>
      <c r="F596" s="77">
        <v>114565</v>
      </c>
      <c r="G596" s="77">
        <v>145246</v>
      </c>
      <c r="H596" s="78">
        <v>251440</v>
      </c>
      <c r="I596" s="78">
        <v>201029</v>
      </c>
      <c r="J596" s="78">
        <v>265358.28000000003</v>
      </c>
      <c r="K596" s="79" t="str">
        <f ca="1">IF($C596="סה""כ",SUM(INDIRECT(ADDRESS(6,COLUMN())&amp;":"&amp;ADDRESS(ROW()-1,COLUMN()))),IFERROR(VLOOKUP($C596,הכנסות!$B:$Y,K$4-1,FALSE),""))</f>
        <v/>
      </c>
      <c r="L596" s="79" t="str">
        <f ca="1">IF($C596="סה""כ",SUM(INDIRECT(ADDRESS(6,COLUMN())&amp;":"&amp;ADDRESS(ROW()-1,COLUMN()))),IFERROR(VLOOKUP($C596,הכנסות!$B:$Y,L$4-1,FALSE),""))</f>
        <v/>
      </c>
      <c r="M596" s="79" t="str">
        <f ca="1">IF($C596="סה""כ",SUM(INDIRECT(ADDRESS(6,COLUMN())&amp;":"&amp;ADDRESS(ROW()-1,COLUMN()))),IFERROR(VLOOKUP($C596,הכנסות!$B:$Y,M$4-1,FALSE),""))</f>
        <v/>
      </c>
      <c r="N596" s="79" t="str">
        <f ca="1">IF($C596="סה""כ",SUM(INDIRECT(ADDRESS(6,COLUMN())&amp;":"&amp;ADDRESS(ROW()-1,COLUMN()))),IFERROR(VLOOKUP($C596,הכנסות!$B:$Y,N$4-1,FALSE),""))</f>
        <v/>
      </c>
      <c r="O596" s="79" t="str">
        <f ca="1">IF($C596="סה""כ",SUM(INDIRECT(ADDRESS(6,COLUMN())&amp;":"&amp;ADDRESS(ROW()-1,COLUMN()))),IFERROR(VLOOKUP($C596,הכנסות!$B:$Y,O$4-1,FALSE),""))</f>
        <v/>
      </c>
    </row>
    <row r="597" spans="1:15" ht="16.5" thickBot="1" x14ac:dyDescent="0.3">
      <c r="A597" s="52">
        <f t="shared" si="10"/>
        <v>0</v>
      </c>
      <c r="C597" s="75" t="str">
        <f>IF(OR(C596="סה""כ",C596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7" s="76" t="str">
        <f>IF(C597="סה""כ","",IFERROR(VLOOKUP($C597,הכנסות!$B:$X,5,FALSE),""))</f>
        <v/>
      </c>
      <c r="E597" s="77">
        <v>167435</v>
      </c>
      <c r="F597" s="77">
        <v>114565</v>
      </c>
      <c r="G597" s="77">
        <v>145246</v>
      </c>
      <c r="H597" s="78">
        <v>251440</v>
      </c>
      <c r="I597" s="78">
        <v>201029</v>
      </c>
      <c r="J597" s="78">
        <v>265358.28000000003</v>
      </c>
      <c r="K597" s="79" t="str">
        <f ca="1">IF($C597="סה""כ",SUM(INDIRECT(ADDRESS(6,COLUMN())&amp;":"&amp;ADDRESS(ROW()-1,COLUMN()))),IFERROR(VLOOKUP($C597,הכנסות!$B:$Y,K$4-1,FALSE),""))</f>
        <v/>
      </c>
      <c r="L597" s="79" t="str">
        <f ca="1">IF($C597="סה""כ",SUM(INDIRECT(ADDRESS(6,COLUMN())&amp;":"&amp;ADDRESS(ROW()-1,COLUMN()))),IFERROR(VLOOKUP($C597,הכנסות!$B:$Y,L$4-1,FALSE),""))</f>
        <v/>
      </c>
      <c r="M597" s="79" t="str">
        <f ca="1">IF($C597="סה""כ",SUM(INDIRECT(ADDRESS(6,COLUMN())&amp;":"&amp;ADDRESS(ROW()-1,COLUMN()))),IFERROR(VLOOKUP($C597,הכנסות!$B:$Y,M$4-1,FALSE),""))</f>
        <v/>
      </c>
      <c r="N597" s="79" t="str">
        <f ca="1">IF($C597="סה""כ",SUM(INDIRECT(ADDRESS(6,COLUMN())&amp;":"&amp;ADDRESS(ROW()-1,COLUMN()))),IFERROR(VLOOKUP($C597,הכנסות!$B:$Y,N$4-1,FALSE),""))</f>
        <v/>
      </c>
      <c r="O597" s="79" t="str">
        <f ca="1">IF($C597="סה""כ",SUM(INDIRECT(ADDRESS(6,COLUMN())&amp;":"&amp;ADDRESS(ROW()-1,COLUMN()))),IFERROR(VLOOKUP($C597,הכנסות!$B:$Y,O$4-1,FALSE),""))</f>
        <v/>
      </c>
    </row>
    <row r="598" spans="1:15" ht="16.5" thickBot="1" x14ac:dyDescent="0.3">
      <c r="A598" s="52">
        <f t="shared" si="10"/>
        <v>0</v>
      </c>
      <c r="C598" s="75" t="str">
        <f>IF(OR(C597="סה""כ",C597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8" s="76" t="str">
        <f>IF(C598="סה""כ","",IFERROR(VLOOKUP($C598,הכנסות!$B:$X,5,FALSE),""))</f>
        <v/>
      </c>
      <c r="E598" s="77">
        <v>167435</v>
      </c>
      <c r="F598" s="77">
        <v>114565</v>
      </c>
      <c r="G598" s="77">
        <v>145246</v>
      </c>
      <c r="H598" s="78">
        <v>251440</v>
      </c>
      <c r="I598" s="78">
        <v>201029</v>
      </c>
      <c r="J598" s="78">
        <v>265358.28000000003</v>
      </c>
      <c r="K598" s="79" t="str">
        <f ca="1">IF($C598="סה""כ",SUM(INDIRECT(ADDRESS(6,COLUMN())&amp;":"&amp;ADDRESS(ROW()-1,COLUMN()))),IFERROR(VLOOKUP($C598,הכנסות!$B:$Y,K$4-1,FALSE),""))</f>
        <v/>
      </c>
      <c r="L598" s="79" t="str">
        <f ca="1">IF($C598="סה""כ",SUM(INDIRECT(ADDRESS(6,COLUMN())&amp;":"&amp;ADDRESS(ROW()-1,COLUMN()))),IFERROR(VLOOKUP($C598,הכנסות!$B:$Y,L$4-1,FALSE),""))</f>
        <v/>
      </c>
      <c r="M598" s="79" t="str">
        <f ca="1">IF($C598="סה""כ",SUM(INDIRECT(ADDRESS(6,COLUMN())&amp;":"&amp;ADDRESS(ROW()-1,COLUMN()))),IFERROR(VLOOKUP($C598,הכנסות!$B:$Y,M$4-1,FALSE),""))</f>
        <v/>
      </c>
      <c r="N598" s="79" t="str">
        <f ca="1">IF($C598="סה""כ",SUM(INDIRECT(ADDRESS(6,COLUMN())&amp;":"&amp;ADDRESS(ROW()-1,COLUMN()))),IFERROR(VLOOKUP($C598,הכנסות!$B:$Y,N$4-1,FALSE),""))</f>
        <v/>
      </c>
      <c r="O598" s="79" t="str">
        <f ca="1">IF($C598="סה""כ",SUM(INDIRECT(ADDRESS(6,COLUMN())&amp;":"&amp;ADDRESS(ROW()-1,COLUMN()))),IFERROR(VLOOKUP($C598,הכנסות!$B:$Y,O$4-1,FALSE),""))</f>
        <v/>
      </c>
    </row>
    <row r="599" spans="1:15" ht="16.5" thickBot="1" x14ac:dyDescent="0.3">
      <c r="A599" s="52">
        <f t="shared" si="10"/>
        <v>0</v>
      </c>
      <c r="C599" s="75" t="str">
        <f>IF(OR(C598="סה""כ",C598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599" s="76" t="str">
        <f>IF(C599="סה""כ","",IFERROR(VLOOKUP($C599,הכנסות!$B:$X,5,FALSE),""))</f>
        <v/>
      </c>
      <c r="E599" s="77">
        <v>167435</v>
      </c>
      <c r="F599" s="77">
        <v>114565</v>
      </c>
      <c r="G599" s="77">
        <v>145246</v>
      </c>
      <c r="H599" s="78">
        <v>251440</v>
      </c>
      <c r="I599" s="78">
        <v>201029</v>
      </c>
      <c r="J599" s="78">
        <v>265358.28000000003</v>
      </c>
      <c r="K599" s="79" t="str">
        <f ca="1">IF($C599="סה""כ",SUM(INDIRECT(ADDRESS(6,COLUMN())&amp;":"&amp;ADDRESS(ROW()-1,COLUMN()))),IFERROR(VLOOKUP($C599,הכנסות!$B:$Y,K$4-1,FALSE),""))</f>
        <v/>
      </c>
      <c r="L599" s="79" t="str">
        <f ca="1">IF($C599="סה""כ",SUM(INDIRECT(ADDRESS(6,COLUMN())&amp;":"&amp;ADDRESS(ROW()-1,COLUMN()))),IFERROR(VLOOKUP($C599,הכנסות!$B:$Y,L$4-1,FALSE),""))</f>
        <v/>
      </c>
      <c r="M599" s="79" t="str">
        <f ca="1">IF($C599="סה""כ",SUM(INDIRECT(ADDRESS(6,COLUMN())&amp;":"&amp;ADDRESS(ROW()-1,COLUMN()))),IFERROR(VLOOKUP($C599,הכנסות!$B:$Y,M$4-1,FALSE),""))</f>
        <v/>
      </c>
      <c r="N599" s="79" t="str">
        <f ca="1">IF($C599="סה""כ",SUM(INDIRECT(ADDRESS(6,COLUMN())&amp;":"&amp;ADDRESS(ROW()-1,COLUMN()))),IFERROR(VLOOKUP($C599,הכנסות!$B:$Y,N$4-1,FALSE),""))</f>
        <v/>
      </c>
      <c r="O599" s="79" t="str">
        <f ca="1">IF($C599="סה""כ",SUM(INDIRECT(ADDRESS(6,COLUMN())&amp;":"&amp;ADDRESS(ROW()-1,COLUMN()))),IFERROR(VLOOKUP($C599,הכנסות!$B:$Y,O$4-1,FALSE),""))</f>
        <v/>
      </c>
    </row>
    <row r="600" spans="1:15" ht="16.5" thickBot="1" x14ac:dyDescent="0.3">
      <c r="A600" s="52">
        <f t="shared" si="10"/>
        <v>0</v>
      </c>
      <c r="C600" s="75" t="str">
        <f>IF(OR(C599="סה""כ",C599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0" s="76" t="str">
        <f>IF(C600="סה""כ","",IFERROR(VLOOKUP($C600,הכנסות!$B:$X,5,FALSE),""))</f>
        <v/>
      </c>
      <c r="E600" s="77">
        <v>167435</v>
      </c>
      <c r="F600" s="77">
        <v>114565</v>
      </c>
      <c r="G600" s="77">
        <v>145246</v>
      </c>
      <c r="H600" s="78">
        <v>251440</v>
      </c>
      <c r="I600" s="78">
        <v>201029</v>
      </c>
      <c r="J600" s="78">
        <v>265358.28000000003</v>
      </c>
      <c r="K600" s="79" t="str">
        <f ca="1">IF($C600="סה""כ",SUM(INDIRECT(ADDRESS(6,COLUMN())&amp;":"&amp;ADDRESS(ROW()-1,COLUMN()))),IFERROR(VLOOKUP($C600,הכנסות!$B:$Y,K$4-1,FALSE),""))</f>
        <v/>
      </c>
      <c r="L600" s="79" t="str">
        <f ca="1">IF($C600="סה""כ",SUM(INDIRECT(ADDRESS(6,COLUMN())&amp;":"&amp;ADDRESS(ROW()-1,COLUMN()))),IFERROR(VLOOKUP($C600,הכנסות!$B:$Y,L$4-1,FALSE),""))</f>
        <v/>
      </c>
      <c r="M600" s="79" t="str">
        <f ca="1">IF($C600="סה""כ",SUM(INDIRECT(ADDRESS(6,COLUMN())&amp;":"&amp;ADDRESS(ROW()-1,COLUMN()))),IFERROR(VLOOKUP($C600,הכנסות!$B:$Y,M$4-1,FALSE),""))</f>
        <v/>
      </c>
      <c r="N600" s="79" t="str">
        <f ca="1">IF($C600="סה""כ",SUM(INDIRECT(ADDRESS(6,COLUMN())&amp;":"&amp;ADDRESS(ROW()-1,COLUMN()))),IFERROR(VLOOKUP($C600,הכנסות!$B:$Y,N$4-1,FALSE),""))</f>
        <v/>
      </c>
      <c r="O600" s="79" t="str">
        <f ca="1">IF($C600="סה""כ",SUM(INDIRECT(ADDRESS(6,COLUMN())&amp;":"&amp;ADDRESS(ROW()-1,COLUMN()))),IFERROR(VLOOKUP($C600,הכנסות!$B:$Y,O$4-1,FALSE),""))</f>
        <v/>
      </c>
    </row>
    <row r="601" spans="1:15" ht="16.5" thickBot="1" x14ac:dyDescent="0.3">
      <c r="A601" s="52">
        <f t="shared" si="10"/>
        <v>0</v>
      </c>
      <c r="C601" s="75" t="str">
        <f>IF(OR(C600="סה""כ",C600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1" s="76" t="str">
        <f>IF(C601="סה""כ","",IFERROR(VLOOKUP($C601,הכנסות!$B:$X,5,FALSE),""))</f>
        <v/>
      </c>
      <c r="E601" s="77">
        <v>167435</v>
      </c>
      <c r="F601" s="77">
        <v>114565</v>
      </c>
      <c r="G601" s="77">
        <v>145246</v>
      </c>
      <c r="H601" s="78">
        <v>251440</v>
      </c>
      <c r="I601" s="78">
        <v>201029</v>
      </c>
      <c r="J601" s="78">
        <v>265358.28000000003</v>
      </c>
      <c r="K601" s="79" t="str">
        <f ca="1">IF($C601="סה""כ",SUM(INDIRECT(ADDRESS(6,COLUMN())&amp;":"&amp;ADDRESS(ROW()-1,COLUMN()))),IFERROR(VLOOKUP($C601,הכנסות!$B:$Y,K$4-1,FALSE),""))</f>
        <v/>
      </c>
      <c r="L601" s="79" t="str">
        <f ca="1">IF($C601="סה""כ",SUM(INDIRECT(ADDRESS(6,COLUMN())&amp;":"&amp;ADDRESS(ROW()-1,COLUMN()))),IFERROR(VLOOKUP($C601,הכנסות!$B:$Y,L$4-1,FALSE),""))</f>
        <v/>
      </c>
      <c r="M601" s="79" t="str">
        <f ca="1">IF($C601="סה""כ",SUM(INDIRECT(ADDRESS(6,COLUMN())&amp;":"&amp;ADDRESS(ROW()-1,COLUMN()))),IFERROR(VLOOKUP($C601,הכנסות!$B:$Y,M$4-1,FALSE),""))</f>
        <v/>
      </c>
      <c r="N601" s="79" t="str">
        <f ca="1">IF($C601="סה""כ",SUM(INDIRECT(ADDRESS(6,COLUMN())&amp;":"&amp;ADDRESS(ROW()-1,COLUMN()))),IFERROR(VLOOKUP($C601,הכנסות!$B:$Y,N$4-1,FALSE),""))</f>
        <v/>
      </c>
      <c r="O601" s="79" t="str">
        <f ca="1">IF($C601="סה""כ",SUM(INDIRECT(ADDRESS(6,COLUMN())&amp;":"&amp;ADDRESS(ROW()-1,COLUMN()))),IFERROR(VLOOKUP($C601,הכנסות!$B:$Y,O$4-1,FALSE),""))</f>
        <v/>
      </c>
    </row>
    <row r="602" spans="1:15" ht="16.5" thickBot="1" x14ac:dyDescent="0.3">
      <c r="A602" s="52">
        <f t="shared" si="10"/>
        <v>0</v>
      </c>
      <c r="C602" s="75" t="str">
        <f>IF(OR(C601="סה""כ",C601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2" s="76" t="str">
        <f>IF(C602="סה""כ","",IFERROR(VLOOKUP($C602,הכנסות!$B:$X,5,FALSE),""))</f>
        <v/>
      </c>
      <c r="E602" s="77">
        <v>167435</v>
      </c>
      <c r="F602" s="77">
        <v>114565</v>
      </c>
      <c r="G602" s="77">
        <v>145246</v>
      </c>
      <c r="H602" s="78">
        <v>251440</v>
      </c>
      <c r="I602" s="78">
        <v>201029</v>
      </c>
      <c r="J602" s="78">
        <v>265358.28000000003</v>
      </c>
      <c r="K602" s="79" t="str">
        <f ca="1">IF($C602="סה""כ",SUM(INDIRECT(ADDRESS(6,COLUMN())&amp;":"&amp;ADDRESS(ROW()-1,COLUMN()))),IFERROR(VLOOKUP($C602,הכנסות!$B:$Y,K$4-1,FALSE),""))</f>
        <v/>
      </c>
      <c r="L602" s="79" t="str">
        <f ca="1">IF($C602="סה""כ",SUM(INDIRECT(ADDRESS(6,COLUMN())&amp;":"&amp;ADDRESS(ROW()-1,COLUMN()))),IFERROR(VLOOKUP($C602,הכנסות!$B:$Y,L$4-1,FALSE),""))</f>
        <v/>
      </c>
      <c r="M602" s="79" t="str">
        <f ca="1">IF($C602="סה""כ",SUM(INDIRECT(ADDRESS(6,COLUMN())&amp;":"&amp;ADDRESS(ROW()-1,COLUMN()))),IFERROR(VLOOKUP($C602,הכנסות!$B:$Y,M$4-1,FALSE),""))</f>
        <v/>
      </c>
      <c r="N602" s="79" t="str">
        <f ca="1">IF($C602="סה""כ",SUM(INDIRECT(ADDRESS(6,COLUMN())&amp;":"&amp;ADDRESS(ROW()-1,COLUMN()))),IFERROR(VLOOKUP($C602,הכנסות!$B:$Y,N$4-1,FALSE),""))</f>
        <v/>
      </c>
      <c r="O602" s="79" t="str">
        <f ca="1">IF($C602="סה""כ",SUM(INDIRECT(ADDRESS(6,COLUMN())&amp;":"&amp;ADDRESS(ROW()-1,COLUMN()))),IFERROR(VLOOKUP($C602,הכנסות!$B:$Y,O$4-1,FALSE),""))</f>
        <v/>
      </c>
    </row>
    <row r="603" spans="1:15" ht="16.5" thickBot="1" x14ac:dyDescent="0.3">
      <c r="A603" s="52">
        <f t="shared" si="10"/>
        <v>0</v>
      </c>
      <c r="C603" s="75" t="str">
        <f>IF(OR(C602="סה""כ",C602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3" s="76" t="str">
        <f>IF(C603="סה""כ","",IFERROR(VLOOKUP($C603,הכנסות!$B:$X,5,FALSE),""))</f>
        <v/>
      </c>
      <c r="E603" s="77">
        <v>167435</v>
      </c>
      <c r="F603" s="77">
        <v>114565</v>
      </c>
      <c r="G603" s="77">
        <v>145246</v>
      </c>
      <c r="H603" s="78">
        <v>251440</v>
      </c>
      <c r="I603" s="78">
        <v>201029</v>
      </c>
      <c r="J603" s="78">
        <v>265358.28000000003</v>
      </c>
      <c r="K603" s="79" t="str">
        <f ca="1">IF($C603="סה""כ",SUM(INDIRECT(ADDRESS(6,COLUMN())&amp;":"&amp;ADDRESS(ROW()-1,COLUMN()))),IFERROR(VLOOKUP($C603,הכנסות!$B:$Y,K$4-1,FALSE),""))</f>
        <v/>
      </c>
      <c r="L603" s="79" t="str">
        <f ca="1">IF($C603="סה""כ",SUM(INDIRECT(ADDRESS(6,COLUMN())&amp;":"&amp;ADDRESS(ROW()-1,COLUMN()))),IFERROR(VLOOKUP($C603,הכנסות!$B:$Y,L$4-1,FALSE),""))</f>
        <v/>
      </c>
      <c r="M603" s="79" t="str">
        <f ca="1">IF($C603="סה""כ",SUM(INDIRECT(ADDRESS(6,COLUMN())&amp;":"&amp;ADDRESS(ROW()-1,COLUMN()))),IFERROR(VLOOKUP($C603,הכנסות!$B:$Y,M$4-1,FALSE),""))</f>
        <v/>
      </c>
      <c r="N603" s="79" t="str">
        <f ca="1">IF($C603="סה""כ",SUM(INDIRECT(ADDRESS(6,COLUMN())&amp;":"&amp;ADDRESS(ROW()-1,COLUMN()))),IFERROR(VLOOKUP($C603,הכנסות!$B:$Y,N$4-1,FALSE),""))</f>
        <v/>
      </c>
      <c r="O603" s="79" t="str">
        <f ca="1">IF($C603="סה""כ",SUM(INDIRECT(ADDRESS(6,COLUMN())&amp;":"&amp;ADDRESS(ROW()-1,COLUMN()))),IFERROR(VLOOKUP($C603,הכנסות!$B:$Y,O$4-1,FALSE),""))</f>
        <v/>
      </c>
    </row>
    <row r="604" spans="1:15" ht="16.5" thickBot="1" x14ac:dyDescent="0.3">
      <c r="A604" s="52">
        <f t="shared" si="10"/>
        <v>0</v>
      </c>
      <c r="C604" s="75" t="str">
        <f>IF(OR(C603="סה""כ",C603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4" s="76" t="str">
        <f>IF(C604="סה""כ","",IFERROR(VLOOKUP($C604,הכנסות!$B:$X,5,FALSE),""))</f>
        <v/>
      </c>
      <c r="E604" s="77">
        <v>167435</v>
      </c>
      <c r="F604" s="77">
        <v>114565</v>
      </c>
      <c r="G604" s="77">
        <v>145246</v>
      </c>
      <c r="H604" s="78">
        <v>251440</v>
      </c>
      <c r="I604" s="78">
        <v>201029</v>
      </c>
      <c r="J604" s="78">
        <v>265358.28000000003</v>
      </c>
      <c r="K604" s="79" t="str">
        <f ca="1">IF($C604="סה""כ",SUM(INDIRECT(ADDRESS(6,COLUMN())&amp;":"&amp;ADDRESS(ROW()-1,COLUMN()))),IFERROR(VLOOKUP($C604,הכנסות!$B:$Y,K$4-1,FALSE),""))</f>
        <v/>
      </c>
      <c r="L604" s="79" t="str">
        <f ca="1">IF($C604="סה""כ",SUM(INDIRECT(ADDRESS(6,COLUMN())&amp;":"&amp;ADDRESS(ROW()-1,COLUMN()))),IFERROR(VLOOKUP($C604,הכנסות!$B:$Y,L$4-1,FALSE),""))</f>
        <v/>
      </c>
      <c r="M604" s="79" t="str">
        <f ca="1">IF($C604="סה""כ",SUM(INDIRECT(ADDRESS(6,COLUMN())&amp;":"&amp;ADDRESS(ROW()-1,COLUMN()))),IFERROR(VLOOKUP($C604,הכנסות!$B:$Y,M$4-1,FALSE),""))</f>
        <v/>
      </c>
      <c r="N604" s="79" t="str">
        <f ca="1">IF($C604="סה""כ",SUM(INDIRECT(ADDRESS(6,COLUMN())&amp;":"&amp;ADDRESS(ROW()-1,COLUMN()))),IFERROR(VLOOKUP($C604,הכנסות!$B:$Y,N$4-1,FALSE),""))</f>
        <v/>
      </c>
      <c r="O604" s="79" t="str">
        <f ca="1">IF($C604="סה""כ",SUM(INDIRECT(ADDRESS(6,COLUMN())&amp;":"&amp;ADDRESS(ROW()-1,COLUMN()))),IFERROR(VLOOKUP($C604,הכנסות!$B:$Y,O$4-1,FALSE),""))</f>
        <v/>
      </c>
    </row>
    <row r="605" spans="1:15" ht="16.5" thickBot="1" x14ac:dyDescent="0.3">
      <c r="A605" s="52">
        <f t="shared" si="10"/>
        <v>0</v>
      </c>
      <c r="C605" s="75" t="str">
        <f>IF(OR(C604="סה""כ",C604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5" s="76" t="str">
        <f>IF(C605="סה""כ","",IFERROR(VLOOKUP($C605,הכנסות!$B:$X,5,FALSE),""))</f>
        <v/>
      </c>
      <c r="E605" s="77">
        <v>167435</v>
      </c>
      <c r="F605" s="77">
        <v>114565</v>
      </c>
      <c r="G605" s="77">
        <v>145246</v>
      </c>
      <c r="H605" s="78">
        <v>251440</v>
      </c>
      <c r="I605" s="78">
        <v>201029</v>
      </c>
      <c r="J605" s="78">
        <v>265358.28000000003</v>
      </c>
      <c r="K605" s="79" t="str">
        <f ca="1">IF($C605="סה""כ",SUM(INDIRECT(ADDRESS(6,COLUMN())&amp;":"&amp;ADDRESS(ROW()-1,COLUMN()))),IFERROR(VLOOKUP($C605,הכנסות!$B:$Y,K$4-1,FALSE),""))</f>
        <v/>
      </c>
      <c r="L605" s="79" t="str">
        <f ca="1">IF($C605="סה""כ",SUM(INDIRECT(ADDRESS(6,COLUMN())&amp;":"&amp;ADDRESS(ROW()-1,COLUMN()))),IFERROR(VLOOKUP($C605,הכנסות!$B:$Y,L$4-1,FALSE),""))</f>
        <v/>
      </c>
      <c r="M605" s="79" t="str">
        <f ca="1">IF($C605="סה""כ",SUM(INDIRECT(ADDRESS(6,COLUMN())&amp;":"&amp;ADDRESS(ROW()-1,COLUMN()))),IFERROR(VLOOKUP($C605,הכנסות!$B:$Y,M$4-1,FALSE),""))</f>
        <v/>
      </c>
      <c r="N605" s="79" t="str">
        <f ca="1">IF($C605="סה""כ",SUM(INDIRECT(ADDRESS(6,COLUMN())&amp;":"&amp;ADDRESS(ROW()-1,COLUMN()))),IFERROR(VLOOKUP($C605,הכנסות!$B:$Y,N$4-1,FALSE),""))</f>
        <v/>
      </c>
      <c r="O605" s="79" t="str">
        <f ca="1">IF($C605="סה""כ",SUM(INDIRECT(ADDRESS(6,COLUMN())&amp;":"&amp;ADDRESS(ROW()-1,COLUMN()))),IFERROR(VLOOKUP($C605,הכנסות!$B:$Y,O$4-1,FALSE),""))</f>
        <v/>
      </c>
    </row>
    <row r="606" spans="1:15" ht="16.5" thickBot="1" x14ac:dyDescent="0.3">
      <c r="A606" s="52">
        <f t="shared" si="10"/>
        <v>0</v>
      </c>
      <c r="C606" s="75" t="str">
        <f>IF(OR(C605="סה""כ",C605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6" s="76" t="str">
        <f>IF(C606="סה""כ","",IFERROR(VLOOKUP($C606,הכנסות!$B:$X,5,FALSE),""))</f>
        <v/>
      </c>
      <c r="E606" s="77">
        <v>167435</v>
      </c>
      <c r="F606" s="77">
        <v>114565</v>
      </c>
      <c r="G606" s="77">
        <v>145246</v>
      </c>
      <c r="H606" s="78">
        <v>251440</v>
      </c>
      <c r="I606" s="78">
        <v>201029</v>
      </c>
      <c r="J606" s="78">
        <v>265358.28000000003</v>
      </c>
      <c r="K606" s="79" t="str">
        <f ca="1">IF($C606="סה""כ",SUM(INDIRECT(ADDRESS(6,COLUMN())&amp;":"&amp;ADDRESS(ROW()-1,COLUMN()))),IFERROR(VLOOKUP($C606,הכנסות!$B:$Y,K$4-1,FALSE),""))</f>
        <v/>
      </c>
      <c r="L606" s="79" t="str">
        <f ca="1">IF($C606="סה""כ",SUM(INDIRECT(ADDRESS(6,COLUMN())&amp;":"&amp;ADDRESS(ROW()-1,COLUMN()))),IFERROR(VLOOKUP($C606,הכנסות!$B:$Y,L$4-1,FALSE),""))</f>
        <v/>
      </c>
      <c r="M606" s="79" t="str">
        <f ca="1">IF($C606="סה""כ",SUM(INDIRECT(ADDRESS(6,COLUMN())&amp;":"&amp;ADDRESS(ROW()-1,COLUMN()))),IFERROR(VLOOKUP($C606,הכנסות!$B:$Y,M$4-1,FALSE),""))</f>
        <v/>
      </c>
      <c r="N606" s="79" t="str">
        <f ca="1">IF($C606="סה""כ",SUM(INDIRECT(ADDRESS(6,COLUMN())&amp;":"&amp;ADDRESS(ROW()-1,COLUMN()))),IFERROR(VLOOKUP($C606,הכנסות!$B:$Y,N$4-1,FALSE),""))</f>
        <v/>
      </c>
      <c r="O606" s="79" t="str">
        <f ca="1">IF($C606="סה""כ",SUM(INDIRECT(ADDRESS(6,COLUMN())&amp;":"&amp;ADDRESS(ROW()-1,COLUMN()))),IFERROR(VLOOKUP($C606,הכנסות!$B:$Y,O$4-1,FALSE),""))</f>
        <v/>
      </c>
    </row>
    <row r="607" spans="1:15" ht="16.5" thickBot="1" x14ac:dyDescent="0.3">
      <c r="A607" s="52">
        <f t="shared" si="10"/>
        <v>0</v>
      </c>
      <c r="C607" s="75" t="str">
        <f>IF(OR(C606="סה""כ",C606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7" s="76" t="str">
        <f>IF(C607="סה""כ","",IFERROR(VLOOKUP($C607,הכנסות!$B:$X,5,FALSE),""))</f>
        <v/>
      </c>
      <c r="E607" s="77">
        <v>167435</v>
      </c>
      <c r="F607" s="77">
        <v>114565</v>
      </c>
      <c r="G607" s="77">
        <v>145246</v>
      </c>
      <c r="H607" s="78">
        <v>251440</v>
      </c>
      <c r="I607" s="78">
        <v>201029</v>
      </c>
      <c r="J607" s="78">
        <v>265358.28000000003</v>
      </c>
      <c r="K607" s="79" t="str">
        <f ca="1">IF($C607="סה""כ",SUM(INDIRECT(ADDRESS(6,COLUMN())&amp;":"&amp;ADDRESS(ROW()-1,COLUMN()))),IFERROR(VLOOKUP($C607,הכנסות!$B:$Y,K$4-1,FALSE),""))</f>
        <v/>
      </c>
      <c r="L607" s="79" t="str">
        <f ca="1">IF($C607="סה""כ",SUM(INDIRECT(ADDRESS(6,COLUMN())&amp;":"&amp;ADDRESS(ROW()-1,COLUMN()))),IFERROR(VLOOKUP($C607,הכנסות!$B:$Y,L$4-1,FALSE),""))</f>
        <v/>
      </c>
      <c r="M607" s="79" t="str">
        <f ca="1">IF($C607="סה""כ",SUM(INDIRECT(ADDRESS(6,COLUMN())&amp;":"&amp;ADDRESS(ROW()-1,COLUMN()))),IFERROR(VLOOKUP($C607,הכנסות!$B:$Y,M$4-1,FALSE),""))</f>
        <v/>
      </c>
      <c r="N607" s="79" t="str">
        <f ca="1">IF($C607="סה""כ",SUM(INDIRECT(ADDRESS(6,COLUMN())&amp;":"&amp;ADDRESS(ROW()-1,COLUMN()))),IFERROR(VLOOKUP($C607,הכנסות!$B:$Y,N$4-1,FALSE),""))</f>
        <v/>
      </c>
      <c r="O607" s="79" t="str">
        <f ca="1">IF($C607="סה""כ",SUM(INDIRECT(ADDRESS(6,COLUMN())&amp;":"&amp;ADDRESS(ROW()-1,COLUMN()))),IFERROR(VLOOKUP($C607,הכנסות!$B:$Y,O$4-1,FALSE),""))</f>
        <v/>
      </c>
    </row>
    <row r="608" spans="1:15" ht="16.5" thickBot="1" x14ac:dyDescent="0.3">
      <c r="A608" s="52">
        <f t="shared" si="10"/>
        <v>0</v>
      </c>
      <c r="C608" s="75" t="str">
        <f>IF(OR(C607="סה""כ",C607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8" s="76" t="str">
        <f>IF(C608="סה""כ","",IFERROR(VLOOKUP($C608,הכנסות!$B:$X,5,FALSE),""))</f>
        <v/>
      </c>
      <c r="E608" s="77">
        <v>167435</v>
      </c>
      <c r="F608" s="77">
        <v>114565</v>
      </c>
      <c r="G608" s="77">
        <v>145246</v>
      </c>
      <c r="H608" s="78">
        <v>251440</v>
      </c>
      <c r="I608" s="78">
        <v>201029</v>
      </c>
      <c r="J608" s="78">
        <v>265358.28000000003</v>
      </c>
      <c r="K608" s="79" t="str">
        <f ca="1">IF($C608="סה""כ",SUM(INDIRECT(ADDRESS(6,COLUMN())&amp;":"&amp;ADDRESS(ROW()-1,COLUMN()))),IFERROR(VLOOKUP($C608,הכנסות!$B:$Y,K$4-1,FALSE),""))</f>
        <v/>
      </c>
      <c r="L608" s="79" t="str">
        <f ca="1">IF($C608="סה""כ",SUM(INDIRECT(ADDRESS(6,COLUMN())&amp;":"&amp;ADDRESS(ROW()-1,COLUMN()))),IFERROR(VLOOKUP($C608,הכנסות!$B:$Y,L$4-1,FALSE),""))</f>
        <v/>
      </c>
      <c r="M608" s="79" t="str">
        <f ca="1">IF($C608="סה""כ",SUM(INDIRECT(ADDRESS(6,COLUMN())&amp;":"&amp;ADDRESS(ROW()-1,COLUMN()))),IFERROR(VLOOKUP($C608,הכנסות!$B:$Y,M$4-1,FALSE),""))</f>
        <v/>
      </c>
      <c r="N608" s="79" t="str">
        <f ca="1">IF($C608="סה""כ",SUM(INDIRECT(ADDRESS(6,COLUMN())&amp;":"&amp;ADDRESS(ROW()-1,COLUMN()))),IFERROR(VLOOKUP($C608,הכנסות!$B:$Y,N$4-1,FALSE),""))</f>
        <v/>
      </c>
      <c r="O608" s="79" t="str">
        <f ca="1">IF($C608="סה""כ",SUM(INDIRECT(ADDRESS(6,COLUMN())&amp;":"&amp;ADDRESS(ROW()-1,COLUMN()))),IFERROR(VLOOKUP($C608,הכנסות!$B:$Y,O$4-1,FALSE),""))</f>
        <v/>
      </c>
    </row>
    <row r="609" spans="1:15" ht="16.5" thickBot="1" x14ac:dyDescent="0.3">
      <c r="A609" s="52">
        <f t="shared" si="10"/>
        <v>0</v>
      </c>
      <c r="C609" s="75" t="str">
        <f>IF(OR(C608="סה""כ",C608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09" s="76" t="str">
        <f>IF(C609="סה""כ","",IFERROR(VLOOKUP($C609,הכנסות!$B:$X,5,FALSE),""))</f>
        <v/>
      </c>
      <c r="E609" s="77">
        <v>167435</v>
      </c>
      <c r="F609" s="77">
        <v>114565</v>
      </c>
      <c r="G609" s="77">
        <v>145246</v>
      </c>
      <c r="H609" s="78">
        <v>251440</v>
      </c>
      <c r="I609" s="78">
        <v>201029</v>
      </c>
      <c r="J609" s="78">
        <v>265358.28000000003</v>
      </c>
      <c r="K609" s="79" t="str">
        <f ca="1">IF($C609="סה""כ",SUM(INDIRECT(ADDRESS(6,COLUMN())&amp;":"&amp;ADDRESS(ROW()-1,COLUMN()))),IFERROR(VLOOKUP($C609,הכנסות!$B:$Y,K$4-1,FALSE),""))</f>
        <v/>
      </c>
      <c r="L609" s="79" t="str">
        <f ca="1">IF($C609="סה""כ",SUM(INDIRECT(ADDRESS(6,COLUMN())&amp;":"&amp;ADDRESS(ROW()-1,COLUMN()))),IFERROR(VLOOKUP($C609,הכנסות!$B:$Y,L$4-1,FALSE),""))</f>
        <v/>
      </c>
      <c r="M609" s="79" t="str">
        <f ca="1">IF($C609="סה""כ",SUM(INDIRECT(ADDRESS(6,COLUMN())&amp;":"&amp;ADDRESS(ROW()-1,COLUMN()))),IFERROR(VLOOKUP($C609,הכנסות!$B:$Y,M$4-1,FALSE),""))</f>
        <v/>
      </c>
      <c r="N609" s="79" t="str">
        <f ca="1">IF($C609="סה""כ",SUM(INDIRECT(ADDRESS(6,COLUMN())&amp;":"&amp;ADDRESS(ROW()-1,COLUMN()))),IFERROR(VLOOKUP($C609,הכנסות!$B:$Y,N$4-1,FALSE),""))</f>
        <v/>
      </c>
      <c r="O609" s="79" t="str">
        <f ca="1">IF($C609="סה""כ",SUM(INDIRECT(ADDRESS(6,COLUMN())&amp;":"&amp;ADDRESS(ROW()-1,COLUMN()))),IFERROR(VLOOKUP($C609,הכנסות!$B:$Y,O$4-1,FALSE),""))</f>
        <v/>
      </c>
    </row>
    <row r="610" spans="1:15" ht="16.5" thickBot="1" x14ac:dyDescent="0.3">
      <c r="A610" s="52">
        <f t="shared" si="10"/>
        <v>0</v>
      </c>
      <c r="C610" s="75" t="str">
        <f>IF(OR(C609="סה""כ",C609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0" s="76" t="str">
        <f>IF(C610="סה""כ","",IFERROR(VLOOKUP($C610,הכנסות!$B:$X,5,FALSE),""))</f>
        <v/>
      </c>
      <c r="E610" s="77">
        <v>167435</v>
      </c>
      <c r="F610" s="77">
        <v>114565</v>
      </c>
      <c r="G610" s="77">
        <v>145246</v>
      </c>
      <c r="H610" s="78">
        <v>251440</v>
      </c>
      <c r="I610" s="78">
        <v>201029</v>
      </c>
      <c r="J610" s="78">
        <v>265358.28000000003</v>
      </c>
      <c r="K610" s="79" t="str">
        <f ca="1">IF($C610="סה""כ",SUM(INDIRECT(ADDRESS(6,COLUMN())&amp;":"&amp;ADDRESS(ROW()-1,COLUMN()))),IFERROR(VLOOKUP($C610,הכנסות!$B:$Y,K$4-1,FALSE),""))</f>
        <v/>
      </c>
      <c r="L610" s="79" t="str">
        <f ca="1">IF($C610="סה""כ",SUM(INDIRECT(ADDRESS(6,COLUMN())&amp;":"&amp;ADDRESS(ROW()-1,COLUMN()))),IFERROR(VLOOKUP($C610,הכנסות!$B:$Y,L$4-1,FALSE),""))</f>
        <v/>
      </c>
      <c r="M610" s="79" t="str">
        <f ca="1">IF($C610="סה""כ",SUM(INDIRECT(ADDRESS(6,COLUMN())&amp;":"&amp;ADDRESS(ROW()-1,COLUMN()))),IFERROR(VLOOKUP($C610,הכנסות!$B:$Y,M$4-1,FALSE),""))</f>
        <v/>
      </c>
      <c r="N610" s="79" t="str">
        <f ca="1">IF($C610="סה""כ",SUM(INDIRECT(ADDRESS(6,COLUMN())&amp;":"&amp;ADDRESS(ROW()-1,COLUMN()))),IFERROR(VLOOKUP($C610,הכנסות!$B:$Y,N$4-1,FALSE),""))</f>
        <v/>
      </c>
      <c r="O610" s="79" t="str">
        <f ca="1">IF($C610="סה""כ",SUM(INDIRECT(ADDRESS(6,COLUMN())&amp;":"&amp;ADDRESS(ROW()-1,COLUMN()))),IFERROR(VLOOKUP($C610,הכנסות!$B:$Y,O$4-1,FALSE),""))</f>
        <v/>
      </c>
    </row>
    <row r="611" spans="1:15" ht="16.5" thickBot="1" x14ac:dyDescent="0.3">
      <c r="A611" s="52">
        <f t="shared" si="10"/>
        <v>0</v>
      </c>
      <c r="C611" s="75" t="str">
        <f>IF(OR(C610="סה""כ",C610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1" s="76" t="str">
        <f>IF(C611="סה""כ","",IFERROR(VLOOKUP($C611,הכנסות!$B:$X,5,FALSE),""))</f>
        <v/>
      </c>
      <c r="E611" s="77">
        <v>167435</v>
      </c>
      <c r="F611" s="77">
        <v>114565</v>
      </c>
      <c r="G611" s="77">
        <v>145246</v>
      </c>
      <c r="H611" s="78">
        <v>251440</v>
      </c>
      <c r="I611" s="78">
        <v>201029</v>
      </c>
      <c r="J611" s="78">
        <v>265358.28000000003</v>
      </c>
      <c r="K611" s="79" t="str">
        <f ca="1">IF($C611="סה""כ",SUM(INDIRECT(ADDRESS(6,COLUMN())&amp;":"&amp;ADDRESS(ROW()-1,COLUMN()))),IFERROR(VLOOKUP($C611,הכנסות!$B:$Y,K$4-1,FALSE),""))</f>
        <v/>
      </c>
      <c r="L611" s="79" t="str">
        <f ca="1">IF($C611="סה""כ",SUM(INDIRECT(ADDRESS(6,COLUMN())&amp;":"&amp;ADDRESS(ROW()-1,COLUMN()))),IFERROR(VLOOKUP($C611,הכנסות!$B:$Y,L$4-1,FALSE),""))</f>
        <v/>
      </c>
      <c r="M611" s="79" t="str">
        <f ca="1">IF($C611="סה""כ",SUM(INDIRECT(ADDRESS(6,COLUMN())&amp;":"&amp;ADDRESS(ROW()-1,COLUMN()))),IFERROR(VLOOKUP($C611,הכנסות!$B:$Y,M$4-1,FALSE),""))</f>
        <v/>
      </c>
      <c r="N611" s="79" t="str">
        <f ca="1">IF($C611="סה""כ",SUM(INDIRECT(ADDRESS(6,COLUMN())&amp;":"&amp;ADDRESS(ROW()-1,COLUMN()))),IFERROR(VLOOKUP($C611,הכנסות!$B:$Y,N$4-1,FALSE),""))</f>
        <v/>
      </c>
      <c r="O611" s="79" t="str">
        <f ca="1">IF($C611="סה""כ",SUM(INDIRECT(ADDRESS(6,COLUMN())&amp;":"&amp;ADDRESS(ROW()-1,COLUMN()))),IFERROR(VLOOKUP($C611,הכנסות!$B:$Y,O$4-1,FALSE),""))</f>
        <v/>
      </c>
    </row>
    <row r="612" spans="1:15" ht="16.5" thickBot="1" x14ac:dyDescent="0.3">
      <c r="A612" s="52">
        <f t="shared" si="10"/>
        <v>0</v>
      </c>
      <c r="C612" s="75" t="str">
        <f>IF(OR(C611="סה""כ",C611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2" s="76" t="str">
        <f>IF(C612="סה""כ","",IFERROR(VLOOKUP($C612,הכנסות!$B:$X,5,FALSE),""))</f>
        <v/>
      </c>
      <c r="E612" s="77">
        <v>167435</v>
      </c>
      <c r="F612" s="77">
        <v>114565</v>
      </c>
      <c r="G612" s="77">
        <v>145246</v>
      </c>
      <c r="H612" s="78">
        <v>251440</v>
      </c>
      <c r="I612" s="78">
        <v>201029</v>
      </c>
      <c r="J612" s="78">
        <v>265358.28000000003</v>
      </c>
      <c r="K612" s="79" t="str">
        <f ca="1">IF($C612="סה""כ",SUM(INDIRECT(ADDRESS(6,COLUMN())&amp;":"&amp;ADDRESS(ROW()-1,COLUMN()))),IFERROR(VLOOKUP($C612,הכנסות!$B:$Y,K$4-1,FALSE),""))</f>
        <v/>
      </c>
      <c r="L612" s="79" t="str">
        <f ca="1">IF($C612="סה""כ",SUM(INDIRECT(ADDRESS(6,COLUMN())&amp;":"&amp;ADDRESS(ROW()-1,COLUMN()))),IFERROR(VLOOKUP($C612,הכנסות!$B:$Y,L$4-1,FALSE),""))</f>
        <v/>
      </c>
      <c r="M612" s="79" t="str">
        <f ca="1">IF($C612="סה""כ",SUM(INDIRECT(ADDRESS(6,COLUMN())&amp;":"&amp;ADDRESS(ROW()-1,COLUMN()))),IFERROR(VLOOKUP($C612,הכנסות!$B:$Y,M$4-1,FALSE),""))</f>
        <v/>
      </c>
      <c r="N612" s="79" t="str">
        <f ca="1">IF($C612="סה""כ",SUM(INDIRECT(ADDRESS(6,COLUMN())&amp;":"&amp;ADDRESS(ROW()-1,COLUMN()))),IFERROR(VLOOKUP($C612,הכנסות!$B:$Y,N$4-1,FALSE),""))</f>
        <v/>
      </c>
      <c r="O612" s="79" t="str">
        <f ca="1">IF($C612="סה""כ",SUM(INDIRECT(ADDRESS(6,COLUMN())&amp;":"&amp;ADDRESS(ROW()-1,COLUMN()))),IFERROR(VLOOKUP($C612,הכנסות!$B:$Y,O$4-1,FALSE),""))</f>
        <v/>
      </c>
    </row>
    <row r="613" spans="1:15" ht="16.5" thickBot="1" x14ac:dyDescent="0.3">
      <c r="A613" s="52">
        <f t="shared" si="10"/>
        <v>0</v>
      </c>
      <c r="C613" s="75" t="str">
        <f>IF(OR(C612="סה""כ",C612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3" s="76" t="str">
        <f>IF(C613="סה""כ","",IFERROR(VLOOKUP($C613,הכנסות!$B:$X,5,FALSE),""))</f>
        <v/>
      </c>
      <c r="E613" s="77">
        <v>167435</v>
      </c>
      <c r="F613" s="77">
        <v>114565</v>
      </c>
      <c r="G613" s="77">
        <v>145246</v>
      </c>
      <c r="H613" s="78">
        <v>251440</v>
      </c>
      <c r="I613" s="78">
        <v>201029</v>
      </c>
      <c r="J613" s="78">
        <v>265358.28000000003</v>
      </c>
      <c r="K613" s="79" t="str">
        <f ca="1">IF($C613="סה""כ",SUM(INDIRECT(ADDRESS(6,COLUMN())&amp;":"&amp;ADDRESS(ROW()-1,COLUMN()))),IFERROR(VLOOKUP($C613,הכנסות!$B:$Y,K$4-1,FALSE),""))</f>
        <v/>
      </c>
      <c r="L613" s="79" t="str">
        <f ca="1">IF($C613="סה""כ",SUM(INDIRECT(ADDRESS(6,COLUMN())&amp;":"&amp;ADDRESS(ROW()-1,COLUMN()))),IFERROR(VLOOKUP($C613,הכנסות!$B:$Y,L$4-1,FALSE),""))</f>
        <v/>
      </c>
      <c r="M613" s="79" t="str">
        <f ca="1">IF($C613="סה""כ",SUM(INDIRECT(ADDRESS(6,COLUMN())&amp;":"&amp;ADDRESS(ROW()-1,COLUMN()))),IFERROR(VLOOKUP($C613,הכנסות!$B:$Y,M$4-1,FALSE),""))</f>
        <v/>
      </c>
      <c r="N613" s="79" t="str">
        <f ca="1">IF($C613="סה""כ",SUM(INDIRECT(ADDRESS(6,COLUMN())&amp;":"&amp;ADDRESS(ROW()-1,COLUMN()))),IFERROR(VLOOKUP($C613,הכנסות!$B:$Y,N$4-1,FALSE),""))</f>
        <v/>
      </c>
      <c r="O613" s="79" t="str">
        <f ca="1">IF($C613="סה""כ",SUM(INDIRECT(ADDRESS(6,COLUMN())&amp;":"&amp;ADDRESS(ROW()-1,COLUMN()))),IFERROR(VLOOKUP($C613,הכנסות!$B:$Y,O$4-1,FALSE),""))</f>
        <v/>
      </c>
    </row>
    <row r="614" spans="1:15" ht="16.5" thickBot="1" x14ac:dyDescent="0.3">
      <c r="A614" s="52">
        <f t="shared" si="10"/>
        <v>0</v>
      </c>
      <c r="C614" s="75" t="str">
        <f>IF(OR(C613="סה""כ",C613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4" s="76" t="str">
        <f>IF(C614="סה""כ","",IFERROR(VLOOKUP($C614,הכנסות!$B:$X,5,FALSE),""))</f>
        <v/>
      </c>
      <c r="E614" s="77">
        <v>167435</v>
      </c>
      <c r="F614" s="77">
        <v>114565</v>
      </c>
      <c r="G614" s="77">
        <v>145246</v>
      </c>
      <c r="H614" s="78">
        <v>251440</v>
      </c>
      <c r="I614" s="78">
        <v>201029</v>
      </c>
      <c r="J614" s="78">
        <v>265358.28000000003</v>
      </c>
      <c r="K614" s="79" t="str">
        <f ca="1">IF($C614="סה""כ",SUM(INDIRECT(ADDRESS(6,COLUMN())&amp;":"&amp;ADDRESS(ROW()-1,COLUMN()))),IFERROR(VLOOKUP($C614,הכנסות!$B:$Y,K$4-1,FALSE),""))</f>
        <v/>
      </c>
      <c r="L614" s="79" t="str">
        <f ca="1">IF($C614="סה""כ",SUM(INDIRECT(ADDRESS(6,COLUMN())&amp;":"&amp;ADDRESS(ROW()-1,COLUMN()))),IFERROR(VLOOKUP($C614,הכנסות!$B:$Y,L$4-1,FALSE),""))</f>
        <v/>
      </c>
      <c r="M614" s="79" t="str">
        <f ca="1">IF($C614="סה""כ",SUM(INDIRECT(ADDRESS(6,COLUMN())&amp;":"&amp;ADDRESS(ROW()-1,COLUMN()))),IFERROR(VLOOKUP($C614,הכנסות!$B:$Y,M$4-1,FALSE),""))</f>
        <v/>
      </c>
      <c r="N614" s="79" t="str">
        <f ca="1">IF($C614="סה""כ",SUM(INDIRECT(ADDRESS(6,COLUMN())&amp;":"&amp;ADDRESS(ROW()-1,COLUMN()))),IFERROR(VLOOKUP($C614,הכנסות!$B:$Y,N$4-1,FALSE),""))</f>
        <v/>
      </c>
      <c r="O614" s="79" t="str">
        <f ca="1">IF($C614="סה""כ",SUM(INDIRECT(ADDRESS(6,COLUMN())&amp;":"&amp;ADDRESS(ROW()-1,COLUMN()))),IFERROR(VLOOKUP($C614,הכנסות!$B:$Y,O$4-1,FALSE),""))</f>
        <v/>
      </c>
    </row>
    <row r="615" spans="1:15" ht="16.5" thickBot="1" x14ac:dyDescent="0.3">
      <c r="A615" s="52">
        <f t="shared" si="10"/>
        <v>0</v>
      </c>
      <c r="C615" s="75" t="str">
        <f>IF(OR(C614="סה""כ",C614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5" s="76" t="str">
        <f>IF(C615="סה""כ","",IFERROR(VLOOKUP($C615,הכנסות!$B:$X,5,FALSE),""))</f>
        <v/>
      </c>
      <c r="E615" s="77">
        <v>167435</v>
      </c>
      <c r="F615" s="77">
        <v>114565</v>
      </c>
      <c r="G615" s="77">
        <v>145246</v>
      </c>
      <c r="H615" s="78">
        <v>251440</v>
      </c>
      <c r="I615" s="78">
        <v>201029</v>
      </c>
      <c r="J615" s="78">
        <v>265358.28000000003</v>
      </c>
      <c r="K615" s="79" t="str">
        <f ca="1">IF($C615="סה""כ",SUM(INDIRECT(ADDRESS(6,COLUMN())&amp;":"&amp;ADDRESS(ROW()-1,COLUMN()))),IFERROR(VLOOKUP($C615,הכנסות!$B:$Y,K$4-1,FALSE),""))</f>
        <v/>
      </c>
      <c r="L615" s="79" t="str">
        <f ca="1">IF($C615="סה""כ",SUM(INDIRECT(ADDRESS(6,COLUMN())&amp;":"&amp;ADDRESS(ROW()-1,COLUMN()))),IFERROR(VLOOKUP($C615,הכנסות!$B:$Y,L$4-1,FALSE),""))</f>
        <v/>
      </c>
      <c r="M615" s="79" t="str">
        <f ca="1">IF($C615="סה""כ",SUM(INDIRECT(ADDRESS(6,COLUMN())&amp;":"&amp;ADDRESS(ROW()-1,COLUMN()))),IFERROR(VLOOKUP($C615,הכנסות!$B:$Y,M$4-1,FALSE),""))</f>
        <v/>
      </c>
      <c r="N615" s="79" t="str">
        <f ca="1">IF($C615="סה""כ",SUM(INDIRECT(ADDRESS(6,COLUMN())&amp;":"&amp;ADDRESS(ROW()-1,COLUMN()))),IFERROR(VLOOKUP($C615,הכנסות!$B:$Y,N$4-1,FALSE),""))</f>
        <v/>
      </c>
      <c r="O615" s="79" t="str">
        <f ca="1">IF($C615="סה""כ",SUM(INDIRECT(ADDRESS(6,COLUMN())&amp;":"&amp;ADDRESS(ROW()-1,COLUMN()))),IFERROR(VLOOKUP($C615,הכנסות!$B:$Y,O$4-1,FALSE),""))</f>
        <v/>
      </c>
    </row>
    <row r="616" spans="1:15" ht="16.5" thickBot="1" x14ac:dyDescent="0.3">
      <c r="A616" s="52">
        <f t="shared" si="10"/>
        <v>0</v>
      </c>
      <c r="C616" s="75" t="str">
        <f>IF(OR(C615="סה""כ",C615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6" s="76" t="str">
        <f>IF(C616="סה""כ","",IFERROR(VLOOKUP($C616,הכנסות!$B:$X,5,FALSE),""))</f>
        <v/>
      </c>
      <c r="E616" s="77">
        <v>167435</v>
      </c>
      <c r="F616" s="77">
        <v>114565</v>
      </c>
      <c r="G616" s="77">
        <v>145246</v>
      </c>
      <c r="H616" s="78">
        <v>251440</v>
      </c>
      <c r="I616" s="78">
        <v>201029</v>
      </c>
      <c r="J616" s="78">
        <v>265358.28000000003</v>
      </c>
      <c r="K616" s="79" t="str">
        <f ca="1">IF($C616="סה""כ",SUM(INDIRECT(ADDRESS(6,COLUMN())&amp;":"&amp;ADDRESS(ROW()-1,COLUMN()))),IFERROR(VLOOKUP($C616,הכנסות!$B:$Y,K$4-1,FALSE),""))</f>
        <v/>
      </c>
      <c r="L616" s="79" t="str">
        <f ca="1">IF($C616="סה""כ",SUM(INDIRECT(ADDRESS(6,COLUMN())&amp;":"&amp;ADDRESS(ROW()-1,COLUMN()))),IFERROR(VLOOKUP($C616,הכנסות!$B:$Y,L$4-1,FALSE),""))</f>
        <v/>
      </c>
      <c r="M616" s="79" t="str">
        <f ca="1">IF($C616="סה""כ",SUM(INDIRECT(ADDRESS(6,COLUMN())&amp;":"&amp;ADDRESS(ROW()-1,COLUMN()))),IFERROR(VLOOKUP($C616,הכנסות!$B:$Y,M$4-1,FALSE),""))</f>
        <v/>
      </c>
      <c r="N616" s="79" t="str">
        <f ca="1">IF($C616="סה""כ",SUM(INDIRECT(ADDRESS(6,COLUMN())&amp;":"&amp;ADDRESS(ROW()-1,COLUMN()))),IFERROR(VLOOKUP($C616,הכנסות!$B:$Y,N$4-1,FALSE),""))</f>
        <v/>
      </c>
      <c r="O616" s="79" t="str">
        <f ca="1">IF($C616="סה""כ",SUM(INDIRECT(ADDRESS(6,COLUMN())&amp;":"&amp;ADDRESS(ROW()-1,COLUMN()))),IFERROR(VLOOKUP($C616,הכנסות!$B:$Y,O$4-1,FALSE),""))</f>
        <v/>
      </c>
    </row>
    <row r="617" spans="1:15" ht="16.5" thickBot="1" x14ac:dyDescent="0.3">
      <c r="A617" s="52">
        <f t="shared" si="10"/>
        <v>0</v>
      </c>
      <c r="C617" s="75" t="str">
        <f>IF(OR(C616="סה""כ",C616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7" s="76" t="str">
        <f>IF(C617="סה""כ","",IFERROR(VLOOKUP($C617,הכנסות!$B:$X,5,FALSE),""))</f>
        <v/>
      </c>
      <c r="E617" s="77">
        <v>167435</v>
      </c>
      <c r="F617" s="77">
        <v>114565</v>
      </c>
      <c r="G617" s="77">
        <v>145246</v>
      </c>
      <c r="H617" s="78">
        <v>251440</v>
      </c>
      <c r="I617" s="78">
        <v>201029</v>
      </c>
      <c r="J617" s="78">
        <v>265358.28000000003</v>
      </c>
      <c r="K617" s="79" t="str">
        <f ca="1">IF($C617="סה""כ",SUM(INDIRECT(ADDRESS(6,COLUMN())&amp;":"&amp;ADDRESS(ROW()-1,COLUMN()))),IFERROR(VLOOKUP($C617,הכנסות!$B:$Y,K$4-1,FALSE),""))</f>
        <v/>
      </c>
      <c r="L617" s="79" t="str">
        <f ca="1">IF($C617="סה""כ",SUM(INDIRECT(ADDRESS(6,COLUMN())&amp;":"&amp;ADDRESS(ROW()-1,COLUMN()))),IFERROR(VLOOKUP($C617,הכנסות!$B:$Y,L$4-1,FALSE),""))</f>
        <v/>
      </c>
      <c r="M617" s="79" t="str">
        <f ca="1">IF($C617="סה""כ",SUM(INDIRECT(ADDRESS(6,COLUMN())&amp;":"&amp;ADDRESS(ROW()-1,COLUMN()))),IFERROR(VLOOKUP($C617,הכנסות!$B:$Y,M$4-1,FALSE),""))</f>
        <v/>
      </c>
      <c r="N617" s="79" t="str">
        <f ca="1">IF($C617="סה""כ",SUM(INDIRECT(ADDRESS(6,COLUMN())&amp;":"&amp;ADDRESS(ROW()-1,COLUMN()))),IFERROR(VLOOKUP($C617,הכנסות!$B:$Y,N$4-1,FALSE),""))</f>
        <v/>
      </c>
      <c r="O617" s="79" t="str">
        <f ca="1">IF($C617="סה""כ",SUM(INDIRECT(ADDRESS(6,COLUMN())&amp;":"&amp;ADDRESS(ROW()-1,COLUMN()))),IFERROR(VLOOKUP($C617,הכנסות!$B:$Y,O$4-1,FALSE),""))</f>
        <v/>
      </c>
    </row>
    <row r="618" spans="1:15" ht="16.5" thickBot="1" x14ac:dyDescent="0.3">
      <c r="A618" s="52">
        <f t="shared" si="10"/>
        <v>0</v>
      </c>
      <c r="C618" s="75" t="str">
        <f>IF(OR(C617="סה""כ",C617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8" s="76" t="str">
        <f>IF(C618="סה""כ","",IFERROR(VLOOKUP($C618,הכנסות!$B:$X,5,FALSE),""))</f>
        <v/>
      </c>
      <c r="E618" s="77">
        <v>167435</v>
      </c>
      <c r="F618" s="77">
        <v>114565</v>
      </c>
      <c r="G618" s="77">
        <v>145246</v>
      </c>
      <c r="H618" s="78">
        <v>251440</v>
      </c>
      <c r="I618" s="78">
        <v>201029</v>
      </c>
      <c r="J618" s="78">
        <v>265358.28000000003</v>
      </c>
      <c r="K618" s="79" t="str">
        <f ca="1">IF($C618="סה""כ",SUM(INDIRECT(ADDRESS(6,COLUMN())&amp;":"&amp;ADDRESS(ROW()-1,COLUMN()))),IFERROR(VLOOKUP($C618,הכנסות!$B:$Y,K$4-1,FALSE),""))</f>
        <v/>
      </c>
      <c r="L618" s="79" t="str">
        <f ca="1">IF($C618="סה""כ",SUM(INDIRECT(ADDRESS(6,COLUMN())&amp;":"&amp;ADDRESS(ROW()-1,COLUMN()))),IFERROR(VLOOKUP($C618,הכנסות!$B:$Y,L$4-1,FALSE),""))</f>
        <v/>
      </c>
      <c r="M618" s="79" t="str">
        <f ca="1">IF($C618="סה""כ",SUM(INDIRECT(ADDRESS(6,COLUMN())&amp;":"&amp;ADDRESS(ROW()-1,COLUMN()))),IFERROR(VLOOKUP($C618,הכנסות!$B:$Y,M$4-1,FALSE),""))</f>
        <v/>
      </c>
      <c r="N618" s="79" t="str">
        <f ca="1">IF($C618="סה""כ",SUM(INDIRECT(ADDRESS(6,COLUMN())&amp;":"&amp;ADDRESS(ROW()-1,COLUMN()))),IFERROR(VLOOKUP($C618,הכנסות!$B:$Y,N$4-1,FALSE),""))</f>
        <v/>
      </c>
      <c r="O618" s="79" t="str">
        <f ca="1">IF($C618="סה""כ",SUM(INDIRECT(ADDRESS(6,COLUMN())&amp;":"&amp;ADDRESS(ROW()-1,COLUMN()))),IFERROR(VLOOKUP($C618,הכנסות!$B:$Y,O$4-1,FALSE),""))</f>
        <v/>
      </c>
    </row>
    <row r="619" spans="1:15" ht="16.5" thickBot="1" x14ac:dyDescent="0.3">
      <c r="A619" s="52">
        <f t="shared" si="10"/>
        <v>0</v>
      </c>
      <c r="C619" s="75" t="str">
        <f>IF(OR(C618="סה""כ",C618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19" s="76" t="str">
        <f>IF(C619="סה""כ","",IFERROR(VLOOKUP($C619,הכנסות!$B:$X,5,FALSE),""))</f>
        <v/>
      </c>
      <c r="E619" s="77">
        <v>167435</v>
      </c>
      <c r="F619" s="77">
        <v>114565</v>
      </c>
      <c r="G619" s="77">
        <v>145246</v>
      </c>
      <c r="H619" s="78">
        <v>251440</v>
      </c>
      <c r="I619" s="78">
        <v>201029</v>
      </c>
      <c r="J619" s="78">
        <v>265358.28000000003</v>
      </c>
      <c r="K619" s="79" t="str">
        <f ca="1">IF($C619="סה""כ",SUM(INDIRECT(ADDRESS(6,COLUMN())&amp;":"&amp;ADDRESS(ROW()-1,COLUMN()))),IFERROR(VLOOKUP($C619,הכנסות!$B:$Y,K$4-1,FALSE),""))</f>
        <v/>
      </c>
      <c r="L619" s="79" t="str">
        <f ca="1">IF($C619="סה""כ",SUM(INDIRECT(ADDRESS(6,COLUMN())&amp;":"&amp;ADDRESS(ROW()-1,COLUMN()))),IFERROR(VLOOKUP($C619,הכנסות!$B:$Y,L$4-1,FALSE),""))</f>
        <v/>
      </c>
      <c r="M619" s="79" t="str">
        <f ca="1">IF($C619="סה""כ",SUM(INDIRECT(ADDRESS(6,COLUMN())&amp;":"&amp;ADDRESS(ROW()-1,COLUMN()))),IFERROR(VLOOKUP($C619,הכנסות!$B:$Y,M$4-1,FALSE),""))</f>
        <v/>
      </c>
      <c r="N619" s="79" t="str">
        <f ca="1">IF($C619="סה""כ",SUM(INDIRECT(ADDRESS(6,COLUMN())&amp;":"&amp;ADDRESS(ROW()-1,COLUMN()))),IFERROR(VLOOKUP($C619,הכנסות!$B:$Y,N$4-1,FALSE),""))</f>
        <v/>
      </c>
      <c r="O619" s="79" t="str">
        <f ca="1">IF($C619="סה""כ",SUM(INDIRECT(ADDRESS(6,COLUMN())&amp;":"&amp;ADDRESS(ROW()-1,COLUMN()))),IFERROR(VLOOKUP($C619,הכנסות!$B:$Y,O$4-1,FALSE),""))</f>
        <v/>
      </c>
    </row>
    <row r="620" spans="1:15" ht="16.5" thickBot="1" x14ac:dyDescent="0.3">
      <c r="A620" s="52">
        <f t="shared" si="10"/>
        <v>0</v>
      </c>
      <c r="C620" s="75" t="str">
        <f>IF(OR(C619="סה""כ",C619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0" s="76" t="str">
        <f>IF(C620="סה""כ","",IFERROR(VLOOKUP($C620,הכנסות!$B:$X,5,FALSE),""))</f>
        <v/>
      </c>
      <c r="E620" s="77">
        <v>167435</v>
      </c>
      <c r="F620" s="77">
        <v>114565</v>
      </c>
      <c r="G620" s="77">
        <v>145246</v>
      </c>
      <c r="H620" s="78">
        <v>251440</v>
      </c>
      <c r="I620" s="78">
        <v>201029</v>
      </c>
      <c r="J620" s="78">
        <v>265358.28000000003</v>
      </c>
      <c r="K620" s="79" t="str">
        <f ca="1">IF($C620="סה""כ",SUM(INDIRECT(ADDRESS(6,COLUMN())&amp;":"&amp;ADDRESS(ROW()-1,COLUMN()))),IFERROR(VLOOKUP($C620,הכנסות!$B:$Y,K$4-1,FALSE),""))</f>
        <v/>
      </c>
      <c r="L620" s="79" t="str">
        <f ca="1">IF($C620="סה""כ",SUM(INDIRECT(ADDRESS(6,COLUMN())&amp;":"&amp;ADDRESS(ROW()-1,COLUMN()))),IFERROR(VLOOKUP($C620,הכנסות!$B:$Y,L$4-1,FALSE),""))</f>
        <v/>
      </c>
      <c r="M620" s="79" t="str">
        <f ca="1">IF($C620="סה""כ",SUM(INDIRECT(ADDRESS(6,COLUMN())&amp;":"&amp;ADDRESS(ROW()-1,COLUMN()))),IFERROR(VLOOKUP($C620,הכנסות!$B:$Y,M$4-1,FALSE),""))</f>
        <v/>
      </c>
      <c r="N620" s="79" t="str">
        <f ca="1">IF($C620="סה""כ",SUM(INDIRECT(ADDRESS(6,COLUMN())&amp;":"&amp;ADDRESS(ROW()-1,COLUMN()))),IFERROR(VLOOKUP($C620,הכנסות!$B:$Y,N$4-1,FALSE),""))</f>
        <v/>
      </c>
      <c r="O620" s="79" t="str">
        <f ca="1">IF($C620="סה""כ",SUM(INDIRECT(ADDRESS(6,COLUMN())&amp;":"&amp;ADDRESS(ROW()-1,COLUMN()))),IFERROR(VLOOKUP($C620,הכנסות!$B:$Y,O$4-1,FALSE),""))</f>
        <v/>
      </c>
    </row>
    <row r="621" spans="1:15" ht="16.5" thickBot="1" x14ac:dyDescent="0.3">
      <c r="A621" s="52">
        <f t="shared" si="10"/>
        <v>0</v>
      </c>
      <c r="C621" s="75" t="str">
        <f>IF(OR(C620="סה""כ",C620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1" s="76" t="str">
        <f>IF(C621="סה""כ","",IFERROR(VLOOKUP($C621,הכנסות!$B:$X,5,FALSE),""))</f>
        <v/>
      </c>
      <c r="E621" s="77">
        <v>167435</v>
      </c>
      <c r="F621" s="77">
        <v>114565</v>
      </c>
      <c r="G621" s="77">
        <v>145246</v>
      </c>
      <c r="H621" s="78">
        <v>251440</v>
      </c>
      <c r="I621" s="78">
        <v>201029</v>
      </c>
      <c r="J621" s="78">
        <v>265358.28000000003</v>
      </c>
      <c r="K621" s="79" t="str">
        <f ca="1">IF($C621="סה""כ",SUM(INDIRECT(ADDRESS(6,COLUMN())&amp;":"&amp;ADDRESS(ROW()-1,COLUMN()))),IFERROR(VLOOKUP($C621,הכנסות!$B:$Y,K$4-1,FALSE),""))</f>
        <v/>
      </c>
      <c r="L621" s="79" t="str">
        <f ca="1">IF($C621="סה""כ",SUM(INDIRECT(ADDRESS(6,COLUMN())&amp;":"&amp;ADDRESS(ROW()-1,COLUMN()))),IFERROR(VLOOKUP($C621,הכנסות!$B:$Y,L$4-1,FALSE),""))</f>
        <v/>
      </c>
      <c r="M621" s="79" t="str">
        <f ca="1">IF($C621="סה""כ",SUM(INDIRECT(ADDRESS(6,COLUMN())&amp;":"&amp;ADDRESS(ROW()-1,COLUMN()))),IFERROR(VLOOKUP($C621,הכנסות!$B:$Y,M$4-1,FALSE),""))</f>
        <v/>
      </c>
      <c r="N621" s="79" t="str">
        <f ca="1">IF($C621="סה""כ",SUM(INDIRECT(ADDRESS(6,COLUMN())&amp;":"&amp;ADDRESS(ROW()-1,COLUMN()))),IFERROR(VLOOKUP($C621,הכנסות!$B:$Y,N$4-1,FALSE),""))</f>
        <v/>
      </c>
      <c r="O621" s="79" t="str">
        <f ca="1">IF($C621="סה""כ",SUM(INDIRECT(ADDRESS(6,COLUMN())&amp;":"&amp;ADDRESS(ROW()-1,COLUMN()))),IFERROR(VLOOKUP($C621,הכנסות!$B:$Y,O$4-1,FALSE),""))</f>
        <v/>
      </c>
    </row>
    <row r="622" spans="1:15" ht="16.5" thickBot="1" x14ac:dyDescent="0.3">
      <c r="A622" s="52">
        <f t="shared" si="10"/>
        <v>0</v>
      </c>
      <c r="C622" s="75" t="str">
        <f>IF(OR(C621="סה""כ",C621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2" s="76" t="str">
        <f>IF(C622="סה""כ","",IFERROR(VLOOKUP($C622,הכנסות!$B:$X,5,FALSE),""))</f>
        <v/>
      </c>
      <c r="E622" s="77">
        <v>167435</v>
      </c>
      <c r="F622" s="77">
        <v>114565</v>
      </c>
      <c r="G622" s="77">
        <v>145246</v>
      </c>
      <c r="H622" s="78">
        <v>251440</v>
      </c>
      <c r="I622" s="78">
        <v>201029</v>
      </c>
      <c r="J622" s="78">
        <v>265358.28000000003</v>
      </c>
      <c r="K622" s="79" t="str">
        <f ca="1">IF($C622="סה""כ",SUM(INDIRECT(ADDRESS(6,COLUMN())&amp;":"&amp;ADDRESS(ROW()-1,COLUMN()))),IFERROR(VLOOKUP($C622,הכנסות!$B:$Y,K$4-1,FALSE),""))</f>
        <v/>
      </c>
      <c r="L622" s="79" t="str">
        <f ca="1">IF($C622="סה""כ",SUM(INDIRECT(ADDRESS(6,COLUMN())&amp;":"&amp;ADDRESS(ROW()-1,COLUMN()))),IFERROR(VLOOKUP($C622,הכנסות!$B:$Y,L$4-1,FALSE),""))</f>
        <v/>
      </c>
      <c r="M622" s="79" t="str">
        <f ca="1">IF($C622="סה""כ",SUM(INDIRECT(ADDRESS(6,COLUMN())&amp;":"&amp;ADDRESS(ROW()-1,COLUMN()))),IFERROR(VLOOKUP($C622,הכנסות!$B:$Y,M$4-1,FALSE),""))</f>
        <v/>
      </c>
      <c r="N622" s="79" t="str">
        <f ca="1">IF($C622="סה""כ",SUM(INDIRECT(ADDRESS(6,COLUMN())&amp;":"&amp;ADDRESS(ROW()-1,COLUMN()))),IFERROR(VLOOKUP($C622,הכנסות!$B:$Y,N$4-1,FALSE),""))</f>
        <v/>
      </c>
      <c r="O622" s="79" t="str">
        <f ca="1">IF($C622="סה""כ",SUM(INDIRECT(ADDRESS(6,COLUMN())&amp;":"&amp;ADDRESS(ROW()-1,COLUMN()))),IFERROR(VLOOKUP($C622,הכנסות!$B:$Y,O$4-1,FALSE),""))</f>
        <v/>
      </c>
    </row>
    <row r="623" spans="1:15" ht="16.5" thickBot="1" x14ac:dyDescent="0.3">
      <c r="A623" s="52">
        <f t="shared" si="10"/>
        <v>0</v>
      </c>
      <c r="C623" s="75" t="str">
        <f>IF(OR(C622="סה""כ",C622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3" s="76" t="str">
        <f>IF(C623="סה""כ","",IFERROR(VLOOKUP($C623,הכנסות!$B:$X,5,FALSE),""))</f>
        <v/>
      </c>
      <c r="E623" s="77">
        <v>167435</v>
      </c>
      <c r="F623" s="77">
        <v>114565</v>
      </c>
      <c r="G623" s="77">
        <v>145246</v>
      </c>
      <c r="H623" s="78">
        <v>251440</v>
      </c>
      <c r="I623" s="78">
        <v>201029</v>
      </c>
      <c r="J623" s="78">
        <v>265358.28000000003</v>
      </c>
      <c r="K623" s="79" t="str">
        <f ca="1">IF($C623="סה""כ",SUM(INDIRECT(ADDRESS(6,COLUMN())&amp;":"&amp;ADDRESS(ROW()-1,COLUMN()))),IFERROR(VLOOKUP($C623,הכנסות!$B:$Y,K$4-1,FALSE),""))</f>
        <v/>
      </c>
      <c r="L623" s="79" t="str">
        <f ca="1">IF($C623="סה""כ",SUM(INDIRECT(ADDRESS(6,COLUMN())&amp;":"&amp;ADDRESS(ROW()-1,COLUMN()))),IFERROR(VLOOKUP($C623,הכנסות!$B:$Y,L$4-1,FALSE),""))</f>
        <v/>
      </c>
      <c r="M623" s="79" t="str">
        <f ca="1">IF($C623="סה""כ",SUM(INDIRECT(ADDRESS(6,COLUMN())&amp;":"&amp;ADDRESS(ROW()-1,COLUMN()))),IFERROR(VLOOKUP($C623,הכנסות!$B:$Y,M$4-1,FALSE),""))</f>
        <v/>
      </c>
      <c r="N623" s="79" t="str">
        <f ca="1">IF($C623="סה""כ",SUM(INDIRECT(ADDRESS(6,COLUMN())&amp;":"&amp;ADDRESS(ROW()-1,COLUMN()))),IFERROR(VLOOKUP($C623,הכנסות!$B:$Y,N$4-1,FALSE),""))</f>
        <v/>
      </c>
      <c r="O623" s="79" t="str">
        <f ca="1">IF($C623="סה""כ",SUM(INDIRECT(ADDRESS(6,COLUMN())&amp;":"&amp;ADDRESS(ROW()-1,COLUMN()))),IFERROR(VLOOKUP($C623,הכנסות!$B:$Y,O$4-1,FALSE),""))</f>
        <v/>
      </c>
    </row>
    <row r="624" spans="1:15" ht="16.5" thickBot="1" x14ac:dyDescent="0.3">
      <c r="A624" s="52">
        <f t="shared" si="10"/>
        <v>0</v>
      </c>
      <c r="C624" s="75" t="str">
        <f>IF(OR(C623="סה""כ",C623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4" s="76" t="str">
        <f>IF(C624="סה""כ","",IFERROR(VLOOKUP($C624,הכנסות!$B:$X,5,FALSE),""))</f>
        <v/>
      </c>
      <c r="E624" s="77">
        <v>167435</v>
      </c>
      <c r="F624" s="77">
        <v>114565</v>
      </c>
      <c r="G624" s="77">
        <v>145246</v>
      </c>
      <c r="H624" s="78">
        <v>251440</v>
      </c>
      <c r="I624" s="78">
        <v>201029</v>
      </c>
      <c r="J624" s="78">
        <v>265358.28000000003</v>
      </c>
      <c r="K624" s="79" t="str">
        <f ca="1">IF($C624="סה""כ",SUM(INDIRECT(ADDRESS(6,COLUMN())&amp;":"&amp;ADDRESS(ROW()-1,COLUMN()))),IFERROR(VLOOKUP($C624,הכנסות!$B:$Y,K$4-1,FALSE),""))</f>
        <v/>
      </c>
      <c r="L624" s="79" t="str">
        <f ca="1">IF($C624="סה""כ",SUM(INDIRECT(ADDRESS(6,COLUMN())&amp;":"&amp;ADDRESS(ROW()-1,COLUMN()))),IFERROR(VLOOKUP($C624,הכנסות!$B:$Y,L$4-1,FALSE),""))</f>
        <v/>
      </c>
      <c r="M624" s="79" t="str">
        <f ca="1">IF($C624="סה""כ",SUM(INDIRECT(ADDRESS(6,COLUMN())&amp;":"&amp;ADDRESS(ROW()-1,COLUMN()))),IFERROR(VLOOKUP($C624,הכנסות!$B:$Y,M$4-1,FALSE),""))</f>
        <v/>
      </c>
      <c r="N624" s="79" t="str">
        <f ca="1">IF($C624="סה""כ",SUM(INDIRECT(ADDRESS(6,COLUMN())&amp;":"&amp;ADDRESS(ROW()-1,COLUMN()))),IFERROR(VLOOKUP($C624,הכנסות!$B:$Y,N$4-1,FALSE),""))</f>
        <v/>
      </c>
      <c r="O624" s="79" t="str">
        <f ca="1">IF($C624="סה""כ",SUM(INDIRECT(ADDRESS(6,COLUMN())&amp;":"&amp;ADDRESS(ROW()-1,COLUMN()))),IFERROR(VLOOKUP($C624,הכנסות!$B:$Y,O$4-1,FALSE),""))</f>
        <v/>
      </c>
    </row>
    <row r="625" spans="1:15" ht="16.5" thickBot="1" x14ac:dyDescent="0.3">
      <c r="A625" s="52">
        <f t="shared" si="10"/>
        <v>0</v>
      </c>
      <c r="C625" s="75" t="str">
        <f>IF(OR(C624="סה""כ",C624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5" s="76" t="str">
        <f>IF(C625="סה""כ","",IFERROR(VLOOKUP($C625,הכנסות!$B:$X,5,FALSE),""))</f>
        <v/>
      </c>
      <c r="E625" s="77">
        <v>167435</v>
      </c>
      <c r="F625" s="77">
        <v>114565</v>
      </c>
      <c r="G625" s="77">
        <v>145246</v>
      </c>
      <c r="H625" s="78">
        <v>251440</v>
      </c>
      <c r="I625" s="78">
        <v>201029</v>
      </c>
      <c r="J625" s="78">
        <v>265358.28000000003</v>
      </c>
      <c r="K625" s="79" t="str">
        <f ca="1">IF($C625="סה""כ",SUM(INDIRECT(ADDRESS(6,COLUMN())&amp;":"&amp;ADDRESS(ROW()-1,COLUMN()))),IFERROR(VLOOKUP($C625,הכנסות!$B:$Y,K$4-1,FALSE),""))</f>
        <v/>
      </c>
      <c r="L625" s="79" t="str">
        <f ca="1">IF($C625="סה""כ",SUM(INDIRECT(ADDRESS(6,COLUMN())&amp;":"&amp;ADDRESS(ROW()-1,COLUMN()))),IFERROR(VLOOKUP($C625,הכנסות!$B:$Y,L$4-1,FALSE),""))</f>
        <v/>
      </c>
      <c r="M625" s="79" t="str">
        <f ca="1">IF($C625="סה""כ",SUM(INDIRECT(ADDRESS(6,COLUMN())&amp;":"&amp;ADDRESS(ROW()-1,COLUMN()))),IFERROR(VLOOKUP($C625,הכנסות!$B:$Y,M$4-1,FALSE),""))</f>
        <v/>
      </c>
      <c r="N625" s="79" t="str">
        <f ca="1">IF($C625="סה""כ",SUM(INDIRECT(ADDRESS(6,COLUMN())&amp;":"&amp;ADDRESS(ROW()-1,COLUMN()))),IFERROR(VLOOKUP($C625,הכנסות!$B:$Y,N$4-1,FALSE),""))</f>
        <v/>
      </c>
      <c r="O625" s="79" t="str">
        <f ca="1">IF($C625="סה""כ",SUM(INDIRECT(ADDRESS(6,COLUMN())&amp;":"&amp;ADDRESS(ROW()-1,COLUMN()))),IFERROR(VLOOKUP($C625,הכנסות!$B:$Y,O$4-1,FALSE),""))</f>
        <v/>
      </c>
    </row>
    <row r="626" spans="1:15" ht="16.5" thickBot="1" x14ac:dyDescent="0.3">
      <c r="A626" s="52">
        <f t="shared" si="10"/>
        <v>0</v>
      </c>
      <c r="C626" s="75" t="str">
        <f>IF(OR(C625="סה""כ",C625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6" s="76" t="str">
        <f>IF(C626="סה""כ","",IFERROR(VLOOKUP($C626,הכנסות!$B:$X,5,FALSE),""))</f>
        <v/>
      </c>
      <c r="E626" s="77">
        <v>167435</v>
      </c>
      <c r="F626" s="77">
        <v>114565</v>
      </c>
      <c r="G626" s="77">
        <v>145246</v>
      </c>
      <c r="H626" s="78">
        <v>251440</v>
      </c>
      <c r="I626" s="78">
        <v>201029</v>
      </c>
      <c r="J626" s="78">
        <v>265358.28000000003</v>
      </c>
      <c r="K626" s="79" t="str">
        <f ca="1">IF($C626="סה""כ",SUM(INDIRECT(ADDRESS(6,COLUMN())&amp;":"&amp;ADDRESS(ROW()-1,COLUMN()))),IFERROR(VLOOKUP($C626,הכנסות!$B:$Y,K$4-1,FALSE),""))</f>
        <v/>
      </c>
      <c r="L626" s="79" t="str">
        <f ca="1">IF($C626="סה""כ",SUM(INDIRECT(ADDRESS(6,COLUMN())&amp;":"&amp;ADDRESS(ROW()-1,COLUMN()))),IFERROR(VLOOKUP($C626,הכנסות!$B:$Y,L$4-1,FALSE),""))</f>
        <v/>
      </c>
      <c r="M626" s="79" t="str">
        <f ca="1">IF($C626="סה""כ",SUM(INDIRECT(ADDRESS(6,COLUMN())&amp;":"&amp;ADDRESS(ROW()-1,COLUMN()))),IFERROR(VLOOKUP($C626,הכנסות!$B:$Y,M$4-1,FALSE),""))</f>
        <v/>
      </c>
      <c r="N626" s="79" t="str">
        <f ca="1">IF($C626="סה""כ",SUM(INDIRECT(ADDRESS(6,COLUMN())&amp;":"&amp;ADDRESS(ROW()-1,COLUMN()))),IFERROR(VLOOKUP($C626,הכנסות!$B:$Y,N$4-1,FALSE),""))</f>
        <v/>
      </c>
      <c r="O626" s="79" t="str">
        <f ca="1">IF($C626="סה""כ",SUM(INDIRECT(ADDRESS(6,COLUMN())&amp;":"&amp;ADDRESS(ROW()-1,COLUMN()))),IFERROR(VLOOKUP($C626,הכנסות!$B:$Y,O$4-1,FALSE),""))</f>
        <v/>
      </c>
    </row>
    <row r="627" spans="1:15" ht="16.5" thickBot="1" x14ac:dyDescent="0.3">
      <c r="A627" s="52">
        <f t="shared" si="10"/>
        <v>0</v>
      </c>
      <c r="C627" s="75" t="str">
        <f>IF(OR(C626="סה""כ",C626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7" s="76" t="str">
        <f>IF(C627="סה""כ","",IFERROR(VLOOKUP($C627,הכנסות!$B:$X,5,FALSE),""))</f>
        <v/>
      </c>
      <c r="E627" s="77">
        <v>167435</v>
      </c>
      <c r="F627" s="77">
        <v>114565</v>
      </c>
      <c r="G627" s="77">
        <v>145246</v>
      </c>
      <c r="H627" s="78">
        <v>251440</v>
      </c>
      <c r="I627" s="78">
        <v>201029</v>
      </c>
      <c r="J627" s="78">
        <v>265358.28000000003</v>
      </c>
      <c r="K627" s="79" t="str">
        <f ca="1">IF($C627="סה""כ",SUM(INDIRECT(ADDRESS(6,COLUMN())&amp;":"&amp;ADDRESS(ROW()-1,COLUMN()))),IFERROR(VLOOKUP($C627,הכנסות!$B:$Y,K$4-1,FALSE),""))</f>
        <v/>
      </c>
      <c r="L627" s="79" t="str">
        <f ca="1">IF($C627="סה""כ",SUM(INDIRECT(ADDRESS(6,COLUMN())&amp;":"&amp;ADDRESS(ROW()-1,COLUMN()))),IFERROR(VLOOKUP($C627,הכנסות!$B:$Y,L$4-1,FALSE),""))</f>
        <v/>
      </c>
      <c r="M627" s="79" t="str">
        <f ca="1">IF($C627="סה""כ",SUM(INDIRECT(ADDRESS(6,COLUMN())&amp;":"&amp;ADDRESS(ROW()-1,COLUMN()))),IFERROR(VLOOKUP($C627,הכנסות!$B:$Y,M$4-1,FALSE),""))</f>
        <v/>
      </c>
      <c r="N627" s="79" t="str">
        <f ca="1">IF($C627="סה""כ",SUM(INDIRECT(ADDRESS(6,COLUMN())&amp;":"&amp;ADDRESS(ROW()-1,COLUMN()))),IFERROR(VLOOKUP($C627,הכנסות!$B:$Y,N$4-1,FALSE),""))</f>
        <v/>
      </c>
      <c r="O627" s="79" t="str">
        <f ca="1">IF($C627="סה""כ",SUM(INDIRECT(ADDRESS(6,COLUMN())&amp;":"&amp;ADDRESS(ROW()-1,COLUMN()))),IFERROR(VLOOKUP($C627,הכנסות!$B:$Y,O$4-1,FALSE),""))</f>
        <v/>
      </c>
    </row>
    <row r="628" spans="1:15" ht="16.5" thickBot="1" x14ac:dyDescent="0.3">
      <c r="A628" s="52">
        <f t="shared" si="10"/>
        <v>0</v>
      </c>
      <c r="C628" s="75" t="str">
        <f>IF(OR(C627="סה""כ",C627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8" s="76" t="str">
        <f>IF(C628="סה""כ","",IFERROR(VLOOKUP($C628,הכנסות!$B:$X,5,FALSE),""))</f>
        <v/>
      </c>
      <c r="E628" s="77">
        <v>167435</v>
      </c>
      <c r="F628" s="77">
        <v>114565</v>
      </c>
      <c r="G628" s="77">
        <v>145246</v>
      </c>
      <c r="H628" s="78">
        <v>251440</v>
      </c>
      <c r="I628" s="78">
        <v>201029</v>
      </c>
      <c r="J628" s="78">
        <v>265358.28000000003</v>
      </c>
      <c r="K628" s="79" t="str">
        <f ca="1">IF($C628="סה""כ",SUM(INDIRECT(ADDRESS(6,COLUMN())&amp;":"&amp;ADDRESS(ROW()-1,COLUMN()))),IFERROR(VLOOKUP($C628,הכנסות!$B:$Y,K$4-1,FALSE),""))</f>
        <v/>
      </c>
      <c r="L628" s="79" t="str">
        <f ca="1">IF($C628="סה""כ",SUM(INDIRECT(ADDRESS(6,COLUMN())&amp;":"&amp;ADDRESS(ROW()-1,COLUMN()))),IFERROR(VLOOKUP($C628,הכנסות!$B:$Y,L$4-1,FALSE),""))</f>
        <v/>
      </c>
      <c r="M628" s="79" t="str">
        <f ca="1">IF($C628="סה""כ",SUM(INDIRECT(ADDRESS(6,COLUMN())&amp;":"&amp;ADDRESS(ROW()-1,COLUMN()))),IFERROR(VLOOKUP($C628,הכנסות!$B:$Y,M$4-1,FALSE),""))</f>
        <v/>
      </c>
      <c r="N628" s="79" t="str">
        <f ca="1">IF($C628="סה""כ",SUM(INDIRECT(ADDRESS(6,COLUMN())&amp;":"&amp;ADDRESS(ROW()-1,COLUMN()))),IFERROR(VLOOKUP($C628,הכנסות!$B:$Y,N$4-1,FALSE),""))</f>
        <v/>
      </c>
      <c r="O628" s="79" t="str">
        <f ca="1">IF($C628="סה""כ",SUM(INDIRECT(ADDRESS(6,COLUMN())&amp;":"&amp;ADDRESS(ROW()-1,COLUMN()))),IFERROR(VLOOKUP($C628,הכנסות!$B:$Y,O$4-1,FALSE),""))</f>
        <v/>
      </c>
    </row>
    <row r="629" spans="1:15" ht="16.5" thickBot="1" x14ac:dyDescent="0.3">
      <c r="A629" s="52">
        <f t="shared" si="10"/>
        <v>0</v>
      </c>
      <c r="C629" s="75" t="str">
        <f>IF(OR(C628="סה""כ",C628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29" s="76" t="str">
        <f>IF(C629="סה""כ","",IFERROR(VLOOKUP($C629,הכנסות!$B:$X,5,FALSE),""))</f>
        <v/>
      </c>
      <c r="E629" s="77">
        <v>167435</v>
      </c>
      <c r="F629" s="77">
        <v>114565</v>
      </c>
      <c r="G629" s="77">
        <v>145246</v>
      </c>
      <c r="H629" s="78">
        <v>251440</v>
      </c>
      <c r="I629" s="78">
        <v>201029</v>
      </c>
      <c r="J629" s="78">
        <v>265358.28000000003</v>
      </c>
      <c r="K629" s="79" t="str">
        <f ca="1">IF($C629="סה""כ",SUM(INDIRECT(ADDRESS(6,COLUMN())&amp;":"&amp;ADDRESS(ROW()-1,COLUMN()))),IFERROR(VLOOKUP($C629,הכנסות!$B:$Y,K$4-1,FALSE),""))</f>
        <v/>
      </c>
      <c r="L629" s="79" t="str">
        <f ca="1">IF($C629="סה""כ",SUM(INDIRECT(ADDRESS(6,COLUMN())&amp;":"&amp;ADDRESS(ROW()-1,COLUMN()))),IFERROR(VLOOKUP($C629,הכנסות!$B:$Y,L$4-1,FALSE),""))</f>
        <v/>
      </c>
      <c r="M629" s="79" t="str">
        <f ca="1">IF($C629="סה""כ",SUM(INDIRECT(ADDRESS(6,COLUMN())&amp;":"&amp;ADDRESS(ROW()-1,COLUMN()))),IFERROR(VLOOKUP($C629,הכנסות!$B:$Y,M$4-1,FALSE),""))</f>
        <v/>
      </c>
      <c r="N629" s="79" t="str">
        <f ca="1">IF($C629="סה""כ",SUM(INDIRECT(ADDRESS(6,COLUMN())&amp;":"&amp;ADDRESS(ROW()-1,COLUMN()))),IFERROR(VLOOKUP($C629,הכנסות!$B:$Y,N$4-1,FALSE),""))</f>
        <v/>
      </c>
      <c r="O629" s="79" t="str">
        <f ca="1">IF($C629="סה""כ",SUM(INDIRECT(ADDRESS(6,COLUMN())&amp;":"&amp;ADDRESS(ROW()-1,COLUMN()))),IFERROR(VLOOKUP($C629,הכנסות!$B:$Y,O$4-1,FALSE),""))</f>
        <v/>
      </c>
    </row>
    <row r="630" spans="1:15" ht="16.5" thickBot="1" x14ac:dyDescent="0.3">
      <c r="A630" s="52">
        <f t="shared" si="10"/>
        <v>0</v>
      </c>
      <c r="C630" s="75" t="str">
        <f>IF(OR(C629="סה""כ",C629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0" s="76" t="str">
        <f>IF(C630="סה""כ","",IFERROR(VLOOKUP($C630,הכנסות!$B:$X,5,FALSE),""))</f>
        <v/>
      </c>
      <c r="E630" s="77">
        <v>167435</v>
      </c>
      <c r="F630" s="77">
        <v>114565</v>
      </c>
      <c r="G630" s="77">
        <v>145246</v>
      </c>
      <c r="H630" s="78">
        <v>251440</v>
      </c>
      <c r="I630" s="78">
        <v>201029</v>
      </c>
      <c r="J630" s="78">
        <v>265358.28000000003</v>
      </c>
      <c r="K630" s="79" t="str">
        <f ca="1">IF($C630="סה""כ",SUM(INDIRECT(ADDRESS(6,COLUMN())&amp;":"&amp;ADDRESS(ROW()-1,COLUMN()))),IFERROR(VLOOKUP($C630,הכנסות!$B:$Y,K$4-1,FALSE),""))</f>
        <v/>
      </c>
      <c r="L630" s="79" t="str">
        <f ca="1">IF($C630="סה""כ",SUM(INDIRECT(ADDRESS(6,COLUMN())&amp;":"&amp;ADDRESS(ROW()-1,COLUMN()))),IFERROR(VLOOKUP($C630,הכנסות!$B:$Y,L$4-1,FALSE),""))</f>
        <v/>
      </c>
      <c r="M630" s="79" t="str">
        <f ca="1">IF($C630="סה""כ",SUM(INDIRECT(ADDRESS(6,COLUMN())&amp;":"&amp;ADDRESS(ROW()-1,COLUMN()))),IFERROR(VLOOKUP($C630,הכנסות!$B:$Y,M$4-1,FALSE),""))</f>
        <v/>
      </c>
      <c r="N630" s="79" t="str">
        <f ca="1">IF($C630="סה""כ",SUM(INDIRECT(ADDRESS(6,COLUMN())&amp;":"&amp;ADDRESS(ROW()-1,COLUMN()))),IFERROR(VLOOKUP($C630,הכנסות!$B:$Y,N$4-1,FALSE),""))</f>
        <v/>
      </c>
      <c r="O630" s="79" t="str">
        <f ca="1">IF($C630="סה""כ",SUM(INDIRECT(ADDRESS(6,COLUMN())&amp;":"&amp;ADDRESS(ROW()-1,COLUMN()))),IFERROR(VLOOKUP($C630,הכנסות!$B:$Y,O$4-1,FALSE),""))</f>
        <v/>
      </c>
    </row>
    <row r="631" spans="1:15" ht="16.5" thickBot="1" x14ac:dyDescent="0.3">
      <c r="A631" s="52">
        <f t="shared" si="10"/>
        <v>0</v>
      </c>
      <c r="C631" s="75" t="str">
        <f>IF(OR(C630="סה""כ",C630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1" s="76" t="str">
        <f>IF(C631="סה""כ","",IFERROR(VLOOKUP($C631,הכנסות!$B:$X,5,FALSE),""))</f>
        <v/>
      </c>
      <c r="E631" s="77">
        <v>167435</v>
      </c>
      <c r="F631" s="77">
        <v>114565</v>
      </c>
      <c r="G631" s="77">
        <v>145246</v>
      </c>
      <c r="H631" s="78">
        <v>251440</v>
      </c>
      <c r="I631" s="78">
        <v>201029</v>
      </c>
      <c r="J631" s="78">
        <v>265358.28000000003</v>
      </c>
      <c r="K631" s="79" t="str">
        <f ca="1">IF($C631="סה""כ",SUM(INDIRECT(ADDRESS(6,COLUMN())&amp;":"&amp;ADDRESS(ROW()-1,COLUMN()))),IFERROR(VLOOKUP($C631,הכנסות!$B:$Y,K$4-1,FALSE),""))</f>
        <v/>
      </c>
      <c r="L631" s="79" t="str">
        <f ca="1">IF($C631="סה""כ",SUM(INDIRECT(ADDRESS(6,COLUMN())&amp;":"&amp;ADDRESS(ROW()-1,COLUMN()))),IFERROR(VLOOKUP($C631,הכנסות!$B:$Y,L$4-1,FALSE),""))</f>
        <v/>
      </c>
      <c r="M631" s="79" t="str">
        <f ca="1">IF($C631="סה""כ",SUM(INDIRECT(ADDRESS(6,COLUMN())&amp;":"&amp;ADDRESS(ROW()-1,COLUMN()))),IFERROR(VLOOKUP($C631,הכנסות!$B:$Y,M$4-1,FALSE),""))</f>
        <v/>
      </c>
      <c r="N631" s="79" t="str">
        <f ca="1">IF($C631="סה""כ",SUM(INDIRECT(ADDRESS(6,COLUMN())&amp;":"&amp;ADDRESS(ROW()-1,COLUMN()))),IFERROR(VLOOKUP($C631,הכנסות!$B:$Y,N$4-1,FALSE),""))</f>
        <v/>
      </c>
      <c r="O631" s="79" t="str">
        <f ca="1">IF($C631="סה""כ",SUM(INDIRECT(ADDRESS(6,COLUMN())&amp;":"&amp;ADDRESS(ROW()-1,COLUMN()))),IFERROR(VLOOKUP($C631,הכנסות!$B:$Y,O$4-1,FALSE),""))</f>
        <v/>
      </c>
    </row>
    <row r="632" spans="1:15" ht="16.5" thickBot="1" x14ac:dyDescent="0.3">
      <c r="A632" s="52">
        <f t="shared" si="10"/>
        <v>0</v>
      </c>
      <c r="C632" s="75" t="str">
        <f>IF(OR(C631="סה""כ",C631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2" s="76" t="str">
        <f>IF(C632="סה""כ","",IFERROR(VLOOKUP($C632,הכנסות!$B:$X,5,FALSE),""))</f>
        <v/>
      </c>
      <c r="E632" s="77">
        <v>167435</v>
      </c>
      <c r="F632" s="77">
        <v>114565</v>
      </c>
      <c r="G632" s="77">
        <v>145246</v>
      </c>
      <c r="H632" s="78">
        <v>251440</v>
      </c>
      <c r="I632" s="78">
        <v>201029</v>
      </c>
      <c r="J632" s="78">
        <v>265358.28000000003</v>
      </c>
      <c r="K632" s="79" t="str">
        <f ca="1">IF($C632="סה""כ",SUM(INDIRECT(ADDRESS(6,COLUMN())&amp;":"&amp;ADDRESS(ROW()-1,COLUMN()))),IFERROR(VLOOKUP($C632,הכנסות!$B:$Y,K$4-1,FALSE),""))</f>
        <v/>
      </c>
      <c r="L632" s="79" t="str">
        <f ca="1">IF($C632="סה""כ",SUM(INDIRECT(ADDRESS(6,COLUMN())&amp;":"&amp;ADDRESS(ROW()-1,COLUMN()))),IFERROR(VLOOKUP($C632,הכנסות!$B:$Y,L$4-1,FALSE),""))</f>
        <v/>
      </c>
      <c r="M632" s="79" t="str">
        <f ca="1">IF($C632="סה""כ",SUM(INDIRECT(ADDRESS(6,COLUMN())&amp;":"&amp;ADDRESS(ROW()-1,COLUMN()))),IFERROR(VLOOKUP($C632,הכנסות!$B:$Y,M$4-1,FALSE),""))</f>
        <v/>
      </c>
      <c r="N632" s="79" t="str">
        <f ca="1">IF($C632="סה""כ",SUM(INDIRECT(ADDRESS(6,COLUMN())&amp;":"&amp;ADDRESS(ROW()-1,COLUMN()))),IFERROR(VLOOKUP($C632,הכנסות!$B:$Y,N$4-1,FALSE),""))</f>
        <v/>
      </c>
      <c r="O632" s="79" t="str">
        <f ca="1">IF($C632="סה""כ",SUM(INDIRECT(ADDRESS(6,COLUMN())&amp;":"&amp;ADDRESS(ROW()-1,COLUMN()))),IFERROR(VLOOKUP($C632,הכנסות!$B:$Y,O$4-1,FALSE),""))</f>
        <v/>
      </c>
    </row>
    <row r="633" spans="1:15" ht="16.5" thickBot="1" x14ac:dyDescent="0.3">
      <c r="A633" s="52">
        <f t="shared" si="10"/>
        <v>0</v>
      </c>
      <c r="C633" s="75" t="str">
        <f>IF(OR(C632="סה""כ",C632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3" s="76" t="str">
        <f>IF(C633="סה""כ","",IFERROR(VLOOKUP($C633,הכנסות!$B:$X,5,FALSE),""))</f>
        <v/>
      </c>
      <c r="E633" s="77">
        <v>167435</v>
      </c>
      <c r="F633" s="77">
        <v>114565</v>
      </c>
      <c r="G633" s="77">
        <v>145246</v>
      </c>
      <c r="H633" s="78">
        <v>251440</v>
      </c>
      <c r="I633" s="78">
        <v>201029</v>
      </c>
      <c r="J633" s="78">
        <v>265358.28000000003</v>
      </c>
      <c r="K633" s="79" t="str">
        <f ca="1">IF($C633="סה""כ",SUM(INDIRECT(ADDRESS(6,COLUMN())&amp;":"&amp;ADDRESS(ROW()-1,COLUMN()))),IFERROR(VLOOKUP($C633,הכנסות!$B:$Y,K$4-1,FALSE),""))</f>
        <v/>
      </c>
      <c r="L633" s="79" t="str">
        <f ca="1">IF($C633="סה""כ",SUM(INDIRECT(ADDRESS(6,COLUMN())&amp;":"&amp;ADDRESS(ROW()-1,COLUMN()))),IFERROR(VLOOKUP($C633,הכנסות!$B:$Y,L$4-1,FALSE),""))</f>
        <v/>
      </c>
      <c r="M633" s="79" t="str">
        <f ca="1">IF($C633="סה""כ",SUM(INDIRECT(ADDRESS(6,COLUMN())&amp;":"&amp;ADDRESS(ROW()-1,COLUMN()))),IFERROR(VLOOKUP($C633,הכנסות!$B:$Y,M$4-1,FALSE),""))</f>
        <v/>
      </c>
      <c r="N633" s="79" t="str">
        <f ca="1">IF($C633="סה""כ",SUM(INDIRECT(ADDRESS(6,COLUMN())&amp;":"&amp;ADDRESS(ROW()-1,COLUMN()))),IFERROR(VLOOKUP($C633,הכנסות!$B:$Y,N$4-1,FALSE),""))</f>
        <v/>
      </c>
      <c r="O633" s="79" t="str">
        <f ca="1">IF($C633="סה""כ",SUM(INDIRECT(ADDRESS(6,COLUMN())&amp;":"&amp;ADDRESS(ROW()-1,COLUMN()))),IFERROR(VLOOKUP($C633,הכנסות!$B:$Y,O$4-1,FALSE),""))</f>
        <v/>
      </c>
    </row>
    <row r="634" spans="1:15" ht="16.5" thickBot="1" x14ac:dyDescent="0.3">
      <c r="A634" s="52">
        <f t="shared" si="10"/>
        <v>0</v>
      </c>
      <c r="C634" s="75" t="str">
        <f>IF(OR(C633="סה""כ",C633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4" s="76" t="str">
        <f>IF(C634="סה""כ","",IFERROR(VLOOKUP($C634,הכנסות!$B:$X,5,FALSE),""))</f>
        <v/>
      </c>
      <c r="E634" s="77">
        <v>167435</v>
      </c>
      <c r="F634" s="77">
        <v>114565</v>
      </c>
      <c r="G634" s="77">
        <v>145246</v>
      </c>
      <c r="H634" s="78">
        <v>251440</v>
      </c>
      <c r="I634" s="78">
        <v>201029</v>
      </c>
      <c r="J634" s="78">
        <v>265358.28000000003</v>
      </c>
      <c r="K634" s="79" t="str">
        <f ca="1">IF($C634="סה""כ",SUM(INDIRECT(ADDRESS(6,COLUMN())&amp;":"&amp;ADDRESS(ROW()-1,COLUMN()))),IFERROR(VLOOKUP($C634,הכנסות!$B:$Y,K$4-1,FALSE),""))</f>
        <v/>
      </c>
      <c r="L634" s="79" t="str">
        <f ca="1">IF($C634="סה""כ",SUM(INDIRECT(ADDRESS(6,COLUMN())&amp;":"&amp;ADDRESS(ROW()-1,COLUMN()))),IFERROR(VLOOKUP($C634,הכנסות!$B:$Y,L$4-1,FALSE),""))</f>
        <v/>
      </c>
      <c r="M634" s="79" t="str">
        <f ca="1">IF($C634="סה""כ",SUM(INDIRECT(ADDRESS(6,COLUMN())&amp;":"&amp;ADDRESS(ROW()-1,COLUMN()))),IFERROR(VLOOKUP($C634,הכנסות!$B:$Y,M$4-1,FALSE),""))</f>
        <v/>
      </c>
      <c r="N634" s="79" t="str">
        <f ca="1">IF($C634="סה""כ",SUM(INDIRECT(ADDRESS(6,COLUMN())&amp;":"&amp;ADDRESS(ROW()-1,COLUMN()))),IFERROR(VLOOKUP($C634,הכנסות!$B:$Y,N$4-1,FALSE),""))</f>
        <v/>
      </c>
      <c r="O634" s="79" t="str">
        <f ca="1">IF($C634="סה""כ",SUM(INDIRECT(ADDRESS(6,COLUMN())&amp;":"&amp;ADDRESS(ROW()-1,COLUMN()))),IFERROR(VLOOKUP($C634,הכנסות!$B:$Y,O$4-1,FALSE),""))</f>
        <v/>
      </c>
    </row>
    <row r="635" spans="1:15" ht="16.5" thickBot="1" x14ac:dyDescent="0.3">
      <c r="A635" s="52">
        <f t="shared" si="10"/>
        <v>0</v>
      </c>
      <c r="C635" s="75" t="str">
        <f>IF(OR(C634="סה""כ",C634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5" s="76" t="str">
        <f>IF(C635="סה""כ","",IFERROR(VLOOKUP($C635,הכנסות!$B:$X,5,FALSE),""))</f>
        <v/>
      </c>
      <c r="E635" s="77">
        <v>167435</v>
      </c>
      <c r="F635" s="77">
        <v>114565</v>
      </c>
      <c r="G635" s="77">
        <v>145246</v>
      </c>
      <c r="H635" s="78">
        <v>251440</v>
      </c>
      <c r="I635" s="78">
        <v>201029</v>
      </c>
      <c r="J635" s="78">
        <v>265358.28000000003</v>
      </c>
      <c r="K635" s="79" t="str">
        <f ca="1">IF($C635="סה""כ",SUM(INDIRECT(ADDRESS(6,COLUMN())&amp;":"&amp;ADDRESS(ROW()-1,COLUMN()))),IFERROR(VLOOKUP($C635,הכנסות!$B:$Y,K$4-1,FALSE),""))</f>
        <v/>
      </c>
      <c r="L635" s="79" t="str">
        <f ca="1">IF($C635="סה""כ",SUM(INDIRECT(ADDRESS(6,COLUMN())&amp;":"&amp;ADDRESS(ROW()-1,COLUMN()))),IFERROR(VLOOKUP($C635,הכנסות!$B:$Y,L$4-1,FALSE),""))</f>
        <v/>
      </c>
      <c r="M635" s="79" t="str">
        <f ca="1">IF($C635="סה""כ",SUM(INDIRECT(ADDRESS(6,COLUMN())&amp;":"&amp;ADDRESS(ROW()-1,COLUMN()))),IFERROR(VLOOKUP($C635,הכנסות!$B:$Y,M$4-1,FALSE),""))</f>
        <v/>
      </c>
      <c r="N635" s="79" t="str">
        <f ca="1">IF($C635="סה""כ",SUM(INDIRECT(ADDRESS(6,COLUMN())&amp;":"&amp;ADDRESS(ROW()-1,COLUMN()))),IFERROR(VLOOKUP($C635,הכנסות!$B:$Y,N$4-1,FALSE),""))</f>
        <v/>
      </c>
      <c r="O635" s="79" t="str">
        <f ca="1">IF($C635="סה""כ",SUM(INDIRECT(ADDRESS(6,COLUMN())&amp;":"&amp;ADDRESS(ROW()-1,COLUMN()))),IFERROR(VLOOKUP($C635,הכנסות!$B:$Y,O$4-1,FALSE),""))</f>
        <v/>
      </c>
    </row>
    <row r="636" spans="1:15" ht="16.5" thickBot="1" x14ac:dyDescent="0.3">
      <c r="A636" s="52">
        <f t="shared" si="10"/>
        <v>0</v>
      </c>
      <c r="C636" s="75" t="str">
        <f>IF(OR(C635="סה""כ",C635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6" s="76" t="str">
        <f>IF(C636="סה""כ","",IFERROR(VLOOKUP($C636,הכנסות!$B:$X,5,FALSE),""))</f>
        <v/>
      </c>
      <c r="E636" s="77">
        <v>167435</v>
      </c>
      <c r="F636" s="77">
        <v>114565</v>
      </c>
      <c r="G636" s="77">
        <v>145246</v>
      </c>
      <c r="H636" s="78">
        <v>251440</v>
      </c>
      <c r="I636" s="78">
        <v>201029</v>
      </c>
      <c r="J636" s="78">
        <v>265358.28000000003</v>
      </c>
      <c r="K636" s="79" t="str">
        <f ca="1">IF($C636="סה""כ",SUM(INDIRECT(ADDRESS(6,COLUMN())&amp;":"&amp;ADDRESS(ROW()-1,COLUMN()))),IFERROR(VLOOKUP($C636,הכנסות!$B:$Y,K$4-1,FALSE),""))</f>
        <v/>
      </c>
      <c r="L636" s="79" t="str">
        <f ca="1">IF($C636="סה""כ",SUM(INDIRECT(ADDRESS(6,COLUMN())&amp;":"&amp;ADDRESS(ROW()-1,COLUMN()))),IFERROR(VLOOKUP($C636,הכנסות!$B:$Y,L$4-1,FALSE),""))</f>
        <v/>
      </c>
      <c r="M636" s="79" t="str">
        <f ca="1">IF($C636="סה""כ",SUM(INDIRECT(ADDRESS(6,COLUMN())&amp;":"&amp;ADDRESS(ROW()-1,COLUMN()))),IFERROR(VLOOKUP($C636,הכנסות!$B:$Y,M$4-1,FALSE),""))</f>
        <v/>
      </c>
      <c r="N636" s="79" t="str">
        <f ca="1">IF($C636="סה""כ",SUM(INDIRECT(ADDRESS(6,COLUMN())&amp;":"&amp;ADDRESS(ROW()-1,COLUMN()))),IFERROR(VLOOKUP($C636,הכנסות!$B:$Y,N$4-1,FALSE),""))</f>
        <v/>
      </c>
      <c r="O636" s="79" t="str">
        <f ca="1">IF($C636="סה""כ",SUM(INDIRECT(ADDRESS(6,COLUMN())&amp;":"&amp;ADDRESS(ROW()-1,COLUMN()))),IFERROR(VLOOKUP($C636,הכנסות!$B:$Y,O$4-1,FALSE),""))</f>
        <v/>
      </c>
    </row>
    <row r="637" spans="1:15" ht="16.5" thickBot="1" x14ac:dyDescent="0.3">
      <c r="A637" s="52">
        <f t="shared" si="10"/>
        <v>0</v>
      </c>
      <c r="C637" s="75" t="str">
        <f>IF(OR(C636="סה""כ",C636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7" s="76" t="str">
        <f>IF(C637="סה""כ","",IFERROR(VLOOKUP($C637,הכנסות!$B:$X,5,FALSE),""))</f>
        <v/>
      </c>
      <c r="E637" s="77">
        <v>167435</v>
      </c>
      <c r="F637" s="77">
        <v>114565</v>
      </c>
      <c r="G637" s="77">
        <v>145246</v>
      </c>
      <c r="H637" s="78">
        <v>251440</v>
      </c>
      <c r="I637" s="78">
        <v>201029</v>
      </c>
      <c r="J637" s="78">
        <v>265358.28000000003</v>
      </c>
      <c r="K637" s="79" t="str">
        <f ca="1">IF($C637="סה""כ",SUM(INDIRECT(ADDRESS(6,COLUMN())&amp;":"&amp;ADDRESS(ROW()-1,COLUMN()))),IFERROR(VLOOKUP($C637,הכנסות!$B:$Y,K$4-1,FALSE),""))</f>
        <v/>
      </c>
      <c r="L637" s="79" t="str">
        <f ca="1">IF($C637="סה""כ",SUM(INDIRECT(ADDRESS(6,COLUMN())&amp;":"&amp;ADDRESS(ROW()-1,COLUMN()))),IFERROR(VLOOKUP($C637,הכנסות!$B:$Y,L$4-1,FALSE),""))</f>
        <v/>
      </c>
      <c r="M637" s="79" t="str">
        <f ca="1">IF($C637="סה""כ",SUM(INDIRECT(ADDRESS(6,COLUMN())&amp;":"&amp;ADDRESS(ROW()-1,COLUMN()))),IFERROR(VLOOKUP($C637,הכנסות!$B:$Y,M$4-1,FALSE),""))</f>
        <v/>
      </c>
      <c r="N637" s="79" t="str">
        <f ca="1">IF($C637="סה""כ",SUM(INDIRECT(ADDRESS(6,COLUMN())&amp;":"&amp;ADDRESS(ROW()-1,COLUMN()))),IFERROR(VLOOKUP($C637,הכנסות!$B:$Y,N$4-1,FALSE),""))</f>
        <v/>
      </c>
      <c r="O637" s="79" t="str">
        <f ca="1">IF($C637="סה""כ",SUM(INDIRECT(ADDRESS(6,COLUMN())&amp;":"&amp;ADDRESS(ROW()-1,COLUMN()))),IFERROR(VLOOKUP($C637,הכנסות!$B:$Y,O$4-1,FALSE),""))</f>
        <v/>
      </c>
    </row>
    <row r="638" spans="1:15" ht="16.5" thickBot="1" x14ac:dyDescent="0.3">
      <c r="A638" s="52">
        <f t="shared" si="10"/>
        <v>0</v>
      </c>
      <c r="C638" s="75" t="str">
        <f>IF(OR(C637="סה""כ",C637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8" s="76" t="str">
        <f>IF(C638="סה""כ","",IFERROR(VLOOKUP($C638,הכנסות!$B:$X,5,FALSE),""))</f>
        <v/>
      </c>
      <c r="E638" s="77">
        <v>167435</v>
      </c>
      <c r="F638" s="77">
        <v>114565</v>
      </c>
      <c r="G638" s="77">
        <v>145246</v>
      </c>
      <c r="H638" s="78">
        <v>251440</v>
      </c>
      <c r="I638" s="78">
        <v>201029</v>
      </c>
      <c r="J638" s="78">
        <v>265358.28000000003</v>
      </c>
      <c r="K638" s="79" t="str">
        <f ca="1">IF($C638="סה""כ",SUM(INDIRECT(ADDRESS(6,COLUMN())&amp;":"&amp;ADDRESS(ROW()-1,COLUMN()))),IFERROR(VLOOKUP($C638,הכנסות!$B:$Y,K$4-1,FALSE),""))</f>
        <v/>
      </c>
      <c r="L638" s="79" t="str">
        <f ca="1">IF($C638="סה""כ",SUM(INDIRECT(ADDRESS(6,COLUMN())&amp;":"&amp;ADDRESS(ROW()-1,COLUMN()))),IFERROR(VLOOKUP($C638,הכנסות!$B:$Y,L$4-1,FALSE),""))</f>
        <v/>
      </c>
      <c r="M638" s="79" t="str">
        <f ca="1">IF($C638="סה""כ",SUM(INDIRECT(ADDRESS(6,COLUMN())&amp;":"&amp;ADDRESS(ROW()-1,COLUMN()))),IFERROR(VLOOKUP($C638,הכנסות!$B:$Y,M$4-1,FALSE),""))</f>
        <v/>
      </c>
      <c r="N638" s="79" t="str">
        <f ca="1">IF($C638="סה""כ",SUM(INDIRECT(ADDRESS(6,COLUMN())&amp;":"&amp;ADDRESS(ROW()-1,COLUMN()))),IFERROR(VLOOKUP($C638,הכנסות!$B:$Y,N$4-1,FALSE),""))</f>
        <v/>
      </c>
      <c r="O638" s="79" t="str">
        <f ca="1">IF($C638="סה""כ",SUM(INDIRECT(ADDRESS(6,COLUMN())&amp;":"&amp;ADDRESS(ROW()-1,COLUMN()))),IFERROR(VLOOKUP($C638,הכנסות!$B:$Y,O$4-1,FALSE),""))</f>
        <v/>
      </c>
    </row>
    <row r="639" spans="1:15" ht="16.5" thickBot="1" x14ac:dyDescent="0.3">
      <c r="A639" s="52">
        <f t="shared" si="10"/>
        <v>0</v>
      </c>
      <c r="C639" s="75" t="str">
        <f>IF(OR(C638="סה""כ",C638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39" s="76" t="str">
        <f>IF(C639="סה""כ","",IFERROR(VLOOKUP($C639,הכנסות!$B:$X,5,FALSE),""))</f>
        <v/>
      </c>
      <c r="E639" s="77">
        <v>167435</v>
      </c>
      <c r="F639" s="77">
        <v>114565</v>
      </c>
      <c r="G639" s="77">
        <v>145246</v>
      </c>
      <c r="H639" s="78">
        <v>251440</v>
      </c>
      <c r="I639" s="78">
        <v>201029</v>
      </c>
      <c r="J639" s="78">
        <v>265358.28000000003</v>
      </c>
      <c r="K639" s="79" t="str">
        <f ca="1">IF($C639="סה""כ",SUM(INDIRECT(ADDRESS(6,COLUMN())&amp;":"&amp;ADDRESS(ROW()-1,COLUMN()))),IFERROR(VLOOKUP($C639,הכנסות!$B:$Y,K$4-1,FALSE),""))</f>
        <v/>
      </c>
      <c r="L639" s="79" t="str">
        <f ca="1">IF($C639="סה""כ",SUM(INDIRECT(ADDRESS(6,COLUMN())&amp;":"&amp;ADDRESS(ROW()-1,COLUMN()))),IFERROR(VLOOKUP($C639,הכנסות!$B:$Y,L$4-1,FALSE),""))</f>
        <v/>
      </c>
      <c r="M639" s="79" t="str">
        <f ca="1">IF($C639="סה""כ",SUM(INDIRECT(ADDRESS(6,COLUMN())&amp;":"&amp;ADDRESS(ROW()-1,COLUMN()))),IFERROR(VLOOKUP($C639,הכנסות!$B:$Y,M$4-1,FALSE),""))</f>
        <v/>
      </c>
      <c r="N639" s="79" t="str">
        <f ca="1">IF($C639="סה""כ",SUM(INDIRECT(ADDRESS(6,COLUMN())&amp;":"&amp;ADDRESS(ROW()-1,COLUMN()))),IFERROR(VLOOKUP($C639,הכנסות!$B:$Y,N$4-1,FALSE),""))</f>
        <v/>
      </c>
      <c r="O639" s="79" t="str">
        <f ca="1">IF($C639="סה""כ",SUM(INDIRECT(ADDRESS(6,COLUMN())&amp;":"&amp;ADDRESS(ROW()-1,COLUMN()))),IFERROR(VLOOKUP($C639,הכנסות!$B:$Y,O$4-1,FALSE),""))</f>
        <v/>
      </c>
    </row>
    <row r="640" spans="1:15" ht="16.5" thickBot="1" x14ac:dyDescent="0.3">
      <c r="A640" s="52">
        <f t="shared" si="10"/>
        <v>0</v>
      </c>
      <c r="C640" s="75" t="str">
        <f>IF(OR(C639="סה""כ",C639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40" s="76" t="str">
        <f>IF(C640="סה""כ","",IFERROR(VLOOKUP($C640,הכנסות!$B:$X,5,FALSE),""))</f>
        <v/>
      </c>
      <c r="E640" s="77">
        <v>167435</v>
      </c>
      <c r="F640" s="77">
        <v>114565</v>
      </c>
      <c r="G640" s="77">
        <v>145246</v>
      </c>
      <c r="H640" s="78">
        <v>251440</v>
      </c>
      <c r="I640" s="78">
        <v>201029</v>
      </c>
      <c r="J640" s="78">
        <v>265358.28000000003</v>
      </c>
      <c r="K640" s="79" t="str">
        <f ca="1">IF($C640="סה""כ",SUM(INDIRECT(ADDRESS(6,COLUMN())&amp;":"&amp;ADDRESS(ROW()-1,COLUMN()))),IFERROR(VLOOKUP($C640,הכנסות!$B:$Y,K$4-1,FALSE),""))</f>
        <v/>
      </c>
      <c r="L640" s="79" t="str">
        <f ca="1">IF($C640="סה""כ",SUM(INDIRECT(ADDRESS(6,COLUMN())&amp;":"&amp;ADDRESS(ROW()-1,COLUMN()))),IFERROR(VLOOKUP($C640,הכנסות!$B:$Y,L$4-1,FALSE),""))</f>
        <v/>
      </c>
      <c r="M640" s="79" t="str">
        <f ca="1">IF($C640="סה""כ",SUM(INDIRECT(ADDRESS(6,COLUMN())&amp;":"&amp;ADDRESS(ROW()-1,COLUMN()))),IFERROR(VLOOKUP($C640,הכנסות!$B:$Y,M$4-1,FALSE),""))</f>
        <v/>
      </c>
      <c r="N640" s="79" t="str">
        <f ca="1">IF($C640="סה""כ",SUM(INDIRECT(ADDRESS(6,COLUMN())&amp;":"&amp;ADDRESS(ROW()-1,COLUMN()))),IFERROR(VLOOKUP($C640,הכנסות!$B:$Y,N$4-1,FALSE),""))</f>
        <v/>
      </c>
      <c r="O640" s="79" t="str">
        <f ca="1">IF($C640="סה""כ",SUM(INDIRECT(ADDRESS(6,COLUMN())&amp;":"&amp;ADDRESS(ROW()-1,COLUMN()))),IFERROR(VLOOKUP($C640,הכנסות!$B:$Y,O$4-1,FALSE),""))</f>
        <v/>
      </c>
    </row>
    <row r="641" spans="1:15" ht="16.5" thickBot="1" x14ac:dyDescent="0.3">
      <c r="A641" s="52">
        <f t="shared" si="10"/>
        <v>0</v>
      </c>
      <c r="C641" s="75" t="str">
        <f>IF(OR(C640="סה""כ",C640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41" s="76" t="str">
        <f>IF(C641="סה""כ","",IFERROR(VLOOKUP($C641,הכנסות!$B:$X,5,FALSE),""))</f>
        <v/>
      </c>
      <c r="E641" s="77">
        <v>167435</v>
      </c>
      <c r="F641" s="77">
        <v>114565</v>
      </c>
      <c r="G641" s="77">
        <v>145246</v>
      </c>
      <c r="H641" s="78">
        <v>251440</v>
      </c>
      <c r="I641" s="78">
        <v>201029</v>
      </c>
      <c r="J641" s="78">
        <v>265358.28000000003</v>
      </c>
      <c r="K641" s="79" t="str">
        <f ca="1">IF($C641="סה""כ",SUM(INDIRECT(ADDRESS(6,COLUMN())&amp;":"&amp;ADDRESS(ROW()-1,COLUMN()))),IFERROR(VLOOKUP($C641,הכנסות!$B:$Y,K$4-1,FALSE),""))</f>
        <v/>
      </c>
      <c r="L641" s="79" t="str">
        <f ca="1">IF($C641="סה""כ",SUM(INDIRECT(ADDRESS(6,COLUMN())&amp;":"&amp;ADDRESS(ROW()-1,COLUMN()))),IFERROR(VLOOKUP($C641,הכנסות!$B:$Y,L$4-1,FALSE),""))</f>
        <v/>
      </c>
      <c r="M641" s="79" t="str">
        <f ca="1">IF($C641="סה""כ",SUM(INDIRECT(ADDRESS(6,COLUMN())&amp;":"&amp;ADDRESS(ROW()-1,COLUMN()))),IFERROR(VLOOKUP($C641,הכנסות!$B:$Y,M$4-1,FALSE),""))</f>
        <v/>
      </c>
      <c r="N641" s="79" t="str">
        <f ca="1">IF($C641="סה""כ",SUM(INDIRECT(ADDRESS(6,COLUMN())&amp;":"&amp;ADDRESS(ROW()-1,COLUMN()))),IFERROR(VLOOKUP($C641,הכנסות!$B:$Y,N$4-1,FALSE),""))</f>
        <v/>
      </c>
      <c r="O641" s="79" t="str">
        <f ca="1">IF($C641="סה""כ",SUM(INDIRECT(ADDRESS(6,COLUMN())&amp;":"&amp;ADDRESS(ROW()-1,COLUMN()))),IFERROR(VLOOKUP($C641,הכנסות!$B:$Y,O$4-1,FALSE),""))</f>
        <v/>
      </c>
    </row>
    <row r="642" spans="1:15" ht="16.5" thickBot="1" x14ac:dyDescent="0.3">
      <c r="A642" s="52">
        <f t="shared" si="10"/>
        <v>0</v>
      </c>
      <c r="C642" s="75" t="str">
        <f>IF(OR(C641="סה""כ",C641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42" s="76" t="str">
        <f>IF(C642="סה""כ","",IFERROR(VLOOKUP($C642,הכנסות!$B:$X,5,FALSE),""))</f>
        <v/>
      </c>
      <c r="E642" s="77">
        <v>167435</v>
      </c>
      <c r="F642" s="77">
        <v>114565</v>
      </c>
      <c r="G642" s="77">
        <v>145246</v>
      </c>
      <c r="H642" s="78">
        <v>251440</v>
      </c>
      <c r="I642" s="78">
        <v>201029</v>
      </c>
      <c r="J642" s="78">
        <v>265358.28000000003</v>
      </c>
      <c r="K642" s="79" t="str">
        <f ca="1">IF($C642="סה""כ",SUM(INDIRECT(ADDRESS(6,COLUMN())&amp;":"&amp;ADDRESS(ROW()-1,COLUMN()))),IFERROR(VLOOKUP($C642,הכנסות!$B:$Y,K$4-1,FALSE),""))</f>
        <v/>
      </c>
      <c r="L642" s="79" t="str">
        <f ca="1">IF($C642="סה""כ",SUM(INDIRECT(ADDRESS(6,COLUMN())&amp;":"&amp;ADDRESS(ROW()-1,COLUMN()))),IFERROR(VLOOKUP($C642,הכנסות!$B:$Y,L$4-1,FALSE),""))</f>
        <v/>
      </c>
      <c r="M642" s="79" t="str">
        <f ca="1">IF($C642="סה""כ",SUM(INDIRECT(ADDRESS(6,COLUMN())&amp;":"&amp;ADDRESS(ROW()-1,COLUMN()))),IFERROR(VLOOKUP($C642,הכנסות!$B:$Y,M$4-1,FALSE),""))</f>
        <v/>
      </c>
      <c r="N642" s="79" t="str">
        <f ca="1">IF($C642="סה""כ",SUM(INDIRECT(ADDRESS(6,COLUMN())&amp;":"&amp;ADDRESS(ROW()-1,COLUMN()))),IFERROR(VLOOKUP($C642,הכנסות!$B:$Y,N$4-1,FALSE),""))</f>
        <v/>
      </c>
      <c r="O642" s="79" t="str">
        <f ca="1">IF($C642="סה""כ",SUM(INDIRECT(ADDRESS(6,COLUMN())&amp;":"&amp;ADDRESS(ROW()-1,COLUMN()))),IFERROR(VLOOKUP($C642,הכנסות!$B:$Y,O$4-1,FALSE),""))</f>
        <v/>
      </c>
    </row>
    <row r="643" spans="1:15" x14ac:dyDescent="0.25">
      <c r="A643" s="52">
        <f t="shared" si="10"/>
        <v>0</v>
      </c>
      <c r="C643" s="75" t="str">
        <f>IF(OR(C642="סה""כ",C642=""),"",IF(IFERROR(_xlfn.AGGREGATE(15,6,הכנסות!$B$1:$B$1003*1/--(הכנסות!$E$1:$E$1003=LEFT($P$5,2)),ROW()-5),"")&lt;2000000000,IFERROR(_xlfn.AGGREGATE(15,6,הכנסות!$B$1:$B$1003*1/--(הכנסות!$E$1:$E$1003=LEFT($P$5,2)),ROW()-5),""),"סה""כ"))</f>
        <v/>
      </c>
      <c r="D643" s="76" t="str">
        <f>IF(C643="סה""כ","",IFERROR(VLOOKUP($C643,הכנסות!$B:$X,5,FALSE),""))</f>
        <v/>
      </c>
      <c r="E643" s="77">
        <v>167435</v>
      </c>
      <c r="F643" s="77">
        <v>114565</v>
      </c>
      <c r="G643" s="77">
        <v>145246</v>
      </c>
      <c r="H643" s="78">
        <v>251440</v>
      </c>
      <c r="I643" s="78">
        <v>201029</v>
      </c>
      <c r="J643" s="78">
        <v>265358.28000000003</v>
      </c>
      <c r="K643" s="79" t="str">
        <f ca="1">IF($C643="סה""כ",SUM(INDIRECT(ADDRESS(6,COLUMN())&amp;":"&amp;ADDRESS(ROW()-1,COLUMN()))),IFERROR(VLOOKUP($C643,הכנסות!$B:$Y,K$4-1,FALSE),""))</f>
        <v/>
      </c>
      <c r="L643" s="79" t="str">
        <f ca="1">IF($C643="סה""כ",SUM(INDIRECT(ADDRESS(6,COLUMN())&amp;":"&amp;ADDRESS(ROW()-1,COLUMN()))),IFERROR(VLOOKUP($C643,הכנסות!$B:$Y,L$4-1,FALSE),""))</f>
        <v/>
      </c>
      <c r="M643" s="79" t="str">
        <f ca="1">IF($C643="סה""כ",SUM(INDIRECT(ADDRESS(6,COLUMN())&amp;":"&amp;ADDRESS(ROW()-1,COLUMN()))),IFERROR(VLOOKUP($C643,הכנסות!$B:$Y,M$4-1,FALSE),""))</f>
        <v/>
      </c>
      <c r="N643" s="79" t="str">
        <f ca="1">IF($C643="סה""כ",SUM(INDIRECT(ADDRESS(6,COLUMN())&amp;":"&amp;ADDRESS(ROW()-1,COLUMN()))),IFERROR(VLOOKUP($C643,הכנסות!$B:$Y,N$4-1,FALSE),""))</f>
        <v/>
      </c>
      <c r="O643" s="79" t="str">
        <f ca="1">IF($C643="סה""כ",SUM(INDIRECT(ADDRESS(6,COLUMN())&amp;":"&amp;ADDRESS(ROW()-1,COLUMN()))),IFERROR(VLOOKUP($C643,הכנסות!$B:$Y,O$4-1,FALSE),""))</f>
        <v/>
      </c>
    </row>
  </sheetData>
  <sheetProtection password="C75A" sheet="1" objects="1" scenarios="1"/>
  <conditionalFormatting sqref="K5:O5">
    <cfRule type="expression" dxfId="1" priority="1">
      <formula>AND($C5&lt;"400",$C5&gt;"0")</formula>
    </cfRule>
  </conditionalFormatting>
  <conditionalFormatting sqref="C6:O643">
    <cfRule type="expression" dxfId="0" priority="2">
      <formula>$C6=$Q$1</formula>
    </cfRule>
  </conditionalFormatting>
  <pageMargins left="0.74803149606299213" right="0.74803149606299213" top="0.98425196850393704" bottom="0.98425196850393704" header="0.51181102362204722" footer="0.51181102362204722"/>
  <pageSetup paperSize="9" scale="5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60"/>
  <sheetViews>
    <sheetView rightToLeft="1" workbookViewId="0">
      <selection activeCell="E1" sqref="E1"/>
    </sheetView>
  </sheetViews>
  <sheetFormatPr defaultRowHeight="14.25" x14ac:dyDescent="0.2"/>
  <cols>
    <col min="1" max="1" width="10.875" bestFit="1" customWidth="1"/>
    <col min="2" max="2" width="26.375" bestFit="1" customWidth="1"/>
    <col min="3" max="3" width="10.375" bestFit="1" customWidth="1"/>
    <col min="4" max="6" width="10.375" customWidth="1"/>
    <col min="7" max="7" width="13.125" bestFit="1" customWidth="1"/>
  </cols>
  <sheetData>
    <row r="1" spans="1:57" x14ac:dyDescent="0.2">
      <c r="A1" t="s">
        <v>0</v>
      </c>
      <c r="B1" t="s">
        <v>1</v>
      </c>
      <c r="C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</row>
    <row r="2" spans="1:57" x14ac:dyDescent="0.2">
      <c r="A2">
        <v>1110000111</v>
      </c>
      <c r="B2" t="s">
        <v>54</v>
      </c>
      <c r="C2">
        <v>0</v>
      </c>
      <c r="G2" s="1">
        <v>-2230505.62</v>
      </c>
      <c r="H2">
        <v>0</v>
      </c>
      <c r="I2" s="1">
        <v>-2230505.62</v>
      </c>
      <c r="J2" s="1">
        <v>2230505.62</v>
      </c>
      <c r="K2">
        <v>0</v>
      </c>
      <c r="L2">
        <v>0</v>
      </c>
      <c r="M2" s="1">
        <v>-2230505.62</v>
      </c>
      <c r="N2">
        <v>0</v>
      </c>
      <c r="O2" s="1">
        <v>-2230505.62</v>
      </c>
      <c r="P2" s="1">
        <v>2230505.62</v>
      </c>
      <c r="Q2">
        <v>0</v>
      </c>
      <c r="R2">
        <v>0</v>
      </c>
      <c r="S2">
        <v>0</v>
      </c>
      <c r="T2">
        <v>0</v>
      </c>
      <c r="U2">
        <v>0</v>
      </c>
      <c r="V2" s="1">
        <v>2230505.62</v>
      </c>
      <c r="W2">
        <v>0</v>
      </c>
      <c r="X2" s="1">
        <v>2230505.62</v>
      </c>
      <c r="Y2">
        <v>11</v>
      </c>
      <c r="Z2" t="s">
        <v>55</v>
      </c>
      <c r="AA2">
        <v>0</v>
      </c>
      <c r="AB2" t="str">
        <f>""</f>
        <v/>
      </c>
      <c r="AC2">
        <v>0</v>
      </c>
      <c r="AD2" t="str">
        <f>""</f>
        <v/>
      </c>
      <c r="AE2">
        <v>0</v>
      </c>
      <c r="AF2" t="str">
        <f>""</f>
        <v/>
      </c>
      <c r="AG2">
        <v>0</v>
      </c>
      <c r="AH2" t="str">
        <f>""</f>
        <v/>
      </c>
      <c r="AI2">
        <v>0</v>
      </c>
      <c r="AJ2" t="str">
        <f>""</f>
        <v/>
      </c>
      <c r="AK2">
        <v>0</v>
      </c>
      <c r="AL2" t="str">
        <f>""</f>
        <v/>
      </c>
      <c r="AM2">
        <v>0</v>
      </c>
      <c r="AN2" t="str">
        <f>""</f>
        <v/>
      </c>
      <c r="AO2">
        <v>0</v>
      </c>
      <c r="AP2" t="str">
        <f>""</f>
        <v/>
      </c>
      <c r="AQ2">
        <v>0</v>
      </c>
      <c r="AR2" t="str">
        <f>""</f>
        <v/>
      </c>
      <c r="AS2">
        <v>0</v>
      </c>
      <c r="AT2" t="str">
        <f>""</f>
        <v/>
      </c>
      <c r="AU2" t="s">
        <v>56</v>
      </c>
      <c r="AV2" t="s">
        <v>57</v>
      </c>
      <c r="AW2">
        <v>0</v>
      </c>
      <c r="AX2" t="str">
        <f>""</f>
        <v/>
      </c>
      <c r="AY2">
        <v>2015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</row>
    <row r="3" spans="1:57" x14ac:dyDescent="0.2">
      <c r="A3">
        <v>1111000111</v>
      </c>
      <c r="B3" t="s">
        <v>58</v>
      </c>
      <c r="C3">
        <v>0</v>
      </c>
      <c r="G3" s="1">
        <v>-172812.4</v>
      </c>
      <c r="H3">
        <v>0</v>
      </c>
      <c r="I3" s="1">
        <v>-172812.4</v>
      </c>
      <c r="J3" s="1">
        <v>172812.4</v>
      </c>
      <c r="K3">
        <v>0</v>
      </c>
      <c r="L3">
        <v>0</v>
      </c>
      <c r="M3" s="1">
        <v>-172812.4</v>
      </c>
      <c r="N3">
        <v>0</v>
      </c>
      <c r="O3" s="1">
        <v>-172812.4</v>
      </c>
      <c r="P3" s="1">
        <v>172812.4</v>
      </c>
      <c r="Q3">
        <v>0</v>
      </c>
      <c r="R3">
        <v>0</v>
      </c>
      <c r="S3">
        <v>0</v>
      </c>
      <c r="T3">
        <v>0</v>
      </c>
      <c r="U3">
        <v>0</v>
      </c>
      <c r="V3" s="1">
        <v>172812.4</v>
      </c>
      <c r="W3">
        <v>0</v>
      </c>
      <c r="X3" s="1">
        <v>172812.4</v>
      </c>
      <c r="Y3">
        <v>0</v>
      </c>
      <c r="Z3" t="str">
        <f>""</f>
        <v/>
      </c>
      <c r="AA3">
        <v>0</v>
      </c>
      <c r="AB3" t="str">
        <f>""</f>
        <v/>
      </c>
      <c r="AC3">
        <v>0</v>
      </c>
      <c r="AD3" t="str">
        <f>""</f>
        <v/>
      </c>
      <c r="AE3">
        <v>0</v>
      </c>
      <c r="AF3" t="str">
        <f>""</f>
        <v/>
      </c>
      <c r="AG3">
        <v>0</v>
      </c>
      <c r="AH3" t="str">
        <f>""</f>
        <v/>
      </c>
      <c r="AI3">
        <v>0</v>
      </c>
      <c r="AJ3" t="str">
        <f>""</f>
        <v/>
      </c>
      <c r="AK3">
        <v>0</v>
      </c>
      <c r="AL3" t="str">
        <f>""</f>
        <v/>
      </c>
      <c r="AM3">
        <v>0</v>
      </c>
      <c r="AN3" t="str">
        <f>""</f>
        <v/>
      </c>
      <c r="AO3">
        <v>0</v>
      </c>
      <c r="AP3" t="str">
        <f>""</f>
        <v/>
      </c>
      <c r="AQ3">
        <v>0</v>
      </c>
      <c r="AR3" t="str">
        <f>""</f>
        <v/>
      </c>
      <c r="AS3">
        <v>0</v>
      </c>
      <c r="AT3" t="str">
        <f>""</f>
        <v/>
      </c>
      <c r="AU3" t="s">
        <v>56</v>
      </c>
      <c r="AV3" t="s">
        <v>57</v>
      </c>
      <c r="AW3">
        <v>0</v>
      </c>
      <c r="AX3" t="str">
        <f>""</f>
        <v/>
      </c>
      <c r="AY3">
        <v>2015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</row>
    <row r="4" spans="1:57" x14ac:dyDescent="0.2">
      <c r="A4">
        <v>1111100100</v>
      </c>
      <c r="B4" t="s">
        <v>59</v>
      </c>
      <c r="C4" s="2">
        <v>-21000000</v>
      </c>
      <c r="D4" s="2"/>
      <c r="E4" s="2"/>
      <c r="F4" s="2"/>
      <c r="G4" s="1">
        <v>-20830925.600000001</v>
      </c>
      <c r="H4">
        <v>0</v>
      </c>
      <c r="I4" s="1">
        <v>-20830925.600000001</v>
      </c>
      <c r="J4" s="1">
        <v>-169074.4</v>
      </c>
      <c r="K4">
        <v>99.19</v>
      </c>
      <c r="L4" s="2">
        <v>-21000000</v>
      </c>
      <c r="M4" s="1">
        <v>-20830925.600000001</v>
      </c>
      <c r="N4">
        <v>0</v>
      </c>
      <c r="O4" s="1">
        <v>-20830925.600000001</v>
      </c>
      <c r="P4" s="1">
        <v>-169074.4</v>
      </c>
      <c r="Q4">
        <v>99.19</v>
      </c>
      <c r="R4">
        <v>0</v>
      </c>
      <c r="S4">
        <v>0</v>
      </c>
      <c r="T4">
        <v>0</v>
      </c>
      <c r="U4" s="2">
        <v>-21000000</v>
      </c>
      <c r="V4" s="1">
        <v>-169074.4</v>
      </c>
      <c r="W4" s="2">
        <v>-21000000</v>
      </c>
      <c r="X4" s="1">
        <v>-169074.4</v>
      </c>
      <c r="Y4">
        <v>11</v>
      </c>
      <c r="Z4" t="s">
        <v>55</v>
      </c>
      <c r="AA4">
        <v>0</v>
      </c>
      <c r="AB4" t="str">
        <f>""</f>
        <v/>
      </c>
      <c r="AC4">
        <v>0</v>
      </c>
      <c r="AD4" t="str">
        <f>""</f>
        <v/>
      </c>
      <c r="AE4">
        <v>0</v>
      </c>
      <c r="AF4" t="str">
        <f>""</f>
        <v/>
      </c>
      <c r="AG4">
        <v>0</v>
      </c>
      <c r="AH4" t="str">
        <f>""</f>
        <v/>
      </c>
      <c r="AI4">
        <v>0</v>
      </c>
      <c r="AJ4" t="str">
        <f>""</f>
        <v/>
      </c>
      <c r="AK4">
        <v>0</v>
      </c>
      <c r="AL4" t="str">
        <f>""</f>
        <v/>
      </c>
      <c r="AM4">
        <v>0</v>
      </c>
      <c r="AN4" t="str">
        <f>""</f>
        <v/>
      </c>
      <c r="AO4">
        <v>0</v>
      </c>
      <c r="AP4" t="str">
        <f>""</f>
        <v/>
      </c>
      <c r="AQ4">
        <v>0</v>
      </c>
      <c r="AR4" t="str">
        <f>""</f>
        <v/>
      </c>
      <c r="AS4">
        <v>0</v>
      </c>
      <c r="AT4" t="str">
        <f>""</f>
        <v/>
      </c>
      <c r="AU4" t="s">
        <v>56</v>
      </c>
      <c r="AV4" t="s">
        <v>57</v>
      </c>
      <c r="AW4">
        <v>0</v>
      </c>
      <c r="AX4" t="str">
        <f>""</f>
        <v/>
      </c>
      <c r="AY4">
        <v>2015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</row>
    <row r="5" spans="1:57" x14ac:dyDescent="0.2">
      <c r="A5">
        <v>1111100101</v>
      </c>
      <c r="B5" t="s">
        <v>60</v>
      </c>
      <c r="C5" s="2">
        <v>-11000000</v>
      </c>
      <c r="D5" s="2"/>
      <c r="E5" s="2"/>
      <c r="F5" s="2"/>
      <c r="G5" s="1">
        <v>-10013676.91</v>
      </c>
      <c r="H5">
        <v>0</v>
      </c>
      <c r="I5" s="1">
        <v>-10013676.91</v>
      </c>
      <c r="J5" s="1">
        <v>-986323.09</v>
      </c>
      <c r="K5">
        <v>91.03</v>
      </c>
      <c r="L5" s="2">
        <v>-11000000</v>
      </c>
      <c r="M5" s="1">
        <v>-10013676.91</v>
      </c>
      <c r="N5">
        <v>0</v>
      </c>
      <c r="O5" s="1">
        <v>-10013676.91</v>
      </c>
      <c r="P5" s="1">
        <v>-986323.09</v>
      </c>
      <c r="Q5">
        <v>91.03</v>
      </c>
      <c r="R5">
        <v>0</v>
      </c>
      <c r="S5">
        <v>0</v>
      </c>
      <c r="T5">
        <v>0</v>
      </c>
      <c r="U5" s="2">
        <v>-11000000</v>
      </c>
      <c r="V5" s="1">
        <v>-986323.09</v>
      </c>
      <c r="W5" s="2">
        <v>-11000000</v>
      </c>
      <c r="X5" s="1">
        <v>-986323.09</v>
      </c>
      <c r="Y5">
        <v>11</v>
      </c>
      <c r="Z5" t="s">
        <v>55</v>
      </c>
      <c r="AA5">
        <v>0</v>
      </c>
      <c r="AB5" t="str">
        <f>""</f>
        <v/>
      </c>
      <c r="AC5">
        <v>0</v>
      </c>
      <c r="AD5" t="str">
        <f>""</f>
        <v/>
      </c>
      <c r="AE5">
        <v>0</v>
      </c>
      <c r="AF5" t="str">
        <f>""</f>
        <v/>
      </c>
      <c r="AG5">
        <v>0</v>
      </c>
      <c r="AH5" t="str">
        <f>""</f>
        <v/>
      </c>
      <c r="AI5">
        <v>0</v>
      </c>
      <c r="AJ5" t="str">
        <f>""</f>
        <v/>
      </c>
      <c r="AK5">
        <v>0</v>
      </c>
      <c r="AL5" t="str">
        <f>""</f>
        <v/>
      </c>
      <c r="AM5">
        <v>0</v>
      </c>
      <c r="AN5" t="str">
        <f>""</f>
        <v/>
      </c>
      <c r="AO5">
        <v>0</v>
      </c>
      <c r="AP5" t="str">
        <f>""</f>
        <v/>
      </c>
      <c r="AQ5">
        <v>0</v>
      </c>
      <c r="AR5" t="str">
        <f>""</f>
        <v/>
      </c>
      <c r="AS5">
        <v>0</v>
      </c>
      <c r="AT5" t="str">
        <f>""</f>
        <v/>
      </c>
      <c r="AU5" t="s">
        <v>56</v>
      </c>
      <c r="AV5" t="s">
        <v>57</v>
      </c>
      <c r="AW5">
        <v>0</v>
      </c>
      <c r="AX5" t="str">
        <f>""</f>
        <v/>
      </c>
      <c r="AY5">
        <v>2015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</row>
    <row r="6" spans="1:57" x14ac:dyDescent="0.2">
      <c r="A6">
        <v>1115000100</v>
      </c>
      <c r="B6" t="s">
        <v>61</v>
      </c>
      <c r="C6" s="2">
        <v>-10000000</v>
      </c>
      <c r="D6" s="2"/>
      <c r="E6" s="2"/>
      <c r="F6" s="2"/>
      <c r="G6">
        <v>0</v>
      </c>
      <c r="H6">
        <v>0</v>
      </c>
      <c r="I6">
        <v>0</v>
      </c>
      <c r="J6" s="1">
        <v>-10000000</v>
      </c>
      <c r="K6">
        <v>0</v>
      </c>
      <c r="L6" s="2">
        <v>-10000000</v>
      </c>
      <c r="M6">
        <v>0</v>
      </c>
      <c r="N6">
        <v>0</v>
      </c>
      <c r="O6">
        <v>0</v>
      </c>
      <c r="P6" s="1">
        <v>-10000000</v>
      </c>
      <c r="Q6">
        <v>0</v>
      </c>
      <c r="R6">
        <v>0</v>
      </c>
      <c r="S6">
        <v>0</v>
      </c>
      <c r="T6">
        <v>0</v>
      </c>
      <c r="U6" s="2">
        <v>-10000000</v>
      </c>
      <c r="V6" s="1">
        <v>-10000000</v>
      </c>
      <c r="W6" s="2">
        <v>-10000000</v>
      </c>
      <c r="X6" s="1">
        <v>-10000000</v>
      </c>
      <c r="Y6">
        <v>0</v>
      </c>
      <c r="Z6" t="str">
        <f>""</f>
        <v/>
      </c>
      <c r="AA6">
        <v>0</v>
      </c>
      <c r="AB6" t="str">
        <f>""</f>
        <v/>
      </c>
      <c r="AC6">
        <v>0</v>
      </c>
      <c r="AD6" t="str">
        <f>""</f>
        <v/>
      </c>
      <c r="AE6">
        <v>0</v>
      </c>
      <c r="AF6" t="str">
        <f>""</f>
        <v/>
      </c>
      <c r="AG6">
        <v>0</v>
      </c>
      <c r="AH6" t="str">
        <f>""</f>
        <v/>
      </c>
      <c r="AI6">
        <v>0</v>
      </c>
      <c r="AJ6" t="str">
        <f>""</f>
        <v/>
      </c>
      <c r="AK6">
        <v>0</v>
      </c>
      <c r="AL6" t="str">
        <f>""</f>
        <v/>
      </c>
      <c r="AM6">
        <v>0</v>
      </c>
      <c r="AN6" t="str">
        <f>""</f>
        <v/>
      </c>
      <c r="AO6">
        <v>0</v>
      </c>
      <c r="AP6" t="str">
        <f>""</f>
        <v/>
      </c>
      <c r="AQ6">
        <v>0</v>
      </c>
      <c r="AR6" t="str">
        <f>""</f>
        <v/>
      </c>
      <c r="AS6">
        <v>0</v>
      </c>
      <c r="AT6" t="str">
        <f>""</f>
        <v/>
      </c>
      <c r="AU6" t="s">
        <v>56</v>
      </c>
      <c r="AV6" t="s">
        <v>57</v>
      </c>
      <c r="AW6">
        <v>0</v>
      </c>
      <c r="AX6" t="str">
        <f>""</f>
        <v/>
      </c>
      <c r="AY6">
        <v>2015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</row>
    <row r="7" spans="1:57" x14ac:dyDescent="0.2">
      <c r="A7">
        <v>1116000100</v>
      </c>
      <c r="B7" t="s">
        <v>62</v>
      </c>
      <c r="C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t="str">
        <f>""</f>
        <v/>
      </c>
      <c r="AA7">
        <v>0</v>
      </c>
      <c r="AB7" t="str">
        <f>""</f>
        <v/>
      </c>
      <c r="AC7">
        <v>0</v>
      </c>
      <c r="AD7" t="str">
        <f>""</f>
        <v/>
      </c>
      <c r="AE7">
        <v>0</v>
      </c>
      <c r="AF7" t="str">
        <f>""</f>
        <v/>
      </c>
      <c r="AG7">
        <v>0</v>
      </c>
      <c r="AH7" t="str">
        <f>""</f>
        <v/>
      </c>
      <c r="AI7">
        <v>0</v>
      </c>
      <c r="AJ7" t="str">
        <f>""</f>
        <v/>
      </c>
      <c r="AK7">
        <v>0</v>
      </c>
      <c r="AL7" t="str">
        <f>""</f>
        <v/>
      </c>
      <c r="AM7">
        <v>0</v>
      </c>
      <c r="AN7" t="str">
        <f>""</f>
        <v/>
      </c>
      <c r="AO7">
        <v>0</v>
      </c>
      <c r="AP7" t="str">
        <f>""</f>
        <v/>
      </c>
      <c r="AQ7">
        <v>0</v>
      </c>
      <c r="AR7" t="str">
        <f>""</f>
        <v/>
      </c>
      <c r="AS7">
        <v>0</v>
      </c>
      <c r="AT7" t="str">
        <f>""</f>
        <v/>
      </c>
      <c r="AU7" t="s">
        <v>56</v>
      </c>
      <c r="AV7" t="s">
        <v>57</v>
      </c>
      <c r="AW7">
        <v>0</v>
      </c>
      <c r="AX7" t="str">
        <f>""</f>
        <v/>
      </c>
      <c r="AY7">
        <v>2015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</row>
    <row r="8" spans="1:57" x14ac:dyDescent="0.2">
      <c r="A8">
        <v>1121000290</v>
      </c>
      <c r="B8" t="s">
        <v>63</v>
      </c>
      <c r="C8">
        <v>0</v>
      </c>
      <c r="G8" s="1">
        <v>-1150</v>
      </c>
      <c r="H8">
        <v>0</v>
      </c>
      <c r="I8" s="1">
        <v>-1150</v>
      </c>
      <c r="J8" s="1">
        <v>1150</v>
      </c>
      <c r="K8">
        <v>0</v>
      </c>
      <c r="L8">
        <v>0</v>
      </c>
      <c r="M8" s="1">
        <v>-1150</v>
      </c>
      <c r="N8">
        <v>0</v>
      </c>
      <c r="O8" s="1">
        <v>-1150</v>
      </c>
      <c r="P8" s="1">
        <v>1150</v>
      </c>
      <c r="Q8">
        <v>0</v>
      </c>
      <c r="R8">
        <v>0</v>
      </c>
      <c r="S8">
        <v>0</v>
      </c>
      <c r="T8">
        <v>0</v>
      </c>
      <c r="U8">
        <v>0</v>
      </c>
      <c r="V8" s="1">
        <v>1150</v>
      </c>
      <c r="W8">
        <v>0</v>
      </c>
      <c r="X8" s="1">
        <v>1150</v>
      </c>
      <c r="Y8">
        <v>51</v>
      </c>
      <c r="Z8" t="s">
        <v>64</v>
      </c>
      <c r="AA8">
        <v>0</v>
      </c>
      <c r="AB8" t="str">
        <f>""</f>
        <v/>
      </c>
      <c r="AC8">
        <v>0</v>
      </c>
      <c r="AD8" t="str">
        <f>""</f>
        <v/>
      </c>
      <c r="AE8">
        <v>0</v>
      </c>
      <c r="AF8" t="str">
        <f>""</f>
        <v/>
      </c>
      <c r="AG8">
        <v>0</v>
      </c>
      <c r="AH8" t="str">
        <f>""</f>
        <v/>
      </c>
      <c r="AI8">
        <v>0</v>
      </c>
      <c r="AJ8" t="str">
        <f>""</f>
        <v/>
      </c>
      <c r="AK8">
        <v>0</v>
      </c>
      <c r="AL8" t="str">
        <f>""</f>
        <v/>
      </c>
      <c r="AM8">
        <v>0</v>
      </c>
      <c r="AN8" t="str">
        <f>""</f>
        <v/>
      </c>
      <c r="AO8">
        <v>0</v>
      </c>
      <c r="AP8" t="str">
        <f>""</f>
        <v/>
      </c>
      <c r="AQ8">
        <v>0</v>
      </c>
      <c r="AR8" t="str">
        <f>""</f>
        <v/>
      </c>
      <c r="AS8">
        <v>0</v>
      </c>
      <c r="AT8" t="str">
        <f>""</f>
        <v/>
      </c>
      <c r="AU8" t="s">
        <v>56</v>
      </c>
      <c r="AV8" t="s">
        <v>57</v>
      </c>
      <c r="AW8">
        <v>0</v>
      </c>
      <c r="AX8" t="str">
        <f>""</f>
        <v/>
      </c>
      <c r="AY8">
        <v>2015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</row>
    <row r="9" spans="1:57" x14ac:dyDescent="0.2">
      <c r="A9">
        <v>1130000800</v>
      </c>
      <c r="B9" t="s">
        <v>65</v>
      </c>
      <c r="C9" s="2">
        <v>-2500000</v>
      </c>
      <c r="D9" s="2"/>
      <c r="E9" s="2"/>
      <c r="F9" s="2"/>
      <c r="G9" s="1">
        <v>-1026398.72</v>
      </c>
      <c r="H9">
        <v>0</v>
      </c>
      <c r="I9" s="1">
        <v>-1026398.72</v>
      </c>
      <c r="J9" s="1">
        <v>-1473601.28</v>
      </c>
      <c r="K9">
        <v>41.05</v>
      </c>
      <c r="L9" s="2">
        <v>-2500000</v>
      </c>
      <c r="M9" s="1">
        <v>-1026398.72</v>
      </c>
      <c r="N9">
        <v>0</v>
      </c>
      <c r="O9" s="1">
        <v>-1026398.72</v>
      </c>
      <c r="P9" s="1">
        <v>-1473601.28</v>
      </c>
      <c r="Q9">
        <v>41.05</v>
      </c>
      <c r="R9">
        <v>0</v>
      </c>
      <c r="S9">
        <v>0</v>
      </c>
      <c r="T9">
        <v>0</v>
      </c>
      <c r="U9" s="2">
        <v>-2500000</v>
      </c>
      <c r="V9" s="1">
        <v>-1473601.28</v>
      </c>
      <c r="W9" s="2">
        <v>-2500000</v>
      </c>
      <c r="X9" s="1">
        <v>-1473601.28</v>
      </c>
      <c r="Y9">
        <v>61</v>
      </c>
      <c r="Z9" t="s">
        <v>66</v>
      </c>
      <c r="AA9">
        <v>0</v>
      </c>
      <c r="AB9" t="str">
        <f>""</f>
        <v/>
      </c>
      <c r="AC9">
        <v>0</v>
      </c>
      <c r="AD9" t="str">
        <f>""</f>
        <v/>
      </c>
      <c r="AE9">
        <v>0</v>
      </c>
      <c r="AF9" t="str">
        <f>""</f>
        <v/>
      </c>
      <c r="AG9">
        <v>0</v>
      </c>
      <c r="AH9" t="str">
        <f>""</f>
        <v/>
      </c>
      <c r="AI9">
        <v>0</v>
      </c>
      <c r="AJ9" t="str">
        <f>""</f>
        <v/>
      </c>
      <c r="AK9">
        <v>0</v>
      </c>
      <c r="AL9" t="str">
        <f>""</f>
        <v/>
      </c>
      <c r="AM9">
        <v>0</v>
      </c>
      <c r="AN9" t="str">
        <f>""</f>
        <v/>
      </c>
      <c r="AO9">
        <v>0</v>
      </c>
      <c r="AP9" t="str">
        <f>""</f>
        <v/>
      </c>
      <c r="AQ9">
        <v>0</v>
      </c>
      <c r="AR9" t="str">
        <f>""</f>
        <v/>
      </c>
      <c r="AS9">
        <v>0</v>
      </c>
      <c r="AT9" t="str">
        <f>""</f>
        <v/>
      </c>
      <c r="AU9" t="s">
        <v>56</v>
      </c>
      <c r="AV9" t="s">
        <v>57</v>
      </c>
      <c r="AW9">
        <v>0</v>
      </c>
      <c r="AX9" t="str">
        <f>""</f>
        <v/>
      </c>
      <c r="AY9">
        <v>2015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</row>
    <row r="10" spans="1:57" x14ac:dyDescent="0.2">
      <c r="A10">
        <v>1130001800</v>
      </c>
      <c r="B10" t="s">
        <v>67</v>
      </c>
      <c r="C10">
        <v>0</v>
      </c>
      <c r="G10" s="1">
        <v>-250000</v>
      </c>
      <c r="H10">
        <v>0</v>
      </c>
      <c r="I10" s="1">
        <v>-250000</v>
      </c>
      <c r="J10" s="1">
        <v>250000</v>
      </c>
      <c r="K10">
        <v>0</v>
      </c>
      <c r="L10">
        <v>0</v>
      </c>
      <c r="M10" s="1">
        <v>-250000</v>
      </c>
      <c r="N10">
        <v>0</v>
      </c>
      <c r="O10" s="1">
        <v>-250000</v>
      </c>
      <c r="P10" s="1">
        <v>250000</v>
      </c>
      <c r="Q10">
        <v>0</v>
      </c>
      <c r="R10">
        <v>0</v>
      </c>
      <c r="S10">
        <v>0</v>
      </c>
      <c r="T10">
        <v>0</v>
      </c>
      <c r="U10">
        <v>0</v>
      </c>
      <c r="V10" s="1">
        <v>250000</v>
      </c>
      <c r="W10">
        <v>0</v>
      </c>
      <c r="X10" s="1">
        <v>250000</v>
      </c>
      <c r="Y10">
        <v>0</v>
      </c>
      <c r="Z10" t="str">
        <f>""</f>
        <v/>
      </c>
      <c r="AA10">
        <v>0</v>
      </c>
      <c r="AB10" t="str">
        <f>""</f>
        <v/>
      </c>
      <c r="AC10">
        <v>0</v>
      </c>
      <c r="AD10" t="str">
        <f>""</f>
        <v/>
      </c>
      <c r="AE10">
        <v>0</v>
      </c>
      <c r="AF10" t="str">
        <f>""</f>
        <v/>
      </c>
      <c r="AG10">
        <v>0</v>
      </c>
      <c r="AH10" t="str">
        <f>""</f>
        <v/>
      </c>
      <c r="AI10">
        <v>0</v>
      </c>
      <c r="AJ10" t="str">
        <f>""</f>
        <v/>
      </c>
      <c r="AK10">
        <v>0</v>
      </c>
      <c r="AL10" t="str">
        <f>""</f>
        <v/>
      </c>
      <c r="AM10">
        <v>0</v>
      </c>
      <c r="AN10" t="str">
        <f>""</f>
        <v/>
      </c>
      <c r="AO10">
        <v>0</v>
      </c>
      <c r="AP10" t="str">
        <f>""</f>
        <v/>
      </c>
      <c r="AQ10">
        <v>0</v>
      </c>
      <c r="AR10" t="str">
        <f>""</f>
        <v/>
      </c>
      <c r="AS10">
        <v>0</v>
      </c>
      <c r="AT10" t="str">
        <f>""</f>
        <v/>
      </c>
      <c r="AU10" t="s">
        <v>56</v>
      </c>
      <c r="AV10" t="s">
        <v>57</v>
      </c>
      <c r="AW10">
        <v>0</v>
      </c>
      <c r="AX10" t="str">
        <f>""</f>
        <v/>
      </c>
      <c r="AY10">
        <v>2015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</row>
    <row r="11" spans="1:57" x14ac:dyDescent="0.2">
      <c r="A11">
        <v>1191000910</v>
      </c>
      <c r="B11" t="s">
        <v>68</v>
      </c>
      <c r="C11" s="2">
        <v>-18728000</v>
      </c>
      <c r="D11" s="2"/>
      <c r="E11" s="2"/>
      <c r="F11" s="2"/>
      <c r="G11" s="1">
        <v>-19264768.059999999</v>
      </c>
      <c r="H11">
        <v>0</v>
      </c>
      <c r="I11" s="1">
        <v>-19264768.059999999</v>
      </c>
      <c r="J11" s="1">
        <v>536768.06000000006</v>
      </c>
      <c r="K11">
        <v>102.86</v>
      </c>
      <c r="L11" s="2">
        <v>-18728000</v>
      </c>
      <c r="M11" s="1">
        <v>-19264768.059999999</v>
      </c>
      <c r="N11">
        <v>0</v>
      </c>
      <c r="O11" s="1">
        <v>-19264768.059999999</v>
      </c>
      <c r="P11" s="1">
        <v>536768.06000000006</v>
      </c>
      <c r="Q11">
        <v>102.86</v>
      </c>
      <c r="R11">
        <v>0</v>
      </c>
      <c r="S11">
        <v>0</v>
      </c>
      <c r="T11">
        <v>0</v>
      </c>
      <c r="U11" s="2">
        <v>-18728000</v>
      </c>
      <c r="V11" s="1">
        <v>536768.06000000006</v>
      </c>
      <c r="W11" s="2">
        <v>-18728000</v>
      </c>
      <c r="X11" s="1">
        <v>536768.06000000006</v>
      </c>
      <c r="Y11">
        <v>101</v>
      </c>
      <c r="Z11" t="s">
        <v>69</v>
      </c>
      <c r="AA11">
        <v>0</v>
      </c>
      <c r="AB11" t="str">
        <f>""</f>
        <v/>
      </c>
      <c r="AC11">
        <v>0</v>
      </c>
      <c r="AD11" t="str">
        <f>""</f>
        <v/>
      </c>
      <c r="AE11">
        <v>0</v>
      </c>
      <c r="AF11" t="str">
        <f>""</f>
        <v/>
      </c>
      <c r="AG11">
        <v>0</v>
      </c>
      <c r="AH11" t="str">
        <f>""</f>
        <v/>
      </c>
      <c r="AI11">
        <v>0</v>
      </c>
      <c r="AJ11" t="str">
        <f>""</f>
        <v/>
      </c>
      <c r="AK11">
        <v>0</v>
      </c>
      <c r="AL11" t="str">
        <f>""</f>
        <v/>
      </c>
      <c r="AM11">
        <v>0</v>
      </c>
      <c r="AN11" t="str">
        <f>""</f>
        <v/>
      </c>
      <c r="AO11">
        <v>0</v>
      </c>
      <c r="AP11" t="str">
        <f>""</f>
        <v/>
      </c>
      <c r="AQ11">
        <v>0</v>
      </c>
      <c r="AR11" t="str">
        <f>""</f>
        <v/>
      </c>
      <c r="AS11">
        <v>0</v>
      </c>
      <c r="AT11" t="str">
        <f>""</f>
        <v/>
      </c>
      <c r="AU11" t="s">
        <v>56</v>
      </c>
      <c r="AV11" t="s">
        <v>57</v>
      </c>
      <c r="AW11">
        <v>0</v>
      </c>
      <c r="AX11" t="str">
        <f>""</f>
        <v/>
      </c>
      <c r="AY11">
        <v>2015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</row>
    <row r="12" spans="1:57" x14ac:dyDescent="0.2">
      <c r="A12">
        <v>1191001910</v>
      </c>
      <c r="B12" t="s">
        <v>70</v>
      </c>
      <c r="C12" s="2">
        <v>-3305000</v>
      </c>
      <c r="D12" s="2"/>
      <c r="E12" s="2"/>
      <c r="F12" s="2"/>
      <c r="G12" s="1">
        <v>-1617137</v>
      </c>
      <c r="H12">
        <v>0</v>
      </c>
      <c r="I12" s="1">
        <v>-1617137</v>
      </c>
      <c r="J12" s="1">
        <v>-1687863</v>
      </c>
      <c r="K12">
        <v>48.93</v>
      </c>
      <c r="L12" s="2">
        <v>-3305000</v>
      </c>
      <c r="M12" s="1">
        <v>-1617137</v>
      </c>
      <c r="N12">
        <v>0</v>
      </c>
      <c r="O12" s="1">
        <v>-1617137</v>
      </c>
      <c r="P12" s="1">
        <v>-1687863</v>
      </c>
      <c r="Q12">
        <v>48.93</v>
      </c>
      <c r="R12">
        <v>0</v>
      </c>
      <c r="S12">
        <v>0</v>
      </c>
      <c r="T12">
        <v>0</v>
      </c>
      <c r="U12" s="2">
        <v>-3305000</v>
      </c>
      <c r="V12" s="1">
        <v>-1687863</v>
      </c>
      <c r="W12" s="2">
        <v>-3305000</v>
      </c>
      <c r="X12" s="1">
        <v>-1687863</v>
      </c>
      <c r="Y12">
        <v>0</v>
      </c>
      <c r="Z12" t="str">
        <f>""</f>
        <v/>
      </c>
      <c r="AA12">
        <v>0</v>
      </c>
      <c r="AB12" t="str">
        <f>""</f>
        <v/>
      </c>
      <c r="AC12">
        <v>0</v>
      </c>
      <c r="AD12" t="str">
        <f>""</f>
        <v/>
      </c>
      <c r="AE12">
        <v>0</v>
      </c>
      <c r="AF12" t="str">
        <f>""</f>
        <v/>
      </c>
      <c r="AG12">
        <v>0</v>
      </c>
      <c r="AH12" t="str">
        <f>""</f>
        <v/>
      </c>
      <c r="AI12">
        <v>0</v>
      </c>
      <c r="AJ12" t="str">
        <f>""</f>
        <v/>
      </c>
      <c r="AK12">
        <v>0</v>
      </c>
      <c r="AL12" t="str">
        <f>""</f>
        <v/>
      </c>
      <c r="AM12">
        <v>0</v>
      </c>
      <c r="AN12" t="str">
        <f>""</f>
        <v/>
      </c>
      <c r="AO12">
        <v>0</v>
      </c>
      <c r="AP12" t="str">
        <f>""</f>
        <v/>
      </c>
      <c r="AQ12">
        <v>0</v>
      </c>
      <c r="AR12" t="str">
        <f>""</f>
        <v/>
      </c>
      <c r="AS12">
        <v>0</v>
      </c>
      <c r="AT12" t="str">
        <f>""</f>
        <v/>
      </c>
      <c r="AU12" t="s">
        <v>56</v>
      </c>
      <c r="AV12" t="s">
        <v>57</v>
      </c>
      <c r="AW12">
        <v>0</v>
      </c>
      <c r="AX12" t="str">
        <f>""</f>
        <v/>
      </c>
      <c r="AY12">
        <v>2015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</row>
    <row r="13" spans="1:57" x14ac:dyDescent="0.2">
      <c r="A13">
        <v>1192000910</v>
      </c>
      <c r="B13" t="s">
        <v>71</v>
      </c>
      <c r="C13">
        <v>0</v>
      </c>
      <c r="G13" s="1">
        <v>-3882241</v>
      </c>
      <c r="H13">
        <v>0</v>
      </c>
      <c r="I13" s="1">
        <v>-3882241</v>
      </c>
      <c r="J13" s="1">
        <v>3882241</v>
      </c>
      <c r="K13">
        <v>0</v>
      </c>
      <c r="L13">
        <v>0</v>
      </c>
      <c r="M13" s="1">
        <v>-3882241</v>
      </c>
      <c r="N13">
        <v>0</v>
      </c>
      <c r="O13" s="1">
        <v>-3882241</v>
      </c>
      <c r="P13" s="1">
        <v>3882241</v>
      </c>
      <c r="Q13">
        <v>0</v>
      </c>
      <c r="R13">
        <v>0</v>
      </c>
      <c r="S13">
        <v>0</v>
      </c>
      <c r="T13">
        <v>0</v>
      </c>
      <c r="U13">
        <v>0</v>
      </c>
      <c r="V13" s="1">
        <v>3882241</v>
      </c>
      <c r="W13">
        <v>0</v>
      </c>
      <c r="X13" s="1">
        <v>3882241</v>
      </c>
      <c r="Y13">
        <v>101</v>
      </c>
      <c r="Z13" t="s">
        <v>69</v>
      </c>
      <c r="AA13">
        <v>0</v>
      </c>
      <c r="AB13" t="str">
        <f>""</f>
        <v/>
      </c>
      <c r="AC13">
        <v>0</v>
      </c>
      <c r="AD13" t="str">
        <f>""</f>
        <v/>
      </c>
      <c r="AE13">
        <v>0</v>
      </c>
      <c r="AF13" t="str">
        <f>""</f>
        <v/>
      </c>
      <c r="AG13">
        <v>0</v>
      </c>
      <c r="AH13" t="str">
        <f>""</f>
        <v/>
      </c>
      <c r="AI13">
        <v>0</v>
      </c>
      <c r="AJ13" t="str">
        <f>""</f>
        <v/>
      </c>
      <c r="AK13">
        <v>0</v>
      </c>
      <c r="AL13" t="str">
        <f>""</f>
        <v/>
      </c>
      <c r="AM13">
        <v>0</v>
      </c>
      <c r="AN13" t="str">
        <f>""</f>
        <v/>
      </c>
      <c r="AO13">
        <v>0</v>
      </c>
      <c r="AP13" t="str">
        <f>""</f>
        <v/>
      </c>
      <c r="AQ13">
        <v>0</v>
      </c>
      <c r="AR13" t="str">
        <f>""</f>
        <v/>
      </c>
      <c r="AS13">
        <v>0</v>
      </c>
      <c r="AT13" t="str">
        <f>""</f>
        <v/>
      </c>
      <c r="AU13" t="s">
        <v>56</v>
      </c>
      <c r="AV13" t="s">
        <v>57</v>
      </c>
      <c r="AW13">
        <v>0</v>
      </c>
      <c r="AX13" t="str">
        <f>""</f>
        <v/>
      </c>
      <c r="AY13">
        <v>2015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</row>
    <row r="14" spans="1:57" x14ac:dyDescent="0.2">
      <c r="A14">
        <v>1197000910</v>
      </c>
      <c r="B14" t="s">
        <v>72</v>
      </c>
      <c r="C14" s="2">
        <v>-4837000</v>
      </c>
      <c r="D14" s="2"/>
      <c r="E14" s="2"/>
      <c r="F14" s="2"/>
      <c r="G14">
        <v>0</v>
      </c>
      <c r="H14">
        <v>0</v>
      </c>
      <c r="I14">
        <v>0</v>
      </c>
      <c r="J14" s="1">
        <v>-4837000</v>
      </c>
      <c r="K14">
        <v>0</v>
      </c>
      <c r="L14" s="2">
        <v>-4837000</v>
      </c>
      <c r="M14">
        <v>0</v>
      </c>
      <c r="N14">
        <v>0</v>
      </c>
      <c r="O14">
        <v>0</v>
      </c>
      <c r="P14" s="1">
        <v>-4837000</v>
      </c>
      <c r="Q14">
        <v>0</v>
      </c>
      <c r="R14">
        <v>0</v>
      </c>
      <c r="S14">
        <v>0</v>
      </c>
      <c r="T14">
        <v>0</v>
      </c>
      <c r="U14" s="2">
        <v>-4837000</v>
      </c>
      <c r="V14" s="1">
        <v>-4837000</v>
      </c>
      <c r="W14" s="2">
        <v>-4837000</v>
      </c>
      <c r="X14" s="1">
        <v>-4837000</v>
      </c>
      <c r="Y14">
        <v>0</v>
      </c>
      <c r="Z14" t="str">
        <f>""</f>
        <v/>
      </c>
      <c r="AA14">
        <v>0</v>
      </c>
      <c r="AB14" t="str">
        <f>""</f>
        <v/>
      </c>
      <c r="AC14">
        <v>0</v>
      </c>
      <c r="AD14" t="str">
        <f>""</f>
        <v/>
      </c>
      <c r="AE14">
        <v>0</v>
      </c>
      <c r="AF14" t="str">
        <f>""</f>
        <v/>
      </c>
      <c r="AG14">
        <v>0</v>
      </c>
      <c r="AH14" t="str">
        <f>""</f>
        <v/>
      </c>
      <c r="AI14">
        <v>0</v>
      </c>
      <c r="AJ14" t="str">
        <f>""</f>
        <v/>
      </c>
      <c r="AK14">
        <v>0</v>
      </c>
      <c r="AL14" t="str">
        <f>""</f>
        <v/>
      </c>
      <c r="AM14">
        <v>0</v>
      </c>
      <c r="AN14" t="str">
        <f>""</f>
        <v/>
      </c>
      <c r="AO14">
        <v>0</v>
      </c>
      <c r="AP14" t="str">
        <f>""</f>
        <v/>
      </c>
      <c r="AQ14">
        <v>0</v>
      </c>
      <c r="AR14" t="str">
        <f>""</f>
        <v/>
      </c>
      <c r="AS14">
        <v>0</v>
      </c>
      <c r="AT14" t="str">
        <f>""</f>
        <v/>
      </c>
      <c r="AU14" t="s">
        <v>56</v>
      </c>
      <c r="AV14" t="s">
        <v>57</v>
      </c>
      <c r="AW14">
        <v>0</v>
      </c>
      <c r="AX14" t="str">
        <f>""</f>
        <v/>
      </c>
      <c r="AY14">
        <v>2015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</row>
    <row r="15" spans="1:57" x14ac:dyDescent="0.2">
      <c r="A15">
        <v>1213000220</v>
      </c>
      <c r="B15" t="s">
        <v>73</v>
      </c>
      <c r="C15" s="2">
        <v>-13000</v>
      </c>
      <c r="D15" s="2"/>
      <c r="E15" s="2"/>
      <c r="F15" s="2"/>
      <c r="G15" s="1">
        <v>-11031</v>
      </c>
      <c r="H15">
        <v>0</v>
      </c>
      <c r="I15" s="1">
        <v>-11031</v>
      </c>
      <c r="J15" s="1">
        <v>-1969</v>
      </c>
      <c r="K15">
        <v>84.85</v>
      </c>
      <c r="L15" s="2">
        <v>-13000</v>
      </c>
      <c r="M15" s="1">
        <v>-11031</v>
      </c>
      <c r="N15">
        <v>0</v>
      </c>
      <c r="O15" s="1">
        <v>-11031</v>
      </c>
      <c r="P15" s="1">
        <v>-1969</v>
      </c>
      <c r="Q15">
        <v>84.85</v>
      </c>
      <c r="R15">
        <v>0</v>
      </c>
      <c r="S15">
        <v>0</v>
      </c>
      <c r="T15">
        <v>0</v>
      </c>
      <c r="U15" s="2">
        <v>-13000</v>
      </c>
      <c r="V15" s="1">
        <v>-1969</v>
      </c>
      <c r="W15" s="2">
        <v>-13000</v>
      </c>
      <c r="X15" s="1">
        <v>-1969</v>
      </c>
      <c r="Y15">
        <v>0</v>
      </c>
      <c r="Z15" t="str">
        <f>""</f>
        <v/>
      </c>
      <c r="AA15">
        <v>0</v>
      </c>
      <c r="AB15" t="str">
        <f>""</f>
        <v/>
      </c>
      <c r="AC15">
        <v>0</v>
      </c>
      <c r="AD15" t="str">
        <f>""</f>
        <v/>
      </c>
      <c r="AE15">
        <v>0</v>
      </c>
      <c r="AF15" t="str">
        <f>""</f>
        <v/>
      </c>
      <c r="AG15">
        <v>0</v>
      </c>
      <c r="AH15" t="str">
        <f>""</f>
        <v/>
      </c>
      <c r="AI15">
        <v>0</v>
      </c>
      <c r="AJ15" t="str">
        <f>""</f>
        <v/>
      </c>
      <c r="AK15">
        <v>0</v>
      </c>
      <c r="AL15" t="str">
        <f>""</f>
        <v/>
      </c>
      <c r="AM15">
        <v>0</v>
      </c>
      <c r="AN15" t="str">
        <f>""</f>
        <v/>
      </c>
      <c r="AO15">
        <v>0</v>
      </c>
      <c r="AP15" t="str">
        <f>""</f>
        <v/>
      </c>
      <c r="AQ15">
        <v>0</v>
      </c>
      <c r="AR15" t="str">
        <f>""</f>
        <v/>
      </c>
      <c r="AS15">
        <v>0</v>
      </c>
      <c r="AT15" t="str">
        <f>""</f>
        <v/>
      </c>
      <c r="AU15" t="s">
        <v>56</v>
      </c>
      <c r="AV15" t="s">
        <v>57</v>
      </c>
      <c r="AW15">
        <v>0</v>
      </c>
      <c r="AX15" t="str">
        <f>""</f>
        <v/>
      </c>
      <c r="AY15">
        <v>2015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</row>
    <row r="16" spans="1:57" x14ac:dyDescent="0.2">
      <c r="A16">
        <v>1214200220</v>
      </c>
      <c r="B16" t="s">
        <v>74</v>
      </c>
      <c r="C16" s="2">
        <v>-212000</v>
      </c>
      <c r="D16" s="2"/>
      <c r="E16" s="2"/>
      <c r="F16" s="2"/>
      <c r="G16" s="1">
        <v>-248000</v>
      </c>
      <c r="H16">
        <v>0</v>
      </c>
      <c r="I16" s="1">
        <v>-248000</v>
      </c>
      <c r="J16" s="1">
        <v>36000</v>
      </c>
      <c r="K16">
        <v>116.98</v>
      </c>
      <c r="L16" s="2">
        <v>-212000</v>
      </c>
      <c r="M16" s="1">
        <v>-248000</v>
      </c>
      <c r="N16">
        <v>0</v>
      </c>
      <c r="O16" s="1">
        <v>-248000</v>
      </c>
      <c r="P16" s="1">
        <v>36000</v>
      </c>
      <c r="Q16">
        <v>116.98</v>
      </c>
      <c r="R16">
        <v>0</v>
      </c>
      <c r="S16">
        <v>0</v>
      </c>
      <c r="T16">
        <v>0</v>
      </c>
      <c r="U16" s="2">
        <v>-212000</v>
      </c>
      <c r="V16" s="1">
        <v>36000</v>
      </c>
      <c r="W16" s="2">
        <v>-212000</v>
      </c>
      <c r="X16" s="1">
        <v>36000</v>
      </c>
      <c r="Y16">
        <v>0</v>
      </c>
      <c r="Z16" t="str">
        <f>""</f>
        <v/>
      </c>
      <c r="AA16">
        <v>0</v>
      </c>
      <c r="AB16" t="str">
        <f>""</f>
        <v/>
      </c>
      <c r="AC16">
        <v>0</v>
      </c>
      <c r="AD16" t="str">
        <f>""</f>
        <v/>
      </c>
      <c r="AE16">
        <v>0</v>
      </c>
      <c r="AF16" t="str">
        <f>""</f>
        <v/>
      </c>
      <c r="AG16">
        <v>0</v>
      </c>
      <c r="AH16" t="str">
        <f>""</f>
        <v/>
      </c>
      <c r="AI16">
        <v>0</v>
      </c>
      <c r="AJ16" t="str">
        <f>""</f>
        <v/>
      </c>
      <c r="AK16">
        <v>0</v>
      </c>
      <c r="AL16" t="str">
        <f>""</f>
        <v/>
      </c>
      <c r="AM16">
        <v>0</v>
      </c>
      <c r="AN16" t="str">
        <f>""</f>
        <v/>
      </c>
      <c r="AO16">
        <v>0</v>
      </c>
      <c r="AP16" t="str">
        <f>""</f>
        <v/>
      </c>
      <c r="AQ16">
        <v>0</v>
      </c>
      <c r="AR16" t="str">
        <f>""</f>
        <v/>
      </c>
      <c r="AS16">
        <v>0</v>
      </c>
      <c r="AT16" t="str">
        <f>""</f>
        <v/>
      </c>
      <c r="AU16" t="s">
        <v>56</v>
      </c>
      <c r="AV16" t="s">
        <v>57</v>
      </c>
      <c r="AW16">
        <v>0</v>
      </c>
      <c r="AX16" t="str">
        <f>""</f>
        <v/>
      </c>
      <c r="AY16">
        <v>2015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</row>
    <row r="17" spans="1:57" x14ac:dyDescent="0.2">
      <c r="A17">
        <v>1214200221</v>
      </c>
      <c r="B17" t="s">
        <v>75</v>
      </c>
      <c r="C17" s="2">
        <v>-320000</v>
      </c>
      <c r="D17" s="2"/>
      <c r="E17" s="2"/>
      <c r="F17" s="2"/>
      <c r="G17" s="1">
        <v>-320560</v>
      </c>
      <c r="H17">
        <v>0</v>
      </c>
      <c r="I17" s="1">
        <v>-320560</v>
      </c>
      <c r="J17">
        <v>560</v>
      </c>
      <c r="K17">
        <v>100.17</v>
      </c>
      <c r="L17" s="2">
        <v>-320000</v>
      </c>
      <c r="M17" s="1">
        <v>-320560</v>
      </c>
      <c r="N17">
        <v>0</v>
      </c>
      <c r="O17" s="1">
        <v>-320560</v>
      </c>
      <c r="P17">
        <v>560</v>
      </c>
      <c r="Q17">
        <v>100.17</v>
      </c>
      <c r="R17">
        <v>0</v>
      </c>
      <c r="S17">
        <v>0</v>
      </c>
      <c r="T17">
        <v>0</v>
      </c>
      <c r="U17" s="2">
        <v>-320000</v>
      </c>
      <c r="V17">
        <v>560</v>
      </c>
      <c r="W17" s="2">
        <v>-320000</v>
      </c>
      <c r="X17">
        <v>560</v>
      </c>
      <c r="Y17">
        <v>0</v>
      </c>
      <c r="Z17" t="str">
        <f>""</f>
        <v/>
      </c>
      <c r="AA17">
        <v>0</v>
      </c>
      <c r="AB17" t="str">
        <f>""</f>
        <v/>
      </c>
      <c r="AC17">
        <v>0</v>
      </c>
      <c r="AD17" t="str">
        <f>""</f>
        <v/>
      </c>
      <c r="AE17">
        <v>0</v>
      </c>
      <c r="AF17" t="str">
        <f>""</f>
        <v/>
      </c>
      <c r="AG17">
        <v>0</v>
      </c>
      <c r="AH17" t="str">
        <f>""</f>
        <v/>
      </c>
      <c r="AI17">
        <v>0</v>
      </c>
      <c r="AJ17" t="str">
        <f>""</f>
        <v/>
      </c>
      <c r="AK17">
        <v>0</v>
      </c>
      <c r="AL17" t="str">
        <f>""</f>
        <v/>
      </c>
      <c r="AM17">
        <v>0</v>
      </c>
      <c r="AN17" t="str">
        <f>""</f>
        <v/>
      </c>
      <c r="AO17">
        <v>0</v>
      </c>
      <c r="AP17" t="str">
        <f>""</f>
        <v/>
      </c>
      <c r="AQ17">
        <v>0</v>
      </c>
      <c r="AR17" t="str">
        <f>""</f>
        <v/>
      </c>
      <c r="AS17">
        <v>0</v>
      </c>
      <c r="AT17" t="str">
        <f>""</f>
        <v/>
      </c>
      <c r="AU17" t="s">
        <v>56</v>
      </c>
      <c r="AV17" t="s">
        <v>57</v>
      </c>
      <c r="AW17">
        <v>0</v>
      </c>
      <c r="AX17" t="str">
        <f>""</f>
        <v/>
      </c>
      <c r="AY17">
        <v>2015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</row>
    <row r="18" spans="1:57" x14ac:dyDescent="0.2">
      <c r="A18">
        <v>1215100620</v>
      </c>
      <c r="B18" t="s">
        <v>76</v>
      </c>
      <c r="C18" s="2">
        <v>-23000</v>
      </c>
      <c r="D18" s="2"/>
      <c r="E18" s="2"/>
      <c r="F18" s="2"/>
      <c r="G18" s="1">
        <v>-20400</v>
      </c>
      <c r="H18">
        <v>0</v>
      </c>
      <c r="I18" s="1">
        <v>-20400</v>
      </c>
      <c r="J18" s="1">
        <v>-2600</v>
      </c>
      <c r="K18">
        <v>88.69</v>
      </c>
      <c r="L18" s="2">
        <v>-23000</v>
      </c>
      <c r="M18" s="1">
        <v>-20400</v>
      </c>
      <c r="N18">
        <v>0</v>
      </c>
      <c r="O18" s="1">
        <v>-20400</v>
      </c>
      <c r="P18" s="1">
        <v>-2600</v>
      </c>
      <c r="Q18">
        <v>88.69</v>
      </c>
      <c r="R18">
        <v>0</v>
      </c>
      <c r="S18">
        <v>0</v>
      </c>
      <c r="T18">
        <v>0</v>
      </c>
      <c r="U18" s="2">
        <v>-23000</v>
      </c>
      <c r="V18" s="1">
        <v>-2600</v>
      </c>
      <c r="W18" s="2">
        <v>-23000</v>
      </c>
      <c r="X18" s="1">
        <v>-2600</v>
      </c>
      <c r="Y18">
        <v>111</v>
      </c>
      <c r="Z18" t="s">
        <v>77</v>
      </c>
      <c r="AA18">
        <v>0</v>
      </c>
      <c r="AB18" t="str">
        <f>""</f>
        <v/>
      </c>
      <c r="AC18">
        <v>0</v>
      </c>
      <c r="AD18" t="str">
        <f>""</f>
        <v/>
      </c>
      <c r="AE18">
        <v>0</v>
      </c>
      <c r="AF18" t="str">
        <f>""</f>
        <v/>
      </c>
      <c r="AG18">
        <v>0</v>
      </c>
      <c r="AH18" t="str">
        <f>""</f>
        <v/>
      </c>
      <c r="AI18">
        <v>0</v>
      </c>
      <c r="AJ18" t="str">
        <f>""</f>
        <v/>
      </c>
      <c r="AK18">
        <v>0</v>
      </c>
      <c r="AL18" t="str">
        <f>""</f>
        <v/>
      </c>
      <c r="AM18">
        <v>0</v>
      </c>
      <c r="AN18" t="str">
        <f>""</f>
        <v/>
      </c>
      <c r="AO18">
        <v>0</v>
      </c>
      <c r="AP18" t="str">
        <f>""</f>
        <v/>
      </c>
      <c r="AQ18">
        <v>0</v>
      </c>
      <c r="AR18" t="str">
        <f>""</f>
        <v/>
      </c>
      <c r="AS18">
        <v>0</v>
      </c>
      <c r="AT18" t="str">
        <f>""</f>
        <v/>
      </c>
      <c r="AU18" t="s">
        <v>56</v>
      </c>
      <c r="AV18" t="s">
        <v>57</v>
      </c>
      <c r="AW18">
        <v>0</v>
      </c>
      <c r="AX18" t="str">
        <f>""</f>
        <v/>
      </c>
      <c r="AY18">
        <v>2015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</row>
    <row r="19" spans="1:57" x14ac:dyDescent="0.2">
      <c r="A19">
        <v>1221000970</v>
      </c>
      <c r="B19" t="s">
        <v>78</v>
      </c>
      <c r="C19" s="2">
        <v>-469800</v>
      </c>
      <c r="D19" s="2"/>
      <c r="E19" s="2"/>
      <c r="F19" s="2"/>
      <c r="G19" s="1">
        <v>-412267</v>
      </c>
      <c r="H19">
        <v>0</v>
      </c>
      <c r="I19" s="1">
        <v>-412267</v>
      </c>
      <c r="J19" s="1">
        <v>-57533</v>
      </c>
      <c r="K19">
        <v>87.75</v>
      </c>
      <c r="L19" s="2">
        <v>-469800</v>
      </c>
      <c r="M19" s="1">
        <v>-412267</v>
      </c>
      <c r="N19">
        <v>0</v>
      </c>
      <c r="O19" s="1">
        <v>-412267</v>
      </c>
      <c r="P19" s="1">
        <v>-57533</v>
      </c>
      <c r="Q19">
        <v>87.75</v>
      </c>
      <c r="R19">
        <v>0</v>
      </c>
      <c r="S19">
        <v>0</v>
      </c>
      <c r="T19">
        <v>0</v>
      </c>
      <c r="U19" s="2">
        <v>-469800</v>
      </c>
      <c r="V19" s="1">
        <v>-57533</v>
      </c>
      <c r="W19" s="2">
        <v>-469800</v>
      </c>
      <c r="X19" s="1">
        <v>-57533</v>
      </c>
      <c r="Y19">
        <v>0</v>
      </c>
      <c r="Z19" t="str">
        <f>""</f>
        <v/>
      </c>
      <c r="AA19">
        <v>0</v>
      </c>
      <c r="AB19" t="str">
        <f>""</f>
        <v/>
      </c>
      <c r="AC19">
        <v>0</v>
      </c>
      <c r="AD19" t="str">
        <f>""</f>
        <v/>
      </c>
      <c r="AE19">
        <v>0</v>
      </c>
      <c r="AF19" t="str">
        <f>""</f>
        <v/>
      </c>
      <c r="AG19">
        <v>0</v>
      </c>
      <c r="AH19" t="str">
        <f>""</f>
        <v/>
      </c>
      <c r="AI19">
        <v>0</v>
      </c>
      <c r="AJ19" t="str">
        <f>""</f>
        <v/>
      </c>
      <c r="AK19">
        <v>0</v>
      </c>
      <c r="AL19" t="str">
        <f>""</f>
        <v/>
      </c>
      <c r="AM19">
        <v>0</v>
      </c>
      <c r="AN19" t="str">
        <f>""</f>
        <v/>
      </c>
      <c r="AO19">
        <v>0</v>
      </c>
      <c r="AP19" t="str">
        <f>""</f>
        <v/>
      </c>
      <c r="AQ19">
        <v>0</v>
      </c>
      <c r="AR19" t="str">
        <f>""</f>
        <v/>
      </c>
      <c r="AS19">
        <v>0</v>
      </c>
      <c r="AT19" t="str">
        <f>""</f>
        <v/>
      </c>
      <c r="AU19" t="s">
        <v>56</v>
      </c>
      <c r="AV19" t="s">
        <v>57</v>
      </c>
      <c r="AW19">
        <v>0</v>
      </c>
      <c r="AX19" t="str">
        <f>""</f>
        <v/>
      </c>
      <c r="AY19">
        <v>2015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</row>
    <row r="20" spans="1:57" x14ac:dyDescent="0.2">
      <c r="A20">
        <v>1221001970</v>
      </c>
      <c r="B20" t="s">
        <v>79</v>
      </c>
      <c r="C20" s="2">
        <v>-661000</v>
      </c>
      <c r="D20" s="2"/>
      <c r="E20" s="2"/>
      <c r="F20" s="2"/>
      <c r="G20" s="1">
        <v>-661177.62</v>
      </c>
      <c r="H20">
        <v>0</v>
      </c>
      <c r="I20" s="1">
        <v>-661177.62</v>
      </c>
      <c r="J20">
        <v>177.62</v>
      </c>
      <c r="K20">
        <v>100.02</v>
      </c>
      <c r="L20" s="2">
        <v>-661000</v>
      </c>
      <c r="M20" s="1">
        <v>-661177.62</v>
      </c>
      <c r="N20">
        <v>0</v>
      </c>
      <c r="O20" s="1">
        <v>-661177.62</v>
      </c>
      <c r="P20">
        <v>177.62</v>
      </c>
      <c r="Q20">
        <v>100.02</v>
      </c>
      <c r="R20">
        <v>0</v>
      </c>
      <c r="S20">
        <v>0</v>
      </c>
      <c r="T20">
        <v>0</v>
      </c>
      <c r="U20" s="2">
        <v>-661000</v>
      </c>
      <c r="V20">
        <v>177.62</v>
      </c>
      <c r="W20" s="2">
        <v>-661000</v>
      </c>
      <c r="X20">
        <v>177.62</v>
      </c>
      <c r="Y20">
        <v>0</v>
      </c>
      <c r="Z20" t="str">
        <f>""</f>
        <v/>
      </c>
      <c r="AA20">
        <v>0</v>
      </c>
      <c r="AB20" t="str">
        <f>""</f>
        <v/>
      </c>
      <c r="AC20">
        <v>0</v>
      </c>
      <c r="AD20" t="str">
        <f>""</f>
        <v/>
      </c>
      <c r="AE20">
        <v>0</v>
      </c>
      <c r="AF20" t="str">
        <f>""</f>
        <v/>
      </c>
      <c r="AG20">
        <v>0</v>
      </c>
      <c r="AH20" t="str">
        <f>""</f>
        <v/>
      </c>
      <c r="AI20">
        <v>0</v>
      </c>
      <c r="AJ20" t="str">
        <f>""</f>
        <v/>
      </c>
      <c r="AK20">
        <v>0</v>
      </c>
      <c r="AL20" t="str">
        <f>""</f>
        <v/>
      </c>
      <c r="AM20">
        <v>0</v>
      </c>
      <c r="AN20" t="str">
        <f>""</f>
        <v/>
      </c>
      <c r="AO20">
        <v>0</v>
      </c>
      <c r="AP20" t="str">
        <f>""</f>
        <v/>
      </c>
      <c r="AQ20">
        <v>0</v>
      </c>
      <c r="AR20" t="str">
        <f>""</f>
        <v/>
      </c>
      <c r="AS20">
        <v>0</v>
      </c>
      <c r="AT20" t="str">
        <f>""</f>
        <v/>
      </c>
      <c r="AU20" t="s">
        <v>56</v>
      </c>
      <c r="AV20" t="s">
        <v>57</v>
      </c>
      <c r="AW20">
        <v>0</v>
      </c>
      <c r="AX20" t="str">
        <f>""</f>
        <v/>
      </c>
      <c r="AY20">
        <v>2015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</row>
    <row r="21" spans="1:57" x14ac:dyDescent="0.2">
      <c r="A21">
        <v>1221002970</v>
      </c>
      <c r="B21" t="s">
        <v>80</v>
      </c>
      <c r="C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t="str">
        <f>""</f>
        <v/>
      </c>
      <c r="AA21">
        <v>0</v>
      </c>
      <c r="AB21" t="str">
        <f>""</f>
        <v/>
      </c>
      <c r="AC21">
        <v>0</v>
      </c>
      <c r="AD21" t="str">
        <f>""</f>
        <v/>
      </c>
      <c r="AE21">
        <v>0</v>
      </c>
      <c r="AF21" t="str">
        <f>""</f>
        <v/>
      </c>
      <c r="AG21">
        <v>0</v>
      </c>
      <c r="AH21" t="str">
        <f>""</f>
        <v/>
      </c>
      <c r="AI21">
        <v>0</v>
      </c>
      <c r="AJ21" t="str">
        <f>""</f>
        <v/>
      </c>
      <c r="AK21">
        <v>0</v>
      </c>
      <c r="AL21" t="str">
        <f>""</f>
        <v/>
      </c>
      <c r="AM21">
        <v>0</v>
      </c>
      <c r="AN21" t="str">
        <f>""</f>
        <v/>
      </c>
      <c r="AO21">
        <v>0</v>
      </c>
      <c r="AP21" t="str">
        <f>""</f>
        <v/>
      </c>
      <c r="AQ21">
        <v>0</v>
      </c>
      <c r="AR21" t="str">
        <f>""</f>
        <v/>
      </c>
      <c r="AS21">
        <v>0</v>
      </c>
      <c r="AT21" t="str">
        <f>""</f>
        <v/>
      </c>
      <c r="AU21" t="s">
        <v>56</v>
      </c>
      <c r="AV21" t="s">
        <v>57</v>
      </c>
      <c r="AW21">
        <v>0</v>
      </c>
      <c r="AX21" t="str">
        <f>""</f>
        <v/>
      </c>
      <c r="AY21">
        <v>2015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</row>
    <row r="22" spans="1:57" x14ac:dyDescent="0.2">
      <c r="A22">
        <v>1221003970</v>
      </c>
      <c r="B22" t="s">
        <v>81</v>
      </c>
      <c r="C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t="str">
        <f>""</f>
        <v/>
      </c>
      <c r="AA22">
        <v>0</v>
      </c>
      <c r="AB22" t="str">
        <f>""</f>
        <v/>
      </c>
      <c r="AC22">
        <v>0</v>
      </c>
      <c r="AD22" t="str">
        <f>""</f>
        <v/>
      </c>
      <c r="AE22">
        <v>0</v>
      </c>
      <c r="AF22" t="str">
        <f>""</f>
        <v/>
      </c>
      <c r="AG22">
        <v>0</v>
      </c>
      <c r="AH22" t="str">
        <f>""</f>
        <v/>
      </c>
      <c r="AI22">
        <v>0</v>
      </c>
      <c r="AJ22" t="str">
        <f>""</f>
        <v/>
      </c>
      <c r="AK22">
        <v>0</v>
      </c>
      <c r="AL22" t="str">
        <f>""</f>
        <v/>
      </c>
      <c r="AM22">
        <v>0</v>
      </c>
      <c r="AN22" t="str">
        <f>""</f>
        <v/>
      </c>
      <c r="AO22">
        <v>0</v>
      </c>
      <c r="AP22" t="str">
        <f>""</f>
        <v/>
      </c>
      <c r="AQ22">
        <v>0</v>
      </c>
      <c r="AR22" t="str">
        <f>""</f>
        <v/>
      </c>
      <c r="AS22">
        <v>0</v>
      </c>
      <c r="AT22" t="str">
        <f>""</f>
        <v/>
      </c>
      <c r="AU22" t="s">
        <v>56</v>
      </c>
      <c r="AV22" t="s">
        <v>57</v>
      </c>
      <c r="AW22">
        <v>0</v>
      </c>
      <c r="AX22" t="str">
        <f>""</f>
        <v/>
      </c>
      <c r="AY22">
        <v>2015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</row>
    <row r="23" spans="1:57" x14ac:dyDescent="0.2">
      <c r="A23">
        <v>1244000990</v>
      </c>
      <c r="B23" t="s">
        <v>82</v>
      </c>
      <c r="C23" s="2">
        <v>-80000</v>
      </c>
      <c r="D23" s="2"/>
      <c r="E23" s="2"/>
      <c r="F23" s="2"/>
      <c r="G23">
        <v>-528</v>
      </c>
      <c r="H23">
        <v>0</v>
      </c>
      <c r="I23">
        <v>-528</v>
      </c>
      <c r="J23" s="1">
        <v>-79472</v>
      </c>
      <c r="K23">
        <v>0.66</v>
      </c>
      <c r="L23" s="2">
        <v>-80000</v>
      </c>
      <c r="M23">
        <v>-528</v>
      </c>
      <c r="N23">
        <v>0</v>
      </c>
      <c r="O23">
        <v>-528</v>
      </c>
      <c r="P23" s="1">
        <v>-79472</v>
      </c>
      <c r="Q23">
        <v>0.66</v>
      </c>
      <c r="R23">
        <v>0</v>
      </c>
      <c r="S23">
        <v>0</v>
      </c>
      <c r="T23">
        <v>0</v>
      </c>
      <c r="U23" s="2">
        <v>-80000</v>
      </c>
      <c r="V23" s="1">
        <v>-79472</v>
      </c>
      <c r="W23" s="2">
        <v>-80000</v>
      </c>
      <c r="X23" s="1">
        <v>-79472</v>
      </c>
      <c r="Y23">
        <v>141</v>
      </c>
      <c r="Z23" t="s">
        <v>83</v>
      </c>
      <c r="AA23">
        <v>0</v>
      </c>
      <c r="AB23" t="str">
        <f>""</f>
        <v/>
      </c>
      <c r="AC23">
        <v>0</v>
      </c>
      <c r="AD23" t="str">
        <f>""</f>
        <v/>
      </c>
      <c r="AE23">
        <v>0</v>
      </c>
      <c r="AF23" t="str">
        <f>""</f>
        <v/>
      </c>
      <c r="AG23">
        <v>0</v>
      </c>
      <c r="AH23" t="str">
        <f>""</f>
        <v/>
      </c>
      <c r="AI23">
        <v>0</v>
      </c>
      <c r="AJ23" t="str">
        <f>""</f>
        <v/>
      </c>
      <c r="AK23">
        <v>0</v>
      </c>
      <c r="AL23" t="str">
        <f>""</f>
        <v/>
      </c>
      <c r="AM23">
        <v>0</v>
      </c>
      <c r="AN23" t="str">
        <f>""</f>
        <v/>
      </c>
      <c r="AO23">
        <v>0</v>
      </c>
      <c r="AP23" t="str">
        <f>""</f>
        <v/>
      </c>
      <c r="AQ23">
        <v>0</v>
      </c>
      <c r="AR23" t="str">
        <f>""</f>
        <v/>
      </c>
      <c r="AS23">
        <v>0</v>
      </c>
      <c r="AT23" t="str">
        <f>""</f>
        <v/>
      </c>
      <c r="AU23" t="s">
        <v>56</v>
      </c>
      <c r="AV23" t="s">
        <v>57</v>
      </c>
      <c r="AW23">
        <v>0</v>
      </c>
      <c r="AX23" t="str">
        <f>""</f>
        <v/>
      </c>
      <c r="AY23">
        <v>2015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</row>
    <row r="24" spans="1:57" x14ac:dyDescent="0.2">
      <c r="A24">
        <v>1244400290</v>
      </c>
      <c r="B24" t="s">
        <v>84</v>
      </c>
      <c r="C24" s="2">
        <v>-250000</v>
      </c>
      <c r="D24" s="2"/>
      <c r="E24" s="2"/>
      <c r="F24" s="2"/>
      <c r="G24" s="1">
        <v>-245565.33</v>
      </c>
      <c r="H24">
        <v>0</v>
      </c>
      <c r="I24" s="1">
        <v>-245565.33</v>
      </c>
      <c r="J24" s="1">
        <v>-4434.67</v>
      </c>
      <c r="K24">
        <v>98.22</v>
      </c>
      <c r="L24" s="2">
        <v>-250000</v>
      </c>
      <c r="M24" s="1">
        <v>-245565.33</v>
      </c>
      <c r="N24">
        <v>0</v>
      </c>
      <c r="O24" s="1">
        <v>-245565.33</v>
      </c>
      <c r="P24" s="1">
        <v>-4434.67</v>
      </c>
      <c r="Q24">
        <v>98.22</v>
      </c>
      <c r="R24">
        <v>0</v>
      </c>
      <c r="S24">
        <v>0</v>
      </c>
      <c r="T24">
        <v>0</v>
      </c>
      <c r="U24" s="2">
        <v>-250000</v>
      </c>
      <c r="V24" s="1">
        <v>-4434.67</v>
      </c>
      <c r="W24" s="2">
        <v>-250000</v>
      </c>
      <c r="X24" s="1">
        <v>-4434.67</v>
      </c>
      <c r="Y24">
        <v>141</v>
      </c>
      <c r="Z24" t="s">
        <v>83</v>
      </c>
      <c r="AA24">
        <v>0</v>
      </c>
      <c r="AB24" t="str">
        <f>""</f>
        <v/>
      </c>
      <c r="AC24">
        <v>0</v>
      </c>
      <c r="AD24" t="str">
        <f>""</f>
        <v/>
      </c>
      <c r="AE24">
        <v>0</v>
      </c>
      <c r="AF24" t="str">
        <f>""</f>
        <v/>
      </c>
      <c r="AG24">
        <v>0</v>
      </c>
      <c r="AH24" t="str">
        <f>""</f>
        <v/>
      </c>
      <c r="AI24">
        <v>0</v>
      </c>
      <c r="AJ24" t="str">
        <f>""</f>
        <v/>
      </c>
      <c r="AK24">
        <v>0</v>
      </c>
      <c r="AL24" t="str">
        <f>""</f>
        <v/>
      </c>
      <c r="AM24">
        <v>0</v>
      </c>
      <c r="AN24" t="str">
        <f>""</f>
        <v/>
      </c>
      <c r="AO24">
        <v>0</v>
      </c>
      <c r="AP24" t="str">
        <f>""</f>
        <v/>
      </c>
      <c r="AQ24">
        <v>0</v>
      </c>
      <c r="AR24" t="str">
        <f>""</f>
        <v/>
      </c>
      <c r="AS24">
        <v>0</v>
      </c>
      <c r="AT24" t="str">
        <f>""</f>
        <v/>
      </c>
      <c r="AU24" t="s">
        <v>56</v>
      </c>
      <c r="AV24" t="s">
        <v>57</v>
      </c>
      <c r="AW24">
        <v>0</v>
      </c>
      <c r="AX24" t="str">
        <f>""</f>
        <v/>
      </c>
      <c r="AY24">
        <v>2015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</row>
    <row r="25" spans="1:57" x14ac:dyDescent="0.2">
      <c r="A25">
        <v>1262000210</v>
      </c>
      <c r="B25" t="s">
        <v>85</v>
      </c>
      <c r="C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211</v>
      </c>
      <c r="Z25" t="s">
        <v>86</v>
      </c>
      <c r="AA25">
        <v>0</v>
      </c>
      <c r="AB25" t="str">
        <f>""</f>
        <v/>
      </c>
      <c r="AC25">
        <v>0</v>
      </c>
      <c r="AD25" t="str">
        <f>""</f>
        <v/>
      </c>
      <c r="AE25">
        <v>0</v>
      </c>
      <c r="AF25" t="str">
        <f>""</f>
        <v/>
      </c>
      <c r="AG25">
        <v>0</v>
      </c>
      <c r="AH25" t="str">
        <f>""</f>
        <v/>
      </c>
      <c r="AI25">
        <v>0</v>
      </c>
      <c r="AJ25" t="str">
        <f>""</f>
        <v/>
      </c>
      <c r="AK25">
        <v>0</v>
      </c>
      <c r="AL25" t="str">
        <f>""</f>
        <v/>
      </c>
      <c r="AM25">
        <v>0</v>
      </c>
      <c r="AN25" t="str">
        <f>""</f>
        <v/>
      </c>
      <c r="AO25">
        <v>0</v>
      </c>
      <c r="AP25" t="str">
        <f>""</f>
        <v/>
      </c>
      <c r="AQ25">
        <v>0</v>
      </c>
      <c r="AR25" t="str">
        <f>""</f>
        <v/>
      </c>
      <c r="AS25">
        <v>0</v>
      </c>
      <c r="AT25" t="str">
        <f>""</f>
        <v/>
      </c>
      <c r="AU25" t="s">
        <v>56</v>
      </c>
      <c r="AV25" t="s">
        <v>57</v>
      </c>
      <c r="AW25">
        <v>0</v>
      </c>
      <c r="AX25" t="str">
        <f>""</f>
        <v/>
      </c>
      <c r="AY25">
        <v>2015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</row>
    <row r="26" spans="1:57" x14ac:dyDescent="0.2">
      <c r="A26">
        <v>1262000290</v>
      </c>
      <c r="B26" t="s">
        <v>87</v>
      </c>
      <c r="C26">
        <v>0</v>
      </c>
      <c r="G26" s="1">
        <v>-169375</v>
      </c>
      <c r="H26">
        <v>0</v>
      </c>
      <c r="I26" s="1">
        <v>-169375</v>
      </c>
      <c r="J26" s="1">
        <v>169375</v>
      </c>
      <c r="K26">
        <v>0</v>
      </c>
      <c r="L26">
        <v>0</v>
      </c>
      <c r="M26" s="1">
        <v>-169375</v>
      </c>
      <c r="N26">
        <v>0</v>
      </c>
      <c r="O26" s="1">
        <v>-169375</v>
      </c>
      <c r="P26" s="1">
        <v>169375</v>
      </c>
      <c r="Q26">
        <v>0</v>
      </c>
      <c r="R26">
        <v>0</v>
      </c>
      <c r="S26">
        <v>0</v>
      </c>
      <c r="T26">
        <v>0</v>
      </c>
      <c r="U26">
        <v>0</v>
      </c>
      <c r="V26" s="1">
        <v>169375</v>
      </c>
      <c r="W26">
        <v>0</v>
      </c>
      <c r="X26" s="1">
        <v>169375</v>
      </c>
      <c r="Y26">
        <v>211</v>
      </c>
      <c r="Z26" t="s">
        <v>86</v>
      </c>
      <c r="AA26">
        <v>0</v>
      </c>
      <c r="AB26" t="str">
        <f>""</f>
        <v/>
      </c>
      <c r="AC26">
        <v>0</v>
      </c>
      <c r="AD26" t="str">
        <f>""</f>
        <v/>
      </c>
      <c r="AE26">
        <v>0</v>
      </c>
      <c r="AF26" t="str">
        <f>""</f>
        <v/>
      </c>
      <c r="AG26">
        <v>0</v>
      </c>
      <c r="AH26" t="str">
        <f>""</f>
        <v/>
      </c>
      <c r="AI26">
        <v>0</v>
      </c>
      <c r="AJ26" t="str">
        <f>""</f>
        <v/>
      </c>
      <c r="AK26">
        <v>0</v>
      </c>
      <c r="AL26" t="str">
        <f>""</f>
        <v/>
      </c>
      <c r="AM26">
        <v>0</v>
      </c>
      <c r="AN26" t="str">
        <f>""</f>
        <v/>
      </c>
      <c r="AO26">
        <v>0</v>
      </c>
      <c r="AP26" t="str">
        <f>""</f>
        <v/>
      </c>
      <c r="AQ26">
        <v>0</v>
      </c>
      <c r="AR26" t="str">
        <f>""</f>
        <v/>
      </c>
      <c r="AS26">
        <v>0</v>
      </c>
      <c r="AT26" t="str">
        <f>""</f>
        <v/>
      </c>
      <c r="AU26" t="s">
        <v>56</v>
      </c>
      <c r="AV26" t="s">
        <v>57</v>
      </c>
      <c r="AW26">
        <v>0</v>
      </c>
      <c r="AX26" t="str">
        <f>""</f>
        <v/>
      </c>
      <c r="AY26">
        <v>2015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</row>
    <row r="27" spans="1:57" x14ac:dyDescent="0.2">
      <c r="A27">
        <v>1269000210</v>
      </c>
      <c r="B27" t="s">
        <v>88</v>
      </c>
      <c r="C27" s="2">
        <v>-470000</v>
      </c>
      <c r="D27" s="2"/>
      <c r="E27" s="2"/>
      <c r="F27" s="2"/>
      <c r="G27" s="1">
        <v>-399788.48</v>
      </c>
      <c r="H27">
        <v>0</v>
      </c>
      <c r="I27" s="1">
        <v>-399788.48</v>
      </c>
      <c r="J27" s="1">
        <v>-70211.520000000004</v>
      </c>
      <c r="K27">
        <v>85.06</v>
      </c>
      <c r="L27" s="2">
        <v>-470000</v>
      </c>
      <c r="M27" s="1">
        <v>-399788.48</v>
      </c>
      <c r="N27">
        <v>0</v>
      </c>
      <c r="O27" s="1">
        <v>-399788.48</v>
      </c>
      <c r="P27" s="1">
        <v>-70211.520000000004</v>
      </c>
      <c r="Q27">
        <v>85.06</v>
      </c>
      <c r="R27">
        <v>0</v>
      </c>
      <c r="S27">
        <v>0</v>
      </c>
      <c r="T27">
        <v>0</v>
      </c>
      <c r="U27" s="2">
        <v>-470000</v>
      </c>
      <c r="V27" s="1">
        <v>-70211.520000000004</v>
      </c>
      <c r="W27" s="2">
        <v>-470000</v>
      </c>
      <c r="X27" s="1">
        <v>-70211.520000000004</v>
      </c>
      <c r="Y27">
        <v>211</v>
      </c>
      <c r="Z27" t="s">
        <v>86</v>
      </c>
      <c r="AA27">
        <v>0</v>
      </c>
      <c r="AB27" t="str">
        <f>""</f>
        <v/>
      </c>
      <c r="AC27">
        <v>0</v>
      </c>
      <c r="AD27" t="str">
        <f>""</f>
        <v/>
      </c>
      <c r="AE27">
        <v>0</v>
      </c>
      <c r="AF27" t="str">
        <f>""</f>
        <v/>
      </c>
      <c r="AG27">
        <v>0</v>
      </c>
      <c r="AH27" t="str">
        <f>""</f>
        <v/>
      </c>
      <c r="AI27">
        <v>0</v>
      </c>
      <c r="AJ27" t="str">
        <f>""</f>
        <v/>
      </c>
      <c r="AK27">
        <v>0</v>
      </c>
      <c r="AL27" t="str">
        <f>""</f>
        <v/>
      </c>
      <c r="AM27">
        <v>0</v>
      </c>
      <c r="AN27" t="str">
        <f>""</f>
        <v/>
      </c>
      <c r="AO27">
        <v>0</v>
      </c>
      <c r="AP27" t="str">
        <f>""</f>
        <v/>
      </c>
      <c r="AQ27">
        <v>0</v>
      </c>
      <c r="AR27" t="str">
        <f>""</f>
        <v/>
      </c>
      <c r="AS27">
        <v>0</v>
      </c>
      <c r="AT27" t="str">
        <f>""</f>
        <v/>
      </c>
      <c r="AU27" t="s">
        <v>56</v>
      </c>
      <c r="AV27" t="s">
        <v>57</v>
      </c>
      <c r="AW27">
        <v>0</v>
      </c>
      <c r="AX27" t="str">
        <f>""</f>
        <v/>
      </c>
      <c r="AY27">
        <v>2015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</row>
    <row r="28" spans="1:57" x14ac:dyDescent="0.2">
      <c r="A28">
        <v>1269000662</v>
      </c>
      <c r="B28" t="s">
        <v>89</v>
      </c>
      <c r="C28">
        <v>0</v>
      </c>
      <c r="G28">
        <v>-42.72</v>
      </c>
      <c r="H28">
        <v>0</v>
      </c>
      <c r="I28">
        <v>-42.72</v>
      </c>
      <c r="J28">
        <v>42.72</v>
      </c>
      <c r="K28">
        <v>0</v>
      </c>
      <c r="L28">
        <v>0</v>
      </c>
      <c r="M28">
        <v>-42.72</v>
      </c>
      <c r="N28">
        <v>0</v>
      </c>
      <c r="O28">
        <v>-42.72</v>
      </c>
      <c r="P28">
        <v>42.72</v>
      </c>
      <c r="Q28">
        <v>0</v>
      </c>
      <c r="R28">
        <v>0</v>
      </c>
      <c r="S28">
        <v>0</v>
      </c>
      <c r="T28">
        <v>0</v>
      </c>
      <c r="U28">
        <v>0</v>
      </c>
      <c r="V28">
        <v>42.72</v>
      </c>
      <c r="W28">
        <v>0</v>
      </c>
      <c r="X28">
        <v>42.72</v>
      </c>
      <c r="Y28">
        <v>211</v>
      </c>
      <c r="Z28" t="s">
        <v>86</v>
      </c>
      <c r="AA28">
        <v>0</v>
      </c>
      <c r="AB28" t="str">
        <f>""</f>
        <v/>
      </c>
      <c r="AC28">
        <v>0</v>
      </c>
      <c r="AD28" t="str">
        <f>""</f>
        <v/>
      </c>
      <c r="AE28">
        <v>0</v>
      </c>
      <c r="AF28" t="str">
        <f>""</f>
        <v/>
      </c>
      <c r="AG28">
        <v>0</v>
      </c>
      <c r="AH28" t="str">
        <f>""</f>
        <v/>
      </c>
      <c r="AI28">
        <v>0</v>
      </c>
      <c r="AJ28" t="str">
        <f>""</f>
        <v/>
      </c>
      <c r="AK28">
        <v>0</v>
      </c>
      <c r="AL28" t="str">
        <f>""</f>
        <v/>
      </c>
      <c r="AM28">
        <v>0</v>
      </c>
      <c r="AN28" t="str">
        <f>""</f>
        <v/>
      </c>
      <c r="AO28">
        <v>0</v>
      </c>
      <c r="AP28" t="str">
        <f>""</f>
        <v/>
      </c>
      <c r="AQ28">
        <v>0</v>
      </c>
      <c r="AR28" t="str">
        <f>""</f>
        <v/>
      </c>
      <c r="AS28">
        <v>0</v>
      </c>
      <c r="AT28" t="str">
        <f>""</f>
        <v/>
      </c>
      <c r="AU28" t="s">
        <v>56</v>
      </c>
      <c r="AV28" t="s">
        <v>57</v>
      </c>
      <c r="AW28">
        <v>0</v>
      </c>
      <c r="AX28" t="str">
        <f>""</f>
        <v/>
      </c>
      <c r="AY28">
        <v>2015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</row>
    <row r="29" spans="1:57" x14ac:dyDescent="0.2">
      <c r="A29">
        <v>1269000790</v>
      </c>
      <c r="B29" t="s">
        <v>90</v>
      </c>
      <c r="C29" s="2">
        <v>-250000</v>
      </c>
      <c r="D29" s="2"/>
      <c r="E29" s="2"/>
      <c r="F29" s="2"/>
      <c r="G29" s="1">
        <v>-308122.59000000003</v>
      </c>
      <c r="H29">
        <v>0</v>
      </c>
      <c r="I29" s="1">
        <v>-308122.59000000003</v>
      </c>
      <c r="J29" s="1">
        <v>58122.59</v>
      </c>
      <c r="K29">
        <v>123.24</v>
      </c>
      <c r="L29" s="2">
        <v>-250000</v>
      </c>
      <c r="M29" s="1">
        <v>-308122.59000000003</v>
      </c>
      <c r="N29">
        <v>0</v>
      </c>
      <c r="O29" s="1">
        <v>-308122.59000000003</v>
      </c>
      <c r="P29" s="1">
        <v>58122.59</v>
      </c>
      <c r="Q29">
        <v>123.24</v>
      </c>
      <c r="R29">
        <v>0</v>
      </c>
      <c r="S29">
        <v>0</v>
      </c>
      <c r="T29">
        <v>0</v>
      </c>
      <c r="U29" s="2">
        <v>-250000</v>
      </c>
      <c r="V29" s="1">
        <v>58122.59</v>
      </c>
      <c r="W29" s="2">
        <v>-250000</v>
      </c>
      <c r="X29" s="1">
        <v>58122.59</v>
      </c>
      <c r="Y29">
        <v>211</v>
      </c>
      <c r="Z29" t="s">
        <v>86</v>
      </c>
      <c r="AA29">
        <v>0</v>
      </c>
      <c r="AB29" t="str">
        <f>""</f>
        <v/>
      </c>
      <c r="AC29">
        <v>0</v>
      </c>
      <c r="AD29" t="str">
        <f>""</f>
        <v/>
      </c>
      <c r="AE29">
        <v>0</v>
      </c>
      <c r="AF29" t="str">
        <f>""</f>
        <v/>
      </c>
      <c r="AG29">
        <v>0</v>
      </c>
      <c r="AH29" t="str">
        <f>""</f>
        <v/>
      </c>
      <c r="AI29">
        <v>0</v>
      </c>
      <c r="AJ29" t="str">
        <f>""</f>
        <v/>
      </c>
      <c r="AK29">
        <v>0</v>
      </c>
      <c r="AL29" t="str">
        <f>""</f>
        <v/>
      </c>
      <c r="AM29">
        <v>0</v>
      </c>
      <c r="AN29" t="str">
        <f>""</f>
        <v/>
      </c>
      <c r="AO29">
        <v>0</v>
      </c>
      <c r="AP29" t="str">
        <f>""</f>
        <v/>
      </c>
      <c r="AQ29">
        <v>0</v>
      </c>
      <c r="AR29" t="str">
        <f>""</f>
        <v/>
      </c>
      <c r="AS29">
        <v>0</v>
      </c>
      <c r="AT29" t="str">
        <f>""</f>
        <v/>
      </c>
      <c r="AU29" t="s">
        <v>56</v>
      </c>
      <c r="AV29" t="s">
        <v>57</v>
      </c>
      <c r="AW29">
        <v>0</v>
      </c>
      <c r="AX29" t="str">
        <f>""</f>
        <v/>
      </c>
      <c r="AY29">
        <v>2015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</row>
    <row r="30" spans="1:57" x14ac:dyDescent="0.2">
      <c r="A30">
        <v>1282000690</v>
      </c>
      <c r="B30" t="s">
        <v>91</v>
      </c>
      <c r="C30" s="2">
        <v>-6000</v>
      </c>
      <c r="D30" s="2"/>
      <c r="E30" s="2"/>
      <c r="F30" s="2"/>
      <c r="G30" s="1">
        <v>-4127.28</v>
      </c>
      <c r="H30">
        <v>0</v>
      </c>
      <c r="I30" s="1">
        <v>-4127.28</v>
      </c>
      <c r="J30" s="1">
        <v>-1872.72</v>
      </c>
      <c r="K30">
        <v>68.78</v>
      </c>
      <c r="L30" s="2">
        <v>-6000</v>
      </c>
      <c r="M30" s="1">
        <v>-4127.28</v>
      </c>
      <c r="N30">
        <v>0</v>
      </c>
      <c r="O30" s="1">
        <v>-4127.28</v>
      </c>
      <c r="P30" s="1">
        <v>-1872.72</v>
      </c>
      <c r="Q30">
        <v>68.78</v>
      </c>
      <c r="R30">
        <v>0</v>
      </c>
      <c r="S30">
        <v>0</v>
      </c>
      <c r="T30">
        <v>0</v>
      </c>
      <c r="U30" s="2">
        <v>-6000</v>
      </c>
      <c r="V30" s="1">
        <v>-1872.72</v>
      </c>
      <c r="W30" s="2">
        <v>-6000</v>
      </c>
      <c r="X30" s="1">
        <v>-1872.72</v>
      </c>
      <c r="Y30">
        <v>231</v>
      </c>
      <c r="Z30" t="s">
        <v>92</v>
      </c>
      <c r="AA30">
        <v>0</v>
      </c>
      <c r="AB30" t="str">
        <f>""</f>
        <v/>
      </c>
      <c r="AC30">
        <v>0</v>
      </c>
      <c r="AD30" t="str">
        <f>""</f>
        <v/>
      </c>
      <c r="AE30">
        <v>0</v>
      </c>
      <c r="AF30" t="str">
        <f>""</f>
        <v/>
      </c>
      <c r="AG30">
        <v>0</v>
      </c>
      <c r="AH30" t="str">
        <f>""</f>
        <v/>
      </c>
      <c r="AI30">
        <v>0</v>
      </c>
      <c r="AJ30" t="str">
        <f>""</f>
        <v/>
      </c>
      <c r="AK30">
        <v>0</v>
      </c>
      <c r="AL30" t="str">
        <f>""</f>
        <v/>
      </c>
      <c r="AM30">
        <v>0</v>
      </c>
      <c r="AN30" t="str">
        <f>""</f>
        <v/>
      </c>
      <c r="AO30">
        <v>0</v>
      </c>
      <c r="AP30" t="str">
        <f>""</f>
        <v/>
      </c>
      <c r="AQ30">
        <v>0</v>
      </c>
      <c r="AR30" t="str">
        <f>""</f>
        <v/>
      </c>
      <c r="AS30">
        <v>0</v>
      </c>
      <c r="AT30" t="str">
        <f>""</f>
        <v/>
      </c>
      <c r="AU30" t="s">
        <v>56</v>
      </c>
      <c r="AV30" t="s">
        <v>57</v>
      </c>
      <c r="AW30">
        <v>0</v>
      </c>
      <c r="AX30" t="str">
        <f>""</f>
        <v/>
      </c>
      <c r="AY30">
        <v>2015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</row>
    <row r="31" spans="1:57" x14ac:dyDescent="0.2">
      <c r="A31">
        <v>1282000691</v>
      </c>
      <c r="B31" t="s">
        <v>93</v>
      </c>
      <c r="C31">
        <v>0</v>
      </c>
      <c r="G31">
        <v>-346</v>
      </c>
      <c r="H31">
        <v>0</v>
      </c>
      <c r="I31">
        <v>-346</v>
      </c>
      <c r="J31">
        <v>346</v>
      </c>
      <c r="K31">
        <v>0</v>
      </c>
      <c r="L31">
        <v>0</v>
      </c>
      <c r="M31">
        <v>-346</v>
      </c>
      <c r="N31">
        <v>0</v>
      </c>
      <c r="O31">
        <v>-346</v>
      </c>
      <c r="P31">
        <v>346</v>
      </c>
      <c r="Q31">
        <v>0</v>
      </c>
      <c r="R31">
        <v>0</v>
      </c>
      <c r="S31">
        <v>0</v>
      </c>
      <c r="T31">
        <v>0</v>
      </c>
      <c r="U31">
        <v>0</v>
      </c>
      <c r="V31">
        <v>346</v>
      </c>
      <c r="W31">
        <v>0</v>
      </c>
      <c r="X31">
        <v>346</v>
      </c>
      <c r="Y31">
        <v>231</v>
      </c>
      <c r="Z31" t="s">
        <v>92</v>
      </c>
      <c r="AA31">
        <v>0</v>
      </c>
      <c r="AB31" t="str">
        <f>""</f>
        <v/>
      </c>
      <c r="AC31">
        <v>0</v>
      </c>
      <c r="AD31" t="str">
        <f>""</f>
        <v/>
      </c>
      <c r="AE31">
        <v>0</v>
      </c>
      <c r="AF31" t="str">
        <f>""</f>
        <v/>
      </c>
      <c r="AG31">
        <v>0</v>
      </c>
      <c r="AH31" t="str">
        <f>""</f>
        <v/>
      </c>
      <c r="AI31">
        <v>0</v>
      </c>
      <c r="AJ31" t="str">
        <f>""</f>
        <v/>
      </c>
      <c r="AK31">
        <v>0</v>
      </c>
      <c r="AL31" t="str">
        <f>""</f>
        <v/>
      </c>
      <c r="AM31">
        <v>0</v>
      </c>
      <c r="AN31" t="str">
        <f>""</f>
        <v/>
      </c>
      <c r="AO31">
        <v>0</v>
      </c>
      <c r="AP31" t="str">
        <f>""</f>
        <v/>
      </c>
      <c r="AQ31">
        <v>0</v>
      </c>
      <c r="AR31" t="str">
        <f>""</f>
        <v/>
      </c>
      <c r="AS31">
        <v>0</v>
      </c>
      <c r="AT31" t="str">
        <f>""</f>
        <v/>
      </c>
      <c r="AU31" t="s">
        <v>56</v>
      </c>
      <c r="AV31" t="s">
        <v>57</v>
      </c>
      <c r="AW31">
        <v>0</v>
      </c>
      <c r="AX31" t="str">
        <f>""</f>
        <v/>
      </c>
      <c r="AY31">
        <v>2015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</row>
    <row r="32" spans="1:57" x14ac:dyDescent="0.2">
      <c r="A32">
        <v>1312003920</v>
      </c>
      <c r="B32" t="s">
        <v>94</v>
      </c>
      <c r="C32" s="2">
        <v>-6000000</v>
      </c>
      <c r="D32" s="2"/>
      <c r="E32" s="2"/>
      <c r="F32" s="2"/>
      <c r="G32" s="1">
        <v>-6270307.4800000004</v>
      </c>
      <c r="H32">
        <v>0</v>
      </c>
      <c r="I32" s="1">
        <v>-6270307.4800000004</v>
      </c>
      <c r="J32" s="1">
        <v>270307.48</v>
      </c>
      <c r="K32">
        <v>104.5</v>
      </c>
      <c r="L32" s="2">
        <v>-6000000</v>
      </c>
      <c r="M32" s="1">
        <v>-6270307.4800000004</v>
      </c>
      <c r="N32">
        <v>0</v>
      </c>
      <c r="O32" s="1">
        <v>-6270307.4800000004</v>
      </c>
      <c r="P32" s="1">
        <v>270307.48</v>
      </c>
      <c r="Q32">
        <v>104.5</v>
      </c>
      <c r="R32">
        <v>0</v>
      </c>
      <c r="S32">
        <v>0</v>
      </c>
      <c r="T32">
        <v>0</v>
      </c>
      <c r="U32" s="2">
        <v>-6000000</v>
      </c>
      <c r="V32" s="1">
        <v>270307.48</v>
      </c>
      <c r="W32" s="2">
        <v>-6000000</v>
      </c>
      <c r="X32" s="1">
        <v>270307.48</v>
      </c>
      <c r="Y32">
        <v>0</v>
      </c>
      <c r="Z32" t="str">
        <f>""</f>
        <v/>
      </c>
      <c r="AA32">
        <v>0</v>
      </c>
      <c r="AB32" t="str">
        <f>""</f>
        <v/>
      </c>
      <c r="AC32">
        <v>0</v>
      </c>
      <c r="AD32" t="str">
        <f>""</f>
        <v/>
      </c>
      <c r="AE32">
        <v>0</v>
      </c>
      <c r="AF32" t="str">
        <f>""</f>
        <v/>
      </c>
      <c r="AG32">
        <v>0</v>
      </c>
      <c r="AH32" t="str">
        <f>""</f>
        <v/>
      </c>
      <c r="AI32">
        <v>0</v>
      </c>
      <c r="AJ32" t="str">
        <f>""</f>
        <v/>
      </c>
      <c r="AK32">
        <v>0</v>
      </c>
      <c r="AL32" t="str">
        <f>""</f>
        <v/>
      </c>
      <c r="AM32">
        <v>0</v>
      </c>
      <c r="AN32" t="str">
        <f>""</f>
        <v/>
      </c>
      <c r="AO32">
        <v>0</v>
      </c>
      <c r="AP32" t="str">
        <f>""</f>
        <v/>
      </c>
      <c r="AQ32">
        <v>0</v>
      </c>
      <c r="AR32" t="str">
        <f>""</f>
        <v/>
      </c>
      <c r="AS32">
        <v>0</v>
      </c>
      <c r="AT32" t="str">
        <f>""</f>
        <v/>
      </c>
      <c r="AU32" t="s">
        <v>56</v>
      </c>
      <c r="AV32" t="s">
        <v>57</v>
      </c>
      <c r="AW32">
        <v>0</v>
      </c>
      <c r="AX32" t="str">
        <f>""</f>
        <v/>
      </c>
      <c r="AY32">
        <v>2015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</row>
    <row r="33" spans="1:57" x14ac:dyDescent="0.2">
      <c r="A33">
        <v>1312004920</v>
      </c>
      <c r="B33" t="s">
        <v>95</v>
      </c>
      <c r="C33" s="2">
        <v>-320000</v>
      </c>
      <c r="D33" s="2"/>
      <c r="E33" s="2"/>
      <c r="F33" s="2"/>
      <c r="G33" s="1">
        <v>-215615</v>
      </c>
      <c r="H33">
        <v>0</v>
      </c>
      <c r="I33" s="1">
        <v>-215615</v>
      </c>
      <c r="J33" s="1">
        <v>-104385</v>
      </c>
      <c r="K33">
        <v>67.37</v>
      </c>
      <c r="L33" s="2">
        <v>-320000</v>
      </c>
      <c r="M33" s="1">
        <v>-215615</v>
      </c>
      <c r="N33">
        <v>0</v>
      </c>
      <c r="O33" s="1">
        <v>-215615</v>
      </c>
      <c r="P33" s="1">
        <v>-104385</v>
      </c>
      <c r="Q33">
        <v>67.37</v>
      </c>
      <c r="R33">
        <v>0</v>
      </c>
      <c r="S33">
        <v>0</v>
      </c>
      <c r="T33">
        <v>0</v>
      </c>
      <c r="U33" s="2">
        <v>-320000</v>
      </c>
      <c r="V33" s="1">
        <v>-104385</v>
      </c>
      <c r="W33" s="2">
        <v>-320000</v>
      </c>
      <c r="X33" s="1">
        <v>-104385</v>
      </c>
      <c r="Y33">
        <v>0</v>
      </c>
      <c r="Z33" t="str">
        <f>""</f>
        <v/>
      </c>
      <c r="AA33">
        <v>0</v>
      </c>
      <c r="AB33" t="str">
        <f>""</f>
        <v/>
      </c>
      <c r="AC33">
        <v>0</v>
      </c>
      <c r="AD33" t="str">
        <f>""</f>
        <v/>
      </c>
      <c r="AE33">
        <v>0</v>
      </c>
      <c r="AF33" t="str">
        <f>""</f>
        <v/>
      </c>
      <c r="AG33">
        <v>0</v>
      </c>
      <c r="AH33" t="str">
        <f>""</f>
        <v/>
      </c>
      <c r="AI33">
        <v>0</v>
      </c>
      <c r="AJ33" t="str">
        <f>""</f>
        <v/>
      </c>
      <c r="AK33">
        <v>0</v>
      </c>
      <c r="AL33" t="str">
        <f>""</f>
        <v/>
      </c>
      <c r="AM33">
        <v>0</v>
      </c>
      <c r="AN33" t="str">
        <f>""</f>
        <v/>
      </c>
      <c r="AO33">
        <v>0</v>
      </c>
      <c r="AP33" t="str">
        <f>""</f>
        <v/>
      </c>
      <c r="AQ33">
        <v>0</v>
      </c>
      <c r="AR33" t="str">
        <f>""</f>
        <v/>
      </c>
      <c r="AS33">
        <v>0</v>
      </c>
      <c r="AT33" t="str">
        <f>""</f>
        <v/>
      </c>
      <c r="AU33" t="s">
        <v>56</v>
      </c>
      <c r="AV33" t="s">
        <v>57</v>
      </c>
      <c r="AW33">
        <v>0</v>
      </c>
      <c r="AX33" t="str">
        <f>""</f>
        <v/>
      </c>
      <c r="AY33">
        <v>2015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</row>
    <row r="34" spans="1:57" x14ac:dyDescent="0.2">
      <c r="A34">
        <v>1312019920</v>
      </c>
      <c r="B34" t="s">
        <v>96</v>
      </c>
      <c r="C34" s="2">
        <v>-2640000</v>
      </c>
      <c r="D34" s="2"/>
      <c r="E34" s="2"/>
      <c r="F34" s="2"/>
      <c r="G34" s="1">
        <v>-2576900.39</v>
      </c>
      <c r="H34">
        <v>0</v>
      </c>
      <c r="I34" s="1">
        <v>-2576900.39</v>
      </c>
      <c r="J34" s="1">
        <v>-63099.61</v>
      </c>
      <c r="K34">
        <v>97.6</v>
      </c>
      <c r="L34" s="2">
        <v>-2640000</v>
      </c>
      <c r="M34" s="1">
        <v>-2576900.39</v>
      </c>
      <c r="N34">
        <v>0</v>
      </c>
      <c r="O34" s="1">
        <v>-2576900.39</v>
      </c>
      <c r="P34" s="1">
        <v>-63099.61</v>
      </c>
      <c r="Q34">
        <v>97.6</v>
      </c>
      <c r="R34">
        <v>0</v>
      </c>
      <c r="S34">
        <v>0</v>
      </c>
      <c r="T34">
        <v>0</v>
      </c>
      <c r="U34" s="2">
        <v>-2640000</v>
      </c>
      <c r="V34" s="1">
        <v>-63099.61</v>
      </c>
      <c r="W34" s="2">
        <v>-2640000</v>
      </c>
      <c r="X34" s="1">
        <v>-63099.61</v>
      </c>
      <c r="Y34">
        <v>0</v>
      </c>
      <c r="Z34" t="str">
        <f>""</f>
        <v/>
      </c>
      <c r="AA34">
        <v>0</v>
      </c>
      <c r="AB34" t="str">
        <f>""</f>
        <v/>
      </c>
      <c r="AC34">
        <v>0</v>
      </c>
      <c r="AD34" t="str">
        <f>""</f>
        <v/>
      </c>
      <c r="AE34">
        <v>0</v>
      </c>
      <c r="AF34" t="str">
        <f>""</f>
        <v/>
      </c>
      <c r="AG34">
        <v>0</v>
      </c>
      <c r="AH34" t="str">
        <f>""</f>
        <v/>
      </c>
      <c r="AI34">
        <v>0</v>
      </c>
      <c r="AJ34" t="str">
        <f>""</f>
        <v/>
      </c>
      <c r="AK34">
        <v>0</v>
      </c>
      <c r="AL34" t="str">
        <f>""</f>
        <v/>
      </c>
      <c r="AM34">
        <v>0</v>
      </c>
      <c r="AN34" t="str">
        <f>""</f>
        <v/>
      </c>
      <c r="AO34">
        <v>0</v>
      </c>
      <c r="AP34" t="str">
        <f>""</f>
        <v/>
      </c>
      <c r="AQ34">
        <v>0</v>
      </c>
      <c r="AR34" t="str">
        <f>""</f>
        <v/>
      </c>
      <c r="AS34">
        <v>0</v>
      </c>
      <c r="AT34" t="str">
        <f>""</f>
        <v/>
      </c>
      <c r="AU34" t="s">
        <v>56</v>
      </c>
      <c r="AV34" t="s">
        <v>57</v>
      </c>
      <c r="AW34">
        <v>0</v>
      </c>
      <c r="AX34" t="str">
        <f>""</f>
        <v/>
      </c>
      <c r="AY34">
        <v>2015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</row>
    <row r="35" spans="1:57" x14ac:dyDescent="0.2">
      <c r="A35">
        <v>1312033920</v>
      </c>
      <c r="B35" t="s">
        <v>97</v>
      </c>
      <c r="C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t="str">
        <f>""</f>
        <v/>
      </c>
      <c r="AA35">
        <v>0</v>
      </c>
      <c r="AB35" t="str">
        <f>""</f>
        <v/>
      </c>
      <c r="AC35">
        <v>0</v>
      </c>
      <c r="AD35" t="str">
        <f>""</f>
        <v/>
      </c>
      <c r="AE35">
        <v>0</v>
      </c>
      <c r="AF35" t="str">
        <f>""</f>
        <v/>
      </c>
      <c r="AG35">
        <v>0</v>
      </c>
      <c r="AH35" t="str">
        <f>""</f>
        <v/>
      </c>
      <c r="AI35">
        <v>0</v>
      </c>
      <c r="AJ35" t="str">
        <f>""</f>
        <v/>
      </c>
      <c r="AK35">
        <v>0</v>
      </c>
      <c r="AL35" t="str">
        <f>""</f>
        <v/>
      </c>
      <c r="AM35">
        <v>0</v>
      </c>
      <c r="AN35" t="str">
        <f>""</f>
        <v/>
      </c>
      <c r="AO35">
        <v>0</v>
      </c>
      <c r="AP35" t="str">
        <f>""</f>
        <v/>
      </c>
      <c r="AQ35">
        <v>0</v>
      </c>
      <c r="AR35" t="str">
        <f>""</f>
        <v/>
      </c>
      <c r="AS35">
        <v>0</v>
      </c>
      <c r="AT35" t="str">
        <f>""</f>
        <v/>
      </c>
      <c r="AU35" t="s">
        <v>56</v>
      </c>
      <c r="AV35" t="s">
        <v>57</v>
      </c>
      <c r="AW35">
        <v>0</v>
      </c>
      <c r="AX35" t="str">
        <f>""</f>
        <v/>
      </c>
      <c r="AY35">
        <v>2015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</row>
    <row r="36" spans="1:57" x14ac:dyDescent="0.2">
      <c r="A36">
        <v>1312157920</v>
      </c>
      <c r="B36" t="s">
        <v>98</v>
      </c>
      <c r="C36" s="2">
        <v>-60000</v>
      </c>
      <c r="D36" s="2"/>
      <c r="E36" s="2"/>
      <c r="F36" s="2"/>
      <c r="G36" s="1">
        <v>-60525</v>
      </c>
      <c r="H36">
        <v>0</v>
      </c>
      <c r="I36" s="1">
        <v>-60525</v>
      </c>
      <c r="J36">
        <v>525</v>
      </c>
      <c r="K36">
        <v>100.87</v>
      </c>
      <c r="L36" s="2">
        <v>-60000</v>
      </c>
      <c r="M36" s="1">
        <v>-60525</v>
      </c>
      <c r="N36">
        <v>0</v>
      </c>
      <c r="O36" s="1">
        <v>-60525</v>
      </c>
      <c r="P36">
        <v>525</v>
      </c>
      <c r="Q36">
        <v>100.87</v>
      </c>
      <c r="R36">
        <v>0</v>
      </c>
      <c r="S36">
        <v>0</v>
      </c>
      <c r="T36">
        <v>0</v>
      </c>
      <c r="U36" s="2">
        <v>-60000</v>
      </c>
      <c r="V36">
        <v>525</v>
      </c>
      <c r="W36" s="2">
        <v>-60000</v>
      </c>
      <c r="X36">
        <v>525</v>
      </c>
      <c r="Y36">
        <v>0</v>
      </c>
      <c r="Z36" t="str">
        <f>""</f>
        <v/>
      </c>
      <c r="AA36">
        <v>0</v>
      </c>
      <c r="AB36" t="str">
        <f>""</f>
        <v/>
      </c>
      <c r="AC36">
        <v>0</v>
      </c>
      <c r="AD36" t="str">
        <f>""</f>
        <v/>
      </c>
      <c r="AE36">
        <v>0</v>
      </c>
      <c r="AF36" t="str">
        <f>""</f>
        <v/>
      </c>
      <c r="AG36">
        <v>0</v>
      </c>
      <c r="AH36" t="str">
        <f>""</f>
        <v/>
      </c>
      <c r="AI36">
        <v>0</v>
      </c>
      <c r="AJ36" t="str">
        <f>""</f>
        <v/>
      </c>
      <c r="AK36">
        <v>0</v>
      </c>
      <c r="AL36" t="str">
        <f>""</f>
        <v/>
      </c>
      <c r="AM36">
        <v>0</v>
      </c>
      <c r="AN36" t="str">
        <f>""</f>
        <v/>
      </c>
      <c r="AO36">
        <v>0</v>
      </c>
      <c r="AP36" t="str">
        <f>""</f>
        <v/>
      </c>
      <c r="AQ36">
        <v>0</v>
      </c>
      <c r="AR36" t="str">
        <f>""</f>
        <v/>
      </c>
      <c r="AS36">
        <v>0</v>
      </c>
      <c r="AT36" t="str">
        <f>""</f>
        <v/>
      </c>
      <c r="AU36" t="s">
        <v>56</v>
      </c>
      <c r="AV36" t="s">
        <v>57</v>
      </c>
      <c r="AW36">
        <v>0</v>
      </c>
      <c r="AX36" t="str">
        <f>""</f>
        <v/>
      </c>
      <c r="AY36">
        <v>2015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</row>
    <row r="37" spans="1:57" x14ac:dyDescent="0.2">
      <c r="A37">
        <v>1312158920</v>
      </c>
      <c r="B37" t="s">
        <v>99</v>
      </c>
      <c r="C37" s="2">
        <v>-250000</v>
      </c>
      <c r="D37" s="2"/>
      <c r="E37" s="2"/>
      <c r="F37" s="2"/>
      <c r="G37" s="1">
        <v>-422663.15</v>
      </c>
      <c r="H37">
        <v>0</v>
      </c>
      <c r="I37" s="1">
        <v>-422663.15</v>
      </c>
      <c r="J37" s="1">
        <v>172663.15</v>
      </c>
      <c r="K37">
        <v>169.06</v>
      </c>
      <c r="L37" s="2">
        <v>-250000</v>
      </c>
      <c r="M37" s="1">
        <v>-422663.15</v>
      </c>
      <c r="N37">
        <v>0</v>
      </c>
      <c r="O37" s="1">
        <v>-422663.15</v>
      </c>
      <c r="P37" s="1">
        <v>172663.15</v>
      </c>
      <c r="Q37">
        <v>169.06</v>
      </c>
      <c r="R37">
        <v>0</v>
      </c>
      <c r="S37">
        <v>0</v>
      </c>
      <c r="T37">
        <v>0</v>
      </c>
      <c r="U37" s="2">
        <v>-250000</v>
      </c>
      <c r="V37" s="1">
        <v>172663.15</v>
      </c>
      <c r="W37" s="2">
        <v>-250000</v>
      </c>
      <c r="X37" s="1">
        <v>172663.15</v>
      </c>
      <c r="Y37">
        <v>0</v>
      </c>
      <c r="Z37" t="str">
        <f>""</f>
        <v/>
      </c>
      <c r="AA37">
        <v>0</v>
      </c>
      <c r="AB37" t="str">
        <f>""</f>
        <v/>
      </c>
      <c r="AC37">
        <v>0</v>
      </c>
      <c r="AD37" t="str">
        <f>""</f>
        <v/>
      </c>
      <c r="AE37">
        <v>0</v>
      </c>
      <c r="AF37" t="str">
        <f>""</f>
        <v/>
      </c>
      <c r="AG37">
        <v>0</v>
      </c>
      <c r="AH37" t="str">
        <f>""</f>
        <v/>
      </c>
      <c r="AI37">
        <v>0</v>
      </c>
      <c r="AJ37" t="str">
        <f>""</f>
        <v/>
      </c>
      <c r="AK37">
        <v>0</v>
      </c>
      <c r="AL37" t="str">
        <f>""</f>
        <v/>
      </c>
      <c r="AM37">
        <v>0</v>
      </c>
      <c r="AN37" t="str">
        <f>""</f>
        <v/>
      </c>
      <c r="AO37">
        <v>0</v>
      </c>
      <c r="AP37" t="str">
        <f>""</f>
        <v/>
      </c>
      <c r="AQ37">
        <v>0</v>
      </c>
      <c r="AR37" t="str">
        <f>""</f>
        <v/>
      </c>
      <c r="AS37">
        <v>0</v>
      </c>
      <c r="AT37" t="str">
        <f>""</f>
        <v/>
      </c>
      <c r="AU37" t="s">
        <v>56</v>
      </c>
      <c r="AV37" t="s">
        <v>57</v>
      </c>
      <c r="AW37">
        <v>0</v>
      </c>
      <c r="AX37" t="str">
        <f>""</f>
        <v/>
      </c>
      <c r="AY37">
        <v>2015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</row>
    <row r="38" spans="1:57" x14ac:dyDescent="0.2">
      <c r="A38">
        <v>1312160920</v>
      </c>
      <c r="B38" t="s">
        <v>100</v>
      </c>
      <c r="C38" s="2">
        <v>-144000</v>
      </c>
      <c r="D38" s="2"/>
      <c r="E38" s="2"/>
      <c r="F38" s="2"/>
      <c r="G38" s="1">
        <v>-133559.82999999999</v>
      </c>
      <c r="H38">
        <v>0</v>
      </c>
      <c r="I38" s="1">
        <v>-133559.82999999999</v>
      </c>
      <c r="J38" s="1">
        <v>-10440.17</v>
      </c>
      <c r="K38">
        <v>92.74</v>
      </c>
      <c r="L38" s="2">
        <v>-144000</v>
      </c>
      <c r="M38" s="1">
        <v>-133559.82999999999</v>
      </c>
      <c r="N38">
        <v>0</v>
      </c>
      <c r="O38" s="1">
        <v>-133559.82999999999</v>
      </c>
      <c r="P38" s="1">
        <v>-10440.17</v>
      </c>
      <c r="Q38">
        <v>92.74</v>
      </c>
      <c r="R38">
        <v>0</v>
      </c>
      <c r="S38">
        <v>0</v>
      </c>
      <c r="T38">
        <v>0</v>
      </c>
      <c r="U38" s="2">
        <v>-144000</v>
      </c>
      <c r="V38" s="1">
        <v>-10440.17</v>
      </c>
      <c r="W38" s="2">
        <v>-144000</v>
      </c>
      <c r="X38" s="1">
        <v>-10440.17</v>
      </c>
      <c r="Y38">
        <v>0</v>
      </c>
      <c r="Z38" t="str">
        <f>""</f>
        <v/>
      </c>
      <c r="AA38">
        <v>0</v>
      </c>
      <c r="AB38" t="str">
        <f>""</f>
        <v/>
      </c>
      <c r="AC38">
        <v>0</v>
      </c>
      <c r="AD38" t="str">
        <f>""</f>
        <v/>
      </c>
      <c r="AE38">
        <v>0</v>
      </c>
      <c r="AF38" t="str">
        <f>""</f>
        <v/>
      </c>
      <c r="AG38">
        <v>0</v>
      </c>
      <c r="AH38" t="str">
        <f>""</f>
        <v/>
      </c>
      <c r="AI38">
        <v>0</v>
      </c>
      <c r="AJ38" t="str">
        <f>""</f>
        <v/>
      </c>
      <c r="AK38">
        <v>0</v>
      </c>
      <c r="AL38" t="str">
        <f>""</f>
        <v/>
      </c>
      <c r="AM38">
        <v>0</v>
      </c>
      <c r="AN38" t="str">
        <f>""</f>
        <v/>
      </c>
      <c r="AO38">
        <v>0</v>
      </c>
      <c r="AP38" t="str">
        <f>""</f>
        <v/>
      </c>
      <c r="AQ38">
        <v>0</v>
      </c>
      <c r="AR38" t="str">
        <f>""</f>
        <v/>
      </c>
      <c r="AS38">
        <v>0</v>
      </c>
      <c r="AT38" t="str">
        <f>""</f>
        <v/>
      </c>
      <c r="AU38" t="s">
        <v>56</v>
      </c>
      <c r="AV38" t="s">
        <v>57</v>
      </c>
      <c r="AW38">
        <v>0</v>
      </c>
      <c r="AX38" t="str">
        <f>""</f>
        <v/>
      </c>
      <c r="AY38">
        <v>2015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</row>
    <row r="39" spans="1:57" x14ac:dyDescent="0.2">
      <c r="A39">
        <v>1312200410</v>
      </c>
      <c r="B39" t="s">
        <v>101</v>
      </c>
      <c r="C39">
        <v>0</v>
      </c>
      <c r="G39" s="1">
        <v>-2040</v>
      </c>
      <c r="H39">
        <v>0</v>
      </c>
      <c r="I39" s="1">
        <v>-2040</v>
      </c>
      <c r="J39" s="1">
        <v>2040</v>
      </c>
      <c r="K39">
        <v>0</v>
      </c>
      <c r="L39">
        <v>0</v>
      </c>
      <c r="M39" s="1">
        <v>-2040</v>
      </c>
      <c r="N39">
        <v>0</v>
      </c>
      <c r="O39" s="1">
        <v>-2040</v>
      </c>
      <c r="P39" s="1">
        <v>2040</v>
      </c>
      <c r="Q39">
        <v>0</v>
      </c>
      <c r="R39">
        <v>0</v>
      </c>
      <c r="S39">
        <v>0</v>
      </c>
      <c r="T39">
        <v>0</v>
      </c>
      <c r="U39">
        <v>0</v>
      </c>
      <c r="V39" s="1">
        <v>2040</v>
      </c>
      <c r="W39">
        <v>0</v>
      </c>
      <c r="X39" s="1">
        <v>2040</v>
      </c>
      <c r="Y39">
        <v>0</v>
      </c>
      <c r="Z39" t="str">
        <f>""</f>
        <v/>
      </c>
      <c r="AA39">
        <v>0</v>
      </c>
      <c r="AB39" t="str">
        <f>""</f>
        <v/>
      </c>
      <c r="AC39">
        <v>0</v>
      </c>
      <c r="AD39" t="str">
        <f>""</f>
        <v/>
      </c>
      <c r="AE39">
        <v>0</v>
      </c>
      <c r="AF39" t="str">
        <f>""</f>
        <v/>
      </c>
      <c r="AG39">
        <v>0</v>
      </c>
      <c r="AH39" t="str">
        <f>""</f>
        <v/>
      </c>
      <c r="AI39">
        <v>0</v>
      </c>
      <c r="AJ39" t="str">
        <f>""</f>
        <v/>
      </c>
      <c r="AK39">
        <v>0</v>
      </c>
      <c r="AL39" t="str">
        <f>""</f>
        <v/>
      </c>
      <c r="AM39">
        <v>0</v>
      </c>
      <c r="AN39" t="str">
        <f>""</f>
        <v/>
      </c>
      <c r="AO39">
        <v>0</v>
      </c>
      <c r="AP39" t="str">
        <f>""</f>
        <v/>
      </c>
      <c r="AQ39">
        <v>0</v>
      </c>
      <c r="AR39" t="str">
        <f>""</f>
        <v/>
      </c>
      <c r="AS39">
        <v>0</v>
      </c>
      <c r="AT39" t="str">
        <f>""</f>
        <v/>
      </c>
      <c r="AU39" t="s">
        <v>56</v>
      </c>
      <c r="AV39" t="s">
        <v>57</v>
      </c>
      <c r="AW39">
        <v>0</v>
      </c>
      <c r="AX39" t="str">
        <f>""</f>
        <v/>
      </c>
      <c r="AY39">
        <v>2015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</row>
    <row r="40" spans="1:57" x14ac:dyDescent="0.2">
      <c r="A40">
        <v>1312200920</v>
      </c>
      <c r="B40" t="s">
        <v>102</v>
      </c>
      <c r="C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251</v>
      </c>
      <c r="Z40" t="s">
        <v>103</v>
      </c>
      <c r="AA40">
        <v>0</v>
      </c>
      <c r="AB40" t="str">
        <f>""</f>
        <v/>
      </c>
      <c r="AC40">
        <v>0</v>
      </c>
      <c r="AD40" t="str">
        <f>""</f>
        <v/>
      </c>
      <c r="AE40">
        <v>0</v>
      </c>
      <c r="AF40" t="str">
        <f>""</f>
        <v/>
      </c>
      <c r="AG40">
        <v>0</v>
      </c>
      <c r="AH40" t="str">
        <f>""</f>
        <v/>
      </c>
      <c r="AI40">
        <v>0</v>
      </c>
      <c r="AJ40" t="str">
        <f>""</f>
        <v/>
      </c>
      <c r="AK40">
        <v>0</v>
      </c>
      <c r="AL40" t="str">
        <f>""</f>
        <v/>
      </c>
      <c r="AM40">
        <v>0</v>
      </c>
      <c r="AN40" t="str">
        <f>""</f>
        <v/>
      </c>
      <c r="AO40">
        <v>0</v>
      </c>
      <c r="AP40" t="str">
        <f>""</f>
        <v/>
      </c>
      <c r="AQ40">
        <v>0</v>
      </c>
      <c r="AR40" t="str">
        <f>""</f>
        <v/>
      </c>
      <c r="AS40">
        <v>0</v>
      </c>
      <c r="AT40" t="str">
        <f>""</f>
        <v/>
      </c>
      <c r="AU40" t="s">
        <v>56</v>
      </c>
      <c r="AV40" t="s">
        <v>57</v>
      </c>
      <c r="AW40">
        <v>0</v>
      </c>
      <c r="AX40" t="str">
        <f>""</f>
        <v/>
      </c>
      <c r="AY40">
        <v>2015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</row>
    <row r="41" spans="1:57" x14ac:dyDescent="0.2">
      <c r="A41">
        <v>1312300410</v>
      </c>
      <c r="B41" t="s">
        <v>104</v>
      </c>
      <c r="C41" s="2">
        <v>-250000</v>
      </c>
      <c r="D41" s="2"/>
      <c r="E41" s="2"/>
      <c r="F41" s="2"/>
      <c r="G41" s="1">
        <v>-224875</v>
      </c>
      <c r="H41">
        <v>0</v>
      </c>
      <c r="I41" s="1">
        <v>-224875</v>
      </c>
      <c r="J41" s="1">
        <v>-25125</v>
      </c>
      <c r="K41">
        <v>89.95</v>
      </c>
      <c r="L41" s="2">
        <v>-250000</v>
      </c>
      <c r="M41" s="1">
        <v>-224875</v>
      </c>
      <c r="N41">
        <v>0</v>
      </c>
      <c r="O41" s="1">
        <v>-224875</v>
      </c>
      <c r="P41" s="1">
        <v>-25125</v>
      </c>
      <c r="Q41">
        <v>89.95</v>
      </c>
      <c r="R41">
        <v>0</v>
      </c>
      <c r="S41">
        <v>0</v>
      </c>
      <c r="T41">
        <v>0</v>
      </c>
      <c r="U41" s="2">
        <v>-250000</v>
      </c>
      <c r="V41" s="1">
        <v>-25125</v>
      </c>
      <c r="W41" s="2">
        <v>-250000</v>
      </c>
      <c r="X41" s="1">
        <v>-25125</v>
      </c>
      <c r="Y41">
        <v>251</v>
      </c>
      <c r="Z41" t="s">
        <v>103</v>
      </c>
      <c r="AA41">
        <v>0</v>
      </c>
      <c r="AB41" t="str">
        <f>""</f>
        <v/>
      </c>
      <c r="AC41">
        <v>0</v>
      </c>
      <c r="AD41" t="str">
        <f>""</f>
        <v/>
      </c>
      <c r="AE41">
        <v>0</v>
      </c>
      <c r="AF41" t="str">
        <f>""</f>
        <v/>
      </c>
      <c r="AG41">
        <v>0</v>
      </c>
      <c r="AH41" t="str">
        <f>""</f>
        <v/>
      </c>
      <c r="AI41">
        <v>0</v>
      </c>
      <c r="AJ41" t="str">
        <f>""</f>
        <v/>
      </c>
      <c r="AK41">
        <v>0</v>
      </c>
      <c r="AL41" t="str">
        <f>""</f>
        <v/>
      </c>
      <c r="AM41">
        <v>0</v>
      </c>
      <c r="AN41" t="str">
        <f>""</f>
        <v/>
      </c>
      <c r="AO41">
        <v>0</v>
      </c>
      <c r="AP41" t="str">
        <f>""</f>
        <v/>
      </c>
      <c r="AQ41">
        <v>0</v>
      </c>
      <c r="AR41" t="str">
        <f>""</f>
        <v/>
      </c>
      <c r="AS41">
        <v>0</v>
      </c>
      <c r="AT41" t="str">
        <f>""</f>
        <v/>
      </c>
      <c r="AU41" t="s">
        <v>56</v>
      </c>
      <c r="AV41" t="s">
        <v>57</v>
      </c>
      <c r="AW41">
        <v>0</v>
      </c>
      <c r="AX41" t="str">
        <f>""</f>
        <v/>
      </c>
      <c r="AY41">
        <v>2015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</row>
    <row r="42" spans="1:57" x14ac:dyDescent="0.2">
      <c r="A42">
        <v>1312300920</v>
      </c>
      <c r="B42" t="s">
        <v>105</v>
      </c>
      <c r="C42" s="2">
        <v>-2000</v>
      </c>
      <c r="D42" s="2"/>
      <c r="E42" s="2"/>
      <c r="F42" s="2"/>
      <c r="G42" s="1">
        <v>-1250</v>
      </c>
      <c r="H42">
        <v>0</v>
      </c>
      <c r="I42" s="1">
        <v>-1250</v>
      </c>
      <c r="J42">
        <v>-750</v>
      </c>
      <c r="K42">
        <v>62.5</v>
      </c>
      <c r="L42" s="2">
        <v>-2000</v>
      </c>
      <c r="M42" s="1">
        <v>-1250</v>
      </c>
      <c r="N42">
        <v>0</v>
      </c>
      <c r="O42" s="1">
        <v>-1250</v>
      </c>
      <c r="P42">
        <v>-750</v>
      </c>
      <c r="Q42">
        <v>62.5</v>
      </c>
      <c r="R42">
        <v>0</v>
      </c>
      <c r="S42">
        <v>0</v>
      </c>
      <c r="T42">
        <v>0</v>
      </c>
      <c r="U42" s="2">
        <v>-2000</v>
      </c>
      <c r="V42">
        <v>-750</v>
      </c>
      <c r="W42" s="2">
        <v>-2000</v>
      </c>
      <c r="X42">
        <v>-750</v>
      </c>
      <c r="Y42">
        <v>251</v>
      </c>
      <c r="Z42" t="s">
        <v>103</v>
      </c>
      <c r="AA42">
        <v>0</v>
      </c>
      <c r="AB42" t="str">
        <f>""</f>
        <v/>
      </c>
      <c r="AC42">
        <v>0</v>
      </c>
      <c r="AD42" t="str">
        <f>""</f>
        <v/>
      </c>
      <c r="AE42">
        <v>0</v>
      </c>
      <c r="AF42" t="str">
        <f>""</f>
        <v/>
      </c>
      <c r="AG42">
        <v>0</v>
      </c>
      <c r="AH42" t="str">
        <f>""</f>
        <v/>
      </c>
      <c r="AI42">
        <v>0</v>
      </c>
      <c r="AJ42" t="str">
        <f>""</f>
        <v/>
      </c>
      <c r="AK42">
        <v>0</v>
      </c>
      <c r="AL42" t="str">
        <f>""</f>
        <v/>
      </c>
      <c r="AM42">
        <v>0</v>
      </c>
      <c r="AN42" t="str">
        <f>""</f>
        <v/>
      </c>
      <c r="AO42">
        <v>0</v>
      </c>
      <c r="AP42" t="str">
        <f>""</f>
        <v/>
      </c>
      <c r="AQ42">
        <v>0</v>
      </c>
      <c r="AR42" t="str">
        <f>""</f>
        <v/>
      </c>
      <c r="AS42">
        <v>0</v>
      </c>
      <c r="AT42" t="str">
        <f>""</f>
        <v/>
      </c>
      <c r="AU42" t="s">
        <v>56</v>
      </c>
      <c r="AV42" t="s">
        <v>57</v>
      </c>
      <c r="AW42">
        <v>0</v>
      </c>
      <c r="AX42" t="str">
        <f>""</f>
        <v/>
      </c>
      <c r="AY42">
        <v>2015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</row>
    <row r="43" spans="1:57" x14ac:dyDescent="0.2">
      <c r="A43">
        <v>1312301410</v>
      </c>
      <c r="B43" t="s">
        <v>106</v>
      </c>
      <c r="C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t="str">
        <f>""</f>
        <v/>
      </c>
      <c r="AA43">
        <v>0</v>
      </c>
      <c r="AB43" t="str">
        <f>""</f>
        <v/>
      </c>
      <c r="AC43">
        <v>0</v>
      </c>
      <c r="AD43" t="str">
        <f>""</f>
        <v/>
      </c>
      <c r="AE43">
        <v>0</v>
      </c>
      <c r="AF43" t="str">
        <f>""</f>
        <v/>
      </c>
      <c r="AG43">
        <v>0</v>
      </c>
      <c r="AH43" t="str">
        <f>""</f>
        <v/>
      </c>
      <c r="AI43">
        <v>0</v>
      </c>
      <c r="AJ43" t="str">
        <f>""</f>
        <v/>
      </c>
      <c r="AK43">
        <v>0</v>
      </c>
      <c r="AL43" t="str">
        <f>""</f>
        <v/>
      </c>
      <c r="AM43">
        <v>0</v>
      </c>
      <c r="AN43" t="str">
        <f>""</f>
        <v/>
      </c>
      <c r="AO43">
        <v>0</v>
      </c>
      <c r="AP43" t="str">
        <f>""</f>
        <v/>
      </c>
      <c r="AQ43">
        <v>0</v>
      </c>
      <c r="AR43" t="str">
        <f>""</f>
        <v/>
      </c>
      <c r="AS43">
        <v>0</v>
      </c>
      <c r="AT43" t="str">
        <f>""</f>
        <v/>
      </c>
      <c r="AU43" t="s">
        <v>56</v>
      </c>
      <c r="AV43" t="s">
        <v>57</v>
      </c>
      <c r="AW43">
        <v>0</v>
      </c>
      <c r="AX43" t="str">
        <f>""</f>
        <v/>
      </c>
      <c r="AY43">
        <v>2015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</row>
    <row r="44" spans="1:57" x14ac:dyDescent="0.2">
      <c r="A44">
        <v>1313002920</v>
      </c>
      <c r="B44" t="s">
        <v>107</v>
      </c>
      <c r="C44" s="2">
        <v>-470000</v>
      </c>
      <c r="D44" s="2"/>
      <c r="E44" s="2"/>
      <c r="F44" s="2"/>
      <c r="G44" s="1">
        <v>-470631.38</v>
      </c>
      <c r="H44">
        <v>0</v>
      </c>
      <c r="I44" s="1">
        <v>-470631.38</v>
      </c>
      <c r="J44">
        <v>631.38</v>
      </c>
      <c r="K44">
        <v>100.13</v>
      </c>
      <c r="L44" s="2">
        <v>-470000</v>
      </c>
      <c r="M44" s="1">
        <v>-470631.38</v>
      </c>
      <c r="N44">
        <v>0</v>
      </c>
      <c r="O44" s="1">
        <v>-470631.38</v>
      </c>
      <c r="P44">
        <v>631.38</v>
      </c>
      <c r="Q44">
        <v>100.13</v>
      </c>
      <c r="R44">
        <v>0</v>
      </c>
      <c r="S44">
        <v>0</v>
      </c>
      <c r="T44">
        <v>0</v>
      </c>
      <c r="U44" s="2">
        <v>-470000</v>
      </c>
      <c r="V44">
        <v>631.38</v>
      </c>
      <c r="W44" s="2">
        <v>-470000</v>
      </c>
      <c r="X44">
        <v>631.38</v>
      </c>
      <c r="Y44">
        <v>0</v>
      </c>
      <c r="Z44" t="str">
        <f>""</f>
        <v/>
      </c>
      <c r="AA44">
        <v>0</v>
      </c>
      <c r="AB44" t="str">
        <f>""</f>
        <v/>
      </c>
      <c r="AC44">
        <v>0</v>
      </c>
      <c r="AD44" t="str">
        <f>""</f>
        <v/>
      </c>
      <c r="AE44">
        <v>0</v>
      </c>
      <c r="AF44" t="str">
        <f>""</f>
        <v/>
      </c>
      <c r="AG44">
        <v>0</v>
      </c>
      <c r="AH44" t="str">
        <f>""</f>
        <v/>
      </c>
      <c r="AI44">
        <v>0</v>
      </c>
      <c r="AJ44" t="str">
        <f>""</f>
        <v/>
      </c>
      <c r="AK44">
        <v>0</v>
      </c>
      <c r="AL44" t="str">
        <f>""</f>
        <v/>
      </c>
      <c r="AM44">
        <v>0</v>
      </c>
      <c r="AN44" t="str">
        <f>""</f>
        <v/>
      </c>
      <c r="AO44">
        <v>0</v>
      </c>
      <c r="AP44" t="str">
        <f>""</f>
        <v/>
      </c>
      <c r="AQ44">
        <v>0</v>
      </c>
      <c r="AR44" t="str">
        <f>""</f>
        <v/>
      </c>
      <c r="AS44">
        <v>0</v>
      </c>
      <c r="AT44" t="str">
        <f>""</f>
        <v/>
      </c>
      <c r="AU44" t="s">
        <v>56</v>
      </c>
      <c r="AV44" t="s">
        <v>57</v>
      </c>
      <c r="AW44">
        <v>0</v>
      </c>
      <c r="AX44" t="str">
        <f>""</f>
        <v/>
      </c>
      <c r="AY44">
        <v>2015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</row>
    <row r="45" spans="1:57" x14ac:dyDescent="0.2">
      <c r="A45">
        <v>1313042920</v>
      </c>
      <c r="B45" t="s">
        <v>108</v>
      </c>
      <c r="C45" s="2">
        <v>-334000</v>
      </c>
      <c r="D45" s="2"/>
      <c r="E45" s="2"/>
      <c r="F45" s="2"/>
      <c r="G45" s="1">
        <v>-321775.99</v>
      </c>
      <c r="H45">
        <v>0</v>
      </c>
      <c r="I45" s="1">
        <v>-321775.99</v>
      </c>
      <c r="J45" s="1">
        <v>-12224.01</v>
      </c>
      <c r="K45">
        <v>96.34</v>
      </c>
      <c r="L45" s="2">
        <v>-334000</v>
      </c>
      <c r="M45" s="1">
        <v>-321775.99</v>
      </c>
      <c r="N45">
        <v>0</v>
      </c>
      <c r="O45" s="1">
        <v>-321775.99</v>
      </c>
      <c r="P45" s="1">
        <v>-12224.01</v>
      </c>
      <c r="Q45">
        <v>96.34</v>
      </c>
      <c r="R45">
        <v>0</v>
      </c>
      <c r="S45">
        <v>0</v>
      </c>
      <c r="T45">
        <v>0</v>
      </c>
      <c r="U45" s="2">
        <v>-334000</v>
      </c>
      <c r="V45" s="1">
        <v>-12224.01</v>
      </c>
      <c r="W45" s="2">
        <v>-334000</v>
      </c>
      <c r="X45" s="1">
        <v>-12224.01</v>
      </c>
      <c r="Y45">
        <v>0</v>
      </c>
      <c r="Z45" t="str">
        <f>""</f>
        <v/>
      </c>
      <c r="AA45">
        <v>0</v>
      </c>
      <c r="AB45" t="str">
        <f>""</f>
        <v/>
      </c>
      <c r="AC45">
        <v>0</v>
      </c>
      <c r="AD45" t="str">
        <f>""</f>
        <v/>
      </c>
      <c r="AE45">
        <v>0</v>
      </c>
      <c r="AF45" t="str">
        <f>""</f>
        <v/>
      </c>
      <c r="AG45">
        <v>0</v>
      </c>
      <c r="AH45" t="str">
        <f>""</f>
        <v/>
      </c>
      <c r="AI45">
        <v>0</v>
      </c>
      <c r="AJ45" t="str">
        <f>""</f>
        <v/>
      </c>
      <c r="AK45">
        <v>0</v>
      </c>
      <c r="AL45" t="str">
        <f>""</f>
        <v/>
      </c>
      <c r="AM45">
        <v>0</v>
      </c>
      <c r="AN45" t="str">
        <f>""</f>
        <v/>
      </c>
      <c r="AO45">
        <v>0</v>
      </c>
      <c r="AP45" t="str">
        <f>""</f>
        <v/>
      </c>
      <c r="AQ45">
        <v>0</v>
      </c>
      <c r="AR45" t="str">
        <f>""</f>
        <v/>
      </c>
      <c r="AS45">
        <v>0</v>
      </c>
      <c r="AT45" t="str">
        <f>""</f>
        <v/>
      </c>
      <c r="AU45" t="s">
        <v>56</v>
      </c>
      <c r="AV45" t="s">
        <v>57</v>
      </c>
      <c r="AW45">
        <v>0</v>
      </c>
      <c r="AX45" t="str">
        <f>""</f>
        <v/>
      </c>
      <c r="AY45">
        <v>2015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</row>
    <row r="46" spans="1:57" x14ac:dyDescent="0.2">
      <c r="A46">
        <v>1313043920</v>
      </c>
      <c r="B46" t="s">
        <v>109</v>
      </c>
      <c r="C46" s="2">
        <v>-116000</v>
      </c>
      <c r="D46" s="2"/>
      <c r="E46" s="2"/>
      <c r="F46" s="2"/>
      <c r="G46" s="1">
        <v>-111869.24</v>
      </c>
      <c r="H46">
        <v>0</v>
      </c>
      <c r="I46" s="1">
        <v>-111869.24</v>
      </c>
      <c r="J46" s="1">
        <v>-4130.76</v>
      </c>
      <c r="K46">
        <v>96.43</v>
      </c>
      <c r="L46" s="2">
        <v>-116000</v>
      </c>
      <c r="M46" s="1">
        <v>-111869.24</v>
      </c>
      <c r="N46">
        <v>0</v>
      </c>
      <c r="O46" s="1">
        <v>-111869.24</v>
      </c>
      <c r="P46" s="1">
        <v>-4130.76</v>
      </c>
      <c r="Q46">
        <v>96.43</v>
      </c>
      <c r="R46">
        <v>0</v>
      </c>
      <c r="S46">
        <v>0</v>
      </c>
      <c r="T46">
        <v>0</v>
      </c>
      <c r="U46" s="2">
        <v>-116000</v>
      </c>
      <c r="V46" s="1">
        <v>-4130.76</v>
      </c>
      <c r="W46" s="2">
        <v>-116000</v>
      </c>
      <c r="X46" s="1">
        <v>-4130.76</v>
      </c>
      <c r="Y46">
        <v>0</v>
      </c>
      <c r="Z46" t="str">
        <f>""</f>
        <v/>
      </c>
      <c r="AA46">
        <v>0</v>
      </c>
      <c r="AB46" t="str">
        <f>""</f>
        <v/>
      </c>
      <c r="AC46">
        <v>0</v>
      </c>
      <c r="AD46" t="str">
        <f>""</f>
        <v/>
      </c>
      <c r="AE46">
        <v>0</v>
      </c>
      <c r="AF46" t="str">
        <f>""</f>
        <v/>
      </c>
      <c r="AG46">
        <v>0</v>
      </c>
      <c r="AH46" t="str">
        <f>""</f>
        <v/>
      </c>
      <c r="AI46">
        <v>0</v>
      </c>
      <c r="AJ46" t="str">
        <f>""</f>
        <v/>
      </c>
      <c r="AK46">
        <v>0</v>
      </c>
      <c r="AL46" t="str">
        <f>""</f>
        <v/>
      </c>
      <c r="AM46">
        <v>0</v>
      </c>
      <c r="AN46" t="str">
        <f>""</f>
        <v/>
      </c>
      <c r="AO46">
        <v>0</v>
      </c>
      <c r="AP46" t="str">
        <f>""</f>
        <v/>
      </c>
      <c r="AQ46">
        <v>0</v>
      </c>
      <c r="AR46" t="str">
        <f>""</f>
        <v/>
      </c>
      <c r="AS46">
        <v>0</v>
      </c>
      <c r="AT46" t="str">
        <f>""</f>
        <v/>
      </c>
      <c r="AU46" t="s">
        <v>56</v>
      </c>
      <c r="AV46" t="s">
        <v>57</v>
      </c>
      <c r="AW46">
        <v>0</v>
      </c>
      <c r="AX46" t="str">
        <f>""</f>
        <v/>
      </c>
      <c r="AY46">
        <v>2015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</row>
    <row r="47" spans="1:57" x14ac:dyDescent="0.2">
      <c r="A47">
        <v>1313044920</v>
      </c>
      <c r="B47" t="s">
        <v>110</v>
      </c>
      <c r="C47" s="2">
        <v>-32000</v>
      </c>
      <c r="D47" s="2"/>
      <c r="E47" s="2"/>
      <c r="F47" s="2"/>
      <c r="G47" s="1">
        <v>-31584</v>
      </c>
      <c r="H47">
        <v>0</v>
      </c>
      <c r="I47" s="1">
        <v>-31584</v>
      </c>
      <c r="J47">
        <v>-416</v>
      </c>
      <c r="K47">
        <v>98.7</v>
      </c>
      <c r="L47" s="2">
        <v>-32000</v>
      </c>
      <c r="M47" s="1">
        <v>-31584</v>
      </c>
      <c r="N47">
        <v>0</v>
      </c>
      <c r="O47" s="1">
        <v>-31584</v>
      </c>
      <c r="P47">
        <v>-416</v>
      </c>
      <c r="Q47">
        <v>98.7</v>
      </c>
      <c r="R47">
        <v>0</v>
      </c>
      <c r="S47">
        <v>0</v>
      </c>
      <c r="T47">
        <v>0</v>
      </c>
      <c r="U47" s="2">
        <v>-32000</v>
      </c>
      <c r="V47">
        <v>-416</v>
      </c>
      <c r="W47" s="2">
        <v>-32000</v>
      </c>
      <c r="X47">
        <v>-416</v>
      </c>
      <c r="Y47">
        <v>0</v>
      </c>
      <c r="Z47" t="str">
        <f>""</f>
        <v/>
      </c>
      <c r="AA47">
        <v>0</v>
      </c>
      <c r="AB47" t="str">
        <f>""</f>
        <v/>
      </c>
      <c r="AC47">
        <v>0</v>
      </c>
      <c r="AD47" t="str">
        <f>""</f>
        <v/>
      </c>
      <c r="AE47">
        <v>0</v>
      </c>
      <c r="AF47" t="str">
        <f>""</f>
        <v/>
      </c>
      <c r="AG47">
        <v>0</v>
      </c>
      <c r="AH47" t="str">
        <f>""</f>
        <v/>
      </c>
      <c r="AI47">
        <v>0</v>
      </c>
      <c r="AJ47" t="str">
        <f>""</f>
        <v/>
      </c>
      <c r="AK47">
        <v>0</v>
      </c>
      <c r="AL47" t="str">
        <f>""</f>
        <v/>
      </c>
      <c r="AM47">
        <v>0</v>
      </c>
      <c r="AN47" t="str">
        <f>""</f>
        <v/>
      </c>
      <c r="AO47">
        <v>0</v>
      </c>
      <c r="AP47" t="str">
        <f>""</f>
        <v/>
      </c>
      <c r="AQ47">
        <v>0</v>
      </c>
      <c r="AR47" t="str">
        <f>""</f>
        <v/>
      </c>
      <c r="AS47">
        <v>0</v>
      </c>
      <c r="AT47" t="str">
        <f>""</f>
        <v/>
      </c>
      <c r="AU47" t="s">
        <v>56</v>
      </c>
      <c r="AV47" t="s">
        <v>57</v>
      </c>
      <c r="AW47">
        <v>0</v>
      </c>
      <c r="AX47" t="str">
        <f>""</f>
        <v/>
      </c>
      <c r="AY47">
        <v>2015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</row>
    <row r="48" spans="1:57" x14ac:dyDescent="0.2">
      <c r="A48">
        <v>1313170920</v>
      </c>
      <c r="B48" t="s">
        <v>111</v>
      </c>
      <c r="C48" s="2">
        <v>-130000</v>
      </c>
      <c r="D48" s="2"/>
      <c r="E48" s="2"/>
      <c r="F48" s="2"/>
      <c r="G48" s="1">
        <v>-147145.76</v>
      </c>
      <c r="H48">
        <v>0</v>
      </c>
      <c r="I48" s="1">
        <v>-147145.76</v>
      </c>
      <c r="J48" s="1">
        <v>17145.759999999998</v>
      </c>
      <c r="K48">
        <v>113.18</v>
      </c>
      <c r="L48" s="2">
        <v>-130000</v>
      </c>
      <c r="M48" s="1">
        <v>-147145.76</v>
      </c>
      <c r="N48">
        <v>0</v>
      </c>
      <c r="O48" s="1">
        <v>-147145.76</v>
      </c>
      <c r="P48" s="1">
        <v>17145.759999999998</v>
      </c>
      <c r="Q48">
        <v>113.18</v>
      </c>
      <c r="R48">
        <v>0</v>
      </c>
      <c r="S48">
        <v>0</v>
      </c>
      <c r="T48">
        <v>0</v>
      </c>
      <c r="U48" s="2">
        <v>-130000</v>
      </c>
      <c r="V48" s="1">
        <v>17145.759999999998</v>
      </c>
      <c r="W48" s="2">
        <v>-130000</v>
      </c>
      <c r="X48" s="1">
        <v>17145.759999999998</v>
      </c>
      <c r="Y48">
        <v>0</v>
      </c>
      <c r="Z48" t="str">
        <f>""</f>
        <v/>
      </c>
      <c r="AA48">
        <v>0</v>
      </c>
      <c r="AB48" t="str">
        <f>""</f>
        <v/>
      </c>
      <c r="AC48">
        <v>0</v>
      </c>
      <c r="AD48" t="str">
        <f>""</f>
        <v/>
      </c>
      <c r="AE48">
        <v>0</v>
      </c>
      <c r="AF48" t="str">
        <f>""</f>
        <v/>
      </c>
      <c r="AG48">
        <v>0</v>
      </c>
      <c r="AH48" t="str">
        <f>""</f>
        <v/>
      </c>
      <c r="AI48">
        <v>0</v>
      </c>
      <c r="AJ48" t="str">
        <f>""</f>
        <v/>
      </c>
      <c r="AK48">
        <v>0</v>
      </c>
      <c r="AL48" t="str">
        <f>""</f>
        <v/>
      </c>
      <c r="AM48">
        <v>0</v>
      </c>
      <c r="AN48" t="str">
        <f>""</f>
        <v/>
      </c>
      <c r="AO48">
        <v>0</v>
      </c>
      <c r="AP48" t="str">
        <f>""</f>
        <v/>
      </c>
      <c r="AQ48">
        <v>0</v>
      </c>
      <c r="AR48" t="str">
        <f>""</f>
        <v/>
      </c>
      <c r="AS48">
        <v>0</v>
      </c>
      <c r="AT48" t="str">
        <f>""</f>
        <v/>
      </c>
      <c r="AU48" t="s">
        <v>56</v>
      </c>
      <c r="AV48" t="s">
        <v>57</v>
      </c>
      <c r="AW48">
        <v>0</v>
      </c>
      <c r="AX48" t="str">
        <f>""</f>
        <v/>
      </c>
      <c r="AY48">
        <v>2015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</row>
    <row r="49" spans="1:57" x14ac:dyDescent="0.2">
      <c r="A49">
        <v>1313171920</v>
      </c>
      <c r="B49" t="s">
        <v>112</v>
      </c>
      <c r="C49" s="2">
        <v>-1260000</v>
      </c>
      <c r="D49" s="2"/>
      <c r="E49" s="2"/>
      <c r="F49" s="2"/>
      <c r="G49" s="1">
        <v>-1259269.99</v>
      </c>
      <c r="H49">
        <v>0</v>
      </c>
      <c r="I49" s="1">
        <v>-1259269.99</v>
      </c>
      <c r="J49">
        <v>-730.01</v>
      </c>
      <c r="K49">
        <v>99.94</v>
      </c>
      <c r="L49" s="2">
        <v>-1260000</v>
      </c>
      <c r="M49" s="1">
        <v>-1259269.99</v>
      </c>
      <c r="N49">
        <v>0</v>
      </c>
      <c r="O49" s="1">
        <v>-1259269.99</v>
      </c>
      <c r="P49">
        <v>-730.01</v>
      </c>
      <c r="Q49">
        <v>99.94</v>
      </c>
      <c r="R49">
        <v>0</v>
      </c>
      <c r="S49">
        <v>0</v>
      </c>
      <c r="T49">
        <v>0</v>
      </c>
      <c r="U49" s="2">
        <v>-1260000</v>
      </c>
      <c r="V49">
        <v>-730.01</v>
      </c>
      <c r="W49" s="2">
        <v>-1260000</v>
      </c>
      <c r="X49">
        <v>-730.01</v>
      </c>
      <c r="Y49">
        <v>0</v>
      </c>
      <c r="Z49" t="str">
        <f>""</f>
        <v/>
      </c>
      <c r="AA49">
        <v>0</v>
      </c>
      <c r="AB49" t="str">
        <f>""</f>
        <v/>
      </c>
      <c r="AC49">
        <v>0</v>
      </c>
      <c r="AD49" t="str">
        <f>""</f>
        <v/>
      </c>
      <c r="AE49">
        <v>0</v>
      </c>
      <c r="AF49" t="str">
        <f>""</f>
        <v/>
      </c>
      <c r="AG49">
        <v>0</v>
      </c>
      <c r="AH49" t="str">
        <f>""</f>
        <v/>
      </c>
      <c r="AI49">
        <v>0</v>
      </c>
      <c r="AJ49" t="str">
        <f>""</f>
        <v/>
      </c>
      <c r="AK49">
        <v>0</v>
      </c>
      <c r="AL49" t="str">
        <f>""</f>
        <v/>
      </c>
      <c r="AM49">
        <v>0</v>
      </c>
      <c r="AN49" t="str">
        <f>""</f>
        <v/>
      </c>
      <c r="AO49">
        <v>0</v>
      </c>
      <c r="AP49" t="str">
        <f>""</f>
        <v/>
      </c>
      <c r="AQ49">
        <v>0</v>
      </c>
      <c r="AR49" t="str">
        <f>""</f>
        <v/>
      </c>
      <c r="AS49">
        <v>0</v>
      </c>
      <c r="AT49" t="str">
        <f>""</f>
        <v/>
      </c>
      <c r="AU49" t="s">
        <v>56</v>
      </c>
      <c r="AV49" t="s">
        <v>57</v>
      </c>
      <c r="AW49">
        <v>0</v>
      </c>
      <c r="AX49" t="str">
        <f>""</f>
        <v/>
      </c>
      <c r="AY49">
        <v>2015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</row>
    <row r="50" spans="1:57" x14ac:dyDescent="0.2">
      <c r="A50">
        <v>1313185920</v>
      </c>
      <c r="B50" t="s">
        <v>113</v>
      </c>
      <c r="C50" s="2">
        <v>-450000</v>
      </c>
      <c r="D50" s="2"/>
      <c r="E50" s="2"/>
      <c r="F50" s="2"/>
      <c r="G50" s="1">
        <v>-405412.8</v>
      </c>
      <c r="H50">
        <v>0</v>
      </c>
      <c r="I50" s="1">
        <v>-405412.8</v>
      </c>
      <c r="J50" s="1">
        <v>-44587.199999999997</v>
      </c>
      <c r="K50">
        <v>90.09</v>
      </c>
      <c r="L50" s="2">
        <v>-450000</v>
      </c>
      <c r="M50" s="1">
        <v>-405412.8</v>
      </c>
      <c r="N50">
        <v>0</v>
      </c>
      <c r="O50" s="1">
        <v>-405412.8</v>
      </c>
      <c r="P50" s="1">
        <v>-44587.199999999997</v>
      </c>
      <c r="Q50">
        <v>90.09</v>
      </c>
      <c r="R50">
        <v>0</v>
      </c>
      <c r="S50">
        <v>0</v>
      </c>
      <c r="T50">
        <v>0</v>
      </c>
      <c r="U50" s="2">
        <v>-450000</v>
      </c>
      <c r="V50" s="1">
        <v>-44587.199999999997</v>
      </c>
      <c r="W50" s="2">
        <v>-450000</v>
      </c>
      <c r="X50" s="1">
        <v>-44587.199999999997</v>
      </c>
      <c r="Y50">
        <v>0</v>
      </c>
      <c r="Z50" t="str">
        <f>""</f>
        <v/>
      </c>
      <c r="AA50">
        <v>0</v>
      </c>
      <c r="AB50" t="str">
        <f>""</f>
        <v/>
      </c>
      <c r="AC50">
        <v>0</v>
      </c>
      <c r="AD50" t="str">
        <f>""</f>
        <v/>
      </c>
      <c r="AE50">
        <v>0</v>
      </c>
      <c r="AF50" t="str">
        <f>""</f>
        <v/>
      </c>
      <c r="AG50">
        <v>0</v>
      </c>
      <c r="AH50" t="str">
        <f>""</f>
        <v/>
      </c>
      <c r="AI50">
        <v>0</v>
      </c>
      <c r="AJ50" t="str">
        <f>""</f>
        <v/>
      </c>
      <c r="AK50">
        <v>0</v>
      </c>
      <c r="AL50" t="str">
        <f>""</f>
        <v/>
      </c>
      <c r="AM50">
        <v>0</v>
      </c>
      <c r="AN50" t="str">
        <f>""</f>
        <v/>
      </c>
      <c r="AO50">
        <v>0</v>
      </c>
      <c r="AP50" t="str">
        <f>""</f>
        <v/>
      </c>
      <c r="AQ50">
        <v>0</v>
      </c>
      <c r="AR50" t="str">
        <f>""</f>
        <v/>
      </c>
      <c r="AS50">
        <v>0</v>
      </c>
      <c r="AT50" t="str">
        <f>""</f>
        <v/>
      </c>
      <c r="AU50" t="s">
        <v>56</v>
      </c>
      <c r="AV50" t="s">
        <v>57</v>
      </c>
      <c r="AW50">
        <v>0</v>
      </c>
      <c r="AX50" t="str">
        <f>""</f>
        <v/>
      </c>
      <c r="AY50">
        <v>2015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</row>
    <row r="51" spans="1:57" x14ac:dyDescent="0.2">
      <c r="A51">
        <v>1313200420</v>
      </c>
      <c r="B51" t="s">
        <v>114</v>
      </c>
      <c r="C51" s="2">
        <v>-350000</v>
      </c>
      <c r="D51" s="2"/>
      <c r="E51" s="2"/>
      <c r="F51" s="2"/>
      <c r="G51" s="1">
        <v>-240208</v>
      </c>
      <c r="H51">
        <v>0</v>
      </c>
      <c r="I51" s="1">
        <v>-240208</v>
      </c>
      <c r="J51" s="1">
        <v>-109792</v>
      </c>
      <c r="K51">
        <v>68.63</v>
      </c>
      <c r="L51" s="2">
        <v>-350000</v>
      </c>
      <c r="M51" s="1">
        <v>-240208</v>
      </c>
      <c r="N51">
        <v>0</v>
      </c>
      <c r="O51" s="1">
        <v>-240208</v>
      </c>
      <c r="P51" s="1">
        <v>-109792</v>
      </c>
      <c r="Q51">
        <v>68.63</v>
      </c>
      <c r="R51">
        <v>0</v>
      </c>
      <c r="S51">
        <v>0</v>
      </c>
      <c r="T51">
        <v>0</v>
      </c>
      <c r="U51" s="2">
        <v>-350000</v>
      </c>
      <c r="V51" s="1">
        <v>-109792</v>
      </c>
      <c r="W51" s="2">
        <v>-350000</v>
      </c>
      <c r="X51" s="1">
        <v>-109792</v>
      </c>
      <c r="Y51">
        <v>261</v>
      </c>
      <c r="Z51" t="s">
        <v>115</v>
      </c>
      <c r="AA51">
        <v>0</v>
      </c>
      <c r="AB51" t="str">
        <f>""</f>
        <v/>
      </c>
      <c r="AC51">
        <v>0</v>
      </c>
      <c r="AD51" t="str">
        <f>""</f>
        <v/>
      </c>
      <c r="AE51">
        <v>0</v>
      </c>
      <c r="AF51" t="str">
        <f>""</f>
        <v/>
      </c>
      <c r="AG51">
        <v>0</v>
      </c>
      <c r="AH51" t="str">
        <f>""</f>
        <v/>
      </c>
      <c r="AI51">
        <v>0</v>
      </c>
      <c r="AJ51" t="str">
        <f>""</f>
        <v/>
      </c>
      <c r="AK51">
        <v>0</v>
      </c>
      <c r="AL51" t="str">
        <f>""</f>
        <v/>
      </c>
      <c r="AM51">
        <v>0</v>
      </c>
      <c r="AN51" t="str">
        <f>""</f>
        <v/>
      </c>
      <c r="AO51">
        <v>0</v>
      </c>
      <c r="AP51" t="str">
        <f>""</f>
        <v/>
      </c>
      <c r="AQ51">
        <v>0</v>
      </c>
      <c r="AR51" t="str">
        <f>""</f>
        <v/>
      </c>
      <c r="AS51">
        <v>0</v>
      </c>
      <c r="AT51" t="str">
        <f>""</f>
        <v/>
      </c>
      <c r="AU51" t="s">
        <v>56</v>
      </c>
      <c r="AV51" t="s">
        <v>57</v>
      </c>
      <c r="AW51">
        <v>0</v>
      </c>
      <c r="AX51" t="str">
        <f>""</f>
        <v/>
      </c>
      <c r="AY51">
        <v>2015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</row>
    <row r="52" spans="1:57" x14ac:dyDescent="0.2">
      <c r="A52">
        <v>1313200920</v>
      </c>
      <c r="B52" t="s">
        <v>116</v>
      </c>
      <c r="C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261</v>
      </c>
      <c r="Z52" t="s">
        <v>115</v>
      </c>
      <c r="AA52">
        <v>0</v>
      </c>
      <c r="AB52" t="str">
        <f>""</f>
        <v/>
      </c>
      <c r="AC52">
        <v>0</v>
      </c>
      <c r="AD52" t="str">
        <f>""</f>
        <v/>
      </c>
      <c r="AE52">
        <v>0</v>
      </c>
      <c r="AF52" t="str">
        <f>""</f>
        <v/>
      </c>
      <c r="AG52">
        <v>0</v>
      </c>
      <c r="AH52" t="str">
        <f>""</f>
        <v/>
      </c>
      <c r="AI52">
        <v>0</v>
      </c>
      <c r="AJ52" t="str">
        <f>""</f>
        <v/>
      </c>
      <c r="AK52">
        <v>0</v>
      </c>
      <c r="AL52" t="str">
        <f>""</f>
        <v/>
      </c>
      <c r="AM52">
        <v>0</v>
      </c>
      <c r="AN52" t="str">
        <f>""</f>
        <v/>
      </c>
      <c r="AO52">
        <v>0</v>
      </c>
      <c r="AP52" t="str">
        <f>""</f>
        <v/>
      </c>
      <c r="AQ52">
        <v>0</v>
      </c>
      <c r="AR52" t="str">
        <f>""</f>
        <v/>
      </c>
      <c r="AS52">
        <v>0</v>
      </c>
      <c r="AT52" t="str">
        <f>""</f>
        <v/>
      </c>
      <c r="AU52" t="s">
        <v>56</v>
      </c>
      <c r="AV52" t="s">
        <v>57</v>
      </c>
      <c r="AW52">
        <v>0</v>
      </c>
      <c r="AX52" t="str">
        <f>""</f>
        <v/>
      </c>
      <c r="AY52">
        <v>2015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</row>
    <row r="53" spans="1:57" x14ac:dyDescent="0.2">
      <c r="A53">
        <v>1313200921</v>
      </c>
      <c r="B53" t="s">
        <v>117</v>
      </c>
      <c r="C53" s="2">
        <v>-565000</v>
      </c>
      <c r="D53" s="2"/>
      <c r="E53" s="2"/>
      <c r="F53" s="2"/>
      <c r="G53" s="1">
        <v>-547737.68000000005</v>
      </c>
      <c r="H53">
        <v>0</v>
      </c>
      <c r="I53" s="1">
        <v>-547737.68000000005</v>
      </c>
      <c r="J53" s="1">
        <v>-17262.32</v>
      </c>
      <c r="K53">
        <v>96.94</v>
      </c>
      <c r="L53" s="2">
        <v>-565000</v>
      </c>
      <c r="M53" s="1">
        <v>-547737.68000000005</v>
      </c>
      <c r="N53">
        <v>0</v>
      </c>
      <c r="O53" s="1">
        <v>-547737.68000000005</v>
      </c>
      <c r="P53" s="1">
        <v>-17262.32</v>
      </c>
      <c r="Q53">
        <v>96.94</v>
      </c>
      <c r="R53">
        <v>0</v>
      </c>
      <c r="S53">
        <v>0</v>
      </c>
      <c r="T53">
        <v>0</v>
      </c>
      <c r="U53" s="2">
        <v>-565000</v>
      </c>
      <c r="V53" s="1">
        <v>-17262.32</v>
      </c>
      <c r="W53" s="2">
        <v>-565000</v>
      </c>
      <c r="X53" s="1">
        <v>-17262.32</v>
      </c>
      <c r="Y53">
        <v>0</v>
      </c>
      <c r="Z53" t="str">
        <f>""</f>
        <v/>
      </c>
      <c r="AA53">
        <v>0</v>
      </c>
      <c r="AB53" t="str">
        <f>""</f>
        <v/>
      </c>
      <c r="AC53">
        <v>0</v>
      </c>
      <c r="AD53" t="str">
        <f>""</f>
        <v/>
      </c>
      <c r="AE53">
        <v>0</v>
      </c>
      <c r="AF53" t="str">
        <f>""</f>
        <v/>
      </c>
      <c r="AG53">
        <v>0</v>
      </c>
      <c r="AH53" t="str">
        <f>""</f>
        <v/>
      </c>
      <c r="AI53">
        <v>0</v>
      </c>
      <c r="AJ53" t="str">
        <f>""</f>
        <v/>
      </c>
      <c r="AK53">
        <v>0</v>
      </c>
      <c r="AL53" t="str">
        <f>""</f>
        <v/>
      </c>
      <c r="AM53">
        <v>0</v>
      </c>
      <c r="AN53" t="str">
        <f>""</f>
        <v/>
      </c>
      <c r="AO53">
        <v>0</v>
      </c>
      <c r="AP53" t="str">
        <f>""</f>
        <v/>
      </c>
      <c r="AQ53">
        <v>0</v>
      </c>
      <c r="AR53" t="str">
        <f>""</f>
        <v/>
      </c>
      <c r="AS53">
        <v>0</v>
      </c>
      <c r="AT53" t="str">
        <f>""</f>
        <v/>
      </c>
      <c r="AU53" t="s">
        <v>56</v>
      </c>
      <c r="AV53" t="s">
        <v>57</v>
      </c>
      <c r="AW53">
        <v>0</v>
      </c>
      <c r="AX53" t="str">
        <f>""</f>
        <v/>
      </c>
      <c r="AY53">
        <v>2015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</row>
    <row r="54" spans="1:57" x14ac:dyDescent="0.2">
      <c r="A54">
        <v>1313200922</v>
      </c>
      <c r="B54" t="s">
        <v>118</v>
      </c>
      <c r="C54" s="2">
        <v>-640000</v>
      </c>
      <c r="D54" s="2"/>
      <c r="E54" s="2"/>
      <c r="F54" s="2"/>
      <c r="G54" s="1">
        <v>-622784.24</v>
      </c>
      <c r="H54">
        <v>0</v>
      </c>
      <c r="I54" s="1">
        <v>-622784.24</v>
      </c>
      <c r="J54" s="1">
        <v>-17215.759999999998</v>
      </c>
      <c r="K54">
        <v>97.31</v>
      </c>
      <c r="L54" s="2">
        <v>-640000</v>
      </c>
      <c r="M54" s="1">
        <v>-622784.24</v>
      </c>
      <c r="N54">
        <v>0</v>
      </c>
      <c r="O54" s="1">
        <v>-622784.24</v>
      </c>
      <c r="P54" s="1">
        <v>-17215.759999999998</v>
      </c>
      <c r="Q54">
        <v>97.31</v>
      </c>
      <c r="R54">
        <v>0</v>
      </c>
      <c r="S54">
        <v>0</v>
      </c>
      <c r="T54">
        <v>0</v>
      </c>
      <c r="U54" s="2">
        <v>-640000</v>
      </c>
      <c r="V54" s="1">
        <v>-17215.759999999998</v>
      </c>
      <c r="W54" s="2">
        <v>-640000</v>
      </c>
      <c r="X54" s="1">
        <v>-17215.759999999998</v>
      </c>
      <c r="Y54">
        <v>0</v>
      </c>
      <c r="Z54" t="str">
        <f>""</f>
        <v/>
      </c>
      <c r="AA54">
        <v>0</v>
      </c>
      <c r="AB54" t="str">
        <f>""</f>
        <v/>
      </c>
      <c r="AC54">
        <v>0</v>
      </c>
      <c r="AD54" t="str">
        <f>""</f>
        <v/>
      </c>
      <c r="AE54">
        <v>0</v>
      </c>
      <c r="AF54" t="str">
        <f>""</f>
        <v/>
      </c>
      <c r="AG54">
        <v>0</v>
      </c>
      <c r="AH54" t="str">
        <f>""</f>
        <v/>
      </c>
      <c r="AI54">
        <v>0</v>
      </c>
      <c r="AJ54" t="str">
        <f>""</f>
        <v/>
      </c>
      <c r="AK54">
        <v>0</v>
      </c>
      <c r="AL54" t="str">
        <f>""</f>
        <v/>
      </c>
      <c r="AM54">
        <v>0</v>
      </c>
      <c r="AN54" t="str">
        <f>""</f>
        <v/>
      </c>
      <c r="AO54">
        <v>0</v>
      </c>
      <c r="AP54" t="str">
        <f>""</f>
        <v/>
      </c>
      <c r="AQ54">
        <v>0</v>
      </c>
      <c r="AR54" t="str">
        <f>""</f>
        <v/>
      </c>
      <c r="AS54">
        <v>0</v>
      </c>
      <c r="AT54" t="str">
        <f>""</f>
        <v/>
      </c>
      <c r="AU54" t="s">
        <v>56</v>
      </c>
      <c r="AV54" t="s">
        <v>57</v>
      </c>
      <c r="AW54">
        <v>0</v>
      </c>
      <c r="AX54" t="str">
        <f>""</f>
        <v/>
      </c>
      <c r="AY54">
        <v>2015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</row>
    <row r="55" spans="1:57" x14ac:dyDescent="0.2">
      <c r="A55">
        <v>1313200923</v>
      </c>
      <c r="B55" t="s">
        <v>119</v>
      </c>
      <c r="C55" s="2">
        <v>-753000</v>
      </c>
      <c r="D55" s="2"/>
      <c r="E55" s="2"/>
      <c r="F55" s="2"/>
      <c r="G55" s="1">
        <v>-734376.61</v>
      </c>
      <c r="H55">
        <v>0</v>
      </c>
      <c r="I55" s="1">
        <v>-734376.61</v>
      </c>
      <c r="J55" s="1">
        <v>-18623.39</v>
      </c>
      <c r="K55">
        <v>97.52</v>
      </c>
      <c r="L55" s="2">
        <v>-753000</v>
      </c>
      <c r="M55" s="1">
        <v>-734376.61</v>
      </c>
      <c r="N55">
        <v>0</v>
      </c>
      <c r="O55" s="1">
        <v>-734376.61</v>
      </c>
      <c r="P55" s="1">
        <v>-18623.39</v>
      </c>
      <c r="Q55">
        <v>97.52</v>
      </c>
      <c r="R55">
        <v>0</v>
      </c>
      <c r="S55">
        <v>0</v>
      </c>
      <c r="T55">
        <v>0</v>
      </c>
      <c r="U55" s="2">
        <v>-753000</v>
      </c>
      <c r="V55" s="1">
        <v>-18623.39</v>
      </c>
      <c r="W55" s="2">
        <v>-753000</v>
      </c>
      <c r="X55" s="1">
        <v>-18623.39</v>
      </c>
      <c r="Y55">
        <v>0</v>
      </c>
      <c r="Z55" t="str">
        <f>""</f>
        <v/>
      </c>
      <c r="AA55">
        <v>0</v>
      </c>
      <c r="AB55" t="str">
        <f>""</f>
        <v/>
      </c>
      <c r="AC55">
        <v>0</v>
      </c>
      <c r="AD55" t="str">
        <f>""</f>
        <v/>
      </c>
      <c r="AE55">
        <v>0</v>
      </c>
      <c r="AF55" t="str">
        <f>""</f>
        <v/>
      </c>
      <c r="AG55">
        <v>0</v>
      </c>
      <c r="AH55" t="str">
        <f>""</f>
        <v/>
      </c>
      <c r="AI55">
        <v>0</v>
      </c>
      <c r="AJ55" t="str">
        <f>""</f>
        <v/>
      </c>
      <c r="AK55">
        <v>0</v>
      </c>
      <c r="AL55" t="str">
        <f>""</f>
        <v/>
      </c>
      <c r="AM55">
        <v>0</v>
      </c>
      <c r="AN55" t="str">
        <f>""</f>
        <v/>
      </c>
      <c r="AO55">
        <v>0</v>
      </c>
      <c r="AP55" t="str">
        <f>""</f>
        <v/>
      </c>
      <c r="AQ55">
        <v>0</v>
      </c>
      <c r="AR55" t="str">
        <f>""</f>
        <v/>
      </c>
      <c r="AS55">
        <v>0</v>
      </c>
      <c r="AT55" t="str">
        <f>""</f>
        <v/>
      </c>
      <c r="AU55" t="s">
        <v>56</v>
      </c>
      <c r="AV55" t="s">
        <v>57</v>
      </c>
      <c r="AW55">
        <v>0</v>
      </c>
      <c r="AX55" t="str">
        <f>""</f>
        <v/>
      </c>
      <c r="AY55">
        <v>2015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</row>
    <row r="56" spans="1:57" x14ac:dyDescent="0.2">
      <c r="A56">
        <v>1313200924</v>
      </c>
      <c r="B56" t="s">
        <v>120</v>
      </c>
      <c r="C56" s="2">
        <v>-468000</v>
      </c>
      <c r="D56" s="2"/>
      <c r="E56" s="2"/>
      <c r="F56" s="2"/>
      <c r="G56" s="1">
        <v>-453237.84</v>
      </c>
      <c r="H56">
        <v>0</v>
      </c>
      <c r="I56" s="1">
        <v>-453237.84</v>
      </c>
      <c r="J56" s="1">
        <v>-14762.16</v>
      </c>
      <c r="K56">
        <v>96.84</v>
      </c>
      <c r="L56" s="2">
        <v>-468000</v>
      </c>
      <c r="M56" s="1">
        <v>-453237.84</v>
      </c>
      <c r="N56">
        <v>0</v>
      </c>
      <c r="O56" s="1">
        <v>-453237.84</v>
      </c>
      <c r="P56" s="1">
        <v>-14762.16</v>
      </c>
      <c r="Q56">
        <v>96.84</v>
      </c>
      <c r="R56">
        <v>0</v>
      </c>
      <c r="S56">
        <v>0</v>
      </c>
      <c r="T56">
        <v>0</v>
      </c>
      <c r="U56" s="2">
        <v>-468000</v>
      </c>
      <c r="V56" s="1">
        <v>-14762.16</v>
      </c>
      <c r="W56" s="2">
        <v>-468000</v>
      </c>
      <c r="X56" s="1">
        <v>-14762.16</v>
      </c>
      <c r="Y56">
        <v>0</v>
      </c>
      <c r="Z56" t="str">
        <f>""</f>
        <v/>
      </c>
      <c r="AA56">
        <v>0</v>
      </c>
      <c r="AB56" t="str">
        <f>""</f>
        <v/>
      </c>
      <c r="AC56">
        <v>0</v>
      </c>
      <c r="AD56" t="str">
        <f>""</f>
        <v/>
      </c>
      <c r="AE56">
        <v>0</v>
      </c>
      <c r="AF56" t="str">
        <f>""</f>
        <v/>
      </c>
      <c r="AG56">
        <v>0</v>
      </c>
      <c r="AH56" t="str">
        <f>""</f>
        <v/>
      </c>
      <c r="AI56">
        <v>0</v>
      </c>
      <c r="AJ56" t="str">
        <f>""</f>
        <v/>
      </c>
      <c r="AK56">
        <v>0</v>
      </c>
      <c r="AL56" t="str">
        <f>""</f>
        <v/>
      </c>
      <c r="AM56">
        <v>0</v>
      </c>
      <c r="AN56" t="str">
        <f>""</f>
        <v/>
      </c>
      <c r="AO56">
        <v>0</v>
      </c>
      <c r="AP56" t="str">
        <f>""</f>
        <v/>
      </c>
      <c r="AQ56">
        <v>0</v>
      </c>
      <c r="AR56" t="str">
        <f>""</f>
        <v/>
      </c>
      <c r="AS56">
        <v>0</v>
      </c>
      <c r="AT56" t="str">
        <f>""</f>
        <v/>
      </c>
      <c r="AU56" t="s">
        <v>56</v>
      </c>
      <c r="AV56" t="s">
        <v>57</v>
      </c>
      <c r="AW56">
        <v>0</v>
      </c>
      <c r="AX56" t="str">
        <f>""</f>
        <v/>
      </c>
      <c r="AY56">
        <v>2015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</row>
    <row r="57" spans="1:57" x14ac:dyDescent="0.2">
      <c r="A57">
        <v>1313200925</v>
      </c>
      <c r="B57" t="s">
        <v>121</v>
      </c>
      <c r="C57" s="2">
        <v>-492000</v>
      </c>
      <c r="D57" s="2"/>
      <c r="E57" s="2"/>
      <c r="F57" s="2"/>
      <c r="G57" s="1">
        <v>-471604.54</v>
      </c>
      <c r="H57">
        <v>0</v>
      </c>
      <c r="I57" s="1">
        <v>-471604.54</v>
      </c>
      <c r="J57" s="1">
        <v>-20395.46</v>
      </c>
      <c r="K57">
        <v>95.85</v>
      </c>
      <c r="L57" s="2">
        <v>-492000</v>
      </c>
      <c r="M57" s="1">
        <v>-471604.54</v>
      </c>
      <c r="N57">
        <v>0</v>
      </c>
      <c r="O57" s="1">
        <v>-471604.54</v>
      </c>
      <c r="P57" s="1">
        <v>-20395.46</v>
      </c>
      <c r="Q57">
        <v>95.85</v>
      </c>
      <c r="R57">
        <v>0</v>
      </c>
      <c r="S57">
        <v>0</v>
      </c>
      <c r="T57">
        <v>0</v>
      </c>
      <c r="U57" s="2">
        <v>-492000</v>
      </c>
      <c r="V57" s="1">
        <v>-20395.46</v>
      </c>
      <c r="W57" s="2">
        <v>-492000</v>
      </c>
      <c r="X57" s="1">
        <v>-20395.46</v>
      </c>
      <c r="Y57">
        <v>0</v>
      </c>
      <c r="Z57" t="str">
        <f>""</f>
        <v/>
      </c>
      <c r="AA57">
        <v>0</v>
      </c>
      <c r="AB57" t="str">
        <f>""</f>
        <v/>
      </c>
      <c r="AC57">
        <v>0</v>
      </c>
      <c r="AD57" t="str">
        <f>""</f>
        <v/>
      </c>
      <c r="AE57">
        <v>0</v>
      </c>
      <c r="AF57" t="str">
        <f>""</f>
        <v/>
      </c>
      <c r="AG57">
        <v>0</v>
      </c>
      <c r="AH57" t="str">
        <f>""</f>
        <v/>
      </c>
      <c r="AI57">
        <v>0</v>
      </c>
      <c r="AJ57" t="str">
        <f>""</f>
        <v/>
      </c>
      <c r="AK57">
        <v>0</v>
      </c>
      <c r="AL57" t="str">
        <f>""</f>
        <v/>
      </c>
      <c r="AM57">
        <v>0</v>
      </c>
      <c r="AN57" t="str">
        <f>""</f>
        <v/>
      </c>
      <c r="AO57">
        <v>0</v>
      </c>
      <c r="AP57" t="str">
        <f>""</f>
        <v/>
      </c>
      <c r="AQ57">
        <v>0</v>
      </c>
      <c r="AR57" t="str">
        <f>""</f>
        <v/>
      </c>
      <c r="AS57">
        <v>0</v>
      </c>
      <c r="AT57" t="str">
        <f>""</f>
        <v/>
      </c>
      <c r="AU57" t="s">
        <v>56</v>
      </c>
      <c r="AV57" t="s">
        <v>57</v>
      </c>
      <c r="AW57">
        <v>0</v>
      </c>
      <c r="AX57" t="str">
        <f>""</f>
        <v/>
      </c>
      <c r="AY57">
        <v>2015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</row>
    <row r="58" spans="1:57" x14ac:dyDescent="0.2">
      <c r="A58">
        <v>1313200926</v>
      </c>
      <c r="B58" t="s">
        <v>122</v>
      </c>
      <c r="C58" s="2">
        <v>-373000</v>
      </c>
      <c r="D58" s="2"/>
      <c r="E58" s="2"/>
      <c r="F58" s="2"/>
      <c r="G58" s="1">
        <v>-358134.78</v>
      </c>
      <c r="H58">
        <v>0</v>
      </c>
      <c r="I58" s="1">
        <v>-358134.78</v>
      </c>
      <c r="J58" s="1">
        <v>-14865.22</v>
      </c>
      <c r="K58">
        <v>96.01</v>
      </c>
      <c r="L58" s="2">
        <v>-373000</v>
      </c>
      <c r="M58" s="1">
        <v>-358134.78</v>
      </c>
      <c r="N58">
        <v>0</v>
      </c>
      <c r="O58" s="1">
        <v>-358134.78</v>
      </c>
      <c r="P58" s="1">
        <v>-14865.22</v>
      </c>
      <c r="Q58">
        <v>96.01</v>
      </c>
      <c r="R58">
        <v>0</v>
      </c>
      <c r="S58">
        <v>0</v>
      </c>
      <c r="T58">
        <v>0</v>
      </c>
      <c r="U58" s="2">
        <v>-373000</v>
      </c>
      <c r="V58" s="1">
        <v>-14865.22</v>
      </c>
      <c r="W58" s="2">
        <v>-373000</v>
      </c>
      <c r="X58" s="1">
        <v>-14865.22</v>
      </c>
      <c r="Y58">
        <v>0</v>
      </c>
      <c r="Z58" t="str">
        <f>""</f>
        <v/>
      </c>
      <c r="AA58">
        <v>0</v>
      </c>
      <c r="AB58" t="str">
        <f>""</f>
        <v/>
      </c>
      <c r="AC58">
        <v>0</v>
      </c>
      <c r="AD58" t="str">
        <f>""</f>
        <v/>
      </c>
      <c r="AE58">
        <v>0</v>
      </c>
      <c r="AF58" t="str">
        <f>""</f>
        <v/>
      </c>
      <c r="AG58">
        <v>0</v>
      </c>
      <c r="AH58" t="str">
        <f>""</f>
        <v/>
      </c>
      <c r="AI58">
        <v>0</v>
      </c>
      <c r="AJ58" t="str">
        <f>""</f>
        <v/>
      </c>
      <c r="AK58">
        <v>0</v>
      </c>
      <c r="AL58" t="str">
        <f>""</f>
        <v/>
      </c>
      <c r="AM58">
        <v>0</v>
      </c>
      <c r="AN58" t="str">
        <f>""</f>
        <v/>
      </c>
      <c r="AO58">
        <v>0</v>
      </c>
      <c r="AP58" t="str">
        <f>""</f>
        <v/>
      </c>
      <c r="AQ58">
        <v>0</v>
      </c>
      <c r="AR58" t="str">
        <f>""</f>
        <v/>
      </c>
      <c r="AS58">
        <v>0</v>
      </c>
      <c r="AT58" t="str">
        <f>""</f>
        <v/>
      </c>
      <c r="AU58" t="s">
        <v>56</v>
      </c>
      <c r="AV58" t="s">
        <v>57</v>
      </c>
      <c r="AW58">
        <v>0</v>
      </c>
      <c r="AX58" t="str">
        <f>""</f>
        <v/>
      </c>
      <c r="AY58">
        <v>2015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</row>
    <row r="59" spans="1:57" x14ac:dyDescent="0.2">
      <c r="A59">
        <v>1313200927</v>
      </c>
      <c r="B59" t="s">
        <v>123</v>
      </c>
      <c r="C59" s="2">
        <v>-498000</v>
      </c>
      <c r="D59" s="2"/>
      <c r="E59" s="2"/>
      <c r="F59" s="2"/>
      <c r="G59" s="1">
        <v>-481037.75</v>
      </c>
      <c r="H59">
        <v>0</v>
      </c>
      <c r="I59" s="1">
        <v>-481037.75</v>
      </c>
      <c r="J59" s="1">
        <v>-16962.25</v>
      </c>
      <c r="K59">
        <v>96.59</v>
      </c>
      <c r="L59" s="2">
        <v>-498000</v>
      </c>
      <c r="M59" s="1">
        <v>-481037.75</v>
      </c>
      <c r="N59">
        <v>0</v>
      </c>
      <c r="O59" s="1">
        <v>-481037.75</v>
      </c>
      <c r="P59" s="1">
        <v>-16962.25</v>
      </c>
      <c r="Q59">
        <v>96.59</v>
      </c>
      <c r="R59">
        <v>0</v>
      </c>
      <c r="S59">
        <v>0</v>
      </c>
      <c r="T59">
        <v>0</v>
      </c>
      <c r="U59" s="2">
        <v>-498000</v>
      </c>
      <c r="V59" s="1">
        <v>-16962.25</v>
      </c>
      <c r="W59" s="2">
        <v>-498000</v>
      </c>
      <c r="X59" s="1">
        <v>-16962.25</v>
      </c>
      <c r="Y59">
        <v>0</v>
      </c>
      <c r="Z59" t="str">
        <f>""</f>
        <v/>
      </c>
      <c r="AA59">
        <v>0</v>
      </c>
      <c r="AB59" t="str">
        <f>""</f>
        <v/>
      </c>
      <c r="AC59">
        <v>0</v>
      </c>
      <c r="AD59" t="str">
        <f>""</f>
        <v/>
      </c>
      <c r="AE59">
        <v>0</v>
      </c>
      <c r="AF59" t="str">
        <f>""</f>
        <v/>
      </c>
      <c r="AG59">
        <v>0</v>
      </c>
      <c r="AH59" t="str">
        <f>""</f>
        <v/>
      </c>
      <c r="AI59">
        <v>0</v>
      </c>
      <c r="AJ59" t="str">
        <f>""</f>
        <v/>
      </c>
      <c r="AK59">
        <v>0</v>
      </c>
      <c r="AL59" t="str">
        <f>""</f>
        <v/>
      </c>
      <c r="AM59">
        <v>0</v>
      </c>
      <c r="AN59" t="str">
        <f>""</f>
        <v/>
      </c>
      <c r="AO59">
        <v>0</v>
      </c>
      <c r="AP59" t="str">
        <f>""</f>
        <v/>
      </c>
      <c r="AQ59">
        <v>0</v>
      </c>
      <c r="AR59" t="str">
        <f>""</f>
        <v/>
      </c>
      <c r="AS59">
        <v>0</v>
      </c>
      <c r="AT59" t="str">
        <f>""</f>
        <v/>
      </c>
      <c r="AU59" t="s">
        <v>56</v>
      </c>
      <c r="AV59" t="s">
        <v>57</v>
      </c>
      <c r="AW59">
        <v>0</v>
      </c>
      <c r="AX59" t="str">
        <f>""</f>
        <v/>
      </c>
      <c r="AY59">
        <v>2015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</row>
    <row r="60" spans="1:57" x14ac:dyDescent="0.2">
      <c r="A60">
        <v>1313200928</v>
      </c>
      <c r="B60" t="s">
        <v>124</v>
      </c>
      <c r="C60" s="2">
        <v>-692000</v>
      </c>
      <c r="D60" s="2"/>
      <c r="E60" s="2"/>
      <c r="F60" s="2"/>
      <c r="G60" s="1">
        <v>-673077.82</v>
      </c>
      <c r="H60">
        <v>0</v>
      </c>
      <c r="I60" s="1">
        <v>-673077.82</v>
      </c>
      <c r="J60" s="1">
        <v>-18922.18</v>
      </c>
      <c r="K60">
        <v>97.26</v>
      </c>
      <c r="L60" s="2">
        <v>-692000</v>
      </c>
      <c r="M60" s="1">
        <v>-673077.82</v>
      </c>
      <c r="N60">
        <v>0</v>
      </c>
      <c r="O60" s="1">
        <v>-673077.82</v>
      </c>
      <c r="P60" s="1">
        <v>-18922.18</v>
      </c>
      <c r="Q60">
        <v>97.26</v>
      </c>
      <c r="R60">
        <v>0</v>
      </c>
      <c r="S60">
        <v>0</v>
      </c>
      <c r="T60">
        <v>0</v>
      </c>
      <c r="U60" s="2">
        <v>-692000</v>
      </c>
      <c r="V60" s="1">
        <v>-18922.18</v>
      </c>
      <c r="W60" s="2">
        <v>-692000</v>
      </c>
      <c r="X60" s="1">
        <v>-18922.18</v>
      </c>
      <c r="Y60">
        <v>0</v>
      </c>
      <c r="Z60" t="str">
        <f>""</f>
        <v/>
      </c>
      <c r="AA60">
        <v>0</v>
      </c>
      <c r="AB60" t="str">
        <f>""</f>
        <v/>
      </c>
      <c r="AC60">
        <v>0</v>
      </c>
      <c r="AD60" t="str">
        <f>""</f>
        <v/>
      </c>
      <c r="AE60">
        <v>0</v>
      </c>
      <c r="AF60" t="str">
        <f>""</f>
        <v/>
      </c>
      <c r="AG60">
        <v>0</v>
      </c>
      <c r="AH60" t="str">
        <f>""</f>
        <v/>
      </c>
      <c r="AI60">
        <v>0</v>
      </c>
      <c r="AJ60" t="str">
        <f>""</f>
        <v/>
      </c>
      <c r="AK60">
        <v>0</v>
      </c>
      <c r="AL60" t="str">
        <f>""</f>
        <v/>
      </c>
      <c r="AM60">
        <v>0</v>
      </c>
      <c r="AN60" t="str">
        <f>""</f>
        <v/>
      </c>
      <c r="AO60">
        <v>0</v>
      </c>
      <c r="AP60" t="str">
        <f>""</f>
        <v/>
      </c>
      <c r="AQ60">
        <v>0</v>
      </c>
      <c r="AR60" t="str">
        <f>""</f>
        <v/>
      </c>
      <c r="AS60">
        <v>0</v>
      </c>
      <c r="AT60" t="str">
        <f>""</f>
        <v/>
      </c>
      <c r="AU60" t="s">
        <v>56</v>
      </c>
      <c r="AV60" t="s">
        <v>57</v>
      </c>
      <c r="AW60">
        <v>0</v>
      </c>
      <c r="AX60" t="str">
        <f>""</f>
        <v/>
      </c>
      <c r="AY60">
        <v>2015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</row>
    <row r="61" spans="1:57" x14ac:dyDescent="0.2">
      <c r="A61">
        <v>1313200929</v>
      </c>
      <c r="B61" t="s">
        <v>125</v>
      </c>
      <c r="C61" s="2">
        <v>-545000</v>
      </c>
      <c r="D61" s="2"/>
      <c r="E61" s="2"/>
      <c r="F61" s="2"/>
      <c r="G61" s="1">
        <v>-525667.41</v>
      </c>
      <c r="H61">
        <v>0</v>
      </c>
      <c r="I61" s="1">
        <v>-525667.41</v>
      </c>
      <c r="J61" s="1">
        <v>-19332.59</v>
      </c>
      <c r="K61">
        <v>96.45</v>
      </c>
      <c r="L61" s="2">
        <v>-545000</v>
      </c>
      <c r="M61" s="1">
        <v>-525667.41</v>
      </c>
      <c r="N61">
        <v>0</v>
      </c>
      <c r="O61" s="1">
        <v>-525667.41</v>
      </c>
      <c r="P61" s="1">
        <v>-19332.59</v>
      </c>
      <c r="Q61">
        <v>96.45</v>
      </c>
      <c r="R61">
        <v>0</v>
      </c>
      <c r="S61">
        <v>0</v>
      </c>
      <c r="T61">
        <v>0</v>
      </c>
      <c r="U61" s="2">
        <v>-545000</v>
      </c>
      <c r="V61" s="1">
        <v>-19332.59</v>
      </c>
      <c r="W61" s="2">
        <v>-545000</v>
      </c>
      <c r="X61" s="1">
        <v>-19332.59</v>
      </c>
      <c r="Y61">
        <v>0</v>
      </c>
      <c r="Z61" t="str">
        <f>""</f>
        <v/>
      </c>
      <c r="AA61">
        <v>0</v>
      </c>
      <c r="AB61" t="str">
        <f>""</f>
        <v/>
      </c>
      <c r="AC61">
        <v>0</v>
      </c>
      <c r="AD61" t="str">
        <f>""</f>
        <v/>
      </c>
      <c r="AE61">
        <v>0</v>
      </c>
      <c r="AF61" t="str">
        <f>""</f>
        <v/>
      </c>
      <c r="AG61">
        <v>0</v>
      </c>
      <c r="AH61" t="str">
        <f>""</f>
        <v/>
      </c>
      <c r="AI61">
        <v>0</v>
      </c>
      <c r="AJ61" t="str">
        <f>""</f>
        <v/>
      </c>
      <c r="AK61">
        <v>0</v>
      </c>
      <c r="AL61" t="str">
        <f>""</f>
        <v/>
      </c>
      <c r="AM61">
        <v>0</v>
      </c>
      <c r="AN61" t="str">
        <f>""</f>
        <v/>
      </c>
      <c r="AO61">
        <v>0</v>
      </c>
      <c r="AP61" t="str">
        <f>""</f>
        <v/>
      </c>
      <c r="AQ61">
        <v>0</v>
      </c>
      <c r="AR61" t="str">
        <f>""</f>
        <v/>
      </c>
      <c r="AS61">
        <v>0</v>
      </c>
      <c r="AT61" t="str">
        <f>""</f>
        <v/>
      </c>
      <c r="AU61" t="s">
        <v>56</v>
      </c>
      <c r="AV61" t="s">
        <v>57</v>
      </c>
      <c r="AW61">
        <v>0</v>
      </c>
      <c r="AX61" t="str">
        <f>""</f>
        <v/>
      </c>
      <c r="AY61">
        <v>2015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</row>
    <row r="62" spans="1:57" x14ac:dyDescent="0.2">
      <c r="A62">
        <v>1313232920</v>
      </c>
      <c r="B62" t="s">
        <v>126</v>
      </c>
      <c r="C62" s="2">
        <v>-22000</v>
      </c>
      <c r="D62" s="2"/>
      <c r="E62" s="2"/>
      <c r="F62" s="2"/>
      <c r="G62" s="1">
        <v>-15300</v>
      </c>
      <c r="H62">
        <v>0</v>
      </c>
      <c r="I62" s="1">
        <v>-15300</v>
      </c>
      <c r="J62" s="1">
        <v>-6700</v>
      </c>
      <c r="K62">
        <v>69.540000000000006</v>
      </c>
      <c r="L62" s="2">
        <v>-22000</v>
      </c>
      <c r="M62" s="1">
        <v>-15300</v>
      </c>
      <c r="N62">
        <v>0</v>
      </c>
      <c r="O62" s="1">
        <v>-15300</v>
      </c>
      <c r="P62" s="1">
        <v>-6700</v>
      </c>
      <c r="Q62">
        <v>69.540000000000006</v>
      </c>
      <c r="R62">
        <v>0</v>
      </c>
      <c r="S62">
        <v>0</v>
      </c>
      <c r="T62">
        <v>0</v>
      </c>
      <c r="U62" s="2">
        <v>-22000</v>
      </c>
      <c r="V62" s="1">
        <v>-6700</v>
      </c>
      <c r="W62" s="2">
        <v>-22000</v>
      </c>
      <c r="X62" s="1">
        <v>-6700</v>
      </c>
      <c r="Y62">
        <v>0</v>
      </c>
      <c r="Z62" t="str">
        <f>""</f>
        <v/>
      </c>
      <c r="AA62">
        <v>0</v>
      </c>
      <c r="AB62" t="str">
        <f>""</f>
        <v/>
      </c>
      <c r="AC62">
        <v>0</v>
      </c>
      <c r="AD62" t="str">
        <f>""</f>
        <v/>
      </c>
      <c r="AE62">
        <v>0</v>
      </c>
      <c r="AF62" t="str">
        <f>""</f>
        <v/>
      </c>
      <c r="AG62">
        <v>0</v>
      </c>
      <c r="AH62" t="str">
        <f>""</f>
        <v/>
      </c>
      <c r="AI62">
        <v>0</v>
      </c>
      <c r="AJ62" t="str">
        <f>""</f>
        <v/>
      </c>
      <c r="AK62">
        <v>0</v>
      </c>
      <c r="AL62" t="str">
        <f>""</f>
        <v/>
      </c>
      <c r="AM62">
        <v>0</v>
      </c>
      <c r="AN62" t="str">
        <f>""</f>
        <v/>
      </c>
      <c r="AO62">
        <v>0</v>
      </c>
      <c r="AP62" t="str">
        <f>""</f>
        <v/>
      </c>
      <c r="AQ62">
        <v>0</v>
      </c>
      <c r="AR62" t="str">
        <f>""</f>
        <v/>
      </c>
      <c r="AS62">
        <v>0</v>
      </c>
      <c r="AT62" t="str">
        <f>""</f>
        <v/>
      </c>
      <c r="AU62" t="s">
        <v>56</v>
      </c>
      <c r="AV62" t="s">
        <v>57</v>
      </c>
      <c r="AW62">
        <v>0</v>
      </c>
      <c r="AX62" t="str">
        <f>""</f>
        <v/>
      </c>
      <c r="AY62">
        <v>2015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</row>
    <row r="63" spans="1:57" x14ac:dyDescent="0.2">
      <c r="A63">
        <v>1313233920</v>
      </c>
      <c r="B63" t="s">
        <v>127</v>
      </c>
      <c r="C63" s="2">
        <v>-147000</v>
      </c>
      <c r="D63" s="2"/>
      <c r="E63" s="2"/>
      <c r="F63" s="2"/>
      <c r="G63" s="1">
        <v>-146152</v>
      </c>
      <c r="H63">
        <v>0</v>
      </c>
      <c r="I63" s="1">
        <v>-146152</v>
      </c>
      <c r="J63">
        <v>-848</v>
      </c>
      <c r="K63">
        <v>99.42</v>
      </c>
      <c r="L63" s="2">
        <v>-147000</v>
      </c>
      <c r="M63" s="1">
        <v>-146152</v>
      </c>
      <c r="N63">
        <v>0</v>
      </c>
      <c r="O63" s="1">
        <v>-146152</v>
      </c>
      <c r="P63">
        <v>-848</v>
      </c>
      <c r="Q63">
        <v>99.42</v>
      </c>
      <c r="R63">
        <v>0</v>
      </c>
      <c r="S63">
        <v>0</v>
      </c>
      <c r="T63">
        <v>0</v>
      </c>
      <c r="U63" s="2">
        <v>-147000</v>
      </c>
      <c r="V63">
        <v>-848</v>
      </c>
      <c r="W63" s="2">
        <v>-147000</v>
      </c>
      <c r="X63">
        <v>-848</v>
      </c>
      <c r="Y63">
        <v>0</v>
      </c>
      <c r="Z63" t="str">
        <f>""</f>
        <v/>
      </c>
      <c r="AA63">
        <v>0</v>
      </c>
      <c r="AB63" t="str">
        <f>""</f>
        <v/>
      </c>
      <c r="AC63">
        <v>0</v>
      </c>
      <c r="AD63" t="str">
        <f>""</f>
        <v/>
      </c>
      <c r="AE63">
        <v>0</v>
      </c>
      <c r="AF63" t="str">
        <f>""</f>
        <v/>
      </c>
      <c r="AG63">
        <v>0</v>
      </c>
      <c r="AH63" t="str">
        <f>""</f>
        <v/>
      </c>
      <c r="AI63">
        <v>0</v>
      </c>
      <c r="AJ63" t="str">
        <f>""</f>
        <v/>
      </c>
      <c r="AK63">
        <v>0</v>
      </c>
      <c r="AL63" t="str">
        <f>""</f>
        <v/>
      </c>
      <c r="AM63">
        <v>0</v>
      </c>
      <c r="AN63" t="str">
        <f>""</f>
        <v/>
      </c>
      <c r="AO63">
        <v>0</v>
      </c>
      <c r="AP63" t="str">
        <f>""</f>
        <v/>
      </c>
      <c r="AQ63">
        <v>0</v>
      </c>
      <c r="AR63" t="str">
        <f>""</f>
        <v/>
      </c>
      <c r="AS63">
        <v>0</v>
      </c>
      <c r="AT63" t="str">
        <f>""</f>
        <v/>
      </c>
      <c r="AU63" t="s">
        <v>56</v>
      </c>
      <c r="AV63" t="s">
        <v>57</v>
      </c>
      <c r="AW63">
        <v>0</v>
      </c>
      <c r="AX63" t="str">
        <f>""</f>
        <v/>
      </c>
      <c r="AY63">
        <v>2015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</row>
    <row r="64" spans="1:57" x14ac:dyDescent="0.2">
      <c r="A64">
        <v>1313242920</v>
      </c>
      <c r="B64" t="s">
        <v>128</v>
      </c>
      <c r="C64" s="2">
        <v>-220000</v>
      </c>
      <c r="D64" s="2"/>
      <c r="E64" s="2"/>
      <c r="F64" s="2"/>
      <c r="G64" s="1">
        <v>-257447.16</v>
      </c>
      <c r="H64">
        <v>0</v>
      </c>
      <c r="I64" s="1">
        <v>-257447.16</v>
      </c>
      <c r="J64" s="1">
        <v>37447.160000000003</v>
      </c>
      <c r="K64">
        <v>117.02</v>
      </c>
      <c r="L64" s="2">
        <v>-220000</v>
      </c>
      <c r="M64" s="1">
        <v>-257447.16</v>
      </c>
      <c r="N64">
        <v>0</v>
      </c>
      <c r="O64" s="1">
        <v>-257447.16</v>
      </c>
      <c r="P64" s="1">
        <v>37447.160000000003</v>
      </c>
      <c r="Q64">
        <v>117.02</v>
      </c>
      <c r="R64">
        <v>0</v>
      </c>
      <c r="S64">
        <v>0</v>
      </c>
      <c r="T64">
        <v>0</v>
      </c>
      <c r="U64" s="2">
        <v>-220000</v>
      </c>
      <c r="V64" s="1">
        <v>37447.160000000003</v>
      </c>
      <c r="W64" s="2">
        <v>-220000</v>
      </c>
      <c r="X64" s="1">
        <v>37447.160000000003</v>
      </c>
      <c r="Y64">
        <v>0</v>
      </c>
      <c r="Z64" t="str">
        <f>""</f>
        <v/>
      </c>
      <c r="AA64">
        <v>0</v>
      </c>
      <c r="AB64" t="str">
        <f>""</f>
        <v/>
      </c>
      <c r="AC64">
        <v>0</v>
      </c>
      <c r="AD64" t="str">
        <f>""</f>
        <v/>
      </c>
      <c r="AE64">
        <v>0</v>
      </c>
      <c r="AF64" t="str">
        <f>""</f>
        <v/>
      </c>
      <c r="AG64">
        <v>0</v>
      </c>
      <c r="AH64" t="str">
        <f>""</f>
        <v/>
      </c>
      <c r="AI64">
        <v>0</v>
      </c>
      <c r="AJ64" t="str">
        <f>""</f>
        <v/>
      </c>
      <c r="AK64">
        <v>0</v>
      </c>
      <c r="AL64" t="str">
        <f>""</f>
        <v/>
      </c>
      <c r="AM64">
        <v>0</v>
      </c>
      <c r="AN64" t="str">
        <f>""</f>
        <v/>
      </c>
      <c r="AO64">
        <v>0</v>
      </c>
      <c r="AP64" t="str">
        <f>""</f>
        <v/>
      </c>
      <c r="AQ64">
        <v>0</v>
      </c>
      <c r="AR64" t="str">
        <f>""</f>
        <v/>
      </c>
      <c r="AS64">
        <v>0</v>
      </c>
      <c r="AT64" t="str">
        <f>""</f>
        <v/>
      </c>
      <c r="AU64" t="s">
        <v>56</v>
      </c>
      <c r="AV64" t="s">
        <v>57</v>
      </c>
      <c r="AW64">
        <v>0</v>
      </c>
      <c r="AX64" t="str">
        <f>""</f>
        <v/>
      </c>
      <c r="AY64">
        <v>2015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</row>
    <row r="65" spans="1:57" x14ac:dyDescent="0.2">
      <c r="A65">
        <v>1313300920</v>
      </c>
      <c r="B65" t="s">
        <v>129</v>
      </c>
      <c r="C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261</v>
      </c>
      <c r="Z65" t="s">
        <v>115</v>
      </c>
      <c r="AA65">
        <v>0</v>
      </c>
      <c r="AB65" t="str">
        <f>""</f>
        <v/>
      </c>
      <c r="AC65">
        <v>0</v>
      </c>
      <c r="AD65" t="str">
        <f>""</f>
        <v/>
      </c>
      <c r="AE65">
        <v>0</v>
      </c>
      <c r="AF65" t="str">
        <f>""</f>
        <v/>
      </c>
      <c r="AG65">
        <v>0</v>
      </c>
      <c r="AH65" t="str">
        <f>""</f>
        <v/>
      </c>
      <c r="AI65">
        <v>0</v>
      </c>
      <c r="AJ65" t="str">
        <f>""</f>
        <v/>
      </c>
      <c r="AK65">
        <v>0</v>
      </c>
      <c r="AL65" t="str">
        <f>""</f>
        <v/>
      </c>
      <c r="AM65">
        <v>0</v>
      </c>
      <c r="AN65" t="str">
        <f>""</f>
        <v/>
      </c>
      <c r="AO65">
        <v>0</v>
      </c>
      <c r="AP65" t="str">
        <f>""</f>
        <v/>
      </c>
      <c r="AQ65">
        <v>0</v>
      </c>
      <c r="AR65" t="str">
        <f>""</f>
        <v/>
      </c>
      <c r="AS65">
        <v>0</v>
      </c>
      <c r="AT65" t="str">
        <f>""</f>
        <v/>
      </c>
      <c r="AU65" t="s">
        <v>56</v>
      </c>
      <c r="AV65" t="s">
        <v>57</v>
      </c>
      <c r="AW65">
        <v>0</v>
      </c>
      <c r="AX65" t="str">
        <f>""</f>
        <v/>
      </c>
      <c r="AY65">
        <v>2015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</row>
    <row r="66" spans="1:57" x14ac:dyDescent="0.2">
      <c r="A66">
        <v>1313345920</v>
      </c>
      <c r="B66" t="s">
        <v>130</v>
      </c>
      <c r="C66" s="2">
        <v>-820000</v>
      </c>
      <c r="D66" s="2"/>
      <c r="E66" s="2"/>
      <c r="F66" s="2"/>
      <c r="G66" s="1">
        <v>-834811.11</v>
      </c>
      <c r="H66">
        <v>0</v>
      </c>
      <c r="I66" s="1">
        <v>-834811.11</v>
      </c>
      <c r="J66" s="1">
        <v>14811.11</v>
      </c>
      <c r="K66">
        <v>101.8</v>
      </c>
      <c r="L66" s="2">
        <v>-820000</v>
      </c>
      <c r="M66" s="1">
        <v>-834811.11</v>
      </c>
      <c r="N66">
        <v>0</v>
      </c>
      <c r="O66" s="1">
        <v>-834811.11</v>
      </c>
      <c r="P66" s="1">
        <v>14811.11</v>
      </c>
      <c r="Q66">
        <v>101.8</v>
      </c>
      <c r="R66">
        <v>0</v>
      </c>
      <c r="S66">
        <v>0</v>
      </c>
      <c r="T66">
        <v>0</v>
      </c>
      <c r="U66" s="2">
        <v>-820000</v>
      </c>
      <c r="V66" s="1">
        <v>14811.11</v>
      </c>
      <c r="W66" s="2">
        <v>-820000</v>
      </c>
      <c r="X66" s="1">
        <v>14811.11</v>
      </c>
      <c r="Y66">
        <v>0</v>
      </c>
      <c r="Z66" t="str">
        <f>""</f>
        <v/>
      </c>
      <c r="AA66">
        <v>0</v>
      </c>
      <c r="AB66" t="str">
        <f>""</f>
        <v/>
      </c>
      <c r="AC66">
        <v>0</v>
      </c>
      <c r="AD66" t="str">
        <f>""</f>
        <v/>
      </c>
      <c r="AE66">
        <v>0</v>
      </c>
      <c r="AF66" t="str">
        <f>""</f>
        <v/>
      </c>
      <c r="AG66">
        <v>0</v>
      </c>
      <c r="AH66" t="str">
        <f>""</f>
        <v/>
      </c>
      <c r="AI66">
        <v>0</v>
      </c>
      <c r="AJ66" t="str">
        <f>""</f>
        <v/>
      </c>
      <c r="AK66">
        <v>0</v>
      </c>
      <c r="AL66" t="str">
        <f>""</f>
        <v/>
      </c>
      <c r="AM66">
        <v>0</v>
      </c>
      <c r="AN66" t="str">
        <f>""</f>
        <v/>
      </c>
      <c r="AO66">
        <v>0</v>
      </c>
      <c r="AP66" t="str">
        <f>""</f>
        <v/>
      </c>
      <c r="AQ66">
        <v>0</v>
      </c>
      <c r="AR66" t="str">
        <f>""</f>
        <v/>
      </c>
      <c r="AS66">
        <v>0</v>
      </c>
      <c r="AT66" t="str">
        <f>""</f>
        <v/>
      </c>
      <c r="AU66" t="s">
        <v>56</v>
      </c>
      <c r="AV66" t="s">
        <v>57</v>
      </c>
      <c r="AW66">
        <v>0</v>
      </c>
      <c r="AX66" t="str">
        <f>""</f>
        <v/>
      </c>
      <c r="AY66">
        <v>2015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</row>
    <row r="67" spans="1:57" x14ac:dyDescent="0.2">
      <c r="A67">
        <v>1313400420</v>
      </c>
      <c r="B67" t="s">
        <v>131</v>
      </c>
      <c r="C67" s="2">
        <v>-300000</v>
      </c>
      <c r="D67" s="2"/>
      <c r="E67" s="2"/>
      <c r="F67" s="2"/>
      <c r="G67" s="1">
        <v>-433603.3</v>
      </c>
      <c r="H67">
        <v>0</v>
      </c>
      <c r="I67" s="1">
        <v>-433603.3</v>
      </c>
      <c r="J67" s="1">
        <v>133603.29999999999</v>
      </c>
      <c r="K67">
        <v>144.53</v>
      </c>
      <c r="L67" s="2">
        <v>-300000</v>
      </c>
      <c r="M67" s="1">
        <v>-433603.3</v>
      </c>
      <c r="N67">
        <v>0</v>
      </c>
      <c r="O67" s="1">
        <v>-433603.3</v>
      </c>
      <c r="P67" s="1">
        <v>133603.29999999999</v>
      </c>
      <c r="Q67">
        <v>144.53</v>
      </c>
      <c r="R67">
        <v>0</v>
      </c>
      <c r="S67">
        <v>0</v>
      </c>
      <c r="T67">
        <v>0</v>
      </c>
      <c r="U67" s="2">
        <v>-300000</v>
      </c>
      <c r="V67" s="1">
        <v>133603.29999999999</v>
      </c>
      <c r="W67" s="2">
        <v>-300000</v>
      </c>
      <c r="X67" s="1">
        <v>133603.29999999999</v>
      </c>
      <c r="Y67">
        <v>261</v>
      </c>
      <c r="Z67" t="s">
        <v>115</v>
      </c>
      <c r="AA67">
        <v>0</v>
      </c>
      <c r="AB67" t="str">
        <f>""</f>
        <v/>
      </c>
      <c r="AC67">
        <v>0</v>
      </c>
      <c r="AD67" t="str">
        <f>""</f>
        <v/>
      </c>
      <c r="AE67">
        <v>0</v>
      </c>
      <c r="AF67" t="str">
        <f>""</f>
        <v/>
      </c>
      <c r="AG67">
        <v>0</v>
      </c>
      <c r="AH67" t="str">
        <f>""</f>
        <v/>
      </c>
      <c r="AI67">
        <v>0</v>
      </c>
      <c r="AJ67" t="str">
        <f>""</f>
        <v/>
      </c>
      <c r="AK67">
        <v>0</v>
      </c>
      <c r="AL67" t="str">
        <f>""</f>
        <v/>
      </c>
      <c r="AM67">
        <v>0</v>
      </c>
      <c r="AN67" t="str">
        <f>""</f>
        <v/>
      </c>
      <c r="AO67">
        <v>0</v>
      </c>
      <c r="AP67" t="str">
        <f>""</f>
        <v/>
      </c>
      <c r="AQ67">
        <v>0</v>
      </c>
      <c r="AR67" t="str">
        <f>""</f>
        <v/>
      </c>
      <c r="AS67">
        <v>0</v>
      </c>
      <c r="AT67" t="str">
        <f>""</f>
        <v/>
      </c>
      <c r="AU67" t="s">
        <v>56</v>
      </c>
      <c r="AV67" t="s">
        <v>57</v>
      </c>
      <c r="AW67">
        <v>0</v>
      </c>
      <c r="AX67" t="str">
        <f>""</f>
        <v/>
      </c>
      <c r="AY67">
        <v>2015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</row>
    <row r="68" spans="1:57" x14ac:dyDescent="0.2">
      <c r="A68">
        <v>1313400920</v>
      </c>
      <c r="B68" t="s">
        <v>132</v>
      </c>
      <c r="C68" s="2">
        <v>-3000</v>
      </c>
      <c r="D68" s="2"/>
      <c r="E68" s="2"/>
      <c r="F68" s="2"/>
      <c r="G68" s="1">
        <v>-1810.04</v>
      </c>
      <c r="H68">
        <v>0</v>
      </c>
      <c r="I68" s="1">
        <v>-1810.04</v>
      </c>
      <c r="J68" s="1">
        <v>-1189.96</v>
      </c>
      <c r="K68">
        <v>60.33</v>
      </c>
      <c r="L68" s="2">
        <v>-3000</v>
      </c>
      <c r="M68" s="1">
        <v>-1810.04</v>
      </c>
      <c r="N68">
        <v>0</v>
      </c>
      <c r="O68" s="1">
        <v>-1810.04</v>
      </c>
      <c r="P68" s="1">
        <v>-1189.96</v>
      </c>
      <c r="Q68">
        <v>60.33</v>
      </c>
      <c r="R68">
        <v>0</v>
      </c>
      <c r="S68">
        <v>0</v>
      </c>
      <c r="T68">
        <v>0</v>
      </c>
      <c r="U68" s="2">
        <v>-3000</v>
      </c>
      <c r="V68" s="1">
        <v>-1189.96</v>
      </c>
      <c r="W68" s="2">
        <v>-3000</v>
      </c>
      <c r="X68" s="1">
        <v>-1189.96</v>
      </c>
      <c r="Y68">
        <v>261</v>
      </c>
      <c r="Z68" t="s">
        <v>115</v>
      </c>
      <c r="AA68">
        <v>0</v>
      </c>
      <c r="AB68" t="str">
        <f>""</f>
        <v/>
      </c>
      <c r="AC68">
        <v>0</v>
      </c>
      <c r="AD68" t="str">
        <f>""</f>
        <v/>
      </c>
      <c r="AE68">
        <v>0</v>
      </c>
      <c r="AF68" t="str">
        <f>""</f>
        <v/>
      </c>
      <c r="AG68">
        <v>0</v>
      </c>
      <c r="AH68" t="str">
        <f>""</f>
        <v/>
      </c>
      <c r="AI68">
        <v>0</v>
      </c>
      <c r="AJ68" t="str">
        <f>""</f>
        <v/>
      </c>
      <c r="AK68">
        <v>0</v>
      </c>
      <c r="AL68" t="str">
        <f>""</f>
        <v/>
      </c>
      <c r="AM68">
        <v>0</v>
      </c>
      <c r="AN68" t="str">
        <f>""</f>
        <v/>
      </c>
      <c r="AO68">
        <v>0</v>
      </c>
      <c r="AP68" t="str">
        <f>""</f>
        <v/>
      </c>
      <c r="AQ68">
        <v>0</v>
      </c>
      <c r="AR68" t="str">
        <f>""</f>
        <v/>
      </c>
      <c r="AS68">
        <v>0</v>
      </c>
      <c r="AT68" t="str">
        <f>""</f>
        <v/>
      </c>
      <c r="AU68" t="s">
        <v>56</v>
      </c>
      <c r="AV68" t="s">
        <v>57</v>
      </c>
      <c r="AW68">
        <v>0</v>
      </c>
      <c r="AX68" t="str">
        <f>""</f>
        <v/>
      </c>
      <c r="AY68">
        <v>2015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</row>
    <row r="69" spans="1:57" x14ac:dyDescent="0.2">
      <c r="A69">
        <v>1313502920</v>
      </c>
      <c r="B69" t="s">
        <v>133</v>
      </c>
      <c r="C69" s="2">
        <v>-198000</v>
      </c>
      <c r="D69" s="2"/>
      <c r="E69" s="2"/>
      <c r="F69" s="2"/>
      <c r="G69" s="1">
        <v>-173187.04</v>
      </c>
      <c r="H69">
        <v>0</v>
      </c>
      <c r="I69" s="1">
        <v>-173187.04</v>
      </c>
      <c r="J69" s="1">
        <v>-24812.959999999999</v>
      </c>
      <c r="K69">
        <v>87.46</v>
      </c>
      <c r="L69" s="2">
        <v>-198000</v>
      </c>
      <c r="M69" s="1">
        <v>-173187.04</v>
      </c>
      <c r="N69">
        <v>0</v>
      </c>
      <c r="O69" s="1">
        <v>-173187.04</v>
      </c>
      <c r="P69" s="1">
        <v>-24812.959999999999</v>
      </c>
      <c r="Q69">
        <v>87.46</v>
      </c>
      <c r="R69">
        <v>0</v>
      </c>
      <c r="S69">
        <v>0</v>
      </c>
      <c r="T69">
        <v>0</v>
      </c>
      <c r="U69" s="2">
        <v>-198000</v>
      </c>
      <c r="V69" s="1">
        <v>-24812.959999999999</v>
      </c>
      <c r="W69" s="2">
        <v>-198000</v>
      </c>
      <c r="X69" s="1">
        <v>-24812.959999999999</v>
      </c>
      <c r="Y69">
        <v>0</v>
      </c>
      <c r="Z69" t="str">
        <f>""</f>
        <v/>
      </c>
      <c r="AA69">
        <v>0</v>
      </c>
      <c r="AB69" t="str">
        <f>""</f>
        <v/>
      </c>
      <c r="AC69">
        <v>0</v>
      </c>
      <c r="AD69" t="str">
        <f>""</f>
        <v/>
      </c>
      <c r="AE69">
        <v>0</v>
      </c>
      <c r="AF69" t="str">
        <f>""</f>
        <v/>
      </c>
      <c r="AG69">
        <v>0</v>
      </c>
      <c r="AH69" t="str">
        <f>""</f>
        <v/>
      </c>
      <c r="AI69">
        <v>0</v>
      </c>
      <c r="AJ69" t="str">
        <f>""</f>
        <v/>
      </c>
      <c r="AK69">
        <v>0</v>
      </c>
      <c r="AL69" t="str">
        <f>""</f>
        <v/>
      </c>
      <c r="AM69">
        <v>0</v>
      </c>
      <c r="AN69" t="str">
        <f>""</f>
        <v/>
      </c>
      <c r="AO69">
        <v>0</v>
      </c>
      <c r="AP69" t="str">
        <f>""</f>
        <v/>
      </c>
      <c r="AQ69">
        <v>0</v>
      </c>
      <c r="AR69" t="str">
        <f>""</f>
        <v/>
      </c>
      <c r="AS69">
        <v>0</v>
      </c>
      <c r="AT69" t="str">
        <f>""</f>
        <v/>
      </c>
      <c r="AU69" t="s">
        <v>56</v>
      </c>
      <c r="AV69" t="s">
        <v>57</v>
      </c>
      <c r="AW69">
        <v>0</v>
      </c>
      <c r="AX69" t="str">
        <f>""</f>
        <v/>
      </c>
      <c r="AY69">
        <v>2015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</row>
    <row r="70" spans="1:57" x14ac:dyDescent="0.2">
      <c r="A70">
        <v>1313536920</v>
      </c>
      <c r="B70" t="s">
        <v>134</v>
      </c>
      <c r="C70" s="2">
        <v>-73000</v>
      </c>
      <c r="D70" s="2"/>
      <c r="E70" s="2"/>
      <c r="F70" s="2"/>
      <c r="G70" s="1">
        <v>2295.58</v>
      </c>
      <c r="H70">
        <v>0</v>
      </c>
      <c r="I70" s="1">
        <v>2295.58</v>
      </c>
      <c r="J70" s="1">
        <v>-75295.58</v>
      </c>
      <c r="K70">
        <v>-3.14</v>
      </c>
      <c r="L70" s="2">
        <v>-73000</v>
      </c>
      <c r="M70" s="1">
        <v>2295.58</v>
      </c>
      <c r="N70">
        <v>0</v>
      </c>
      <c r="O70" s="1">
        <v>2295.58</v>
      </c>
      <c r="P70" s="1">
        <v>-75295.58</v>
      </c>
      <c r="Q70">
        <v>-3.14</v>
      </c>
      <c r="R70">
        <v>0</v>
      </c>
      <c r="S70">
        <v>0</v>
      </c>
      <c r="T70">
        <v>0</v>
      </c>
      <c r="U70" s="2">
        <v>-73000</v>
      </c>
      <c r="V70" s="1">
        <v>-75295.58</v>
      </c>
      <c r="W70" s="2">
        <v>-73000</v>
      </c>
      <c r="X70" s="1">
        <v>-75295.58</v>
      </c>
      <c r="Y70">
        <v>0</v>
      </c>
      <c r="Z70" t="str">
        <f>""</f>
        <v/>
      </c>
      <c r="AA70">
        <v>0</v>
      </c>
      <c r="AB70" t="str">
        <f>""</f>
        <v/>
      </c>
      <c r="AC70">
        <v>0</v>
      </c>
      <c r="AD70" t="str">
        <f>""</f>
        <v/>
      </c>
      <c r="AE70">
        <v>0</v>
      </c>
      <c r="AF70" t="str">
        <f>""</f>
        <v/>
      </c>
      <c r="AG70">
        <v>0</v>
      </c>
      <c r="AH70" t="str">
        <f>""</f>
        <v/>
      </c>
      <c r="AI70">
        <v>0</v>
      </c>
      <c r="AJ70" t="str">
        <f>""</f>
        <v/>
      </c>
      <c r="AK70">
        <v>0</v>
      </c>
      <c r="AL70" t="str">
        <f>""</f>
        <v/>
      </c>
      <c r="AM70">
        <v>0</v>
      </c>
      <c r="AN70" t="str">
        <f>""</f>
        <v/>
      </c>
      <c r="AO70">
        <v>0</v>
      </c>
      <c r="AP70" t="str">
        <f>""</f>
        <v/>
      </c>
      <c r="AQ70">
        <v>0</v>
      </c>
      <c r="AR70" t="str">
        <f>""</f>
        <v/>
      </c>
      <c r="AS70">
        <v>0</v>
      </c>
      <c r="AT70" t="str">
        <f>""</f>
        <v/>
      </c>
      <c r="AU70" t="s">
        <v>56</v>
      </c>
      <c r="AV70" t="s">
        <v>57</v>
      </c>
      <c r="AW70">
        <v>0</v>
      </c>
      <c r="AX70" t="str">
        <f>""</f>
        <v/>
      </c>
      <c r="AY70">
        <v>2015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</row>
    <row r="71" spans="1:57" x14ac:dyDescent="0.2">
      <c r="A71">
        <v>1313700920</v>
      </c>
      <c r="B71" t="s">
        <v>135</v>
      </c>
      <c r="C71" s="2">
        <v>-30000</v>
      </c>
      <c r="D71" s="2"/>
      <c r="E71" s="2"/>
      <c r="F71" s="2"/>
      <c r="G71" s="1">
        <v>-19999.7</v>
      </c>
      <c r="H71">
        <v>0</v>
      </c>
      <c r="I71" s="1">
        <v>-19999.7</v>
      </c>
      <c r="J71" s="1">
        <v>-10000.299999999999</v>
      </c>
      <c r="K71">
        <v>66.66</v>
      </c>
      <c r="L71" s="2">
        <v>-30000</v>
      </c>
      <c r="M71" s="1">
        <v>-19999.7</v>
      </c>
      <c r="N71">
        <v>0</v>
      </c>
      <c r="O71" s="1">
        <v>-19999.7</v>
      </c>
      <c r="P71" s="1">
        <v>-10000.299999999999</v>
      </c>
      <c r="Q71">
        <v>66.66</v>
      </c>
      <c r="R71">
        <v>0</v>
      </c>
      <c r="S71">
        <v>0</v>
      </c>
      <c r="T71">
        <v>0</v>
      </c>
      <c r="U71" s="2">
        <v>-30000</v>
      </c>
      <c r="V71" s="1">
        <v>-10000.299999999999</v>
      </c>
      <c r="W71" s="2">
        <v>-30000</v>
      </c>
      <c r="X71" s="1">
        <v>-10000.299999999999</v>
      </c>
      <c r="Y71">
        <v>0</v>
      </c>
      <c r="Z71" t="str">
        <f>""</f>
        <v/>
      </c>
      <c r="AA71">
        <v>0</v>
      </c>
      <c r="AB71" t="str">
        <f>""</f>
        <v/>
      </c>
      <c r="AC71">
        <v>0</v>
      </c>
      <c r="AD71" t="str">
        <f>""</f>
        <v/>
      </c>
      <c r="AE71">
        <v>0</v>
      </c>
      <c r="AF71" t="str">
        <f>""</f>
        <v/>
      </c>
      <c r="AG71">
        <v>0</v>
      </c>
      <c r="AH71" t="str">
        <f>""</f>
        <v/>
      </c>
      <c r="AI71">
        <v>0</v>
      </c>
      <c r="AJ71" t="str">
        <f>""</f>
        <v/>
      </c>
      <c r="AK71">
        <v>0</v>
      </c>
      <c r="AL71" t="str">
        <f>""</f>
        <v/>
      </c>
      <c r="AM71">
        <v>0</v>
      </c>
      <c r="AN71" t="str">
        <f>""</f>
        <v/>
      </c>
      <c r="AO71">
        <v>0</v>
      </c>
      <c r="AP71" t="str">
        <f>""</f>
        <v/>
      </c>
      <c r="AQ71">
        <v>0</v>
      </c>
      <c r="AR71" t="str">
        <f>""</f>
        <v/>
      </c>
      <c r="AS71">
        <v>0</v>
      </c>
      <c r="AT71" t="str">
        <f>""</f>
        <v/>
      </c>
      <c r="AU71" t="s">
        <v>56</v>
      </c>
      <c r="AV71" t="s">
        <v>57</v>
      </c>
      <c r="AW71">
        <v>0</v>
      </c>
      <c r="AX71" t="str">
        <f>""</f>
        <v/>
      </c>
      <c r="AY71">
        <v>2015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</row>
    <row r="72" spans="1:57" x14ac:dyDescent="0.2">
      <c r="A72">
        <v>1313800920</v>
      </c>
      <c r="B72" t="s">
        <v>136</v>
      </c>
      <c r="C72" s="2">
        <v>-850000</v>
      </c>
      <c r="D72" s="2"/>
      <c r="E72" s="2"/>
      <c r="F72" s="2"/>
      <c r="G72" s="1">
        <v>-849267</v>
      </c>
      <c r="H72">
        <v>0</v>
      </c>
      <c r="I72" s="1">
        <v>-849267</v>
      </c>
      <c r="J72">
        <v>-733</v>
      </c>
      <c r="K72">
        <v>99.91</v>
      </c>
      <c r="L72" s="2">
        <v>-850000</v>
      </c>
      <c r="M72" s="1">
        <v>-849267</v>
      </c>
      <c r="N72">
        <v>0</v>
      </c>
      <c r="O72" s="1">
        <v>-849267</v>
      </c>
      <c r="P72">
        <v>-733</v>
      </c>
      <c r="Q72">
        <v>99.91</v>
      </c>
      <c r="R72">
        <v>0</v>
      </c>
      <c r="S72">
        <v>0</v>
      </c>
      <c r="T72">
        <v>0</v>
      </c>
      <c r="U72" s="2">
        <v>-850000</v>
      </c>
      <c r="V72">
        <v>-733</v>
      </c>
      <c r="W72" s="2">
        <v>-850000</v>
      </c>
      <c r="X72">
        <v>-733</v>
      </c>
      <c r="Y72">
        <v>0</v>
      </c>
      <c r="Z72" t="str">
        <f>""</f>
        <v/>
      </c>
      <c r="AA72">
        <v>0</v>
      </c>
      <c r="AB72" t="str">
        <f>""</f>
        <v/>
      </c>
      <c r="AC72">
        <v>0</v>
      </c>
      <c r="AD72" t="str">
        <f>""</f>
        <v/>
      </c>
      <c r="AE72">
        <v>0</v>
      </c>
      <c r="AF72" t="str">
        <f>""</f>
        <v/>
      </c>
      <c r="AG72">
        <v>0</v>
      </c>
      <c r="AH72" t="str">
        <f>""</f>
        <v/>
      </c>
      <c r="AI72">
        <v>0</v>
      </c>
      <c r="AJ72" t="str">
        <f>""</f>
        <v/>
      </c>
      <c r="AK72">
        <v>0</v>
      </c>
      <c r="AL72" t="str">
        <f>""</f>
        <v/>
      </c>
      <c r="AM72">
        <v>0</v>
      </c>
      <c r="AN72" t="str">
        <f>""</f>
        <v/>
      </c>
      <c r="AO72">
        <v>0</v>
      </c>
      <c r="AP72" t="str">
        <f>""</f>
        <v/>
      </c>
      <c r="AQ72">
        <v>0</v>
      </c>
      <c r="AR72" t="str">
        <f>""</f>
        <v/>
      </c>
      <c r="AS72">
        <v>0</v>
      </c>
      <c r="AT72" t="str">
        <f>""</f>
        <v/>
      </c>
      <c r="AU72" t="s">
        <v>56</v>
      </c>
      <c r="AV72" t="s">
        <v>57</v>
      </c>
      <c r="AW72">
        <v>0</v>
      </c>
      <c r="AX72" t="str">
        <f>""</f>
        <v/>
      </c>
      <c r="AY72">
        <v>2015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</row>
    <row r="73" spans="1:57" x14ac:dyDescent="0.2">
      <c r="A73">
        <v>1314000920</v>
      </c>
      <c r="B73" t="s">
        <v>137</v>
      </c>
      <c r="C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271</v>
      </c>
      <c r="Z73" t="s">
        <v>138</v>
      </c>
      <c r="AA73">
        <v>0</v>
      </c>
      <c r="AB73" t="str">
        <f>""</f>
        <v/>
      </c>
      <c r="AC73">
        <v>0</v>
      </c>
      <c r="AD73" t="str">
        <f>""</f>
        <v/>
      </c>
      <c r="AE73">
        <v>0</v>
      </c>
      <c r="AF73" t="str">
        <f>""</f>
        <v/>
      </c>
      <c r="AG73">
        <v>0</v>
      </c>
      <c r="AH73" t="str">
        <f>""</f>
        <v/>
      </c>
      <c r="AI73">
        <v>0</v>
      </c>
      <c r="AJ73" t="str">
        <f>""</f>
        <v/>
      </c>
      <c r="AK73">
        <v>0</v>
      </c>
      <c r="AL73" t="str">
        <f>""</f>
        <v/>
      </c>
      <c r="AM73">
        <v>0</v>
      </c>
      <c r="AN73" t="str">
        <f>""</f>
        <v/>
      </c>
      <c r="AO73">
        <v>0</v>
      </c>
      <c r="AP73" t="str">
        <f>""</f>
        <v/>
      </c>
      <c r="AQ73">
        <v>0</v>
      </c>
      <c r="AR73" t="str">
        <f>""</f>
        <v/>
      </c>
      <c r="AS73">
        <v>0</v>
      </c>
      <c r="AT73" t="str">
        <f>""</f>
        <v/>
      </c>
      <c r="AU73" t="s">
        <v>56</v>
      </c>
      <c r="AV73" t="s">
        <v>57</v>
      </c>
      <c r="AW73">
        <v>0</v>
      </c>
      <c r="AX73" t="str">
        <f>""</f>
        <v/>
      </c>
      <c r="AY73">
        <v>2015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</row>
    <row r="74" spans="1:57" x14ac:dyDescent="0.2">
      <c r="A74">
        <v>1314001920</v>
      </c>
      <c r="B74" t="s">
        <v>139</v>
      </c>
      <c r="C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t="str">
        <f>""</f>
        <v/>
      </c>
      <c r="AA74">
        <v>0</v>
      </c>
      <c r="AB74" t="str">
        <f>""</f>
        <v/>
      </c>
      <c r="AC74">
        <v>0</v>
      </c>
      <c r="AD74" t="str">
        <f>""</f>
        <v/>
      </c>
      <c r="AE74">
        <v>0</v>
      </c>
      <c r="AF74" t="str">
        <f>""</f>
        <v/>
      </c>
      <c r="AG74">
        <v>0</v>
      </c>
      <c r="AH74" t="str">
        <f>""</f>
        <v/>
      </c>
      <c r="AI74">
        <v>0</v>
      </c>
      <c r="AJ74" t="str">
        <f>""</f>
        <v/>
      </c>
      <c r="AK74">
        <v>0</v>
      </c>
      <c r="AL74" t="str">
        <f>""</f>
        <v/>
      </c>
      <c r="AM74">
        <v>0</v>
      </c>
      <c r="AN74" t="str">
        <f>""</f>
        <v/>
      </c>
      <c r="AO74">
        <v>0</v>
      </c>
      <c r="AP74" t="str">
        <f>""</f>
        <v/>
      </c>
      <c r="AQ74">
        <v>0</v>
      </c>
      <c r="AR74" t="str">
        <f>""</f>
        <v/>
      </c>
      <c r="AS74">
        <v>0</v>
      </c>
      <c r="AT74" t="str">
        <f>""</f>
        <v/>
      </c>
      <c r="AU74" t="s">
        <v>56</v>
      </c>
      <c r="AV74" t="s">
        <v>57</v>
      </c>
      <c r="AW74">
        <v>0</v>
      </c>
      <c r="AX74" t="str">
        <f>""</f>
        <v/>
      </c>
      <c r="AY74">
        <v>2015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</row>
    <row r="75" spans="1:57" x14ac:dyDescent="0.2">
      <c r="A75">
        <v>1314002920</v>
      </c>
      <c r="B75" t="s">
        <v>140</v>
      </c>
      <c r="C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t="str">
        <f>""</f>
        <v/>
      </c>
      <c r="AA75">
        <v>0</v>
      </c>
      <c r="AB75" t="str">
        <f>""</f>
        <v/>
      </c>
      <c r="AC75">
        <v>0</v>
      </c>
      <c r="AD75" t="str">
        <f>""</f>
        <v/>
      </c>
      <c r="AE75">
        <v>0</v>
      </c>
      <c r="AF75" t="str">
        <f>""</f>
        <v/>
      </c>
      <c r="AG75">
        <v>0</v>
      </c>
      <c r="AH75" t="str">
        <f>""</f>
        <v/>
      </c>
      <c r="AI75">
        <v>0</v>
      </c>
      <c r="AJ75" t="str">
        <f>""</f>
        <v/>
      </c>
      <c r="AK75">
        <v>0</v>
      </c>
      <c r="AL75" t="str">
        <f>""</f>
        <v/>
      </c>
      <c r="AM75">
        <v>0</v>
      </c>
      <c r="AN75" t="str">
        <f>""</f>
        <v/>
      </c>
      <c r="AO75">
        <v>0</v>
      </c>
      <c r="AP75" t="str">
        <f>""</f>
        <v/>
      </c>
      <c r="AQ75">
        <v>0</v>
      </c>
      <c r="AR75" t="str">
        <f>""</f>
        <v/>
      </c>
      <c r="AS75">
        <v>0</v>
      </c>
      <c r="AT75" t="str">
        <f>""</f>
        <v/>
      </c>
      <c r="AU75" t="s">
        <v>56</v>
      </c>
      <c r="AV75" t="s">
        <v>57</v>
      </c>
      <c r="AW75">
        <v>0</v>
      </c>
      <c r="AX75" t="str">
        <f>""</f>
        <v/>
      </c>
      <c r="AY75">
        <v>2015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</row>
    <row r="76" spans="1:57" x14ac:dyDescent="0.2">
      <c r="A76">
        <v>1314085920</v>
      </c>
      <c r="B76" t="s">
        <v>141</v>
      </c>
      <c r="C76" s="2">
        <v>-196000</v>
      </c>
      <c r="D76" s="2"/>
      <c r="E76" s="2"/>
      <c r="F76" s="2"/>
      <c r="G76" s="1">
        <v>-190185.9</v>
      </c>
      <c r="H76">
        <v>0</v>
      </c>
      <c r="I76" s="1">
        <v>-190185.9</v>
      </c>
      <c r="J76" s="1">
        <v>-5814.1</v>
      </c>
      <c r="K76">
        <v>97.03</v>
      </c>
      <c r="L76" s="2">
        <v>-196000</v>
      </c>
      <c r="M76" s="1">
        <v>-190185.9</v>
      </c>
      <c r="N76">
        <v>0</v>
      </c>
      <c r="O76" s="1">
        <v>-190185.9</v>
      </c>
      <c r="P76" s="1">
        <v>-5814.1</v>
      </c>
      <c r="Q76">
        <v>97.03</v>
      </c>
      <c r="R76">
        <v>0</v>
      </c>
      <c r="S76">
        <v>0</v>
      </c>
      <c r="T76">
        <v>0</v>
      </c>
      <c r="U76" s="2">
        <v>-196000</v>
      </c>
      <c r="V76" s="1">
        <v>-5814.1</v>
      </c>
      <c r="W76" s="2">
        <v>-196000</v>
      </c>
      <c r="X76" s="1">
        <v>-5814.1</v>
      </c>
      <c r="Y76">
        <v>0</v>
      </c>
      <c r="Z76" t="str">
        <f>""</f>
        <v/>
      </c>
      <c r="AA76">
        <v>0</v>
      </c>
      <c r="AB76" t="str">
        <f>""</f>
        <v/>
      </c>
      <c r="AC76">
        <v>0</v>
      </c>
      <c r="AD76" t="str">
        <f>""</f>
        <v/>
      </c>
      <c r="AE76">
        <v>0</v>
      </c>
      <c r="AF76" t="str">
        <f>""</f>
        <v/>
      </c>
      <c r="AG76">
        <v>0</v>
      </c>
      <c r="AH76" t="str">
        <f>""</f>
        <v/>
      </c>
      <c r="AI76">
        <v>0</v>
      </c>
      <c r="AJ76" t="str">
        <f>""</f>
        <v/>
      </c>
      <c r="AK76">
        <v>0</v>
      </c>
      <c r="AL76" t="str">
        <f>""</f>
        <v/>
      </c>
      <c r="AM76">
        <v>0</v>
      </c>
      <c r="AN76" t="str">
        <f>""</f>
        <v/>
      </c>
      <c r="AO76">
        <v>0</v>
      </c>
      <c r="AP76" t="str">
        <f>""</f>
        <v/>
      </c>
      <c r="AQ76">
        <v>0</v>
      </c>
      <c r="AR76" t="str">
        <f>""</f>
        <v/>
      </c>
      <c r="AS76">
        <v>0</v>
      </c>
      <c r="AT76" t="str">
        <f>""</f>
        <v/>
      </c>
      <c r="AU76" t="s">
        <v>56</v>
      </c>
      <c r="AV76" t="s">
        <v>57</v>
      </c>
      <c r="AW76">
        <v>0</v>
      </c>
      <c r="AX76" t="str">
        <f>""</f>
        <v/>
      </c>
      <c r="AY76">
        <v>2015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</row>
    <row r="77" spans="1:57" x14ac:dyDescent="0.2">
      <c r="A77">
        <v>1314086920</v>
      </c>
      <c r="B77" t="s">
        <v>142</v>
      </c>
      <c r="C77" s="2">
        <v>-186000</v>
      </c>
      <c r="D77" s="2"/>
      <c r="E77" s="2"/>
      <c r="F77" s="2"/>
      <c r="G77" s="1">
        <v>-180322.5</v>
      </c>
      <c r="H77">
        <v>0</v>
      </c>
      <c r="I77" s="1">
        <v>-180322.5</v>
      </c>
      <c r="J77" s="1">
        <v>-5677.5</v>
      </c>
      <c r="K77">
        <v>96.94</v>
      </c>
      <c r="L77" s="2">
        <v>-186000</v>
      </c>
      <c r="M77" s="1">
        <v>-180322.5</v>
      </c>
      <c r="N77">
        <v>0</v>
      </c>
      <c r="O77" s="1">
        <v>-180322.5</v>
      </c>
      <c r="P77" s="1">
        <v>-5677.5</v>
      </c>
      <c r="Q77">
        <v>96.94</v>
      </c>
      <c r="R77">
        <v>0</v>
      </c>
      <c r="S77">
        <v>0</v>
      </c>
      <c r="T77">
        <v>0</v>
      </c>
      <c r="U77" s="2">
        <v>-186000</v>
      </c>
      <c r="V77" s="1">
        <v>-5677.5</v>
      </c>
      <c r="W77" s="2">
        <v>-186000</v>
      </c>
      <c r="X77" s="1">
        <v>-5677.5</v>
      </c>
      <c r="Y77">
        <v>0</v>
      </c>
      <c r="Z77" t="str">
        <f>""</f>
        <v/>
      </c>
      <c r="AA77">
        <v>0</v>
      </c>
      <c r="AB77" t="str">
        <f>""</f>
        <v/>
      </c>
      <c r="AC77">
        <v>0</v>
      </c>
      <c r="AD77" t="str">
        <f>""</f>
        <v/>
      </c>
      <c r="AE77">
        <v>0</v>
      </c>
      <c r="AF77" t="str">
        <f>""</f>
        <v/>
      </c>
      <c r="AG77">
        <v>0</v>
      </c>
      <c r="AH77" t="str">
        <f>""</f>
        <v/>
      </c>
      <c r="AI77">
        <v>0</v>
      </c>
      <c r="AJ77" t="str">
        <f>""</f>
        <v/>
      </c>
      <c r="AK77">
        <v>0</v>
      </c>
      <c r="AL77" t="str">
        <f>""</f>
        <v/>
      </c>
      <c r="AM77">
        <v>0</v>
      </c>
      <c r="AN77" t="str">
        <f>""</f>
        <v/>
      </c>
      <c r="AO77">
        <v>0</v>
      </c>
      <c r="AP77" t="str">
        <f>""</f>
        <v/>
      </c>
      <c r="AQ77">
        <v>0</v>
      </c>
      <c r="AR77" t="str">
        <f>""</f>
        <v/>
      </c>
      <c r="AS77">
        <v>0</v>
      </c>
      <c r="AT77" t="str">
        <f>""</f>
        <v/>
      </c>
      <c r="AU77" t="s">
        <v>56</v>
      </c>
      <c r="AV77" t="s">
        <v>57</v>
      </c>
      <c r="AW77">
        <v>0</v>
      </c>
      <c r="AX77" t="str">
        <f>""</f>
        <v/>
      </c>
      <c r="AY77">
        <v>2015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</row>
    <row r="78" spans="1:57" x14ac:dyDescent="0.2">
      <c r="A78">
        <v>1314087920</v>
      </c>
      <c r="B78" t="s">
        <v>143</v>
      </c>
      <c r="C78" s="2">
        <v>-47000</v>
      </c>
      <c r="D78" s="2"/>
      <c r="E78" s="2"/>
      <c r="F78" s="2"/>
      <c r="G78" s="1">
        <v>-45302.6</v>
      </c>
      <c r="H78">
        <v>0</v>
      </c>
      <c r="I78" s="1">
        <v>-45302.6</v>
      </c>
      <c r="J78" s="1">
        <v>-1697.4</v>
      </c>
      <c r="K78">
        <v>96.38</v>
      </c>
      <c r="L78" s="2">
        <v>-47000</v>
      </c>
      <c r="M78" s="1">
        <v>-45302.6</v>
      </c>
      <c r="N78">
        <v>0</v>
      </c>
      <c r="O78" s="1">
        <v>-45302.6</v>
      </c>
      <c r="P78" s="1">
        <v>-1697.4</v>
      </c>
      <c r="Q78">
        <v>96.38</v>
      </c>
      <c r="R78">
        <v>0</v>
      </c>
      <c r="S78">
        <v>0</v>
      </c>
      <c r="T78">
        <v>0</v>
      </c>
      <c r="U78" s="2">
        <v>-47000</v>
      </c>
      <c r="V78" s="1">
        <v>-1697.4</v>
      </c>
      <c r="W78" s="2">
        <v>-47000</v>
      </c>
      <c r="X78" s="1">
        <v>-1697.4</v>
      </c>
      <c r="Y78">
        <v>0</v>
      </c>
      <c r="Z78" t="str">
        <f>""</f>
        <v/>
      </c>
      <c r="AA78">
        <v>0</v>
      </c>
      <c r="AB78" t="str">
        <f>""</f>
        <v/>
      </c>
      <c r="AC78">
        <v>0</v>
      </c>
      <c r="AD78" t="str">
        <f>""</f>
        <v/>
      </c>
      <c r="AE78">
        <v>0</v>
      </c>
      <c r="AF78" t="str">
        <f>""</f>
        <v/>
      </c>
      <c r="AG78">
        <v>0</v>
      </c>
      <c r="AH78" t="str">
        <f>""</f>
        <v/>
      </c>
      <c r="AI78">
        <v>0</v>
      </c>
      <c r="AJ78" t="str">
        <f>""</f>
        <v/>
      </c>
      <c r="AK78">
        <v>0</v>
      </c>
      <c r="AL78" t="str">
        <f>""</f>
        <v/>
      </c>
      <c r="AM78">
        <v>0</v>
      </c>
      <c r="AN78" t="str">
        <f>""</f>
        <v/>
      </c>
      <c r="AO78">
        <v>0</v>
      </c>
      <c r="AP78" t="str">
        <f>""</f>
        <v/>
      </c>
      <c r="AQ78">
        <v>0</v>
      </c>
      <c r="AR78" t="str">
        <f>""</f>
        <v/>
      </c>
      <c r="AS78">
        <v>0</v>
      </c>
      <c r="AT78" t="str">
        <f>""</f>
        <v/>
      </c>
      <c r="AU78" t="s">
        <v>56</v>
      </c>
      <c r="AV78" t="s">
        <v>57</v>
      </c>
      <c r="AW78">
        <v>0</v>
      </c>
      <c r="AX78" t="str">
        <f>""</f>
        <v/>
      </c>
      <c r="AY78">
        <v>2015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</row>
    <row r="79" spans="1:57" x14ac:dyDescent="0.2">
      <c r="A79">
        <v>1314214920</v>
      </c>
      <c r="B79" t="s">
        <v>144</v>
      </c>
      <c r="C79" s="2">
        <v>-4985000</v>
      </c>
      <c r="D79" s="2"/>
      <c r="E79" s="2"/>
      <c r="F79" s="2"/>
      <c r="G79" s="1">
        <v>-4825547.32</v>
      </c>
      <c r="H79">
        <v>0</v>
      </c>
      <c r="I79" s="1">
        <v>-4825547.32</v>
      </c>
      <c r="J79" s="1">
        <v>-159452.68</v>
      </c>
      <c r="K79">
        <v>96.8</v>
      </c>
      <c r="L79" s="2">
        <v>-4985000</v>
      </c>
      <c r="M79" s="1">
        <v>-4825547.32</v>
      </c>
      <c r="N79">
        <v>0</v>
      </c>
      <c r="O79" s="1">
        <v>-4825547.32</v>
      </c>
      <c r="P79" s="1">
        <v>-159452.68</v>
      </c>
      <c r="Q79">
        <v>96.8</v>
      </c>
      <c r="R79">
        <v>0</v>
      </c>
      <c r="S79">
        <v>0</v>
      </c>
      <c r="T79">
        <v>0</v>
      </c>
      <c r="U79" s="2">
        <v>-4985000</v>
      </c>
      <c r="V79" s="1">
        <v>-159452.68</v>
      </c>
      <c r="W79" s="2">
        <v>-4985000</v>
      </c>
      <c r="X79" s="1">
        <v>-159452.68</v>
      </c>
      <c r="Y79">
        <v>0</v>
      </c>
      <c r="Z79" t="str">
        <f>""</f>
        <v/>
      </c>
      <c r="AA79">
        <v>0</v>
      </c>
      <c r="AB79" t="str">
        <f>""</f>
        <v/>
      </c>
      <c r="AC79">
        <v>0</v>
      </c>
      <c r="AD79" t="str">
        <f>""</f>
        <v/>
      </c>
      <c r="AE79">
        <v>0</v>
      </c>
      <c r="AF79" t="str">
        <f>""</f>
        <v/>
      </c>
      <c r="AG79">
        <v>0</v>
      </c>
      <c r="AH79" t="str">
        <f>""</f>
        <v/>
      </c>
      <c r="AI79">
        <v>0</v>
      </c>
      <c r="AJ79" t="str">
        <f>""</f>
        <v/>
      </c>
      <c r="AK79">
        <v>0</v>
      </c>
      <c r="AL79" t="str">
        <f>""</f>
        <v/>
      </c>
      <c r="AM79">
        <v>0</v>
      </c>
      <c r="AN79" t="str">
        <f>""</f>
        <v/>
      </c>
      <c r="AO79">
        <v>0</v>
      </c>
      <c r="AP79" t="str">
        <f>""</f>
        <v/>
      </c>
      <c r="AQ79">
        <v>0</v>
      </c>
      <c r="AR79" t="str">
        <f>""</f>
        <v/>
      </c>
      <c r="AS79">
        <v>0</v>
      </c>
      <c r="AT79" t="str">
        <f>""</f>
        <v/>
      </c>
      <c r="AU79" t="s">
        <v>56</v>
      </c>
      <c r="AV79" t="s">
        <v>57</v>
      </c>
      <c r="AW79">
        <v>0</v>
      </c>
      <c r="AX79" t="str">
        <f>""</f>
        <v/>
      </c>
      <c r="AY79">
        <v>2015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</row>
    <row r="80" spans="1:57" x14ac:dyDescent="0.2">
      <c r="A80">
        <v>1315001920</v>
      </c>
      <c r="B80" t="s">
        <v>145</v>
      </c>
      <c r="C80" s="2">
        <v>-22100000</v>
      </c>
      <c r="D80" s="2"/>
      <c r="E80" s="2"/>
      <c r="F80" s="2"/>
      <c r="G80" s="1">
        <v>-24013250.140000001</v>
      </c>
      <c r="H80">
        <v>0</v>
      </c>
      <c r="I80" s="1">
        <v>-24013250.140000001</v>
      </c>
      <c r="J80" s="1">
        <v>1913250.14</v>
      </c>
      <c r="K80">
        <v>108.65</v>
      </c>
      <c r="L80" s="2">
        <v>-22100000</v>
      </c>
      <c r="M80" s="1">
        <v>-24013250.140000001</v>
      </c>
      <c r="N80">
        <v>0</v>
      </c>
      <c r="O80" s="1">
        <v>-24013250.140000001</v>
      </c>
      <c r="P80" s="1">
        <v>1913250.14</v>
      </c>
      <c r="Q80">
        <v>108.65</v>
      </c>
      <c r="R80">
        <v>0</v>
      </c>
      <c r="S80">
        <v>0</v>
      </c>
      <c r="T80">
        <v>0</v>
      </c>
      <c r="U80" s="2">
        <v>-22100000</v>
      </c>
      <c r="V80" s="1">
        <v>1913250.14</v>
      </c>
      <c r="W80" s="2">
        <v>-22100000</v>
      </c>
      <c r="X80" s="1">
        <v>1913250.14</v>
      </c>
      <c r="Y80">
        <v>0</v>
      </c>
      <c r="Z80" t="str">
        <f>""</f>
        <v/>
      </c>
      <c r="AA80">
        <v>0</v>
      </c>
      <c r="AB80" t="str">
        <f>""</f>
        <v/>
      </c>
      <c r="AC80">
        <v>0</v>
      </c>
      <c r="AD80" t="str">
        <f>""</f>
        <v/>
      </c>
      <c r="AE80">
        <v>0</v>
      </c>
      <c r="AF80" t="str">
        <f>""</f>
        <v/>
      </c>
      <c r="AG80">
        <v>0</v>
      </c>
      <c r="AH80" t="str">
        <f>""</f>
        <v/>
      </c>
      <c r="AI80">
        <v>0</v>
      </c>
      <c r="AJ80" t="str">
        <f>""</f>
        <v/>
      </c>
      <c r="AK80">
        <v>0</v>
      </c>
      <c r="AL80" t="str">
        <f>""</f>
        <v/>
      </c>
      <c r="AM80">
        <v>0</v>
      </c>
      <c r="AN80" t="str">
        <f>""</f>
        <v/>
      </c>
      <c r="AO80">
        <v>0</v>
      </c>
      <c r="AP80" t="str">
        <f>""</f>
        <v/>
      </c>
      <c r="AQ80">
        <v>0</v>
      </c>
      <c r="AR80" t="str">
        <f>""</f>
        <v/>
      </c>
      <c r="AS80">
        <v>0</v>
      </c>
      <c r="AT80" t="str">
        <f>""</f>
        <v/>
      </c>
      <c r="AU80" t="s">
        <v>56</v>
      </c>
      <c r="AV80" t="s">
        <v>57</v>
      </c>
      <c r="AW80">
        <v>0</v>
      </c>
      <c r="AX80" t="str">
        <f>""</f>
        <v/>
      </c>
      <c r="AY80">
        <v>2015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</row>
    <row r="81" spans="1:57" x14ac:dyDescent="0.2">
      <c r="A81">
        <v>1315035920</v>
      </c>
      <c r="B81" t="s">
        <v>146</v>
      </c>
      <c r="C81" s="2">
        <v>-1746000</v>
      </c>
      <c r="D81" s="2"/>
      <c r="E81" s="2"/>
      <c r="F81" s="2"/>
      <c r="G81" s="1">
        <v>-1740716.33</v>
      </c>
      <c r="H81">
        <v>0</v>
      </c>
      <c r="I81" s="1">
        <v>-1740716.33</v>
      </c>
      <c r="J81" s="1">
        <v>-5283.67</v>
      </c>
      <c r="K81">
        <v>99.69</v>
      </c>
      <c r="L81" s="2">
        <v>-1746000</v>
      </c>
      <c r="M81" s="1">
        <v>-1740716.33</v>
      </c>
      <c r="N81">
        <v>0</v>
      </c>
      <c r="O81" s="1">
        <v>-1740716.33</v>
      </c>
      <c r="P81" s="1">
        <v>-5283.67</v>
      </c>
      <c r="Q81">
        <v>99.69</v>
      </c>
      <c r="R81">
        <v>0</v>
      </c>
      <c r="S81">
        <v>0</v>
      </c>
      <c r="T81">
        <v>0</v>
      </c>
      <c r="U81" s="2">
        <v>-1746000</v>
      </c>
      <c r="V81" s="1">
        <v>-5283.67</v>
      </c>
      <c r="W81" s="2">
        <v>-1746000</v>
      </c>
      <c r="X81" s="1">
        <v>-5283.67</v>
      </c>
      <c r="Y81">
        <v>0</v>
      </c>
      <c r="Z81" t="str">
        <f>""</f>
        <v/>
      </c>
      <c r="AA81">
        <v>0</v>
      </c>
      <c r="AB81" t="str">
        <f>""</f>
        <v/>
      </c>
      <c r="AC81">
        <v>0</v>
      </c>
      <c r="AD81" t="str">
        <f>""</f>
        <v/>
      </c>
      <c r="AE81">
        <v>0</v>
      </c>
      <c r="AF81" t="str">
        <f>""</f>
        <v/>
      </c>
      <c r="AG81">
        <v>0</v>
      </c>
      <c r="AH81" t="str">
        <f>""</f>
        <v/>
      </c>
      <c r="AI81">
        <v>0</v>
      </c>
      <c r="AJ81" t="str">
        <f>""</f>
        <v/>
      </c>
      <c r="AK81">
        <v>0</v>
      </c>
      <c r="AL81" t="str">
        <f>""</f>
        <v/>
      </c>
      <c r="AM81">
        <v>0</v>
      </c>
      <c r="AN81" t="str">
        <f>""</f>
        <v/>
      </c>
      <c r="AO81">
        <v>0</v>
      </c>
      <c r="AP81" t="str">
        <f>""</f>
        <v/>
      </c>
      <c r="AQ81">
        <v>0</v>
      </c>
      <c r="AR81" t="str">
        <f>""</f>
        <v/>
      </c>
      <c r="AS81">
        <v>0</v>
      </c>
      <c r="AT81" t="str">
        <f>""</f>
        <v/>
      </c>
      <c r="AU81" t="s">
        <v>56</v>
      </c>
      <c r="AV81" t="s">
        <v>57</v>
      </c>
      <c r="AW81">
        <v>0</v>
      </c>
      <c r="AX81" t="str">
        <f>""</f>
        <v/>
      </c>
      <c r="AY81">
        <v>2015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</row>
    <row r="82" spans="1:57" x14ac:dyDescent="0.2">
      <c r="A82">
        <v>1315037920</v>
      </c>
      <c r="B82" t="s">
        <v>147</v>
      </c>
      <c r="C82" s="2">
        <v>-70000</v>
      </c>
      <c r="D82" s="2"/>
      <c r="E82" s="2"/>
      <c r="F82" s="2"/>
      <c r="G82" s="1">
        <v>-61468.14</v>
      </c>
      <c r="H82">
        <v>0</v>
      </c>
      <c r="I82" s="1">
        <v>-61468.14</v>
      </c>
      <c r="J82" s="1">
        <v>-8531.86</v>
      </c>
      <c r="K82">
        <v>87.81</v>
      </c>
      <c r="L82" s="2">
        <v>-70000</v>
      </c>
      <c r="M82" s="1">
        <v>-61468.14</v>
      </c>
      <c r="N82">
        <v>0</v>
      </c>
      <c r="O82" s="1">
        <v>-61468.14</v>
      </c>
      <c r="P82" s="1">
        <v>-8531.86</v>
      </c>
      <c r="Q82">
        <v>87.81</v>
      </c>
      <c r="R82">
        <v>0</v>
      </c>
      <c r="S82">
        <v>0</v>
      </c>
      <c r="T82">
        <v>0</v>
      </c>
      <c r="U82" s="2">
        <v>-70000</v>
      </c>
      <c r="V82" s="1">
        <v>-8531.86</v>
      </c>
      <c r="W82" s="2">
        <v>-70000</v>
      </c>
      <c r="X82" s="1">
        <v>-8531.86</v>
      </c>
      <c r="Y82">
        <v>0</v>
      </c>
      <c r="Z82" t="str">
        <f>""</f>
        <v/>
      </c>
      <c r="AA82">
        <v>0</v>
      </c>
      <c r="AB82" t="str">
        <f>""</f>
        <v/>
      </c>
      <c r="AC82">
        <v>0</v>
      </c>
      <c r="AD82" t="str">
        <f>""</f>
        <v/>
      </c>
      <c r="AE82">
        <v>0</v>
      </c>
      <c r="AF82" t="str">
        <f>""</f>
        <v/>
      </c>
      <c r="AG82">
        <v>0</v>
      </c>
      <c r="AH82" t="str">
        <f>""</f>
        <v/>
      </c>
      <c r="AI82">
        <v>0</v>
      </c>
      <c r="AJ82" t="str">
        <f>""</f>
        <v/>
      </c>
      <c r="AK82">
        <v>0</v>
      </c>
      <c r="AL82" t="str">
        <f>""</f>
        <v/>
      </c>
      <c r="AM82">
        <v>0</v>
      </c>
      <c r="AN82" t="str">
        <f>""</f>
        <v/>
      </c>
      <c r="AO82">
        <v>0</v>
      </c>
      <c r="AP82" t="str">
        <f>""</f>
        <v/>
      </c>
      <c r="AQ82">
        <v>0</v>
      </c>
      <c r="AR82" t="str">
        <f>""</f>
        <v/>
      </c>
      <c r="AS82">
        <v>0</v>
      </c>
      <c r="AT82" t="str">
        <f>""</f>
        <v/>
      </c>
      <c r="AU82" t="s">
        <v>56</v>
      </c>
      <c r="AV82" t="s">
        <v>57</v>
      </c>
      <c r="AW82">
        <v>0</v>
      </c>
      <c r="AX82" t="str">
        <f>""</f>
        <v/>
      </c>
      <c r="AY82">
        <v>2015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</row>
    <row r="83" spans="1:57" x14ac:dyDescent="0.2">
      <c r="A83">
        <v>1315088920</v>
      </c>
      <c r="B83" t="s">
        <v>148</v>
      </c>
      <c r="C83" s="2">
        <v>-18000</v>
      </c>
      <c r="D83" s="2"/>
      <c r="E83" s="2"/>
      <c r="F83" s="2"/>
      <c r="G83" s="1">
        <v>-19693.8</v>
      </c>
      <c r="H83">
        <v>0</v>
      </c>
      <c r="I83" s="1">
        <v>-19693.8</v>
      </c>
      <c r="J83" s="1">
        <v>1693.8</v>
      </c>
      <c r="K83">
        <v>109.41</v>
      </c>
      <c r="L83" s="2">
        <v>-18000</v>
      </c>
      <c r="M83" s="1">
        <v>-19693.8</v>
      </c>
      <c r="N83">
        <v>0</v>
      </c>
      <c r="O83" s="1">
        <v>-19693.8</v>
      </c>
      <c r="P83" s="1">
        <v>1693.8</v>
      </c>
      <c r="Q83">
        <v>109.41</v>
      </c>
      <c r="R83">
        <v>0</v>
      </c>
      <c r="S83">
        <v>0</v>
      </c>
      <c r="T83">
        <v>0</v>
      </c>
      <c r="U83" s="2">
        <v>-18000</v>
      </c>
      <c r="V83" s="1">
        <v>1693.8</v>
      </c>
      <c r="W83" s="2">
        <v>-18000</v>
      </c>
      <c r="X83" s="1">
        <v>1693.8</v>
      </c>
      <c r="Y83">
        <v>0</v>
      </c>
      <c r="Z83" t="str">
        <f>""</f>
        <v/>
      </c>
      <c r="AA83">
        <v>0</v>
      </c>
      <c r="AB83" t="str">
        <f>""</f>
        <v/>
      </c>
      <c r="AC83">
        <v>0</v>
      </c>
      <c r="AD83" t="str">
        <f>""</f>
        <v/>
      </c>
      <c r="AE83">
        <v>0</v>
      </c>
      <c r="AF83" t="str">
        <f>""</f>
        <v/>
      </c>
      <c r="AG83">
        <v>0</v>
      </c>
      <c r="AH83" t="str">
        <f>""</f>
        <v/>
      </c>
      <c r="AI83">
        <v>0</v>
      </c>
      <c r="AJ83" t="str">
        <f>""</f>
        <v/>
      </c>
      <c r="AK83">
        <v>0</v>
      </c>
      <c r="AL83" t="str">
        <f>""</f>
        <v/>
      </c>
      <c r="AM83">
        <v>0</v>
      </c>
      <c r="AN83" t="str">
        <f>""</f>
        <v/>
      </c>
      <c r="AO83">
        <v>0</v>
      </c>
      <c r="AP83" t="str">
        <f>""</f>
        <v/>
      </c>
      <c r="AQ83">
        <v>0</v>
      </c>
      <c r="AR83" t="str">
        <f>""</f>
        <v/>
      </c>
      <c r="AS83">
        <v>0</v>
      </c>
      <c r="AT83" t="str">
        <f>""</f>
        <v/>
      </c>
      <c r="AU83" t="s">
        <v>56</v>
      </c>
      <c r="AV83" t="s">
        <v>57</v>
      </c>
      <c r="AW83">
        <v>0</v>
      </c>
      <c r="AX83" t="str">
        <f>""</f>
        <v/>
      </c>
      <c r="AY83">
        <v>2015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</row>
    <row r="84" spans="1:57" x14ac:dyDescent="0.2">
      <c r="A84">
        <v>1315092920</v>
      </c>
      <c r="B84" t="s">
        <v>149</v>
      </c>
      <c r="C84" s="2">
        <v>-40000</v>
      </c>
      <c r="D84" s="2"/>
      <c r="E84" s="2"/>
      <c r="F84" s="2"/>
      <c r="G84" s="1">
        <v>-40034.9</v>
      </c>
      <c r="H84">
        <v>0</v>
      </c>
      <c r="I84" s="1">
        <v>-40034.9</v>
      </c>
      <c r="J84">
        <v>34.9</v>
      </c>
      <c r="K84">
        <v>100.08</v>
      </c>
      <c r="L84" s="2">
        <v>-40000</v>
      </c>
      <c r="M84" s="1">
        <v>-40034.9</v>
      </c>
      <c r="N84">
        <v>0</v>
      </c>
      <c r="O84" s="1">
        <v>-40034.9</v>
      </c>
      <c r="P84">
        <v>34.9</v>
      </c>
      <c r="Q84">
        <v>100.08</v>
      </c>
      <c r="R84">
        <v>0</v>
      </c>
      <c r="S84">
        <v>0</v>
      </c>
      <c r="T84">
        <v>0</v>
      </c>
      <c r="U84" s="2">
        <v>-40000</v>
      </c>
      <c r="V84">
        <v>34.9</v>
      </c>
      <c r="W84" s="2">
        <v>-40000</v>
      </c>
      <c r="X84">
        <v>34.9</v>
      </c>
      <c r="Y84">
        <v>0</v>
      </c>
      <c r="Z84" t="str">
        <f>""</f>
        <v/>
      </c>
      <c r="AA84">
        <v>0</v>
      </c>
      <c r="AB84" t="str">
        <f>""</f>
        <v/>
      </c>
      <c r="AC84">
        <v>0</v>
      </c>
      <c r="AD84" t="str">
        <f>""</f>
        <v/>
      </c>
      <c r="AE84">
        <v>0</v>
      </c>
      <c r="AF84" t="str">
        <f>""</f>
        <v/>
      </c>
      <c r="AG84">
        <v>0</v>
      </c>
      <c r="AH84" t="str">
        <f>""</f>
        <v/>
      </c>
      <c r="AI84">
        <v>0</v>
      </c>
      <c r="AJ84" t="str">
        <f>""</f>
        <v/>
      </c>
      <c r="AK84">
        <v>0</v>
      </c>
      <c r="AL84" t="str">
        <f>""</f>
        <v/>
      </c>
      <c r="AM84">
        <v>0</v>
      </c>
      <c r="AN84" t="str">
        <f>""</f>
        <v/>
      </c>
      <c r="AO84">
        <v>0</v>
      </c>
      <c r="AP84" t="str">
        <f>""</f>
        <v/>
      </c>
      <c r="AQ84">
        <v>0</v>
      </c>
      <c r="AR84" t="str">
        <f>""</f>
        <v/>
      </c>
      <c r="AS84">
        <v>0</v>
      </c>
      <c r="AT84" t="str">
        <f>""</f>
        <v/>
      </c>
      <c r="AU84" t="s">
        <v>56</v>
      </c>
      <c r="AV84" t="s">
        <v>57</v>
      </c>
      <c r="AW84">
        <v>0</v>
      </c>
      <c r="AX84" t="str">
        <f>""</f>
        <v/>
      </c>
      <c r="AY84">
        <v>2015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</row>
    <row r="85" spans="1:57" x14ac:dyDescent="0.2">
      <c r="A85">
        <v>1315100540</v>
      </c>
      <c r="B85" t="s">
        <v>150</v>
      </c>
      <c r="C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281</v>
      </c>
      <c r="Z85" t="s">
        <v>151</v>
      </c>
      <c r="AA85">
        <v>0</v>
      </c>
      <c r="AB85" t="str">
        <f>""</f>
        <v/>
      </c>
      <c r="AC85">
        <v>0</v>
      </c>
      <c r="AD85" t="str">
        <f>""</f>
        <v/>
      </c>
      <c r="AE85">
        <v>0</v>
      </c>
      <c r="AF85" t="str">
        <f>""</f>
        <v/>
      </c>
      <c r="AG85">
        <v>0</v>
      </c>
      <c r="AH85" t="str">
        <f>""</f>
        <v/>
      </c>
      <c r="AI85">
        <v>0</v>
      </c>
      <c r="AJ85" t="str">
        <f>""</f>
        <v/>
      </c>
      <c r="AK85">
        <v>0</v>
      </c>
      <c r="AL85" t="str">
        <f>""</f>
        <v/>
      </c>
      <c r="AM85">
        <v>0</v>
      </c>
      <c r="AN85" t="str">
        <f>""</f>
        <v/>
      </c>
      <c r="AO85">
        <v>0</v>
      </c>
      <c r="AP85" t="str">
        <f>""</f>
        <v/>
      </c>
      <c r="AQ85">
        <v>0</v>
      </c>
      <c r="AR85" t="str">
        <f>""</f>
        <v/>
      </c>
      <c r="AS85">
        <v>0</v>
      </c>
      <c r="AT85" t="str">
        <f>""</f>
        <v/>
      </c>
      <c r="AU85" t="s">
        <v>56</v>
      </c>
      <c r="AV85" t="s">
        <v>57</v>
      </c>
      <c r="AW85">
        <v>0</v>
      </c>
      <c r="AX85" t="str">
        <f>""</f>
        <v/>
      </c>
      <c r="AY85">
        <v>2015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</row>
    <row r="86" spans="1:57" x14ac:dyDescent="0.2">
      <c r="A86">
        <v>1315101920</v>
      </c>
      <c r="B86" t="s">
        <v>152</v>
      </c>
      <c r="C86" s="2">
        <v>-16000</v>
      </c>
      <c r="D86" s="2"/>
      <c r="E86" s="2"/>
      <c r="F86" s="2"/>
      <c r="G86" s="1">
        <v>-16249.8</v>
      </c>
      <c r="H86">
        <v>0</v>
      </c>
      <c r="I86" s="1">
        <v>-16249.8</v>
      </c>
      <c r="J86">
        <v>249.8</v>
      </c>
      <c r="K86">
        <v>101.56</v>
      </c>
      <c r="L86" s="2">
        <v>-16000</v>
      </c>
      <c r="M86" s="1">
        <v>-16249.8</v>
      </c>
      <c r="N86">
        <v>0</v>
      </c>
      <c r="O86" s="1">
        <v>-16249.8</v>
      </c>
      <c r="P86">
        <v>249.8</v>
      </c>
      <c r="Q86">
        <v>101.56</v>
      </c>
      <c r="R86">
        <v>0</v>
      </c>
      <c r="S86">
        <v>0</v>
      </c>
      <c r="T86">
        <v>0</v>
      </c>
      <c r="U86" s="2">
        <v>-16000</v>
      </c>
      <c r="V86">
        <v>249.8</v>
      </c>
      <c r="W86" s="2">
        <v>-16000</v>
      </c>
      <c r="X86">
        <v>249.8</v>
      </c>
      <c r="Y86">
        <v>0</v>
      </c>
      <c r="Z86" t="str">
        <f>""</f>
        <v/>
      </c>
      <c r="AA86">
        <v>0</v>
      </c>
      <c r="AB86" t="str">
        <f>""</f>
        <v/>
      </c>
      <c r="AC86">
        <v>0</v>
      </c>
      <c r="AD86" t="str">
        <f>""</f>
        <v/>
      </c>
      <c r="AE86">
        <v>0</v>
      </c>
      <c r="AF86" t="str">
        <f>""</f>
        <v/>
      </c>
      <c r="AG86">
        <v>0</v>
      </c>
      <c r="AH86" t="str">
        <f>""</f>
        <v/>
      </c>
      <c r="AI86">
        <v>0</v>
      </c>
      <c r="AJ86" t="str">
        <f>""</f>
        <v/>
      </c>
      <c r="AK86">
        <v>0</v>
      </c>
      <c r="AL86" t="str">
        <f>""</f>
        <v/>
      </c>
      <c r="AM86">
        <v>0</v>
      </c>
      <c r="AN86" t="str">
        <f>""</f>
        <v/>
      </c>
      <c r="AO86">
        <v>0</v>
      </c>
      <c r="AP86" t="str">
        <f>""</f>
        <v/>
      </c>
      <c r="AQ86">
        <v>0</v>
      </c>
      <c r="AR86" t="str">
        <f>""</f>
        <v/>
      </c>
      <c r="AS86">
        <v>0</v>
      </c>
      <c r="AT86" t="str">
        <f>""</f>
        <v/>
      </c>
      <c r="AU86" t="s">
        <v>56</v>
      </c>
      <c r="AV86" t="s">
        <v>57</v>
      </c>
      <c r="AW86">
        <v>0</v>
      </c>
      <c r="AX86" t="str">
        <f>""</f>
        <v/>
      </c>
      <c r="AY86">
        <v>2015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</row>
    <row r="87" spans="1:57" x14ac:dyDescent="0.2">
      <c r="A87">
        <v>1315114920</v>
      </c>
      <c r="B87" t="s">
        <v>153</v>
      </c>
      <c r="C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t="str">
        <f>""</f>
        <v/>
      </c>
      <c r="AA87">
        <v>0</v>
      </c>
      <c r="AB87" t="str">
        <f>""</f>
        <v/>
      </c>
      <c r="AC87">
        <v>0</v>
      </c>
      <c r="AD87" t="str">
        <f>""</f>
        <v/>
      </c>
      <c r="AE87">
        <v>0</v>
      </c>
      <c r="AF87" t="str">
        <f>""</f>
        <v/>
      </c>
      <c r="AG87">
        <v>0</v>
      </c>
      <c r="AH87" t="str">
        <f>""</f>
        <v/>
      </c>
      <c r="AI87">
        <v>0</v>
      </c>
      <c r="AJ87" t="str">
        <f>""</f>
        <v/>
      </c>
      <c r="AK87">
        <v>0</v>
      </c>
      <c r="AL87" t="str">
        <f>""</f>
        <v/>
      </c>
      <c r="AM87">
        <v>0</v>
      </c>
      <c r="AN87" t="str">
        <f>""</f>
        <v/>
      </c>
      <c r="AO87">
        <v>0</v>
      </c>
      <c r="AP87" t="str">
        <f>""</f>
        <v/>
      </c>
      <c r="AQ87">
        <v>0</v>
      </c>
      <c r="AR87" t="str">
        <f>""</f>
        <v/>
      </c>
      <c r="AS87">
        <v>0</v>
      </c>
      <c r="AT87" t="str">
        <f>""</f>
        <v/>
      </c>
      <c r="AU87" t="s">
        <v>56</v>
      </c>
      <c r="AV87" t="s">
        <v>57</v>
      </c>
      <c r="AW87">
        <v>0</v>
      </c>
      <c r="AX87" t="str">
        <f>""</f>
        <v/>
      </c>
      <c r="AY87">
        <v>2015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</row>
    <row r="88" spans="1:57" x14ac:dyDescent="0.2">
      <c r="A88">
        <v>1315152920</v>
      </c>
      <c r="B88" t="s">
        <v>154</v>
      </c>
      <c r="C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t="str">
        <f>""</f>
        <v/>
      </c>
      <c r="AA88">
        <v>0</v>
      </c>
      <c r="AB88" t="str">
        <f>""</f>
        <v/>
      </c>
      <c r="AC88">
        <v>0</v>
      </c>
      <c r="AD88" t="str">
        <f>""</f>
        <v/>
      </c>
      <c r="AE88">
        <v>0</v>
      </c>
      <c r="AF88" t="str">
        <f>""</f>
        <v/>
      </c>
      <c r="AG88">
        <v>0</v>
      </c>
      <c r="AH88" t="str">
        <f>""</f>
        <v/>
      </c>
      <c r="AI88">
        <v>0</v>
      </c>
      <c r="AJ88" t="str">
        <f>""</f>
        <v/>
      </c>
      <c r="AK88">
        <v>0</v>
      </c>
      <c r="AL88" t="str">
        <f>""</f>
        <v/>
      </c>
      <c r="AM88">
        <v>0</v>
      </c>
      <c r="AN88" t="str">
        <f>""</f>
        <v/>
      </c>
      <c r="AO88">
        <v>0</v>
      </c>
      <c r="AP88" t="str">
        <f>""</f>
        <v/>
      </c>
      <c r="AQ88">
        <v>0</v>
      </c>
      <c r="AR88" t="str">
        <f>""</f>
        <v/>
      </c>
      <c r="AS88">
        <v>0</v>
      </c>
      <c r="AT88" t="str">
        <f>""</f>
        <v/>
      </c>
      <c r="AU88" t="s">
        <v>56</v>
      </c>
      <c r="AV88" t="s">
        <v>57</v>
      </c>
      <c r="AW88">
        <v>0</v>
      </c>
      <c r="AX88" t="str">
        <f>""</f>
        <v/>
      </c>
      <c r="AY88">
        <v>2015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</row>
    <row r="89" spans="1:57" x14ac:dyDescent="0.2">
      <c r="A89">
        <v>1315173920</v>
      </c>
      <c r="B89" t="s">
        <v>155</v>
      </c>
      <c r="C89" s="2">
        <v>-720000</v>
      </c>
      <c r="D89" s="2"/>
      <c r="E89" s="2"/>
      <c r="F89" s="2"/>
      <c r="G89" s="1">
        <v>-720521</v>
      </c>
      <c r="H89">
        <v>0</v>
      </c>
      <c r="I89" s="1">
        <v>-720521</v>
      </c>
      <c r="J89">
        <v>521</v>
      </c>
      <c r="K89">
        <v>100.07</v>
      </c>
      <c r="L89" s="2">
        <v>-720000</v>
      </c>
      <c r="M89" s="1">
        <v>-720521</v>
      </c>
      <c r="N89">
        <v>0</v>
      </c>
      <c r="O89" s="1">
        <v>-720521</v>
      </c>
      <c r="P89">
        <v>521</v>
      </c>
      <c r="Q89">
        <v>100.07</v>
      </c>
      <c r="R89">
        <v>0</v>
      </c>
      <c r="S89">
        <v>0</v>
      </c>
      <c r="T89">
        <v>0</v>
      </c>
      <c r="U89" s="2">
        <v>-720000</v>
      </c>
      <c r="V89">
        <v>521</v>
      </c>
      <c r="W89" s="2">
        <v>-720000</v>
      </c>
      <c r="X89">
        <v>521</v>
      </c>
      <c r="Y89">
        <v>0</v>
      </c>
      <c r="Z89" t="str">
        <f>""</f>
        <v/>
      </c>
      <c r="AA89">
        <v>0</v>
      </c>
      <c r="AB89" t="str">
        <f>""</f>
        <v/>
      </c>
      <c r="AC89">
        <v>0</v>
      </c>
      <c r="AD89" t="str">
        <f>""</f>
        <v/>
      </c>
      <c r="AE89">
        <v>0</v>
      </c>
      <c r="AF89" t="str">
        <f>""</f>
        <v/>
      </c>
      <c r="AG89">
        <v>0</v>
      </c>
      <c r="AH89" t="str">
        <f>""</f>
        <v/>
      </c>
      <c r="AI89">
        <v>0</v>
      </c>
      <c r="AJ89" t="str">
        <f>""</f>
        <v/>
      </c>
      <c r="AK89">
        <v>0</v>
      </c>
      <c r="AL89" t="str">
        <f>""</f>
        <v/>
      </c>
      <c r="AM89">
        <v>0</v>
      </c>
      <c r="AN89" t="str">
        <f>""</f>
        <v/>
      </c>
      <c r="AO89">
        <v>0</v>
      </c>
      <c r="AP89" t="str">
        <f>""</f>
        <v/>
      </c>
      <c r="AQ89">
        <v>0</v>
      </c>
      <c r="AR89" t="str">
        <f>""</f>
        <v/>
      </c>
      <c r="AS89">
        <v>0</v>
      </c>
      <c r="AT89" t="str">
        <f>""</f>
        <v/>
      </c>
      <c r="AU89" t="s">
        <v>56</v>
      </c>
      <c r="AV89" t="s">
        <v>57</v>
      </c>
      <c r="AW89">
        <v>0</v>
      </c>
      <c r="AX89" t="str">
        <f>""</f>
        <v/>
      </c>
      <c r="AY89">
        <v>2015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</row>
    <row r="90" spans="1:57" x14ac:dyDescent="0.2">
      <c r="A90">
        <v>1315177920</v>
      </c>
      <c r="B90" t="s">
        <v>156</v>
      </c>
      <c r="C90" s="2">
        <v>-481000</v>
      </c>
      <c r="D90" s="2"/>
      <c r="E90" s="2"/>
      <c r="F90" s="2"/>
      <c r="G90" s="1">
        <v>-493032.74</v>
      </c>
      <c r="H90">
        <v>0</v>
      </c>
      <c r="I90" s="1">
        <v>-493032.74</v>
      </c>
      <c r="J90" s="1">
        <v>12032.74</v>
      </c>
      <c r="K90">
        <v>102.5</v>
      </c>
      <c r="L90" s="2">
        <v>-481000</v>
      </c>
      <c r="M90" s="1">
        <v>-493032.74</v>
      </c>
      <c r="N90">
        <v>0</v>
      </c>
      <c r="O90" s="1">
        <v>-493032.74</v>
      </c>
      <c r="P90" s="1">
        <v>12032.74</v>
      </c>
      <c r="Q90">
        <v>102.5</v>
      </c>
      <c r="R90">
        <v>0</v>
      </c>
      <c r="S90">
        <v>0</v>
      </c>
      <c r="T90">
        <v>0</v>
      </c>
      <c r="U90" s="2">
        <v>-481000</v>
      </c>
      <c r="V90" s="1">
        <v>12032.74</v>
      </c>
      <c r="W90" s="2">
        <v>-481000</v>
      </c>
      <c r="X90" s="1">
        <v>12032.74</v>
      </c>
      <c r="Y90">
        <v>0</v>
      </c>
      <c r="Z90" t="str">
        <f>""</f>
        <v/>
      </c>
      <c r="AA90">
        <v>0</v>
      </c>
      <c r="AB90" t="str">
        <f>""</f>
        <v/>
      </c>
      <c r="AC90">
        <v>0</v>
      </c>
      <c r="AD90" t="str">
        <f>""</f>
        <v/>
      </c>
      <c r="AE90">
        <v>0</v>
      </c>
      <c r="AF90" t="str">
        <f>""</f>
        <v/>
      </c>
      <c r="AG90">
        <v>0</v>
      </c>
      <c r="AH90" t="str">
        <f>""</f>
        <v/>
      </c>
      <c r="AI90">
        <v>0</v>
      </c>
      <c r="AJ90" t="str">
        <f>""</f>
        <v/>
      </c>
      <c r="AK90">
        <v>0</v>
      </c>
      <c r="AL90" t="str">
        <f>""</f>
        <v/>
      </c>
      <c r="AM90">
        <v>0</v>
      </c>
      <c r="AN90" t="str">
        <f>""</f>
        <v/>
      </c>
      <c r="AO90">
        <v>0</v>
      </c>
      <c r="AP90" t="str">
        <f>""</f>
        <v/>
      </c>
      <c r="AQ90">
        <v>0</v>
      </c>
      <c r="AR90" t="str">
        <f>""</f>
        <v/>
      </c>
      <c r="AS90">
        <v>0</v>
      </c>
      <c r="AT90" t="str">
        <f>""</f>
        <v/>
      </c>
      <c r="AU90" t="s">
        <v>56</v>
      </c>
      <c r="AV90" t="s">
        <v>57</v>
      </c>
      <c r="AW90">
        <v>0</v>
      </c>
      <c r="AX90" t="str">
        <f>""</f>
        <v/>
      </c>
      <c r="AY90">
        <v>2015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</row>
    <row r="91" spans="1:57" x14ac:dyDescent="0.2">
      <c r="A91">
        <v>1315200420</v>
      </c>
      <c r="B91" t="s">
        <v>157</v>
      </c>
      <c r="C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281</v>
      </c>
      <c r="Z91" t="s">
        <v>151</v>
      </c>
      <c r="AA91">
        <v>0</v>
      </c>
      <c r="AB91" t="str">
        <f>""</f>
        <v/>
      </c>
      <c r="AC91">
        <v>0</v>
      </c>
      <c r="AD91" t="str">
        <f>""</f>
        <v/>
      </c>
      <c r="AE91">
        <v>0</v>
      </c>
      <c r="AF91" t="str">
        <f>""</f>
        <v/>
      </c>
      <c r="AG91">
        <v>0</v>
      </c>
      <c r="AH91" t="str">
        <f>""</f>
        <v/>
      </c>
      <c r="AI91">
        <v>0</v>
      </c>
      <c r="AJ91" t="str">
        <f>""</f>
        <v/>
      </c>
      <c r="AK91">
        <v>0</v>
      </c>
      <c r="AL91" t="str">
        <f>""</f>
        <v/>
      </c>
      <c r="AM91">
        <v>0</v>
      </c>
      <c r="AN91" t="str">
        <f>""</f>
        <v/>
      </c>
      <c r="AO91">
        <v>0</v>
      </c>
      <c r="AP91" t="str">
        <f>""</f>
        <v/>
      </c>
      <c r="AQ91">
        <v>0</v>
      </c>
      <c r="AR91" t="str">
        <f>""</f>
        <v/>
      </c>
      <c r="AS91">
        <v>0</v>
      </c>
      <c r="AT91" t="str">
        <f>""</f>
        <v/>
      </c>
      <c r="AU91" t="s">
        <v>56</v>
      </c>
      <c r="AV91" t="s">
        <v>57</v>
      </c>
      <c r="AW91">
        <v>0</v>
      </c>
      <c r="AX91" t="str">
        <f>""</f>
        <v/>
      </c>
      <c r="AY91">
        <v>2015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</row>
    <row r="92" spans="1:57" x14ac:dyDescent="0.2">
      <c r="A92">
        <v>1315200920</v>
      </c>
      <c r="B92" t="s">
        <v>158</v>
      </c>
      <c r="C92" s="2">
        <v>-80000</v>
      </c>
      <c r="D92" s="2"/>
      <c r="E92" s="2"/>
      <c r="F92" s="2"/>
      <c r="G92" s="1">
        <v>-71925.37</v>
      </c>
      <c r="H92">
        <v>0</v>
      </c>
      <c r="I92" s="1">
        <v>-71925.37</v>
      </c>
      <c r="J92" s="1">
        <v>-8074.63</v>
      </c>
      <c r="K92">
        <v>89.9</v>
      </c>
      <c r="L92" s="2">
        <v>-80000</v>
      </c>
      <c r="M92" s="1">
        <v>-71925.37</v>
      </c>
      <c r="N92">
        <v>0</v>
      </c>
      <c r="O92" s="1">
        <v>-71925.37</v>
      </c>
      <c r="P92" s="1">
        <v>-8074.63</v>
      </c>
      <c r="Q92">
        <v>89.9</v>
      </c>
      <c r="R92">
        <v>0</v>
      </c>
      <c r="S92">
        <v>0</v>
      </c>
      <c r="T92">
        <v>0</v>
      </c>
      <c r="U92" s="2">
        <v>-80000</v>
      </c>
      <c r="V92" s="1">
        <v>-8074.63</v>
      </c>
      <c r="W92" s="2">
        <v>-80000</v>
      </c>
      <c r="X92" s="1">
        <v>-8074.63</v>
      </c>
      <c r="Y92">
        <v>281</v>
      </c>
      <c r="Z92" t="s">
        <v>151</v>
      </c>
      <c r="AA92">
        <v>0</v>
      </c>
      <c r="AB92" t="str">
        <f>""</f>
        <v/>
      </c>
      <c r="AC92">
        <v>0</v>
      </c>
      <c r="AD92" t="str">
        <f>""</f>
        <v/>
      </c>
      <c r="AE92">
        <v>0</v>
      </c>
      <c r="AF92" t="str">
        <f>""</f>
        <v/>
      </c>
      <c r="AG92">
        <v>0</v>
      </c>
      <c r="AH92" t="str">
        <f>""</f>
        <v/>
      </c>
      <c r="AI92">
        <v>0</v>
      </c>
      <c r="AJ92" t="str">
        <f>""</f>
        <v/>
      </c>
      <c r="AK92">
        <v>0</v>
      </c>
      <c r="AL92" t="str">
        <f>""</f>
        <v/>
      </c>
      <c r="AM92">
        <v>0</v>
      </c>
      <c r="AN92" t="str">
        <f>""</f>
        <v/>
      </c>
      <c r="AO92">
        <v>0</v>
      </c>
      <c r="AP92" t="str">
        <f>""</f>
        <v/>
      </c>
      <c r="AQ92">
        <v>0</v>
      </c>
      <c r="AR92" t="str">
        <f>""</f>
        <v/>
      </c>
      <c r="AS92">
        <v>0</v>
      </c>
      <c r="AT92" t="str">
        <f>""</f>
        <v/>
      </c>
      <c r="AU92" t="s">
        <v>56</v>
      </c>
      <c r="AV92" t="s">
        <v>57</v>
      </c>
      <c r="AW92">
        <v>0</v>
      </c>
      <c r="AX92" t="str">
        <f>""</f>
        <v/>
      </c>
      <c r="AY92">
        <v>2015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</row>
    <row r="93" spans="1:57" x14ac:dyDescent="0.2">
      <c r="A93">
        <v>1315234920</v>
      </c>
      <c r="B93" t="s">
        <v>159</v>
      </c>
      <c r="C93" s="2">
        <v>-40000</v>
      </c>
      <c r="D93" s="2"/>
      <c r="E93" s="2"/>
      <c r="F93" s="2"/>
      <c r="G93" s="1">
        <v>-40684</v>
      </c>
      <c r="H93">
        <v>0</v>
      </c>
      <c r="I93" s="1">
        <v>-40684</v>
      </c>
      <c r="J93">
        <v>684</v>
      </c>
      <c r="K93">
        <v>101.71</v>
      </c>
      <c r="L93" s="2">
        <v>-40000</v>
      </c>
      <c r="M93" s="1">
        <v>-40684</v>
      </c>
      <c r="N93">
        <v>0</v>
      </c>
      <c r="O93" s="1">
        <v>-40684</v>
      </c>
      <c r="P93">
        <v>684</v>
      </c>
      <c r="Q93">
        <v>101.71</v>
      </c>
      <c r="R93">
        <v>0</v>
      </c>
      <c r="S93">
        <v>0</v>
      </c>
      <c r="T93">
        <v>0</v>
      </c>
      <c r="U93" s="2">
        <v>-40000</v>
      </c>
      <c r="V93">
        <v>684</v>
      </c>
      <c r="W93" s="2">
        <v>-40000</v>
      </c>
      <c r="X93">
        <v>684</v>
      </c>
      <c r="Y93">
        <v>0</v>
      </c>
      <c r="Z93" t="str">
        <f>""</f>
        <v/>
      </c>
      <c r="AA93">
        <v>0</v>
      </c>
      <c r="AB93" t="str">
        <f>""</f>
        <v/>
      </c>
      <c r="AC93">
        <v>0</v>
      </c>
      <c r="AD93" t="str">
        <f>""</f>
        <v/>
      </c>
      <c r="AE93">
        <v>0</v>
      </c>
      <c r="AF93" t="str">
        <f>""</f>
        <v/>
      </c>
      <c r="AG93">
        <v>0</v>
      </c>
      <c r="AH93" t="str">
        <f>""</f>
        <v/>
      </c>
      <c r="AI93">
        <v>0</v>
      </c>
      <c r="AJ93" t="str">
        <f>""</f>
        <v/>
      </c>
      <c r="AK93">
        <v>0</v>
      </c>
      <c r="AL93" t="str">
        <f>""</f>
        <v/>
      </c>
      <c r="AM93">
        <v>0</v>
      </c>
      <c r="AN93" t="str">
        <f>""</f>
        <v/>
      </c>
      <c r="AO93">
        <v>0</v>
      </c>
      <c r="AP93" t="str">
        <f>""</f>
        <v/>
      </c>
      <c r="AQ93">
        <v>0</v>
      </c>
      <c r="AR93" t="str">
        <f>""</f>
        <v/>
      </c>
      <c r="AS93">
        <v>0</v>
      </c>
      <c r="AT93" t="str">
        <f>""</f>
        <v/>
      </c>
      <c r="AU93" t="s">
        <v>56</v>
      </c>
      <c r="AV93" t="s">
        <v>57</v>
      </c>
      <c r="AW93">
        <v>0</v>
      </c>
      <c r="AX93" t="str">
        <f>""</f>
        <v/>
      </c>
      <c r="AY93">
        <v>2015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</row>
    <row r="94" spans="1:57" x14ac:dyDescent="0.2">
      <c r="A94">
        <v>1315240920</v>
      </c>
      <c r="B94" t="s">
        <v>160</v>
      </c>
      <c r="C94" s="2">
        <v>-280000</v>
      </c>
      <c r="D94" s="2"/>
      <c r="E94" s="2"/>
      <c r="F94" s="2"/>
      <c r="G94" s="1">
        <v>-246666.28</v>
      </c>
      <c r="H94">
        <v>0</v>
      </c>
      <c r="I94" s="1">
        <v>-246666.28</v>
      </c>
      <c r="J94" s="1">
        <v>-33333.72</v>
      </c>
      <c r="K94">
        <v>88.09</v>
      </c>
      <c r="L94" s="2">
        <v>-280000</v>
      </c>
      <c r="M94" s="1">
        <v>-246666.28</v>
      </c>
      <c r="N94">
        <v>0</v>
      </c>
      <c r="O94" s="1">
        <v>-246666.28</v>
      </c>
      <c r="P94" s="1">
        <v>-33333.72</v>
      </c>
      <c r="Q94">
        <v>88.09</v>
      </c>
      <c r="R94">
        <v>0</v>
      </c>
      <c r="S94">
        <v>0</v>
      </c>
      <c r="T94">
        <v>0</v>
      </c>
      <c r="U94" s="2">
        <v>-280000</v>
      </c>
      <c r="V94" s="1">
        <v>-33333.72</v>
      </c>
      <c r="W94" s="2">
        <v>-280000</v>
      </c>
      <c r="X94" s="1">
        <v>-33333.72</v>
      </c>
      <c r="Y94">
        <v>0</v>
      </c>
      <c r="Z94" t="str">
        <f>""</f>
        <v/>
      </c>
      <c r="AA94">
        <v>0</v>
      </c>
      <c r="AB94" t="str">
        <f>""</f>
        <v/>
      </c>
      <c r="AC94">
        <v>0</v>
      </c>
      <c r="AD94" t="str">
        <f>""</f>
        <v/>
      </c>
      <c r="AE94">
        <v>0</v>
      </c>
      <c r="AF94" t="str">
        <f>""</f>
        <v/>
      </c>
      <c r="AG94">
        <v>0</v>
      </c>
      <c r="AH94" t="str">
        <f>""</f>
        <v/>
      </c>
      <c r="AI94">
        <v>0</v>
      </c>
      <c r="AJ94" t="str">
        <f>""</f>
        <v/>
      </c>
      <c r="AK94">
        <v>0</v>
      </c>
      <c r="AL94" t="str">
        <f>""</f>
        <v/>
      </c>
      <c r="AM94">
        <v>0</v>
      </c>
      <c r="AN94" t="str">
        <f>""</f>
        <v/>
      </c>
      <c r="AO94">
        <v>0</v>
      </c>
      <c r="AP94" t="str">
        <f>""</f>
        <v/>
      </c>
      <c r="AQ94">
        <v>0</v>
      </c>
      <c r="AR94" t="str">
        <f>""</f>
        <v/>
      </c>
      <c r="AS94">
        <v>0</v>
      </c>
      <c r="AT94" t="str">
        <f>""</f>
        <v/>
      </c>
      <c r="AU94" t="s">
        <v>56</v>
      </c>
      <c r="AV94" t="s">
        <v>57</v>
      </c>
      <c r="AW94">
        <v>0</v>
      </c>
      <c r="AX94" t="str">
        <f>""</f>
        <v/>
      </c>
      <c r="AY94">
        <v>2015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</row>
    <row r="95" spans="1:57" x14ac:dyDescent="0.2">
      <c r="A95">
        <v>1315316920</v>
      </c>
      <c r="B95" t="s">
        <v>161</v>
      </c>
      <c r="C95" s="2">
        <v>-82000</v>
      </c>
      <c r="D95" s="2"/>
      <c r="E95" s="2"/>
      <c r="F95" s="2"/>
      <c r="G95" s="1">
        <v>-118626.29</v>
      </c>
      <c r="H95">
        <v>0</v>
      </c>
      <c r="I95" s="1">
        <v>-118626.29</v>
      </c>
      <c r="J95" s="1">
        <v>36626.29</v>
      </c>
      <c r="K95">
        <v>144.66</v>
      </c>
      <c r="L95" s="2">
        <v>-82000</v>
      </c>
      <c r="M95" s="1">
        <v>-118626.29</v>
      </c>
      <c r="N95">
        <v>0</v>
      </c>
      <c r="O95" s="1">
        <v>-118626.29</v>
      </c>
      <c r="P95" s="1">
        <v>36626.29</v>
      </c>
      <c r="Q95">
        <v>144.66</v>
      </c>
      <c r="R95">
        <v>0</v>
      </c>
      <c r="S95">
        <v>0</v>
      </c>
      <c r="T95">
        <v>0</v>
      </c>
      <c r="U95" s="2">
        <v>-82000</v>
      </c>
      <c r="V95" s="1">
        <v>36626.29</v>
      </c>
      <c r="W95" s="2">
        <v>-82000</v>
      </c>
      <c r="X95" s="1">
        <v>36626.29</v>
      </c>
      <c r="Y95">
        <v>0</v>
      </c>
      <c r="Z95" t="str">
        <f>""</f>
        <v/>
      </c>
      <c r="AA95">
        <v>0</v>
      </c>
      <c r="AB95" t="str">
        <f>""</f>
        <v/>
      </c>
      <c r="AC95">
        <v>0</v>
      </c>
      <c r="AD95" t="str">
        <f>""</f>
        <v/>
      </c>
      <c r="AE95">
        <v>0</v>
      </c>
      <c r="AF95" t="str">
        <f>""</f>
        <v/>
      </c>
      <c r="AG95">
        <v>0</v>
      </c>
      <c r="AH95" t="str">
        <f>""</f>
        <v/>
      </c>
      <c r="AI95">
        <v>0</v>
      </c>
      <c r="AJ95" t="str">
        <f>""</f>
        <v/>
      </c>
      <c r="AK95">
        <v>0</v>
      </c>
      <c r="AL95" t="str">
        <f>""</f>
        <v/>
      </c>
      <c r="AM95">
        <v>0</v>
      </c>
      <c r="AN95" t="str">
        <f>""</f>
        <v/>
      </c>
      <c r="AO95">
        <v>0</v>
      </c>
      <c r="AP95" t="str">
        <f>""</f>
        <v/>
      </c>
      <c r="AQ95">
        <v>0</v>
      </c>
      <c r="AR95" t="str">
        <f>""</f>
        <v/>
      </c>
      <c r="AS95">
        <v>0</v>
      </c>
      <c r="AT95" t="str">
        <f>""</f>
        <v/>
      </c>
      <c r="AU95" t="s">
        <v>56</v>
      </c>
      <c r="AV95" t="s">
        <v>57</v>
      </c>
      <c r="AW95">
        <v>0</v>
      </c>
      <c r="AX95" t="str">
        <f>""</f>
        <v/>
      </c>
      <c r="AY95">
        <v>2015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</row>
    <row r="96" spans="1:57" x14ac:dyDescent="0.2">
      <c r="A96">
        <v>1315446920</v>
      </c>
      <c r="B96" t="s">
        <v>162</v>
      </c>
      <c r="C96" s="2">
        <v>-2542000</v>
      </c>
      <c r="D96" s="2"/>
      <c r="E96" s="2"/>
      <c r="F96" s="2"/>
      <c r="G96" s="1">
        <v>-2625658.4500000002</v>
      </c>
      <c r="H96">
        <v>0</v>
      </c>
      <c r="I96" s="1">
        <v>-2625658.4500000002</v>
      </c>
      <c r="J96" s="1">
        <v>83658.45</v>
      </c>
      <c r="K96">
        <v>103.29</v>
      </c>
      <c r="L96" s="2">
        <v>-2542000</v>
      </c>
      <c r="M96" s="1">
        <v>-2625658.4500000002</v>
      </c>
      <c r="N96">
        <v>0</v>
      </c>
      <c r="O96" s="1">
        <v>-2625658.4500000002</v>
      </c>
      <c r="P96" s="1">
        <v>83658.45</v>
      </c>
      <c r="Q96">
        <v>103.29</v>
      </c>
      <c r="R96">
        <v>0</v>
      </c>
      <c r="S96">
        <v>0</v>
      </c>
      <c r="T96">
        <v>0</v>
      </c>
      <c r="U96" s="2">
        <v>-2542000</v>
      </c>
      <c r="V96" s="1">
        <v>83658.45</v>
      </c>
      <c r="W96" s="2">
        <v>-2542000</v>
      </c>
      <c r="X96" s="1">
        <v>83658.45</v>
      </c>
      <c r="Y96">
        <v>0</v>
      </c>
      <c r="Z96" t="str">
        <f>""</f>
        <v/>
      </c>
      <c r="AA96">
        <v>0</v>
      </c>
      <c r="AB96" t="str">
        <f>""</f>
        <v/>
      </c>
      <c r="AC96">
        <v>0</v>
      </c>
      <c r="AD96" t="str">
        <f>""</f>
        <v/>
      </c>
      <c r="AE96">
        <v>0</v>
      </c>
      <c r="AF96" t="str">
        <f>""</f>
        <v/>
      </c>
      <c r="AG96">
        <v>0</v>
      </c>
      <c r="AH96" t="str">
        <f>""</f>
        <v/>
      </c>
      <c r="AI96">
        <v>0</v>
      </c>
      <c r="AJ96" t="str">
        <f>""</f>
        <v/>
      </c>
      <c r="AK96">
        <v>0</v>
      </c>
      <c r="AL96" t="str">
        <f>""</f>
        <v/>
      </c>
      <c r="AM96">
        <v>0</v>
      </c>
      <c r="AN96" t="str">
        <f>""</f>
        <v/>
      </c>
      <c r="AO96">
        <v>0</v>
      </c>
      <c r="AP96" t="str">
        <f>""</f>
        <v/>
      </c>
      <c r="AQ96">
        <v>0</v>
      </c>
      <c r="AR96" t="str">
        <f>""</f>
        <v/>
      </c>
      <c r="AS96">
        <v>0</v>
      </c>
      <c r="AT96" t="str">
        <f>""</f>
        <v/>
      </c>
      <c r="AU96" t="s">
        <v>56</v>
      </c>
      <c r="AV96" t="s">
        <v>57</v>
      </c>
      <c r="AW96">
        <v>0</v>
      </c>
      <c r="AX96" t="str">
        <f>""</f>
        <v/>
      </c>
      <c r="AY96">
        <v>2015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</row>
    <row r="97" spans="1:57" x14ac:dyDescent="0.2">
      <c r="A97">
        <v>1315456920</v>
      </c>
      <c r="B97" t="s">
        <v>163</v>
      </c>
      <c r="C97" s="2">
        <v>-39000</v>
      </c>
      <c r="D97" s="2"/>
      <c r="E97" s="2"/>
      <c r="F97" s="2"/>
      <c r="G97" s="1">
        <v>-32069.919999999998</v>
      </c>
      <c r="H97">
        <v>0</v>
      </c>
      <c r="I97" s="1">
        <v>-32069.919999999998</v>
      </c>
      <c r="J97" s="1">
        <v>-6930.08</v>
      </c>
      <c r="K97">
        <v>82.23</v>
      </c>
      <c r="L97" s="2">
        <v>-39000</v>
      </c>
      <c r="M97" s="1">
        <v>-32069.919999999998</v>
      </c>
      <c r="N97">
        <v>0</v>
      </c>
      <c r="O97" s="1">
        <v>-32069.919999999998</v>
      </c>
      <c r="P97" s="1">
        <v>-6930.08</v>
      </c>
      <c r="Q97">
        <v>82.23</v>
      </c>
      <c r="R97">
        <v>0</v>
      </c>
      <c r="S97">
        <v>0</v>
      </c>
      <c r="T97">
        <v>0</v>
      </c>
      <c r="U97" s="2">
        <v>-39000</v>
      </c>
      <c r="V97" s="1">
        <v>-6930.08</v>
      </c>
      <c r="W97" s="2">
        <v>-39000</v>
      </c>
      <c r="X97" s="1">
        <v>-6930.08</v>
      </c>
      <c r="Y97">
        <v>0</v>
      </c>
      <c r="Z97" t="str">
        <f>""</f>
        <v/>
      </c>
      <c r="AA97">
        <v>0</v>
      </c>
      <c r="AB97" t="str">
        <f>""</f>
        <v/>
      </c>
      <c r="AC97">
        <v>0</v>
      </c>
      <c r="AD97" t="str">
        <f>""</f>
        <v/>
      </c>
      <c r="AE97">
        <v>0</v>
      </c>
      <c r="AF97" t="str">
        <f>""</f>
        <v/>
      </c>
      <c r="AG97">
        <v>0</v>
      </c>
      <c r="AH97" t="str">
        <f>""</f>
        <v/>
      </c>
      <c r="AI97">
        <v>0</v>
      </c>
      <c r="AJ97" t="str">
        <f>""</f>
        <v/>
      </c>
      <c r="AK97">
        <v>0</v>
      </c>
      <c r="AL97" t="str">
        <f>""</f>
        <v/>
      </c>
      <c r="AM97">
        <v>0</v>
      </c>
      <c r="AN97" t="str">
        <f>""</f>
        <v/>
      </c>
      <c r="AO97">
        <v>0</v>
      </c>
      <c r="AP97" t="str">
        <f>""</f>
        <v/>
      </c>
      <c r="AQ97">
        <v>0</v>
      </c>
      <c r="AR97" t="str">
        <f>""</f>
        <v/>
      </c>
      <c r="AS97">
        <v>0</v>
      </c>
      <c r="AT97" t="str">
        <f>""</f>
        <v/>
      </c>
      <c r="AU97" t="s">
        <v>56</v>
      </c>
      <c r="AV97" t="s">
        <v>57</v>
      </c>
      <c r="AW97">
        <v>0</v>
      </c>
      <c r="AX97" t="str">
        <f>""</f>
        <v/>
      </c>
      <c r="AY97">
        <v>2015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</row>
    <row r="98" spans="1:57" x14ac:dyDescent="0.2">
      <c r="A98">
        <v>1315470920</v>
      </c>
      <c r="B98" t="s">
        <v>164</v>
      </c>
      <c r="C98" s="2">
        <v>-22000</v>
      </c>
      <c r="D98" s="2"/>
      <c r="E98" s="2"/>
      <c r="F98" s="2"/>
      <c r="G98" s="1">
        <v>-22159</v>
      </c>
      <c r="H98">
        <v>0</v>
      </c>
      <c r="I98" s="1">
        <v>-22159</v>
      </c>
      <c r="J98">
        <v>159</v>
      </c>
      <c r="K98">
        <v>100.72</v>
      </c>
      <c r="L98" s="2">
        <v>-22000</v>
      </c>
      <c r="M98" s="1">
        <v>-22159</v>
      </c>
      <c r="N98">
        <v>0</v>
      </c>
      <c r="O98" s="1">
        <v>-22159</v>
      </c>
      <c r="P98">
        <v>159</v>
      </c>
      <c r="Q98">
        <v>100.72</v>
      </c>
      <c r="R98">
        <v>0</v>
      </c>
      <c r="S98">
        <v>0</v>
      </c>
      <c r="T98">
        <v>0</v>
      </c>
      <c r="U98" s="2">
        <v>-22000</v>
      </c>
      <c r="V98">
        <v>159</v>
      </c>
      <c r="W98" s="2">
        <v>-22000</v>
      </c>
      <c r="X98">
        <v>159</v>
      </c>
      <c r="Y98">
        <v>0</v>
      </c>
      <c r="Z98" t="str">
        <f>""</f>
        <v/>
      </c>
      <c r="AA98">
        <v>0</v>
      </c>
      <c r="AB98" t="str">
        <f>""</f>
        <v/>
      </c>
      <c r="AC98">
        <v>0</v>
      </c>
      <c r="AD98" t="str">
        <f>""</f>
        <v/>
      </c>
      <c r="AE98">
        <v>0</v>
      </c>
      <c r="AF98" t="str">
        <f>""</f>
        <v/>
      </c>
      <c r="AG98">
        <v>0</v>
      </c>
      <c r="AH98" t="str">
        <f>""</f>
        <v/>
      </c>
      <c r="AI98">
        <v>0</v>
      </c>
      <c r="AJ98" t="str">
        <f>""</f>
        <v/>
      </c>
      <c r="AK98">
        <v>0</v>
      </c>
      <c r="AL98" t="str">
        <f>""</f>
        <v/>
      </c>
      <c r="AM98">
        <v>0</v>
      </c>
      <c r="AN98" t="str">
        <f>""</f>
        <v/>
      </c>
      <c r="AO98">
        <v>0</v>
      </c>
      <c r="AP98" t="str">
        <f>""</f>
        <v/>
      </c>
      <c r="AQ98">
        <v>0</v>
      </c>
      <c r="AR98" t="str">
        <f>""</f>
        <v/>
      </c>
      <c r="AS98">
        <v>0</v>
      </c>
      <c r="AT98" t="str">
        <f>""</f>
        <v/>
      </c>
      <c r="AU98" t="s">
        <v>56</v>
      </c>
      <c r="AV98" t="s">
        <v>57</v>
      </c>
      <c r="AW98">
        <v>0</v>
      </c>
      <c r="AX98" t="str">
        <f>""</f>
        <v/>
      </c>
      <c r="AY98">
        <v>2015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</row>
    <row r="99" spans="1:57" x14ac:dyDescent="0.2">
      <c r="A99">
        <v>1315478920</v>
      </c>
      <c r="B99" t="s">
        <v>165</v>
      </c>
      <c r="C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t="str">
        <f>""</f>
        <v/>
      </c>
      <c r="AA99">
        <v>0</v>
      </c>
      <c r="AB99" t="str">
        <f>""</f>
        <v/>
      </c>
      <c r="AC99">
        <v>0</v>
      </c>
      <c r="AD99" t="str">
        <f>""</f>
        <v/>
      </c>
      <c r="AE99">
        <v>0</v>
      </c>
      <c r="AF99" t="str">
        <f>""</f>
        <v/>
      </c>
      <c r="AG99">
        <v>0</v>
      </c>
      <c r="AH99" t="str">
        <f>""</f>
        <v/>
      </c>
      <c r="AI99">
        <v>0</v>
      </c>
      <c r="AJ99" t="str">
        <f>""</f>
        <v/>
      </c>
      <c r="AK99">
        <v>0</v>
      </c>
      <c r="AL99" t="str">
        <f>""</f>
        <v/>
      </c>
      <c r="AM99">
        <v>0</v>
      </c>
      <c r="AN99" t="str">
        <f>""</f>
        <v/>
      </c>
      <c r="AO99">
        <v>0</v>
      </c>
      <c r="AP99" t="str">
        <f>""</f>
        <v/>
      </c>
      <c r="AQ99">
        <v>0</v>
      </c>
      <c r="AR99" t="str">
        <f>""</f>
        <v/>
      </c>
      <c r="AS99">
        <v>0</v>
      </c>
      <c r="AT99" t="str">
        <f>""</f>
        <v/>
      </c>
      <c r="AU99" t="s">
        <v>56</v>
      </c>
      <c r="AV99" t="s">
        <v>57</v>
      </c>
      <c r="AW99">
        <v>0</v>
      </c>
      <c r="AX99" t="str">
        <f>""</f>
        <v/>
      </c>
      <c r="AY99">
        <v>2015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</row>
    <row r="100" spans="1:57" x14ac:dyDescent="0.2">
      <c r="A100">
        <v>1315504920</v>
      </c>
      <c r="B100" t="s">
        <v>166</v>
      </c>
      <c r="C100" s="2">
        <v>-65000</v>
      </c>
      <c r="D100" s="2"/>
      <c r="E100" s="2"/>
      <c r="F100" s="2"/>
      <c r="G100" s="1">
        <v>-58736.83</v>
      </c>
      <c r="H100">
        <v>0</v>
      </c>
      <c r="I100" s="1">
        <v>-58736.83</v>
      </c>
      <c r="J100" s="1">
        <v>-6263.17</v>
      </c>
      <c r="K100">
        <v>90.36</v>
      </c>
      <c r="L100" s="2">
        <v>-65000</v>
      </c>
      <c r="M100" s="1">
        <v>-58736.83</v>
      </c>
      <c r="N100">
        <v>0</v>
      </c>
      <c r="O100" s="1">
        <v>-58736.83</v>
      </c>
      <c r="P100" s="1">
        <v>-6263.17</v>
      </c>
      <c r="Q100">
        <v>90.36</v>
      </c>
      <c r="R100">
        <v>0</v>
      </c>
      <c r="S100">
        <v>0</v>
      </c>
      <c r="T100">
        <v>0</v>
      </c>
      <c r="U100" s="2">
        <v>-65000</v>
      </c>
      <c r="V100" s="1">
        <v>-6263.17</v>
      </c>
      <c r="W100" s="2">
        <v>-65000</v>
      </c>
      <c r="X100" s="1">
        <v>-6263.17</v>
      </c>
      <c r="Y100">
        <v>0</v>
      </c>
      <c r="Z100" t="str">
        <f>""</f>
        <v/>
      </c>
      <c r="AA100">
        <v>0</v>
      </c>
      <c r="AB100" t="str">
        <f>""</f>
        <v/>
      </c>
      <c r="AC100">
        <v>0</v>
      </c>
      <c r="AD100" t="str">
        <f>""</f>
        <v/>
      </c>
      <c r="AE100">
        <v>0</v>
      </c>
      <c r="AF100" t="str">
        <f>""</f>
        <v/>
      </c>
      <c r="AG100">
        <v>0</v>
      </c>
      <c r="AH100" t="str">
        <f>""</f>
        <v/>
      </c>
      <c r="AI100">
        <v>0</v>
      </c>
      <c r="AJ100" t="str">
        <f>""</f>
        <v/>
      </c>
      <c r="AK100">
        <v>0</v>
      </c>
      <c r="AL100" t="str">
        <f>""</f>
        <v/>
      </c>
      <c r="AM100">
        <v>0</v>
      </c>
      <c r="AN100" t="str">
        <f>""</f>
        <v/>
      </c>
      <c r="AO100">
        <v>0</v>
      </c>
      <c r="AP100" t="str">
        <f>""</f>
        <v/>
      </c>
      <c r="AQ100">
        <v>0</v>
      </c>
      <c r="AR100" t="str">
        <f>""</f>
        <v/>
      </c>
      <c r="AS100">
        <v>0</v>
      </c>
      <c r="AT100" t="str">
        <f>""</f>
        <v/>
      </c>
      <c r="AU100" t="s">
        <v>56</v>
      </c>
      <c r="AV100" t="s">
        <v>57</v>
      </c>
      <c r="AW100">
        <v>0</v>
      </c>
      <c r="AX100" t="str">
        <f>""</f>
        <v/>
      </c>
      <c r="AY100">
        <v>2015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</row>
    <row r="101" spans="1:57" x14ac:dyDescent="0.2">
      <c r="A101">
        <v>1315531920</v>
      </c>
      <c r="B101" t="s">
        <v>167</v>
      </c>
      <c r="C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t="str">
        <f>""</f>
        <v/>
      </c>
      <c r="AA101">
        <v>0</v>
      </c>
      <c r="AB101" t="str">
        <f>""</f>
        <v/>
      </c>
      <c r="AC101">
        <v>0</v>
      </c>
      <c r="AD101" t="str">
        <f>""</f>
        <v/>
      </c>
      <c r="AE101">
        <v>0</v>
      </c>
      <c r="AF101" t="str">
        <f>""</f>
        <v/>
      </c>
      <c r="AG101">
        <v>0</v>
      </c>
      <c r="AH101" t="str">
        <f>""</f>
        <v/>
      </c>
      <c r="AI101">
        <v>0</v>
      </c>
      <c r="AJ101" t="str">
        <f>""</f>
        <v/>
      </c>
      <c r="AK101">
        <v>0</v>
      </c>
      <c r="AL101" t="str">
        <f>""</f>
        <v/>
      </c>
      <c r="AM101">
        <v>0</v>
      </c>
      <c r="AN101" t="str">
        <f>""</f>
        <v/>
      </c>
      <c r="AO101">
        <v>0</v>
      </c>
      <c r="AP101" t="str">
        <f>""</f>
        <v/>
      </c>
      <c r="AQ101">
        <v>0</v>
      </c>
      <c r="AR101" t="str">
        <f>""</f>
        <v/>
      </c>
      <c r="AS101">
        <v>0</v>
      </c>
      <c r="AT101" t="str">
        <f>""</f>
        <v/>
      </c>
      <c r="AU101" t="s">
        <v>56</v>
      </c>
      <c r="AV101" t="s">
        <v>57</v>
      </c>
      <c r="AW101">
        <v>0</v>
      </c>
      <c r="AX101" t="str">
        <f>""</f>
        <v/>
      </c>
      <c r="AY101">
        <v>2015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</row>
    <row r="102" spans="1:57" x14ac:dyDescent="0.2">
      <c r="A102">
        <v>1315553920</v>
      </c>
      <c r="B102" t="s">
        <v>168</v>
      </c>
      <c r="C102" s="2">
        <v>-76000</v>
      </c>
      <c r="D102" s="2"/>
      <c r="E102" s="2"/>
      <c r="F102" s="2"/>
      <c r="G102" s="1">
        <v>-75271.7</v>
      </c>
      <c r="H102">
        <v>0</v>
      </c>
      <c r="I102" s="1">
        <v>-75271.7</v>
      </c>
      <c r="J102">
        <v>-728.3</v>
      </c>
      <c r="K102">
        <v>99.04</v>
      </c>
      <c r="L102" s="2">
        <v>-76000</v>
      </c>
      <c r="M102" s="1">
        <v>-75271.7</v>
      </c>
      <c r="N102">
        <v>0</v>
      </c>
      <c r="O102" s="1">
        <v>-75271.7</v>
      </c>
      <c r="P102">
        <v>-728.3</v>
      </c>
      <c r="Q102">
        <v>99.04</v>
      </c>
      <c r="R102">
        <v>0</v>
      </c>
      <c r="S102">
        <v>0</v>
      </c>
      <c r="T102">
        <v>0</v>
      </c>
      <c r="U102" s="2">
        <v>-76000</v>
      </c>
      <c r="V102">
        <v>-728.3</v>
      </c>
      <c r="W102" s="2">
        <v>-76000</v>
      </c>
      <c r="X102">
        <v>-728.3</v>
      </c>
      <c r="Y102">
        <v>0</v>
      </c>
      <c r="Z102" t="str">
        <f>""</f>
        <v/>
      </c>
      <c r="AA102">
        <v>0</v>
      </c>
      <c r="AB102" t="str">
        <f>""</f>
        <v/>
      </c>
      <c r="AC102">
        <v>0</v>
      </c>
      <c r="AD102" t="str">
        <f>""</f>
        <v/>
      </c>
      <c r="AE102">
        <v>0</v>
      </c>
      <c r="AF102" t="str">
        <f>""</f>
        <v/>
      </c>
      <c r="AG102">
        <v>0</v>
      </c>
      <c r="AH102" t="str">
        <f>""</f>
        <v/>
      </c>
      <c r="AI102">
        <v>0</v>
      </c>
      <c r="AJ102" t="str">
        <f>""</f>
        <v/>
      </c>
      <c r="AK102">
        <v>0</v>
      </c>
      <c r="AL102" t="str">
        <f>""</f>
        <v/>
      </c>
      <c r="AM102">
        <v>0</v>
      </c>
      <c r="AN102" t="str">
        <f>""</f>
        <v/>
      </c>
      <c r="AO102">
        <v>0</v>
      </c>
      <c r="AP102" t="str">
        <f>""</f>
        <v/>
      </c>
      <c r="AQ102">
        <v>0</v>
      </c>
      <c r="AR102" t="str">
        <f>""</f>
        <v/>
      </c>
      <c r="AS102">
        <v>0</v>
      </c>
      <c r="AT102" t="str">
        <f>""</f>
        <v/>
      </c>
      <c r="AU102" t="s">
        <v>56</v>
      </c>
      <c r="AV102" t="s">
        <v>57</v>
      </c>
      <c r="AW102">
        <v>0</v>
      </c>
      <c r="AX102" t="str">
        <f>""</f>
        <v/>
      </c>
      <c r="AY102">
        <v>2015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</row>
    <row r="103" spans="1:57" x14ac:dyDescent="0.2">
      <c r="A103">
        <v>1315556920</v>
      </c>
      <c r="B103" t="s">
        <v>169</v>
      </c>
      <c r="C103" s="2">
        <v>-3444000</v>
      </c>
      <c r="D103" s="2"/>
      <c r="E103" s="2"/>
      <c r="F103" s="2"/>
      <c r="G103" s="1">
        <v>-3531543.65</v>
      </c>
      <c r="H103">
        <v>0</v>
      </c>
      <c r="I103" s="1">
        <v>-3531543.65</v>
      </c>
      <c r="J103" s="1">
        <v>87543.65</v>
      </c>
      <c r="K103">
        <v>102.54</v>
      </c>
      <c r="L103" s="2">
        <v>-3444000</v>
      </c>
      <c r="M103" s="1">
        <v>-3531543.65</v>
      </c>
      <c r="N103">
        <v>0</v>
      </c>
      <c r="O103" s="1">
        <v>-3531543.65</v>
      </c>
      <c r="P103" s="1">
        <v>87543.65</v>
      </c>
      <c r="Q103">
        <v>102.54</v>
      </c>
      <c r="R103">
        <v>0</v>
      </c>
      <c r="S103">
        <v>0</v>
      </c>
      <c r="T103">
        <v>0</v>
      </c>
      <c r="U103" s="2">
        <v>-3444000</v>
      </c>
      <c r="V103" s="1">
        <v>87543.65</v>
      </c>
      <c r="W103" s="2">
        <v>-3444000</v>
      </c>
      <c r="X103" s="1">
        <v>87543.65</v>
      </c>
      <c r="Y103">
        <v>0</v>
      </c>
      <c r="Z103" t="str">
        <f>""</f>
        <v/>
      </c>
      <c r="AA103">
        <v>0</v>
      </c>
      <c r="AB103" t="str">
        <f>""</f>
        <v/>
      </c>
      <c r="AC103">
        <v>0</v>
      </c>
      <c r="AD103" t="str">
        <f>""</f>
        <v/>
      </c>
      <c r="AE103">
        <v>0</v>
      </c>
      <c r="AF103" t="str">
        <f>""</f>
        <v/>
      </c>
      <c r="AG103">
        <v>0</v>
      </c>
      <c r="AH103" t="str">
        <f>""</f>
        <v/>
      </c>
      <c r="AI103">
        <v>0</v>
      </c>
      <c r="AJ103" t="str">
        <f>""</f>
        <v/>
      </c>
      <c r="AK103">
        <v>0</v>
      </c>
      <c r="AL103" t="str">
        <f>""</f>
        <v/>
      </c>
      <c r="AM103">
        <v>0</v>
      </c>
      <c r="AN103" t="str">
        <f>""</f>
        <v/>
      </c>
      <c r="AO103">
        <v>0</v>
      </c>
      <c r="AP103" t="str">
        <f>""</f>
        <v/>
      </c>
      <c r="AQ103">
        <v>0</v>
      </c>
      <c r="AR103" t="str">
        <f>""</f>
        <v/>
      </c>
      <c r="AS103">
        <v>0</v>
      </c>
      <c r="AT103" t="str">
        <f>""</f>
        <v/>
      </c>
      <c r="AU103" t="s">
        <v>56</v>
      </c>
      <c r="AV103" t="s">
        <v>57</v>
      </c>
      <c r="AW103">
        <v>0</v>
      </c>
      <c r="AX103" t="str">
        <f>""</f>
        <v/>
      </c>
      <c r="AY103">
        <v>2015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</row>
    <row r="104" spans="1:57" x14ac:dyDescent="0.2">
      <c r="A104">
        <v>1315557920</v>
      </c>
      <c r="B104" t="s">
        <v>170</v>
      </c>
      <c r="C104" s="2">
        <v>-5740000</v>
      </c>
      <c r="D104" s="2"/>
      <c r="E104" s="2"/>
      <c r="F104" s="2"/>
      <c r="G104" s="1">
        <v>-5885941.7300000004</v>
      </c>
      <c r="H104">
        <v>0</v>
      </c>
      <c r="I104" s="1">
        <v>-5885941.7300000004</v>
      </c>
      <c r="J104" s="1">
        <v>145941.73000000001</v>
      </c>
      <c r="K104">
        <v>102.54</v>
      </c>
      <c r="L104" s="2">
        <v>-5740000</v>
      </c>
      <c r="M104" s="1">
        <v>-5885941.7300000004</v>
      </c>
      <c r="N104">
        <v>0</v>
      </c>
      <c r="O104" s="1">
        <v>-5885941.7300000004</v>
      </c>
      <c r="P104" s="1">
        <v>145941.73000000001</v>
      </c>
      <c r="Q104">
        <v>102.54</v>
      </c>
      <c r="R104">
        <v>0</v>
      </c>
      <c r="S104">
        <v>0</v>
      </c>
      <c r="T104">
        <v>0</v>
      </c>
      <c r="U104" s="2">
        <v>-5740000</v>
      </c>
      <c r="V104" s="1">
        <v>145941.73000000001</v>
      </c>
      <c r="W104" s="2">
        <v>-5740000</v>
      </c>
      <c r="X104" s="1">
        <v>145941.73000000001</v>
      </c>
      <c r="Y104">
        <v>0</v>
      </c>
      <c r="Z104" t="str">
        <f>""</f>
        <v/>
      </c>
      <c r="AA104">
        <v>0</v>
      </c>
      <c r="AB104" t="str">
        <f>""</f>
        <v/>
      </c>
      <c r="AC104">
        <v>0</v>
      </c>
      <c r="AD104" t="str">
        <f>""</f>
        <v/>
      </c>
      <c r="AE104">
        <v>0</v>
      </c>
      <c r="AF104" t="str">
        <f>""</f>
        <v/>
      </c>
      <c r="AG104">
        <v>0</v>
      </c>
      <c r="AH104" t="str">
        <f>""</f>
        <v/>
      </c>
      <c r="AI104">
        <v>0</v>
      </c>
      <c r="AJ104" t="str">
        <f>""</f>
        <v/>
      </c>
      <c r="AK104">
        <v>0</v>
      </c>
      <c r="AL104" t="str">
        <f>""</f>
        <v/>
      </c>
      <c r="AM104">
        <v>0</v>
      </c>
      <c r="AN104" t="str">
        <f>""</f>
        <v/>
      </c>
      <c r="AO104">
        <v>0</v>
      </c>
      <c r="AP104" t="str">
        <f>""</f>
        <v/>
      </c>
      <c r="AQ104">
        <v>0</v>
      </c>
      <c r="AR104" t="str">
        <f>""</f>
        <v/>
      </c>
      <c r="AS104">
        <v>0</v>
      </c>
      <c r="AT104" t="str">
        <f>""</f>
        <v/>
      </c>
      <c r="AU104" t="s">
        <v>56</v>
      </c>
      <c r="AV104" t="s">
        <v>57</v>
      </c>
      <c r="AW104">
        <v>0</v>
      </c>
      <c r="AX104" t="str">
        <f>""</f>
        <v/>
      </c>
      <c r="AY104">
        <v>2015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</row>
    <row r="105" spans="1:57" x14ac:dyDescent="0.2">
      <c r="A105">
        <v>1315558920</v>
      </c>
      <c r="B105" t="s">
        <v>171</v>
      </c>
      <c r="C105" s="2">
        <v>-1027000</v>
      </c>
      <c r="D105" s="2"/>
      <c r="E105" s="2"/>
      <c r="F105" s="2"/>
      <c r="G105" s="1">
        <v>-1012097.24</v>
      </c>
      <c r="H105">
        <v>0</v>
      </c>
      <c r="I105" s="1">
        <v>-1012097.24</v>
      </c>
      <c r="J105" s="1">
        <v>-14902.76</v>
      </c>
      <c r="K105">
        <v>98.54</v>
      </c>
      <c r="L105" s="2">
        <v>-1027000</v>
      </c>
      <c r="M105" s="1">
        <v>-1012097.24</v>
      </c>
      <c r="N105">
        <v>0</v>
      </c>
      <c r="O105" s="1">
        <v>-1012097.24</v>
      </c>
      <c r="P105" s="1">
        <v>-14902.76</v>
      </c>
      <c r="Q105">
        <v>98.54</v>
      </c>
      <c r="R105">
        <v>0</v>
      </c>
      <c r="S105">
        <v>0</v>
      </c>
      <c r="T105">
        <v>0</v>
      </c>
      <c r="U105" s="2">
        <v>-1027000</v>
      </c>
      <c r="V105" s="1">
        <v>-14902.76</v>
      </c>
      <c r="W105" s="2">
        <v>-1027000</v>
      </c>
      <c r="X105" s="1">
        <v>-14902.76</v>
      </c>
      <c r="Y105">
        <v>0</v>
      </c>
      <c r="Z105" t="str">
        <f>""</f>
        <v/>
      </c>
      <c r="AA105">
        <v>0</v>
      </c>
      <c r="AB105" t="str">
        <f>""</f>
        <v/>
      </c>
      <c r="AC105">
        <v>0</v>
      </c>
      <c r="AD105" t="str">
        <f>""</f>
        <v/>
      </c>
      <c r="AE105">
        <v>0</v>
      </c>
      <c r="AF105" t="str">
        <f>""</f>
        <v/>
      </c>
      <c r="AG105">
        <v>0</v>
      </c>
      <c r="AH105" t="str">
        <f>""</f>
        <v/>
      </c>
      <c r="AI105">
        <v>0</v>
      </c>
      <c r="AJ105" t="str">
        <f>""</f>
        <v/>
      </c>
      <c r="AK105">
        <v>0</v>
      </c>
      <c r="AL105" t="str">
        <f>""</f>
        <v/>
      </c>
      <c r="AM105">
        <v>0</v>
      </c>
      <c r="AN105" t="str">
        <f>""</f>
        <v/>
      </c>
      <c r="AO105">
        <v>0</v>
      </c>
      <c r="AP105" t="str">
        <f>""</f>
        <v/>
      </c>
      <c r="AQ105">
        <v>0</v>
      </c>
      <c r="AR105" t="str">
        <f>""</f>
        <v/>
      </c>
      <c r="AS105">
        <v>0</v>
      </c>
      <c r="AT105" t="str">
        <f>""</f>
        <v/>
      </c>
      <c r="AU105" t="s">
        <v>56</v>
      </c>
      <c r="AV105" t="s">
        <v>57</v>
      </c>
      <c r="AW105">
        <v>0</v>
      </c>
      <c r="AX105" t="str">
        <f>""</f>
        <v/>
      </c>
      <c r="AY105">
        <v>2015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</row>
    <row r="106" spans="1:57" x14ac:dyDescent="0.2">
      <c r="A106">
        <v>1315559920</v>
      </c>
      <c r="B106" t="s">
        <v>172</v>
      </c>
      <c r="C106" s="2">
        <v>-291000</v>
      </c>
      <c r="D106" s="2"/>
      <c r="E106" s="2"/>
      <c r="F106" s="2"/>
      <c r="G106" s="1">
        <v>-291261.14</v>
      </c>
      <c r="H106">
        <v>0</v>
      </c>
      <c r="I106" s="1">
        <v>-291261.14</v>
      </c>
      <c r="J106">
        <v>261.14</v>
      </c>
      <c r="K106">
        <v>100.08</v>
      </c>
      <c r="L106" s="2">
        <v>-291000</v>
      </c>
      <c r="M106" s="1">
        <v>-291261.14</v>
      </c>
      <c r="N106">
        <v>0</v>
      </c>
      <c r="O106" s="1">
        <v>-291261.14</v>
      </c>
      <c r="P106">
        <v>261.14</v>
      </c>
      <c r="Q106">
        <v>100.08</v>
      </c>
      <c r="R106">
        <v>0</v>
      </c>
      <c r="S106">
        <v>0</v>
      </c>
      <c r="T106">
        <v>0</v>
      </c>
      <c r="U106" s="2">
        <v>-291000</v>
      </c>
      <c r="V106">
        <v>261.14</v>
      </c>
      <c r="W106" s="2">
        <v>-291000</v>
      </c>
      <c r="X106">
        <v>261.14</v>
      </c>
      <c r="Y106">
        <v>0</v>
      </c>
      <c r="Z106" t="str">
        <f>""</f>
        <v/>
      </c>
      <c r="AA106">
        <v>0</v>
      </c>
      <c r="AB106" t="str">
        <f>""</f>
        <v/>
      </c>
      <c r="AC106">
        <v>0</v>
      </c>
      <c r="AD106" t="str">
        <f>""</f>
        <v/>
      </c>
      <c r="AE106">
        <v>0</v>
      </c>
      <c r="AF106" t="str">
        <f>""</f>
        <v/>
      </c>
      <c r="AG106">
        <v>0</v>
      </c>
      <c r="AH106" t="str">
        <f>""</f>
        <v/>
      </c>
      <c r="AI106">
        <v>0</v>
      </c>
      <c r="AJ106" t="str">
        <f>""</f>
        <v/>
      </c>
      <c r="AK106">
        <v>0</v>
      </c>
      <c r="AL106" t="str">
        <f>""</f>
        <v/>
      </c>
      <c r="AM106">
        <v>0</v>
      </c>
      <c r="AN106" t="str">
        <f>""</f>
        <v/>
      </c>
      <c r="AO106">
        <v>0</v>
      </c>
      <c r="AP106" t="str">
        <f>""</f>
        <v/>
      </c>
      <c r="AQ106">
        <v>0</v>
      </c>
      <c r="AR106" t="str">
        <f>""</f>
        <v/>
      </c>
      <c r="AS106">
        <v>0</v>
      </c>
      <c r="AT106" t="str">
        <f>""</f>
        <v/>
      </c>
      <c r="AU106" t="s">
        <v>56</v>
      </c>
      <c r="AV106" t="s">
        <v>57</v>
      </c>
      <c r="AW106">
        <v>0</v>
      </c>
      <c r="AX106" t="str">
        <f>""</f>
        <v/>
      </c>
      <c r="AY106">
        <v>2015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</row>
    <row r="107" spans="1:57" x14ac:dyDescent="0.2">
      <c r="A107">
        <v>1315561920</v>
      </c>
      <c r="B107" t="s">
        <v>173</v>
      </c>
      <c r="C107" s="2">
        <v>-24000</v>
      </c>
      <c r="D107" s="2"/>
      <c r="E107" s="2"/>
      <c r="F107" s="2"/>
      <c r="G107" s="1">
        <v>-26740.080000000002</v>
      </c>
      <c r="H107">
        <v>0</v>
      </c>
      <c r="I107" s="1">
        <v>-26740.080000000002</v>
      </c>
      <c r="J107" s="1">
        <v>2740.08</v>
      </c>
      <c r="K107">
        <v>111.41</v>
      </c>
      <c r="L107" s="2">
        <v>-24000</v>
      </c>
      <c r="M107" s="1">
        <v>-26740.080000000002</v>
      </c>
      <c r="N107">
        <v>0</v>
      </c>
      <c r="O107" s="1">
        <v>-26740.080000000002</v>
      </c>
      <c r="P107" s="1">
        <v>2740.08</v>
      </c>
      <c r="Q107">
        <v>111.41</v>
      </c>
      <c r="R107">
        <v>0</v>
      </c>
      <c r="S107">
        <v>0</v>
      </c>
      <c r="T107">
        <v>0</v>
      </c>
      <c r="U107" s="2">
        <v>-24000</v>
      </c>
      <c r="V107" s="1">
        <v>2740.08</v>
      </c>
      <c r="W107" s="2">
        <v>-24000</v>
      </c>
      <c r="X107" s="1">
        <v>2740.08</v>
      </c>
      <c r="Y107">
        <v>0</v>
      </c>
      <c r="Z107" t="str">
        <f>""</f>
        <v/>
      </c>
      <c r="AA107">
        <v>0</v>
      </c>
      <c r="AB107" t="str">
        <f>""</f>
        <v/>
      </c>
      <c r="AC107">
        <v>0</v>
      </c>
      <c r="AD107" t="str">
        <f>""</f>
        <v/>
      </c>
      <c r="AE107">
        <v>0</v>
      </c>
      <c r="AF107" t="str">
        <f>""</f>
        <v/>
      </c>
      <c r="AG107">
        <v>0</v>
      </c>
      <c r="AH107" t="str">
        <f>""</f>
        <v/>
      </c>
      <c r="AI107">
        <v>0</v>
      </c>
      <c r="AJ107" t="str">
        <f>""</f>
        <v/>
      </c>
      <c r="AK107">
        <v>0</v>
      </c>
      <c r="AL107" t="str">
        <f>""</f>
        <v/>
      </c>
      <c r="AM107">
        <v>0</v>
      </c>
      <c r="AN107" t="str">
        <f>""</f>
        <v/>
      </c>
      <c r="AO107">
        <v>0</v>
      </c>
      <c r="AP107" t="str">
        <f>""</f>
        <v/>
      </c>
      <c r="AQ107">
        <v>0</v>
      </c>
      <c r="AR107" t="str">
        <f>""</f>
        <v/>
      </c>
      <c r="AS107">
        <v>0</v>
      </c>
      <c r="AT107" t="str">
        <f>""</f>
        <v/>
      </c>
      <c r="AU107" t="s">
        <v>56</v>
      </c>
      <c r="AV107" t="s">
        <v>57</v>
      </c>
      <c r="AW107">
        <v>0</v>
      </c>
      <c r="AX107" t="str">
        <f>""</f>
        <v/>
      </c>
      <c r="AY107">
        <v>2015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</row>
    <row r="108" spans="1:57" x14ac:dyDescent="0.2">
      <c r="A108">
        <v>1315567920</v>
      </c>
      <c r="B108" t="s">
        <v>174</v>
      </c>
      <c r="C108" s="2">
        <v>-150000</v>
      </c>
      <c r="D108" s="2"/>
      <c r="E108" s="2"/>
      <c r="F108" s="2"/>
      <c r="G108" s="1">
        <v>-163468.91</v>
      </c>
      <c r="H108">
        <v>0</v>
      </c>
      <c r="I108" s="1">
        <v>-163468.91</v>
      </c>
      <c r="J108" s="1">
        <v>13468.91</v>
      </c>
      <c r="K108">
        <v>108.97</v>
      </c>
      <c r="L108" s="2">
        <v>-150000</v>
      </c>
      <c r="M108" s="1">
        <v>-163468.91</v>
      </c>
      <c r="N108">
        <v>0</v>
      </c>
      <c r="O108" s="1">
        <v>-163468.91</v>
      </c>
      <c r="P108" s="1">
        <v>13468.91</v>
      </c>
      <c r="Q108">
        <v>108.97</v>
      </c>
      <c r="R108">
        <v>0</v>
      </c>
      <c r="S108">
        <v>0</v>
      </c>
      <c r="T108">
        <v>0</v>
      </c>
      <c r="U108" s="2">
        <v>-150000</v>
      </c>
      <c r="V108" s="1">
        <v>13468.91</v>
      </c>
      <c r="W108" s="2">
        <v>-150000</v>
      </c>
      <c r="X108" s="1">
        <v>13468.91</v>
      </c>
      <c r="Y108">
        <v>0</v>
      </c>
      <c r="Z108" t="str">
        <f>""</f>
        <v/>
      </c>
      <c r="AA108">
        <v>0</v>
      </c>
      <c r="AB108" t="str">
        <f>""</f>
        <v/>
      </c>
      <c r="AC108">
        <v>0</v>
      </c>
      <c r="AD108" t="str">
        <f>""</f>
        <v/>
      </c>
      <c r="AE108">
        <v>0</v>
      </c>
      <c r="AF108" t="str">
        <f>""</f>
        <v/>
      </c>
      <c r="AG108">
        <v>0</v>
      </c>
      <c r="AH108" t="str">
        <f>""</f>
        <v/>
      </c>
      <c r="AI108">
        <v>0</v>
      </c>
      <c r="AJ108" t="str">
        <f>""</f>
        <v/>
      </c>
      <c r="AK108">
        <v>0</v>
      </c>
      <c r="AL108" t="str">
        <f>""</f>
        <v/>
      </c>
      <c r="AM108">
        <v>0</v>
      </c>
      <c r="AN108" t="str">
        <f>""</f>
        <v/>
      </c>
      <c r="AO108">
        <v>0</v>
      </c>
      <c r="AP108" t="str">
        <f>""</f>
        <v/>
      </c>
      <c r="AQ108">
        <v>0</v>
      </c>
      <c r="AR108" t="str">
        <f>""</f>
        <v/>
      </c>
      <c r="AS108">
        <v>0</v>
      </c>
      <c r="AT108" t="str">
        <f>""</f>
        <v/>
      </c>
      <c r="AU108" t="s">
        <v>56</v>
      </c>
      <c r="AV108" t="s">
        <v>57</v>
      </c>
      <c r="AW108">
        <v>0</v>
      </c>
      <c r="AX108" t="str">
        <f>""</f>
        <v/>
      </c>
      <c r="AY108">
        <v>2015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</row>
    <row r="109" spans="1:57" x14ac:dyDescent="0.2">
      <c r="A109">
        <v>1315568920</v>
      </c>
      <c r="B109" t="s">
        <v>175</v>
      </c>
      <c r="C109" s="2">
        <v>-250000</v>
      </c>
      <c r="D109" s="2"/>
      <c r="E109" s="2"/>
      <c r="F109" s="2"/>
      <c r="G109" s="1">
        <v>-272391.88</v>
      </c>
      <c r="H109">
        <v>0</v>
      </c>
      <c r="I109" s="1">
        <v>-272391.88</v>
      </c>
      <c r="J109" s="1">
        <v>22391.88</v>
      </c>
      <c r="K109">
        <v>108.95</v>
      </c>
      <c r="L109" s="2">
        <v>-250000</v>
      </c>
      <c r="M109" s="1">
        <v>-272391.88</v>
      </c>
      <c r="N109">
        <v>0</v>
      </c>
      <c r="O109" s="1">
        <v>-272391.88</v>
      </c>
      <c r="P109" s="1">
        <v>22391.88</v>
      </c>
      <c r="Q109">
        <v>108.95</v>
      </c>
      <c r="R109">
        <v>0</v>
      </c>
      <c r="S109">
        <v>0</v>
      </c>
      <c r="T109">
        <v>0</v>
      </c>
      <c r="U109" s="2">
        <v>-250000</v>
      </c>
      <c r="V109" s="1">
        <v>22391.88</v>
      </c>
      <c r="W109" s="2">
        <v>-250000</v>
      </c>
      <c r="X109" s="1">
        <v>22391.88</v>
      </c>
      <c r="Y109">
        <v>0</v>
      </c>
      <c r="Z109" t="str">
        <f>""</f>
        <v/>
      </c>
      <c r="AA109">
        <v>0</v>
      </c>
      <c r="AB109" t="str">
        <f>""</f>
        <v/>
      </c>
      <c r="AC109">
        <v>0</v>
      </c>
      <c r="AD109" t="str">
        <f>""</f>
        <v/>
      </c>
      <c r="AE109">
        <v>0</v>
      </c>
      <c r="AF109" t="str">
        <f>""</f>
        <v/>
      </c>
      <c r="AG109">
        <v>0</v>
      </c>
      <c r="AH109" t="str">
        <f>""</f>
        <v/>
      </c>
      <c r="AI109">
        <v>0</v>
      </c>
      <c r="AJ109" t="str">
        <f>""</f>
        <v/>
      </c>
      <c r="AK109">
        <v>0</v>
      </c>
      <c r="AL109" t="str">
        <f>""</f>
        <v/>
      </c>
      <c r="AM109">
        <v>0</v>
      </c>
      <c r="AN109" t="str">
        <f>""</f>
        <v/>
      </c>
      <c r="AO109">
        <v>0</v>
      </c>
      <c r="AP109" t="str">
        <f>""</f>
        <v/>
      </c>
      <c r="AQ109">
        <v>0</v>
      </c>
      <c r="AR109" t="str">
        <f>""</f>
        <v/>
      </c>
      <c r="AS109">
        <v>0</v>
      </c>
      <c r="AT109" t="str">
        <f>""</f>
        <v/>
      </c>
      <c r="AU109" t="s">
        <v>56</v>
      </c>
      <c r="AV109" t="s">
        <v>57</v>
      </c>
      <c r="AW109">
        <v>0</v>
      </c>
      <c r="AX109" t="str">
        <f>""</f>
        <v/>
      </c>
      <c r="AY109">
        <v>2015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</row>
    <row r="110" spans="1:57" x14ac:dyDescent="0.2">
      <c r="A110">
        <v>1315575920</v>
      </c>
      <c r="B110" t="s">
        <v>176</v>
      </c>
      <c r="C110" s="2">
        <v>-1266000</v>
      </c>
      <c r="D110" s="2"/>
      <c r="E110" s="2"/>
      <c r="F110" s="2"/>
      <c r="G110" s="1">
        <v>-1277646.08</v>
      </c>
      <c r="H110">
        <v>0</v>
      </c>
      <c r="I110" s="1">
        <v>-1277646.08</v>
      </c>
      <c r="J110" s="1">
        <v>11646.08</v>
      </c>
      <c r="K110">
        <v>100.91</v>
      </c>
      <c r="L110" s="2">
        <v>-1266000</v>
      </c>
      <c r="M110" s="1">
        <v>-1277646.08</v>
      </c>
      <c r="N110">
        <v>0</v>
      </c>
      <c r="O110" s="1">
        <v>-1277646.08</v>
      </c>
      <c r="P110" s="1">
        <v>11646.08</v>
      </c>
      <c r="Q110">
        <v>100.91</v>
      </c>
      <c r="R110">
        <v>0</v>
      </c>
      <c r="S110">
        <v>0</v>
      </c>
      <c r="T110">
        <v>0</v>
      </c>
      <c r="U110" s="2">
        <v>-1266000</v>
      </c>
      <c r="V110" s="1">
        <v>11646.08</v>
      </c>
      <c r="W110" s="2">
        <v>-1266000</v>
      </c>
      <c r="X110" s="1">
        <v>11646.08</v>
      </c>
      <c r="Y110">
        <v>0</v>
      </c>
      <c r="Z110" t="str">
        <f>""</f>
        <v/>
      </c>
      <c r="AA110">
        <v>0</v>
      </c>
      <c r="AB110" t="str">
        <f>""</f>
        <v/>
      </c>
      <c r="AC110">
        <v>0</v>
      </c>
      <c r="AD110" t="str">
        <f>""</f>
        <v/>
      </c>
      <c r="AE110">
        <v>0</v>
      </c>
      <c r="AF110" t="str">
        <f>""</f>
        <v/>
      </c>
      <c r="AG110">
        <v>0</v>
      </c>
      <c r="AH110" t="str">
        <f>""</f>
        <v/>
      </c>
      <c r="AI110">
        <v>0</v>
      </c>
      <c r="AJ110" t="str">
        <f>""</f>
        <v/>
      </c>
      <c r="AK110">
        <v>0</v>
      </c>
      <c r="AL110" t="str">
        <f>""</f>
        <v/>
      </c>
      <c r="AM110">
        <v>0</v>
      </c>
      <c r="AN110" t="str">
        <f>""</f>
        <v/>
      </c>
      <c r="AO110">
        <v>0</v>
      </c>
      <c r="AP110" t="str">
        <f>""</f>
        <v/>
      </c>
      <c r="AQ110">
        <v>0</v>
      </c>
      <c r="AR110" t="str">
        <f>""</f>
        <v/>
      </c>
      <c r="AS110">
        <v>0</v>
      </c>
      <c r="AT110" t="str">
        <f>""</f>
        <v/>
      </c>
      <c r="AU110" t="s">
        <v>56</v>
      </c>
      <c r="AV110" t="s">
        <v>57</v>
      </c>
      <c r="AW110">
        <v>0</v>
      </c>
      <c r="AX110" t="str">
        <f>""</f>
        <v/>
      </c>
      <c r="AY110">
        <v>2015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</row>
    <row r="111" spans="1:57" x14ac:dyDescent="0.2">
      <c r="A111">
        <v>1317045920</v>
      </c>
      <c r="B111" t="s">
        <v>177</v>
      </c>
      <c r="C111" s="2">
        <v>-500000</v>
      </c>
      <c r="D111" s="2"/>
      <c r="E111" s="2"/>
      <c r="F111" s="2"/>
      <c r="G111" s="1">
        <v>-496229.88</v>
      </c>
      <c r="H111">
        <v>0</v>
      </c>
      <c r="I111" s="1">
        <v>-496229.88</v>
      </c>
      <c r="J111" s="1">
        <v>-3770.12</v>
      </c>
      <c r="K111">
        <v>99.24</v>
      </c>
      <c r="L111" s="2">
        <v>-500000</v>
      </c>
      <c r="M111" s="1">
        <v>-496229.88</v>
      </c>
      <c r="N111">
        <v>0</v>
      </c>
      <c r="O111" s="1">
        <v>-496229.88</v>
      </c>
      <c r="P111" s="1">
        <v>-3770.12</v>
      </c>
      <c r="Q111">
        <v>99.24</v>
      </c>
      <c r="R111">
        <v>0</v>
      </c>
      <c r="S111">
        <v>0</v>
      </c>
      <c r="T111">
        <v>0</v>
      </c>
      <c r="U111" s="2">
        <v>-500000</v>
      </c>
      <c r="V111" s="1">
        <v>-3770.12</v>
      </c>
      <c r="W111" s="2">
        <v>-500000</v>
      </c>
      <c r="X111" s="1">
        <v>-3770.12</v>
      </c>
      <c r="Y111">
        <v>0</v>
      </c>
      <c r="Z111" t="str">
        <f>""</f>
        <v/>
      </c>
      <c r="AA111">
        <v>0</v>
      </c>
      <c r="AB111" t="str">
        <f>""</f>
        <v/>
      </c>
      <c r="AC111">
        <v>0</v>
      </c>
      <c r="AD111" t="str">
        <f>""</f>
        <v/>
      </c>
      <c r="AE111">
        <v>0</v>
      </c>
      <c r="AF111" t="str">
        <f>""</f>
        <v/>
      </c>
      <c r="AG111">
        <v>0</v>
      </c>
      <c r="AH111" t="str">
        <f>""</f>
        <v/>
      </c>
      <c r="AI111">
        <v>0</v>
      </c>
      <c r="AJ111" t="str">
        <f>""</f>
        <v/>
      </c>
      <c r="AK111">
        <v>0</v>
      </c>
      <c r="AL111" t="str">
        <f>""</f>
        <v/>
      </c>
      <c r="AM111">
        <v>0</v>
      </c>
      <c r="AN111" t="str">
        <f>""</f>
        <v/>
      </c>
      <c r="AO111">
        <v>0</v>
      </c>
      <c r="AP111" t="str">
        <f>""</f>
        <v/>
      </c>
      <c r="AQ111">
        <v>0</v>
      </c>
      <c r="AR111" t="str">
        <f>""</f>
        <v/>
      </c>
      <c r="AS111">
        <v>0</v>
      </c>
      <c r="AT111" t="str">
        <f>""</f>
        <v/>
      </c>
      <c r="AU111" t="s">
        <v>56</v>
      </c>
      <c r="AV111" t="s">
        <v>57</v>
      </c>
      <c r="AW111">
        <v>0</v>
      </c>
      <c r="AX111" t="str">
        <f>""</f>
        <v/>
      </c>
      <c r="AY111">
        <v>2015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</row>
    <row r="112" spans="1:57" x14ac:dyDescent="0.2">
      <c r="A112">
        <v>1317046920</v>
      </c>
      <c r="B112" t="s">
        <v>178</v>
      </c>
      <c r="C112" s="2">
        <v>-101000</v>
      </c>
      <c r="D112" s="2"/>
      <c r="E112" s="2"/>
      <c r="F112" s="2"/>
      <c r="G112" s="1">
        <v>-97916.81</v>
      </c>
      <c r="H112">
        <v>0</v>
      </c>
      <c r="I112" s="1">
        <v>-97916.81</v>
      </c>
      <c r="J112" s="1">
        <v>-3083.19</v>
      </c>
      <c r="K112">
        <v>96.94</v>
      </c>
      <c r="L112" s="2">
        <v>-101000</v>
      </c>
      <c r="M112" s="1">
        <v>-97916.81</v>
      </c>
      <c r="N112">
        <v>0</v>
      </c>
      <c r="O112" s="1">
        <v>-97916.81</v>
      </c>
      <c r="P112" s="1">
        <v>-3083.19</v>
      </c>
      <c r="Q112">
        <v>96.94</v>
      </c>
      <c r="R112">
        <v>0</v>
      </c>
      <c r="S112">
        <v>0</v>
      </c>
      <c r="T112">
        <v>0</v>
      </c>
      <c r="U112" s="2">
        <v>-101000</v>
      </c>
      <c r="V112" s="1">
        <v>-3083.19</v>
      </c>
      <c r="W112" s="2">
        <v>-101000</v>
      </c>
      <c r="X112" s="1">
        <v>-3083.19</v>
      </c>
      <c r="Y112">
        <v>0</v>
      </c>
      <c r="Z112" t="str">
        <f>""</f>
        <v/>
      </c>
      <c r="AA112">
        <v>0</v>
      </c>
      <c r="AB112" t="str">
        <f>""</f>
        <v/>
      </c>
      <c r="AC112">
        <v>0</v>
      </c>
      <c r="AD112" t="str">
        <f>""</f>
        <v/>
      </c>
      <c r="AE112">
        <v>0</v>
      </c>
      <c r="AF112" t="str">
        <f>""</f>
        <v/>
      </c>
      <c r="AG112">
        <v>0</v>
      </c>
      <c r="AH112" t="str">
        <f>""</f>
        <v/>
      </c>
      <c r="AI112">
        <v>0</v>
      </c>
      <c r="AJ112" t="str">
        <f>""</f>
        <v/>
      </c>
      <c r="AK112">
        <v>0</v>
      </c>
      <c r="AL112" t="str">
        <f>""</f>
        <v/>
      </c>
      <c r="AM112">
        <v>0</v>
      </c>
      <c r="AN112" t="str">
        <f>""</f>
        <v/>
      </c>
      <c r="AO112">
        <v>0</v>
      </c>
      <c r="AP112" t="str">
        <f>""</f>
        <v/>
      </c>
      <c r="AQ112">
        <v>0</v>
      </c>
      <c r="AR112" t="str">
        <f>""</f>
        <v/>
      </c>
      <c r="AS112">
        <v>0</v>
      </c>
      <c r="AT112" t="str">
        <f>""</f>
        <v/>
      </c>
      <c r="AU112" t="s">
        <v>56</v>
      </c>
      <c r="AV112" t="s">
        <v>57</v>
      </c>
      <c r="AW112">
        <v>0</v>
      </c>
      <c r="AX112" t="str">
        <f>""</f>
        <v/>
      </c>
      <c r="AY112">
        <v>2015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</row>
    <row r="113" spans="1:57" x14ac:dyDescent="0.2">
      <c r="A113">
        <v>1317047920</v>
      </c>
      <c r="B113" t="s">
        <v>179</v>
      </c>
      <c r="C113" s="2">
        <v>-1575000</v>
      </c>
      <c r="D113" s="2"/>
      <c r="E113" s="2"/>
      <c r="F113" s="2"/>
      <c r="G113" s="1">
        <v>-1519754.94</v>
      </c>
      <c r="H113">
        <v>0</v>
      </c>
      <c r="I113" s="1">
        <v>-1519754.94</v>
      </c>
      <c r="J113" s="1">
        <v>-55245.06</v>
      </c>
      <c r="K113">
        <v>96.49</v>
      </c>
      <c r="L113" s="2">
        <v>-1575000</v>
      </c>
      <c r="M113" s="1">
        <v>-1519754.94</v>
      </c>
      <c r="N113">
        <v>0</v>
      </c>
      <c r="O113" s="1">
        <v>-1519754.94</v>
      </c>
      <c r="P113" s="1">
        <v>-55245.06</v>
      </c>
      <c r="Q113">
        <v>96.49</v>
      </c>
      <c r="R113">
        <v>0</v>
      </c>
      <c r="S113">
        <v>0</v>
      </c>
      <c r="T113">
        <v>0</v>
      </c>
      <c r="U113" s="2">
        <v>-1575000</v>
      </c>
      <c r="V113" s="1">
        <v>-55245.06</v>
      </c>
      <c r="W113" s="2">
        <v>-1575000</v>
      </c>
      <c r="X113" s="1">
        <v>-55245.06</v>
      </c>
      <c r="Y113">
        <v>0</v>
      </c>
      <c r="Z113" t="str">
        <f>""</f>
        <v/>
      </c>
      <c r="AA113">
        <v>0</v>
      </c>
      <c r="AB113" t="str">
        <f>""</f>
        <v/>
      </c>
      <c r="AC113">
        <v>0</v>
      </c>
      <c r="AD113" t="str">
        <f>""</f>
        <v/>
      </c>
      <c r="AE113">
        <v>0</v>
      </c>
      <c r="AF113" t="str">
        <f>""</f>
        <v/>
      </c>
      <c r="AG113">
        <v>0</v>
      </c>
      <c r="AH113" t="str">
        <f>""</f>
        <v/>
      </c>
      <c r="AI113">
        <v>0</v>
      </c>
      <c r="AJ113" t="str">
        <f>""</f>
        <v/>
      </c>
      <c r="AK113">
        <v>0</v>
      </c>
      <c r="AL113" t="str">
        <f>""</f>
        <v/>
      </c>
      <c r="AM113">
        <v>0</v>
      </c>
      <c r="AN113" t="str">
        <f>""</f>
        <v/>
      </c>
      <c r="AO113">
        <v>0</v>
      </c>
      <c r="AP113" t="str">
        <f>""</f>
        <v/>
      </c>
      <c r="AQ113">
        <v>0</v>
      </c>
      <c r="AR113" t="str">
        <f>""</f>
        <v/>
      </c>
      <c r="AS113">
        <v>0</v>
      </c>
      <c r="AT113" t="str">
        <f>""</f>
        <v/>
      </c>
      <c r="AU113" t="s">
        <v>56</v>
      </c>
      <c r="AV113" t="s">
        <v>57</v>
      </c>
      <c r="AW113">
        <v>0</v>
      </c>
      <c r="AX113" t="str">
        <f>""</f>
        <v/>
      </c>
      <c r="AY113">
        <v>2015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</row>
    <row r="114" spans="1:57" x14ac:dyDescent="0.2">
      <c r="A114">
        <v>1317095920</v>
      </c>
      <c r="B114" t="s">
        <v>180</v>
      </c>
      <c r="C114" s="2">
        <v>-49000</v>
      </c>
      <c r="D114" s="2"/>
      <c r="E114" s="2"/>
      <c r="F114" s="2"/>
      <c r="G114" s="1">
        <v>-49380.480000000003</v>
      </c>
      <c r="H114">
        <v>0</v>
      </c>
      <c r="I114" s="1">
        <v>-49380.480000000003</v>
      </c>
      <c r="J114">
        <v>380.48</v>
      </c>
      <c r="K114">
        <v>100.77</v>
      </c>
      <c r="L114" s="2">
        <v>-49000</v>
      </c>
      <c r="M114" s="1">
        <v>-49380.480000000003</v>
      </c>
      <c r="N114">
        <v>0</v>
      </c>
      <c r="O114" s="1">
        <v>-49380.480000000003</v>
      </c>
      <c r="P114">
        <v>380.48</v>
      </c>
      <c r="Q114">
        <v>100.77</v>
      </c>
      <c r="R114">
        <v>0</v>
      </c>
      <c r="S114">
        <v>0</v>
      </c>
      <c r="T114">
        <v>0</v>
      </c>
      <c r="U114" s="2">
        <v>-49000</v>
      </c>
      <c r="V114">
        <v>380.48</v>
      </c>
      <c r="W114" s="2">
        <v>-49000</v>
      </c>
      <c r="X114">
        <v>380.48</v>
      </c>
      <c r="Y114">
        <v>0</v>
      </c>
      <c r="Z114" t="str">
        <f>""</f>
        <v/>
      </c>
      <c r="AA114">
        <v>0</v>
      </c>
      <c r="AB114" t="str">
        <f>""</f>
        <v/>
      </c>
      <c r="AC114">
        <v>0</v>
      </c>
      <c r="AD114" t="str">
        <f>""</f>
        <v/>
      </c>
      <c r="AE114">
        <v>0</v>
      </c>
      <c r="AF114" t="str">
        <f>""</f>
        <v/>
      </c>
      <c r="AG114">
        <v>0</v>
      </c>
      <c r="AH114" t="str">
        <f>""</f>
        <v/>
      </c>
      <c r="AI114">
        <v>0</v>
      </c>
      <c r="AJ114" t="str">
        <f>""</f>
        <v/>
      </c>
      <c r="AK114">
        <v>0</v>
      </c>
      <c r="AL114" t="str">
        <f>""</f>
        <v/>
      </c>
      <c r="AM114">
        <v>0</v>
      </c>
      <c r="AN114" t="str">
        <f>""</f>
        <v/>
      </c>
      <c r="AO114">
        <v>0</v>
      </c>
      <c r="AP114" t="str">
        <f>""</f>
        <v/>
      </c>
      <c r="AQ114">
        <v>0</v>
      </c>
      <c r="AR114" t="str">
        <f>""</f>
        <v/>
      </c>
      <c r="AS114">
        <v>0</v>
      </c>
      <c r="AT114" t="str">
        <f>""</f>
        <v/>
      </c>
      <c r="AU114" t="s">
        <v>56</v>
      </c>
      <c r="AV114" t="s">
        <v>57</v>
      </c>
      <c r="AW114">
        <v>0</v>
      </c>
      <c r="AX114" t="str">
        <f>""</f>
        <v/>
      </c>
      <c r="AY114">
        <v>2015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</row>
    <row r="115" spans="1:57" x14ac:dyDescent="0.2">
      <c r="A115">
        <v>1317105920</v>
      </c>
      <c r="B115" t="s">
        <v>135</v>
      </c>
      <c r="C115" s="2">
        <v>-209000</v>
      </c>
      <c r="D115" s="2"/>
      <c r="E115" s="2"/>
      <c r="F115" s="2"/>
      <c r="G115" s="1">
        <v>-209429.48</v>
      </c>
      <c r="H115">
        <v>0</v>
      </c>
      <c r="I115" s="1">
        <v>-209429.48</v>
      </c>
      <c r="J115">
        <v>429.48</v>
      </c>
      <c r="K115">
        <v>100.2</v>
      </c>
      <c r="L115" s="2">
        <v>-209000</v>
      </c>
      <c r="M115" s="1">
        <v>-209429.48</v>
      </c>
      <c r="N115">
        <v>0</v>
      </c>
      <c r="O115" s="1">
        <v>-209429.48</v>
      </c>
      <c r="P115">
        <v>429.48</v>
      </c>
      <c r="Q115">
        <v>100.2</v>
      </c>
      <c r="R115">
        <v>0</v>
      </c>
      <c r="S115">
        <v>0</v>
      </c>
      <c r="T115">
        <v>0</v>
      </c>
      <c r="U115" s="2">
        <v>-209000</v>
      </c>
      <c r="V115">
        <v>429.48</v>
      </c>
      <c r="W115" s="2">
        <v>-209000</v>
      </c>
      <c r="X115">
        <v>429.48</v>
      </c>
      <c r="Y115">
        <v>0</v>
      </c>
      <c r="Z115" t="str">
        <f>""</f>
        <v/>
      </c>
      <c r="AA115">
        <v>0</v>
      </c>
      <c r="AB115" t="str">
        <f>""</f>
        <v/>
      </c>
      <c r="AC115">
        <v>0</v>
      </c>
      <c r="AD115" t="str">
        <f>""</f>
        <v/>
      </c>
      <c r="AE115">
        <v>0</v>
      </c>
      <c r="AF115" t="str">
        <f>""</f>
        <v/>
      </c>
      <c r="AG115">
        <v>0</v>
      </c>
      <c r="AH115" t="str">
        <f>""</f>
        <v/>
      </c>
      <c r="AI115">
        <v>0</v>
      </c>
      <c r="AJ115" t="str">
        <f>""</f>
        <v/>
      </c>
      <c r="AK115">
        <v>0</v>
      </c>
      <c r="AL115" t="str">
        <f>""</f>
        <v/>
      </c>
      <c r="AM115">
        <v>0</v>
      </c>
      <c r="AN115" t="str">
        <f>""</f>
        <v/>
      </c>
      <c r="AO115">
        <v>0</v>
      </c>
      <c r="AP115" t="str">
        <f>""</f>
        <v/>
      </c>
      <c r="AQ115">
        <v>0</v>
      </c>
      <c r="AR115" t="str">
        <f>""</f>
        <v/>
      </c>
      <c r="AS115">
        <v>0</v>
      </c>
      <c r="AT115" t="str">
        <f>""</f>
        <v/>
      </c>
      <c r="AU115" t="s">
        <v>56</v>
      </c>
      <c r="AV115" t="s">
        <v>57</v>
      </c>
      <c r="AW115">
        <v>0</v>
      </c>
      <c r="AX115" t="str">
        <f>""</f>
        <v/>
      </c>
      <c r="AY115">
        <v>2015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</row>
    <row r="116" spans="1:57" x14ac:dyDescent="0.2">
      <c r="A116">
        <v>1317107920</v>
      </c>
      <c r="B116" t="s">
        <v>181</v>
      </c>
      <c r="C116" s="2">
        <v>-172000</v>
      </c>
      <c r="D116" s="2"/>
      <c r="E116" s="2"/>
      <c r="F116" s="2"/>
      <c r="G116" s="1">
        <v>-154075.54999999999</v>
      </c>
      <c r="H116">
        <v>0</v>
      </c>
      <c r="I116" s="1">
        <v>-154075.54999999999</v>
      </c>
      <c r="J116" s="1">
        <v>-17924.45</v>
      </c>
      <c r="K116">
        <v>89.57</v>
      </c>
      <c r="L116" s="2">
        <v>-172000</v>
      </c>
      <c r="M116" s="1">
        <v>-154075.54999999999</v>
      </c>
      <c r="N116">
        <v>0</v>
      </c>
      <c r="O116" s="1">
        <v>-154075.54999999999</v>
      </c>
      <c r="P116" s="1">
        <v>-17924.45</v>
      </c>
      <c r="Q116">
        <v>89.57</v>
      </c>
      <c r="R116">
        <v>0</v>
      </c>
      <c r="S116">
        <v>0</v>
      </c>
      <c r="T116">
        <v>0</v>
      </c>
      <c r="U116" s="2">
        <v>-172000</v>
      </c>
      <c r="V116" s="1">
        <v>-17924.45</v>
      </c>
      <c r="W116" s="2">
        <v>-172000</v>
      </c>
      <c r="X116" s="1">
        <v>-17924.45</v>
      </c>
      <c r="Y116">
        <v>0</v>
      </c>
      <c r="Z116" t="str">
        <f>""</f>
        <v/>
      </c>
      <c r="AA116">
        <v>0</v>
      </c>
      <c r="AB116" t="str">
        <f>""</f>
        <v/>
      </c>
      <c r="AC116">
        <v>0</v>
      </c>
      <c r="AD116" t="str">
        <f>""</f>
        <v/>
      </c>
      <c r="AE116">
        <v>0</v>
      </c>
      <c r="AF116" t="str">
        <f>""</f>
        <v/>
      </c>
      <c r="AG116">
        <v>0</v>
      </c>
      <c r="AH116" t="str">
        <f>""</f>
        <v/>
      </c>
      <c r="AI116">
        <v>0</v>
      </c>
      <c r="AJ116" t="str">
        <f>""</f>
        <v/>
      </c>
      <c r="AK116">
        <v>0</v>
      </c>
      <c r="AL116" t="str">
        <f>""</f>
        <v/>
      </c>
      <c r="AM116">
        <v>0</v>
      </c>
      <c r="AN116" t="str">
        <f>""</f>
        <v/>
      </c>
      <c r="AO116">
        <v>0</v>
      </c>
      <c r="AP116" t="str">
        <f>""</f>
        <v/>
      </c>
      <c r="AQ116">
        <v>0</v>
      </c>
      <c r="AR116" t="str">
        <f>""</f>
        <v/>
      </c>
      <c r="AS116">
        <v>0</v>
      </c>
      <c r="AT116" t="str">
        <f>""</f>
        <v/>
      </c>
      <c r="AU116" t="s">
        <v>56</v>
      </c>
      <c r="AV116" t="s">
        <v>57</v>
      </c>
      <c r="AW116">
        <v>0</v>
      </c>
      <c r="AX116" t="str">
        <f>""</f>
        <v/>
      </c>
      <c r="AY116">
        <v>2015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</row>
    <row r="117" spans="1:57" x14ac:dyDescent="0.2">
      <c r="A117">
        <v>1317109920</v>
      </c>
      <c r="B117" t="s">
        <v>182</v>
      </c>
      <c r="C117" s="2">
        <v>-49000</v>
      </c>
      <c r="D117" s="2"/>
      <c r="E117" s="2"/>
      <c r="F117" s="2"/>
      <c r="G117" s="1">
        <v>-36008.639999999999</v>
      </c>
      <c r="H117">
        <v>0</v>
      </c>
      <c r="I117" s="1">
        <v>-36008.639999999999</v>
      </c>
      <c r="J117" s="1">
        <v>-12991.36</v>
      </c>
      <c r="K117">
        <v>73.48</v>
      </c>
      <c r="L117" s="2">
        <v>-49000</v>
      </c>
      <c r="M117" s="1">
        <v>-36008.639999999999</v>
      </c>
      <c r="N117">
        <v>0</v>
      </c>
      <c r="O117" s="1">
        <v>-36008.639999999999</v>
      </c>
      <c r="P117" s="1">
        <v>-12991.36</v>
      </c>
      <c r="Q117">
        <v>73.48</v>
      </c>
      <c r="R117">
        <v>0</v>
      </c>
      <c r="S117">
        <v>0</v>
      </c>
      <c r="T117">
        <v>0</v>
      </c>
      <c r="U117" s="2">
        <v>-49000</v>
      </c>
      <c r="V117" s="1">
        <v>-12991.36</v>
      </c>
      <c r="W117" s="2">
        <v>-49000</v>
      </c>
      <c r="X117" s="1">
        <v>-12991.36</v>
      </c>
      <c r="Y117">
        <v>0</v>
      </c>
      <c r="Z117" t="str">
        <f>""</f>
        <v/>
      </c>
      <c r="AA117">
        <v>0</v>
      </c>
      <c r="AB117" t="str">
        <f>""</f>
        <v/>
      </c>
      <c r="AC117">
        <v>0</v>
      </c>
      <c r="AD117" t="str">
        <f>""</f>
        <v/>
      </c>
      <c r="AE117">
        <v>0</v>
      </c>
      <c r="AF117" t="str">
        <f>""</f>
        <v/>
      </c>
      <c r="AG117">
        <v>0</v>
      </c>
      <c r="AH117" t="str">
        <f>""</f>
        <v/>
      </c>
      <c r="AI117">
        <v>0</v>
      </c>
      <c r="AJ117" t="str">
        <f>""</f>
        <v/>
      </c>
      <c r="AK117">
        <v>0</v>
      </c>
      <c r="AL117" t="str">
        <f>""</f>
        <v/>
      </c>
      <c r="AM117">
        <v>0</v>
      </c>
      <c r="AN117" t="str">
        <f>""</f>
        <v/>
      </c>
      <c r="AO117">
        <v>0</v>
      </c>
      <c r="AP117" t="str">
        <f>""</f>
        <v/>
      </c>
      <c r="AQ117">
        <v>0</v>
      </c>
      <c r="AR117" t="str">
        <f>""</f>
        <v/>
      </c>
      <c r="AS117">
        <v>0</v>
      </c>
      <c r="AT117" t="str">
        <f>""</f>
        <v/>
      </c>
      <c r="AU117" t="s">
        <v>56</v>
      </c>
      <c r="AV117" t="s">
        <v>57</v>
      </c>
      <c r="AW117">
        <v>0</v>
      </c>
      <c r="AX117" t="str">
        <f>""</f>
        <v/>
      </c>
      <c r="AY117">
        <v>2015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</row>
    <row r="118" spans="1:57" x14ac:dyDescent="0.2">
      <c r="A118">
        <v>1317141920</v>
      </c>
      <c r="B118" t="s">
        <v>183</v>
      </c>
      <c r="C118" s="2">
        <v>-2138000</v>
      </c>
      <c r="D118" s="2"/>
      <c r="E118" s="2"/>
      <c r="F118" s="2"/>
      <c r="G118" s="1">
        <v>-1995731.97</v>
      </c>
      <c r="H118">
        <v>0</v>
      </c>
      <c r="I118" s="1">
        <v>-1995731.97</v>
      </c>
      <c r="J118" s="1">
        <v>-142268.03</v>
      </c>
      <c r="K118">
        <v>93.34</v>
      </c>
      <c r="L118" s="2">
        <v>-2138000</v>
      </c>
      <c r="M118" s="1">
        <v>-1995731.97</v>
      </c>
      <c r="N118">
        <v>0</v>
      </c>
      <c r="O118" s="1">
        <v>-1995731.97</v>
      </c>
      <c r="P118" s="1">
        <v>-142268.03</v>
      </c>
      <c r="Q118">
        <v>93.34</v>
      </c>
      <c r="R118">
        <v>0</v>
      </c>
      <c r="S118">
        <v>0</v>
      </c>
      <c r="T118">
        <v>0</v>
      </c>
      <c r="U118" s="2">
        <v>-2138000</v>
      </c>
      <c r="V118" s="1">
        <v>-142268.03</v>
      </c>
      <c r="W118" s="2">
        <v>-2138000</v>
      </c>
      <c r="X118" s="1">
        <v>-142268.03</v>
      </c>
      <c r="Y118">
        <v>0</v>
      </c>
      <c r="Z118" t="str">
        <f>""</f>
        <v/>
      </c>
      <c r="AA118">
        <v>0</v>
      </c>
      <c r="AB118" t="str">
        <f>""</f>
        <v/>
      </c>
      <c r="AC118">
        <v>0</v>
      </c>
      <c r="AD118" t="str">
        <f>""</f>
        <v/>
      </c>
      <c r="AE118">
        <v>0</v>
      </c>
      <c r="AF118" t="str">
        <f>""</f>
        <v/>
      </c>
      <c r="AG118">
        <v>0</v>
      </c>
      <c r="AH118" t="str">
        <f>""</f>
        <v/>
      </c>
      <c r="AI118">
        <v>0</v>
      </c>
      <c r="AJ118" t="str">
        <f>""</f>
        <v/>
      </c>
      <c r="AK118">
        <v>0</v>
      </c>
      <c r="AL118" t="str">
        <f>""</f>
        <v/>
      </c>
      <c r="AM118">
        <v>0</v>
      </c>
      <c r="AN118" t="str">
        <f>""</f>
        <v/>
      </c>
      <c r="AO118">
        <v>0</v>
      </c>
      <c r="AP118" t="str">
        <f>""</f>
        <v/>
      </c>
      <c r="AQ118">
        <v>0</v>
      </c>
      <c r="AR118" t="str">
        <f>""</f>
        <v/>
      </c>
      <c r="AS118">
        <v>0</v>
      </c>
      <c r="AT118" t="str">
        <f>""</f>
        <v/>
      </c>
      <c r="AU118" t="s">
        <v>56</v>
      </c>
      <c r="AV118" t="s">
        <v>57</v>
      </c>
      <c r="AW118">
        <v>0</v>
      </c>
      <c r="AX118" t="str">
        <f>""</f>
        <v/>
      </c>
      <c r="AY118">
        <v>2015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</row>
    <row r="119" spans="1:57" x14ac:dyDescent="0.2">
      <c r="A119">
        <v>1317259920</v>
      </c>
      <c r="B119" t="s">
        <v>184</v>
      </c>
      <c r="C119" s="2">
        <v>-521000</v>
      </c>
      <c r="D119" s="2"/>
      <c r="E119" s="2"/>
      <c r="F119" s="2"/>
      <c r="G119" s="1">
        <v>-550368</v>
      </c>
      <c r="H119">
        <v>0</v>
      </c>
      <c r="I119" s="1">
        <v>-550368</v>
      </c>
      <c r="J119" s="1">
        <v>29368</v>
      </c>
      <c r="K119">
        <v>105.63</v>
      </c>
      <c r="L119" s="2">
        <v>-521000</v>
      </c>
      <c r="M119" s="1">
        <v>-550368</v>
      </c>
      <c r="N119">
        <v>0</v>
      </c>
      <c r="O119" s="1">
        <v>-550368</v>
      </c>
      <c r="P119" s="1">
        <v>29368</v>
      </c>
      <c r="Q119">
        <v>105.63</v>
      </c>
      <c r="R119">
        <v>0</v>
      </c>
      <c r="S119">
        <v>0</v>
      </c>
      <c r="T119">
        <v>0</v>
      </c>
      <c r="U119" s="2">
        <v>-521000</v>
      </c>
      <c r="V119" s="1">
        <v>29368</v>
      </c>
      <c r="W119" s="2">
        <v>-521000</v>
      </c>
      <c r="X119" s="1">
        <v>29368</v>
      </c>
      <c r="Y119">
        <v>0</v>
      </c>
      <c r="Z119" t="str">
        <f>""</f>
        <v/>
      </c>
      <c r="AA119">
        <v>0</v>
      </c>
      <c r="AB119" t="str">
        <f>""</f>
        <v/>
      </c>
      <c r="AC119">
        <v>0</v>
      </c>
      <c r="AD119" t="str">
        <f>""</f>
        <v/>
      </c>
      <c r="AE119">
        <v>0</v>
      </c>
      <c r="AF119" t="str">
        <f>""</f>
        <v/>
      </c>
      <c r="AG119">
        <v>0</v>
      </c>
      <c r="AH119" t="str">
        <f>""</f>
        <v/>
      </c>
      <c r="AI119">
        <v>0</v>
      </c>
      <c r="AJ119" t="str">
        <f>""</f>
        <v/>
      </c>
      <c r="AK119">
        <v>0</v>
      </c>
      <c r="AL119" t="str">
        <f>""</f>
        <v/>
      </c>
      <c r="AM119">
        <v>0</v>
      </c>
      <c r="AN119" t="str">
        <f>""</f>
        <v/>
      </c>
      <c r="AO119">
        <v>0</v>
      </c>
      <c r="AP119" t="str">
        <f>""</f>
        <v/>
      </c>
      <c r="AQ119">
        <v>0</v>
      </c>
      <c r="AR119" t="str">
        <f>""</f>
        <v/>
      </c>
      <c r="AS119">
        <v>0</v>
      </c>
      <c r="AT119" t="str">
        <f>""</f>
        <v/>
      </c>
      <c r="AU119" t="s">
        <v>56</v>
      </c>
      <c r="AV119" t="s">
        <v>57</v>
      </c>
      <c r="AW119">
        <v>0</v>
      </c>
      <c r="AX119" t="str">
        <f>""</f>
        <v/>
      </c>
      <c r="AY119">
        <v>2015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</row>
    <row r="120" spans="1:57" x14ac:dyDescent="0.2">
      <c r="A120">
        <v>1317300920</v>
      </c>
      <c r="B120" t="s">
        <v>185</v>
      </c>
      <c r="C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301</v>
      </c>
      <c r="Z120" t="s">
        <v>186</v>
      </c>
      <c r="AA120">
        <v>0</v>
      </c>
      <c r="AB120" t="str">
        <f>""</f>
        <v/>
      </c>
      <c r="AC120">
        <v>0</v>
      </c>
      <c r="AD120" t="str">
        <f>""</f>
        <v/>
      </c>
      <c r="AE120">
        <v>0</v>
      </c>
      <c r="AF120" t="str">
        <f>""</f>
        <v/>
      </c>
      <c r="AG120">
        <v>0</v>
      </c>
      <c r="AH120" t="str">
        <f>""</f>
        <v/>
      </c>
      <c r="AI120">
        <v>0</v>
      </c>
      <c r="AJ120" t="str">
        <f>""</f>
        <v/>
      </c>
      <c r="AK120">
        <v>0</v>
      </c>
      <c r="AL120" t="str">
        <f>""</f>
        <v/>
      </c>
      <c r="AM120">
        <v>0</v>
      </c>
      <c r="AN120" t="str">
        <f>""</f>
        <v/>
      </c>
      <c r="AO120">
        <v>0</v>
      </c>
      <c r="AP120" t="str">
        <f>""</f>
        <v/>
      </c>
      <c r="AQ120">
        <v>0</v>
      </c>
      <c r="AR120" t="str">
        <f>""</f>
        <v/>
      </c>
      <c r="AS120">
        <v>0</v>
      </c>
      <c r="AT120" t="str">
        <f>""</f>
        <v/>
      </c>
      <c r="AU120" t="s">
        <v>56</v>
      </c>
      <c r="AV120" t="s">
        <v>57</v>
      </c>
      <c r="AW120">
        <v>0</v>
      </c>
      <c r="AX120" t="str">
        <f>""</f>
        <v/>
      </c>
      <c r="AY120">
        <v>2015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</row>
    <row r="121" spans="1:57" x14ac:dyDescent="0.2">
      <c r="A121">
        <v>1317473920</v>
      </c>
      <c r="B121" t="s">
        <v>187</v>
      </c>
      <c r="C121" s="2">
        <v>-1190000</v>
      </c>
      <c r="D121" s="2"/>
      <c r="E121" s="2"/>
      <c r="F121" s="2"/>
      <c r="G121" s="1">
        <v>-1208493.6100000001</v>
      </c>
      <c r="H121">
        <v>0</v>
      </c>
      <c r="I121" s="1">
        <v>-1208493.6100000001</v>
      </c>
      <c r="J121" s="1">
        <v>18493.61</v>
      </c>
      <c r="K121">
        <v>101.55</v>
      </c>
      <c r="L121" s="2">
        <v>-1190000</v>
      </c>
      <c r="M121" s="1">
        <v>-1208493.6100000001</v>
      </c>
      <c r="N121">
        <v>0</v>
      </c>
      <c r="O121" s="1">
        <v>-1208493.6100000001</v>
      </c>
      <c r="P121" s="1">
        <v>18493.61</v>
      </c>
      <c r="Q121">
        <v>101.55</v>
      </c>
      <c r="R121">
        <v>0</v>
      </c>
      <c r="S121">
        <v>0</v>
      </c>
      <c r="T121">
        <v>0</v>
      </c>
      <c r="U121" s="2">
        <v>-1190000</v>
      </c>
      <c r="V121" s="1">
        <v>18493.61</v>
      </c>
      <c r="W121" s="2">
        <v>-1190000</v>
      </c>
      <c r="X121" s="1">
        <v>18493.61</v>
      </c>
      <c r="Y121">
        <v>0</v>
      </c>
      <c r="Z121" t="str">
        <f>""</f>
        <v/>
      </c>
      <c r="AA121">
        <v>0</v>
      </c>
      <c r="AB121" t="str">
        <f>""</f>
        <v/>
      </c>
      <c r="AC121">
        <v>0</v>
      </c>
      <c r="AD121" t="str">
        <f>""</f>
        <v/>
      </c>
      <c r="AE121">
        <v>0</v>
      </c>
      <c r="AF121" t="str">
        <f>""</f>
        <v/>
      </c>
      <c r="AG121">
        <v>0</v>
      </c>
      <c r="AH121" t="str">
        <f>""</f>
        <v/>
      </c>
      <c r="AI121">
        <v>0</v>
      </c>
      <c r="AJ121" t="str">
        <f>""</f>
        <v/>
      </c>
      <c r="AK121">
        <v>0</v>
      </c>
      <c r="AL121" t="str">
        <f>""</f>
        <v/>
      </c>
      <c r="AM121">
        <v>0</v>
      </c>
      <c r="AN121" t="str">
        <f>""</f>
        <v/>
      </c>
      <c r="AO121">
        <v>0</v>
      </c>
      <c r="AP121" t="str">
        <f>""</f>
        <v/>
      </c>
      <c r="AQ121">
        <v>0</v>
      </c>
      <c r="AR121" t="str">
        <f>""</f>
        <v/>
      </c>
      <c r="AS121">
        <v>0</v>
      </c>
      <c r="AT121" t="str">
        <f>""</f>
        <v/>
      </c>
      <c r="AU121" t="s">
        <v>56</v>
      </c>
      <c r="AV121" t="s">
        <v>57</v>
      </c>
      <c r="AW121">
        <v>0</v>
      </c>
      <c r="AX121" t="str">
        <f>""</f>
        <v/>
      </c>
      <c r="AY121">
        <v>2015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</row>
    <row r="122" spans="1:57" x14ac:dyDescent="0.2">
      <c r="A122">
        <v>1317500420</v>
      </c>
      <c r="B122" t="s">
        <v>188</v>
      </c>
      <c r="C122" s="2">
        <v>-33000</v>
      </c>
      <c r="D122" s="2"/>
      <c r="E122" s="2"/>
      <c r="F122" s="2"/>
      <c r="G122" s="1">
        <v>-271860</v>
      </c>
      <c r="H122">
        <v>0</v>
      </c>
      <c r="I122" s="1">
        <v>-271860</v>
      </c>
      <c r="J122" s="1">
        <v>238860</v>
      </c>
      <c r="K122">
        <v>823.81</v>
      </c>
      <c r="L122" s="2">
        <v>-33000</v>
      </c>
      <c r="M122" s="1">
        <v>-271860</v>
      </c>
      <c r="N122">
        <v>0</v>
      </c>
      <c r="O122" s="1">
        <v>-271860</v>
      </c>
      <c r="P122" s="1">
        <v>238860</v>
      </c>
      <c r="Q122">
        <v>823.81</v>
      </c>
      <c r="R122">
        <v>0</v>
      </c>
      <c r="S122">
        <v>0</v>
      </c>
      <c r="T122">
        <v>0</v>
      </c>
      <c r="U122" s="2">
        <v>-33000</v>
      </c>
      <c r="V122" s="1">
        <v>238860</v>
      </c>
      <c r="W122" s="2">
        <v>-33000</v>
      </c>
      <c r="X122" s="1">
        <v>238860</v>
      </c>
      <c r="Y122">
        <v>301</v>
      </c>
      <c r="Z122" t="s">
        <v>186</v>
      </c>
      <c r="AA122">
        <v>0</v>
      </c>
      <c r="AB122" t="str">
        <f>""</f>
        <v/>
      </c>
      <c r="AC122">
        <v>0</v>
      </c>
      <c r="AD122" t="str">
        <f>""</f>
        <v/>
      </c>
      <c r="AE122">
        <v>0</v>
      </c>
      <c r="AF122" t="str">
        <f>""</f>
        <v/>
      </c>
      <c r="AG122">
        <v>0</v>
      </c>
      <c r="AH122" t="str">
        <f>""</f>
        <v/>
      </c>
      <c r="AI122">
        <v>0</v>
      </c>
      <c r="AJ122" t="str">
        <f>""</f>
        <v/>
      </c>
      <c r="AK122">
        <v>0</v>
      </c>
      <c r="AL122" t="str">
        <f>""</f>
        <v/>
      </c>
      <c r="AM122">
        <v>0</v>
      </c>
      <c r="AN122" t="str">
        <f>""</f>
        <v/>
      </c>
      <c r="AO122">
        <v>0</v>
      </c>
      <c r="AP122" t="str">
        <f>""</f>
        <v/>
      </c>
      <c r="AQ122">
        <v>0</v>
      </c>
      <c r="AR122" t="str">
        <f>""</f>
        <v/>
      </c>
      <c r="AS122">
        <v>0</v>
      </c>
      <c r="AT122" t="str">
        <f>""</f>
        <v/>
      </c>
      <c r="AU122" t="s">
        <v>56</v>
      </c>
      <c r="AV122" t="s">
        <v>57</v>
      </c>
      <c r="AW122">
        <v>0</v>
      </c>
      <c r="AX122" t="str">
        <f>""</f>
        <v/>
      </c>
      <c r="AY122">
        <v>2015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</row>
    <row r="123" spans="1:57" x14ac:dyDescent="0.2">
      <c r="A123">
        <v>1317600920</v>
      </c>
      <c r="B123" t="s">
        <v>189</v>
      </c>
      <c r="C123" s="2">
        <v>-19000</v>
      </c>
      <c r="D123" s="2"/>
      <c r="E123" s="2"/>
      <c r="F123" s="2"/>
      <c r="G123" s="1">
        <v>-90303</v>
      </c>
      <c r="H123">
        <v>0</v>
      </c>
      <c r="I123" s="1">
        <v>-90303</v>
      </c>
      <c r="J123" s="1">
        <v>71303</v>
      </c>
      <c r="K123">
        <v>475.27</v>
      </c>
      <c r="L123" s="2">
        <v>-19000</v>
      </c>
      <c r="M123" s="1">
        <v>-90303</v>
      </c>
      <c r="N123">
        <v>0</v>
      </c>
      <c r="O123" s="1">
        <v>-90303</v>
      </c>
      <c r="P123" s="1">
        <v>71303</v>
      </c>
      <c r="Q123">
        <v>475.27</v>
      </c>
      <c r="R123">
        <v>0</v>
      </c>
      <c r="S123">
        <v>0</v>
      </c>
      <c r="T123">
        <v>0</v>
      </c>
      <c r="U123" s="2">
        <v>-19000</v>
      </c>
      <c r="V123" s="1">
        <v>71303</v>
      </c>
      <c r="W123" s="2">
        <v>-19000</v>
      </c>
      <c r="X123" s="1">
        <v>71303</v>
      </c>
      <c r="Y123">
        <v>301</v>
      </c>
      <c r="Z123" t="s">
        <v>186</v>
      </c>
      <c r="AA123">
        <v>0</v>
      </c>
      <c r="AB123" t="str">
        <f>""</f>
        <v/>
      </c>
      <c r="AC123">
        <v>0</v>
      </c>
      <c r="AD123" t="str">
        <f>""</f>
        <v/>
      </c>
      <c r="AE123">
        <v>0</v>
      </c>
      <c r="AF123" t="str">
        <f>""</f>
        <v/>
      </c>
      <c r="AG123">
        <v>0</v>
      </c>
      <c r="AH123" t="str">
        <f>""</f>
        <v/>
      </c>
      <c r="AI123">
        <v>0</v>
      </c>
      <c r="AJ123" t="str">
        <f>""</f>
        <v/>
      </c>
      <c r="AK123">
        <v>0</v>
      </c>
      <c r="AL123" t="str">
        <f>""</f>
        <v/>
      </c>
      <c r="AM123">
        <v>0</v>
      </c>
      <c r="AN123" t="str">
        <f>""</f>
        <v/>
      </c>
      <c r="AO123">
        <v>0</v>
      </c>
      <c r="AP123" t="str">
        <f>""</f>
        <v/>
      </c>
      <c r="AQ123">
        <v>0</v>
      </c>
      <c r="AR123" t="str">
        <f>""</f>
        <v/>
      </c>
      <c r="AS123">
        <v>0</v>
      </c>
      <c r="AT123" t="str">
        <f>""</f>
        <v/>
      </c>
      <c r="AU123" t="s">
        <v>56</v>
      </c>
      <c r="AV123" t="s">
        <v>57</v>
      </c>
      <c r="AW123">
        <v>0</v>
      </c>
      <c r="AX123" t="str">
        <f>""</f>
        <v/>
      </c>
      <c r="AY123">
        <v>2015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</row>
    <row r="124" spans="1:57" x14ac:dyDescent="0.2">
      <c r="A124">
        <v>1317700920</v>
      </c>
      <c r="B124" t="s">
        <v>190</v>
      </c>
      <c r="C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301</v>
      </c>
      <c r="Z124" t="s">
        <v>186</v>
      </c>
      <c r="AA124">
        <v>0</v>
      </c>
      <c r="AB124" t="str">
        <f>""</f>
        <v/>
      </c>
      <c r="AC124">
        <v>0</v>
      </c>
      <c r="AD124" t="str">
        <f>""</f>
        <v/>
      </c>
      <c r="AE124">
        <v>0</v>
      </c>
      <c r="AF124" t="str">
        <f>""</f>
        <v/>
      </c>
      <c r="AG124">
        <v>0</v>
      </c>
      <c r="AH124" t="str">
        <f>""</f>
        <v/>
      </c>
      <c r="AI124">
        <v>0</v>
      </c>
      <c r="AJ124" t="str">
        <f>""</f>
        <v/>
      </c>
      <c r="AK124">
        <v>0</v>
      </c>
      <c r="AL124" t="str">
        <f>""</f>
        <v/>
      </c>
      <c r="AM124">
        <v>0</v>
      </c>
      <c r="AN124" t="str">
        <f>""</f>
        <v/>
      </c>
      <c r="AO124">
        <v>0</v>
      </c>
      <c r="AP124" t="str">
        <f>""</f>
        <v/>
      </c>
      <c r="AQ124">
        <v>0</v>
      </c>
      <c r="AR124" t="str">
        <f>""</f>
        <v/>
      </c>
      <c r="AS124">
        <v>0</v>
      </c>
      <c r="AT124" t="str">
        <f>""</f>
        <v/>
      </c>
      <c r="AU124" t="s">
        <v>56</v>
      </c>
      <c r="AV124" t="s">
        <v>57</v>
      </c>
      <c r="AW124">
        <v>0</v>
      </c>
      <c r="AX124" t="str">
        <f>""</f>
        <v/>
      </c>
      <c r="AY124">
        <v>2015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</row>
    <row r="125" spans="1:57" x14ac:dyDescent="0.2">
      <c r="A125">
        <v>1317701920</v>
      </c>
      <c r="B125" t="s">
        <v>191</v>
      </c>
      <c r="C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t="str">
        <f>""</f>
        <v/>
      </c>
      <c r="AA125">
        <v>0</v>
      </c>
      <c r="AB125" t="str">
        <f>""</f>
        <v/>
      </c>
      <c r="AC125">
        <v>0</v>
      </c>
      <c r="AD125" t="str">
        <f>""</f>
        <v/>
      </c>
      <c r="AE125">
        <v>0</v>
      </c>
      <c r="AF125" t="str">
        <f>""</f>
        <v/>
      </c>
      <c r="AG125">
        <v>0</v>
      </c>
      <c r="AH125" t="str">
        <f>""</f>
        <v/>
      </c>
      <c r="AI125">
        <v>0</v>
      </c>
      <c r="AJ125" t="str">
        <f>""</f>
        <v/>
      </c>
      <c r="AK125">
        <v>0</v>
      </c>
      <c r="AL125" t="str">
        <f>""</f>
        <v/>
      </c>
      <c r="AM125">
        <v>0</v>
      </c>
      <c r="AN125" t="str">
        <f>""</f>
        <v/>
      </c>
      <c r="AO125">
        <v>0</v>
      </c>
      <c r="AP125" t="str">
        <f>""</f>
        <v/>
      </c>
      <c r="AQ125">
        <v>0</v>
      </c>
      <c r="AR125" t="str">
        <f>""</f>
        <v/>
      </c>
      <c r="AS125">
        <v>0</v>
      </c>
      <c r="AT125" t="str">
        <f>""</f>
        <v/>
      </c>
      <c r="AU125" t="s">
        <v>56</v>
      </c>
      <c r="AV125" t="s">
        <v>57</v>
      </c>
      <c r="AW125">
        <v>0</v>
      </c>
      <c r="AX125" t="str">
        <f>""</f>
        <v/>
      </c>
      <c r="AY125">
        <v>2015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</row>
    <row r="126" spans="1:57" x14ac:dyDescent="0.2">
      <c r="A126">
        <v>1317800420</v>
      </c>
      <c r="B126" t="s">
        <v>192</v>
      </c>
      <c r="C126" s="2">
        <v>-200000</v>
      </c>
      <c r="D126" s="2"/>
      <c r="E126" s="2"/>
      <c r="F126" s="2"/>
      <c r="G126" s="1">
        <v>-244336.67</v>
      </c>
      <c r="H126">
        <v>0</v>
      </c>
      <c r="I126" s="1">
        <v>-244336.67</v>
      </c>
      <c r="J126" s="1">
        <v>44336.67</v>
      </c>
      <c r="K126">
        <v>122.16</v>
      </c>
      <c r="L126" s="2">
        <v>-200000</v>
      </c>
      <c r="M126" s="1">
        <v>-244336.67</v>
      </c>
      <c r="N126">
        <v>0</v>
      </c>
      <c r="O126" s="1">
        <v>-244336.67</v>
      </c>
      <c r="P126" s="1">
        <v>44336.67</v>
      </c>
      <c r="Q126">
        <v>122.16</v>
      </c>
      <c r="R126">
        <v>0</v>
      </c>
      <c r="S126">
        <v>0</v>
      </c>
      <c r="T126">
        <v>0</v>
      </c>
      <c r="U126" s="2">
        <v>-200000</v>
      </c>
      <c r="V126" s="1">
        <v>44336.67</v>
      </c>
      <c r="W126" s="2">
        <v>-200000</v>
      </c>
      <c r="X126" s="1">
        <v>44336.67</v>
      </c>
      <c r="Y126">
        <v>301</v>
      </c>
      <c r="Z126" t="s">
        <v>186</v>
      </c>
      <c r="AA126">
        <v>0</v>
      </c>
      <c r="AB126" t="str">
        <f>""</f>
        <v/>
      </c>
      <c r="AC126">
        <v>0</v>
      </c>
      <c r="AD126" t="str">
        <f>""</f>
        <v/>
      </c>
      <c r="AE126">
        <v>0</v>
      </c>
      <c r="AF126" t="str">
        <f>""</f>
        <v/>
      </c>
      <c r="AG126">
        <v>0</v>
      </c>
      <c r="AH126" t="str">
        <f>""</f>
        <v/>
      </c>
      <c r="AI126">
        <v>0</v>
      </c>
      <c r="AJ126" t="str">
        <f>""</f>
        <v/>
      </c>
      <c r="AK126">
        <v>0</v>
      </c>
      <c r="AL126" t="str">
        <f>""</f>
        <v/>
      </c>
      <c r="AM126">
        <v>0</v>
      </c>
      <c r="AN126" t="str">
        <f>""</f>
        <v/>
      </c>
      <c r="AO126">
        <v>0</v>
      </c>
      <c r="AP126" t="str">
        <f>""</f>
        <v/>
      </c>
      <c r="AQ126">
        <v>0</v>
      </c>
      <c r="AR126" t="str">
        <f>""</f>
        <v/>
      </c>
      <c r="AS126">
        <v>0</v>
      </c>
      <c r="AT126" t="str">
        <f>""</f>
        <v/>
      </c>
      <c r="AU126" t="s">
        <v>56</v>
      </c>
      <c r="AV126" t="s">
        <v>57</v>
      </c>
      <c r="AW126">
        <v>0</v>
      </c>
      <c r="AX126" t="str">
        <f>""</f>
        <v/>
      </c>
      <c r="AY126">
        <v>2015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</row>
    <row r="127" spans="1:57" x14ac:dyDescent="0.2">
      <c r="A127">
        <v>1317800920</v>
      </c>
      <c r="B127" t="s">
        <v>193</v>
      </c>
      <c r="C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301</v>
      </c>
      <c r="Z127" t="s">
        <v>186</v>
      </c>
      <c r="AA127">
        <v>0</v>
      </c>
      <c r="AB127" t="str">
        <f>""</f>
        <v/>
      </c>
      <c r="AC127">
        <v>0</v>
      </c>
      <c r="AD127" t="str">
        <f>""</f>
        <v/>
      </c>
      <c r="AE127">
        <v>0</v>
      </c>
      <c r="AF127" t="str">
        <f>""</f>
        <v/>
      </c>
      <c r="AG127">
        <v>0</v>
      </c>
      <c r="AH127" t="str">
        <f>""</f>
        <v/>
      </c>
      <c r="AI127">
        <v>0</v>
      </c>
      <c r="AJ127" t="str">
        <f>""</f>
        <v/>
      </c>
      <c r="AK127">
        <v>0</v>
      </c>
      <c r="AL127" t="str">
        <f>""</f>
        <v/>
      </c>
      <c r="AM127">
        <v>0</v>
      </c>
      <c r="AN127" t="str">
        <f>""</f>
        <v/>
      </c>
      <c r="AO127">
        <v>0</v>
      </c>
      <c r="AP127" t="str">
        <f>""</f>
        <v/>
      </c>
      <c r="AQ127">
        <v>0</v>
      </c>
      <c r="AR127" t="str">
        <f>""</f>
        <v/>
      </c>
      <c r="AS127">
        <v>0</v>
      </c>
      <c r="AT127" t="str">
        <f>""</f>
        <v/>
      </c>
      <c r="AU127" t="s">
        <v>56</v>
      </c>
      <c r="AV127" t="s">
        <v>57</v>
      </c>
      <c r="AW127">
        <v>0</v>
      </c>
      <c r="AX127" t="str">
        <f>""</f>
        <v/>
      </c>
      <c r="AY127">
        <v>2015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</row>
    <row r="128" spans="1:57" x14ac:dyDescent="0.2">
      <c r="A128">
        <v>1317900420</v>
      </c>
      <c r="B128" t="s">
        <v>194</v>
      </c>
      <c r="C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t="str">
        <f>""</f>
        <v/>
      </c>
      <c r="AA128">
        <v>0</v>
      </c>
      <c r="AB128" t="str">
        <f>""</f>
        <v/>
      </c>
      <c r="AC128">
        <v>0</v>
      </c>
      <c r="AD128" t="str">
        <f>""</f>
        <v/>
      </c>
      <c r="AE128">
        <v>0</v>
      </c>
      <c r="AF128" t="str">
        <f>""</f>
        <v/>
      </c>
      <c r="AG128">
        <v>0</v>
      </c>
      <c r="AH128" t="str">
        <f>""</f>
        <v/>
      </c>
      <c r="AI128">
        <v>0</v>
      </c>
      <c r="AJ128" t="str">
        <f>""</f>
        <v/>
      </c>
      <c r="AK128">
        <v>0</v>
      </c>
      <c r="AL128" t="str">
        <f>""</f>
        <v/>
      </c>
      <c r="AM128">
        <v>0</v>
      </c>
      <c r="AN128" t="str">
        <f>""</f>
        <v/>
      </c>
      <c r="AO128">
        <v>0</v>
      </c>
      <c r="AP128" t="str">
        <f>""</f>
        <v/>
      </c>
      <c r="AQ128">
        <v>0</v>
      </c>
      <c r="AR128" t="str">
        <f>""</f>
        <v/>
      </c>
      <c r="AS128">
        <v>0</v>
      </c>
      <c r="AT128" t="str">
        <f>""</f>
        <v/>
      </c>
      <c r="AU128" t="s">
        <v>56</v>
      </c>
      <c r="AV128" t="s">
        <v>57</v>
      </c>
      <c r="AW128">
        <v>0</v>
      </c>
      <c r="AX128" t="str">
        <f>""</f>
        <v/>
      </c>
      <c r="AY128">
        <v>2015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</row>
    <row r="129" spans="1:57" x14ac:dyDescent="0.2">
      <c r="A129">
        <v>1317900920</v>
      </c>
      <c r="B129" t="s">
        <v>195</v>
      </c>
      <c r="C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301</v>
      </c>
      <c r="Z129" t="s">
        <v>186</v>
      </c>
      <c r="AA129">
        <v>0</v>
      </c>
      <c r="AB129" t="str">
        <f>""</f>
        <v/>
      </c>
      <c r="AC129">
        <v>0</v>
      </c>
      <c r="AD129" t="str">
        <f>""</f>
        <v/>
      </c>
      <c r="AE129">
        <v>0</v>
      </c>
      <c r="AF129" t="str">
        <f>""</f>
        <v/>
      </c>
      <c r="AG129">
        <v>0</v>
      </c>
      <c r="AH129" t="str">
        <f>""</f>
        <v/>
      </c>
      <c r="AI129">
        <v>0</v>
      </c>
      <c r="AJ129" t="str">
        <f>""</f>
        <v/>
      </c>
      <c r="AK129">
        <v>0</v>
      </c>
      <c r="AL129" t="str">
        <f>""</f>
        <v/>
      </c>
      <c r="AM129">
        <v>0</v>
      </c>
      <c r="AN129" t="str">
        <f>""</f>
        <v/>
      </c>
      <c r="AO129">
        <v>0</v>
      </c>
      <c r="AP129" t="str">
        <f>""</f>
        <v/>
      </c>
      <c r="AQ129">
        <v>0</v>
      </c>
      <c r="AR129" t="str">
        <f>""</f>
        <v/>
      </c>
      <c r="AS129">
        <v>0</v>
      </c>
      <c r="AT129" t="str">
        <f>""</f>
        <v/>
      </c>
      <c r="AU129" t="s">
        <v>56</v>
      </c>
      <c r="AV129" t="s">
        <v>57</v>
      </c>
      <c r="AW129">
        <v>0</v>
      </c>
      <c r="AX129" t="str">
        <f>""</f>
        <v/>
      </c>
      <c r="AY129">
        <v>2015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</row>
    <row r="130" spans="1:57" x14ac:dyDescent="0.2">
      <c r="A130">
        <v>1317901920</v>
      </c>
      <c r="B130" t="s">
        <v>196</v>
      </c>
      <c r="C130">
        <v>0</v>
      </c>
      <c r="G130" s="1">
        <v>-15395.04</v>
      </c>
      <c r="H130">
        <v>0</v>
      </c>
      <c r="I130" s="1">
        <v>-15395.04</v>
      </c>
      <c r="J130" s="1">
        <v>15395.04</v>
      </c>
      <c r="K130">
        <v>0</v>
      </c>
      <c r="L130">
        <v>0</v>
      </c>
      <c r="M130" s="1">
        <v>-15395.04</v>
      </c>
      <c r="N130">
        <v>0</v>
      </c>
      <c r="O130" s="1">
        <v>-15395.04</v>
      </c>
      <c r="P130" s="1">
        <v>15395.04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15395.04</v>
      </c>
      <c r="W130">
        <v>0</v>
      </c>
      <c r="X130" s="1">
        <v>15395.04</v>
      </c>
      <c r="Y130">
        <v>0</v>
      </c>
      <c r="Z130" t="str">
        <f>""</f>
        <v/>
      </c>
      <c r="AA130">
        <v>0</v>
      </c>
      <c r="AB130" t="str">
        <f>""</f>
        <v/>
      </c>
      <c r="AC130">
        <v>0</v>
      </c>
      <c r="AD130" t="str">
        <f>""</f>
        <v/>
      </c>
      <c r="AE130">
        <v>0</v>
      </c>
      <c r="AF130" t="str">
        <f>""</f>
        <v/>
      </c>
      <c r="AG130">
        <v>0</v>
      </c>
      <c r="AH130" t="str">
        <f>""</f>
        <v/>
      </c>
      <c r="AI130">
        <v>0</v>
      </c>
      <c r="AJ130" t="str">
        <f>""</f>
        <v/>
      </c>
      <c r="AK130">
        <v>0</v>
      </c>
      <c r="AL130" t="str">
        <f>""</f>
        <v/>
      </c>
      <c r="AM130">
        <v>0</v>
      </c>
      <c r="AN130" t="str">
        <f>""</f>
        <v/>
      </c>
      <c r="AO130">
        <v>0</v>
      </c>
      <c r="AP130" t="str">
        <f>""</f>
        <v/>
      </c>
      <c r="AQ130">
        <v>0</v>
      </c>
      <c r="AR130" t="str">
        <f>""</f>
        <v/>
      </c>
      <c r="AS130">
        <v>0</v>
      </c>
      <c r="AT130" t="str">
        <f>""</f>
        <v/>
      </c>
      <c r="AU130" t="s">
        <v>56</v>
      </c>
      <c r="AV130" t="s">
        <v>57</v>
      </c>
      <c r="AW130">
        <v>0</v>
      </c>
      <c r="AX130" t="str">
        <f>""</f>
        <v/>
      </c>
      <c r="AY130">
        <v>2015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</row>
    <row r="131" spans="1:57" x14ac:dyDescent="0.2">
      <c r="A131">
        <v>1317910920</v>
      </c>
      <c r="B131" t="s">
        <v>197</v>
      </c>
      <c r="C131" s="2">
        <v>-280000</v>
      </c>
      <c r="D131" s="2"/>
      <c r="E131" s="2"/>
      <c r="F131" s="2"/>
      <c r="G131" s="1">
        <v>-1492099.49</v>
      </c>
      <c r="H131">
        <v>0</v>
      </c>
      <c r="I131" s="1">
        <v>-1492099.49</v>
      </c>
      <c r="J131" s="1">
        <v>1212099.49</v>
      </c>
      <c r="K131">
        <v>532.89</v>
      </c>
      <c r="L131" s="2">
        <v>-280000</v>
      </c>
      <c r="M131" s="1">
        <v>-1492099.49</v>
      </c>
      <c r="N131">
        <v>0</v>
      </c>
      <c r="O131" s="1">
        <v>-1492099.49</v>
      </c>
      <c r="P131" s="1">
        <v>1212099.49</v>
      </c>
      <c r="Q131">
        <v>532.89</v>
      </c>
      <c r="R131">
        <v>0</v>
      </c>
      <c r="S131">
        <v>0</v>
      </c>
      <c r="T131">
        <v>0</v>
      </c>
      <c r="U131" s="2">
        <v>-280000</v>
      </c>
      <c r="V131" s="1">
        <v>1212099.49</v>
      </c>
      <c r="W131" s="2">
        <v>-280000</v>
      </c>
      <c r="X131" s="1">
        <v>1212099.49</v>
      </c>
      <c r="Y131">
        <v>0</v>
      </c>
      <c r="Z131" t="str">
        <f>""</f>
        <v/>
      </c>
      <c r="AA131">
        <v>0</v>
      </c>
      <c r="AB131" t="str">
        <f>""</f>
        <v/>
      </c>
      <c r="AC131">
        <v>0</v>
      </c>
      <c r="AD131" t="str">
        <f>""</f>
        <v/>
      </c>
      <c r="AE131">
        <v>0</v>
      </c>
      <c r="AF131" t="str">
        <f>""</f>
        <v/>
      </c>
      <c r="AG131">
        <v>0</v>
      </c>
      <c r="AH131" t="str">
        <f>""</f>
        <v/>
      </c>
      <c r="AI131">
        <v>0</v>
      </c>
      <c r="AJ131" t="str">
        <f>""</f>
        <v/>
      </c>
      <c r="AK131">
        <v>0</v>
      </c>
      <c r="AL131" t="str">
        <f>""</f>
        <v/>
      </c>
      <c r="AM131">
        <v>0</v>
      </c>
      <c r="AN131" t="str">
        <f>""</f>
        <v/>
      </c>
      <c r="AO131">
        <v>0</v>
      </c>
      <c r="AP131" t="str">
        <f>""</f>
        <v/>
      </c>
      <c r="AQ131">
        <v>0</v>
      </c>
      <c r="AR131" t="str">
        <f>""</f>
        <v/>
      </c>
      <c r="AS131">
        <v>0</v>
      </c>
      <c r="AT131" t="str">
        <f>""</f>
        <v/>
      </c>
      <c r="AU131" t="s">
        <v>56</v>
      </c>
      <c r="AV131" t="s">
        <v>57</v>
      </c>
      <c r="AW131">
        <v>0</v>
      </c>
      <c r="AX131" t="str">
        <f>""</f>
        <v/>
      </c>
      <c r="AY131">
        <v>2015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</row>
    <row r="132" spans="1:57" x14ac:dyDescent="0.2">
      <c r="A132">
        <v>1317912920</v>
      </c>
      <c r="B132" t="s">
        <v>198</v>
      </c>
      <c r="C132" s="2">
        <v>-600000</v>
      </c>
      <c r="D132" s="2"/>
      <c r="E132" s="2"/>
      <c r="F132" s="2"/>
      <c r="G132">
        <v>0</v>
      </c>
      <c r="H132">
        <v>0</v>
      </c>
      <c r="I132">
        <v>0</v>
      </c>
      <c r="J132" s="1">
        <v>-600000</v>
      </c>
      <c r="K132">
        <v>0</v>
      </c>
      <c r="L132" s="2">
        <v>-600000</v>
      </c>
      <c r="M132">
        <v>0</v>
      </c>
      <c r="N132">
        <v>0</v>
      </c>
      <c r="O132">
        <v>0</v>
      </c>
      <c r="P132" s="1">
        <v>-600000</v>
      </c>
      <c r="Q132">
        <v>0</v>
      </c>
      <c r="R132">
        <v>0</v>
      </c>
      <c r="S132">
        <v>0</v>
      </c>
      <c r="T132">
        <v>0</v>
      </c>
      <c r="U132" s="2">
        <v>-600000</v>
      </c>
      <c r="V132" s="1">
        <v>-600000</v>
      </c>
      <c r="W132" s="2">
        <v>-600000</v>
      </c>
      <c r="X132" s="1">
        <v>-600000</v>
      </c>
      <c r="Y132">
        <v>0</v>
      </c>
      <c r="Z132" t="str">
        <f>""</f>
        <v/>
      </c>
      <c r="AA132">
        <v>0</v>
      </c>
      <c r="AB132" t="str">
        <f>""</f>
        <v/>
      </c>
      <c r="AC132">
        <v>0</v>
      </c>
      <c r="AD132" t="str">
        <f>""</f>
        <v/>
      </c>
      <c r="AE132">
        <v>0</v>
      </c>
      <c r="AF132" t="str">
        <f>""</f>
        <v/>
      </c>
      <c r="AG132">
        <v>0</v>
      </c>
      <c r="AH132" t="str">
        <f>""</f>
        <v/>
      </c>
      <c r="AI132">
        <v>0</v>
      </c>
      <c r="AJ132" t="str">
        <f>""</f>
        <v/>
      </c>
      <c r="AK132">
        <v>0</v>
      </c>
      <c r="AL132" t="str">
        <f>""</f>
        <v/>
      </c>
      <c r="AM132">
        <v>0</v>
      </c>
      <c r="AN132" t="str">
        <f>""</f>
        <v/>
      </c>
      <c r="AO132">
        <v>0</v>
      </c>
      <c r="AP132" t="str">
        <f>""</f>
        <v/>
      </c>
      <c r="AQ132">
        <v>0</v>
      </c>
      <c r="AR132" t="str">
        <f>""</f>
        <v/>
      </c>
      <c r="AS132">
        <v>0</v>
      </c>
      <c r="AT132" t="str">
        <f>""</f>
        <v/>
      </c>
      <c r="AU132" t="s">
        <v>56</v>
      </c>
      <c r="AV132" t="s">
        <v>57</v>
      </c>
      <c r="AW132">
        <v>0</v>
      </c>
      <c r="AX132" t="str">
        <f>""</f>
        <v/>
      </c>
      <c r="AY132">
        <v>2015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</row>
    <row r="133" spans="1:57" x14ac:dyDescent="0.2">
      <c r="A133">
        <v>1317925920</v>
      </c>
      <c r="B133" t="s">
        <v>199</v>
      </c>
      <c r="C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t="str">
        <f>""</f>
        <v/>
      </c>
      <c r="AA133">
        <v>0</v>
      </c>
      <c r="AB133" t="str">
        <f>""</f>
        <v/>
      </c>
      <c r="AC133">
        <v>0</v>
      </c>
      <c r="AD133" t="str">
        <f>""</f>
        <v/>
      </c>
      <c r="AE133">
        <v>0</v>
      </c>
      <c r="AF133" t="str">
        <f>""</f>
        <v/>
      </c>
      <c r="AG133">
        <v>0</v>
      </c>
      <c r="AH133" t="str">
        <f>""</f>
        <v/>
      </c>
      <c r="AI133">
        <v>0</v>
      </c>
      <c r="AJ133" t="str">
        <f>""</f>
        <v/>
      </c>
      <c r="AK133">
        <v>0</v>
      </c>
      <c r="AL133" t="str">
        <f>""</f>
        <v/>
      </c>
      <c r="AM133">
        <v>0</v>
      </c>
      <c r="AN133" t="str">
        <f>""</f>
        <v/>
      </c>
      <c r="AO133">
        <v>0</v>
      </c>
      <c r="AP133" t="str">
        <f>""</f>
        <v/>
      </c>
      <c r="AQ133">
        <v>0</v>
      </c>
      <c r="AR133" t="str">
        <f>""</f>
        <v/>
      </c>
      <c r="AS133">
        <v>0</v>
      </c>
      <c r="AT133" t="str">
        <f>""</f>
        <v/>
      </c>
      <c r="AU133" t="s">
        <v>56</v>
      </c>
      <c r="AV133" t="s">
        <v>57</v>
      </c>
      <c r="AW133">
        <v>0</v>
      </c>
      <c r="AX133" t="str">
        <f>""</f>
        <v/>
      </c>
      <c r="AY133">
        <v>2015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</row>
    <row r="134" spans="1:57" x14ac:dyDescent="0.2">
      <c r="A134">
        <v>1318000920</v>
      </c>
      <c r="B134" t="s">
        <v>200</v>
      </c>
      <c r="C134" s="2">
        <v>-82000</v>
      </c>
      <c r="D134" s="2"/>
      <c r="E134" s="2"/>
      <c r="F134" s="2"/>
      <c r="G134" s="1">
        <v>-81675</v>
      </c>
      <c r="H134">
        <v>0</v>
      </c>
      <c r="I134" s="1">
        <v>-81675</v>
      </c>
      <c r="J134">
        <v>-325</v>
      </c>
      <c r="K134">
        <v>99.6</v>
      </c>
      <c r="L134" s="2">
        <v>-82000</v>
      </c>
      <c r="M134" s="1">
        <v>-81675</v>
      </c>
      <c r="N134">
        <v>0</v>
      </c>
      <c r="O134" s="1">
        <v>-81675</v>
      </c>
      <c r="P134">
        <v>-325</v>
      </c>
      <c r="Q134">
        <v>99.6</v>
      </c>
      <c r="R134">
        <v>0</v>
      </c>
      <c r="S134">
        <v>0</v>
      </c>
      <c r="T134">
        <v>0</v>
      </c>
      <c r="U134" s="2">
        <v>-82000</v>
      </c>
      <c r="V134">
        <v>-325</v>
      </c>
      <c r="W134" s="2">
        <v>-82000</v>
      </c>
      <c r="X134">
        <v>-325</v>
      </c>
      <c r="Y134">
        <v>311</v>
      </c>
      <c r="Z134" t="s">
        <v>201</v>
      </c>
      <c r="AA134">
        <v>0</v>
      </c>
      <c r="AB134" t="str">
        <f>""</f>
        <v/>
      </c>
      <c r="AC134">
        <v>0</v>
      </c>
      <c r="AD134" t="str">
        <f>""</f>
        <v/>
      </c>
      <c r="AE134">
        <v>0</v>
      </c>
      <c r="AF134" t="str">
        <f>""</f>
        <v/>
      </c>
      <c r="AG134">
        <v>0</v>
      </c>
      <c r="AH134" t="str">
        <f>""</f>
        <v/>
      </c>
      <c r="AI134">
        <v>0</v>
      </c>
      <c r="AJ134" t="str">
        <f>""</f>
        <v/>
      </c>
      <c r="AK134">
        <v>0</v>
      </c>
      <c r="AL134" t="str">
        <f>""</f>
        <v/>
      </c>
      <c r="AM134">
        <v>0</v>
      </c>
      <c r="AN134" t="str">
        <f>""</f>
        <v/>
      </c>
      <c r="AO134">
        <v>0</v>
      </c>
      <c r="AP134" t="str">
        <f>""</f>
        <v/>
      </c>
      <c r="AQ134">
        <v>0</v>
      </c>
      <c r="AR134" t="str">
        <f>""</f>
        <v/>
      </c>
      <c r="AS134">
        <v>0</v>
      </c>
      <c r="AT134" t="str">
        <f>""</f>
        <v/>
      </c>
      <c r="AU134" t="s">
        <v>56</v>
      </c>
      <c r="AV134" t="s">
        <v>57</v>
      </c>
      <c r="AW134">
        <v>0</v>
      </c>
      <c r="AX134" t="str">
        <f>""</f>
        <v/>
      </c>
      <c r="AY134">
        <v>2015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</row>
    <row r="135" spans="1:57" x14ac:dyDescent="0.2">
      <c r="A135">
        <v>1326400920</v>
      </c>
      <c r="B135" t="s">
        <v>202</v>
      </c>
      <c r="C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321</v>
      </c>
      <c r="Z135" t="s">
        <v>203</v>
      </c>
      <c r="AA135">
        <v>0</v>
      </c>
      <c r="AB135" t="str">
        <f>""</f>
        <v/>
      </c>
      <c r="AC135">
        <v>0</v>
      </c>
      <c r="AD135" t="str">
        <f>""</f>
        <v/>
      </c>
      <c r="AE135">
        <v>0</v>
      </c>
      <c r="AF135" t="str">
        <f>""</f>
        <v/>
      </c>
      <c r="AG135">
        <v>0</v>
      </c>
      <c r="AH135" t="str">
        <f>""</f>
        <v/>
      </c>
      <c r="AI135">
        <v>0</v>
      </c>
      <c r="AJ135" t="str">
        <f>""</f>
        <v/>
      </c>
      <c r="AK135">
        <v>0</v>
      </c>
      <c r="AL135" t="str">
        <f>""</f>
        <v/>
      </c>
      <c r="AM135">
        <v>0</v>
      </c>
      <c r="AN135" t="str">
        <f>""</f>
        <v/>
      </c>
      <c r="AO135">
        <v>0</v>
      </c>
      <c r="AP135" t="str">
        <f>""</f>
        <v/>
      </c>
      <c r="AQ135">
        <v>0</v>
      </c>
      <c r="AR135" t="str">
        <f>""</f>
        <v/>
      </c>
      <c r="AS135">
        <v>0</v>
      </c>
      <c r="AT135" t="str">
        <f>""</f>
        <v/>
      </c>
      <c r="AU135" t="s">
        <v>56</v>
      </c>
      <c r="AV135" t="s">
        <v>57</v>
      </c>
      <c r="AW135">
        <v>0</v>
      </c>
      <c r="AX135" t="str">
        <f>""</f>
        <v/>
      </c>
      <c r="AY135">
        <v>2015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</row>
    <row r="136" spans="1:57" x14ac:dyDescent="0.2">
      <c r="A136">
        <v>1328200920</v>
      </c>
      <c r="B136" t="s">
        <v>204</v>
      </c>
      <c r="C136">
        <v>0</v>
      </c>
      <c r="G136" s="1">
        <v>-245395</v>
      </c>
      <c r="H136">
        <v>0</v>
      </c>
      <c r="I136" s="1">
        <v>-245395</v>
      </c>
      <c r="J136" s="1">
        <v>245395</v>
      </c>
      <c r="K136">
        <v>0</v>
      </c>
      <c r="L136">
        <v>0</v>
      </c>
      <c r="M136" s="1">
        <v>-245395</v>
      </c>
      <c r="N136">
        <v>0</v>
      </c>
      <c r="O136" s="1">
        <v>-245395</v>
      </c>
      <c r="P136" s="1">
        <v>245395</v>
      </c>
      <c r="Q136">
        <v>0</v>
      </c>
      <c r="R136">
        <v>0</v>
      </c>
      <c r="S136">
        <v>0</v>
      </c>
      <c r="T136">
        <v>0</v>
      </c>
      <c r="U136">
        <v>0</v>
      </c>
      <c r="V136" s="1">
        <v>245395</v>
      </c>
      <c r="W136">
        <v>0</v>
      </c>
      <c r="X136" s="1">
        <v>245395</v>
      </c>
      <c r="Y136">
        <v>331</v>
      </c>
      <c r="Z136" t="s">
        <v>205</v>
      </c>
      <c r="AA136">
        <v>0</v>
      </c>
      <c r="AB136" t="str">
        <f>""</f>
        <v/>
      </c>
      <c r="AC136">
        <v>0</v>
      </c>
      <c r="AD136" t="str">
        <f>""</f>
        <v/>
      </c>
      <c r="AE136">
        <v>0</v>
      </c>
      <c r="AF136" t="str">
        <f>""</f>
        <v/>
      </c>
      <c r="AG136">
        <v>0</v>
      </c>
      <c r="AH136" t="str">
        <f>""</f>
        <v/>
      </c>
      <c r="AI136">
        <v>0</v>
      </c>
      <c r="AJ136" t="str">
        <f>""</f>
        <v/>
      </c>
      <c r="AK136">
        <v>0</v>
      </c>
      <c r="AL136" t="str">
        <f>""</f>
        <v/>
      </c>
      <c r="AM136">
        <v>0</v>
      </c>
      <c r="AN136" t="str">
        <f>""</f>
        <v/>
      </c>
      <c r="AO136">
        <v>0</v>
      </c>
      <c r="AP136" t="str">
        <f>""</f>
        <v/>
      </c>
      <c r="AQ136">
        <v>0</v>
      </c>
      <c r="AR136" t="str">
        <f>""</f>
        <v/>
      </c>
      <c r="AS136">
        <v>0</v>
      </c>
      <c r="AT136" t="str">
        <f>""</f>
        <v/>
      </c>
      <c r="AU136" t="s">
        <v>56</v>
      </c>
      <c r="AV136" t="s">
        <v>57</v>
      </c>
      <c r="AW136">
        <v>0</v>
      </c>
      <c r="AX136" t="str">
        <f>""</f>
        <v/>
      </c>
      <c r="AY136">
        <v>2015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</row>
    <row r="137" spans="1:57" x14ac:dyDescent="0.2">
      <c r="A137">
        <v>1328300920</v>
      </c>
      <c r="B137" t="s">
        <v>206</v>
      </c>
      <c r="C137" s="2">
        <v>-304000</v>
      </c>
      <c r="D137" s="2"/>
      <c r="E137" s="2"/>
      <c r="F137" s="2"/>
      <c r="G137" s="1">
        <v>-200594</v>
      </c>
      <c r="H137">
        <v>0</v>
      </c>
      <c r="I137" s="1">
        <v>-200594</v>
      </c>
      <c r="J137" s="1">
        <v>-103406</v>
      </c>
      <c r="K137">
        <v>65.98</v>
      </c>
      <c r="L137" s="2">
        <v>-304000</v>
      </c>
      <c r="M137" s="1">
        <v>-200594</v>
      </c>
      <c r="N137">
        <v>0</v>
      </c>
      <c r="O137" s="1">
        <v>-200594</v>
      </c>
      <c r="P137" s="1">
        <v>-103406</v>
      </c>
      <c r="Q137">
        <v>65.98</v>
      </c>
      <c r="R137">
        <v>0</v>
      </c>
      <c r="S137">
        <v>0</v>
      </c>
      <c r="T137">
        <v>0</v>
      </c>
      <c r="U137" s="2">
        <v>-304000</v>
      </c>
      <c r="V137" s="1">
        <v>-103406</v>
      </c>
      <c r="W137" s="2">
        <v>-304000</v>
      </c>
      <c r="X137" s="1">
        <v>-103406</v>
      </c>
      <c r="Y137">
        <v>331</v>
      </c>
      <c r="Z137" t="s">
        <v>205</v>
      </c>
      <c r="AA137">
        <v>0</v>
      </c>
      <c r="AB137" t="str">
        <f>""</f>
        <v/>
      </c>
      <c r="AC137">
        <v>0</v>
      </c>
      <c r="AD137" t="str">
        <f>""</f>
        <v/>
      </c>
      <c r="AE137">
        <v>0</v>
      </c>
      <c r="AF137" t="str">
        <f>""</f>
        <v/>
      </c>
      <c r="AG137">
        <v>0</v>
      </c>
      <c r="AH137" t="str">
        <f>""</f>
        <v/>
      </c>
      <c r="AI137">
        <v>0</v>
      </c>
      <c r="AJ137" t="str">
        <f>""</f>
        <v/>
      </c>
      <c r="AK137">
        <v>0</v>
      </c>
      <c r="AL137" t="str">
        <f>""</f>
        <v/>
      </c>
      <c r="AM137">
        <v>0</v>
      </c>
      <c r="AN137" t="str">
        <f>""</f>
        <v/>
      </c>
      <c r="AO137">
        <v>0</v>
      </c>
      <c r="AP137" t="str">
        <f>""</f>
        <v/>
      </c>
      <c r="AQ137">
        <v>0</v>
      </c>
      <c r="AR137" t="str">
        <f>""</f>
        <v/>
      </c>
      <c r="AS137">
        <v>0</v>
      </c>
      <c r="AT137" t="str">
        <f>""</f>
        <v/>
      </c>
      <c r="AU137" t="s">
        <v>56</v>
      </c>
      <c r="AV137" t="s">
        <v>57</v>
      </c>
      <c r="AW137">
        <v>0</v>
      </c>
      <c r="AX137" t="str">
        <f>""</f>
        <v/>
      </c>
      <c r="AY137">
        <v>2015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</row>
    <row r="138" spans="1:57" x14ac:dyDescent="0.2">
      <c r="A138">
        <v>1329300290</v>
      </c>
      <c r="B138" t="s">
        <v>207</v>
      </c>
      <c r="C138" s="2">
        <v>-150000</v>
      </c>
      <c r="D138" s="2"/>
      <c r="E138" s="2"/>
      <c r="F138" s="2"/>
      <c r="G138" s="1">
        <v>-191509</v>
      </c>
      <c r="H138">
        <v>0</v>
      </c>
      <c r="I138" s="1">
        <v>-191509</v>
      </c>
      <c r="J138" s="1">
        <v>41509</v>
      </c>
      <c r="K138">
        <v>127.67</v>
      </c>
      <c r="L138" s="2">
        <v>-150000</v>
      </c>
      <c r="M138" s="1">
        <v>-191509</v>
      </c>
      <c r="N138">
        <v>0</v>
      </c>
      <c r="O138" s="1">
        <v>-191509</v>
      </c>
      <c r="P138" s="1">
        <v>41509</v>
      </c>
      <c r="Q138">
        <v>127.67</v>
      </c>
      <c r="R138">
        <v>0</v>
      </c>
      <c r="S138">
        <v>0</v>
      </c>
      <c r="T138">
        <v>0</v>
      </c>
      <c r="U138" s="2">
        <v>-150000</v>
      </c>
      <c r="V138" s="1">
        <v>41509</v>
      </c>
      <c r="W138" s="2">
        <v>-150000</v>
      </c>
      <c r="X138" s="1">
        <v>41509</v>
      </c>
      <c r="Y138">
        <v>341</v>
      </c>
      <c r="Z138" t="s">
        <v>208</v>
      </c>
      <c r="AA138">
        <v>0</v>
      </c>
      <c r="AB138" t="str">
        <f>""</f>
        <v/>
      </c>
      <c r="AC138">
        <v>0</v>
      </c>
      <c r="AD138" t="str">
        <f>""</f>
        <v/>
      </c>
      <c r="AE138">
        <v>0</v>
      </c>
      <c r="AF138" t="str">
        <f>""</f>
        <v/>
      </c>
      <c r="AG138">
        <v>0</v>
      </c>
      <c r="AH138" t="str">
        <f>""</f>
        <v/>
      </c>
      <c r="AI138">
        <v>0</v>
      </c>
      <c r="AJ138" t="str">
        <f>""</f>
        <v/>
      </c>
      <c r="AK138">
        <v>0</v>
      </c>
      <c r="AL138" t="str">
        <f>""</f>
        <v/>
      </c>
      <c r="AM138">
        <v>0</v>
      </c>
      <c r="AN138" t="str">
        <f>""</f>
        <v/>
      </c>
      <c r="AO138">
        <v>0</v>
      </c>
      <c r="AP138" t="str">
        <f>""</f>
        <v/>
      </c>
      <c r="AQ138">
        <v>0</v>
      </c>
      <c r="AR138" t="str">
        <f>""</f>
        <v/>
      </c>
      <c r="AS138">
        <v>0</v>
      </c>
      <c r="AT138" t="str">
        <f>""</f>
        <v/>
      </c>
      <c r="AU138" t="s">
        <v>56</v>
      </c>
      <c r="AV138" t="s">
        <v>57</v>
      </c>
      <c r="AW138">
        <v>0</v>
      </c>
      <c r="AX138" t="str">
        <f>""</f>
        <v/>
      </c>
      <c r="AY138">
        <v>2015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</row>
    <row r="139" spans="1:57" x14ac:dyDescent="0.2">
      <c r="A139">
        <v>1329300920</v>
      </c>
      <c r="B139" t="s">
        <v>209</v>
      </c>
      <c r="C139" s="2">
        <v>-150000</v>
      </c>
      <c r="D139" s="2"/>
      <c r="E139" s="2"/>
      <c r="F139" s="2"/>
      <c r="G139" s="1">
        <v>-214962</v>
      </c>
      <c r="H139">
        <v>0</v>
      </c>
      <c r="I139" s="1">
        <v>-214962</v>
      </c>
      <c r="J139" s="1">
        <v>64962</v>
      </c>
      <c r="K139">
        <v>143.30000000000001</v>
      </c>
      <c r="L139" s="2">
        <v>-150000</v>
      </c>
      <c r="M139" s="1">
        <v>-214962</v>
      </c>
      <c r="N139">
        <v>0</v>
      </c>
      <c r="O139" s="1">
        <v>-214962</v>
      </c>
      <c r="P139" s="1">
        <v>64962</v>
      </c>
      <c r="Q139">
        <v>143.30000000000001</v>
      </c>
      <c r="R139">
        <v>0</v>
      </c>
      <c r="S139">
        <v>0</v>
      </c>
      <c r="T139">
        <v>0</v>
      </c>
      <c r="U139" s="2">
        <v>-150000</v>
      </c>
      <c r="V139" s="1">
        <v>64962</v>
      </c>
      <c r="W139" s="2">
        <v>-150000</v>
      </c>
      <c r="X139" s="1">
        <v>64962</v>
      </c>
      <c r="Y139">
        <v>341</v>
      </c>
      <c r="Z139" t="s">
        <v>208</v>
      </c>
      <c r="AA139">
        <v>0</v>
      </c>
      <c r="AB139" t="str">
        <f>""</f>
        <v/>
      </c>
      <c r="AC139">
        <v>0</v>
      </c>
      <c r="AD139" t="str">
        <f>""</f>
        <v/>
      </c>
      <c r="AE139">
        <v>0</v>
      </c>
      <c r="AF139" t="str">
        <f>""</f>
        <v/>
      </c>
      <c r="AG139">
        <v>0</v>
      </c>
      <c r="AH139" t="str">
        <f>""</f>
        <v/>
      </c>
      <c r="AI139">
        <v>0</v>
      </c>
      <c r="AJ139" t="str">
        <f>""</f>
        <v/>
      </c>
      <c r="AK139">
        <v>0</v>
      </c>
      <c r="AL139" t="str">
        <f>""</f>
        <v/>
      </c>
      <c r="AM139">
        <v>0</v>
      </c>
      <c r="AN139" t="str">
        <f>""</f>
        <v/>
      </c>
      <c r="AO139">
        <v>0</v>
      </c>
      <c r="AP139" t="str">
        <f>""</f>
        <v/>
      </c>
      <c r="AQ139">
        <v>0</v>
      </c>
      <c r="AR139" t="str">
        <f>""</f>
        <v/>
      </c>
      <c r="AS139">
        <v>0</v>
      </c>
      <c r="AT139" t="str">
        <f>""</f>
        <v/>
      </c>
      <c r="AU139" t="s">
        <v>56</v>
      </c>
      <c r="AV139" t="s">
        <v>57</v>
      </c>
      <c r="AW139">
        <v>0</v>
      </c>
      <c r="AX139" t="str">
        <f>""</f>
        <v/>
      </c>
      <c r="AY139">
        <v>2015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</row>
    <row r="140" spans="1:57" x14ac:dyDescent="0.2">
      <c r="A140">
        <v>1329310920</v>
      </c>
      <c r="B140" t="s">
        <v>210</v>
      </c>
      <c r="C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t="str">
        <f>""</f>
        <v/>
      </c>
      <c r="AA140">
        <v>0</v>
      </c>
      <c r="AB140" t="str">
        <f>""</f>
        <v/>
      </c>
      <c r="AC140">
        <v>0</v>
      </c>
      <c r="AD140" t="str">
        <f>""</f>
        <v/>
      </c>
      <c r="AE140">
        <v>0</v>
      </c>
      <c r="AF140" t="str">
        <f>""</f>
        <v/>
      </c>
      <c r="AG140">
        <v>0</v>
      </c>
      <c r="AH140" t="str">
        <f>""</f>
        <v/>
      </c>
      <c r="AI140">
        <v>0</v>
      </c>
      <c r="AJ140" t="str">
        <f>""</f>
        <v/>
      </c>
      <c r="AK140">
        <v>0</v>
      </c>
      <c r="AL140" t="str">
        <f>""</f>
        <v/>
      </c>
      <c r="AM140">
        <v>0</v>
      </c>
      <c r="AN140" t="str">
        <f>""</f>
        <v/>
      </c>
      <c r="AO140">
        <v>0</v>
      </c>
      <c r="AP140" t="str">
        <f>""</f>
        <v/>
      </c>
      <c r="AQ140">
        <v>0</v>
      </c>
      <c r="AR140" t="str">
        <f>""</f>
        <v/>
      </c>
      <c r="AS140">
        <v>0</v>
      </c>
      <c r="AT140" t="str">
        <f>""</f>
        <v/>
      </c>
      <c r="AU140" t="s">
        <v>56</v>
      </c>
      <c r="AV140" t="s">
        <v>57</v>
      </c>
      <c r="AW140">
        <v>0</v>
      </c>
      <c r="AX140" t="str">
        <f>""</f>
        <v/>
      </c>
      <c r="AY140">
        <v>2015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</row>
    <row r="141" spans="1:57" x14ac:dyDescent="0.2">
      <c r="A141">
        <v>1330000990</v>
      </c>
      <c r="B141" t="s">
        <v>211</v>
      </c>
      <c r="C141" s="2">
        <v>-76000</v>
      </c>
      <c r="D141" s="2"/>
      <c r="E141" s="2"/>
      <c r="F141" s="2"/>
      <c r="G141" s="1">
        <v>-76360</v>
      </c>
      <c r="H141">
        <v>0</v>
      </c>
      <c r="I141" s="1">
        <v>-76360</v>
      </c>
      <c r="J141">
        <v>360</v>
      </c>
      <c r="K141">
        <v>100.47</v>
      </c>
      <c r="L141" s="2">
        <v>-76000</v>
      </c>
      <c r="M141" s="1">
        <v>-76360</v>
      </c>
      <c r="N141">
        <v>0</v>
      </c>
      <c r="O141" s="1">
        <v>-76360</v>
      </c>
      <c r="P141">
        <v>360</v>
      </c>
      <c r="Q141">
        <v>100.47</v>
      </c>
      <c r="R141">
        <v>0</v>
      </c>
      <c r="S141">
        <v>0</v>
      </c>
      <c r="T141">
        <v>0</v>
      </c>
      <c r="U141" s="2">
        <v>-76000</v>
      </c>
      <c r="V141">
        <v>360</v>
      </c>
      <c r="W141" s="2">
        <v>-76000</v>
      </c>
      <c r="X141">
        <v>360</v>
      </c>
      <c r="Y141">
        <v>0</v>
      </c>
      <c r="Z141" t="str">
        <f>""</f>
        <v/>
      </c>
      <c r="AA141">
        <v>0</v>
      </c>
      <c r="AB141" t="str">
        <f>""</f>
        <v/>
      </c>
      <c r="AC141">
        <v>0</v>
      </c>
      <c r="AD141" t="str">
        <f>""</f>
        <v/>
      </c>
      <c r="AE141">
        <v>0</v>
      </c>
      <c r="AF141" t="str">
        <f>""</f>
        <v/>
      </c>
      <c r="AG141">
        <v>0</v>
      </c>
      <c r="AH141" t="str">
        <f>""</f>
        <v/>
      </c>
      <c r="AI141">
        <v>0</v>
      </c>
      <c r="AJ141" t="str">
        <f>""</f>
        <v/>
      </c>
      <c r="AK141">
        <v>0</v>
      </c>
      <c r="AL141" t="str">
        <f>""</f>
        <v/>
      </c>
      <c r="AM141">
        <v>0</v>
      </c>
      <c r="AN141" t="str">
        <f>""</f>
        <v/>
      </c>
      <c r="AO141">
        <v>0</v>
      </c>
      <c r="AP141" t="str">
        <f>""</f>
        <v/>
      </c>
      <c r="AQ141">
        <v>0</v>
      </c>
      <c r="AR141" t="str">
        <f>""</f>
        <v/>
      </c>
      <c r="AS141">
        <v>0</v>
      </c>
      <c r="AT141" t="str">
        <f>""</f>
        <v/>
      </c>
      <c r="AU141" t="s">
        <v>56</v>
      </c>
      <c r="AV141" t="s">
        <v>57</v>
      </c>
      <c r="AW141">
        <v>0</v>
      </c>
      <c r="AX141" t="str">
        <f>""</f>
        <v/>
      </c>
      <c r="AY141">
        <v>2015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</row>
    <row r="142" spans="1:57" x14ac:dyDescent="0.2">
      <c r="A142">
        <v>1334000940</v>
      </c>
      <c r="B142" t="s">
        <v>212</v>
      </c>
      <c r="C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t="str">
        <f>""</f>
        <v/>
      </c>
      <c r="AA142">
        <v>0</v>
      </c>
      <c r="AB142" t="str">
        <f>""</f>
        <v/>
      </c>
      <c r="AC142">
        <v>0</v>
      </c>
      <c r="AD142" t="str">
        <f>""</f>
        <v/>
      </c>
      <c r="AE142">
        <v>0</v>
      </c>
      <c r="AF142" t="str">
        <f>""</f>
        <v/>
      </c>
      <c r="AG142">
        <v>0</v>
      </c>
      <c r="AH142" t="str">
        <f>""</f>
        <v/>
      </c>
      <c r="AI142">
        <v>0</v>
      </c>
      <c r="AJ142" t="str">
        <f>""</f>
        <v/>
      </c>
      <c r="AK142">
        <v>0</v>
      </c>
      <c r="AL142" t="str">
        <f>""</f>
        <v/>
      </c>
      <c r="AM142">
        <v>0</v>
      </c>
      <c r="AN142" t="str">
        <f>""</f>
        <v/>
      </c>
      <c r="AO142">
        <v>0</v>
      </c>
      <c r="AP142" t="str">
        <f>""</f>
        <v/>
      </c>
      <c r="AQ142">
        <v>0</v>
      </c>
      <c r="AR142" t="str">
        <f>""</f>
        <v/>
      </c>
      <c r="AS142">
        <v>0</v>
      </c>
      <c r="AT142" t="str">
        <f>""</f>
        <v/>
      </c>
      <c r="AU142" t="s">
        <v>56</v>
      </c>
      <c r="AV142" t="s">
        <v>57</v>
      </c>
      <c r="AW142">
        <v>0</v>
      </c>
      <c r="AX142" t="str">
        <f>""</f>
        <v/>
      </c>
      <c r="AY142">
        <v>2015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</row>
    <row r="143" spans="1:57" x14ac:dyDescent="0.2">
      <c r="A143">
        <v>1334000990</v>
      </c>
      <c r="B143" t="s">
        <v>213</v>
      </c>
      <c r="C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t="str">
        <f>""</f>
        <v/>
      </c>
      <c r="AA143">
        <v>0</v>
      </c>
      <c r="AB143" t="str">
        <f>""</f>
        <v/>
      </c>
      <c r="AC143">
        <v>0</v>
      </c>
      <c r="AD143" t="str">
        <f>""</f>
        <v/>
      </c>
      <c r="AE143">
        <v>0</v>
      </c>
      <c r="AF143" t="str">
        <f>""</f>
        <v/>
      </c>
      <c r="AG143">
        <v>0</v>
      </c>
      <c r="AH143" t="str">
        <f>""</f>
        <v/>
      </c>
      <c r="AI143">
        <v>0</v>
      </c>
      <c r="AJ143" t="str">
        <f>""</f>
        <v/>
      </c>
      <c r="AK143">
        <v>0</v>
      </c>
      <c r="AL143" t="str">
        <f>""</f>
        <v/>
      </c>
      <c r="AM143">
        <v>0</v>
      </c>
      <c r="AN143" t="str">
        <f>""</f>
        <v/>
      </c>
      <c r="AO143">
        <v>0</v>
      </c>
      <c r="AP143" t="str">
        <f>""</f>
        <v/>
      </c>
      <c r="AQ143">
        <v>0</v>
      </c>
      <c r="AR143" t="str">
        <f>""</f>
        <v/>
      </c>
      <c r="AS143">
        <v>0</v>
      </c>
      <c r="AT143" t="str">
        <f>""</f>
        <v/>
      </c>
      <c r="AU143" t="s">
        <v>56</v>
      </c>
      <c r="AV143" t="s">
        <v>57</v>
      </c>
      <c r="AW143">
        <v>0</v>
      </c>
      <c r="AX143" t="str">
        <f>""</f>
        <v/>
      </c>
      <c r="AY143">
        <v>2015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</row>
    <row r="144" spans="1:57" x14ac:dyDescent="0.2">
      <c r="A144">
        <v>1341000930</v>
      </c>
      <c r="B144" t="s">
        <v>214</v>
      </c>
      <c r="C144" s="2">
        <v>-2400000</v>
      </c>
      <c r="D144" s="2"/>
      <c r="E144" s="2"/>
      <c r="F144" s="2"/>
      <c r="G144" s="1">
        <v>-2262055</v>
      </c>
      <c r="H144">
        <v>0</v>
      </c>
      <c r="I144" s="1">
        <v>-2262055</v>
      </c>
      <c r="J144" s="1">
        <v>-137945</v>
      </c>
      <c r="K144">
        <v>94.25</v>
      </c>
      <c r="L144" s="2">
        <v>-2400000</v>
      </c>
      <c r="M144" s="1">
        <v>-2262055</v>
      </c>
      <c r="N144">
        <v>0</v>
      </c>
      <c r="O144" s="1">
        <v>-2262055</v>
      </c>
      <c r="P144" s="1">
        <v>-137945</v>
      </c>
      <c r="Q144">
        <v>94.25</v>
      </c>
      <c r="R144">
        <v>0</v>
      </c>
      <c r="S144">
        <v>0</v>
      </c>
      <c r="T144">
        <v>0</v>
      </c>
      <c r="U144" s="2">
        <v>-2400000</v>
      </c>
      <c r="V144" s="1">
        <v>-137945</v>
      </c>
      <c r="W144" s="2">
        <v>-2400000</v>
      </c>
      <c r="X144" s="1">
        <v>-137945</v>
      </c>
      <c r="Y144">
        <v>421</v>
      </c>
      <c r="Z144" t="s">
        <v>215</v>
      </c>
      <c r="AA144">
        <v>0</v>
      </c>
      <c r="AB144" t="str">
        <f>""</f>
        <v/>
      </c>
      <c r="AC144">
        <v>0</v>
      </c>
      <c r="AD144" t="str">
        <f>""</f>
        <v/>
      </c>
      <c r="AE144">
        <v>0</v>
      </c>
      <c r="AF144" t="str">
        <f>""</f>
        <v/>
      </c>
      <c r="AG144">
        <v>0</v>
      </c>
      <c r="AH144" t="str">
        <f>""</f>
        <v/>
      </c>
      <c r="AI144">
        <v>0</v>
      </c>
      <c r="AJ144" t="str">
        <f>""</f>
        <v/>
      </c>
      <c r="AK144">
        <v>0</v>
      </c>
      <c r="AL144" t="str">
        <f>""</f>
        <v/>
      </c>
      <c r="AM144">
        <v>0</v>
      </c>
      <c r="AN144" t="str">
        <f>""</f>
        <v/>
      </c>
      <c r="AO144">
        <v>0</v>
      </c>
      <c r="AP144" t="str">
        <f>""</f>
        <v/>
      </c>
      <c r="AQ144">
        <v>0</v>
      </c>
      <c r="AR144" t="str">
        <f>""</f>
        <v/>
      </c>
      <c r="AS144">
        <v>0</v>
      </c>
      <c r="AT144" t="str">
        <f>""</f>
        <v/>
      </c>
      <c r="AU144" t="s">
        <v>56</v>
      </c>
      <c r="AV144" t="s">
        <v>57</v>
      </c>
      <c r="AW144">
        <v>0</v>
      </c>
      <c r="AX144" t="str">
        <f>""</f>
        <v/>
      </c>
      <c r="AY144">
        <v>2015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</row>
    <row r="145" spans="1:57" x14ac:dyDescent="0.2">
      <c r="A145">
        <v>1341001930</v>
      </c>
      <c r="B145" t="s">
        <v>216</v>
      </c>
      <c r="C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t="str">
        <f>""</f>
        <v/>
      </c>
      <c r="AA145">
        <v>0</v>
      </c>
      <c r="AB145" t="str">
        <f>""</f>
        <v/>
      </c>
      <c r="AC145">
        <v>0</v>
      </c>
      <c r="AD145" t="str">
        <f>""</f>
        <v/>
      </c>
      <c r="AE145">
        <v>0</v>
      </c>
      <c r="AF145" t="str">
        <f>""</f>
        <v/>
      </c>
      <c r="AG145">
        <v>0</v>
      </c>
      <c r="AH145" t="str">
        <f>""</f>
        <v/>
      </c>
      <c r="AI145">
        <v>0</v>
      </c>
      <c r="AJ145" t="str">
        <f>""</f>
        <v/>
      </c>
      <c r="AK145">
        <v>0</v>
      </c>
      <c r="AL145" t="str">
        <f>""</f>
        <v/>
      </c>
      <c r="AM145">
        <v>0</v>
      </c>
      <c r="AN145" t="str">
        <f>""</f>
        <v/>
      </c>
      <c r="AO145">
        <v>0</v>
      </c>
      <c r="AP145" t="str">
        <f>""</f>
        <v/>
      </c>
      <c r="AQ145">
        <v>0</v>
      </c>
      <c r="AR145" t="str">
        <f>""</f>
        <v/>
      </c>
      <c r="AS145">
        <v>0</v>
      </c>
      <c r="AT145" t="str">
        <f>""</f>
        <v/>
      </c>
      <c r="AU145" t="s">
        <v>56</v>
      </c>
      <c r="AV145" t="s">
        <v>57</v>
      </c>
      <c r="AW145">
        <v>0</v>
      </c>
      <c r="AX145" t="str">
        <f>""</f>
        <v/>
      </c>
      <c r="AY145">
        <v>2015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</row>
    <row r="146" spans="1:57" x14ac:dyDescent="0.2">
      <c r="A146">
        <v>1342200220</v>
      </c>
      <c r="B146" t="s">
        <v>217</v>
      </c>
      <c r="C146" s="2">
        <v>-13000</v>
      </c>
      <c r="D146" s="2"/>
      <c r="E146" s="2"/>
      <c r="F146" s="2"/>
      <c r="G146" s="1">
        <v>-8875</v>
      </c>
      <c r="H146">
        <v>0</v>
      </c>
      <c r="I146" s="1">
        <v>-8875</v>
      </c>
      <c r="J146" s="1">
        <v>-4125</v>
      </c>
      <c r="K146">
        <v>68.260000000000005</v>
      </c>
      <c r="L146" s="2">
        <v>-13000</v>
      </c>
      <c r="M146" s="1">
        <v>-8875</v>
      </c>
      <c r="N146">
        <v>0</v>
      </c>
      <c r="O146" s="1">
        <v>-8875</v>
      </c>
      <c r="P146" s="1">
        <v>-4125</v>
      </c>
      <c r="Q146">
        <v>68.260000000000005</v>
      </c>
      <c r="R146">
        <v>0</v>
      </c>
      <c r="S146">
        <v>0</v>
      </c>
      <c r="T146">
        <v>0</v>
      </c>
      <c r="U146" s="2">
        <v>-13000</v>
      </c>
      <c r="V146" s="1">
        <v>-4125</v>
      </c>
      <c r="W146" s="2">
        <v>-13000</v>
      </c>
      <c r="X146" s="1">
        <v>-4125</v>
      </c>
      <c r="Y146">
        <v>0</v>
      </c>
      <c r="Z146" t="str">
        <f>""</f>
        <v/>
      </c>
      <c r="AA146">
        <v>0</v>
      </c>
      <c r="AB146" t="str">
        <f>""</f>
        <v/>
      </c>
      <c r="AC146">
        <v>0</v>
      </c>
      <c r="AD146" t="str">
        <f>""</f>
        <v/>
      </c>
      <c r="AE146">
        <v>0</v>
      </c>
      <c r="AF146" t="str">
        <f>""</f>
        <v/>
      </c>
      <c r="AG146">
        <v>0</v>
      </c>
      <c r="AH146" t="str">
        <f>""</f>
        <v/>
      </c>
      <c r="AI146">
        <v>0</v>
      </c>
      <c r="AJ146" t="str">
        <f>""</f>
        <v/>
      </c>
      <c r="AK146">
        <v>0</v>
      </c>
      <c r="AL146" t="str">
        <f>""</f>
        <v/>
      </c>
      <c r="AM146">
        <v>0</v>
      </c>
      <c r="AN146" t="str">
        <f>""</f>
        <v/>
      </c>
      <c r="AO146">
        <v>0</v>
      </c>
      <c r="AP146" t="str">
        <f>""</f>
        <v/>
      </c>
      <c r="AQ146">
        <v>0</v>
      </c>
      <c r="AR146" t="str">
        <f>""</f>
        <v/>
      </c>
      <c r="AS146">
        <v>0</v>
      </c>
      <c r="AT146" t="str">
        <f>""</f>
        <v/>
      </c>
      <c r="AU146" t="s">
        <v>56</v>
      </c>
      <c r="AV146" t="s">
        <v>57</v>
      </c>
      <c r="AW146">
        <v>0</v>
      </c>
      <c r="AX146" t="str">
        <f>""</f>
        <v/>
      </c>
      <c r="AY146">
        <v>2015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</row>
    <row r="147" spans="1:57" x14ac:dyDescent="0.2">
      <c r="A147">
        <v>1342200930</v>
      </c>
      <c r="B147" t="s">
        <v>218</v>
      </c>
      <c r="C147" s="2">
        <v>-125000</v>
      </c>
      <c r="D147" s="2"/>
      <c r="E147" s="2"/>
      <c r="F147" s="2"/>
      <c r="G147" s="1">
        <v>-460987</v>
      </c>
      <c r="H147">
        <v>0</v>
      </c>
      <c r="I147" s="1">
        <v>-460987</v>
      </c>
      <c r="J147" s="1">
        <v>335987</v>
      </c>
      <c r="K147">
        <v>368.78</v>
      </c>
      <c r="L147" s="2">
        <v>-125000</v>
      </c>
      <c r="M147" s="1">
        <v>-460987</v>
      </c>
      <c r="N147">
        <v>0</v>
      </c>
      <c r="O147" s="1">
        <v>-460987</v>
      </c>
      <c r="P147" s="1">
        <v>335987</v>
      </c>
      <c r="Q147">
        <v>368.78</v>
      </c>
      <c r="R147">
        <v>0</v>
      </c>
      <c r="S147">
        <v>0</v>
      </c>
      <c r="T147">
        <v>0</v>
      </c>
      <c r="U147" s="2">
        <v>-125000</v>
      </c>
      <c r="V147" s="1">
        <v>335987</v>
      </c>
      <c r="W147" s="2">
        <v>-125000</v>
      </c>
      <c r="X147" s="1">
        <v>335987</v>
      </c>
      <c r="Y147">
        <v>421</v>
      </c>
      <c r="Z147" t="s">
        <v>215</v>
      </c>
      <c r="AA147">
        <v>0</v>
      </c>
      <c r="AB147" t="str">
        <f>""</f>
        <v/>
      </c>
      <c r="AC147">
        <v>0</v>
      </c>
      <c r="AD147" t="str">
        <f>""</f>
        <v/>
      </c>
      <c r="AE147">
        <v>0</v>
      </c>
      <c r="AF147" t="str">
        <f>""</f>
        <v/>
      </c>
      <c r="AG147">
        <v>0</v>
      </c>
      <c r="AH147" t="str">
        <f>""</f>
        <v/>
      </c>
      <c r="AI147">
        <v>0</v>
      </c>
      <c r="AJ147" t="str">
        <f>""</f>
        <v/>
      </c>
      <c r="AK147">
        <v>0</v>
      </c>
      <c r="AL147" t="str">
        <f>""</f>
        <v/>
      </c>
      <c r="AM147">
        <v>0</v>
      </c>
      <c r="AN147" t="str">
        <f>""</f>
        <v/>
      </c>
      <c r="AO147">
        <v>0</v>
      </c>
      <c r="AP147" t="str">
        <f>""</f>
        <v/>
      </c>
      <c r="AQ147">
        <v>0</v>
      </c>
      <c r="AR147" t="str">
        <f>""</f>
        <v/>
      </c>
      <c r="AS147">
        <v>0</v>
      </c>
      <c r="AT147" t="str">
        <f>""</f>
        <v/>
      </c>
      <c r="AU147" t="s">
        <v>56</v>
      </c>
      <c r="AV147" t="s">
        <v>57</v>
      </c>
      <c r="AW147">
        <v>0</v>
      </c>
      <c r="AX147" t="str">
        <f>""</f>
        <v/>
      </c>
      <c r="AY147">
        <v>2015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</row>
    <row r="148" spans="1:57" x14ac:dyDescent="0.2">
      <c r="A148">
        <v>1342300220</v>
      </c>
      <c r="B148" t="s">
        <v>219</v>
      </c>
      <c r="C148">
        <v>0</v>
      </c>
      <c r="G148" s="1">
        <v>-3660</v>
      </c>
      <c r="H148">
        <v>0</v>
      </c>
      <c r="I148" s="1">
        <v>-3660</v>
      </c>
      <c r="J148" s="1">
        <v>3660</v>
      </c>
      <c r="K148">
        <v>0</v>
      </c>
      <c r="L148">
        <v>0</v>
      </c>
      <c r="M148" s="1">
        <v>-3660</v>
      </c>
      <c r="N148">
        <v>0</v>
      </c>
      <c r="O148" s="1">
        <v>-3660</v>
      </c>
      <c r="P148" s="1">
        <v>3660</v>
      </c>
      <c r="Q148">
        <v>0</v>
      </c>
      <c r="R148">
        <v>0</v>
      </c>
      <c r="S148">
        <v>0</v>
      </c>
      <c r="T148">
        <v>0</v>
      </c>
      <c r="U148">
        <v>0</v>
      </c>
      <c r="V148" s="1">
        <v>3660</v>
      </c>
      <c r="W148">
        <v>0</v>
      </c>
      <c r="X148" s="1">
        <v>3660</v>
      </c>
      <c r="Y148">
        <v>421</v>
      </c>
      <c r="Z148" t="s">
        <v>215</v>
      </c>
      <c r="AA148">
        <v>0</v>
      </c>
      <c r="AB148" t="str">
        <f>""</f>
        <v/>
      </c>
      <c r="AC148">
        <v>0</v>
      </c>
      <c r="AD148" t="str">
        <f>""</f>
        <v/>
      </c>
      <c r="AE148">
        <v>0</v>
      </c>
      <c r="AF148" t="str">
        <f>""</f>
        <v/>
      </c>
      <c r="AG148">
        <v>0</v>
      </c>
      <c r="AH148" t="str">
        <f>""</f>
        <v/>
      </c>
      <c r="AI148">
        <v>0</v>
      </c>
      <c r="AJ148" t="str">
        <f>""</f>
        <v/>
      </c>
      <c r="AK148">
        <v>0</v>
      </c>
      <c r="AL148" t="str">
        <f>""</f>
        <v/>
      </c>
      <c r="AM148">
        <v>0</v>
      </c>
      <c r="AN148" t="str">
        <f>""</f>
        <v/>
      </c>
      <c r="AO148">
        <v>0</v>
      </c>
      <c r="AP148" t="str">
        <f>""</f>
        <v/>
      </c>
      <c r="AQ148">
        <v>0</v>
      </c>
      <c r="AR148" t="str">
        <f>""</f>
        <v/>
      </c>
      <c r="AS148">
        <v>0</v>
      </c>
      <c r="AT148" t="str">
        <f>""</f>
        <v/>
      </c>
      <c r="AU148" t="s">
        <v>56</v>
      </c>
      <c r="AV148" t="s">
        <v>57</v>
      </c>
      <c r="AW148">
        <v>0</v>
      </c>
      <c r="AX148" t="str">
        <f>""</f>
        <v/>
      </c>
      <c r="AY148">
        <v>2015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</row>
    <row r="149" spans="1:57" x14ac:dyDescent="0.2">
      <c r="A149">
        <v>1342400930</v>
      </c>
      <c r="B149" t="s">
        <v>220</v>
      </c>
      <c r="C149" s="2">
        <v>-39000</v>
      </c>
      <c r="D149" s="2"/>
      <c r="E149" s="2"/>
      <c r="F149" s="2"/>
      <c r="G149" s="1">
        <v>-54503</v>
      </c>
      <c r="H149">
        <v>0</v>
      </c>
      <c r="I149" s="1">
        <v>-54503</v>
      </c>
      <c r="J149" s="1">
        <v>15503</v>
      </c>
      <c r="K149">
        <v>139.75</v>
      </c>
      <c r="L149" s="2">
        <v>-39000</v>
      </c>
      <c r="M149" s="1">
        <v>-54503</v>
      </c>
      <c r="N149">
        <v>0</v>
      </c>
      <c r="O149" s="1">
        <v>-54503</v>
      </c>
      <c r="P149" s="1">
        <v>15503</v>
      </c>
      <c r="Q149">
        <v>139.75</v>
      </c>
      <c r="R149">
        <v>0</v>
      </c>
      <c r="S149">
        <v>0</v>
      </c>
      <c r="T149">
        <v>0</v>
      </c>
      <c r="U149" s="2">
        <v>-39000</v>
      </c>
      <c r="V149" s="1">
        <v>15503</v>
      </c>
      <c r="W149" s="2">
        <v>-39000</v>
      </c>
      <c r="X149" s="1">
        <v>15503</v>
      </c>
      <c r="Y149">
        <v>421</v>
      </c>
      <c r="Z149" t="s">
        <v>215</v>
      </c>
      <c r="AA149">
        <v>0</v>
      </c>
      <c r="AB149" t="str">
        <f>""</f>
        <v/>
      </c>
      <c r="AC149">
        <v>0</v>
      </c>
      <c r="AD149" t="str">
        <f>""</f>
        <v/>
      </c>
      <c r="AE149">
        <v>0</v>
      </c>
      <c r="AF149" t="str">
        <f>""</f>
        <v/>
      </c>
      <c r="AG149">
        <v>0</v>
      </c>
      <c r="AH149" t="str">
        <f>""</f>
        <v/>
      </c>
      <c r="AI149">
        <v>0</v>
      </c>
      <c r="AJ149" t="str">
        <f>""</f>
        <v/>
      </c>
      <c r="AK149">
        <v>0</v>
      </c>
      <c r="AL149" t="str">
        <f>""</f>
        <v/>
      </c>
      <c r="AM149">
        <v>0</v>
      </c>
      <c r="AN149" t="str">
        <f>""</f>
        <v/>
      </c>
      <c r="AO149">
        <v>0</v>
      </c>
      <c r="AP149" t="str">
        <f>""</f>
        <v/>
      </c>
      <c r="AQ149">
        <v>0</v>
      </c>
      <c r="AR149" t="str">
        <f>""</f>
        <v/>
      </c>
      <c r="AS149">
        <v>0</v>
      </c>
      <c r="AT149" t="str">
        <f>""</f>
        <v/>
      </c>
      <c r="AU149" t="s">
        <v>56</v>
      </c>
      <c r="AV149" t="s">
        <v>57</v>
      </c>
      <c r="AW149">
        <v>0</v>
      </c>
      <c r="AX149" t="str">
        <f>""</f>
        <v/>
      </c>
      <c r="AY149">
        <v>2015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</row>
    <row r="150" spans="1:57" x14ac:dyDescent="0.2">
      <c r="A150">
        <v>1343500420</v>
      </c>
      <c r="B150" t="s">
        <v>221</v>
      </c>
      <c r="C150" s="2">
        <v>-10000</v>
      </c>
      <c r="D150" s="2"/>
      <c r="E150" s="2"/>
      <c r="F150" s="2"/>
      <c r="G150" s="1">
        <v>-8374</v>
      </c>
      <c r="H150">
        <v>0</v>
      </c>
      <c r="I150" s="1">
        <v>-8374</v>
      </c>
      <c r="J150" s="1">
        <v>-1626</v>
      </c>
      <c r="K150">
        <v>83.74</v>
      </c>
      <c r="L150" s="2">
        <v>-10000</v>
      </c>
      <c r="M150" s="1">
        <v>-8374</v>
      </c>
      <c r="N150">
        <v>0</v>
      </c>
      <c r="O150" s="1">
        <v>-8374</v>
      </c>
      <c r="P150" s="1">
        <v>-1626</v>
      </c>
      <c r="Q150">
        <v>83.74</v>
      </c>
      <c r="R150">
        <v>0</v>
      </c>
      <c r="S150">
        <v>0</v>
      </c>
      <c r="T150">
        <v>0</v>
      </c>
      <c r="U150" s="2">
        <v>-10000</v>
      </c>
      <c r="V150" s="1">
        <v>-1626</v>
      </c>
      <c r="W150" s="2">
        <v>-10000</v>
      </c>
      <c r="X150" s="1">
        <v>-1626</v>
      </c>
      <c r="Y150">
        <v>421</v>
      </c>
      <c r="Z150" t="s">
        <v>215</v>
      </c>
      <c r="AA150">
        <v>0</v>
      </c>
      <c r="AB150" t="str">
        <f>""</f>
        <v/>
      </c>
      <c r="AC150">
        <v>0</v>
      </c>
      <c r="AD150" t="str">
        <f>""</f>
        <v/>
      </c>
      <c r="AE150">
        <v>0</v>
      </c>
      <c r="AF150" t="str">
        <f>""</f>
        <v/>
      </c>
      <c r="AG150">
        <v>0</v>
      </c>
      <c r="AH150" t="str">
        <f>""</f>
        <v/>
      </c>
      <c r="AI150">
        <v>0</v>
      </c>
      <c r="AJ150" t="str">
        <f>""</f>
        <v/>
      </c>
      <c r="AK150">
        <v>0</v>
      </c>
      <c r="AL150" t="str">
        <f>""</f>
        <v/>
      </c>
      <c r="AM150">
        <v>0</v>
      </c>
      <c r="AN150" t="str">
        <f>""</f>
        <v/>
      </c>
      <c r="AO150">
        <v>0</v>
      </c>
      <c r="AP150" t="str">
        <f>""</f>
        <v/>
      </c>
      <c r="AQ150">
        <v>0</v>
      </c>
      <c r="AR150" t="str">
        <f>""</f>
        <v/>
      </c>
      <c r="AS150">
        <v>0</v>
      </c>
      <c r="AT150" t="str">
        <f>""</f>
        <v/>
      </c>
      <c r="AU150" t="s">
        <v>56</v>
      </c>
      <c r="AV150" t="s">
        <v>57</v>
      </c>
      <c r="AW150">
        <v>0</v>
      </c>
      <c r="AX150" t="str">
        <f>""</f>
        <v/>
      </c>
      <c r="AY150">
        <v>2015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</row>
    <row r="151" spans="1:57" x14ac:dyDescent="0.2">
      <c r="A151">
        <v>1343500930</v>
      </c>
      <c r="B151" t="s">
        <v>222</v>
      </c>
      <c r="C151" s="2">
        <v>-900000</v>
      </c>
      <c r="D151" s="2"/>
      <c r="E151" s="2"/>
      <c r="F151" s="2"/>
      <c r="G151" s="1">
        <v>-961151</v>
      </c>
      <c r="H151">
        <v>0</v>
      </c>
      <c r="I151" s="1">
        <v>-961151</v>
      </c>
      <c r="J151" s="1">
        <v>61151</v>
      </c>
      <c r="K151">
        <v>106.79</v>
      </c>
      <c r="L151" s="2">
        <v>-900000</v>
      </c>
      <c r="M151" s="1">
        <v>-961151</v>
      </c>
      <c r="N151">
        <v>0</v>
      </c>
      <c r="O151" s="1">
        <v>-961151</v>
      </c>
      <c r="P151" s="1">
        <v>61151</v>
      </c>
      <c r="Q151">
        <v>106.79</v>
      </c>
      <c r="R151">
        <v>0</v>
      </c>
      <c r="S151">
        <v>0</v>
      </c>
      <c r="T151">
        <v>0</v>
      </c>
      <c r="U151" s="2">
        <v>-900000</v>
      </c>
      <c r="V151" s="1">
        <v>61151</v>
      </c>
      <c r="W151" s="2">
        <v>-900000</v>
      </c>
      <c r="X151" s="1">
        <v>61151</v>
      </c>
      <c r="Y151">
        <v>421</v>
      </c>
      <c r="Z151" t="s">
        <v>215</v>
      </c>
      <c r="AA151">
        <v>0</v>
      </c>
      <c r="AB151" t="str">
        <f>""</f>
        <v/>
      </c>
      <c r="AC151">
        <v>0</v>
      </c>
      <c r="AD151" t="str">
        <f>""</f>
        <v/>
      </c>
      <c r="AE151">
        <v>0</v>
      </c>
      <c r="AF151" t="str">
        <f>""</f>
        <v/>
      </c>
      <c r="AG151">
        <v>0</v>
      </c>
      <c r="AH151" t="str">
        <f>""</f>
        <v/>
      </c>
      <c r="AI151">
        <v>0</v>
      </c>
      <c r="AJ151" t="str">
        <f>""</f>
        <v/>
      </c>
      <c r="AK151">
        <v>0</v>
      </c>
      <c r="AL151" t="str">
        <f>""</f>
        <v/>
      </c>
      <c r="AM151">
        <v>0</v>
      </c>
      <c r="AN151" t="str">
        <f>""</f>
        <v/>
      </c>
      <c r="AO151">
        <v>0</v>
      </c>
      <c r="AP151" t="str">
        <f>""</f>
        <v/>
      </c>
      <c r="AQ151">
        <v>0</v>
      </c>
      <c r="AR151" t="str">
        <f>""</f>
        <v/>
      </c>
      <c r="AS151">
        <v>0</v>
      </c>
      <c r="AT151" t="str">
        <f>""</f>
        <v/>
      </c>
      <c r="AU151" t="s">
        <v>56</v>
      </c>
      <c r="AV151" t="s">
        <v>57</v>
      </c>
      <c r="AW151">
        <v>0</v>
      </c>
      <c r="AX151" t="str">
        <f>""</f>
        <v/>
      </c>
      <c r="AY151">
        <v>2015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</row>
    <row r="152" spans="1:57" x14ac:dyDescent="0.2">
      <c r="A152">
        <v>1343800930</v>
      </c>
      <c r="B152" t="s">
        <v>223</v>
      </c>
      <c r="C152" s="2">
        <v>-1800000</v>
      </c>
      <c r="D152" s="2"/>
      <c r="E152" s="2"/>
      <c r="F152" s="2"/>
      <c r="G152" s="1">
        <v>-1650612</v>
      </c>
      <c r="H152">
        <v>0</v>
      </c>
      <c r="I152" s="1">
        <v>-1650612</v>
      </c>
      <c r="J152" s="1">
        <v>-149388</v>
      </c>
      <c r="K152">
        <v>91.7</v>
      </c>
      <c r="L152" s="2">
        <v>-1800000</v>
      </c>
      <c r="M152" s="1">
        <v>-1650612</v>
      </c>
      <c r="N152">
        <v>0</v>
      </c>
      <c r="O152" s="1">
        <v>-1650612</v>
      </c>
      <c r="P152" s="1">
        <v>-149388</v>
      </c>
      <c r="Q152">
        <v>91.7</v>
      </c>
      <c r="R152">
        <v>0</v>
      </c>
      <c r="S152">
        <v>0</v>
      </c>
      <c r="T152">
        <v>0</v>
      </c>
      <c r="U152" s="2">
        <v>-1800000</v>
      </c>
      <c r="V152" s="1">
        <v>-149388</v>
      </c>
      <c r="W152" s="2">
        <v>-1800000</v>
      </c>
      <c r="X152" s="1">
        <v>-149388</v>
      </c>
      <c r="Y152">
        <v>421</v>
      </c>
      <c r="Z152" t="s">
        <v>215</v>
      </c>
      <c r="AA152">
        <v>0</v>
      </c>
      <c r="AB152" t="str">
        <f>""</f>
        <v/>
      </c>
      <c r="AC152">
        <v>0</v>
      </c>
      <c r="AD152" t="str">
        <f>""</f>
        <v/>
      </c>
      <c r="AE152">
        <v>0</v>
      </c>
      <c r="AF152" t="str">
        <f>""</f>
        <v/>
      </c>
      <c r="AG152">
        <v>0</v>
      </c>
      <c r="AH152" t="str">
        <f>""</f>
        <v/>
      </c>
      <c r="AI152">
        <v>0</v>
      </c>
      <c r="AJ152" t="str">
        <f>""</f>
        <v/>
      </c>
      <c r="AK152">
        <v>0</v>
      </c>
      <c r="AL152" t="str">
        <f>""</f>
        <v/>
      </c>
      <c r="AM152">
        <v>0</v>
      </c>
      <c r="AN152" t="str">
        <f>""</f>
        <v/>
      </c>
      <c r="AO152">
        <v>0</v>
      </c>
      <c r="AP152" t="str">
        <f>""</f>
        <v/>
      </c>
      <c r="AQ152">
        <v>0</v>
      </c>
      <c r="AR152" t="str">
        <f>""</f>
        <v/>
      </c>
      <c r="AS152">
        <v>0</v>
      </c>
      <c r="AT152" t="str">
        <f>""</f>
        <v/>
      </c>
      <c r="AU152" t="s">
        <v>56</v>
      </c>
      <c r="AV152" t="s">
        <v>57</v>
      </c>
      <c r="AW152">
        <v>0</v>
      </c>
      <c r="AX152" t="str">
        <f>""</f>
        <v/>
      </c>
      <c r="AY152">
        <v>2015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</row>
    <row r="153" spans="1:57" x14ac:dyDescent="0.2">
      <c r="A153">
        <v>1343801930</v>
      </c>
      <c r="B153" t="s">
        <v>224</v>
      </c>
      <c r="C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t="str">
        <f>""</f>
        <v/>
      </c>
      <c r="AA153">
        <v>0</v>
      </c>
      <c r="AB153" t="str">
        <f>""</f>
        <v/>
      </c>
      <c r="AC153">
        <v>0</v>
      </c>
      <c r="AD153" t="str">
        <f>""</f>
        <v/>
      </c>
      <c r="AE153">
        <v>0</v>
      </c>
      <c r="AF153" t="str">
        <f>""</f>
        <v/>
      </c>
      <c r="AG153">
        <v>0</v>
      </c>
      <c r="AH153" t="str">
        <f>""</f>
        <v/>
      </c>
      <c r="AI153">
        <v>0</v>
      </c>
      <c r="AJ153" t="str">
        <f>""</f>
        <v/>
      </c>
      <c r="AK153">
        <v>0</v>
      </c>
      <c r="AL153" t="str">
        <f>""</f>
        <v/>
      </c>
      <c r="AM153">
        <v>0</v>
      </c>
      <c r="AN153" t="str">
        <f>""</f>
        <v/>
      </c>
      <c r="AO153">
        <v>0</v>
      </c>
      <c r="AP153" t="str">
        <f>""</f>
        <v/>
      </c>
      <c r="AQ153">
        <v>0</v>
      </c>
      <c r="AR153" t="str">
        <f>""</f>
        <v/>
      </c>
      <c r="AS153">
        <v>0</v>
      </c>
      <c r="AT153" t="str">
        <f>""</f>
        <v/>
      </c>
      <c r="AU153" t="s">
        <v>56</v>
      </c>
      <c r="AV153" t="s">
        <v>57</v>
      </c>
      <c r="AW153">
        <v>0</v>
      </c>
      <c r="AX153" t="str">
        <f>""</f>
        <v/>
      </c>
      <c r="AY153">
        <v>2015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</row>
    <row r="154" spans="1:57" x14ac:dyDescent="0.2">
      <c r="A154">
        <v>1343900930</v>
      </c>
      <c r="B154" t="s">
        <v>225</v>
      </c>
      <c r="C154" s="2">
        <v>-1400000</v>
      </c>
      <c r="D154" s="2"/>
      <c r="E154" s="2"/>
      <c r="F154" s="2"/>
      <c r="G154" s="1">
        <v>-1403227</v>
      </c>
      <c r="H154">
        <v>0</v>
      </c>
      <c r="I154" s="1">
        <v>-1403227</v>
      </c>
      <c r="J154" s="1">
        <v>3227</v>
      </c>
      <c r="K154">
        <v>100.23</v>
      </c>
      <c r="L154" s="2">
        <v>-1400000</v>
      </c>
      <c r="M154" s="1">
        <v>-1403227</v>
      </c>
      <c r="N154">
        <v>0</v>
      </c>
      <c r="O154" s="1">
        <v>-1403227</v>
      </c>
      <c r="P154" s="1">
        <v>3227</v>
      </c>
      <c r="Q154">
        <v>100.23</v>
      </c>
      <c r="R154">
        <v>0</v>
      </c>
      <c r="S154">
        <v>0</v>
      </c>
      <c r="T154">
        <v>0</v>
      </c>
      <c r="U154" s="2">
        <v>-1400000</v>
      </c>
      <c r="V154" s="1">
        <v>3227</v>
      </c>
      <c r="W154" s="2">
        <v>-1400000</v>
      </c>
      <c r="X154" s="1">
        <v>3227</v>
      </c>
      <c r="Y154">
        <v>421</v>
      </c>
      <c r="Z154" t="s">
        <v>215</v>
      </c>
      <c r="AA154">
        <v>0</v>
      </c>
      <c r="AB154" t="str">
        <f>""</f>
        <v/>
      </c>
      <c r="AC154">
        <v>0</v>
      </c>
      <c r="AD154" t="str">
        <f>""</f>
        <v/>
      </c>
      <c r="AE154">
        <v>0</v>
      </c>
      <c r="AF154" t="str">
        <f>""</f>
        <v/>
      </c>
      <c r="AG154">
        <v>0</v>
      </c>
      <c r="AH154" t="str">
        <f>""</f>
        <v/>
      </c>
      <c r="AI154">
        <v>0</v>
      </c>
      <c r="AJ154" t="str">
        <f>""</f>
        <v/>
      </c>
      <c r="AK154">
        <v>0</v>
      </c>
      <c r="AL154" t="str">
        <f>""</f>
        <v/>
      </c>
      <c r="AM154">
        <v>0</v>
      </c>
      <c r="AN154" t="str">
        <f>""</f>
        <v/>
      </c>
      <c r="AO154">
        <v>0</v>
      </c>
      <c r="AP154" t="str">
        <f>""</f>
        <v/>
      </c>
      <c r="AQ154">
        <v>0</v>
      </c>
      <c r="AR154" t="str">
        <f>""</f>
        <v/>
      </c>
      <c r="AS154">
        <v>0</v>
      </c>
      <c r="AT154" t="str">
        <f>""</f>
        <v/>
      </c>
      <c r="AU154" t="s">
        <v>56</v>
      </c>
      <c r="AV154" t="s">
        <v>57</v>
      </c>
      <c r="AW154">
        <v>0</v>
      </c>
      <c r="AX154" t="str">
        <f>""</f>
        <v/>
      </c>
      <c r="AY154">
        <v>2015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</row>
    <row r="155" spans="1:57" x14ac:dyDescent="0.2">
      <c r="A155">
        <v>1344300930</v>
      </c>
      <c r="B155" t="s">
        <v>226</v>
      </c>
      <c r="C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421</v>
      </c>
      <c r="Z155" t="s">
        <v>215</v>
      </c>
      <c r="AA155">
        <v>0</v>
      </c>
      <c r="AB155" t="str">
        <f>""</f>
        <v/>
      </c>
      <c r="AC155">
        <v>0</v>
      </c>
      <c r="AD155" t="str">
        <f>""</f>
        <v/>
      </c>
      <c r="AE155">
        <v>0</v>
      </c>
      <c r="AF155" t="str">
        <f>""</f>
        <v/>
      </c>
      <c r="AG155">
        <v>0</v>
      </c>
      <c r="AH155" t="str">
        <f>""</f>
        <v/>
      </c>
      <c r="AI155">
        <v>0</v>
      </c>
      <c r="AJ155" t="str">
        <f>""</f>
        <v/>
      </c>
      <c r="AK155">
        <v>0</v>
      </c>
      <c r="AL155" t="str">
        <f>""</f>
        <v/>
      </c>
      <c r="AM155">
        <v>0</v>
      </c>
      <c r="AN155" t="str">
        <f>""</f>
        <v/>
      </c>
      <c r="AO155">
        <v>0</v>
      </c>
      <c r="AP155" t="str">
        <f>""</f>
        <v/>
      </c>
      <c r="AQ155">
        <v>0</v>
      </c>
      <c r="AR155" t="str">
        <f>""</f>
        <v/>
      </c>
      <c r="AS155">
        <v>0</v>
      </c>
      <c r="AT155" t="str">
        <f>""</f>
        <v/>
      </c>
      <c r="AU155" t="s">
        <v>56</v>
      </c>
      <c r="AV155" t="s">
        <v>57</v>
      </c>
      <c r="AW155">
        <v>0</v>
      </c>
      <c r="AX155" t="str">
        <f>""</f>
        <v/>
      </c>
      <c r="AY155">
        <v>2015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</row>
    <row r="156" spans="1:57" x14ac:dyDescent="0.2">
      <c r="A156">
        <v>1344400220</v>
      </c>
      <c r="B156" t="s">
        <v>227</v>
      </c>
      <c r="C156">
        <v>0</v>
      </c>
      <c r="G156">
        <v>-320</v>
      </c>
      <c r="H156">
        <v>0</v>
      </c>
      <c r="I156">
        <v>-320</v>
      </c>
      <c r="J156">
        <v>320</v>
      </c>
      <c r="K156">
        <v>0</v>
      </c>
      <c r="L156">
        <v>0</v>
      </c>
      <c r="M156">
        <v>-320</v>
      </c>
      <c r="N156">
        <v>0</v>
      </c>
      <c r="O156">
        <v>-320</v>
      </c>
      <c r="P156">
        <v>320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320</v>
      </c>
      <c r="W156">
        <v>0</v>
      </c>
      <c r="X156">
        <v>320</v>
      </c>
      <c r="Y156">
        <v>0</v>
      </c>
      <c r="Z156" t="str">
        <f>""</f>
        <v/>
      </c>
      <c r="AA156">
        <v>0</v>
      </c>
      <c r="AB156" t="str">
        <f>""</f>
        <v/>
      </c>
      <c r="AC156">
        <v>0</v>
      </c>
      <c r="AD156" t="str">
        <f>""</f>
        <v/>
      </c>
      <c r="AE156">
        <v>0</v>
      </c>
      <c r="AF156" t="str">
        <f>""</f>
        <v/>
      </c>
      <c r="AG156">
        <v>0</v>
      </c>
      <c r="AH156" t="str">
        <f>""</f>
        <v/>
      </c>
      <c r="AI156">
        <v>0</v>
      </c>
      <c r="AJ156" t="str">
        <f>""</f>
        <v/>
      </c>
      <c r="AK156">
        <v>0</v>
      </c>
      <c r="AL156" t="str">
        <f>""</f>
        <v/>
      </c>
      <c r="AM156">
        <v>0</v>
      </c>
      <c r="AN156" t="str">
        <f>""</f>
        <v/>
      </c>
      <c r="AO156">
        <v>0</v>
      </c>
      <c r="AP156" t="str">
        <f>""</f>
        <v/>
      </c>
      <c r="AQ156">
        <v>0</v>
      </c>
      <c r="AR156" t="str">
        <f>""</f>
        <v/>
      </c>
      <c r="AS156">
        <v>0</v>
      </c>
      <c r="AT156" t="str">
        <f>""</f>
        <v/>
      </c>
      <c r="AU156" t="s">
        <v>56</v>
      </c>
      <c r="AV156" t="s">
        <v>57</v>
      </c>
      <c r="AW156">
        <v>0</v>
      </c>
      <c r="AX156" t="str">
        <f>""</f>
        <v/>
      </c>
      <c r="AY156">
        <v>2015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</row>
    <row r="157" spans="1:57" x14ac:dyDescent="0.2">
      <c r="A157">
        <v>1344400930</v>
      </c>
      <c r="B157" t="s">
        <v>228</v>
      </c>
      <c r="C157" s="2">
        <v>-144000</v>
      </c>
      <c r="D157" s="2"/>
      <c r="E157" s="2"/>
      <c r="F157" s="2"/>
      <c r="G157" s="1">
        <v>-229824</v>
      </c>
      <c r="H157">
        <v>0</v>
      </c>
      <c r="I157" s="1">
        <v>-229824</v>
      </c>
      <c r="J157" s="1">
        <v>85824</v>
      </c>
      <c r="K157">
        <v>159.6</v>
      </c>
      <c r="L157" s="2">
        <v>-144000</v>
      </c>
      <c r="M157" s="1">
        <v>-229824</v>
      </c>
      <c r="N157">
        <v>0</v>
      </c>
      <c r="O157" s="1">
        <v>-229824</v>
      </c>
      <c r="P157" s="1">
        <v>85824</v>
      </c>
      <c r="Q157">
        <v>159.6</v>
      </c>
      <c r="R157">
        <v>0</v>
      </c>
      <c r="S157">
        <v>0</v>
      </c>
      <c r="T157">
        <v>0</v>
      </c>
      <c r="U157" s="2">
        <v>-144000</v>
      </c>
      <c r="V157" s="1">
        <v>85824</v>
      </c>
      <c r="W157" s="2">
        <v>-144000</v>
      </c>
      <c r="X157" s="1">
        <v>85824</v>
      </c>
      <c r="Y157">
        <v>421</v>
      </c>
      <c r="Z157" t="s">
        <v>215</v>
      </c>
      <c r="AA157">
        <v>0</v>
      </c>
      <c r="AB157" t="str">
        <f>""</f>
        <v/>
      </c>
      <c r="AC157">
        <v>0</v>
      </c>
      <c r="AD157" t="str">
        <f>""</f>
        <v/>
      </c>
      <c r="AE157">
        <v>0</v>
      </c>
      <c r="AF157" t="str">
        <f>""</f>
        <v/>
      </c>
      <c r="AG157">
        <v>0</v>
      </c>
      <c r="AH157" t="str">
        <f>""</f>
        <v/>
      </c>
      <c r="AI157">
        <v>0</v>
      </c>
      <c r="AJ157" t="str">
        <f>""</f>
        <v/>
      </c>
      <c r="AK157">
        <v>0</v>
      </c>
      <c r="AL157" t="str">
        <f>""</f>
        <v/>
      </c>
      <c r="AM157">
        <v>0</v>
      </c>
      <c r="AN157" t="str">
        <f>""</f>
        <v/>
      </c>
      <c r="AO157">
        <v>0</v>
      </c>
      <c r="AP157" t="str">
        <f>""</f>
        <v/>
      </c>
      <c r="AQ157">
        <v>0</v>
      </c>
      <c r="AR157" t="str">
        <f>""</f>
        <v/>
      </c>
      <c r="AS157">
        <v>0</v>
      </c>
      <c r="AT157" t="str">
        <f>""</f>
        <v/>
      </c>
      <c r="AU157" t="s">
        <v>56</v>
      </c>
      <c r="AV157" t="s">
        <v>57</v>
      </c>
      <c r="AW157">
        <v>0</v>
      </c>
      <c r="AX157" t="str">
        <f>""</f>
        <v/>
      </c>
      <c r="AY157">
        <v>2015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</row>
    <row r="158" spans="1:57" x14ac:dyDescent="0.2">
      <c r="A158">
        <v>1344500930</v>
      </c>
      <c r="B158" t="s">
        <v>229</v>
      </c>
      <c r="C158" s="2">
        <v>-289000</v>
      </c>
      <c r="D158" s="2"/>
      <c r="E158" s="2"/>
      <c r="F158" s="2"/>
      <c r="G158" s="1">
        <v>-508374</v>
      </c>
      <c r="H158">
        <v>0</v>
      </c>
      <c r="I158" s="1">
        <v>-508374</v>
      </c>
      <c r="J158" s="1">
        <v>219374</v>
      </c>
      <c r="K158">
        <v>175.9</v>
      </c>
      <c r="L158" s="2">
        <v>-289000</v>
      </c>
      <c r="M158" s="1">
        <v>-508374</v>
      </c>
      <c r="N158">
        <v>0</v>
      </c>
      <c r="O158" s="1">
        <v>-508374</v>
      </c>
      <c r="P158" s="1">
        <v>219374</v>
      </c>
      <c r="Q158">
        <v>175.9</v>
      </c>
      <c r="R158">
        <v>0</v>
      </c>
      <c r="S158">
        <v>0</v>
      </c>
      <c r="T158">
        <v>0</v>
      </c>
      <c r="U158" s="2">
        <v>-289000</v>
      </c>
      <c r="V158" s="1">
        <v>219374</v>
      </c>
      <c r="W158" s="2">
        <v>-289000</v>
      </c>
      <c r="X158" s="1">
        <v>219374</v>
      </c>
      <c r="Y158">
        <v>421</v>
      </c>
      <c r="Z158" t="s">
        <v>215</v>
      </c>
      <c r="AA158">
        <v>0</v>
      </c>
      <c r="AB158" t="str">
        <f>""</f>
        <v/>
      </c>
      <c r="AC158">
        <v>0</v>
      </c>
      <c r="AD158" t="str">
        <f>""</f>
        <v/>
      </c>
      <c r="AE158">
        <v>0</v>
      </c>
      <c r="AF158" t="str">
        <f>""</f>
        <v/>
      </c>
      <c r="AG158">
        <v>0</v>
      </c>
      <c r="AH158" t="str">
        <f>""</f>
        <v/>
      </c>
      <c r="AI158">
        <v>0</v>
      </c>
      <c r="AJ158" t="str">
        <f>""</f>
        <v/>
      </c>
      <c r="AK158">
        <v>0</v>
      </c>
      <c r="AL158" t="str">
        <f>""</f>
        <v/>
      </c>
      <c r="AM158">
        <v>0</v>
      </c>
      <c r="AN158" t="str">
        <f>""</f>
        <v/>
      </c>
      <c r="AO158">
        <v>0</v>
      </c>
      <c r="AP158" t="str">
        <f>""</f>
        <v/>
      </c>
      <c r="AQ158">
        <v>0</v>
      </c>
      <c r="AR158" t="str">
        <f>""</f>
        <v/>
      </c>
      <c r="AS158">
        <v>0</v>
      </c>
      <c r="AT158" t="str">
        <f>""</f>
        <v/>
      </c>
      <c r="AU158" t="s">
        <v>56</v>
      </c>
      <c r="AV158" t="s">
        <v>57</v>
      </c>
      <c r="AW158">
        <v>0</v>
      </c>
      <c r="AX158" t="str">
        <f>""</f>
        <v/>
      </c>
      <c r="AY158">
        <v>2015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</row>
    <row r="159" spans="1:57" x14ac:dyDescent="0.2">
      <c r="A159">
        <v>1344544690</v>
      </c>
      <c r="B159" t="s">
        <v>230</v>
      </c>
      <c r="C159" s="2">
        <v>-430000</v>
      </c>
      <c r="D159" s="2"/>
      <c r="E159" s="2"/>
      <c r="F159" s="2"/>
      <c r="G159" s="1">
        <v>-443119</v>
      </c>
      <c r="H159">
        <v>0</v>
      </c>
      <c r="I159" s="1">
        <v>-443119</v>
      </c>
      <c r="J159" s="1">
        <v>13119</v>
      </c>
      <c r="K159">
        <v>103.05</v>
      </c>
      <c r="L159" s="2">
        <v>-430000</v>
      </c>
      <c r="M159" s="1">
        <v>-443119</v>
      </c>
      <c r="N159">
        <v>0</v>
      </c>
      <c r="O159" s="1">
        <v>-443119</v>
      </c>
      <c r="P159" s="1">
        <v>13119</v>
      </c>
      <c r="Q159">
        <v>103.05</v>
      </c>
      <c r="R159">
        <v>0</v>
      </c>
      <c r="S159">
        <v>0</v>
      </c>
      <c r="T159">
        <v>0</v>
      </c>
      <c r="U159" s="2">
        <v>-430000</v>
      </c>
      <c r="V159" s="1">
        <v>13119</v>
      </c>
      <c r="W159" s="2">
        <v>-430000</v>
      </c>
      <c r="X159" s="1">
        <v>13119</v>
      </c>
      <c r="Y159">
        <v>0</v>
      </c>
      <c r="Z159" t="str">
        <f>""</f>
        <v/>
      </c>
      <c r="AA159">
        <v>0</v>
      </c>
      <c r="AB159" t="str">
        <f>""</f>
        <v/>
      </c>
      <c r="AC159">
        <v>0</v>
      </c>
      <c r="AD159" t="str">
        <f>""</f>
        <v/>
      </c>
      <c r="AE159">
        <v>0</v>
      </c>
      <c r="AF159" t="str">
        <f>""</f>
        <v/>
      </c>
      <c r="AG159">
        <v>0</v>
      </c>
      <c r="AH159" t="str">
        <f>""</f>
        <v/>
      </c>
      <c r="AI159">
        <v>0</v>
      </c>
      <c r="AJ159" t="str">
        <f>""</f>
        <v/>
      </c>
      <c r="AK159">
        <v>0</v>
      </c>
      <c r="AL159" t="str">
        <f>""</f>
        <v/>
      </c>
      <c r="AM159">
        <v>0</v>
      </c>
      <c r="AN159" t="str">
        <f>""</f>
        <v/>
      </c>
      <c r="AO159">
        <v>0</v>
      </c>
      <c r="AP159" t="str">
        <f>""</f>
        <v/>
      </c>
      <c r="AQ159">
        <v>0</v>
      </c>
      <c r="AR159" t="str">
        <f>""</f>
        <v/>
      </c>
      <c r="AS159">
        <v>0</v>
      </c>
      <c r="AT159" t="str">
        <f>""</f>
        <v/>
      </c>
      <c r="AU159" t="s">
        <v>56</v>
      </c>
      <c r="AV159" t="s">
        <v>57</v>
      </c>
      <c r="AW159">
        <v>0</v>
      </c>
      <c r="AX159" t="str">
        <f>""</f>
        <v/>
      </c>
      <c r="AY159">
        <v>2015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</row>
    <row r="160" spans="1:57" x14ac:dyDescent="0.2">
      <c r="A160">
        <v>1344600920</v>
      </c>
      <c r="B160" t="s">
        <v>231</v>
      </c>
      <c r="C160" s="2">
        <v>-75500</v>
      </c>
      <c r="D160" s="2"/>
      <c r="E160" s="2"/>
      <c r="F160" s="2"/>
      <c r="G160" s="1">
        <v>-75458</v>
      </c>
      <c r="H160">
        <v>0</v>
      </c>
      <c r="I160" s="1">
        <v>-75458</v>
      </c>
      <c r="J160">
        <v>-42</v>
      </c>
      <c r="K160">
        <v>99.94</v>
      </c>
      <c r="L160" s="2">
        <v>-75500</v>
      </c>
      <c r="M160" s="1">
        <v>-75458</v>
      </c>
      <c r="N160">
        <v>0</v>
      </c>
      <c r="O160" s="1">
        <v>-75458</v>
      </c>
      <c r="P160">
        <v>-42</v>
      </c>
      <c r="Q160">
        <v>99.94</v>
      </c>
      <c r="R160">
        <v>0</v>
      </c>
      <c r="S160">
        <v>0</v>
      </c>
      <c r="T160">
        <v>0</v>
      </c>
      <c r="U160" s="2">
        <v>-75500</v>
      </c>
      <c r="V160">
        <v>-42</v>
      </c>
      <c r="W160" s="2">
        <v>-75500</v>
      </c>
      <c r="X160">
        <v>-42</v>
      </c>
      <c r="Y160">
        <v>0</v>
      </c>
      <c r="Z160" t="str">
        <f>""</f>
        <v/>
      </c>
      <c r="AA160">
        <v>0</v>
      </c>
      <c r="AB160" t="str">
        <f>""</f>
        <v/>
      </c>
      <c r="AC160">
        <v>0</v>
      </c>
      <c r="AD160" t="str">
        <f>""</f>
        <v/>
      </c>
      <c r="AE160">
        <v>0</v>
      </c>
      <c r="AF160" t="str">
        <f>""</f>
        <v/>
      </c>
      <c r="AG160">
        <v>0</v>
      </c>
      <c r="AH160" t="str">
        <f>""</f>
        <v/>
      </c>
      <c r="AI160">
        <v>0</v>
      </c>
      <c r="AJ160" t="str">
        <f>""</f>
        <v/>
      </c>
      <c r="AK160">
        <v>0</v>
      </c>
      <c r="AL160" t="str">
        <f>""</f>
        <v/>
      </c>
      <c r="AM160">
        <v>0</v>
      </c>
      <c r="AN160" t="str">
        <f>""</f>
        <v/>
      </c>
      <c r="AO160">
        <v>0</v>
      </c>
      <c r="AP160" t="str">
        <f>""</f>
        <v/>
      </c>
      <c r="AQ160">
        <v>0</v>
      </c>
      <c r="AR160" t="str">
        <f>""</f>
        <v/>
      </c>
      <c r="AS160">
        <v>0</v>
      </c>
      <c r="AT160" t="str">
        <f>""</f>
        <v/>
      </c>
      <c r="AU160" t="s">
        <v>56</v>
      </c>
      <c r="AV160" t="s">
        <v>57</v>
      </c>
      <c r="AW160">
        <v>0</v>
      </c>
      <c r="AX160" t="str">
        <f>""</f>
        <v/>
      </c>
      <c r="AY160">
        <v>2015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</row>
    <row r="161" spans="1:57" x14ac:dyDescent="0.2">
      <c r="A161">
        <v>1344600930</v>
      </c>
      <c r="B161" t="s">
        <v>232</v>
      </c>
      <c r="C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 t="str">
        <f>""</f>
        <v/>
      </c>
      <c r="AA161">
        <v>0</v>
      </c>
      <c r="AB161" t="str">
        <f>""</f>
        <v/>
      </c>
      <c r="AC161">
        <v>0</v>
      </c>
      <c r="AD161" t="str">
        <f>""</f>
        <v/>
      </c>
      <c r="AE161">
        <v>0</v>
      </c>
      <c r="AF161" t="str">
        <f>""</f>
        <v/>
      </c>
      <c r="AG161">
        <v>0</v>
      </c>
      <c r="AH161" t="str">
        <f>""</f>
        <v/>
      </c>
      <c r="AI161">
        <v>0</v>
      </c>
      <c r="AJ161" t="str">
        <f>""</f>
        <v/>
      </c>
      <c r="AK161">
        <v>0</v>
      </c>
      <c r="AL161" t="str">
        <f>""</f>
        <v/>
      </c>
      <c r="AM161">
        <v>0</v>
      </c>
      <c r="AN161" t="str">
        <f>""</f>
        <v/>
      </c>
      <c r="AO161">
        <v>0</v>
      </c>
      <c r="AP161" t="str">
        <f>""</f>
        <v/>
      </c>
      <c r="AQ161">
        <v>0</v>
      </c>
      <c r="AR161" t="str">
        <f>""</f>
        <v/>
      </c>
      <c r="AS161">
        <v>0</v>
      </c>
      <c r="AT161" t="str">
        <f>""</f>
        <v/>
      </c>
      <c r="AU161" t="s">
        <v>56</v>
      </c>
      <c r="AV161" t="s">
        <v>57</v>
      </c>
      <c r="AW161">
        <v>0</v>
      </c>
      <c r="AX161" t="str">
        <f>""</f>
        <v/>
      </c>
      <c r="AY161">
        <v>2015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</row>
    <row r="162" spans="1:57" x14ac:dyDescent="0.2">
      <c r="A162">
        <v>1344600990</v>
      </c>
      <c r="B162" t="s">
        <v>233</v>
      </c>
      <c r="C162" s="2">
        <v>-101000</v>
      </c>
      <c r="D162" s="2"/>
      <c r="E162" s="2"/>
      <c r="F162" s="2"/>
      <c r="G162" s="1">
        <v>-101382</v>
      </c>
      <c r="H162">
        <v>0</v>
      </c>
      <c r="I162" s="1">
        <v>-101382</v>
      </c>
      <c r="J162">
        <v>382</v>
      </c>
      <c r="K162">
        <v>100.37</v>
      </c>
      <c r="L162" s="2">
        <v>-101000</v>
      </c>
      <c r="M162" s="1">
        <v>-101382</v>
      </c>
      <c r="N162">
        <v>0</v>
      </c>
      <c r="O162" s="1">
        <v>-101382</v>
      </c>
      <c r="P162">
        <v>382</v>
      </c>
      <c r="Q162">
        <v>100.37</v>
      </c>
      <c r="R162">
        <v>0</v>
      </c>
      <c r="S162">
        <v>0</v>
      </c>
      <c r="T162">
        <v>0</v>
      </c>
      <c r="U162" s="2">
        <v>-101000</v>
      </c>
      <c r="V162">
        <v>382</v>
      </c>
      <c r="W162" s="2">
        <v>-101000</v>
      </c>
      <c r="X162">
        <v>382</v>
      </c>
      <c r="Y162">
        <v>0</v>
      </c>
      <c r="Z162" t="str">
        <f>""</f>
        <v/>
      </c>
      <c r="AA162">
        <v>0</v>
      </c>
      <c r="AB162" t="str">
        <f>""</f>
        <v/>
      </c>
      <c r="AC162">
        <v>0</v>
      </c>
      <c r="AD162" t="str">
        <f>""</f>
        <v/>
      </c>
      <c r="AE162">
        <v>0</v>
      </c>
      <c r="AF162" t="str">
        <f>""</f>
        <v/>
      </c>
      <c r="AG162">
        <v>0</v>
      </c>
      <c r="AH162" t="str">
        <f>""</f>
        <v/>
      </c>
      <c r="AI162">
        <v>0</v>
      </c>
      <c r="AJ162" t="str">
        <f>""</f>
        <v/>
      </c>
      <c r="AK162">
        <v>0</v>
      </c>
      <c r="AL162" t="str">
        <f>""</f>
        <v/>
      </c>
      <c r="AM162">
        <v>0</v>
      </c>
      <c r="AN162" t="str">
        <f>""</f>
        <v/>
      </c>
      <c r="AO162">
        <v>0</v>
      </c>
      <c r="AP162" t="str">
        <f>""</f>
        <v/>
      </c>
      <c r="AQ162">
        <v>0</v>
      </c>
      <c r="AR162" t="str">
        <f>""</f>
        <v/>
      </c>
      <c r="AS162">
        <v>0</v>
      </c>
      <c r="AT162" t="str">
        <f>""</f>
        <v/>
      </c>
      <c r="AU162" t="s">
        <v>56</v>
      </c>
      <c r="AV162" t="s">
        <v>57</v>
      </c>
      <c r="AW162">
        <v>0</v>
      </c>
      <c r="AX162" t="str">
        <f>""</f>
        <v/>
      </c>
      <c r="AY162">
        <v>2015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</row>
    <row r="163" spans="1:57" x14ac:dyDescent="0.2">
      <c r="A163">
        <v>1345100930</v>
      </c>
      <c r="B163" t="s">
        <v>234</v>
      </c>
      <c r="C163" s="2">
        <v>-3700000</v>
      </c>
      <c r="D163" s="2"/>
      <c r="E163" s="2"/>
      <c r="F163" s="2"/>
      <c r="G163" s="1">
        <v>-3945764</v>
      </c>
      <c r="H163">
        <v>0</v>
      </c>
      <c r="I163" s="1">
        <v>-3945764</v>
      </c>
      <c r="J163" s="1">
        <v>245764</v>
      </c>
      <c r="K163">
        <v>106.64</v>
      </c>
      <c r="L163" s="2">
        <v>-3700000</v>
      </c>
      <c r="M163" s="1">
        <v>-3945764</v>
      </c>
      <c r="N163">
        <v>0</v>
      </c>
      <c r="O163" s="1">
        <v>-3945764</v>
      </c>
      <c r="P163" s="1">
        <v>245764</v>
      </c>
      <c r="Q163">
        <v>106.64</v>
      </c>
      <c r="R163">
        <v>0</v>
      </c>
      <c r="S163">
        <v>0</v>
      </c>
      <c r="T163">
        <v>0</v>
      </c>
      <c r="U163" s="2">
        <v>-3700000</v>
      </c>
      <c r="V163" s="1">
        <v>245764</v>
      </c>
      <c r="W163" s="2">
        <v>-3700000</v>
      </c>
      <c r="X163" s="1">
        <v>245764</v>
      </c>
      <c r="Y163">
        <v>421</v>
      </c>
      <c r="Z163" t="s">
        <v>215</v>
      </c>
      <c r="AA163">
        <v>0</v>
      </c>
      <c r="AB163" t="str">
        <f>""</f>
        <v/>
      </c>
      <c r="AC163">
        <v>0</v>
      </c>
      <c r="AD163" t="str">
        <f>""</f>
        <v/>
      </c>
      <c r="AE163">
        <v>0</v>
      </c>
      <c r="AF163" t="str">
        <f>""</f>
        <v/>
      </c>
      <c r="AG163">
        <v>0</v>
      </c>
      <c r="AH163" t="str">
        <f>""</f>
        <v/>
      </c>
      <c r="AI163">
        <v>0</v>
      </c>
      <c r="AJ163" t="str">
        <f>""</f>
        <v/>
      </c>
      <c r="AK163">
        <v>0</v>
      </c>
      <c r="AL163" t="str">
        <f>""</f>
        <v/>
      </c>
      <c r="AM163">
        <v>0</v>
      </c>
      <c r="AN163" t="str">
        <f>""</f>
        <v/>
      </c>
      <c r="AO163">
        <v>0</v>
      </c>
      <c r="AP163" t="str">
        <f>""</f>
        <v/>
      </c>
      <c r="AQ163">
        <v>0</v>
      </c>
      <c r="AR163" t="str">
        <f>""</f>
        <v/>
      </c>
      <c r="AS163">
        <v>0</v>
      </c>
      <c r="AT163" t="str">
        <f>""</f>
        <v/>
      </c>
      <c r="AU163" t="s">
        <v>56</v>
      </c>
      <c r="AV163" t="s">
        <v>57</v>
      </c>
      <c r="AW163">
        <v>0</v>
      </c>
      <c r="AX163" t="str">
        <f>""</f>
        <v/>
      </c>
      <c r="AY163">
        <v>2015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</row>
    <row r="164" spans="1:57" x14ac:dyDescent="0.2">
      <c r="A164">
        <v>1345200930</v>
      </c>
      <c r="B164" t="s">
        <v>235</v>
      </c>
      <c r="C164" s="2">
        <v>-1650000</v>
      </c>
      <c r="D164" s="2"/>
      <c r="E164" s="2"/>
      <c r="F164" s="2"/>
      <c r="G164" s="1">
        <v>-1846012</v>
      </c>
      <c r="H164">
        <v>0</v>
      </c>
      <c r="I164" s="1">
        <v>-1846012</v>
      </c>
      <c r="J164" s="1">
        <v>196012</v>
      </c>
      <c r="K164">
        <v>111.87</v>
      </c>
      <c r="L164" s="2">
        <v>-1650000</v>
      </c>
      <c r="M164" s="1">
        <v>-1846012</v>
      </c>
      <c r="N164">
        <v>0</v>
      </c>
      <c r="O164" s="1">
        <v>-1846012</v>
      </c>
      <c r="P164" s="1">
        <v>196012</v>
      </c>
      <c r="Q164">
        <v>111.87</v>
      </c>
      <c r="R164">
        <v>0</v>
      </c>
      <c r="S164">
        <v>0</v>
      </c>
      <c r="T164">
        <v>0</v>
      </c>
      <c r="U164" s="2">
        <v>-1650000</v>
      </c>
      <c r="V164" s="1">
        <v>196012</v>
      </c>
      <c r="W164" s="2">
        <v>-1650000</v>
      </c>
      <c r="X164" s="1">
        <v>196012</v>
      </c>
      <c r="Y164">
        <v>421</v>
      </c>
      <c r="Z164" t="s">
        <v>215</v>
      </c>
      <c r="AA164">
        <v>0</v>
      </c>
      <c r="AB164" t="str">
        <f>""</f>
        <v/>
      </c>
      <c r="AC164">
        <v>0</v>
      </c>
      <c r="AD164" t="str">
        <f>""</f>
        <v/>
      </c>
      <c r="AE164">
        <v>0</v>
      </c>
      <c r="AF164" t="str">
        <f>""</f>
        <v/>
      </c>
      <c r="AG164">
        <v>0</v>
      </c>
      <c r="AH164" t="str">
        <f>""</f>
        <v/>
      </c>
      <c r="AI164">
        <v>0</v>
      </c>
      <c r="AJ164" t="str">
        <f>""</f>
        <v/>
      </c>
      <c r="AK164">
        <v>0</v>
      </c>
      <c r="AL164" t="str">
        <f>""</f>
        <v/>
      </c>
      <c r="AM164">
        <v>0</v>
      </c>
      <c r="AN164" t="str">
        <f>""</f>
        <v/>
      </c>
      <c r="AO164">
        <v>0</v>
      </c>
      <c r="AP164" t="str">
        <f>""</f>
        <v/>
      </c>
      <c r="AQ164">
        <v>0</v>
      </c>
      <c r="AR164" t="str">
        <f>""</f>
        <v/>
      </c>
      <c r="AS164">
        <v>0</v>
      </c>
      <c r="AT164" t="str">
        <f>""</f>
        <v/>
      </c>
      <c r="AU164" t="s">
        <v>56</v>
      </c>
      <c r="AV164" t="s">
        <v>57</v>
      </c>
      <c r="AW164">
        <v>0</v>
      </c>
      <c r="AX164" t="str">
        <f>""</f>
        <v/>
      </c>
      <c r="AY164">
        <v>2015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</row>
    <row r="165" spans="1:57" x14ac:dyDescent="0.2">
      <c r="A165">
        <v>1345200992</v>
      </c>
      <c r="B165" t="s">
        <v>236</v>
      </c>
      <c r="C165" s="2">
        <v>-926000</v>
      </c>
      <c r="D165" s="2"/>
      <c r="E165" s="2"/>
      <c r="F165" s="2"/>
      <c r="G165" s="1">
        <v>-736486</v>
      </c>
      <c r="H165">
        <v>0</v>
      </c>
      <c r="I165" s="1">
        <v>-736486</v>
      </c>
      <c r="J165" s="1">
        <v>-189514</v>
      </c>
      <c r="K165">
        <v>79.53</v>
      </c>
      <c r="L165" s="2">
        <v>-926000</v>
      </c>
      <c r="M165" s="1">
        <v>-736486</v>
      </c>
      <c r="N165">
        <v>0</v>
      </c>
      <c r="O165" s="1">
        <v>-736486</v>
      </c>
      <c r="P165" s="1">
        <v>-189514</v>
      </c>
      <c r="Q165">
        <v>79.53</v>
      </c>
      <c r="R165">
        <v>0</v>
      </c>
      <c r="S165">
        <v>0</v>
      </c>
      <c r="T165">
        <v>0</v>
      </c>
      <c r="U165" s="2">
        <v>-926000</v>
      </c>
      <c r="V165" s="1">
        <v>-189514</v>
      </c>
      <c r="W165" s="2">
        <v>-926000</v>
      </c>
      <c r="X165" s="1">
        <v>-189514</v>
      </c>
      <c r="Y165">
        <v>0</v>
      </c>
      <c r="Z165" t="str">
        <f>""</f>
        <v/>
      </c>
      <c r="AA165">
        <v>0</v>
      </c>
      <c r="AB165" t="str">
        <f>""</f>
        <v/>
      </c>
      <c r="AC165">
        <v>0</v>
      </c>
      <c r="AD165" t="str">
        <f>""</f>
        <v/>
      </c>
      <c r="AE165">
        <v>0</v>
      </c>
      <c r="AF165" t="str">
        <f>""</f>
        <v/>
      </c>
      <c r="AG165">
        <v>0</v>
      </c>
      <c r="AH165" t="str">
        <f>""</f>
        <v/>
      </c>
      <c r="AI165">
        <v>0</v>
      </c>
      <c r="AJ165" t="str">
        <f>""</f>
        <v/>
      </c>
      <c r="AK165">
        <v>0</v>
      </c>
      <c r="AL165" t="str">
        <f>""</f>
        <v/>
      </c>
      <c r="AM165">
        <v>0</v>
      </c>
      <c r="AN165" t="str">
        <f>""</f>
        <v/>
      </c>
      <c r="AO165">
        <v>0</v>
      </c>
      <c r="AP165" t="str">
        <f>""</f>
        <v/>
      </c>
      <c r="AQ165">
        <v>0</v>
      </c>
      <c r="AR165" t="str">
        <f>""</f>
        <v/>
      </c>
      <c r="AS165">
        <v>0</v>
      </c>
      <c r="AT165" t="str">
        <f>""</f>
        <v/>
      </c>
      <c r="AU165" t="s">
        <v>56</v>
      </c>
      <c r="AV165" t="s">
        <v>57</v>
      </c>
      <c r="AW165">
        <v>0</v>
      </c>
      <c r="AX165" t="str">
        <f>""</f>
        <v/>
      </c>
      <c r="AY165">
        <v>2015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</row>
    <row r="166" spans="1:57" x14ac:dyDescent="0.2">
      <c r="A166">
        <v>1345201930</v>
      </c>
      <c r="B166" t="s">
        <v>237</v>
      </c>
      <c r="C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 t="str">
        <f>""</f>
        <v/>
      </c>
      <c r="AA166">
        <v>0</v>
      </c>
      <c r="AB166" t="str">
        <f>""</f>
        <v/>
      </c>
      <c r="AC166">
        <v>0</v>
      </c>
      <c r="AD166" t="str">
        <f>""</f>
        <v/>
      </c>
      <c r="AE166">
        <v>0</v>
      </c>
      <c r="AF166" t="str">
        <f>""</f>
        <v/>
      </c>
      <c r="AG166">
        <v>0</v>
      </c>
      <c r="AH166" t="str">
        <f>""</f>
        <v/>
      </c>
      <c r="AI166">
        <v>0</v>
      </c>
      <c r="AJ166" t="str">
        <f>""</f>
        <v/>
      </c>
      <c r="AK166">
        <v>0</v>
      </c>
      <c r="AL166" t="str">
        <f>""</f>
        <v/>
      </c>
      <c r="AM166">
        <v>0</v>
      </c>
      <c r="AN166" t="str">
        <f>""</f>
        <v/>
      </c>
      <c r="AO166">
        <v>0</v>
      </c>
      <c r="AP166" t="str">
        <f>""</f>
        <v/>
      </c>
      <c r="AQ166">
        <v>0</v>
      </c>
      <c r="AR166" t="str">
        <f>""</f>
        <v/>
      </c>
      <c r="AS166">
        <v>0</v>
      </c>
      <c r="AT166" t="str">
        <f>""</f>
        <v/>
      </c>
      <c r="AU166" t="s">
        <v>56</v>
      </c>
      <c r="AV166" t="s">
        <v>57</v>
      </c>
      <c r="AW166">
        <v>0</v>
      </c>
      <c r="AX166" t="str">
        <f>""</f>
        <v/>
      </c>
      <c r="AY166">
        <v>2015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</row>
    <row r="167" spans="1:57" x14ac:dyDescent="0.2">
      <c r="A167">
        <v>1345202520</v>
      </c>
      <c r="B167" t="s">
        <v>238</v>
      </c>
      <c r="C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 t="str">
        <f>""</f>
        <v/>
      </c>
      <c r="AA167">
        <v>0</v>
      </c>
      <c r="AB167" t="str">
        <f>""</f>
        <v/>
      </c>
      <c r="AC167">
        <v>0</v>
      </c>
      <c r="AD167" t="str">
        <f>""</f>
        <v/>
      </c>
      <c r="AE167">
        <v>0</v>
      </c>
      <c r="AF167" t="str">
        <f>""</f>
        <v/>
      </c>
      <c r="AG167">
        <v>0</v>
      </c>
      <c r="AH167" t="str">
        <f>""</f>
        <v/>
      </c>
      <c r="AI167">
        <v>0</v>
      </c>
      <c r="AJ167" t="str">
        <f>""</f>
        <v/>
      </c>
      <c r="AK167">
        <v>0</v>
      </c>
      <c r="AL167" t="str">
        <f>""</f>
        <v/>
      </c>
      <c r="AM167">
        <v>0</v>
      </c>
      <c r="AN167" t="str">
        <f>""</f>
        <v/>
      </c>
      <c r="AO167">
        <v>0</v>
      </c>
      <c r="AP167" t="str">
        <f>""</f>
        <v/>
      </c>
      <c r="AQ167">
        <v>0</v>
      </c>
      <c r="AR167" t="str">
        <f>""</f>
        <v/>
      </c>
      <c r="AS167">
        <v>0</v>
      </c>
      <c r="AT167" t="str">
        <f>""</f>
        <v/>
      </c>
      <c r="AU167" t="s">
        <v>56</v>
      </c>
      <c r="AV167" t="s">
        <v>57</v>
      </c>
      <c r="AW167">
        <v>0</v>
      </c>
      <c r="AX167" t="str">
        <f>""</f>
        <v/>
      </c>
      <c r="AY167">
        <v>2015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</row>
    <row r="168" spans="1:57" x14ac:dyDescent="0.2">
      <c r="A168">
        <v>1345203930</v>
      </c>
      <c r="B168" t="s">
        <v>239</v>
      </c>
      <c r="C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 t="str">
        <f>""</f>
        <v/>
      </c>
      <c r="AA168">
        <v>0</v>
      </c>
      <c r="AB168" t="str">
        <f>""</f>
        <v/>
      </c>
      <c r="AC168">
        <v>0</v>
      </c>
      <c r="AD168" t="str">
        <f>""</f>
        <v/>
      </c>
      <c r="AE168">
        <v>0</v>
      </c>
      <c r="AF168" t="str">
        <f>""</f>
        <v/>
      </c>
      <c r="AG168">
        <v>0</v>
      </c>
      <c r="AH168" t="str">
        <f>""</f>
        <v/>
      </c>
      <c r="AI168">
        <v>0</v>
      </c>
      <c r="AJ168" t="str">
        <f>""</f>
        <v/>
      </c>
      <c r="AK168">
        <v>0</v>
      </c>
      <c r="AL168" t="str">
        <f>""</f>
        <v/>
      </c>
      <c r="AM168">
        <v>0</v>
      </c>
      <c r="AN168" t="str">
        <f>""</f>
        <v/>
      </c>
      <c r="AO168">
        <v>0</v>
      </c>
      <c r="AP168" t="str">
        <f>""</f>
        <v/>
      </c>
      <c r="AQ168">
        <v>0</v>
      </c>
      <c r="AR168" t="str">
        <f>""</f>
        <v/>
      </c>
      <c r="AS168">
        <v>0</v>
      </c>
      <c r="AT168" t="str">
        <f>""</f>
        <v/>
      </c>
      <c r="AU168" t="s">
        <v>56</v>
      </c>
      <c r="AV168" t="s">
        <v>57</v>
      </c>
      <c r="AW168">
        <v>0</v>
      </c>
      <c r="AX168" t="str">
        <f>""</f>
        <v/>
      </c>
      <c r="AY168">
        <v>2015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</row>
    <row r="169" spans="1:57" x14ac:dyDescent="0.2">
      <c r="A169">
        <v>1345300220</v>
      </c>
      <c r="B169" t="s">
        <v>240</v>
      </c>
      <c r="C169">
        <v>0</v>
      </c>
      <c r="G169">
        <v>-315</v>
      </c>
      <c r="H169">
        <v>0</v>
      </c>
      <c r="I169">
        <v>-315</v>
      </c>
      <c r="J169">
        <v>315</v>
      </c>
      <c r="K169">
        <v>0</v>
      </c>
      <c r="L169">
        <v>0</v>
      </c>
      <c r="M169">
        <v>-315</v>
      </c>
      <c r="N169">
        <v>0</v>
      </c>
      <c r="O169">
        <v>-315</v>
      </c>
      <c r="P169">
        <v>315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315</v>
      </c>
      <c r="W169">
        <v>0</v>
      </c>
      <c r="X169">
        <v>315</v>
      </c>
      <c r="Y169">
        <v>0</v>
      </c>
      <c r="Z169" t="str">
        <f>""</f>
        <v/>
      </c>
      <c r="AA169">
        <v>0</v>
      </c>
      <c r="AB169" t="str">
        <f>""</f>
        <v/>
      </c>
      <c r="AC169">
        <v>0</v>
      </c>
      <c r="AD169" t="str">
        <f>""</f>
        <v/>
      </c>
      <c r="AE169">
        <v>0</v>
      </c>
      <c r="AF169" t="str">
        <f>""</f>
        <v/>
      </c>
      <c r="AG169">
        <v>0</v>
      </c>
      <c r="AH169" t="str">
        <f>""</f>
        <v/>
      </c>
      <c r="AI169">
        <v>0</v>
      </c>
      <c r="AJ169" t="str">
        <f>""</f>
        <v/>
      </c>
      <c r="AK169">
        <v>0</v>
      </c>
      <c r="AL169" t="str">
        <f>""</f>
        <v/>
      </c>
      <c r="AM169">
        <v>0</v>
      </c>
      <c r="AN169" t="str">
        <f>""</f>
        <v/>
      </c>
      <c r="AO169">
        <v>0</v>
      </c>
      <c r="AP169" t="str">
        <f>""</f>
        <v/>
      </c>
      <c r="AQ169">
        <v>0</v>
      </c>
      <c r="AR169" t="str">
        <f>""</f>
        <v/>
      </c>
      <c r="AS169">
        <v>0</v>
      </c>
      <c r="AT169" t="str">
        <f>""</f>
        <v/>
      </c>
      <c r="AU169" t="s">
        <v>56</v>
      </c>
      <c r="AV169" t="s">
        <v>57</v>
      </c>
      <c r="AW169">
        <v>0</v>
      </c>
      <c r="AX169" t="str">
        <f>""</f>
        <v/>
      </c>
      <c r="AY169">
        <v>2015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</row>
    <row r="170" spans="1:57" x14ac:dyDescent="0.2">
      <c r="A170">
        <v>1345300930</v>
      </c>
      <c r="B170" t="s">
        <v>241</v>
      </c>
      <c r="C170" s="2">
        <v>-107000</v>
      </c>
      <c r="D170" s="2"/>
      <c r="E170" s="2"/>
      <c r="F170" s="2"/>
      <c r="G170" s="1">
        <v>-188423</v>
      </c>
      <c r="H170">
        <v>0</v>
      </c>
      <c r="I170" s="1">
        <v>-188423</v>
      </c>
      <c r="J170" s="1">
        <v>81423</v>
      </c>
      <c r="K170">
        <v>176.09</v>
      </c>
      <c r="L170" s="2">
        <v>-107000</v>
      </c>
      <c r="M170" s="1">
        <v>-188423</v>
      </c>
      <c r="N170">
        <v>0</v>
      </c>
      <c r="O170" s="1">
        <v>-188423</v>
      </c>
      <c r="P170" s="1">
        <v>81423</v>
      </c>
      <c r="Q170">
        <v>176.09</v>
      </c>
      <c r="R170">
        <v>0</v>
      </c>
      <c r="S170">
        <v>0</v>
      </c>
      <c r="T170">
        <v>0</v>
      </c>
      <c r="U170" s="2">
        <v>-107000</v>
      </c>
      <c r="V170" s="1">
        <v>81423</v>
      </c>
      <c r="W170" s="2">
        <v>-107000</v>
      </c>
      <c r="X170" s="1">
        <v>81423</v>
      </c>
      <c r="Y170">
        <v>421</v>
      </c>
      <c r="Z170" t="s">
        <v>215</v>
      </c>
      <c r="AA170">
        <v>0</v>
      </c>
      <c r="AB170" t="str">
        <f>""</f>
        <v/>
      </c>
      <c r="AC170">
        <v>0</v>
      </c>
      <c r="AD170" t="str">
        <f>""</f>
        <v/>
      </c>
      <c r="AE170">
        <v>0</v>
      </c>
      <c r="AF170" t="str">
        <f>""</f>
        <v/>
      </c>
      <c r="AG170">
        <v>0</v>
      </c>
      <c r="AH170" t="str">
        <f>""</f>
        <v/>
      </c>
      <c r="AI170">
        <v>0</v>
      </c>
      <c r="AJ170" t="str">
        <f>""</f>
        <v/>
      </c>
      <c r="AK170">
        <v>0</v>
      </c>
      <c r="AL170" t="str">
        <f>""</f>
        <v/>
      </c>
      <c r="AM170">
        <v>0</v>
      </c>
      <c r="AN170" t="str">
        <f>""</f>
        <v/>
      </c>
      <c r="AO170">
        <v>0</v>
      </c>
      <c r="AP170" t="str">
        <f>""</f>
        <v/>
      </c>
      <c r="AQ170">
        <v>0</v>
      </c>
      <c r="AR170" t="str">
        <f>""</f>
        <v/>
      </c>
      <c r="AS170">
        <v>0</v>
      </c>
      <c r="AT170" t="str">
        <f>""</f>
        <v/>
      </c>
      <c r="AU170" t="s">
        <v>56</v>
      </c>
      <c r="AV170" t="s">
        <v>57</v>
      </c>
      <c r="AW170">
        <v>0</v>
      </c>
      <c r="AX170" t="str">
        <f>""</f>
        <v/>
      </c>
      <c r="AY170">
        <v>2015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</row>
    <row r="171" spans="1:57" x14ac:dyDescent="0.2">
      <c r="A171">
        <v>1346300930</v>
      </c>
      <c r="B171" t="s">
        <v>242</v>
      </c>
      <c r="C171" s="2">
        <v>-5000</v>
      </c>
      <c r="D171" s="2"/>
      <c r="E171" s="2"/>
      <c r="F171" s="2"/>
      <c r="G171" s="1">
        <v>-5281</v>
      </c>
      <c r="H171">
        <v>0</v>
      </c>
      <c r="I171" s="1">
        <v>-5281</v>
      </c>
      <c r="J171">
        <v>281</v>
      </c>
      <c r="K171">
        <v>105.62</v>
      </c>
      <c r="L171" s="2">
        <v>-5000</v>
      </c>
      <c r="M171" s="1">
        <v>-5281</v>
      </c>
      <c r="N171">
        <v>0</v>
      </c>
      <c r="O171" s="1">
        <v>-5281</v>
      </c>
      <c r="P171">
        <v>281</v>
      </c>
      <c r="Q171">
        <v>105.62</v>
      </c>
      <c r="R171">
        <v>0</v>
      </c>
      <c r="S171">
        <v>0</v>
      </c>
      <c r="T171">
        <v>0</v>
      </c>
      <c r="U171" s="2">
        <v>-5000</v>
      </c>
      <c r="V171">
        <v>281</v>
      </c>
      <c r="W171" s="2">
        <v>-5000</v>
      </c>
      <c r="X171">
        <v>281</v>
      </c>
      <c r="Y171">
        <v>421</v>
      </c>
      <c r="Z171" t="s">
        <v>215</v>
      </c>
      <c r="AA171">
        <v>0</v>
      </c>
      <c r="AB171" t="str">
        <f>""</f>
        <v/>
      </c>
      <c r="AC171">
        <v>0</v>
      </c>
      <c r="AD171" t="str">
        <f>""</f>
        <v/>
      </c>
      <c r="AE171">
        <v>0</v>
      </c>
      <c r="AF171" t="str">
        <f>""</f>
        <v/>
      </c>
      <c r="AG171">
        <v>0</v>
      </c>
      <c r="AH171" t="str">
        <f>""</f>
        <v/>
      </c>
      <c r="AI171">
        <v>0</v>
      </c>
      <c r="AJ171" t="str">
        <f>""</f>
        <v/>
      </c>
      <c r="AK171">
        <v>0</v>
      </c>
      <c r="AL171" t="str">
        <f>""</f>
        <v/>
      </c>
      <c r="AM171">
        <v>0</v>
      </c>
      <c r="AN171" t="str">
        <f>""</f>
        <v/>
      </c>
      <c r="AO171">
        <v>0</v>
      </c>
      <c r="AP171" t="str">
        <f>""</f>
        <v/>
      </c>
      <c r="AQ171">
        <v>0</v>
      </c>
      <c r="AR171" t="str">
        <f>""</f>
        <v/>
      </c>
      <c r="AS171">
        <v>0</v>
      </c>
      <c r="AT171" t="str">
        <f>""</f>
        <v/>
      </c>
      <c r="AU171" t="s">
        <v>56</v>
      </c>
      <c r="AV171" t="s">
        <v>57</v>
      </c>
      <c r="AW171">
        <v>0</v>
      </c>
      <c r="AX171" t="str">
        <f>""</f>
        <v/>
      </c>
      <c r="AY171">
        <v>2015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</row>
    <row r="172" spans="1:57" x14ac:dyDescent="0.2">
      <c r="A172">
        <v>1346400220</v>
      </c>
      <c r="B172" t="s">
        <v>243</v>
      </c>
      <c r="C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421</v>
      </c>
      <c r="Z172" t="s">
        <v>215</v>
      </c>
      <c r="AA172">
        <v>0</v>
      </c>
      <c r="AB172" t="str">
        <f>""</f>
        <v/>
      </c>
      <c r="AC172">
        <v>0</v>
      </c>
      <c r="AD172" t="str">
        <f>""</f>
        <v/>
      </c>
      <c r="AE172">
        <v>0</v>
      </c>
      <c r="AF172" t="str">
        <f>""</f>
        <v/>
      </c>
      <c r="AG172">
        <v>0</v>
      </c>
      <c r="AH172" t="str">
        <f>""</f>
        <v/>
      </c>
      <c r="AI172">
        <v>0</v>
      </c>
      <c r="AJ172" t="str">
        <f>""</f>
        <v/>
      </c>
      <c r="AK172">
        <v>0</v>
      </c>
      <c r="AL172" t="str">
        <f>""</f>
        <v/>
      </c>
      <c r="AM172">
        <v>0</v>
      </c>
      <c r="AN172" t="str">
        <f>""</f>
        <v/>
      </c>
      <c r="AO172">
        <v>0</v>
      </c>
      <c r="AP172" t="str">
        <f>""</f>
        <v/>
      </c>
      <c r="AQ172">
        <v>0</v>
      </c>
      <c r="AR172" t="str">
        <f>""</f>
        <v/>
      </c>
      <c r="AS172">
        <v>0</v>
      </c>
      <c r="AT172" t="str">
        <f>""</f>
        <v/>
      </c>
      <c r="AU172" t="s">
        <v>56</v>
      </c>
      <c r="AV172" t="s">
        <v>57</v>
      </c>
      <c r="AW172">
        <v>0</v>
      </c>
      <c r="AX172" t="str">
        <f>""</f>
        <v/>
      </c>
      <c r="AY172">
        <v>2015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</row>
    <row r="173" spans="1:57" x14ac:dyDescent="0.2">
      <c r="A173">
        <v>1346400930</v>
      </c>
      <c r="B173" t="s">
        <v>244</v>
      </c>
      <c r="C173">
        <v>0</v>
      </c>
      <c r="G173" s="1">
        <v>-10313</v>
      </c>
      <c r="H173">
        <v>0</v>
      </c>
      <c r="I173" s="1">
        <v>-10313</v>
      </c>
      <c r="J173" s="1">
        <v>10313</v>
      </c>
      <c r="K173">
        <v>0</v>
      </c>
      <c r="L173">
        <v>0</v>
      </c>
      <c r="M173" s="1">
        <v>-10313</v>
      </c>
      <c r="N173">
        <v>0</v>
      </c>
      <c r="O173" s="1">
        <v>-10313</v>
      </c>
      <c r="P173" s="1">
        <v>10313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10313</v>
      </c>
      <c r="W173">
        <v>0</v>
      </c>
      <c r="X173" s="1">
        <v>10313</v>
      </c>
      <c r="Y173">
        <v>421</v>
      </c>
      <c r="Z173" t="s">
        <v>215</v>
      </c>
      <c r="AA173">
        <v>0</v>
      </c>
      <c r="AB173" t="str">
        <f>""</f>
        <v/>
      </c>
      <c r="AC173">
        <v>0</v>
      </c>
      <c r="AD173" t="str">
        <f>""</f>
        <v/>
      </c>
      <c r="AE173">
        <v>0</v>
      </c>
      <c r="AF173" t="str">
        <f>""</f>
        <v/>
      </c>
      <c r="AG173">
        <v>0</v>
      </c>
      <c r="AH173" t="str">
        <f>""</f>
        <v/>
      </c>
      <c r="AI173">
        <v>0</v>
      </c>
      <c r="AJ173" t="str">
        <f>""</f>
        <v/>
      </c>
      <c r="AK173">
        <v>0</v>
      </c>
      <c r="AL173" t="str">
        <f>""</f>
        <v/>
      </c>
      <c r="AM173">
        <v>0</v>
      </c>
      <c r="AN173" t="str">
        <f>""</f>
        <v/>
      </c>
      <c r="AO173">
        <v>0</v>
      </c>
      <c r="AP173" t="str">
        <f>""</f>
        <v/>
      </c>
      <c r="AQ173">
        <v>0</v>
      </c>
      <c r="AR173" t="str">
        <f>""</f>
        <v/>
      </c>
      <c r="AS173">
        <v>0</v>
      </c>
      <c r="AT173" t="str">
        <f>""</f>
        <v/>
      </c>
      <c r="AU173" t="s">
        <v>56</v>
      </c>
      <c r="AV173" t="s">
        <v>57</v>
      </c>
      <c r="AW173">
        <v>0</v>
      </c>
      <c r="AX173" t="str">
        <f>""</f>
        <v/>
      </c>
      <c r="AY173">
        <v>2015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</row>
    <row r="174" spans="1:57" x14ac:dyDescent="0.2">
      <c r="A174">
        <v>1346500220</v>
      </c>
      <c r="B174" t="s">
        <v>245</v>
      </c>
      <c r="C174" s="2">
        <v>-9000</v>
      </c>
      <c r="D174" s="2"/>
      <c r="E174" s="2"/>
      <c r="F174" s="2"/>
      <c r="G174">
        <v>0</v>
      </c>
      <c r="H174">
        <v>0</v>
      </c>
      <c r="I174">
        <v>0</v>
      </c>
      <c r="J174" s="1">
        <v>-9000</v>
      </c>
      <c r="K174">
        <v>0</v>
      </c>
      <c r="L174" s="2">
        <v>-9000</v>
      </c>
      <c r="M174">
        <v>0</v>
      </c>
      <c r="N174">
        <v>0</v>
      </c>
      <c r="O174">
        <v>0</v>
      </c>
      <c r="P174" s="1">
        <v>-9000</v>
      </c>
      <c r="Q174">
        <v>0</v>
      </c>
      <c r="R174">
        <v>0</v>
      </c>
      <c r="S174">
        <v>0</v>
      </c>
      <c r="T174">
        <v>0</v>
      </c>
      <c r="U174" s="2">
        <v>-9000</v>
      </c>
      <c r="V174" s="1">
        <v>-9000</v>
      </c>
      <c r="W174" s="2">
        <v>-9000</v>
      </c>
      <c r="X174" s="1">
        <v>-9000</v>
      </c>
      <c r="Y174">
        <v>421</v>
      </c>
      <c r="Z174" t="s">
        <v>215</v>
      </c>
      <c r="AA174">
        <v>0</v>
      </c>
      <c r="AB174" t="str">
        <f>""</f>
        <v/>
      </c>
      <c r="AC174">
        <v>0</v>
      </c>
      <c r="AD174" t="str">
        <f>""</f>
        <v/>
      </c>
      <c r="AE174">
        <v>0</v>
      </c>
      <c r="AF174" t="str">
        <f>""</f>
        <v/>
      </c>
      <c r="AG174">
        <v>0</v>
      </c>
      <c r="AH174" t="str">
        <f>""</f>
        <v/>
      </c>
      <c r="AI174">
        <v>0</v>
      </c>
      <c r="AJ174" t="str">
        <f>""</f>
        <v/>
      </c>
      <c r="AK174">
        <v>0</v>
      </c>
      <c r="AL174" t="str">
        <f>""</f>
        <v/>
      </c>
      <c r="AM174">
        <v>0</v>
      </c>
      <c r="AN174" t="str">
        <f>""</f>
        <v/>
      </c>
      <c r="AO174">
        <v>0</v>
      </c>
      <c r="AP174" t="str">
        <f>""</f>
        <v/>
      </c>
      <c r="AQ174">
        <v>0</v>
      </c>
      <c r="AR174" t="str">
        <f>""</f>
        <v/>
      </c>
      <c r="AS174">
        <v>0</v>
      </c>
      <c r="AT174" t="str">
        <f>""</f>
        <v/>
      </c>
      <c r="AU174" t="s">
        <v>56</v>
      </c>
      <c r="AV174" t="s">
        <v>57</v>
      </c>
      <c r="AW174">
        <v>0</v>
      </c>
      <c r="AX174" t="str">
        <f>""</f>
        <v/>
      </c>
      <c r="AY174">
        <v>2015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</row>
    <row r="175" spans="1:57" x14ac:dyDescent="0.2">
      <c r="A175">
        <v>1346500930</v>
      </c>
      <c r="B175" t="s">
        <v>246</v>
      </c>
      <c r="C175" s="2">
        <v>-44000</v>
      </c>
      <c r="D175" s="2"/>
      <c r="E175" s="2"/>
      <c r="F175" s="2"/>
      <c r="G175" s="1">
        <v>-50343</v>
      </c>
      <c r="H175">
        <v>0</v>
      </c>
      <c r="I175" s="1">
        <v>-50343</v>
      </c>
      <c r="J175" s="1">
        <v>6343</v>
      </c>
      <c r="K175">
        <v>114.41</v>
      </c>
      <c r="L175" s="2">
        <v>-44000</v>
      </c>
      <c r="M175" s="1">
        <v>-50343</v>
      </c>
      <c r="N175">
        <v>0</v>
      </c>
      <c r="O175" s="1">
        <v>-50343</v>
      </c>
      <c r="P175" s="1">
        <v>6343</v>
      </c>
      <c r="Q175">
        <v>114.41</v>
      </c>
      <c r="R175">
        <v>0</v>
      </c>
      <c r="S175">
        <v>0</v>
      </c>
      <c r="T175">
        <v>0</v>
      </c>
      <c r="U175" s="2">
        <v>-44000</v>
      </c>
      <c r="V175" s="1">
        <v>6343</v>
      </c>
      <c r="W175" s="2">
        <v>-44000</v>
      </c>
      <c r="X175" s="1">
        <v>6343</v>
      </c>
      <c r="Y175">
        <v>421</v>
      </c>
      <c r="Z175" t="s">
        <v>215</v>
      </c>
      <c r="AA175">
        <v>0</v>
      </c>
      <c r="AB175" t="str">
        <f>""</f>
        <v/>
      </c>
      <c r="AC175">
        <v>0</v>
      </c>
      <c r="AD175" t="str">
        <f>""</f>
        <v/>
      </c>
      <c r="AE175">
        <v>0</v>
      </c>
      <c r="AF175" t="str">
        <f>""</f>
        <v/>
      </c>
      <c r="AG175">
        <v>0</v>
      </c>
      <c r="AH175" t="str">
        <f>""</f>
        <v/>
      </c>
      <c r="AI175">
        <v>0</v>
      </c>
      <c r="AJ175" t="str">
        <f>""</f>
        <v/>
      </c>
      <c r="AK175">
        <v>0</v>
      </c>
      <c r="AL175" t="str">
        <f>""</f>
        <v/>
      </c>
      <c r="AM175">
        <v>0</v>
      </c>
      <c r="AN175" t="str">
        <f>""</f>
        <v/>
      </c>
      <c r="AO175">
        <v>0</v>
      </c>
      <c r="AP175" t="str">
        <f>""</f>
        <v/>
      </c>
      <c r="AQ175">
        <v>0</v>
      </c>
      <c r="AR175" t="str">
        <f>""</f>
        <v/>
      </c>
      <c r="AS175">
        <v>0</v>
      </c>
      <c r="AT175" t="str">
        <f>""</f>
        <v/>
      </c>
      <c r="AU175" t="s">
        <v>56</v>
      </c>
      <c r="AV175" t="s">
        <v>57</v>
      </c>
      <c r="AW175">
        <v>0</v>
      </c>
      <c r="AX175" t="str">
        <f>""</f>
        <v/>
      </c>
      <c r="AY175">
        <v>2015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</row>
    <row r="176" spans="1:57" x14ac:dyDescent="0.2">
      <c r="A176">
        <v>1346600930</v>
      </c>
      <c r="B176" t="s">
        <v>247</v>
      </c>
      <c r="C176" s="2">
        <v>-1100000</v>
      </c>
      <c r="D176" s="2"/>
      <c r="E176" s="2"/>
      <c r="F176" s="2"/>
      <c r="G176" s="1">
        <v>-1096045</v>
      </c>
      <c r="H176">
        <v>0</v>
      </c>
      <c r="I176" s="1">
        <v>-1096045</v>
      </c>
      <c r="J176" s="1">
        <v>-3955</v>
      </c>
      <c r="K176">
        <v>99.64</v>
      </c>
      <c r="L176" s="2">
        <v>-1100000</v>
      </c>
      <c r="M176" s="1">
        <v>-1096045</v>
      </c>
      <c r="N176">
        <v>0</v>
      </c>
      <c r="O176" s="1">
        <v>-1096045</v>
      </c>
      <c r="P176" s="1">
        <v>-3955</v>
      </c>
      <c r="Q176">
        <v>99.64</v>
      </c>
      <c r="R176">
        <v>0</v>
      </c>
      <c r="S176">
        <v>0</v>
      </c>
      <c r="T176">
        <v>0</v>
      </c>
      <c r="U176" s="2">
        <v>-1100000</v>
      </c>
      <c r="V176" s="1">
        <v>-3955</v>
      </c>
      <c r="W176" s="2">
        <v>-1100000</v>
      </c>
      <c r="X176" s="1">
        <v>-3955</v>
      </c>
      <c r="Y176">
        <v>421</v>
      </c>
      <c r="Z176" t="s">
        <v>215</v>
      </c>
      <c r="AA176">
        <v>0</v>
      </c>
      <c r="AB176" t="str">
        <f>""</f>
        <v/>
      </c>
      <c r="AC176">
        <v>0</v>
      </c>
      <c r="AD176" t="str">
        <f>""</f>
        <v/>
      </c>
      <c r="AE176">
        <v>0</v>
      </c>
      <c r="AF176" t="str">
        <f>""</f>
        <v/>
      </c>
      <c r="AG176">
        <v>0</v>
      </c>
      <c r="AH176" t="str">
        <f>""</f>
        <v/>
      </c>
      <c r="AI176">
        <v>0</v>
      </c>
      <c r="AJ176" t="str">
        <f>""</f>
        <v/>
      </c>
      <c r="AK176">
        <v>0</v>
      </c>
      <c r="AL176" t="str">
        <f>""</f>
        <v/>
      </c>
      <c r="AM176">
        <v>0</v>
      </c>
      <c r="AN176" t="str">
        <f>""</f>
        <v/>
      </c>
      <c r="AO176">
        <v>0</v>
      </c>
      <c r="AP176" t="str">
        <f>""</f>
        <v/>
      </c>
      <c r="AQ176">
        <v>0</v>
      </c>
      <c r="AR176" t="str">
        <f>""</f>
        <v/>
      </c>
      <c r="AS176">
        <v>0</v>
      </c>
      <c r="AT176" t="str">
        <f>""</f>
        <v/>
      </c>
      <c r="AU176" t="s">
        <v>56</v>
      </c>
      <c r="AV176" t="s">
        <v>57</v>
      </c>
      <c r="AW176">
        <v>0</v>
      </c>
      <c r="AX176" t="str">
        <f>""</f>
        <v/>
      </c>
      <c r="AY176">
        <v>2015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</row>
    <row r="177" spans="1:57" x14ac:dyDescent="0.2">
      <c r="A177">
        <v>1346700930</v>
      </c>
      <c r="B177" t="s">
        <v>248</v>
      </c>
      <c r="C177" s="2">
        <v>-362000</v>
      </c>
      <c r="D177" s="2"/>
      <c r="E177" s="2"/>
      <c r="F177" s="2"/>
      <c r="G177" s="1">
        <v>-420240</v>
      </c>
      <c r="H177">
        <v>0</v>
      </c>
      <c r="I177" s="1">
        <v>-420240</v>
      </c>
      <c r="J177" s="1">
        <v>58240</v>
      </c>
      <c r="K177">
        <v>116.08</v>
      </c>
      <c r="L177" s="2">
        <v>-362000</v>
      </c>
      <c r="M177" s="1">
        <v>-420240</v>
      </c>
      <c r="N177">
        <v>0</v>
      </c>
      <c r="O177" s="1">
        <v>-420240</v>
      </c>
      <c r="P177" s="1">
        <v>58240</v>
      </c>
      <c r="Q177">
        <v>116.08</v>
      </c>
      <c r="R177">
        <v>0</v>
      </c>
      <c r="S177">
        <v>0</v>
      </c>
      <c r="T177">
        <v>0</v>
      </c>
      <c r="U177" s="2">
        <v>-362000</v>
      </c>
      <c r="V177" s="1">
        <v>58240</v>
      </c>
      <c r="W177" s="2">
        <v>-362000</v>
      </c>
      <c r="X177" s="1">
        <v>58240</v>
      </c>
      <c r="Y177">
        <v>421</v>
      </c>
      <c r="Z177" t="s">
        <v>215</v>
      </c>
      <c r="AA177">
        <v>0</v>
      </c>
      <c r="AB177" t="str">
        <f>""</f>
        <v/>
      </c>
      <c r="AC177">
        <v>0</v>
      </c>
      <c r="AD177" t="str">
        <f>""</f>
        <v/>
      </c>
      <c r="AE177">
        <v>0</v>
      </c>
      <c r="AF177" t="str">
        <f>""</f>
        <v/>
      </c>
      <c r="AG177">
        <v>0</v>
      </c>
      <c r="AH177" t="str">
        <f>""</f>
        <v/>
      </c>
      <c r="AI177">
        <v>0</v>
      </c>
      <c r="AJ177" t="str">
        <f>""</f>
        <v/>
      </c>
      <c r="AK177">
        <v>0</v>
      </c>
      <c r="AL177" t="str">
        <f>""</f>
        <v/>
      </c>
      <c r="AM177">
        <v>0</v>
      </c>
      <c r="AN177" t="str">
        <f>""</f>
        <v/>
      </c>
      <c r="AO177">
        <v>0</v>
      </c>
      <c r="AP177" t="str">
        <f>""</f>
        <v/>
      </c>
      <c r="AQ177">
        <v>0</v>
      </c>
      <c r="AR177" t="str">
        <f>""</f>
        <v/>
      </c>
      <c r="AS177">
        <v>0</v>
      </c>
      <c r="AT177" t="str">
        <f>""</f>
        <v/>
      </c>
      <c r="AU177" t="s">
        <v>56</v>
      </c>
      <c r="AV177" t="s">
        <v>57</v>
      </c>
      <c r="AW177">
        <v>0</v>
      </c>
      <c r="AX177" t="str">
        <f>""</f>
        <v/>
      </c>
      <c r="AY177">
        <v>2015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</row>
    <row r="178" spans="1:57" x14ac:dyDescent="0.2">
      <c r="A178">
        <v>1346800930</v>
      </c>
      <c r="B178" t="s">
        <v>249</v>
      </c>
      <c r="C178" s="2">
        <v>-93000</v>
      </c>
      <c r="D178" s="2"/>
      <c r="E178" s="2"/>
      <c r="F178" s="2"/>
      <c r="G178" s="1">
        <v>-87239</v>
      </c>
      <c r="H178">
        <v>0</v>
      </c>
      <c r="I178" s="1">
        <v>-87239</v>
      </c>
      <c r="J178" s="1">
        <v>-5761</v>
      </c>
      <c r="K178">
        <v>93.8</v>
      </c>
      <c r="L178" s="2">
        <v>-93000</v>
      </c>
      <c r="M178" s="1">
        <v>-87239</v>
      </c>
      <c r="N178">
        <v>0</v>
      </c>
      <c r="O178" s="1">
        <v>-87239</v>
      </c>
      <c r="P178" s="1">
        <v>-5761</v>
      </c>
      <c r="Q178">
        <v>93.8</v>
      </c>
      <c r="R178">
        <v>0</v>
      </c>
      <c r="S178">
        <v>0</v>
      </c>
      <c r="T178">
        <v>0</v>
      </c>
      <c r="U178" s="2">
        <v>-93000</v>
      </c>
      <c r="V178" s="1">
        <v>-5761</v>
      </c>
      <c r="W178" s="2">
        <v>-93000</v>
      </c>
      <c r="X178" s="1">
        <v>-5761</v>
      </c>
      <c r="Y178">
        <v>421</v>
      </c>
      <c r="Z178" t="s">
        <v>215</v>
      </c>
      <c r="AA178">
        <v>0</v>
      </c>
      <c r="AB178" t="str">
        <f>""</f>
        <v/>
      </c>
      <c r="AC178">
        <v>0</v>
      </c>
      <c r="AD178" t="str">
        <f>""</f>
        <v/>
      </c>
      <c r="AE178">
        <v>0</v>
      </c>
      <c r="AF178" t="str">
        <f>""</f>
        <v/>
      </c>
      <c r="AG178">
        <v>0</v>
      </c>
      <c r="AH178" t="str">
        <f>""</f>
        <v/>
      </c>
      <c r="AI178">
        <v>0</v>
      </c>
      <c r="AJ178" t="str">
        <f>""</f>
        <v/>
      </c>
      <c r="AK178">
        <v>0</v>
      </c>
      <c r="AL178" t="str">
        <f>""</f>
        <v/>
      </c>
      <c r="AM178">
        <v>0</v>
      </c>
      <c r="AN178" t="str">
        <f>""</f>
        <v/>
      </c>
      <c r="AO178">
        <v>0</v>
      </c>
      <c r="AP178" t="str">
        <f>""</f>
        <v/>
      </c>
      <c r="AQ178">
        <v>0</v>
      </c>
      <c r="AR178" t="str">
        <f>""</f>
        <v/>
      </c>
      <c r="AS178">
        <v>0</v>
      </c>
      <c r="AT178" t="str">
        <f>""</f>
        <v/>
      </c>
      <c r="AU178" t="s">
        <v>56</v>
      </c>
      <c r="AV178" t="s">
        <v>57</v>
      </c>
      <c r="AW178">
        <v>0</v>
      </c>
      <c r="AX178" t="str">
        <f>""</f>
        <v/>
      </c>
      <c r="AY178">
        <v>2015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</row>
    <row r="179" spans="1:57" x14ac:dyDescent="0.2">
      <c r="A179">
        <v>1347100930</v>
      </c>
      <c r="B179" t="s">
        <v>250</v>
      </c>
      <c r="C179" s="2">
        <v>-382000</v>
      </c>
      <c r="D179" s="2"/>
      <c r="E179" s="2"/>
      <c r="F179" s="2"/>
      <c r="G179" s="1">
        <v>-595691</v>
      </c>
      <c r="H179">
        <v>0</v>
      </c>
      <c r="I179" s="1">
        <v>-595691</v>
      </c>
      <c r="J179" s="1">
        <v>213691</v>
      </c>
      <c r="K179">
        <v>155.94</v>
      </c>
      <c r="L179" s="2">
        <v>-382000</v>
      </c>
      <c r="M179" s="1">
        <v>-595691</v>
      </c>
      <c r="N179">
        <v>0</v>
      </c>
      <c r="O179" s="1">
        <v>-595691</v>
      </c>
      <c r="P179" s="1">
        <v>213691</v>
      </c>
      <c r="Q179">
        <v>155.94</v>
      </c>
      <c r="R179">
        <v>0</v>
      </c>
      <c r="S179">
        <v>0</v>
      </c>
      <c r="T179">
        <v>0</v>
      </c>
      <c r="U179" s="2">
        <v>-382000</v>
      </c>
      <c r="V179" s="1">
        <v>213691</v>
      </c>
      <c r="W179" s="2">
        <v>-382000</v>
      </c>
      <c r="X179" s="1">
        <v>213691</v>
      </c>
      <c r="Y179">
        <v>421</v>
      </c>
      <c r="Z179" t="s">
        <v>215</v>
      </c>
      <c r="AA179">
        <v>0</v>
      </c>
      <c r="AB179" t="str">
        <f>""</f>
        <v/>
      </c>
      <c r="AC179">
        <v>0</v>
      </c>
      <c r="AD179" t="str">
        <f>""</f>
        <v/>
      </c>
      <c r="AE179">
        <v>0</v>
      </c>
      <c r="AF179" t="str">
        <f>""</f>
        <v/>
      </c>
      <c r="AG179">
        <v>0</v>
      </c>
      <c r="AH179" t="str">
        <f>""</f>
        <v/>
      </c>
      <c r="AI179">
        <v>0</v>
      </c>
      <c r="AJ179" t="str">
        <f>""</f>
        <v/>
      </c>
      <c r="AK179">
        <v>0</v>
      </c>
      <c r="AL179" t="str">
        <f>""</f>
        <v/>
      </c>
      <c r="AM179">
        <v>0</v>
      </c>
      <c r="AN179" t="str">
        <f>""</f>
        <v/>
      </c>
      <c r="AO179">
        <v>0</v>
      </c>
      <c r="AP179" t="str">
        <f>""</f>
        <v/>
      </c>
      <c r="AQ179">
        <v>0</v>
      </c>
      <c r="AR179" t="str">
        <f>""</f>
        <v/>
      </c>
      <c r="AS179">
        <v>0</v>
      </c>
      <c r="AT179" t="str">
        <f>""</f>
        <v/>
      </c>
      <c r="AU179" t="s">
        <v>56</v>
      </c>
      <c r="AV179" t="s">
        <v>57</v>
      </c>
      <c r="AW179">
        <v>0</v>
      </c>
      <c r="AX179" t="str">
        <f>""</f>
        <v/>
      </c>
      <c r="AY179">
        <v>2015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</row>
    <row r="180" spans="1:57" x14ac:dyDescent="0.2">
      <c r="A180">
        <v>1347300440</v>
      </c>
      <c r="B180" t="s">
        <v>251</v>
      </c>
      <c r="C180" s="2">
        <v>-130000</v>
      </c>
      <c r="D180" s="2"/>
      <c r="E180" s="2"/>
      <c r="F180" s="2"/>
      <c r="G180" s="1">
        <v>-104686</v>
      </c>
      <c r="H180">
        <v>0</v>
      </c>
      <c r="I180" s="1">
        <v>-104686</v>
      </c>
      <c r="J180" s="1">
        <v>-25314</v>
      </c>
      <c r="K180">
        <v>80.52</v>
      </c>
      <c r="L180" s="2">
        <v>-130000</v>
      </c>
      <c r="M180" s="1">
        <v>-104686</v>
      </c>
      <c r="N180">
        <v>0</v>
      </c>
      <c r="O180" s="1">
        <v>-104686</v>
      </c>
      <c r="P180" s="1">
        <v>-25314</v>
      </c>
      <c r="Q180">
        <v>80.52</v>
      </c>
      <c r="R180">
        <v>0</v>
      </c>
      <c r="S180">
        <v>0</v>
      </c>
      <c r="T180">
        <v>0</v>
      </c>
      <c r="U180" s="2">
        <v>-130000</v>
      </c>
      <c r="V180" s="1">
        <v>-25314</v>
      </c>
      <c r="W180" s="2">
        <v>-130000</v>
      </c>
      <c r="X180" s="1">
        <v>-25314</v>
      </c>
      <c r="Y180">
        <v>421</v>
      </c>
      <c r="Z180" t="s">
        <v>215</v>
      </c>
      <c r="AA180">
        <v>0</v>
      </c>
      <c r="AB180" t="str">
        <f>""</f>
        <v/>
      </c>
      <c r="AC180">
        <v>0</v>
      </c>
      <c r="AD180" t="str">
        <f>""</f>
        <v/>
      </c>
      <c r="AE180">
        <v>0</v>
      </c>
      <c r="AF180" t="str">
        <f>""</f>
        <v/>
      </c>
      <c r="AG180">
        <v>0</v>
      </c>
      <c r="AH180" t="str">
        <f>""</f>
        <v/>
      </c>
      <c r="AI180">
        <v>0</v>
      </c>
      <c r="AJ180" t="str">
        <f>""</f>
        <v/>
      </c>
      <c r="AK180">
        <v>0</v>
      </c>
      <c r="AL180" t="str">
        <f>""</f>
        <v/>
      </c>
      <c r="AM180">
        <v>0</v>
      </c>
      <c r="AN180" t="str">
        <f>""</f>
        <v/>
      </c>
      <c r="AO180">
        <v>0</v>
      </c>
      <c r="AP180" t="str">
        <f>""</f>
        <v/>
      </c>
      <c r="AQ180">
        <v>0</v>
      </c>
      <c r="AR180" t="str">
        <f>""</f>
        <v/>
      </c>
      <c r="AS180">
        <v>0</v>
      </c>
      <c r="AT180" t="str">
        <f>""</f>
        <v/>
      </c>
      <c r="AU180" t="s">
        <v>56</v>
      </c>
      <c r="AV180" t="s">
        <v>57</v>
      </c>
      <c r="AW180">
        <v>0</v>
      </c>
      <c r="AX180" t="str">
        <f>""</f>
        <v/>
      </c>
      <c r="AY180">
        <v>2015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</row>
    <row r="181" spans="1:57" x14ac:dyDescent="0.2">
      <c r="A181">
        <v>1347300930</v>
      </c>
      <c r="B181" t="s">
        <v>252</v>
      </c>
      <c r="C181" s="2">
        <v>-150000</v>
      </c>
      <c r="D181" s="2"/>
      <c r="E181" s="2"/>
      <c r="F181" s="2"/>
      <c r="G181" s="1">
        <v>-159333</v>
      </c>
      <c r="H181">
        <v>0</v>
      </c>
      <c r="I181" s="1">
        <v>-159333</v>
      </c>
      <c r="J181" s="1">
        <v>9333</v>
      </c>
      <c r="K181">
        <v>106.22</v>
      </c>
      <c r="L181" s="2">
        <v>-150000</v>
      </c>
      <c r="M181" s="1">
        <v>-159333</v>
      </c>
      <c r="N181">
        <v>0</v>
      </c>
      <c r="O181" s="1">
        <v>-159333</v>
      </c>
      <c r="P181" s="1">
        <v>9333</v>
      </c>
      <c r="Q181">
        <v>106.22</v>
      </c>
      <c r="R181">
        <v>0</v>
      </c>
      <c r="S181">
        <v>0</v>
      </c>
      <c r="T181">
        <v>0</v>
      </c>
      <c r="U181" s="2">
        <v>-150000</v>
      </c>
      <c r="V181" s="1">
        <v>9333</v>
      </c>
      <c r="W181" s="2">
        <v>-150000</v>
      </c>
      <c r="X181" s="1">
        <v>9333</v>
      </c>
      <c r="Y181">
        <v>421</v>
      </c>
      <c r="Z181" t="s">
        <v>215</v>
      </c>
      <c r="AA181">
        <v>0</v>
      </c>
      <c r="AB181" t="str">
        <f>""</f>
        <v/>
      </c>
      <c r="AC181">
        <v>0</v>
      </c>
      <c r="AD181" t="str">
        <f>""</f>
        <v/>
      </c>
      <c r="AE181">
        <v>0</v>
      </c>
      <c r="AF181" t="str">
        <f>""</f>
        <v/>
      </c>
      <c r="AG181">
        <v>0</v>
      </c>
      <c r="AH181" t="str">
        <f>""</f>
        <v/>
      </c>
      <c r="AI181">
        <v>0</v>
      </c>
      <c r="AJ181" t="str">
        <f>""</f>
        <v/>
      </c>
      <c r="AK181">
        <v>0</v>
      </c>
      <c r="AL181" t="str">
        <f>""</f>
        <v/>
      </c>
      <c r="AM181">
        <v>0</v>
      </c>
      <c r="AN181" t="str">
        <f>""</f>
        <v/>
      </c>
      <c r="AO181">
        <v>0</v>
      </c>
      <c r="AP181" t="str">
        <f>""</f>
        <v/>
      </c>
      <c r="AQ181">
        <v>0</v>
      </c>
      <c r="AR181" t="str">
        <f>""</f>
        <v/>
      </c>
      <c r="AS181">
        <v>0</v>
      </c>
      <c r="AT181" t="str">
        <f>""</f>
        <v/>
      </c>
      <c r="AU181" t="s">
        <v>56</v>
      </c>
      <c r="AV181" t="s">
        <v>57</v>
      </c>
      <c r="AW181">
        <v>0</v>
      </c>
      <c r="AX181" t="str">
        <f>""</f>
        <v/>
      </c>
      <c r="AY181">
        <v>2015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</row>
    <row r="182" spans="1:57" x14ac:dyDescent="0.2">
      <c r="A182">
        <v>1347400930</v>
      </c>
      <c r="B182" t="s">
        <v>253</v>
      </c>
      <c r="C182" s="2">
        <v>-1150000</v>
      </c>
      <c r="D182" s="2"/>
      <c r="E182" s="2"/>
      <c r="F182" s="2"/>
      <c r="G182" s="1">
        <v>-1055542</v>
      </c>
      <c r="H182">
        <v>0</v>
      </c>
      <c r="I182" s="1">
        <v>-1055542</v>
      </c>
      <c r="J182" s="1">
        <v>-94458</v>
      </c>
      <c r="K182">
        <v>91.78</v>
      </c>
      <c r="L182" s="2">
        <v>-1150000</v>
      </c>
      <c r="M182" s="1">
        <v>-1055542</v>
      </c>
      <c r="N182">
        <v>0</v>
      </c>
      <c r="O182" s="1">
        <v>-1055542</v>
      </c>
      <c r="P182" s="1">
        <v>-94458</v>
      </c>
      <c r="Q182">
        <v>91.78</v>
      </c>
      <c r="R182">
        <v>0</v>
      </c>
      <c r="S182">
        <v>0</v>
      </c>
      <c r="T182">
        <v>0</v>
      </c>
      <c r="U182" s="2">
        <v>-1150000</v>
      </c>
      <c r="V182" s="1">
        <v>-94458</v>
      </c>
      <c r="W182" s="2">
        <v>-1150000</v>
      </c>
      <c r="X182" s="1">
        <v>-94458</v>
      </c>
      <c r="Y182">
        <v>421</v>
      </c>
      <c r="Z182" t="s">
        <v>215</v>
      </c>
      <c r="AA182">
        <v>0</v>
      </c>
      <c r="AB182" t="str">
        <f>""</f>
        <v/>
      </c>
      <c r="AC182">
        <v>0</v>
      </c>
      <c r="AD182" t="str">
        <f>""</f>
        <v/>
      </c>
      <c r="AE182">
        <v>0</v>
      </c>
      <c r="AF182" t="str">
        <f>""</f>
        <v/>
      </c>
      <c r="AG182">
        <v>0</v>
      </c>
      <c r="AH182" t="str">
        <f>""</f>
        <v/>
      </c>
      <c r="AI182">
        <v>0</v>
      </c>
      <c r="AJ182" t="str">
        <f>""</f>
        <v/>
      </c>
      <c r="AK182">
        <v>0</v>
      </c>
      <c r="AL182" t="str">
        <f>""</f>
        <v/>
      </c>
      <c r="AM182">
        <v>0</v>
      </c>
      <c r="AN182" t="str">
        <f>""</f>
        <v/>
      </c>
      <c r="AO182">
        <v>0</v>
      </c>
      <c r="AP182" t="str">
        <f>""</f>
        <v/>
      </c>
      <c r="AQ182">
        <v>0</v>
      </c>
      <c r="AR182" t="str">
        <f>""</f>
        <v/>
      </c>
      <c r="AS182">
        <v>0</v>
      </c>
      <c r="AT182" t="str">
        <f>""</f>
        <v/>
      </c>
      <c r="AU182" t="s">
        <v>56</v>
      </c>
      <c r="AV182" t="s">
        <v>57</v>
      </c>
      <c r="AW182">
        <v>0</v>
      </c>
      <c r="AX182" t="str">
        <f>""</f>
        <v/>
      </c>
      <c r="AY182">
        <v>2015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</row>
    <row r="183" spans="1:57" x14ac:dyDescent="0.2">
      <c r="A183">
        <v>1348200420</v>
      </c>
      <c r="B183" t="s">
        <v>254</v>
      </c>
      <c r="C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 t="str">
        <f>""</f>
        <v/>
      </c>
      <c r="AA183">
        <v>0</v>
      </c>
      <c r="AB183" t="str">
        <f>""</f>
        <v/>
      </c>
      <c r="AC183">
        <v>0</v>
      </c>
      <c r="AD183" t="str">
        <f>""</f>
        <v/>
      </c>
      <c r="AE183">
        <v>0</v>
      </c>
      <c r="AF183" t="str">
        <f>""</f>
        <v/>
      </c>
      <c r="AG183">
        <v>0</v>
      </c>
      <c r="AH183" t="str">
        <f>""</f>
        <v/>
      </c>
      <c r="AI183">
        <v>0</v>
      </c>
      <c r="AJ183" t="str">
        <f>""</f>
        <v/>
      </c>
      <c r="AK183">
        <v>0</v>
      </c>
      <c r="AL183" t="str">
        <f>""</f>
        <v/>
      </c>
      <c r="AM183">
        <v>0</v>
      </c>
      <c r="AN183" t="str">
        <f>""</f>
        <v/>
      </c>
      <c r="AO183">
        <v>0</v>
      </c>
      <c r="AP183" t="str">
        <f>""</f>
        <v/>
      </c>
      <c r="AQ183">
        <v>0</v>
      </c>
      <c r="AR183" t="str">
        <f>""</f>
        <v/>
      </c>
      <c r="AS183">
        <v>0</v>
      </c>
      <c r="AT183" t="str">
        <f>""</f>
        <v/>
      </c>
      <c r="AU183" t="s">
        <v>56</v>
      </c>
      <c r="AV183" t="s">
        <v>57</v>
      </c>
      <c r="AW183">
        <v>0</v>
      </c>
      <c r="AX183" t="str">
        <f>""</f>
        <v/>
      </c>
      <c r="AY183">
        <v>2015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</row>
    <row r="184" spans="1:57" x14ac:dyDescent="0.2">
      <c r="A184">
        <v>1348200930</v>
      </c>
      <c r="B184" t="s">
        <v>255</v>
      </c>
      <c r="C184">
        <v>0</v>
      </c>
      <c r="G184" s="1">
        <v>-8405</v>
      </c>
      <c r="H184">
        <v>0</v>
      </c>
      <c r="I184" s="1">
        <v>-8405</v>
      </c>
      <c r="J184" s="1">
        <v>8405</v>
      </c>
      <c r="K184">
        <v>0</v>
      </c>
      <c r="L184">
        <v>0</v>
      </c>
      <c r="M184" s="1">
        <v>-8405</v>
      </c>
      <c r="N184">
        <v>0</v>
      </c>
      <c r="O184" s="1">
        <v>-8405</v>
      </c>
      <c r="P184" s="1">
        <v>8405</v>
      </c>
      <c r="Q184">
        <v>0</v>
      </c>
      <c r="R184">
        <v>0</v>
      </c>
      <c r="S184">
        <v>0</v>
      </c>
      <c r="T184">
        <v>0</v>
      </c>
      <c r="U184">
        <v>0</v>
      </c>
      <c r="V184" s="1">
        <v>8405</v>
      </c>
      <c r="W184">
        <v>0</v>
      </c>
      <c r="X184" s="1">
        <v>8405</v>
      </c>
      <c r="Y184">
        <v>421</v>
      </c>
      <c r="Z184" t="s">
        <v>215</v>
      </c>
      <c r="AA184">
        <v>0</v>
      </c>
      <c r="AB184" t="str">
        <f>""</f>
        <v/>
      </c>
      <c r="AC184">
        <v>0</v>
      </c>
      <c r="AD184" t="str">
        <f>""</f>
        <v/>
      </c>
      <c r="AE184">
        <v>0</v>
      </c>
      <c r="AF184" t="str">
        <f>""</f>
        <v/>
      </c>
      <c r="AG184">
        <v>0</v>
      </c>
      <c r="AH184" t="str">
        <f>""</f>
        <v/>
      </c>
      <c r="AI184">
        <v>0</v>
      </c>
      <c r="AJ184" t="str">
        <f>""</f>
        <v/>
      </c>
      <c r="AK184">
        <v>0</v>
      </c>
      <c r="AL184" t="str">
        <f>""</f>
        <v/>
      </c>
      <c r="AM184">
        <v>0</v>
      </c>
      <c r="AN184" t="str">
        <f>""</f>
        <v/>
      </c>
      <c r="AO184">
        <v>0</v>
      </c>
      <c r="AP184" t="str">
        <f>""</f>
        <v/>
      </c>
      <c r="AQ184">
        <v>0</v>
      </c>
      <c r="AR184" t="str">
        <f>""</f>
        <v/>
      </c>
      <c r="AS184">
        <v>0</v>
      </c>
      <c r="AT184" t="str">
        <f>""</f>
        <v/>
      </c>
      <c r="AU184" t="s">
        <v>56</v>
      </c>
      <c r="AV184" t="s">
        <v>57</v>
      </c>
      <c r="AW184">
        <v>0</v>
      </c>
      <c r="AX184" t="str">
        <f>""</f>
        <v/>
      </c>
      <c r="AY184">
        <v>2015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</row>
    <row r="185" spans="1:57" x14ac:dyDescent="0.2">
      <c r="A185">
        <v>1349100930</v>
      </c>
      <c r="B185" t="s">
        <v>256</v>
      </c>
      <c r="C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 t="str">
        <f>""</f>
        <v/>
      </c>
      <c r="AA185">
        <v>0</v>
      </c>
      <c r="AB185" t="str">
        <f>""</f>
        <v/>
      </c>
      <c r="AC185">
        <v>0</v>
      </c>
      <c r="AD185" t="str">
        <f>""</f>
        <v/>
      </c>
      <c r="AE185">
        <v>0</v>
      </c>
      <c r="AF185" t="str">
        <f>""</f>
        <v/>
      </c>
      <c r="AG185">
        <v>0</v>
      </c>
      <c r="AH185" t="str">
        <f>""</f>
        <v/>
      </c>
      <c r="AI185">
        <v>0</v>
      </c>
      <c r="AJ185" t="str">
        <f>""</f>
        <v/>
      </c>
      <c r="AK185">
        <v>0</v>
      </c>
      <c r="AL185" t="str">
        <f>""</f>
        <v/>
      </c>
      <c r="AM185">
        <v>0</v>
      </c>
      <c r="AN185" t="str">
        <f>""</f>
        <v/>
      </c>
      <c r="AO185">
        <v>0</v>
      </c>
      <c r="AP185" t="str">
        <f>""</f>
        <v/>
      </c>
      <c r="AQ185">
        <v>0</v>
      </c>
      <c r="AR185" t="str">
        <f>""</f>
        <v/>
      </c>
      <c r="AS185">
        <v>0</v>
      </c>
      <c r="AT185" t="str">
        <f>""</f>
        <v/>
      </c>
      <c r="AU185" t="s">
        <v>56</v>
      </c>
      <c r="AV185" t="s">
        <v>57</v>
      </c>
      <c r="AW185">
        <v>0</v>
      </c>
      <c r="AX185" t="str">
        <f>""</f>
        <v/>
      </c>
      <c r="AY185">
        <v>2015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</row>
    <row r="186" spans="1:57" x14ac:dyDescent="0.2">
      <c r="A186">
        <v>1353000990</v>
      </c>
      <c r="B186" t="s">
        <v>257</v>
      </c>
      <c r="C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431</v>
      </c>
      <c r="Z186" t="s">
        <v>258</v>
      </c>
      <c r="AA186">
        <v>0</v>
      </c>
      <c r="AB186" t="str">
        <f>""</f>
        <v/>
      </c>
      <c r="AC186">
        <v>0</v>
      </c>
      <c r="AD186" t="str">
        <f>""</f>
        <v/>
      </c>
      <c r="AE186">
        <v>0</v>
      </c>
      <c r="AF186" t="str">
        <f>""</f>
        <v/>
      </c>
      <c r="AG186">
        <v>0</v>
      </c>
      <c r="AH186" t="str">
        <f>""</f>
        <v/>
      </c>
      <c r="AI186">
        <v>0</v>
      </c>
      <c r="AJ186" t="str">
        <f>""</f>
        <v/>
      </c>
      <c r="AK186">
        <v>0</v>
      </c>
      <c r="AL186" t="str">
        <f>""</f>
        <v/>
      </c>
      <c r="AM186">
        <v>0</v>
      </c>
      <c r="AN186" t="str">
        <f>""</f>
        <v/>
      </c>
      <c r="AO186">
        <v>0</v>
      </c>
      <c r="AP186" t="str">
        <f>""</f>
        <v/>
      </c>
      <c r="AQ186">
        <v>0</v>
      </c>
      <c r="AR186" t="str">
        <f>""</f>
        <v/>
      </c>
      <c r="AS186">
        <v>0</v>
      </c>
      <c r="AT186" t="str">
        <f>""</f>
        <v/>
      </c>
      <c r="AU186" t="s">
        <v>56</v>
      </c>
      <c r="AV186" t="s">
        <v>57</v>
      </c>
      <c r="AW186">
        <v>0</v>
      </c>
      <c r="AX186" t="str">
        <f>""</f>
        <v/>
      </c>
      <c r="AY186">
        <v>2015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</row>
    <row r="187" spans="1:57" x14ac:dyDescent="0.2">
      <c r="A187">
        <v>1371000990</v>
      </c>
      <c r="B187" t="s">
        <v>259</v>
      </c>
      <c r="C187" s="2">
        <v>-200000</v>
      </c>
      <c r="D187" s="2"/>
      <c r="E187" s="2"/>
      <c r="F187" s="2"/>
      <c r="G187" s="1">
        <v>-165838</v>
      </c>
      <c r="H187">
        <v>0</v>
      </c>
      <c r="I187" s="1">
        <v>-165838</v>
      </c>
      <c r="J187" s="1">
        <v>-34162</v>
      </c>
      <c r="K187">
        <v>82.91</v>
      </c>
      <c r="L187" s="2">
        <v>-200000</v>
      </c>
      <c r="M187" s="1">
        <v>-165838</v>
      </c>
      <c r="N187">
        <v>0</v>
      </c>
      <c r="O187" s="1">
        <v>-165838</v>
      </c>
      <c r="P187" s="1">
        <v>-34162</v>
      </c>
      <c r="Q187">
        <v>82.91</v>
      </c>
      <c r="R187">
        <v>0</v>
      </c>
      <c r="S187">
        <v>0</v>
      </c>
      <c r="T187">
        <v>0</v>
      </c>
      <c r="U187" s="2">
        <v>-200000</v>
      </c>
      <c r="V187" s="1">
        <v>-34162</v>
      </c>
      <c r="W187" s="2">
        <v>-200000</v>
      </c>
      <c r="X187" s="1">
        <v>-34162</v>
      </c>
      <c r="Y187">
        <v>441</v>
      </c>
      <c r="Z187" t="s">
        <v>260</v>
      </c>
      <c r="AA187">
        <v>0</v>
      </c>
      <c r="AB187" t="str">
        <f>""</f>
        <v/>
      </c>
      <c r="AC187">
        <v>0</v>
      </c>
      <c r="AD187" t="str">
        <f>""</f>
        <v/>
      </c>
      <c r="AE187">
        <v>0</v>
      </c>
      <c r="AF187" t="str">
        <f>""</f>
        <v/>
      </c>
      <c r="AG187">
        <v>0</v>
      </c>
      <c r="AH187" t="str">
        <f>""</f>
        <v/>
      </c>
      <c r="AI187">
        <v>0</v>
      </c>
      <c r="AJ187" t="str">
        <f>""</f>
        <v/>
      </c>
      <c r="AK187">
        <v>0</v>
      </c>
      <c r="AL187" t="str">
        <f>""</f>
        <v/>
      </c>
      <c r="AM187">
        <v>0</v>
      </c>
      <c r="AN187" t="str">
        <f>""</f>
        <v/>
      </c>
      <c r="AO187">
        <v>0</v>
      </c>
      <c r="AP187" t="str">
        <f>""</f>
        <v/>
      </c>
      <c r="AQ187">
        <v>0</v>
      </c>
      <c r="AR187" t="str">
        <f>""</f>
        <v/>
      </c>
      <c r="AS187">
        <v>0</v>
      </c>
      <c r="AT187" t="str">
        <f>""</f>
        <v/>
      </c>
      <c r="AU187" t="s">
        <v>56</v>
      </c>
      <c r="AV187" t="s">
        <v>57</v>
      </c>
      <c r="AW187">
        <v>0</v>
      </c>
      <c r="AX187" t="str">
        <f>""</f>
        <v/>
      </c>
      <c r="AY187">
        <v>2015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</row>
    <row r="188" spans="1:57" x14ac:dyDescent="0.2">
      <c r="A188">
        <v>1379000220</v>
      </c>
      <c r="B188" t="s">
        <v>261</v>
      </c>
      <c r="C188" s="2">
        <v>-300000</v>
      </c>
      <c r="D188" s="2"/>
      <c r="E188" s="2"/>
      <c r="F188" s="2"/>
      <c r="G188" s="1">
        <v>-251010.57</v>
      </c>
      <c r="H188">
        <v>0</v>
      </c>
      <c r="I188" s="1">
        <v>-251010.57</v>
      </c>
      <c r="J188" s="1">
        <v>-48989.43</v>
      </c>
      <c r="K188">
        <v>83.67</v>
      </c>
      <c r="L188" s="2">
        <v>-300000</v>
      </c>
      <c r="M188" s="1">
        <v>-251010.57</v>
      </c>
      <c r="N188">
        <v>0</v>
      </c>
      <c r="O188" s="1">
        <v>-251010.57</v>
      </c>
      <c r="P188" s="1">
        <v>-48989.43</v>
      </c>
      <c r="Q188">
        <v>83.67</v>
      </c>
      <c r="R188">
        <v>0</v>
      </c>
      <c r="S188">
        <v>0</v>
      </c>
      <c r="T188">
        <v>0</v>
      </c>
      <c r="U188" s="2">
        <v>-300000</v>
      </c>
      <c r="V188" s="1">
        <v>-48989.43</v>
      </c>
      <c r="W188" s="2">
        <v>-300000</v>
      </c>
      <c r="X188" s="1">
        <v>-48989.43</v>
      </c>
      <c r="Y188">
        <v>441</v>
      </c>
      <c r="Z188" t="s">
        <v>260</v>
      </c>
      <c r="AA188">
        <v>0</v>
      </c>
      <c r="AB188" t="str">
        <f>""</f>
        <v/>
      </c>
      <c r="AC188">
        <v>0</v>
      </c>
      <c r="AD188" t="str">
        <f>""</f>
        <v/>
      </c>
      <c r="AE188">
        <v>0</v>
      </c>
      <c r="AF188" t="str">
        <f>""</f>
        <v/>
      </c>
      <c r="AG188">
        <v>0</v>
      </c>
      <c r="AH188" t="str">
        <f>""</f>
        <v/>
      </c>
      <c r="AI188">
        <v>0</v>
      </c>
      <c r="AJ188" t="str">
        <f>""</f>
        <v/>
      </c>
      <c r="AK188">
        <v>0</v>
      </c>
      <c r="AL188" t="str">
        <f>""</f>
        <v/>
      </c>
      <c r="AM188">
        <v>0</v>
      </c>
      <c r="AN188" t="str">
        <f>""</f>
        <v/>
      </c>
      <c r="AO188">
        <v>0</v>
      </c>
      <c r="AP188" t="str">
        <f>""</f>
        <v/>
      </c>
      <c r="AQ188">
        <v>0</v>
      </c>
      <c r="AR188" t="str">
        <f>""</f>
        <v/>
      </c>
      <c r="AS188">
        <v>0</v>
      </c>
      <c r="AT188" t="str">
        <f>""</f>
        <v/>
      </c>
      <c r="AU188" t="s">
        <v>56</v>
      </c>
      <c r="AV188" t="s">
        <v>57</v>
      </c>
      <c r="AW188">
        <v>0</v>
      </c>
      <c r="AX188" t="str">
        <f>""</f>
        <v/>
      </c>
      <c r="AY188">
        <v>2015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</row>
    <row r="189" spans="1:57" x14ac:dyDescent="0.2">
      <c r="A189">
        <v>1379000410</v>
      </c>
      <c r="B189" t="s">
        <v>262</v>
      </c>
      <c r="C189" s="2">
        <v>-232000</v>
      </c>
      <c r="D189" s="2"/>
      <c r="E189" s="2"/>
      <c r="F189" s="2"/>
      <c r="G189" s="1">
        <v>-232400</v>
      </c>
      <c r="H189">
        <v>0</v>
      </c>
      <c r="I189" s="1">
        <v>-232400</v>
      </c>
      <c r="J189">
        <v>400</v>
      </c>
      <c r="K189">
        <v>100.17</v>
      </c>
      <c r="L189" s="2">
        <v>-232000</v>
      </c>
      <c r="M189" s="1">
        <v>-232400</v>
      </c>
      <c r="N189">
        <v>0</v>
      </c>
      <c r="O189" s="1">
        <v>-232400</v>
      </c>
      <c r="P189">
        <v>400</v>
      </c>
      <c r="Q189">
        <v>100.17</v>
      </c>
      <c r="R189">
        <v>0</v>
      </c>
      <c r="S189">
        <v>0</v>
      </c>
      <c r="T189">
        <v>0</v>
      </c>
      <c r="U189" s="2">
        <v>-232000</v>
      </c>
      <c r="V189">
        <v>400</v>
      </c>
      <c r="W189" s="2">
        <v>-232000</v>
      </c>
      <c r="X189">
        <v>400</v>
      </c>
      <c r="Y189">
        <v>0</v>
      </c>
      <c r="Z189" t="str">
        <f>""</f>
        <v/>
      </c>
      <c r="AA189">
        <v>0</v>
      </c>
      <c r="AB189" t="str">
        <f>""</f>
        <v/>
      </c>
      <c r="AC189">
        <v>0</v>
      </c>
      <c r="AD189" t="str">
        <f>""</f>
        <v/>
      </c>
      <c r="AE189">
        <v>0</v>
      </c>
      <c r="AF189" t="str">
        <f>""</f>
        <v/>
      </c>
      <c r="AG189">
        <v>0</v>
      </c>
      <c r="AH189" t="str">
        <f>""</f>
        <v/>
      </c>
      <c r="AI189">
        <v>0</v>
      </c>
      <c r="AJ189" t="str">
        <f>""</f>
        <v/>
      </c>
      <c r="AK189">
        <v>0</v>
      </c>
      <c r="AL189" t="str">
        <f>""</f>
        <v/>
      </c>
      <c r="AM189">
        <v>0</v>
      </c>
      <c r="AN189" t="str">
        <f>""</f>
        <v/>
      </c>
      <c r="AO189">
        <v>0</v>
      </c>
      <c r="AP189" t="str">
        <f>""</f>
        <v/>
      </c>
      <c r="AQ189">
        <v>0</v>
      </c>
      <c r="AR189" t="str">
        <f>""</f>
        <v/>
      </c>
      <c r="AS189">
        <v>0</v>
      </c>
      <c r="AT189" t="str">
        <f>""</f>
        <v/>
      </c>
      <c r="AU189" t="s">
        <v>56</v>
      </c>
      <c r="AV189" t="s">
        <v>57</v>
      </c>
      <c r="AW189">
        <v>0</v>
      </c>
      <c r="AX189" t="str">
        <f>""</f>
        <v/>
      </c>
      <c r="AY189">
        <v>2015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</row>
    <row r="190" spans="1:57" x14ac:dyDescent="0.2">
      <c r="A190">
        <v>1392300290</v>
      </c>
      <c r="B190" t="s">
        <v>263</v>
      </c>
      <c r="C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341</v>
      </c>
      <c r="Z190" t="s">
        <v>208</v>
      </c>
      <c r="AA190">
        <v>0</v>
      </c>
      <c r="AB190" t="str">
        <f>""</f>
        <v/>
      </c>
      <c r="AC190">
        <v>0</v>
      </c>
      <c r="AD190" t="str">
        <f>""</f>
        <v/>
      </c>
      <c r="AE190">
        <v>0</v>
      </c>
      <c r="AF190" t="str">
        <f>""</f>
        <v/>
      </c>
      <c r="AG190">
        <v>0</v>
      </c>
      <c r="AH190" t="str">
        <f>""</f>
        <v/>
      </c>
      <c r="AI190">
        <v>0</v>
      </c>
      <c r="AJ190" t="str">
        <f>""</f>
        <v/>
      </c>
      <c r="AK190">
        <v>0</v>
      </c>
      <c r="AL190" t="str">
        <f>""</f>
        <v/>
      </c>
      <c r="AM190">
        <v>0</v>
      </c>
      <c r="AN190" t="str">
        <f>""</f>
        <v/>
      </c>
      <c r="AO190">
        <v>0</v>
      </c>
      <c r="AP190" t="str">
        <f>""</f>
        <v/>
      </c>
      <c r="AQ190">
        <v>0</v>
      </c>
      <c r="AR190" t="str">
        <f>""</f>
        <v/>
      </c>
      <c r="AS190">
        <v>0</v>
      </c>
      <c r="AT190" t="str">
        <f>""</f>
        <v/>
      </c>
      <c r="AU190" t="s">
        <v>56</v>
      </c>
      <c r="AV190" t="s">
        <v>57</v>
      </c>
      <c r="AW190">
        <v>0</v>
      </c>
      <c r="AX190" t="str">
        <f>""</f>
        <v/>
      </c>
      <c r="AY190">
        <v>2015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</row>
    <row r="191" spans="1:57" x14ac:dyDescent="0.2">
      <c r="A191">
        <v>1413100211</v>
      </c>
      <c r="B191" t="s">
        <v>264</v>
      </c>
      <c r="C191" s="2">
        <v>-200000</v>
      </c>
      <c r="D191" s="2"/>
      <c r="E191" s="2"/>
      <c r="F191" s="2"/>
      <c r="G191" s="1">
        <v>-204207.3</v>
      </c>
      <c r="H191">
        <v>0</v>
      </c>
      <c r="I191" s="1">
        <v>-204207.3</v>
      </c>
      <c r="J191" s="1">
        <v>4207.3</v>
      </c>
      <c r="K191">
        <v>102.1</v>
      </c>
      <c r="L191" s="2">
        <v>-200000</v>
      </c>
      <c r="M191" s="1">
        <v>-204207.3</v>
      </c>
      <c r="N191">
        <v>0</v>
      </c>
      <c r="O191" s="1">
        <v>-204207.3</v>
      </c>
      <c r="P191" s="1">
        <v>4207.3</v>
      </c>
      <c r="Q191">
        <v>102.1</v>
      </c>
      <c r="R191">
        <v>0</v>
      </c>
      <c r="S191">
        <v>0</v>
      </c>
      <c r="T191">
        <v>0</v>
      </c>
      <c r="U191" s="2">
        <v>-200000</v>
      </c>
      <c r="V191" s="1">
        <v>4207.3</v>
      </c>
      <c r="W191" s="2">
        <v>-200000</v>
      </c>
      <c r="X191" s="1">
        <v>4207.3</v>
      </c>
      <c r="Y191">
        <v>451</v>
      </c>
      <c r="Z191" t="s">
        <v>265</v>
      </c>
      <c r="AA191">
        <v>0</v>
      </c>
      <c r="AB191" t="str">
        <f>""</f>
        <v/>
      </c>
      <c r="AC191">
        <v>0</v>
      </c>
      <c r="AD191" t="str">
        <f>""</f>
        <v/>
      </c>
      <c r="AE191">
        <v>0</v>
      </c>
      <c r="AF191" t="str">
        <f>""</f>
        <v/>
      </c>
      <c r="AG191">
        <v>0</v>
      </c>
      <c r="AH191" t="str">
        <f>""</f>
        <v/>
      </c>
      <c r="AI191">
        <v>0</v>
      </c>
      <c r="AJ191" t="str">
        <f>""</f>
        <v/>
      </c>
      <c r="AK191">
        <v>0</v>
      </c>
      <c r="AL191" t="str">
        <f>""</f>
        <v/>
      </c>
      <c r="AM191">
        <v>0</v>
      </c>
      <c r="AN191" t="str">
        <f>""</f>
        <v/>
      </c>
      <c r="AO191">
        <v>0</v>
      </c>
      <c r="AP191" t="str">
        <f>""</f>
        <v/>
      </c>
      <c r="AQ191">
        <v>0</v>
      </c>
      <c r="AR191" t="str">
        <f>""</f>
        <v/>
      </c>
      <c r="AS191">
        <v>0</v>
      </c>
      <c r="AT191" t="str">
        <f>""</f>
        <v/>
      </c>
      <c r="AU191" t="s">
        <v>56</v>
      </c>
      <c r="AV191" t="s">
        <v>57</v>
      </c>
      <c r="AW191">
        <v>0</v>
      </c>
      <c r="AX191" t="str">
        <f>""</f>
        <v/>
      </c>
      <c r="AY191">
        <v>2015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</row>
    <row r="192" spans="1:57" x14ac:dyDescent="0.2">
      <c r="A192">
        <v>1413200220</v>
      </c>
      <c r="B192" t="s">
        <v>266</v>
      </c>
      <c r="C192">
        <v>0</v>
      </c>
      <c r="G192">
        <v>-291</v>
      </c>
      <c r="H192">
        <v>0</v>
      </c>
      <c r="I192">
        <v>-291</v>
      </c>
      <c r="J192">
        <v>291</v>
      </c>
      <c r="K192">
        <v>0</v>
      </c>
      <c r="L192">
        <v>0</v>
      </c>
      <c r="M192">
        <v>-291</v>
      </c>
      <c r="N192">
        <v>0</v>
      </c>
      <c r="O192">
        <v>-291</v>
      </c>
      <c r="P192">
        <v>291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291</v>
      </c>
      <c r="W192">
        <v>0</v>
      </c>
      <c r="X192">
        <v>291</v>
      </c>
      <c r="Y192">
        <v>451</v>
      </c>
      <c r="Z192" t="s">
        <v>265</v>
      </c>
      <c r="AA192">
        <v>0</v>
      </c>
      <c r="AB192" t="str">
        <f>""</f>
        <v/>
      </c>
      <c r="AC192">
        <v>0</v>
      </c>
      <c r="AD192" t="str">
        <f>""</f>
        <v/>
      </c>
      <c r="AE192">
        <v>0</v>
      </c>
      <c r="AF192" t="str">
        <f>""</f>
        <v/>
      </c>
      <c r="AG192">
        <v>0</v>
      </c>
      <c r="AH192" t="str">
        <f>""</f>
        <v/>
      </c>
      <c r="AI192">
        <v>0</v>
      </c>
      <c r="AJ192" t="str">
        <f>""</f>
        <v/>
      </c>
      <c r="AK192">
        <v>0</v>
      </c>
      <c r="AL192" t="str">
        <f>""</f>
        <v/>
      </c>
      <c r="AM192">
        <v>0</v>
      </c>
      <c r="AN192" t="str">
        <f>""</f>
        <v/>
      </c>
      <c r="AO192">
        <v>0</v>
      </c>
      <c r="AP192" t="str">
        <f>""</f>
        <v/>
      </c>
      <c r="AQ192">
        <v>0</v>
      </c>
      <c r="AR192" t="str">
        <f>""</f>
        <v/>
      </c>
      <c r="AS192">
        <v>0</v>
      </c>
      <c r="AT192" t="str">
        <f>""</f>
        <v/>
      </c>
      <c r="AU192" t="s">
        <v>56</v>
      </c>
      <c r="AV192" t="s">
        <v>57</v>
      </c>
      <c r="AW192">
        <v>0</v>
      </c>
      <c r="AX192" t="str">
        <f>""</f>
        <v/>
      </c>
      <c r="AY192">
        <v>2015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</row>
    <row r="193" spans="1:57" x14ac:dyDescent="0.2">
      <c r="A193">
        <v>1413200290</v>
      </c>
      <c r="B193" t="s">
        <v>267</v>
      </c>
      <c r="C193" s="2">
        <v>-4000</v>
      </c>
      <c r="D193" s="2"/>
      <c r="E193" s="2"/>
      <c r="F193" s="2"/>
      <c r="G193" s="1">
        <v>-2699</v>
      </c>
      <c r="H193">
        <v>0</v>
      </c>
      <c r="I193" s="1">
        <v>-2699</v>
      </c>
      <c r="J193" s="1">
        <v>-1301</v>
      </c>
      <c r="K193">
        <v>67.47</v>
      </c>
      <c r="L193" s="2">
        <v>-4000</v>
      </c>
      <c r="M193" s="1">
        <v>-2699</v>
      </c>
      <c r="N193">
        <v>0</v>
      </c>
      <c r="O193" s="1">
        <v>-2699</v>
      </c>
      <c r="P193" s="1">
        <v>-1301</v>
      </c>
      <c r="Q193">
        <v>67.47</v>
      </c>
      <c r="R193">
        <v>0</v>
      </c>
      <c r="S193">
        <v>0</v>
      </c>
      <c r="T193">
        <v>0</v>
      </c>
      <c r="U193" s="2">
        <v>-4000</v>
      </c>
      <c r="V193" s="1">
        <v>-1301</v>
      </c>
      <c r="W193" s="2">
        <v>-4000</v>
      </c>
      <c r="X193" s="1">
        <v>-1301</v>
      </c>
      <c r="Y193">
        <v>451</v>
      </c>
      <c r="Z193" t="s">
        <v>265</v>
      </c>
      <c r="AA193">
        <v>0</v>
      </c>
      <c r="AB193" t="str">
        <f>""</f>
        <v/>
      </c>
      <c r="AC193">
        <v>0</v>
      </c>
      <c r="AD193" t="str">
        <f>""</f>
        <v/>
      </c>
      <c r="AE193">
        <v>0</v>
      </c>
      <c r="AF193" t="str">
        <f>""</f>
        <v/>
      </c>
      <c r="AG193">
        <v>0</v>
      </c>
      <c r="AH193" t="str">
        <f>""</f>
        <v/>
      </c>
      <c r="AI193">
        <v>0</v>
      </c>
      <c r="AJ193" t="str">
        <f>""</f>
        <v/>
      </c>
      <c r="AK193">
        <v>0</v>
      </c>
      <c r="AL193" t="str">
        <f>""</f>
        <v/>
      </c>
      <c r="AM193">
        <v>0</v>
      </c>
      <c r="AN193" t="str">
        <f>""</f>
        <v/>
      </c>
      <c r="AO193">
        <v>0</v>
      </c>
      <c r="AP193" t="str">
        <f>""</f>
        <v/>
      </c>
      <c r="AQ193">
        <v>0</v>
      </c>
      <c r="AR193" t="str">
        <f>""</f>
        <v/>
      </c>
      <c r="AS193">
        <v>0</v>
      </c>
      <c r="AT193" t="str">
        <f>""</f>
        <v/>
      </c>
      <c r="AU193" t="s">
        <v>56</v>
      </c>
      <c r="AV193" t="s">
        <v>57</v>
      </c>
      <c r="AW193">
        <v>0</v>
      </c>
      <c r="AX193" t="str">
        <f>""</f>
        <v/>
      </c>
      <c r="AY193">
        <v>2015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</row>
    <row r="194" spans="1:57" x14ac:dyDescent="0.2">
      <c r="A194">
        <v>1413200800</v>
      </c>
      <c r="B194" t="s">
        <v>268</v>
      </c>
      <c r="C194" s="2">
        <v>-32000</v>
      </c>
      <c r="D194" s="2"/>
      <c r="E194" s="2"/>
      <c r="F194" s="2"/>
      <c r="G194" s="1">
        <v>-26057.56</v>
      </c>
      <c r="H194">
        <v>0</v>
      </c>
      <c r="I194" s="1">
        <v>-26057.56</v>
      </c>
      <c r="J194" s="1">
        <v>-5942.44</v>
      </c>
      <c r="K194">
        <v>81.42</v>
      </c>
      <c r="L194" s="2">
        <v>-32000</v>
      </c>
      <c r="M194" s="1">
        <v>-26057.56</v>
      </c>
      <c r="N194">
        <v>0</v>
      </c>
      <c r="O194" s="1">
        <v>-26057.56</v>
      </c>
      <c r="P194" s="1">
        <v>-5942.44</v>
      </c>
      <c r="Q194">
        <v>81.42</v>
      </c>
      <c r="R194">
        <v>0</v>
      </c>
      <c r="S194">
        <v>0</v>
      </c>
      <c r="T194">
        <v>0</v>
      </c>
      <c r="U194" s="2">
        <v>-32000</v>
      </c>
      <c r="V194" s="1">
        <v>-5942.44</v>
      </c>
      <c r="W194" s="2">
        <v>-32000</v>
      </c>
      <c r="X194" s="1">
        <v>-5942.44</v>
      </c>
      <c r="Y194">
        <v>0</v>
      </c>
      <c r="Z194" t="str">
        <f>""</f>
        <v/>
      </c>
      <c r="AA194">
        <v>0</v>
      </c>
      <c r="AB194" t="str">
        <f>""</f>
        <v/>
      </c>
      <c r="AC194">
        <v>0</v>
      </c>
      <c r="AD194" t="str">
        <f>""</f>
        <v/>
      </c>
      <c r="AE194">
        <v>0</v>
      </c>
      <c r="AF194" t="str">
        <f>""</f>
        <v/>
      </c>
      <c r="AG194">
        <v>0</v>
      </c>
      <c r="AH194" t="str">
        <f>""</f>
        <v/>
      </c>
      <c r="AI194">
        <v>0</v>
      </c>
      <c r="AJ194" t="str">
        <f>""</f>
        <v/>
      </c>
      <c r="AK194">
        <v>0</v>
      </c>
      <c r="AL194" t="str">
        <f>""</f>
        <v/>
      </c>
      <c r="AM194">
        <v>0</v>
      </c>
      <c r="AN194" t="str">
        <f>""</f>
        <v/>
      </c>
      <c r="AO194">
        <v>0</v>
      </c>
      <c r="AP194" t="str">
        <f>""</f>
        <v/>
      </c>
      <c r="AQ194">
        <v>0</v>
      </c>
      <c r="AR194" t="str">
        <f>""</f>
        <v/>
      </c>
      <c r="AS194">
        <v>0</v>
      </c>
      <c r="AT194" t="str">
        <f>""</f>
        <v/>
      </c>
      <c r="AU194" t="s">
        <v>56</v>
      </c>
      <c r="AV194" t="s">
        <v>57</v>
      </c>
      <c r="AW194">
        <v>0</v>
      </c>
      <c r="AX194" t="str">
        <f>""</f>
        <v/>
      </c>
      <c r="AY194">
        <v>2015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</row>
    <row r="195" spans="1:57" x14ac:dyDescent="0.2">
      <c r="A195">
        <v>1413200850</v>
      </c>
      <c r="B195" t="s">
        <v>269</v>
      </c>
      <c r="C195" s="2">
        <v>-136000</v>
      </c>
      <c r="D195" s="2"/>
      <c r="E195" s="2"/>
      <c r="F195" s="2"/>
      <c r="G195" s="1">
        <v>-99963</v>
      </c>
      <c r="H195">
        <v>0</v>
      </c>
      <c r="I195" s="1">
        <v>-99963</v>
      </c>
      <c r="J195" s="1">
        <v>-36037</v>
      </c>
      <c r="K195">
        <v>73.5</v>
      </c>
      <c r="L195" s="2">
        <v>-136000</v>
      </c>
      <c r="M195" s="1">
        <v>-99963</v>
      </c>
      <c r="N195">
        <v>0</v>
      </c>
      <c r="O195" s="1">
        <v>-99963</v>
      </c>
      <c r="P195" s="1">
        <v>-36037</v>
      </c>
      <c r="Q195">
        <v>73.5</v>
      </c>
      <c r="R195">
        <v>0</v>
      </c>
      <c r="S195">
        <v>0</v>
      </c>
      <c r="T195">
        <v>0</v>
      </c>
      <c r="U195" s="2">
        <v>-136000</v>
      </c>
      <c r="V195" s="1">
        <v>-36037</v>
      </c>
      <c r="W195" s="2">
        <v>-136000</v>
      </c>
      <c r="X195" s="1">
        <v>-36037</v>
      </c>
      <c r="Y195">
        <v>0</v>
      </c>
      <c r="Z195" t="str">
        <f>""</f>
        <v/>
      </c>
      <c r="AA195">
        <v>0</v>
      </c>
      <c r="AB195" t="str">
        <f>""</f>
        <v/>
      </c>
      <c r="AC195">
        <v>0</v>
      </c>
      <c r="AD195" t="str">
        <f>""</f>
        <v/>
      </c>
      <c r="AE195">
        <v>0</v>
      </c>
      <c r="AF195" t="str">
        <f>""</f>
        <v/>
      </c>
      <c r="AG195">
        <v>0</v>
      </c>
      <c r="AH195" t="str">
        <f>""</f>
        <v/>
      </c>
      <c r="AI195">
        <v>0</v>
      </c>
      <c r="AJ195" t="str">
        <f>""</f>
        <v/>
      </c>
      <c r="AK195">
        <v>0</v>
      </c>
      <c r="AL195" t="str">
        <f>""</f>
        <v/>
      </c>
      <c r="AM195">
        <v>0</v>
      </c>
      <c r="AN195" t="str">
        <f>""</f>
        <v/>
      </c>
      <c r="AO195">
        <v>0</v>
      </c>
      <c r="AP195" t="str">
        <f>""</f>
        <v/>
      </c>
      <c r="AQ195">
        <v>0</v>
      </c>
      <c r="AR195" t="str">
        <f>""</f>
        <v/>
      </c>
      <c r="AS195">
        <v>0</v>
      </c>
      <c r="AT195" t="str">
        <f>""</f>
        <v/>
      </c>
      <c r="AU195" t="s">
        <v>56</v>
      </c>
      <c r="AV195" t="s">
        <v>57</v>
      </c>
      <c r="AW195">
        <v>0</v>
      </c>
      <c r="AX195" t="str">
        <f>""</f>
        <v/>
      </c>
      <c r="AY195">
        <v>2015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</row>
    <row r="196" spans="1:57" x14ac:dyDescent="0.2">
      <c r="A196">
        <v>1433000640</v>
      </c>
      <c r="B196" t="s">
        <v>270</v>
      </c>
      <c r="C196" s="2">
        <v>-11000</v>
      </c>
      <c r="D196" s="2"/>
      <c r="E196" s="2"/>
      <c r="F196" s="2"/>
      <c r="G196" s="1">
        <v>-11522</v>
      </c>
      <c r="H196">
        <v>0</v>
      </c>
      <c r="I196" s="1">
        <v>-11522</v>
      </c>
      <c r="J196">
        <v>522</v>
      </c>
      <c r="K196">
        <v>104.74</v>
      </c>
      <c r="L196" s="2">
        <v>-11000</v>
      </c>
      <c r="M196" s="1">
        <v>-11522</v>
      </c>
      <c r="N196">
        <v>0</v>
      </c>
      <c r="O196" s="1">
        <v>-11522</v>
      </c>
      <c r="P196">
        <v>522</v>
      </c>
      <c r="Q196">
        <v>104.74</v>
      </c>
      <c r="R196">
        <v>0</v>
      </c>
      <c r="S196">
        <v>0</v>
      </c>
      <c r="T196">
        <v>0</v>
      </c>
      <c r="U196" s="2">
        <v>-11000</v>
      </c>
      <c r="V196">
        <v>522</v>
      </c>
      <c r="W196" s="2">
        <v>-11000</v>
      </c>
      <c r="X196">
        <v>522</v>
      </c>
      <c r="Y196">
        <v>471</v>
      </c>
      <c r="Z196" t="s">
        <v>271</v>
      </c>
      <c r="AA196">
        <v>0</v>
      </c>
      <c r="AB196" t="str">
        <f>""</f>
        <v/>
      </c>
      <c r="AC196">
        <v>0</v>
      </c>
      <c r="AD196" t="str">
        <f>""</f>
        <v/>
      </c>
      <c r="AE196">
        <v>0</v>
      </c>
      <c r="AF196" t="str">
        <f>""</f>
        <v/>
      </c>
      <c r="AG196">
        <v>0</v>
      </c>
      <c r="AH196" t="str">
        <f>""</f>
        <v/>
      </c>
      <c r="AI196">
        <v>0</v>
      </c>
      <c r="AJ196" t="str">
        <f>""</f>
        <v/>
      </c>
      <c r="AK196">
        <v>0</v>
      </c>
      <c r="AL196" t="str">
        <f>""</f>
        <v/>
      </c>
      <c r="AM196">
        <v>0</v>
      </c>
      <c r="AN196" t="str">
        <f>""</f>
        <v/>
      </c>
      <c r="AO196">
        <v>0</v>
      </c>
      <c r="AP196" t="str">
        <f>""</f>
        <v/>
      </c>
      <c r="AQ196">
        <v>0</v>
      </c>
      <c r="AR196" t="str">
        <f>""</f>
        <v/>
      </c>
      <c r="AS196">
        <v>0</v>
      </c>
      <c r="AT196" t="str">
        <f>""</f>
        <v/>
      </c>
      <c r="AU196" t="s">
        <v>56</v>
      </c>
      <c r="AV196" t="s">
        <v>57</v>
      </c>
      <c r="AW196">
        <v>0</v>
      </c>
      <c r="AX196" t="str">
        <f>""</f>
        <v/>
      </c>
      <c r="AY196">
        <v>2015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</row>
    <row r="197" spans="1:57" x14ac:dyDescent="0.2">
      <c r="A197">
        <v>1440000991</v>
      </c>
      <c r="B197" t="s">
        <v>272</v>
      </c>
      <c r="C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481</v>
      </c>
      <c r="Z197" t="s">
        <v>273</v>
      </c>
      <c r="AA197">
        <v>0</v>
      </c>
      <c r="AB197" t="str">
        <f>""</f>
        <v/>
      </c>
      <c r="AC197">
        <v>0</v>
      </c>
      <c r="AD197" t="str">
        <f>""</f>
        <v/>
      </c>
      <c r="AE197">
        <v>0</v>
      </c>
      <c r="AF197" t="str">
        <f>""</f>
        <v/>
      </c>
      <c r="AG197">
        <v>0</v>
      </c>
      <c r="AH197" t="str">
        <f>""</f>
        <v/>
      </c>
      <c r="AI197">
        <v>0</v>
      </c>
      <c r="AJ197" t="str">
        <f>""</f>
        <v/>
      </c>
      <c r="AK197">
        <v>0</v>
      </c>
      <c r="AL197" t="str">
        <f>""</f>
        <v/>
      </c>
      <c r="AM197">
        <v>0</v>
      </c>
      <c r="AN197" t="str">
        <f>""</f>
        <v/>
      </c>
      <c r="AO197">
        <v>0</v>
      </c>
      <c r="AP197" t="str">
        <f>""</f>
        <v/>
      </c>
      <c r="AQ197">
        <v>0</v>
      </c>
      <c r="AR197" t="str">
        <f>""</f>
        <v/>
      </c>
      <c r="AS197">
        <v>0</v>
      </c>
      <c r="AT197" t="str">
        <f>""</f>
        <v/>
      </c>
      <c r="AU197" t="s">
        <v>56</v>
      </c>
      <c r="AV197" t="s">
        <v>57</v>
      </c>
      <c r="AW197">
        <v>0</v>
      </c>
      <c r="AX197" t="str">
        <f>""</f>
        <v/>
      </c>
      <c r="AY197">
        <v>2015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</row>
    <row r="198" spans="1:57" x14ac:dyDescent="0.2">
      <c r="A198">
        <v>1472000210</v>
      </c>
      <c r="B198" t="s">
        <v>274</v>
      </c>
      <c r="C198" s="2">
        <v>-10000</v>
      </c>
      <c r="D198" s="2"/>
      <c r="E198" s="2"/>
      <c r="F198" s="2"/>
      <c r="G198" s="1">
        <v>-9382.83</v>
      </c>
      <c r="H198">
        <v>0</v>
      </c>
      <c r="I198" s="1">
        <v>-9382.83</v>
      </c>
      <c r="J198">
        <v>-617.16999999999996</v>
      </c>
      <c r="K198">
        <v>93.82</v>
      </c>
      <c r="L198" s="2">
        <v>-10000</v>
      </c>
      <c r="M198" s="1">
        <v>-9382.83</v>
      </c>
      <c r="N198">
        <v>0</v>
      </c>
      <c r="O198" s="1">
        <v>-9382.83</v>
      </c>
      <c r="P198">
        <v>-617.16999999999996</v>
      </c>
      <c r="Q198">
        <v>93.82</v>
      </c>
      <c r="R198">
        <v>0</v>
      </c>
      <c r="S198">
        <v>0</v>
      </c>
      <c r="T198">
        <v>0</v>
      </c>
      <c r="U198" s="2">
        <v>-10000</v>
      </c>
      <c r="V198">
        <v>-617.16999999999996</v>
      </c>
      <c r="W198" s="2">
        <v>-10000</v>
      </c>
      <c r="X198">
        <v>-617.16999999999996</v>
      </c>
      <c r="Y198">
        <v>0</v>
      </c>
      <c r="Z198" t="str">
        <f>""</f>
        <v/>
      </c>
      <c r="AA198">
        <v>0</v>
      </c>
      <c r="AB198" t="str">
        <f>""</f>
        <v/>
      </c>
      <c r="AC198">
        <v>0</v>
      </c>
      <c r="AD198" t="str">
        <f>""</f>
        <v/>
      </c>
      <c r="AE198">
        <v>0</v>
      </c>
      <c r="AF198" t="str">
        <f>""</f>
        <v/>
      </c>
      <c r="AG198">
        <v>0</v>
      </c>
      <c r="AH198" t="str">
        <f>""</f>
        <v/>
      </c>
      <c r="AI198">
        <v>0</v>
      </c>
      <c r="AJ198" t="str">
        <f>""</f>
        <v/>
      </c>
      <c r="AK198">
        <v>0</v>
      </c>
      <c r="AL198" t="str">
        <f>""</f>
        <v/>
      </c>
      <c r="AM198">
        <v>0</v>
      </c>
      <c r="AN198" t="str">
        <f>""</f>
        <v/>
      </c>
      <c r="AO198">
        <v>0</v>
      </c>
      <c r="AP198" t="str">
        <f>""</f>
        <v/>
      </c>
      <c r="AQ198">
        <v>0</v>
      </c>
      <c r="AR198" t="str">
        <f>""</f>
        <v/>
      </c>
      <c r="AS198">
        <v>0</v>
      </c>
      <c r="AT198" t="str">
        <f>""</f>
        <v/>
      </c>
      <c r="AU198" t="s">
        <v>56</v>
      </c>
      <c r="AV198" t="s">
        <v>57</v>
      </c>
      <c r="AW198">
        <v>0</v>
      </c>
      <c r="AX198" t="str">
        <f>""</f>
        <v/>
      </c>
      <c r="AY198">
        <v>2015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</row>
    <row r="199" spans="1:57" x14ac:dyDescent="0.2">
      <c r="A199">
        <v>1472000220</v>
      </c>
      <c r="B199" t="s">
        <v>275</v>
      </c>
      <c r="C199" s="2">
        <v>-510100</v>
      </c>
      <c r="D199" s="2"/>
      <c r="E199" s="2"/>
      <c r="F199" s="2"/>
      <c r="G199" s="1">
        <v>-603280.23</v>
      </c>
      <c r="H199">
        <v>0</v>
      </c>
      <c r="I199" s="1">
        <v>-603280.23</v>
      </c>
      <c r="J199" s="1">
        <v>93180.23</v>
      </c>
      <c r="K199">
        <v>118.26</v>
      </c>
      <c r="L199" s="2">
        <v>-510100</v>
      </c>
      <c r="M199" s="1">
        <v>-603280.23</v>
      </c>
      <c r="N199">
        <v>0</v>
      </c>
      <c r="O199" s="1">
        <v>-603280.23</v>
      </c>
      <c r="P199" s="1">
        <v>93180.23</v>
      </c>
      <c r="Q199">
        <v>118.26</v>
      </c>
      <c r="R199">
        <v>0</v>
      </c>
      <c r="S199">
        <v>0</v>
      </c>
      <c r="T199">
        <v>0</v>
      </c>
      <c r="U199" s="2">
        <v>-510100</v>
      </c>
      <c r="V199" s="1">
        <v>93180.23</v>
      </c>
      <c r="W199" s="2">
        <v>-510100</v>
      </c>
      <c r="X199" s="1">
        <v>93180.23</v>
      </c>
      <c r="Y199">
        <v>521</v>
      </c>
      <c r="Z199" t="s">
        <v>276</v>
      </c>
      <c r="AA199">
        <v>0</v>
      </c>
      <c r="AB199" t="str">
        <f>""</f>
        <v/>
      </c>
      <c r="AC199">
        <v>0</v>
      </c>
      <c r="AD199" t="str">
        <f>""</f>
        <v/>
      </c>
      <c r="AE199">
        <v>0</v>
      </c>
      <c r="AF199" t="str">
        <f>""</f>
        <v/>
      </c>
      <c r="AG199">
        <v>0</v>
      </c>
      <c r="AH199" t="str">
        <f>""</f>
        <v/>
      </c>
      <c r="AI199">
        <v>0</v>
      </c>
      <c r="AJ199" t="str">
        <f>""</f>
        <v/>
      </c>
      <c r="AK199">
        <v>0</v>
      </c>
      <c r="AL199" t="str">
        <f>""</f>
        <v/>
      </c>
      <c r="AM199">
        <v>0</v>
      </c>
      <c r="AN199" t="str">
        <f>""</f>
        <v/>
      </c>
      <c r="AO199">
        <v>0</v>
      </c>
      <c r="AP199" t="str">
        <f>""</f>
        <v/>
      </c>
      <c r="AQ199">
        <v>0</v>
      </c>
      <c r="AR199" t="str">
        <f>""</f>
        <v/>
      </c>
      <c r="AS199">
        <v>0</v>
      </c>
      <c r="AT199" t="str">
        <f>""</f>
        <v/>
      </c>
      <c r="AU199" t="s">
        <v>56</v>
      </c>
      <c r="AV199" t="s">
        <v>57</v>
      </c>
      <c r="AW199">
        <v>0</v>
      </c>
      <c r="AX199" t="str">
        <f>""</f>
        <v/>
      </c>
      <c r="AY199">
        <v>2015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</row>
    <row r="200" spans="1:57" x14ac:dyDescent="0.2">
      <c r="A200">
        <v>1513000690</v>
      </c>
      <c r="B200" t="s">
        <v>277</v>
      </c>
      <c r="C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541</v>
      </c>
      <c r="Z200" t="s">
        <v>278</v>
      </c>
      <c r="AA200">
        <v>0</v>
      </c>
      <c r="AB200" t="str">
        <f>""</f>
        <v/>
      </c>
      <c r="AC200">
        <v>0</v>
      </c>
      <c r="AD200" t="str">
        <f>""</f>
        <v/>
      </c>
      <c r="AE200">
        <v>0</v>
      </c>
      <c r="AF200" t="str">
        <f>""</f>
        <v/>
      </c>
      <c r="AG200">
        <v>0</v>
      </c>
      <c r="AH200" t="str">
        <f>""</f>
        <v/>
      </c>
      <c r="AI200">
        <v>0</v>
      </c>
      <c r="AJ200" t="str">
        <f>""</f>
        <v/>
      </c>
      <c r="AK200">
        <v>0</v>
      </c>
      <c r="AL200" t="str">
        <f>""</f>
        <v/>
      </c>
      <c r="AM200">
        <v>0</v>
      </c>
      <c r="AN200" t="str">
        <f>""</f>
        <v/>
      </c>
      <c r="AO200">
        <v>0</v>
      </c>
      <c r="AP200" t="str">
        <f>""</f>
        <v/>
      </c>
      <c r="AQ200">
        <v>0</v>
      </c>
      <c r="AR200" t="str">
        <f>""</f>
        <v/>
      </c>
      <c r="AS200">
        <v>0</v>
      </c>
      <c r="AT200" t="str">
        <f>""</f>
        <v/>
      </c>
      <c r="AU200" t="s">
        <v>56</v>
      </c>
      <c r="AV200" t="s">
        <v>57</v>
      </c>
      <c r="AW200">
        <v>0</v>
      </c>
      <c r="AX200" t="str">
        <f>""</f>
        <v/>
      </c>
      <c r="AY200">
        <v>2015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</row>
    <row r="201" spans="1:57" x14ac:dyDescent="0.2">
      <c r="A201">
        <v>1599000530</v>
      </c>
      <c r="B201" t="s">
        <v>279</v>
      </c>
      <c r="C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571</v>
      </c>
      <c r="Z201" t="s">
        <v>280</v>
      </c>
      <c r="AA201">
        <v>0</v>
      </c>
      <c r="AB201" t="str">
        <f>""</f>
        <v/>
      </c>
      <c r="AC201">
        <v>0</v>
      </c>
      <c r="AD201" t="str">
        <f>""</f>
        <v/>
      </c>
      <c r="AE201">
        <v>0</v>
      </c>
      <c r="AF201" t="str">
        <f>""</f>
        <v/>
      </c>
      <c r="AG201">
        <v>0</v>
      </c>
      <c r="AH201" t="str">
        <f>""</f>
        <v/>
      </c>
      <c r="AI201">
        <v>0</v>
      </c>
      <c r="AJ201" t="str">
        <f>""</f>
        <v/>
      </c>
      <c r="AK201">
        <v>0</v>
      </c>
      <c r="AL201" t="str">
        <f>""</f>
        <v/>
      </c>
      <c r="AM201">
        <v>0</v>
      </c>
      <c r="AN201" t="str">
        <f>""</f>
        <v/>
      </c>
      <c r="AO201">
        <v>0</v>
      </c>
      <c r="AP201" t="str">
        <f>""</f>
        <v/>
      </c>
      <c r="AQ201">
        <v>0</v>
      </c>
      <c r="AR201" t="str">
        <f>""</f>
        <v/>
      </c>
      <c r="AS201">
        <v>0</v>
      </c>
      <c r="AT201" t="str">
        <f>""</f>
        <v/>
      </c>
      <c r="AU201" t="s">
        <v>56</v>
      </c>
      <c r="AV201" t="s">
        <v>57</v>
      </c>
      <c r="AW201">
        <v>0</v>
      </c>
      <c r="AX201" t="str">
        <f>""</f>
        <v/>
      </c>
      <c r="AY201">
        <v>2015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</row>
    <row r="202" spans="1:57" x14ac:dyDescent="0.2">
      <c r="A202">
        <v>1599000910</v>
      </c>
      <c r="B202" t="s">
        <v>281</v>
      </c>
      <c r="C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t="str">
        <f>""</f>
        <v/>
      </c>
      <c r="AA202">
        <v>0</v>
      </c>
      <c r="AB202" t="str">
        <f>""</f>
        <v/>
      </c>
      <c r="AC202">
        <v>0</v>
      </c>
      <c r="AD202" t="str">
        <f>""</f>
        <v/>
      </c>
      <c r="AE202">
        <v>0</v>
      </c>
      <c r="AF202" t="str">
        <f>""</f>
        <v/>
      </c>
      <c r="AG202">
        <v>0</v>
      </c>
      <c r="AH202" t="str">
        <f>""</f>
        <v/>
      </c>
      <c r="AI202">
        <v>0</v>
      </c>
      <c r="AJ202" t="str">
        <f>""</f>
        <v/>
      </c>
      <c r="AK202">
        <v>0</v>
      </c>
      <c r="AL202" t="str">
        <f>""</f>
        <v/>
      </c>
      <c r="AM202">
        <v>0</v>
      </c>
      <c r="AN202" t="str">
        <f>""</f>
        <v/>
      </c>
      <c r="AO202">
        <v>0</v>
      </c>
      <c r="AP202" t="str">
        <f>""</f>
        <v/>
      </c>
      <c r="AQ202">
        <v>0</v>
      </c>
      <c r="AR202" t="str">
        <f>""</f>
        <v/>
      </c>
      <c r="AS202">
        <v>0</v>
      </c>
      <c r="AT202" t="str">
        <f>""</f>
        <v/>
      </c>
      <c r="AU202" t="s">
        <v>56</v>
      </c>
      <c r="AV202" t="s">
        <v>57</v>
      </c>
      <c r="AW202">
        <v>0</v>
      </c>
      <c r="AX202" t="str">
        <f>""</f>
        <v/>
      </c>
      <c r="AY202">
        <v>2015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</row>
    <row r="203" spans="1:57" x14ac:dyDescent="0.2">
      <c r="A203">
        <v>1611100110</v>
      </c>
      <c r="B203" t="s">
        <v>282</v>
      </c>
      <c r="C203" s="2">
        <v>1920000</v>
      </c>
      <c r="D203" s="2"/>
      <c r="E203" s="2"/>
      <c r="F203" s="2"/>
      <c r="G203" s="1">
        <v>1911752.51</v>
      </c>
      <c r="H203">
        <v>0</v>
      </c>
      <c r="I203" s="1">
        <v>1911752.51</v>
      </c>
      <c r="J203" s="1">
        <v>8247.49</v>
      </c>
      <c r="K203">
        <v>99.57</v>
      </c>
      <c r="L203" s="2">
        <v>1920000</v>
      </c>
      <c r="M203" s="1">
        <v>1911752.51</v>
      </c>
      <c r="N203">
        <v>0</v>
      </c>
      <c r="O203" s="1">
        <v>1911752.51</v>
      </c>
      <c r="P203" s="1">
        <v>8247.49</v>
      </c>
      <c r="Q203">
        <v>99.57</v>
      </c>
      <c r="R203">
        <v>0</v>
      </c>
      <c r="S203">
        <v>0</v>
      </c>
      <c r="T203">
        <v>0</v>
      </c>
      <c r="U203" s="2">
        <v>1920000</v>
      </c>
      <c r="V203" s="1">
        <v>8247.49</v>
      </c>
      <c r="W203" s="2">
        <v>1920000</v>
      </c>
      <c r="X203" s="1">
        <v>8247.49</v>
      </c>
      <c r="Y203">
        <v>10</v>
      </c>
      <c r="Z203" t="s">
        <v>283</v>
      </c>
      <c r="AA203">
        <v>0</v>
      </c>
      <c r="AB203" t="str">
        <f>""</f>
        <v/>
      </c>
      <c r="AC203">
        <v>0</v>
      </c>
      <c r="AD203" t="str">
        <f>""</f>
        <v/>
      </c>
      <c r="AE203">
        <v>0</v>
      </c>
      <c r="AF203" t="str">
        <f>""</f>
        <v/>
      </c>
      <c r="AG203">
        <v>0</v>
      </c>
      <c r="AH203" t="str">
        <f>""</f>
        <v/>
      </c>
      <c r="AI203">
        <v>0</v>
      </c>
      <c r="AJ203" t="str">
        <f>""</f>
        <v/>
      </c>
      <c r="AK203">
        <v>0</v>
      </c>
      <c r="AL203" t="str">
        <f>""</f>
        <v/>
      </c>
      <c r="AM203">
        <v>0</v>
      </c>
      <c r="AN203" t="str">
        <f>""</f>
        <v/>
      </c>
      <c r="AO203">
        <v>0</v>
      </c>
      <c r="AP203" t="str">
        <f>""</f>
        <v/>
      </c>
      <c r="AQ203">
        <v>0</v>
      </c>
      <c r="AR203" t="str">
        <f>""</f>
        <v/>
      </c>
      <c r="AS203">
        <v>0</v>
      </c>
      <c r="AT203" t="str">
        <f>""</f>
        <v/>
      </c>
      <c r="AU203" t="s">
        <v>56</v>
      </c>
      <c r="AV203" t="s">
        <v>57</v>
      </c>
      <c r="AW203">
        <v>0</v>
      </c>
      <c r="AX203" t="str">
        <f>""</f>
        <v/>
      </c>
      <c r="AY203">
        <v>2015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</row>
    <row r="204" spans="1:57" x14ac:dyDescent="0.2">
      <c r="A204">
        <v>1611100140</v>
      </c>
      <c r="B204" t="s">
        <v>284</v>
      </c>
      <c r="C204" s="2">
        <v>9000</v>
      </c>
      <c r="D204" s="2"/>
      <c r="E204" s="2"/>
      <c r="F204" s="2"/>
      <c r="G204" s="1">
        <v>9180</v>
      </c>
      <c r="H204">
        <v>0</v>
      </c>
      <c r="I204" s="1">
        <v>9180</v>
      </c>
      <c r="J204">
        <v>-180</v>
      </c>
      <c r="K204">
        <v>102</v>
      </c>
      <c r="L204" s="2">
        <v>9000</v>
      </c>
      <c r="M204" s="1">
        <v>9180</v>
      </c>
      <c r="N204">
        <v>0</v>
      </c>
      <c r="O204" s="1">
        <v>9180</v>
      </c>
      <c r="P204">
        <v>-180</v>
      </c>
      <c r="Q204">
        <v>102</v>
      </c>
      <c r="R204">
        <v>0</v>
      </c>
      <c r="S204">
        <v>0</v>
      </c>
      <c r="T204">
        <v>0</v>
      </c>
      <c r="U204" s="2">
        <v>9000</v>
      </c>
      <c r="V204">
        <v>-180</v>
      </c>
      <c r="W204" s="2">
        <v>9000</v>
      </c>
      <c r="X204">
        <v>-180</v>
      </c>
      <c r="Y204">
        <v>10</v>
      </c>
      <c r="Z204" t="s">
        <v>283</v>
      </c>
      <c r="AA204">
        <v>0</v>
      </c>
      <c r="AB204" t="str">
        <f>""</f>
        <v/>
      </c>
      <c r="AC204">
        <v>0</v>
      </c>
      <c r="AD204" t="str">
        <f>""</f>
        <v/>
      </c>
      <c r="AE204">
        <v>0</v>
      </c>
      <c r="AF204" t="str">
        <f>""</f>
        <v/>
      </c>
      <c r="AG204">
        <v>0</v>
      </c>
      <c r="AH204" t="str">
        <f>""</f>
        <v/>
      </c>
      <c r="AI204">
        <v>0</v>
      </c>
      <c r="AJ204" t="str">
        <f>""</f>
        <v/>
      </c>
      <c r="AK204">
        <v>0</v>
      </c>
      <c r="AL204" t="str">
        <f>""</f>
        <v/>
      </c>
      <c r="AM204">
        <v>0</v>
      </c>
      <c r="AN204" t="str">
        <f>""</f>
        <v/>
      </c>
      <c r="AO204">
        <v>0</v>
      </c>
      <c r="AP204" t="str">
        <f>""</f>
        <v/>
      </c>
      <c r="AQ204">
        <v>0</v>
      </c>
      <c r="AR204" t="str">
        <f>""</f>
        <v/>
      </c>
      <c r="AS204">
        <v>0</v>
      </c>
      <c r="AT204" t="str">
        <f>""</f>
        <v/>
      </c>
      <c r="AU204" t="s">
        <v>56</v>
      </c>
      <c r="AV204" t="s">
        <v>57</v>
      </c>
      <c r="AW204">
        <v>0</v>
      </c>
      <c r="AX204" t="str">
        <f>""</f>
        <v/>
      </c>
      <c r="AY204">
        <v>2015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</row>
    <row r="205" spans="1:57" x14ac:dyDescent="0.2">
      <c r="A205">
        <v>1611100310</v>
      </c>
      <c r="B205" t="s">
        <v>285</v>
      </c>
      <c r="C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10</v>
      </c>
      <c r="Z205" t="s">
        <v>283</v>
      </c>
      <c r="AA205">
        <v>0</v>
      </c>
      <c r="AB205" t="str">
        <f>""</f>
        <v/>
      </c>
      <c r="AC205">
        <v>0</v>
      </c>
      <c r="AD205" t="str">
        <f>""</f>
        <v/>
      </c>
      <c r="AE205">
        <v>0</v>
      </c>
      <c r="AF205" t="str">
        <f>""</f>
        <v/>
      </c>
      <c r="AG205">
        <v>0</v>
      </c>
      <c r="AH205" t="str">
        <f>""</f>
        <v/>
      </c>
      <c r="AI205">
        <v>0</v>
      </c>
      <c r="AJ205" t="str">
        <f>""</f>
        <v/>
      </c>
      <c r="AK205">
        <v>0</v>
      </c>
      <c r="AL205" t="str">
        <f>""</f>
        <v/>
      </c>
      <c r="AM205">
        <v>0</v>
      </c>
      <c r="AN205" t="str">
        <f>""</f>
        <v/>
      </c>
      <c r="AO205">
        <v>0</v>
      </c>
      <c r="AP205" t="str">
        <f>""</f>
        <v/>
      </c>
      <c r="AQ205">
        <v>0</v>
      </c>
      <c r="AR205" t="str">
        <f>""</f>
        <v/>
      </c>
      <c r="AS205">
        <v>0</v>
      </c>
      <c r="AT205" t="str">
        <f>""</f>
        <v/>
      </c>
      <c r="AU205" t="s">
        <v>56</v>
      </c>
      <c r="AV205" t="s">
        <v>57</v>
      </c>
      <c r="AW205">
        <v>0</v>
      </c>
      <c r="AX205" t="str">
        <f>""</f>
        <v/>
      </c>
      <c r="AY205">
        <v>2015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</row>
    <row r="206" spans="1:57" x14ac:dyDescent="0.2">
      <c r="A206">
        <v>1611100521</v>
      </c>
      <c r="B206" t="s">
        <v>286</v>
      </c>
      <c r="C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10</v>
      </c>
      <c r="Z206" t="s">
        <v>283</v>
      </c>
      <c r="AA206">
        <v>0</v>
      </c>
      <c r="AB206" t="str">
        <f>""</f>
        <v/>
      </c>
      <c r="AC206">
        <v>0</v>
      </c>
      <c r="AD206" t="str">
        <f>""</f>
        <v/>
      </c>
      <c r="AE206">
        <v>0</v>
      </c>
      <c r="AF206" t="str">
        <f>""</f>
        <v/>
      </c>
      <c r="AG206">
        <v>0</v>
      </c>
      <c r="AH206" t="str">
        <f>""</f>
        <v/>
      </c>
      <c r="AI206">
        <v>0</v>
      </c>
      <c r="AJ206" t="str">
        <f>""</f>
        <v/>
      </c>
      <c r="AK206">
        <v>0</v>
      </c>
      <c r="AL206" t="str">
        <f>""</f>
        <v/>
      </c>
      <c r="AM206">
        <v>0</v>
      </c>
      <c r="AN206" t="str">
        <f>""</f>
        <v/>
      </c>
      <c r="AO206">
        <v>0</v>
      </c>
      <c r="AP206" t="str">
        <f>""</f>
        <v/>
      </c>
      <c r="AQ206">
        <v>0</v>
      </c>
      <c r="AR206" t="str">
        <f>""</f>
        <v/>
      </c>
      <c r="AS206">
        <v>0</v>
      </c>
      <c r="AT206" t="str">
        <f>""</f>
        <v/>
      </c>
      <c r="AU206" t="s">
        <v>56</v>
      </c>
      <c r="AV206" t="s">
        <v>57</v>
      </c>
      <c r="AW206">
        <v>0</v>
      </c>
      <c r="AX206" t="str">
        <f>""</f>
        <v/>
      </c>
      <c r="AY206">
        <v>2015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</row>
    <row r="207" spans="1:57" x14ac:dyDescent="0.2">
      <c r="A207">
        <v>1611101110</v>
      </c>
      <c r="B207" t="s">
        <v>287</v>
      </c>
      <c r="C207">
        <v>0</v>
      </c>
      <c r="G207">
        <v>-0.04</v>
      </c>
      <c r="H207">
        <v>0</v>
      </c>
      <c r="I207">
        <v>-0.04</v>
      </c>
      <c r="J207">
        <v>0.04</v>
      </c>
      <c r="K207">
        <v>0</v>
      </c>
      <c r="L207">
        <v>0</v>
      </c>
      <c r="M207">
        <v>-0.04</v>
      </c>
      <c r="N207">
        <v>0</v>
      </c>
      <c r="O207">
        <v>-0.04</v>
      </c>
      <c r="P207">
        <v>0.04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0.04</v>
      </c>
      <c r="W207">
        <v>0</v>
      </c>
      <c r="X207">
        <v>0.04</v>
      </c>
      <c r="Y207">
        <v>0</v>
      </c>
      <c r="Z207" t="str">
        <f>""</f>
        <v/>
      </c>
      <c r="AA207">
        <v>0</v>
      </c>
      <c r="AB207" t="str">
        <f>""</f>
        <v/>
      </c>
      <c r="AC207">
        <v>0</v>
      </c>
      <c r="AD207" t="str">
        <f>""</f>
        <v/>
      </c>
      <c r="AE207">
        <v>0</v>
      </c>
      <c r="AF207" t="str">
        <f>""</f>
        <v/>
      </c>
      <c r="AG207">
        <v>0</v>
      </c>
      <c r="AH207" t="str">
        <f>""</f>
        <v/>
      </c>
      <c r="AI207">
        <v>0</v>
      </c>
      <c r="AJ207" t="str">
        <f>""</f>
        <v/>
      </c>
      <c r="AK207">
        <v>0</v>
      </c>
      <c r="AL207" t="str">
        <f>""</f>
        <v/>
      </c>
      <c r="AM207">
        <v>0</v>
      </c>
      <c r="AN207" t="str">
        <f>""</f>
        <v/>
      </c>
      <c r="AO207">
        <v>0</v>
      </c>
      <c r="AP207" t="str">
        <f>""</f>
        <v/>
      </c>
      <c r="AQ207">
        <v>0</v>
      </c>
      <c r="AR207" t="str">
        <f>""</f>
        <v/>
      </c>
      <c r="AS207">
        <v>0</v>
      </c>
      <c r="AT207" t="str">
        <f>""</f>
        <v/>
      </c>
      <c r="AU207" t="s">
        <v>56</v>
      </c>
      <c r="AV207" t="s">
        <v>57</v>
      </c>
      <c r="AW207">
        <v>0</v>
      </c>
      <c r="AX207" t="str">
        <f>""</f>
        <v/>
      </c>
      <c r="AY207">
        <v>2015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</row>
    <row r="208" spans="1:57" x14ac:dyDescent="0.2">
      <c r="A208">
        <v>1611101310</v>
      </c>
      <c r="B208" t="s">
        <v>288</v>
      </c>
      <c r="C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t="str">
        <f>""</f>
        <v/>
      </c>
      <c r="AA208">
        <v>0</v>
      </c>
      <c r="AB208" t="str">
        <f>""</f>
        <v/>
      </c>
      <c r="AC208">
        <v>0</v>
      </c>
      <c r="AD208" t="str">
        <f>""</f>
        <v/>
      </c>
      <c r="AE208">
        <v>0</v>
      </c>
      <c r="AF208" t="str">
        <f>""</f>
        <v/>
      </c>
      <c r="AG208">
        <v>0</v>
      </c>
      <c r="AH208" t="str">
        <f>""</f>
        <v/>
      </c>
      <c r="AI208">
        <v>0</v>
      </c>
      <c r="AJ208" t="str">
        <f>""</f>
        <v/>
      </c>
      <c r="AK208">
        <v>0</v>
      </c>
      <c r="AL208" t="str">
        <f>""</f>
        <v/>
      </c>
      <c r="AM208">
        <v>0</v>
      </c>
      <c r="AN208" t="str">
        <f>""</f>
        <v/>
      </c>
      <c r="AO208">
        <v>0</v>
      </c>
      <c r="AP208" t="str">
        <f>""</f>
        <v/>
      </c>
      <c r="AQ208">
        <v>0</v>
      </c>
      <c r="AR208" t="str">
        <f>""</f>
        <v/>
      </c>
      <c r="AS208">
        <v>0</v>
      </c>
      <c r="AT208" t="str">
        <f>""</f>
        <v/>
      </c>
      <c r="AU208" t="s">
        <v>56</v>
      </c>
      <c r="AV208" t="s">
        <v>57</v>
      </c>
      <c r="AW208">
        <v>0</v>
      </c>
      <c r="AX208" t="str">
        <f>""</f>
        <v/>
      </c>
      <c r="AY208">
        <v>2015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</row>
    <row r="209" spans="1:57" x14ac:dyDescent="0.2">
      <c r="A209">
        <v>1611200110</v>
      </c>
      <c r="B209" t="s">
        <v>289</v>
      </c>
      <c r="C209" s="2">
        <v>157000</v>
      </c>
      <c r="D209" s="2"/>
      <c r="E209" s="2"/>
      <c r="F209" s="2"/>
      <c r="G209" s="1">
        <v>160270.18</v>
      </c>
      <c r="H209">
        <v>0</v>
      </c>
      <c r="I209" s="1">
        <v>160270.18</v>
      </c>
      <c r="J209" s="1">
        <v>-3270.18</v>
      </c>
      <c r="K209">
        <v>102.08</v>
      </c>
      <c r="L209" s="2">
        <v>157000</v>
      </c>
      <c r="M209" s="1">
        <v>160270.18</v>
      </c>
      <c r="N209">
        <v>0</v>
      </c>
      <c r="O209" s="1">
        <v>160270.18</v>
      </c>
      <c r="P209" s="1">
        <v>-3270.18</v>
      </c>
      <c r="Q209">
        <v>102.08</v>
      </c>
      <c r="R209">
        <v>0</v>
      </c>
      <c r="S209">
        <v>0</v>
      </c>
      <c r="T209">
        <v>0</v>
      </c>
      <c r="U209" s="2">
        <v>157000</v>
      </c>
      <c r="V209" s="1">
        <v>-3270.18</v>
      </c>
      <c r="W209" s="2">
        <v>157000</v>
      </c>
      <c r="X209" s="1">
        <v>-3270.18</v>
      </c>
      <c r="Y209">
        <v>0</v>
      </c>
      <c r="Z209" t="str">
        <f>""</f>
        <v/>
      </c>
      <c r="AA209">
        <v>0</v>
      </c>
      <c r="AB209" t="str">
        <f>""</f>
        <v/>
      </c>
      <c r="AC209">
        <v>0</v>
      </c>
      <c r="AD209" t="str">
        <f>""</f>
        <v/>
      </c>
      <c r="AE209">
        <v>0</v>
      </c>
      <c r="AF209" t="str">
        <f>""</f>
        <v/>
      </c>
      <c r="AG209">
        <v>0</v>
      </c>
      <c r="AH209" t="str">
        <f>""</f>
        <v/>
      </c>
      <c r="AI209">
        <v>0</v>
      </c>
      <c r="AJ209" t="str">
        <f>""</f>
        <v/>
      </c>
      <c r="AK209">
        <v>0</v>
      </c>
      <c r="AL209" t="str">
        <f>""</f>
        <v/>
      </c>
      <c r="AM209">
        <v>0</v>
      </c>
      <c r="AN209" t="str">
        <f>""</f>
        <v/>
      </c>
      <c r="AO209">
        <v>0</v>
      </c>
      <c r="AP209" t="str">
        <f>""</f>
        <v/>
      </c>
      <c r="AQ209">
        <v>0</v>
      </c>
      <c r="AR209" t="str">
        <f>""</f>
        <v/>
      </c>
      <c r="AS209">
        <v>0</v>
      </c>
      <c r="AT209" t="str">
        <f>""</f>
        <v/>
      </c>
      <c r="AU209" t="s">
        <v>56</v>
      </c>
      <c r="AV209" t="s">
        <v>57</v>
      </c>
      <c r="AW209">
        <v>0</v>
      </c>
      <c r="AX209" t="str">
        <f>""</f>
        <v/>
      </c>
      <c r="AY209">
        <v>2015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</row>
    <row r="210" spans="1:57" x14ac:dyDescent="0.2">
      <c r="A210">
        <v>1611200420</v>
      </c>
      <c r="B210" t="s">
        <v>290</v>
      </c>
      <c r="C210" s="2">
        <v>17000</v>
      </c>
      <c r="D210" s="2"/>
      <c r="E210" s="2"/>
      <c r="F210" s="2"/>
      <c r="G210" s="1">
        <v>18231.55</v>
      </c>
      <c r="H210" s="1">
        <v>1506.24</v>
      </c>
      <c r="I210" s="1">
        <v>19737.79</v>
      </c>
      <c r="J210" s="1">
        <v>-2737.79</v>
      </c>
      <c r="K210">
        <v>116.1</v>
      </c>
      <c r="L210" s="2">
        <v>17000</v>
      </c>
      <c r="M210" s="1">
        <v>18231.55</v>
      </c>
      <c r="N210" s="1">
        <v>1506.24</v>
      </c>
      <c r="O210" s="1">
        <v>19737.79</v>
      </c>
      <c r="P210" s="1">
        <v>-2737.79</v>
      </c>
      <c r="Q210">
        <v>116.1</v>
      </c>
      <c r="R210">
        <v>0</v>
      </c>
      <c r="S210">
        <v>0</v>
      </c>
      <c r="T210">
        <v>0</v>
      </c>
      <c r="U210" s="2">
        <v>17000</v>
      </c>
      <c r="V210" s="1">
        <v>-2737.79</v>
      </c>
      <c r="W210" s="2">
        <v>17000</v>
      </c>
      <c r="X210" s="1">
        <v>-2737.79</v>
      </c>
      <c r="Y210">
        <v>10</v>
      </c>
      <c r="Z210" t="s">
        <v>283</v>
      </c>
      <c r="AA210">
        <v>0</v>
      </c>
      <c r="AB210" t="str">
        <f>""</f>
        <v/>
      </c>
      <c r="AC210">
        <v>0</v>
      </c>
      <c r="AD210" t="str">
        <f>""</f>
        <v/>
      </c>
      <c r="AE210">
        <v>0</v>
      </c>
      <c r="AF210" t="str">
        <f>""</f>
        <v/>
      </c>
      <c r="AG210">
        <v>0</v>
      </c>
      <c r="AH210" t="str">
        <f>""</f>
        <v/>
      </c>
      <c r="AI210">
        <v>0</v>
      </c>
      <c r="AJ210" t="str">
        <f>""</f>
        <v/>
      </c>
      <c r="AK210">
        <v>0</v>
      </c>
      <c r="AL210" t="str">
        <f>""</f>
        <v/>
      </c>
      <c r="AM210">
        <v>0</v>
      </c>
      <c r="AN210" t="str">
        <f>""</f>
        <v/>
      </c>
      <c r="AO210">
        <v>0</v>
      </c>
      <c r="AP210" t="str">
        <f>""</f>
        <v/>
      </c>
      <c r="AQ210">
        <v>0</v>
      </c>
      <c r="AR210" t="str">
        <f>""</f>
        <v/>
      </c>
      <c r="AS210">
        <v>0</v>
      </c>
      <c r="AT210" t="str">
        <f>""</f>
        <v/>
      </c>
      <c r="AU210" t="s">
        <v>56</v>
      </c>
      <c r="AV210" t="s">
        <v>57</v>
      </c>
      <c r="AW210">
        <v>0</v>
      </c>
      <c r="AX210" t="str">
        <f>""</f>
        <v/>
      </c>
      <c r="AY210">
        <v>2015</v>
      </c>
      <c r="AZ210">
        <v>0</v>
      </c>
      <c r="BA210">
        <v>0</v>
      </c>
      <c r="BB210">
        <v>1506</v>
      </c>
      <c r="BC210">
        <v>0</v>
      </c>
      <c r="BD210">
        <v>0</v>
      </c>
      <c r="BE210">
        <v>0</v>
      </c>
    </row>
    <row r="211" spans="1:57" x14ac:dyDescent="0.2">
      <c r="A211">
        <v>1611200431</v>
      </c>
      <c r="B211" t="s">
        <v>291</v>
      </c>
      <c r="C211" s="2">
        <v>62000</v>
      </c>
      <c r="D211" s="2"/>
      <c r="E211" s="2"/>
      <c r="F211" s="2"/>
      <c r="G211" s="1">
        <v>76857.919999999998</v>
      </c>
      <c r="H211">
        <v>0</v>
      </c>
      <c r="I211" s="1">
        <v>76857.919999999998</v>
      </c>
      <c r="J211" s="1">
        <v>-14857.92</v>
      </c>
      <c r="K211">
        <v>123.96</v>
      </c>
      <c r="L211" s="2">
        <v>62000</v>
      </c>
      <c r="M211" s="1">
        <v>76857.919999999998</v>
      </c>
      <c r="N211">
        <v>0</v>
      </c>
      <c r="O211" s="1">
        <v>76857.919999999998</v>
      </c>
      <c r="P211" s="1">
        <v>-14857.92</v>
      </c>
      <c r="Q211">
        <v>123.96</v>
      </c>
      <c r="R211">
        <v>0</v>
      </c>
      <c r="S211">
        <v>0</v>
      </c>
      <c r="T211">
        <v>0</v>
      </c>
      <c r="U211" s="2">
        <v>62000</v>
      </c>
      <c r="V211" s="1">
        <v>-14857.92</v>
      </c>
      <c r="W211" s="2">
        <v>62000</v>
      </c>
      <c r="X211" s="1">
        <v>-14857.92</v>
      </c>
      <c r="Y211">
        <v>10</v>
      </c>
      <c r="Z211" t="s">
        <v>283</v>
      </c>
      <c r="AA211">
        <v>0</v>
      </c>
      <c r="AB211" t="str">
        <f>""</f>
        <v/>
      </c>
      <c r="AC211">
        <v>0</v>
      </c>
      <c r="AD211" t="str">
        <f>""</f>
        <v/>
      </c>
      <c r="AE211">
        <v>0</v>
      </c>
      <c r="AF211" t="str">
        <f>""</f>
        <v/>
      </c>
      <c r="AG211">
        <v>0</v>
      </c>
      <c r="AH211" t="str">
        <f>""</f>
        <v/>
      </c>
      <c r="AI211">
        <v>0</v>
      </c>
      <c r="AJ211" t="str">
        <f>""</f>
        <v/>
      </c>
      <c r="AK211">
        <v>0</v>
      </c>
      <c r="AL211" t="str">
        <f>""</f>
        <v/>
      </c>
      <c r="AM211">
        <v>0</v>
      </c>
      <c r="AN211" t="str">
        <f>""</f>
        <v/>
      </c>
      <c r="AO211">
        <v>0</v>
      </c>
      <c r="AP211" t="str">
        <f>""</f>
        <v/>
      </c>
      <c r="AQ211">
        <v>0</v>
      </c>
      <c r="AR211" t="str">
        <f>""</f>
        <v/>
      </c>
      <c r="AS211">
        <v>0</v>
      </c>
      <c r="AT211" t="str">
        <f>""</f>
        <v/>
      </c>
      <c r="AU211" t="s">
        <v>56</v>
      </c>
      <c r="AV211" t="s">
        <v>57</v>
      </c>
      <c r="AW211">
        <v>0</v>
      </c>
      <c r="AX211" t="str">
        <f>""</f>
        <v/>
      </c>
      <c r="AY211">
        <v>2015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</row>
    <row r="212" spans="1:57" x14ac:dyDescent="0.2">
      <c r="A212">
        <v>1611200432</v>
      </c>
      <c r="B212" t="s">
        <v>292</v>
      </c>
      <c r="C212" s="2">
        <v>32000</v>
      </c>
      <c r="D212" s="2"/>
      <c r="E212" s="2"/>
      <c r="F212" s="2"/>
      <c r="G212" s="1">
        <v>37729.019999999997</v>
      </c>
      <c r="H212">
        <v>0</v>
      </c>
      <c r="I212" s="1">
        <v>37729.019999999997</v>
      </c>
      <c r="J212" s="1">
        <v>-5729.02</v>
      </c>
      <c r="K212">
        <v>117.9</v>
      </c>
      <c r="L212" s="2">
        <v>32000</v>
      </c>
      <c r="M212" s="1">
        <v>37729.019999999997</v>
      </c>
      <c r="N212">
        <v>0</v>
      </c>
      <c r="O212" s="1">
        <v>37729.019999999997</v>
      </c>
      <c r="P212" s="1">
        <v>-5729.02</v>
      </c>
      <c r="Q212">
        <v>117.9</v>
      </c>
      <c r="R212">
        <v>0</v>
      </c>
      <c r="S212">
        <v>0</v>
      </c>
      <c r="T212">
        <v>0</v>
      </c>
      <c r="U212" s="2">
        <v>32000</v>
      </c>
      <c r="V212" s="1">
        <v>-5729.02</v>
      </c>
      <c r="W212" s="2">
        <v>32000</v>
      </c>
      <c r="X212" s="1">
        <v>-5729.02</v>
      </c>
      <c r="Y212">
        <v>10</v>
      </c>
      <c r="Z212" t="s">
        <v>283</v>
      </c>
      <c r="AA212">
        <v>0</v>
      </c>
      <c r="AB212" t="str">
        <f>""</f>
        <v/>
      </c>
      <c r="AC212">
        <v>0</v>
      </c>
      <c r="AD212" t="str">
        <f>""</f>
        <v/>
      </c>
      <c r="AE212">
        <v>0</v>
      </c>
      <c r="AF212" t="str">
        <f>""</f>
        <v/>
      </c>
      <c r="AG212">
        <v>0</v>
      </c>
      <c r="AH212" t="str">
        <f>""</f>
        <v/>
      </c>
      <c r="AI212">
        <v>0</v>
      </c>
      <c r="AJ212" t="str">
        <f>""</f>
        <v/>
      </c>
      <c r="AK212">
        <v>0</v>
      </c>
      <c r="AL212" t="str">
        <f>""</f>
        <v/>
      </c>
      <c r="AM212">
        <v>0</v>
      </c>
      <c r="AN212" t="str">
        <f>""</f>
        <v/>
      </c>
      <c r="AO212">
        <v>0</v>
      </c>
      <c r="AP212" t="str">
        <f>""</f>
        <v/>
      </c>
      <c r="AQ212">
        <v>0</v>
      </c>
      <c r="AR212" t="str">
        <f>""</f>
        <v/>
      </c>
      <c r="AS212">
        <v>0</v>
      </c>
      <c r="AT212" t="str">
        <f>""</f>
        <v/>
      </c>
      <c r="AU212" t="s">
        <v>56</v>
      </c>
      <c r="AV212" t="s">
        <v>57</v>
      </c>
      <c r="AW212">
        <v>0</v>
      </c>
      <c r="AX212" t="str">
        <f>""</f>
        <v/>
      </c>
      <c r="AY212">
        <v>2015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</row>
    <row r="213" spans="1:57" x14ac:dyDescent="0.2">
      <c r="A213">
        <v>1611200433</v>
      </c>
      <c r="B213" t="s">
        <v>293</v>
      </c>
      <c r="C213" s="2">
        <v>28000</v>
      </c>
      <c r="D213" s="2"/>
      <c r="E213" s="2"/>
      <c r="F213" s="2"/>
      <c r="G213" s="1">
        <v>22526</v>
      </c>
      <c r="H213">
        <v>0</v>
      </c>
      <c r="I213" s="1">
        <v>22526</v>
      </c>
      <c r="J213" s="1">
        <v>5474</v>
      </c>
      <c r="K213">
        <v>80.45</v>
      </c>
      <c r="L213" s="2">
        <v>28000</v>
      </c>
      <c r="M213" s="1">
        <v>22526</v>
      </c>
      <c r="N213">
        <v>0</v>
      </c>
      <c r="O213" s="1">
        <v>22526</v>
      </c>
      <c r="P213" s="1">
        <v>5474</v>
      </c>
      <c r="Q213">
        <v>80.45</v>
      </c>
      <c r="R213">
        <v>0</v>
      </c>
      <c r="S213">
        <v>0</v>
      </c>
      <c r="T213">
        <v>0</v>
      </c>
      <c r="U213" s="2">
        <v>28000</v>
      </c>
      <c r="V213" s="1">
        <v>5474</v>
      </c>
      <c r="W213" s="2">
        <v>28000</v>
      </c>
      <c r="X213" s="1">
        <v>5474</v>
      </c>
      <c r="Y213">
        <v>10</v>
      </c>
      <c r="Z213" t="s">
        <v>283</v>
      </c>
      <c r="AA213">
        <v>0</v>
      </c>
      <c r="AB213" t="str">
        <f>""</f>
        <v/>
      </c>
      <c r="AC213">
        <v>0</v>
      </c>
      <c r="AD213" t="str">
        <f>""</f>
        <v/>
      </c>
      <c r="AE213">
        <v>0</v>
      </c>
      <c r="AF213" t="str">
        <f>""</f>
        <v/>
      </c>
      <c r="AG213">
        <v>0</v>
      </c>
      <c r="AH213" t="str">
        <f>""</f>
        <v/>
      </c>
      <c r="AI213">
        <v>0</v>
      </c>
      <c r="AJ213" t="str">
        <f>""</f>
        <v/>
      </c>
      <c r="AK213">
        <v>0</v>
      </c>
      <c r="AL213" t="str">
        <f>""</f>
        <v/>
      </c>
      <c r="AM213">
        <v>0</v>
      </c>
      <c r="AN213" t="str">
        <f>""</f>
        <v/>
      </c>
      <c r="AO213">
        <v>0</v>
      </c>
      <c r="AP213" t="str">
        <f>""</f>
        <v/>
      </c>
      <c r="AQ213">
        <v>0</v>
      </c>
      <c r="AR213" t="str">
        <f>""</f>
        <v/>
      </c>
      <c r="AS213">
        <v>0</v>
      </c>
      <c r="AT213" t="str">
        <f>""</f>
        <v/>
      </c>
      <c r="AU213" t="s">
        <v>56</v>
      </c>
      <c r="AV213" t="s">
        <v>57</v>
      </c>
      <c r="AW213">
        <v>0</v>
      </c>
      <c r="AX213" t="str">
        <f>""</f>
        <v/>
      </c>
      <c r="AY213">
        <v>2015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</row>
    <row r="214" spans="1:57" x14ac:dyDescent="0.2">
      <c r="A214">
        <v>1611200440</v>
      </c>
      <c r="B214" t="s">
        <v>294</v>
      </c>
      <c r="C214" s="2">
        <v>508000</v>
      </c>
      <c r="D214" s="2"/>
      <c r="E214" s="2"/>
      <c r="F214" s="2"/>
      <c r="G214" s="1">
        <v>507598.1</v>
      </c>
      <c r="H214">
        <v>0</v>
      </c>
      <c r="I214" s="1">
        <v>507598.1</v>
      </c>
      <c r="J214">
        <v>401.9</v>
      </c>
      <c r="K214">
        <v>99.92</v>
      </c>
      <c r="L214" s="2">
        <v>508000</v>
      </c>
      <c r="M214" s="1">
        <v>507598.1</v>
      </c>
      <c r="N214">
        <v>0</v>
      </c>
      <c r="O214" s="1">
        <v>507598.1</v>
      </c>
      <c r="P214">
        <v>401.9</v>
      </c>
      <c r="Q214">
        <v>99.92</v>
      </c>
      <c r="R214">
        <v>0</v>
      </c>
      <c r="S214">
        <v>0</v>
      </c>
      <c r="T214">
        <v>0</v>
      </c>
      <c r="U214" s="2">
        <v>508000</v>
      </c>
      <c r="V214">
        <v>401.9</v>
      </c>
      <c r="W214" s="2">
        <v>508000</v>
      </c>
      <c r="X214">
        <v>401.9</v>
      </c>
      <c r="Y214">
        <v>10</v>
      </c>
      <c r="Z214" t="s">
        <v>283</v>
      </c>
      <c r="AA214">
        <v>0</v>
      </c>
      <c r="AB214" t="str">
        <f>""</f>
        <v/>
      </c>
      <c r="AC214">
        <v>0</v>
      </c>
      <c r="AD214" t="str">
        <f>""</f>
        <v/>
      </c>
      <c r="AE214">
        <v>0</v>
      </c>
      <c r="AF214" t="str">
        <f>""</f>
        <v/>
      </c>
      <c r="AG214">
        <v>0</v>
      </c>
      <c r="AH214" t="str">
        <f>""</f>
        <v/>
      </c>
      <c r="AI214">
        <v>0</v>
      </c>
      <c r="AJ214" t="str">
        <f>""</f>
        <v/>
      </c>
      <c r="AK214">
        <v>0</v>
      </c>
      <c r="AL214" t="str">
        <f>""</f>
        <v/>
      </c>
      <c r="AM214">
        <v>0</v>
      </c>
      <c r="AN214" t="str">
        <f>""</f>
        <v/>
      </c>
      <c r="AO214">
        <v>0</v>
      </c>
      <c r="AP214" t="str">
        <f>""</f>
        <v/>
      </c>
      <c r="AQ214">
        <v>0</v>
      </c>
      <c r="AR214" t="str">
        <f>""</f>
        <v/>
      </c>
      <c r="AS214">
        <v>0</v>
      </c>
      <c r="AT214" t="str">
        <f>""</f>
        <v/>
      </c>
      <c r="AU214" t="s">
        <v>56</v>
      </c>
      <c r="AV214" t="s">
        <v>57</v>
      </c>
      <c r="AW214">
        <v>0</v>
      </c>
      <c r="AX214" t="str">
        <f>""</f>
        <v/>
      </c>
      <c r="AY214">
        <v>2015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</row>
    <row r="215" spans="1:57" x14ac:dyDescent="0.2">
      <c r="A215">
        <v>1611200511</v>
      </c>
      <c r="B215" t="s">
        <v>295</v>
      </c>
      <c r="C215" s="2">
        <v>50000</v>
      </c>
      <c r="D215" s="2"/>
      <c r="E215" s="2"/>
      <c r="F215" s="2"/>
      <c r="G215" s="1">
        <v>50919.4</v>
      </c>
      <c r="H215" s="1">
        <v>1050</v>
      </c>
      <c r="I215" s="1">
        <v>51969.4</v>
      </c>
      <c r="J215" s="1">
        <v>-1969.4</v>
      </c>
      <c r="K215">
        <v>103.93</v>
      </c>
      <c r="L215" s="2">
        <v>50000</v>
      </c>
      <c r="M215" s="1">
        <v>50919.4</v>
      </c>
      <c r="N215" s="1">
        <v>1050</v>
      </c>
      <c r="O215" s="1">
        <v>51969.4</v>
      </c>
      <c r="P215" s="1">
        <v>-1969.4</v>
      </c>
      <c r="Q215">
        <v>103.93</v>
      </c>
      <c r="R215">
        <v>0</v>
      </c>
      <c r="S215">
        <v>0</v>
      </c>
      <c r="T215">
        <v>0</v>
      </c>
      <c r="U215" s="2">
        <v>50000</v>
      </c>
      <c r="V215" s="1">
        <v>-1969.4</v>
      </c>
      <c r="W215" s="2">
        <v>50000</v>
      </c>
      <c r="X215" s="1">
        <v>-1969.4</v>
      </c>
      <c r="Y215">
        <v>10</v>
      </c>
      <c r="Z215" t="s">
        <v>283</v>
      </c>
      <c r="AA215">
        <v>0</v>
      </c>
      <c r="AB215" t="str">
        <f>""</f>
        <v/>
      </c>
      <c r="AC215">
        <v>0</v>
      </c>
      <c r="AD215" t="str">
        <f>""</f>
        <v/>
      </c>
      <c r="AE215">
        <v>0</v>
      </c>
      <c r="AF215" t="str">
        <f>""</f>
        <v/>
      </c>
      <c r="AG215">
        <v>0</v>
      </c>
      <c r="AH215" t="str">
        <f>""</f>
        <v/>
      </c>
      <c r="AI215">
        <v>0</v>
      </c>
      <c r="AJ215" t="str">
        <f>""</f>
        <v/>
      </c>
      <c r="AK215">
        <v>0</v>
      </c>
      <c r="AL215" t="str">
        <f>""</f>
        <v/>
      </c>
      <c r="AM215">
        <v>0</v>
      </c>
      <c r="AN215" t="str">
        <f>""</f>
        <v/>
      </c>
      <c r="AO215">
        <v>0</v>
      </c>
      <c r="AP215" t="str">
        <f>""</f>
        <v/>
      </c>
      <c r="AQ215">
        <v>0</v>
      </c>
      <c r="AR215" t="str">
        <f>""</f>
        <v/>
      </c>
      <c r="AS215">
        <v>0</v>
      </c>
      <c r="AT215" t="str">
        <f>""</f>
        <v/>
      </c>
      <c r="AU215" t="s">
        <v>56</v>
      </c>
      <c r="AV215" t="s">
        <v>57</v>
      </c>
      <c r="AW215">
        <v>0</v>
      </c>
      <c r="AX215" t="str">
        <f>""</f>
        <v/>
      </c>
      <c r="AY215">
        <v>2015</v>
      </c>
      <c r="AZ215">
        <v>0</v>
      </c>
      <c r="BA215">
        <v>0</v>
      </c>
      <c r="BB215">
        <v>1050</v>
      </c>
      <c r="BC215">
        <v>0</v>
      </c>
      <c r="BD215">
        <v>0</v>
      </c>
      <c r="BE215">
        <v>0</v>
      </c>
    </row>
    <row r="216" spans="1:57" x14ac:dyDescent="0.2">
      <c r="A216">
        <v>1611200514</v>
      </c>
      <c r="B216" t="s">
        <v>296</v>
      </c>
      <c r="C216" s="2">
        <v>5000</v>
      </c>
      <c r="D216" s="2"/>
      <c r="E216" s="2"/>
      <c r="F216" s="2"/>
      <c r="G216" s="1">
        <v>13265</v>
      </c>
      <c r="H216">
        <v>0</v>
      </c>
      <c r="I216" s="1">
        <v>13265</v>
      </c>
      <c r="J216" s="1">
        <v>-8265</v>
      </c>
      <c r="K216">
        <v>265.3</v>
      </c>
      <c r="L216" s="2">
        <v>5000</v>
      </c>
      <c r="M216" s="1">
        <v>13265</v>
      </c>
      <c r="N216">
        <v>0</v>
      </c>
      <c r="O216" s="1">
        <v>13265</v>
      </c>
      <c r="P216" s="1">
        <v>-8265</v>
      </c>
      <c r="Q216">
        <v>265.3</v>
      </c>
      <c r="R216">
        <v>0</v>
      </c>
      <c r="S216">
        <v>0</v>
      </c>
      <c r="T216">
        <v>0</v>
      </c>
      <c r="U216" s="2">
        <v>5000</v>
      </c>
      <c r="V216" s="1">
        <v>-8265</v>
      </c>
      <c r="W216" s="2">
        <v>5000</v>
      </c>
      <c r="X216" s="1">
        <v>-8265</v>
      </c>
      <c r="Y216">
        <v>10</v>
      </c>
      <c r="Z216" t="s">
        <v>283</v>
      </c>
      <c r="AA216">
        <v>0</v>
      </c>
      <c r="AB216" t="str">
        <f>""</f>
        <v/>
      </c>
      <c r="AC216">
        <v>0</v>
      </c>
      <c r="AD216" t="str">
        <f>""</f>
        <v/>
      </c>
      <c r="AE216">
        <v>0</v>
      </c>
      <c r="AF216" t="str">
        <f>""</f>
        <v/>
      </c>
      <c r="AG216">
        <v>0</v>
      </c>
      <c r="AH216" t="str">
        <f>""</f>
        <v/>
      </c>
      <c r="AI216">
        <v>0</v>
      </c>
      <c r="AJ216" t="str">
        <f>""</f>
        <v/>
      </c>
      <c r="AK216">
        <v>0</v>
      </c>
      <c r="AL216" t="str">
        <f>""</f>
        <v/>
      </c>
      <c r="AM216">
        <v>0</v>
      </c>
      <c r="AN216" t="str">
        <f>""</f>
        <v/>
      </c>
      <c r="AO216">
        <v>0</v>
      </c>
      <c r="AP216" t="str">
        <f>""</f>
        <v/>
      </c>
      <c r="AQ216">
        <v>0</v>
      </c>
      <c r="AR216" t="str">
        <f>""</f>
        <v/>
      </c>
      <c r="AS216">
        <v>0</v>
      </c>
      <c r="AT216" t="str">
        <f>""</f>
        <v/>
      </c>
      <c r="AU216" t="s">
        <v>56</v>
      </c>
      <c r="AV216" t="s">
        <v>57</v>
      </c>
      <c r="AW216">
        <v>0</v>
      </c>
      <c r="AX216" t="str">
        <f>""</f>
        <v/>
      </c>
      <c r="AY216">
        <v>2015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</row>
    <row r="217" spans="1:57" x14ac:dyDescent="0.2">
      <c r="A217">
        <v>1611200520</v>
      </c>
      <c r="B217" t="s">
        <v>297</v>
      </c>
      <c r="C217" s="2">
        <v>235000</v>
      </c>
      <c r="D217" s="2"/>
      <c r="E217" s="2"/>
      <c r="F217" s="2"/>
      <c r="G217" s="1">
        <v>235238</v>
      </c>
      <c r="H217">
        <v>0</v>
      </c>
      <c r="I217" s="1">
        <v>235238</v>
      </c>
      <c r="J217">
        <v>-238</v>
      </c>
      <c r="K217">
        <v>100.1</v>
      </c>
      <c r="L217" s="2">
        <v>235000</v>
      </c>
      <c r="M217" s="1">
        <v>235238</v>
      </c>
      <c r="N217">
        <v>0</v>
      </c>
      <c r="O217" s="1">
        <v>235238</v>
      </c>
      <c r="P217">
        <v>-238</v>
      </c>
      <c r="Q217">
        <v>100.1</v>
      </c>
      <c r="R217">
        <v>0</v>
      </c>
      <c r="S217">
        <v>0</v>
      </c>
      <c r="T217">
        <v>0</v>
      </c>
      <c r="U217" s="2">
        <v>235000</v>
      </c>
      <c r="V217">
        <v>-238</v>
      </c>
      <c r="W217" s="2">
        <v>235000</v>
      </c>
      <c r="X217">
        <v>-238</v>
      </c>
      <c r="Y217">
        <v>0</v>
      </c>
      <c r="Z217" t="str">
        <f>""</f>
        <v/>
      </c>
      <c r="AA217">
        <v>0</v>
      </c>
      <c r="AB217" t="str">
        <f>""</f>
        <v/>
      </c>
      <c r="AC217">
        <v>0</v>
      </c>
      <c r="AD217" t="str">
        <f>""</f>
        <v/>
      </c>
      <c r="AE217">
        <v>0</v>
      </c>
      <c r="AF217" t="str">
        <f>""</f>
        <v/>
      </c>
      <c r="AG217">
        <v>0</v>
      </c>
      <c r="AH217" t="str">
        <f>""</f>
        <v/>
      </c>
      <c r="AI217">
        <v>0</v>
      </c>
      <c r="AJ217" t="str">
        <f>""</f>
        <v/>
      </c>
      <c r="AK217">
        <v>0</v>
      </c>
      <c r="AL217" t="str">
        <f>""</f>
        <v/>
      </c>
      <c r="AM217">
        <v>0</v>
      </c>
      <c r="AN217" t="str">
        <f>""</f>
        <v/>
      </c>
      <c r="AO217">
        <v>0</v>
      </c>
      <c r="AP217" t="str">
        <f>""</f>
        <v/>
      </c>
      <c r="AQ217">
        <v>0</v>
      </c>
      <c r="AR217" t="str">
        <f>""</f>
        <v/>
      </c>
      <c r="AS217">
        <v>0</v>
      </c>
      <c r="AT217" t="str">
        <f>""</f>
        <v/>
      </c>
      <c r="AU217" t="s">
        <v>56</v>
      </c>
      <c r="AV217" t="s">
        <v>57</v>
      </c>
      <c r="AW217">
        <v>0</v>
      </c>
      <c r="AX217" t="str">
        <f>""</f>
        <v/>
      </c>
      <c r="AY217">
        <v>2015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</row>
    <row r="218" spans="1:57" x14ac:dyDescent="0.2">
      <c r="A218">
        <v>1611200521</v>
      </c>
      <c r="B218" t="s">
        <v>298</v>
      </c>
      <c r="C218" s="2">
        <v>1000</v>
      </c>
      <c r="D218" s="2"/>
      <c r="E218" s="2"/>
      <c r="F218" s="2"/>
      <c r="G218">
        <v>890</v>
      </c>
      <c r="H218">
        <v>0</v>
      </c>
      <c r="I218">
        <v>890</v>
      </c>
      <c r="J218">
        <v>110</v>
      </c>
      <c r="K218">
        <v>89</v>
      </c>
      <c r="L218" s="2">
        <v>1000</v>
      </c>
      <c r="M218">
        <v>890</v>
      </c>
      <c r="N218">
        <v>0</v>
      </c>
      <c r="O218">
        <v>890</v>
      </c>
      <c r="P218">
        <v>110</v>
      </c>
      <c r="Q218">
        <v>89</v>
      </c>
      <c r="R218">
        <v>0</v>
      </c>
      <c r="S218">
        <v>0</v>
      </c>
      <c r="T218">
        <v>0</v>
      </c>
      <c r="U218" s="2">
        <v>1000</v>
      </c>
      <c r="V218">
        <v>110</v>
      </c>
      <c r="W218" s="2">
        <v>1000</v>
      </c>
      <c r="X218">
        <v>110</v>
      </c>
      <c r="Y218">
        <v>10</v>
      </c>
      <c r="Z218" t="s">
        <v>283</v>
      </c>
      <c r="AA218">
        <v>0</v>
      </c>
      <c r="AB218" t="str">
        <f>""</f>
        <v/>
      </c>
      <c r="AC218">
        <v>0</v>
      </c>
      <c r="AD218" t="str">
        <f>""</f>
        <v/>
      </c>
      <c r="AE218">
        <v>0</v>
      </c>
      <c r="AF218" t="str">
        <f>""</f>
        <v/>
      </c>
      <c r="AG218">
        <v>0</v>
      </c>
      <c r="AH218" t="str">
        <f>""</f>
        <v/>
      </c>
      <c r="AI218">
        <v>0</v>
      </c>
      <c r="AJ218" t="str">
        <f>""</f>
        <v/>
      </c>
      <c r="AK218">
        <v>0</v>
      </c>
      <c r="AL218" t="str">
        <f>""</f>
        <v/>
      </c>
      <c r="AM218">
        <v>0</v>
      </c>
      <c r="AN218" t="str">
        <f>""</f>
        <v/>
      </c>
      <c r="AO218">
        <v>0</v>
      </c>
      <c r="AP218" t="str">
        <f>""</f>
        <v/>
      </c>
      <c r="AQ218">
        <v>0</v>
      </c>
      <c r="AR218" t="str">
        <f>""</f>
        <v/>
      </c>
      <c r="AS218">
        <v>0</v>
      </c>
      <c r="AT218" t="str">
        <f>""</f>
        <v/>
      </c>
      <c r="AU218" t="s">
        <v>56</v>
      </c>
      <c r="AV218" t="s">
        <v>57</v>
      </c>
      <c r="AW218">
        <v>0</v>
      </c>
      <c r="AX218" t="str">
        <f>""</f>
        <v/>
      </c>
      <c r="AY218">
        <v>2015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</row>
    <row r="219" spans="1:57" x14ac:dyDescent="0.2">
      <c r="A219">
        <v>1611200522</v>
      </c>
      <c r="B219" t="s">
        <v>299</v>
      </c>
      <c r="C219" s="2">
        <v>12000</v>
      </c>
      <c r="D219" s="2"/>
      <c r="E219" s="2"/>
      <c r="F219" s="2"/>
      <c r="G219" s="1">
        <v>8200</v>
      </c>
      <c r="H219">
        <v>0</v>
      </c>
      <c r="I219" s="1">
        <v>8200</v>
      </c>
      <c r="J219" s="1">
        <v>3800</v>
      </c>
      <c r="K219">
        <v>68.33</v>
      </c>
      <c r="L219" s="2">
        <v>12000</v>
      </c>
      <c r="M219" s="1">
        <v>8200</v>
      </c>
      <c r="N219">
        <v>0</v>
      </c>
      <c r="O219" s="1">
        <v>8200</v>
      </c>
      <c r="P219" s="1">
        <v>3800</v>
      </c>
      <c r="Q219">
        <v>68.33</v>
      </c>
      <c r="R219">
        <v>0</v>
      </c>
      <c r="S219">
        <v>0</v>
      </c>
      <c r="T219">
        <v>0</v>
      </c>
      <c r="U219" s="2">
        <v>12000</v>
      </c>
      <c r="V219" s="1">
        <v>3800</v>
      </c>
      <c r="W219" s="2">
        <v>12000</v>
      </c>
      <c r="X219" s="1">
        <v>3800</v>
      </c>
      <c r="Y219">
        <v>10</v>
      </c>
      <c r="Z219" t="s">
        <v>283</v>
      </c>
      <c r="AA219">
        <v>0</v>
      </c>
      <c r="AB219" t="str">
        <f>""</f>
        <v/>
      </c>
      <c r="AC219">
        <v>0</v>
      </c>
      <c r="AD219" t="str">
        <f>""</f>
        <v/>
      </c>
      <c r="AE219">
        <v>0</v>
      </c>
      <c r="AF219" t="str">
        <f>""</f>
        <v/>
      </c>
      <c r="AG219">
        <v>0</v>
      </c>
      <c r="AH219" t="str">
        <f>""</f>
        <v/>
      </c>
      <c r="AI219">
        <v>0</v>
      </c>
      <c r="AJ219" t="str">
        <f>""</f>
        <v/>
      </c>
      <c r="AK219">
        <v>0</v>
      </c>
      <c r="AL219" t="str">
        <f>""</f>
        <v/>
      </c>
      <c r="AM219">
        <v>0</v>
      </c>
      <c r="AN219" t="str">
        <f>""</f>
        <v/>
      </c>
      <c r="AO219">
        <v>0</v>
      </c>
      <c r="AP219" t="str">
        <f>""</f>
        <v/>
      </c>
      <c r="AQ219">
        <v>0</v>
      </c>
      <c r="AR219" t="str">
        <f>""</f>
        <v/>
      </c>
      <c r="AS219">
        <v>0</v>
      </c>
      <c r="AT219" t="str">
        <f>""</f>
        <v/>
      </c>
      <c r="AU219" t="s">
        <v>56</v>
      </c>
      <c r="AV219" t="s">
        <v>57</v>
      </c>
      <c r="AW219">
        <v>0</v>
      </c>
      <c r="AX219" t="str">
        <f>""</f>
        <v/>
      </c>
      <c r="AY219">
        <v>2015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</row>
    <row r="220" spans="1:57" x14ac:dyDescent="0.2">
      <c r="A220">
        <v>1611200523</v>
      </c>
      <c r="B220" t="s">
        <v>300</v>
      </c>
      <c r="C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 t="str">
        <f>""</f>
        <v/>
      </c>
      <c r="AA220">
        <v>0</v>
      </c>
      <c r="AB220" t="str">
        <f>""</f>
        <v/>
      </c>
      <c r="AC220">
        <v>0</v>
      </c>
      <c r="AD220" t="str">
        <f>""</f>
        <v/>
      </c>
      <c r="AE220">
        <v>0</v>
      </c>
      <c r="AF220" t="str">
        <f>""</f>
        <v/>
      </c>
      <c r="AG220">
        <v>0</v>
      </c>
      <c r="AH220" t="str">
        <f>""</f>
        <v/>
      </c>
      <c r="AI220">
        <v>0</v>
      </c>
      <c r="AJ220" t="str">
        <f>""</f>
        <v/>
      </c>
      <c r="AK220">
        <v>0</v>
      </c>
      <c r="AL220" t="str">
        <f>""</f>
        <v/>
      </c>
      <c r="AM220">
        <v>0</v>
      </c>
      <c r="AN220" t="str">
        <f>""</f>
        <v/>
      </c>
      <c r="AO220">
        <v>0</v>
      </c>
      <c r="AP220" t="str">
        <f>""</f>
        <v/>
      </c>
      <c r="AQ220">
        <v>0</v>
      </c>
      <c r="AR220" t="str">
        <f>""</f>
        <v/>
      </c>
      <c r="AS220">
        <v>0</v>
      </c>
      <c r="AT220" t="str">
        <f>""</f>
        <v/>
      </c>
      <c r="AU220" t="s">
        <v>56</v>
      </c>
      <c r="AV220" t="s">
        <v>57</v>
      </c>
      <c r="AW220">
        <v>0</v>
      </c>
      <c r="AX220" t="str">
        <f>""</f>
        <v/>
      </c>
      <c r="AY220">
        <v>2015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</row>
    <row r="221" spans="1:57" x14ac:dyDescent="0.2">
      <c r="A221">
        <v>1611200540</v>
      </c>
      <c r="B221" t="s">
        <v>301</v>
      </c>
      <c r="C221" s="2">
        <v>200000</v>
      </c>
      <c r="D221" s="2"/>
      <c r="E221" s="2"/>
      <c r="F221" s="2"/>
      <c r="G221" s="1">
        <v>260507.06</v>
      </c>
      <c r="H221">
        <v>0</v>
      </c>
      <c r="I221" s="1">
        <v>260507.06</v>
      </c>
      <c r="J221" s="1">
        <v>-60507.06</v>
      </c>
      <c r="K221">
        <v>130.25</v>
      </c>
      <c r="L221" s="2">
        <v>200000</v>
      </c>
      <c r="M221" s="1">
        <v>260507.06</v>
      </c>
      <c r="N221">
        <v>0</v>
      </c>
      <c r="O221" s="1">
        <v>260507.06</v>
      </c>
      <c r="P221" s="1">
        <v>-60507.06</v>
      </c>
      <c r="Q221">
        <v>130.25</v>
      </c>
      <c r="R221">
        <v>0</v>
      </c>
      <c r="S221">
        <v>0</v>
      </c>
      <c r="T221">
        <v>0</v>
      </c>
      <c r="U221" s="2">
        <v>200000</v>
      </c>
      <c r="V221" s="1">
        <v>-60507.06</v>
      </c>
      <c r="W221" s="2">
        <v>200000</v>
      </c>
      <c r="X221" s="1">
        <v>-60507.06</v>
      </c>
      <c r="Y221">
        <v>10</v>
      </c>
      <c r="Z221" t="s">
        <v>283</v>
      </c>
      <c r="AA221">
        <v>0</v>
      </c>
      <c r="AB221" t="str">
        <f>""</f>
        <v/>
      </c>
      <c r="AC221">
        <v>0</v>
      </c>
      <c r="AD221" t="str">
        <f>""</f>
        <v/>
      </c>
      <c r="AE221">
        <v>0</v>
      </c>
      <c r="AF221" t="str">
        <f>""</f>
        <v/>
      </c>
      <c r="AG221">
        <v>0</v>
      </c>
      <c r="AH221" t="str">
        <f>""</f>
        <v/>
      </c>
      <c r="AI221">
        <v>0</v>
      </c>
      <c r="AJ221" t="str">
        <f>""</f>
        <v/>
      </c>
      <c r="AK221">
        <v>0</v>
      </c>
      <c r="AL221" t="str">
        <f>""</f>
        <v/>
      </c>
      <c r="AM221">
        <v>0</v>
      </c>
      <c r="AN221" t="str">
        <f>""</f>
        <v/>
      </c>
      <c r="AO221">
        <v>0</v>
      </c>
      <c r="AP221" t="str">
        <f>""</f>
        <v/>
      </c>
      <c r="AQ221">
        <v>0</v>
      </c>
      <c r="AR221" t="str">
        <f>""</f>
        <v/>
      </c>
      <c r="AS221">
        <v>0</v>
      </c>
      <c r="AT221" t="str">
        <f>""</f>
        <v/>
      </c>
      <c r="AU221" t="s">
        <v>56</v>
      </c>
      <c r="AV221" t="s">
        <v>57</v>
      </c>
      <c r="AW221">
        <v>0</v>
      </c>
      <c r="AX221" t="str">
        <f>""</f>
        <v/>
      </c>
      <c r="AY221">
        <v>2015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</row>
    <row r="222" spans="1:57" x14ac:dyDescent="0.2">
      <c r="A222">
        <v>1611200550</v>
      </c>
      <c r="B222" t="s">
        <v>302</v>
      </c>
      <c r="C222" s="2">
        <v>50000</v>
      </c>
      <c r="D222" s="2"/>
      <c r="E222" s="2"/>
      <c r="F222" s="2"/>
      <c r="G222" s="1">
        <v>83102.14</v>
      </c>
      <c r="H222" s="1">
        <v>1872</v>
      </c>
      <c r="I222" s="1">
        <v>84974.14</v>
      </c>
      <c r="J222" s="1">
        <v>-34974.14</v>
      </c>
      <c r="K222">
        <v>169.94</v>
      </c>
      <c r="L222" s="2">
        <v>50000</v>
      </c>
      <c r="M222" s="1">
        <v>83102.14</v>
      </c>
      <c r="N222" s="1">
        <v>1872</v>
      </c>
      <c r="O222" s="1">
        <v>84974.14</v>
      </c>
      <c r="P222" s="1">
        <v>-34974.14</v>
      </c>
      <c r="Q222">
        <v>169.94</v>
      </c>
      <c r="R222">
        <v>0</v>
      </c>
      <c r="S222">
        <v>0</v>
      </c>
      <c r="T222">
        <v>0</v>
      </c>
      <c r="U222" s="2">
        <v>50000</v>
      </c>
      <c r="V222" s="1">
        <v>-34974.14</v>
      </c>
      <c r="W222" s="2">
        <v>50000</v>
      </c>
      <c r="X222" s="1">
        <v>-34974.14</v>
      </c>
      <c r="Y222">
        <v>10</v>
      </c>
      <c r="Z222" t="s">
        <v>283</v>
      </c>
      <c r="AA222">
        <v>0</v>
      </c>
      <c r="AB222" t="str">
        <f>""</f>
        <v/>
      </c>
      <c r="AC222">
        <v>0</v>
      </c>
      <c r="AD222" t="str">
        <f>""</f>
        <v/>
      </c>
      <c r="AE222">
        <v>0</v>
      </c>
      <c r="AF222" t="str">
        <f>""</f>
        <v/>
      </c>
      <c r="AG222">
        <v>0</v>
      </c>
      <c r="AH222" t="str">
        <f>""</f>
        <v/>
      </c>
      <c r="AI222">
        <v>0</v>
      </c>
      <c r="AJ222" t="str">
        <f>""</f>
        <v/>
      </c>
      <c r="AK222">
        <v>0</v>
      </c>
      <c r="AL222" t="str">
        <f>""</f>
        <v/>
      </c>
      <c r="AM222">
        <v>0</v>
      </c>
      <c r="AN222" t="str">
        <f>""</f>
        <v/>
      </c>
      <c r="AO222">
        <v>0</v>
      </c>
      <c r="AP222" t="str">
        <f>""</f>
        <v/>
      </c>
      <c r="AQ222">
        <v>0</v>
      </c>
      <c r="AR222" t="str">
        <f>""</f>
        <v/>
      </c>
      <c r="AS222">
        <v>0</v>
      </c>
      <c r="AT222" t="str">
        <f>""</f>
        <v/>
      </c>
      <c r="AU222" t="s">
        <v>56</v>
      </c>
      <c r="AV222" t="s">
        <v>57</v>
      </c>
      <c r="AW222">
        <v>0</v>
      </c>
      <c r="AX222" t="str">
        <f>""</f>
        <v/>
      </c>
      <c r="AY222">
        <v>2015</v>
      </c>
      <c r="AZ222">
        <v>0</v>
      </c>
      <c r="BA222">
        <v>0</v>
      </c>
      <c r="BB222">
        <v>1872</v>
      </c>
      <c r="BC222">
        <v>0</v>
      </c>
      <c r="BD222">
        <v>0</v>
      </c>
      <c r="BE222">
        <v>0</v>
      </c>
    </row>
    <row r="223" spans="1:57" x14ac:dyDescent="0.2">
      <c r="A223">
        <v>1611200560</v>
      </c>
      <c r="B223" t="s">
        <v>303</v>
      </c>
      <c r="C223" s="2">
        <v>24000</v>
      </c>
      <c r="D223" s="2"/>
      <c r="E223" s="2"/>
      <c r="F223" s="2"/>
      <c r="G223" s="1">
        <v>23930</v>
      </c>
      <c r="H223" s="1">
        <v>1226.02</v>
      </c>
      <c r="I223" s="1">
        <v>25156.02</v>
      </c>
      <c r="J223" s="1">
        <v>-1156.02</v>
      </c>
      <c r="K223">
        <v>104.81</v>
      </c>
      <c r="L223" s="2">
        <v>24000</v>
      </c>
      <c r="M223" s="1">
        <v>23930</v>
      </c>
      <c r="N223" s="1">
        <v>1226.02</v>
      </c>
      <c r="O223" s="1">
        <v>25156.02</v>
      </c>
      <c r="P223" s="1">
        <v>-1156.02</v>
      </c>
      <c r="Q223">
        <v>104.81</v>
      </c>
      <c r="R223">
        <v>0</v>
      </c>
      <c r="S223">
        <v>0</v>
      </c>
      <c r="T223">
        <v>0</v>
      </c>
      <c r="U223" s="2">
        <v>24000</v>
      </c>
      <c r="V223" s="1">
        <v>-1156.02</v>
      </c>
      <c r="W223" s="2">
        <v>24000</v>
      </c>
      <c r="X223" s="1">
        <v>-1156.02</v>
      </c>
      <c r="Y223">
        <v>10</v>
      </c>
      <c r="Z223" t="s">
        <v>283</v>
      </c>
      <c r="AA223">
        <v>0</v>
      </c>
      <c r="AB223" t="str">
        <f>""</f>
        <v/>
      </c>
      <c r="AC223">
        <v>0</v>
      </c>
      <c r="AD223" t="str">
        <f>""</f>
        <v/>
      </c>
      <c r="AE223">
        <v>0</v>
      </c>
      <c r="AF223" t="str">
        <f>""</f>
        <v/>
      </c>
      <c r="AG223">
        <v>0</v>
      </c>
      <c r="AH223" t="str">
        <f>""</f>
        <v/>
      </c>
      <c r="AI223">
        <v>0</v>
      </c>
      <c r="AJ223" t="str">
        <f>""</f>
        <v/>
      </c>
      <c r="AK223">
        <v>0</v>
      </c>
      <c r="AL223" t="str">
        <f>""</f>
        <v/>
      </c>
      <c r="AM223">
        <v>0</v>
      </c>
      <c r="AN223" t="str">
        <f>""</f>
        <v/>
      </c>
      <c r="AO223">
        <v>0</v>
      </c>
      <c r="AP223" t="str">
        <f>""</f>
        <v/>
      </c>
      <c r="AQ223">
        <v>0</v>
      </c>
      <c r="AR223" t="str">
        <f>""</f>
        <v/>
      </c>
      <c r="AS223">
        <v>0</v>
      </c>
      <c r="AT223" t="str">
        <f>""</f>
        <v/>
      </c>
      <c r="AU223" t="s">
        <v>56</v>
      </c>
      <c r="AV223" t="s">
        <v>57</v>
      </c>
      <c r="AW223">
        <v>0</v>
      </c>
      <c r="AX223" t="str">
        <f>""</f>
        <v/>
      </c>
      <c r="AY223">
        <v>2015</v>
      </c>
      <c r="AZ223">
        <v>0</v>
      </c>
      <c r="BA223">
        <v>0</v>
      </c>
      <c r="BB223">
        <v>1226</v>
      </c>
      <c r="BC223">
        <v>0</v>
      </c>
      <c r="BD223">
        <v>0</v>
      </c>
      <c r="BE223">
        <v>0</v>
      </c>
    </row>
    <row r="224" spans="1:57" x14ac:dyDescent="0.2">
      <c r="A224">
        <v>1611200740</v>
      </c>
      <c r="B224" t="s">
        <v>304</v>
      </c>
      <c r="C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10</v>
      </c>
      <c r="Z224" t="s">
        <v>283</v>
      </c>
      <c r="AA224">
        <v>0</v>
      </c>
      <c r="AB224" t="str">
        <f>""</f>
        <v/>
      </c>
      <c r="AC224">
        <v>0</v>
      </c>
      <c r="AD224" t="str">
        <f>""</f>
        <v/>
      </c>
      <c r="AE224">
        <v>0</v>
      </c>
      <c r="AF224" t="str">
        <f>""</f>
        <v/>
      </c>
      <c r="AG224">
        <v>0</v>
      </c>
      <c r="AH224" t="str">
        <f>""</f>
        <v/>
      </c>
      <c r="AI224">
        <v>0</v>
      </c>
      <c r="AJ224" t="str">
        <f>""</f>
        <v/>
      </c>
      <c r="AK224">
        <v>0</v>
      </c>
      <c r="AL224" t="str">
        <f>""</f>
        <v/>
      </c>
      <c r="AM224">
        <v>0</v>
      </c>
      <c r="AN224" t="str">
        <f>""</f>
        <v/>
      </c>
      <c r="AO224">
        <v>0</v>
      </c>
      <c r="AP224" t="str">
        <f>""</f>
        <v/>
      </c>
      <c r="AQ224">
        <v>0</v>
      </c>
      <c r="AR224" t="str">
        <f>""</f>
        <v/>
      </c>
      <c r="AS224">
        <v>0</v>
      </c>
      <c r="AT224" t="str">
        <f>""</f>
        <v/>
      </c>
      <c r="AU224" t="s">
        <v>56</v>
      </c>
      <c r="AV224" t="s">
        <v>57</v>
      </c>
      <c r="AW224">
        <v>0</v>
      </c>
      <c r="AX224" t="str">
        <f>""</f>
        <v/>
      </c>
      <c r="AY224">
        <v>2015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</row>
    <row r="225" spans="1:57" x14ac:dyDescent="0.2">
      <c r="A225">
        <v>1611200780</v>
      </c>
      <c r="B225" t="s">
        <v>305</v>
      </c>
      <c r="C225" s="2">
        <v>95000</v>
      </c>
      <c r="D225" s="2"/>
      <c r="E225" s="2"/>
      <c r="F225" s="2"/>
      <c r="G225" s="1">
        <v>46412.99</v>
      </c>
      <c r="H225" s="1">
        <v>5557</v>
      </c>
      <c r="I225" s="1">
        <v>51969.99</v>
      </c>
      <c r="J225" s="1">
        <v>43030.01</v>
      </c>
      <c r="K225">
        <v>54.7</v>
      </c>
      <c r="L225" s="2">
        <v>95000</v>
      </c>
      <c r="M225" s="1">
        <v>46412.99</v>
      </c>
      <c r="N225" s="1">
        <v>5557</v>
      </c>
      <c r="O225" s="1">
        <v>51969.99</v>
      </c>
      <c r="P225" s="1">
        <v>43030.01</v>
      </c>
      <c r="Q225">
        <v>54.7</v>
      </c>
      <c r="R225">
        <v>0</v>
      </c>
      <c r="S225">
        <v>0</v>
      </c>
      <c r="T225">
        <v>0</v>
      </c>
      <c r="U225" s="2">
        <v>95000</v>
      </c>
      <c r="V225" s="1">
        <v>43030.01</v>
      </c>
      <c r="W225" s="2">
        <v>95000</v>
      </c>
      <c r="X225" s="1">
        <v>43030.01</v>
      </c>
      <c r="Y225">
        <v>10</v>
      </c>
      <c r="Z225" t="s">
        <v>283</v>
      </c>
      <c r="AA225">
        <v>0</v>
      </c>
      <c r="AB225" t="str">
        <f>""</f>
        <v/>
      </c>
      <c r="AC225">
        <v>0</v>
      </c>
      <c r="AD225" t="str">
        <f>""</f>
        <v/>
      </c>
      <c r="AE225">
        <v>0</v>
      </c>
      <c r="AF225" t="str">
        <f>""</f>
        <v/>
      </c>
      <c r="AG225">
        <v>0</v>
      </c>
      <c r="AH225" t="str">
        <f>""</f>
        <v/>
      </c>
      <c r="AI225">
        <v>0</v>
      </c>
      <c r="AJ225" t="str">
        <f>""</f>
        <v/>
      </c>
      <c r="AK225">
        <v>0</v>
      </c>
      <c r="AL225" t="str">
        <f>""</f>
        <v/>
      </c>
      <c r="AM225">
        <v>0</v>
      </c>
      <c r="AN225" t="str">
        <f>""</f>
        <v/>
      </c>
      <c r="AO225">
        <v>0</v>
      </c>
      <c r="AP225" t="str">
        <f>""</f>
        <v/>
      </c>
      <c r="AQ225">
        <v>0</v>
      </c>
      <c r="AR225" t="str">
        <f>""</f>
        <v/>
      </c>
      <c r="AS225">
        <v>0</v>
      </c>
      <c r="AT225" t="str">
        <f>""</f>
        <v/>
      </c>
      <c r="AU225" t="s">
        <v>56</v>
      </c>
      <c r="AV225" t="s">
        <v>57</v>
      </c>
      <c r="AW225">
        <v>0</v>
      </c>
      <c r="AX225" t="str">
        <f>""</f>
        <v/>
      </c>
      <c r="AY225">
        <v>2015</v>
      </c>
      <c r="AZ225">
        <v>0</v>
      </c>
      <c r="BA225">
        <v>0</v>
      </c>
      <c r="BB225">
        <v>5557</v>
      </c>
      <c r="BC225">
        <v>0</v>
      </c>
      <c r="BD225">
        <v>0</v>
      </c>
      <c r="BE225">
        <v>0</v>
      </c>
    </row>
    <row r="226" spans="1:57" x14ac:dyDescent="0.2">
      <c r="A226">
        <v>1611200820</v>
      </c>
      <c r="B226" t="s">
        <v>306</v>
      </c>
      <c r="C226" s="2">
        <v>86000</v>
      </c>
      <c r="D226" s="2"/>
      <c r="E226" s="2"/>
      <c r="F226" s="2"/>
      <c r="G226" s="1">
        <v>52030</v>
      </c>
      <c r="H226">
        <v>0</v>
      </c>
      <c r="I226" s="1">
        <v>52030</v>
      </c>
      <c r="J226" s="1">
        <v>33970</v>
      </c>
      <c r="K226">
        <v>60.5</v>
      </c>
      <c r="L226" s="2">
        <v>86000</v>
      </c>
      <c r="M226" s="1">
        <v>52030</v>
      </c>
      <c r="N226">
        <v>0</v>
      </c>
      <c r="O226" s="1">
        <v>52030</v>
      </c>
      <c r="P226" s="1">
        <v>33970</v>
      </c>
      <c r="Q226">
        <v>60.5</v>
      </c>
      <c r="R226">
        <v>0</v>
      </c>
      <c r="S226">
        <v>0</v>
      </c>
      <c r="T226">
        <v>0</v>
      </c>
      <c r="U226" s="2">
        <v>86000</v>
      </c>
      <c r="V226" s="1">
        <v>33970</v>
      </c>
      <c r="W226" s="2">
        <v>86000</v>
      </c>
      <c r="X226" s="1">
        <v>33970</v>
      </c>
      <c r="Y226">
        <v>10</v>
      </c>
      <c r="Z226" t="s">
        <v>283</v>
      </c>
      <c r="AA226">
        <v>0</v>
      </c>
      <c r="AB226" t="str">
        <f>""</f>
        <v/>
      </c>
      <c r="AC226">
        <v>0</v>
      </c>
      <c r="AD226" t="str">
        <f>""</f>
        <v/>
      </c>
      <c r="AE226">
        <v>0</v>
      </c>
      <c r="AF226" t="str">
        <f>""</f>
        <v/>
      </c>
      <c r="AG226">
        <v>0</v>
      </c>
      <c r="AH226" t="str">
        <f>""</f>
        <v/>
      </c>
      <c r="AI226">
        <v>0</v>
      </c>
      <c r="AJ226" t="str">
        <f>""</f>
        <v/>
      </c>
      <c r="AK226">
        <v>0</v>
      </c>
      <c r="AL226" t="str">
        <f>""</f>
        <v/>
      </c>
      <c r="AM226">
        <v>0</v>
      </c>
      <c r="AN226" t="str">
        <f>""</f>
        <v/>
      </c>
      <c r="AO226">
        <v>0</v>
      </c>
      <c r="AP226" t="str">
        <f>""</f>
        <v/>
      </c>
      <c r="AQ226">
        <v>0</v>
      </c>
      <c r="AR226" t="str">
        <f>""</f>
        <v/>
      </c>
      <c r="AS226">
        <v>0</v>
      </c>
      <c r="AT226" t="str">
        <f>""</f>
        <v/>
      </c>
      <c r="AU226" t="s">
        <v>56</v>
      </c>
      <c r="AV226" t="s">
        <v>57</v>
      </c>
      <c r="AW226">
        <v>0</v>
      </c>
      <c r="AX226" t="str">
        <f>""</f>
        <v/>
      </c>
      <c r="AY226">
        <v>2015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</row>
    <row r="227" spans="1:57" x14ac:dyDescent="0.2">
      <c r="A227">
        <v>1611201110</v>
      </c>
      <c r="B227" t="s">
        <v>307</v>
      </c>
      <c r="C227" s="2">
        <v>19600</v>
      </c>
      <c r="D227" s="2"/>
      <c r="E227" s="2"/>
      <c r="F227" s="2"/>
      <c r="G227" s="1">
        <v>20888.689999999999</v>
      </c>
      <c r="H227">
        <v>0</v>
      </c>
      <c r="I227" s="1">
        <v>20888.689999999999</v>
      </c>
      <c r="J227" s="1">
        <v>-1288.69</v>
      </c>
      <c r="K227">
        <v>106.57</v>
      </c>
      <c r="L227" s="2">
        <v>19600</v>
      </c>
      <c r="M227" s="1">
        <v>20888.689999999999</v>
      </c>
      <c r="N227">
        <v>0</v>
      </c>
      <c r="O227" s="1">
        <v>20888.689999999999</v>
      </c>
      <c r="P227" s="1">
        <v>-1288.69</v>
      </c>
      <c r="Q227">
        <v>106.57</v>
      </c>
      <c r="R227">
        <v>0</v>
      </c>
      <c r="S227">
        <v>0</v>
      </c>
      <c r="T227">
        <v>0</v>
      </c>
      <c r="U227" s="2">
        <v>19600</v>
      </c>
      <c r="V227" s="1">
        <v>-1288.69</v>
      </c>
      <c r="W227" s="2">
        <v>19600</v>
      </c>
      <c r="X227" s="1">
        <v>-1288.69</v>
      </c>
      <c r="Y227">
        <v>0</v>
      </c>
      <c r="Z227" t="str">
        <f>""</f>
        <v/>
      </c>
      <c r="AA227">
        <v>0</v>
      </c>
      <c r="AB227" t="str">
        <f>""</f>
        <v/>
      </c>
      <c r="AC227">
        <v>0</v>
      </c>
      <c r="AD227" t="str">
        <f>""</f>
        <v/>
      </c>
      <c r="AE227">
        <v>0</v>
      </c>
      <c r="AF227" t="str">
        <f>""</f>
        <v/>
      </c>
      <c r="AG227">
        <v>0</v>
      </c>
      <c r="AH227" t="str">
        <f>""</f>
        <v/>
      </c>
      <c r="AI227">
        <v>0</v>
      </c>
      <c r="AJ227" t="str">
        <f>""</f>
        <v/>
      </c>
      <c r="AK227">
        <v>0</v>
      </c>
      <c r="AL227" t="str">
        <f>""</f>
        <v/>
      </c>
      <c r="AM227">
        <v>0</v>
      </c>
      <c r="AN227" t="str">
        <f>""</f>
        <v/>
      </c>
      <c r="AO227">
        <v>0</v>
      </c>
      <c r="AP227" t="str">
        <f>""</f>
        <v/>
      </c>
      <c r="AQ227">
        <v>0</v>
      </c>
      <c r="AR227" t="str">
        <f>""</f>
        <v/>
      </c>
      <c r="AS227">
        <v>0</v>
      </c>
      <c r="AT227" t="str">
        <f>""</f>
        <v/>
      </c>
      <c r="AU227" t="s">
        <v>56</v>
      </c>
      <c r="AV227" t="s">
        <v>57</v>
      </c>
      <c r="AW227">
        <v>0</v>
      </c>
      <c r="AX227" t="str">
        <f>""</f>
        <v/>
      </c>
      <c r="AY227">
        <v>2015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</row>
    <row r="228" spans="1:57" x14ac:dyDescent="0.2">
      <c r="A228">
        <v>1611201520</v>
      </c>
      <c r="B228" t="s">
        <v>308</v>
      </c>
      <c r="C228" s="2">
        <v>63000</v>
      </c>
      <c r="D228" s="2"/>
      <c r="E228" s="2"/>
      <c r="F228" s="2"/>
      <c r="G228" s="1">
        <v>42228</v>
      </c>
      <c r="H228">
        <v>0</v>
      </c>
      <c r="I228" s="1">
        <v>42228</v>
      </c>
      <c r="J228" s="1">
        <v>20772</v>
      </c>
      <c r="K228">
        <v>67.02</v>
      </c>
      <c r="L228" s="2">
        <v>63000</v>
      </c>
      <c r="M228" s="1">
        <v>42228</v>
      </c>
      <c r="N228">
        <v>0</v>
      </c>
      <c r="O228" s="1">
        <v>42228</v>
      </c>
      <c r="P228" s="1">
        <v>20772</v>
      </c>
      <c r="Q228">
        <v>67.02</v>
      </c>
      <c r="R228">
        <v>0</v>
      </c>
      <c r="S228">
        <v>0</v>
      </c>
      <c r="T228">
        <v>0</v>
      </c>
      <c r="U228" s="2">
        <v>63000</v>
      </c>
      <c r="V228" s="1">
        <v>20772</v>
      </c>
      <c r="W228" s="2">
        <v>63000</v>
      </c>
      <c r="X228" s="1">
        <v>20772</v>
      </c>
      <c r="Y228">
        <v>0</v>
      </c>
      <c r="Z228" t="str">
        <f>""</f>
        <v/>
      </c>
      <c r="AA228">
        <v>0</v>
      </c>
      <c r="AB228" t="str">
        <f>""</f>
        <v/>
      </c>
      <c r="AC228">
        <v>0</v>
      </c>
      <c r="AD228" t="str">
        <f>""</f>
        <v/>
      </c>
      <c r="AE228">
        <v>0</v>
      </c>
      <c r="AF228" t="str">
        <f>""</f>
        <v/>
      </c>
      <c r="AG228">
        <v>0</v>
      </c>
      <c r="AH228" t="str">
        <f>""</f>
        <v/>
      </c>
      <c r="AI228">
        <v>0</v>
      </c>
      <c r="AJ228" t="str">
        <f>""</f>
        <v/>
      </c>
      <c r="AK228">
        <v>0</v>
      </c>
      <c r="AL228" t="str">
        <f>""</f>
        <v/>
      </c>
      <c r="AM228">
        <v>0</v>
      </c>
      <c r="AN228" t="str">
        <f>""</f>
        <v/>
      </c>
      <c r="AO228">
        <v>0</v>
      </c>
      <c r="AP228" t="str">
        <f>""</f>
        <v/>
      </c>
      <c r="AQ228">
        <v>0</v>
      </c>
      <c r="AR228" t="str">
        <f>""</f>
        <v/>
      </c>
      <c r="AS228">
        <v>0</v>
      </c>
      <c r="AT228" t="str">
        <f>""</f>
        <v/>
      </c>
      <c r="AU228" t="s">
        <v>56</v>
      </c>
      <c r="AV228" t="s">
        <v>57</v>
      </c>
      <c r="AW228">
        <v>0</v>
      </c>
      <c r="AX228" t="str">
        <f>""</f>
        <v/>
      </c>
      <c r="AY228">
        <v>2015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</row>
    <row r="229" spans="1:57" x14ac:dyDescent="0.2">
      <c r="A229">
        <v>1611201780</v>
      </c>
      <c r="B229" t="s">
        <v>309</v>
      </c>
      <c r="C229">
        <v>0</v>
      </c>
      <c r="G229" s="1">
        <v>12700</v>
      </c>
      <c r="H229">
        <v>0</v>
      </c>
      <c r="I229" s="1">
        <v>12700</v>
      </c>
      <c r="J229" s="1">
        <v>-12700</v>
      </c>
      <c r="K229">
        <v>0</v>
      </c>
      <c r="L229">
        <v>0</v>
      </c>
      <c r="M229" s="1">
        <v>12700</v>
      </c>
      <c r="N229">
        <v>0</v>
      </c>
      <c r="O229" s="1">
        <v>12700</v>
      </c>
      <c r="P229" s="1">
        <v>-12700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-12700</v>
      </c>
      <c r="W229">
        <v>0</v>
      </c>
      <c r="X229" s="1">
        <v>-12700</v>
      </c>
      <c r="Y229">
        <v>0</v>
      </c>
      <c r="Z229" t="str">
        <f>""</f>
        <v/>
      </c>
      <c r="AA229">
        <v>0</v>
      </c>
      <c r="AB229" t="str">
        <f>""</f>
        <v/>
      </c>
      <c r="AC229">
        <v>0</v>
      </c>
      <c r="AD229" t="str">
        <f>""</f>
        <v/>
      </c>
      <c r="AE229">
        <v>0</v>
      </c>
      <c r="AF229" t="str">
        <f>""</f>
        <v/>
      </c>
      <c r="AG229">
        <v>0</v>
      </c>
      <c r="AH229" t="str">
        <f>""</f>
        <v/>
      </c>
      <c r="AI229">
        <v>0</v>
      </c>
      <c r="AJ229" t="str">
        <f>""</f>
        <v/>
      </c>
      <c r="AK229">
        <v>0</v>
      </c>
      <c r="AL229" t="str">
        <f>""</f>
        <v/>
      </c>
      <c r="AM229">
        <v>0</v>
      </c>
      <c r="AN229" t="str">
        <f>""</f>
        <v/>
      </c>
      <c r="AO229">
        <v>0</v>
      </c>
      <c r="AP229" t="str">
        <f>""</f>
        <v/>
      </c>
      <c r="AQ229">
        <v>0</v>
      </c>
      <c r="AR229" t="str">
        <f>""</f>
        <v/>
      </c>
      <c r="AS229">
        <v>0</v>
      </c>
      <c r="AT229" t="str">
        <f>""</f>
        <v/>
      </c>
      <c r="AU229" t="s">
        <v>56</v>
      </c>
      <c r="AV229" t="s">
        <v>57</v>
      </c>
      <c r="AW229">
        <v>0</v>
      </c>
      <c r="AX229" t="str">
        <f>""</f>
        <v/>
      </c>
      <c r="AY229">
        <v>2015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</row>
    <row r="230" spans="1:57" x14ac:dyDescent="0.2">
      <c r="A230">
        <v>1612000110</v>
      </c>
      <c r="B230" t="s">
        <v>310</v>
      </c>
      <c r="C230" s="2">
        <v>509000</v>
      </c>
      <c r="D230" s="2"/>
      <c r="E230" s="2"/>
      <c r="F230" s="2"/>
      <c r="G230" s="1">
        <v>522805.9</v>
      </c>
      <c r="H230">
        <v>0</v>
      </c>
      <c r="I230" s="1">
        <v>522805.9</v>
      </c>
      <c r="J230" s="1">
        <v>-13805.9</v>
      </c>
      <c r="K230">
        <v>102.71</v>
      </c>
      <c r="L230" s="2">
        <v>509000</v>
      </c>
      <c r="M230" s="1">
        <v>522805.9</v>
      </c>
      <c r="N230">
        <v>0</v>
      </c>
      <c r="O230" s="1">
        <v>522805.9</v>
      </c>
      <c r="P230" s="1">
        <v>-13805.9</v>
      </c>
      <c r="Q230">
        <v>102.71</v>
      </c>
      <c r="R230">
        <v>0</v>
      </c>
      <c r="S230">
        <v>0</v>
      </c>
      <c r="T230">
        <v>0</v>
      </c>
      <c r="U230" s="2">
        <v>509000</v>
      </c>
      <c r="V230" s="1">
        <v>-13805.9</v>
      </c>
      <c r="W230" s="2">
        <v>509000</v>
      </c>
      <c r="X230" s="1">
        <v>-13805.9</v>
      </c>
      <c r="Y230">
        <v>20</v>
      </c>
      <c r="Z230" t="s">
        <v>311</v>
      </c>
      <c r="AA230">
        <v>0</v>
      </c>
      <c r="AB230" t="str">
        <f>""</f>
        <v/>
      </c>
      <c r="AC230">
        <v>0</v>
      </c>
      <c r="AD230" t="str">
        <f>""</f>
        <v/>
      </c>
      <c r="AE230">
        <v>0</v>
      </c>
      <c r="AF230" t="str">
        <f>""</f>
        <v/>
      </c>
      <c r="AG230">
        <v>0</v>
      </c>
      <c r="AH230" t="str">
        <f>""</f>
        <v/>
      </c>
      <c r="AI230">
        <v>0</v>
      </c>
      <c r="AJ230" t="str">
        <f>""</f>
        <v/>
      </c>
      <c r="AK230">
        <v>0</v>
      </c>
      <c r="AL230" t="str">
        <f>""</f>
        <v/>
      </c>
      <c r="AM230">
        <v>0</v>
      </c>
      <c r="AN230" t="str">
        <f>""</f>
        <v/>
      </c>
      <c r="AO230">
        <v>0</v>
      </c>
      <c r="AP230" t="str">
        <f>""</f>
        <v/>
      </c>
      <c r="AQ230">
        <v>0</v>
      </c>
      <c r="AR230" t="str">
        <f>""</f>
        <v/>
      </c>
      <c r="AS230">
        <v>0</v>
      </c>
      <c r="AT230" t="str">
        <f>""</f>
        <v/>
      </c>
      <c r="AU230" t="s">
        <v>56</v>
      </c>
      <c r="AV230" t="s">
        <v>57</v>
      </c>
      <c r="AW230">
        <v>0</v>
      </c>
      <c r="AX230" t="str">
        <f>""</f>
        <v/>
      </c>
      <c r="AY230">
        <v>2015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</row>
    <row r="231" spans="1:57" x14ac:dyDescent="0.2">
      <c r="A231">
        <v>1612000521</v>
      </c>
      <c r="B231" t="s">
        <v>312</v>
      </c>
      <c r="C231" s="2">
        <v>5000</v>
      </c>
      <c r="D231" s="2"/>
      <c r="E231" s="2"/>
      <c r="F231" s="2"/>
      <c r="G231" s="1">
        <v>3600</v>
      </c>
      <c r="H231">
        <v>0</v>
      </c>
      <c r="I231" s="1">
        <v>3600</v>
      </c>
      <c r="J231" s="1">
        <v>1400</v>
      </c>
      <c r="K231">
        <v>72</v>
      </c>
      <c r="L231" s="2">
        <v>5000</v>
      </c>
      <c r="M231" s="1">
        <v>3600</v>
      </c>
      <c r="N231">
        <v>0</v>
      </c>
      <c r="O231" s="1">
        <v>3600</v>
      </c>
      <c r="P231" s="1">
        <v>1400</v>
      </c>
      <c r="Q231">
        <v>72</v>
      </c>
      <c r="R231">
        <v>0</v>
      </c>
      <c r="S231">
        <v>0</v>
      </c>
      <c r="T231">
        <v>0</v>
      </c>
      <c r="U231" s="2">
        <v>5000</v>
      </c>
      <c r="V231" s="1">
        <v>1400</v>
      </c>
      <c r="W231" s="2">
        <v>5000</v>
      </c>
      <c r="X231" s="1">
        <v>1400</v>
      </c>
      <c r="Y231">
        <v>0</v>
      </c>
      <c r="Z231" t="str">
        <f>""</f>
        <v/>
      </c>
      <c r="AA231">
        <v>0</v>
      </c>
      <c r="AB231" t="str">
        <f>""</f>
        <v/>
      </c>
      <c r="AC231">
        <v>0</v>
      </c>
      <c r="AD231" t="str">
        <f>""</f>
        <v/>
      </c>
      <c r="AE231">
        <v>0</v>
      </c>
      <c r="AF231" t="str">
        <f>""</f>
        <v/>
      </c>
      <c r="AG231">
        <v>0</v>
      </c>
      <c r="AH231" t="str">
        <f>""</f>
        <v/>
      </c>
      <c r="AI231">
        <v>0</v>
      </c>
      <c r="AJ231" t="str">
        <f>""</f>
        <v/>
      </c>
      <c r="AK231">
        <v>0</v>
      </c>
      <c r="AL231" t="str">
        <f>""</f>
        <v/>
      </c>
      <c r="AM231">
        <v>0</v>
      </c>
      <c r="AN231" t="str">
        <f>""</f>
        <v/>
      </c>
      <c r="AO231">
        <v>0</v>
      </c>
      <c r="AP231" t="str">
        <f>""</f>
        <v/>
      </c>
      <c r="AQ231">
        <v>0</v>
      </c>
      <c r="AR231" t="str">
        <f>""</f>
        <v/>
      </c>
      <c r="AS231">
        <v>0</v>
      </c>
      <c r="AT231" t="str">
        <f>""</f>
        <v/>
      </c>
      <c r="AU231" t="s">
        <v>56</v>
      </c>
      <c r="AV231" t="s">
        <v>57</v>
      </c>
      <c r="AW231">
        <v>0</v>
      </c>
      <c r="AX231" t="str">
        <f>""</f>
        <v/>
      </c>
      <c r="AY231">
        <v>2015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</row>
    <row r="232" spans="1:57" x14ac:dyDescent="0.2">
      <c r="A232">
        <v>1612000750</v>
      </c>
      <c r="B232" t="s">
        <v>313</v>
      </c>
      <c r="C232" s="2">
        <v>9000</v>
      </c>
      <c r="D232" s="2"/>
      <c r="E232" s="2"/>
      <c r="F232" s="2"/>
      <c r="G232" s="1">
        <v>8290</v>
      </c>
      <c r="H232">
        <v>0</v>
      </c>
      <c r="I232" s="1">
        <v>8290</v>
      </c>
      <c r="J232">
        <v>710</v>
      </c>
      <c r="K232">
        <v>92.11</v>
      </c>
      <c r="L232" s="2">
        <v>9000</v>
      </c>
      <c r="M232" s="1">
        <v>8290</v>
      </c>
      <c r="N232">
        <v>0</v>
      </c>
      <c r="O232" s="1">
        <v>8290</v>
      </c>
      <c r="P232">
        <v>710</v>
      </c>
      <c r="Q232">
        <v>92.11</v>
      </c>
      <c r="R232">
        <v>0</v>
      </c>
      <c r="S232">
        <v>0</v>
      </c>
      <c r="T232">
        <v>0</v>
      </c>
      <c r="U232" s="2">
        <v>9000</v>
      </c>
      <c r="V232">
        <v>710</v>
      </c>
      <c r="W232" s="2">
        <v>9000</v>
      </c>
      <c r="X232">
        <v>710</v>
      </c>
      <c r="Y232">
        <v>20</v>
      </c>
      <c r="Z232" t="s">
        <v>311</v>
      </c>
      <c r="AA232">
        <v>0</v>
      </c>
      <c r="AB232" t="str">
        <f>""</f>
        <v/>
      </c>
      <c r="AC232">
        <v>0</v>
      </c>
      <c r="AD232" t="str">
        <f>""</f>
        <v/>
      </c>
      <c r="AE232">
        <v>0</v>
      </c>
      <c r="AF232" t="str">
        <f>""</f>
        <v/>
      </c>
      <c r="AG232">
        <v>0</v>
      </c>
      <c r="AH232" t="str">
        <f>""</f>
        <v/>
      </c>
      <c r="AI232">
        <v>0</v>
      </c>
      <c r="AJ232" t="str">
        <f>""</f>
        <v/>
      </c>
      <c r="AK232">
        <v>0</v>
      </c>
      <c r="AL232" t="str">
        <f>""</f>
        <v/>
      </c>
      <c r="AM232">
        <v>0</v>
      </c>
      <c r="AN232" t="str">
        <f>""</f>
        <v/>
      </c>
      <c r="AO232">
        <v>0</v>
      </c>
      <c r="AP232" t="str">
        <f>""</f>
        <v/>
      </c>
      <c r="AQ232">
        <v>0</v>
      </c>
      <c r="AR232" t="str">
        <f>""</f>
        <v/>
      </c>
      <c r="AS232">
        <v>0</v>
      </c>
      <c r="AT232" t="str">
        <f>""</f>
        <v/>
      </c>
      <c r="AU232" t="s">
        <v>56</v>
      </c>
      <c r="AV232" t="s">
        <v>57</v>
      </c>
      <c r="AW232">
        <v>0</v>
      </c>
      <c r="AX232" t="str">
        <f>""</f>
        <v/>
      </c>
      <c r="AY232">
        <v>2015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</row>
    <row r="233" spans="1:57" x14ac:dyDescent="0.2">
      <c r="A233">
        <v>1613000110</v>
      </c>
      <c r="B233" t="s">
        <v>314</v>
      </c>
      <c r="C233" s="2">
        <v>1484000</v>
      </c>
      <c r="D233" s="2"/>
      <c r="E233" s="2"/>
      <c r="F233" s="2"/>
      <c r="G233" s="1">
        <v>1438103.2</v>
      </c>
      <c r="H233">
        <v>0</v>
      </c>
      <c r="I233" s="1">
        <v>1438103.2</v>
      </c>
      <c r="J233" s="1">
        <v>45896.800000000003</v>
      </c>
      <c r="K233">
        <v>96.9</v>
      </c>
      <c r="L233" s="2">
        <v>1484000</v>
      </c>
      <c r="M233" s="1">
        <v>1438103.2</v>
      </c>
      <c r="N233">
        <v>0</v>
      </c>
      <c r="O233" s="1">
        <v>1438103.2</v>
      </c>
      <c r="P233" s="1">
        <v>45896.800000000003</v>
      </c>
      <c r="Q233">
        <v>96.9</v>
      </c>
      <c r="R233">
        <v>0</v>
      </c>
      <c r="S233">
        <v>0</v>
      </c>
      <c r="T233">
        <v>0</v>
      </c>
      <c r="U233" s="2">
        <v>1484000</v>
      </c>
      <c r="V233" s="1">
        <v>45896.800000000003</v>
      </c>
      <c r="W233" s="2">
        <v>1484000</v>
      </c>
      <c r="X233" s="1">
        <v>45896.800000000003</v>
      </c>
      <c r="Y233">
        <v>30</v>
      </c>
      <c r="Z233" t="s">
        <v>315</v>
      </c>
      <c r="AA233">
        <v>0</v>
      </c>
      <c r="AB233" t="str">
        <f>""</f>
        <v/>
      </c>
      <c r="AC233">
        <v>0</v>
      </c>
      <c r="AD233" t="str">
        <f>""</f>
        <v/>
      </c>
      <c r="AE233">
        <v>0</v>
      </c>
      <c r="AF233" t="str">
        <f>""</f>
        <v/>
      </c>
      <c r="AG233">
        <v>0</v>
      </c>
      <c r="AH233" t="str">
        <f>""</f>
        <v/>
      </c>
      <c r="AI233">
        <v>0</v>
      </c>
      <c r="AJ233" t="str">
        <f>""</f>
        <v/>
      </c>
      <c r="AK233">
        <v>0</v>
      </c>
      <c r="AL233" t="str">
        <f>""</f>
        <v/>
      </c>
      <c r="AM233">
        <v>0</v>
      </c>
      <c r="AN233" t="str">
        <f>""</f>
        <v/>
      </c>
      <c r="AO233">
        <v>0</v>
      </c>
      <c r="AP233" t="str">
        <f>""</f>
        <v/>
      </c>
      <c r="AQ233">
        <v>0</v>
      </c>
      <c r="AR233" t="str">
        <f>""</f>
        <v/>
      </c>
      <c r="AS233">
        <v>0</v>
      </c>
      <c r="AT233" t="str">
        <f>""</f>
        <v/>
      </c>
      <c r="AU233" t="s">
        <v>56</v>
      </c>
      <c r="AV233" t="s">
        <v>57</v>
      </c>
      <c r="AW233">
        <v>0</v>
      </c>
      <c r="AX233" t="str">
        <f>""</f>
        <v/>
      </c>
      <c r="AY233">
        <v>2015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</row>
    <row r="234" spans="1:57" x14ac:dyDescent="0.2">
      <c r="A234">
        <v>1613000450</v>
      </c>
      <c r="B234" t="s">
        <v>316</v>
      </c>
      <c r="C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 t="str">
        <f>""</f>
        <v/>
      </c>
      <c r="AA234">
        <v>0</v>
      </c>
      <c r="AB234" t="str">
        <f>""</f>
        <v/>
      </c>
      <c r="AC234">
        <v>0</v>
      </c>
      <c r="AD234" t="str">
        <f>""</f>
        <v/>
      </c>
      <c r="AE234">
        <v>0</v>
      </c>
      <c r="AF234" t="str">
        <f>""</f>
        <v/>
      </c>
      <c r="AG234">
        <v>0</v>
      </c>
      <c r="AH234" t="str">
        <f>""</f>
        <v/>
      </c>
      <c r="AI234">
        <v>0</v>
      </c>
      <c r="AJ234" t="str">
        <f>""</f>
        <v/>
      </c>
      <c r="AK234">
        <v>0</v>
      </c>
      <c r="AL234" t="str">
        <f>""</f>
        <v/>
      </c>
      <c r="AM234">
        <v>0</v>
      </c>
      <c r="AN234" t="str">
        <f>""</f>
        <v/>
      </c>
      <c r="AO234">
        <v>0</v>
      </c>
      <c r="AP234" t="str">
        <f>""</f>
        <v/>
      </c>
      <c r="AQ234">
        <v>0</v>
      </c>
      <c r="AR234" t="str">
        <f>""</f>
        <v/>
      </c>
      <c r="AS234">
        <v>0</v>
      </c>
      <c r="AT234" t="str">
        <f>""</f>
        <v/>
      </c>
      <c r="AU234" t="s">
        <v>56</v>
      </c>
      <c r="AV234" t="s">
        <v>57</v>
      </c>
      <c r="AW234">
        <v>0</v>
      </c>
      <c r="AX234" t="str">
        <f>""</f>
        <v/>
      </c>
      <c r="AY234">
        <v>2015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</row>
    <row r="235" spans="1:57" x14ac:dyDescent="0.2">
      <c r="A235">
        <v>1613000470</v>
      </c>
      <c r="B235" t="s">
        <v>317</v>
      </c>
      <c r="C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30</v>
      </c>
      <c r="Z235" t="s">
        <v>315</v>
      </c>
      <c r="AA235">
        <v>0</v>
      </c>
      <c r="AB235" t="str">
        <f>""</f>
        <v/>
      </c>
      <c r="AC235">
        <v>0</v>
      </c>
      <c r="AD235" t="str">
        <f>""</f>
        <v/>
      </c>
      <c r="AE235">
        <v>0</v>
      </c>
      <c r="AF235" t="str">
        <f>""</f>
        <v/>
      </c>
      <c r="AG235">
        <v>0</v>
      </c>
      <c r="AH235" t="str">
        <f>""</f>
        <v/>
      </c>
      <c r="AI235">
        <v>0</v>
      </c>
      <c r="AJ235" t="str">
        <f>""</f>
        <v/>
      </c>
      <c r="AK235">
        <v>0</v>
      </c>
      <c r="AL235" t="str">
        <f>""</f>
        <v/>
      </c>
      <c r="AM235">
        <v>0</v>
      </c>
      <c r="AN235" t="str">
        <f>""</f>
        <v/>
      </c>
      <c r="AO235">
        <v>0</v>
      </c>
      <c r="AP235" t="str">
        <f>""</f>
        <v/>
      </c>
      <c r="AQ235">
        <v>0</v>
      </c>
      <c r="AR235" t="str">
        <f>""</f>
        <v/>
      </c>
      <c r="AS235">
        <v>0</v>
      </c>
      <c r="AT235" t="str">
        <f>""</f>
        <v/>
      </c>
      <c r="AU235" t="s">
        <v>56</v>
      </c>
      <c r="AV235" t="s">
        <v>57</v>
      </c>
      <c r="AW235">
        <v>0</v>
      </c>
      <c r="AX235" t="str">
        <f>""</f>
        <v/>
      </c>
      <c r="AY235">
        <v>2015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</row>
    <row r="236" spans="1:57" x14ac:dyDescent="0.2">
      <c r="A236">
        <v>1613000521</v>
      </c>
      <c r="B236" t="s">
        <v>312</v>
      </c>
      <c r="C236" s="2">
        <v>2000</v>
      </c>
      <c r="D236" s="2"/>
      <c r="E236" s="2"/>
      <c r="F236" s="2"/>
      <c r="G236" s="1">
        <v>4150</v>
      </c>
      <c r="H236">
        <v>0</v>
      </c>
      <c r="I236" s="1">
        <v>4150</v>
      </c>
      <c r="J236" s="1">
        <v>-2150</v>
      </c>
      <c r="K236">
        <v>207.5</v>
      </c>
      <c r="L236" s="2">
        <v>2000</v>
      </c>
      <c r="M236" s="1">
        <v>4150</v>
      </c>
      <c r="N236">
        <v>0</v>
      </c>
      <c r="O236" s="1">
        <v>4150</v>
      </c>
      <c r="P236" s="1">
        <v>-2150</v>
      </c>
      <c r="Q236">
        <v>207.5</v>
      </c>
      <c r="R236">
        <v>0</v>
      </c>
      <c r="S236">
        <v>0</v>
      </c>
      <c r="T236">
        <v>0</v>
      </c>
      <c r="U236" s="2">
        <v>2000</v>
      </c>
      <c r="V236" s="1">
        <v>-2150</v>
      </c>
      <c r="W236" s="2">
        <v>2000</v>
      </c>
      <c r="X236" s="1">
        <v>-2150</v>
      </c>
      <c r="Y236">
        <v>30</v>
      </c>
      <c r="Z236" t="s">
        <v>315</v>
      </c>
      <c r="AA236">
        <v>0</v>
      </c>
      <c r="AB236" t="str">
        <f>""</f>
        <v/>
      </c>
      <c r="AC236">
        <v>0</v>
      </c>
      <c r="AD236" t="str">
        <f>""</f>
        <v/>
      </c>
      <c r="AE236">
        <v>0</v>
      </c>
      <c r="AF236" t="str">
        <f>""</f>
        <v/>
      </c>
      <c r="AG236">
        <v>0</v>
      </c>
      <c r="AH236" t="str">
        <f>""</f>
        <v/>
      </c>
      <c r="AI236">
        <v>0</v>
      </c>
      <c r="AJ236" t="str">
        <f>""</f>
        <v/>
      </c>
      <c r="AK236">
        <v>0</v>
      </c>
      <c r="AL236" t="str">
        <f>""</f>
        <v/>
      </c>
      <c r="AM236">
        <v>0</v>
      </c>
      <c r="AN236" t="str">
        <f>""</f>
        <v/>
      </c>
      <c r="AO236">
        <v>0</v>
      </c>
      <c r="AP236" t="str">
        <f>""</f>
        <v/>
      </c>
      <c r="AQ236">
        <v>0</v>
      </c>
      <c r="AR236" t="str">
        <f>""</f>
        <v/>
      </c>
      <c r="AS236">
        <v>0</v>
      </c>
      <c r="AT236" t="str">
        <f>""</f>
        <v/>
      </c>
      <c r="AU236" t="s">
        <v>56</v>
      </c>
      <c r="AV236" t="s">
        <v>57</v>
      </c>
      <c r="AW236">
        <v>0</v>
      </c>
      <c r="AX236" t="str">
        <f>""</f>
        <v/>
      </c>
      <c r="AY236">
        <v>2015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</row>
    <row r="237" spans="1:57" x14ac:dyDescent="0.2">
      <c r="A237">
        <v>1613000522</v>
      </c>
      <c r="B237" t="s">
        <v>318</v>
      </c>
      <c r="C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30</v>
      </c>
      <c r="Z237" t="s">
        <v>315</v>
      </c>
      <c r="AA237">
        <v>0</v>
      </c>
      <c r="AB237" t="str">
        <f>""</f>
        <v/>
      </c>
      <c r="AC237">
        <v>0</v>
      </c>
      <c r="AD237" t="str">
        <f>""</f>
        <v/>
      </c>
      <c r="AE237">
        <v>0</v>
      </c>
      <c r="AF237" t="str">
        <f>""</f>
        <v/>
      </c>
      <c r="AG237">
        <v>0</v>
      </c>
      <c r="AH237" t="str">
        <f>""</f>
        <v/>
      </c>
      <c r="AI237">
        <v>0</v>
      </c>
      <c r="AJ237" t="str">
        <f>""</f>
        <v/>
      </c>
      <c r="AK237">
        <v>0</v>
      </c>
      <c r="AL237" t="str">
        <f>""</f>
        <v/>
      </c>
      <c r="AM237">
        <v>0</v>
      </c>
      <c r="AN237" t="str">
        <f>""</f>
        <v/>
      </c>
      <c r="AO237">
        <v>0</v>
      </c>
      <c r="AP237" t="str">
        <f>""</f>
        <v/>
      </c>
      <c r="AQ237">
        <v>0</v>
      </c>
      <c r="AR237" t="str">
        <f>""</f>
        <v/>
      </c>
      <c r="AS237">
        <v>0</v>
      </c>
      <c r="AT237" t="str">
        <f>""</f>
        <v/>
      </c>
      <c r="AU237" t="s">
        <v>56</v>
      </c>
      <c r="AV237" t="s">
        <v>57</v>
      </c>
      <c r="AW237">
        <v>0</v>
      </c>
      <c r="AX237" t="str">
        <f>""</f>
        <v/>
      </c>
      <c r="AY237">
        <v>2015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</row>
    <row r="238" spans="1:57" x14ac:dyDescent="0.2">
      <c r="A238">
        <v>1613000540</v>
      </c>
      <c r="B238" t="s">
        <v>301</v>
      </c>
      <c r="C238" s="2">
        <v>34000</v>
      </c>
      <c r="D238" s="2"/>
      <c r="E238" s="2"/>
      <c r="F238" s="2"/>
      <c r="G238" s="1">
        <v>36617.68</v>
      </c>
      <c r="H238">
        <v>0</v>
      </c>
      <c r="I238" s="1">
        <v>36617.68</v>
      </c>
      <c r="J238" s="1">
        <v>-2617.6799999999998</v>
      </c>
      <c r="K238">
        <v>107.69</v>
      </c>
      <c r="L238" s="2">
        <v>34000</v>
      </c>
      <c r="M238" s="1">
        <v>36617.68</v>
      </c>
      <c r="N238">
        <v>0</v>
      </c>
      <c r="O238" s="1">
        <v>36617.68</v>
      </c>
      <c r="P238" s="1">
        <v>-2617.6799999999998</v>
      </c>
      <c r="Q238">
        <v>107.69</v>
      </c>
      <c r="R238">
        <v>0</v>
      </c>
      <c r="S238">
        <v>0</v>
      </c>
      <c r="T238">
        <v>0</v>
      </c>
      <c r="U238" s="2">
        <v>34000</v>
      </c>
      <c r="V238" s="1">
        <v>-2617.6799999999998</v>
      </c>
      <c r="W238" s="2">
        <v>34000</v>
      </c>
      <c r="X238" s="1">
        <v>-2617.6799999999998</v>
      </c>
      <c r="Y238">
        <v>30</v>
      </c>
      <c r="Z238" t="s">
        <v>315</v>
      </c>
      <c r="AA238">
        <v>0</v>
      </c>
      <c r="AB238" t="str">
        <f>""</f>
        <v/>
      </c>
      <c r="AC238">
        <v>0</v>
      </c>
      <c r="AD238" t="str">
        <f>""</f>
        <v/>
      </c>
      <c r="AE238">
        <v>0</v>
      </c>
      <c r="AF238" t="str">
        <f>""</f>
        <v/>
      </c>
      <c r="AG238">
        <v>0</v>
      </c>
      <c r="AH238" t="str">
        <f>""</f>
        <v/>
      </c>
      <c r="AI238">
        <v>0</v>
      </c>
      <c r="AJ238" t="str">
        <f>""</f>
        <v/>
      </c>
      <c r="AK238">
        <v>0</v>
      </c>
      <c r="AL238" t="str">
        <f>""</f>
        <v/>
      </c>
      <c r="AM238">
        <v>0</v>
      </c>
      <c r="AN238" t="str">
        <f>""</f>
        <v/>
      </c>
      <c r="AO238">
        <v>0</v>
      </c>
      <c r="AP238" t="str">
        <f>""</f>
        <v/>
      </c>
      <c r="AQ238">
        <v>0</v>
      </c>
      <c r="AR238" t="str">
        <f>""</f>
        <v/>
      </c>
      <c r="AS238">
        <v>0</v>
      </c>
      <c r="AT238" t="str">
        <f>""</f>
        <v/>
      </c>
      <c r="AU238" t="s">
        <v>56</v>
      </c>
      <c r="AV238" t="s">
        <v>57</v>
      </c>
      <c r="AW238">
        <v>0</v>
      </c>
      <c r="AX238" t="str">
        <f>""</f>
        <v/>
      </c>
      <c r="AY238">
        <v>2015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</row>
    <row r="239" spans="1:57" x14ac:dyDescent="0.2">
      <c r="A239">
        <v>1613000560</v>
      </c>
      <c r="B239" t="s">
        <v>319</v>
      </c>
      <c r="C239" s="2">
        <v>7000</v>
      </c>
      <c r="D239" s="2"/>
      <c r="E239" s="2"/>
      <c r="F239" s="2"/>
      <c r="G239" s="1">
        <v>6122.1</v>
      </c>
      <c r="H239">
        <v>0</v>
      </c>
      <c r="I239" s="1">
        <v>6122.1</v>
      </c>
      <c r="J239">
        <v>877.9</v>
      </c>
      <c r="K239">
        <v>87.45</v>
      </c>
      <c r="L239" s="2">
        <v>7000</v>
      </c>
      <c r="M239" s="1">
        <v>6122.1</v>
      </c>
      <c r="N239">
        <v>0</v>
      </c>
      <c r="O239" s="1">
        <v>6122.1</v>
      </c>
      <c r="P239">
        <v>877.9</v>
      </c>
      <c r="Q239">
        <v>87.45</v>
      </c>
      <c r="R239">
        <v>0</v>
      </c>
      <c r="S239">
        <v>0</v>
      </c>
      <c r="T239">
        <v>0</v>
      </c>
      <c r="U239" s="2">
        <v>7000</v>
      </c>
      <c r="V239">
        <v>877.9</v>
      </c>
      <c r="W239" s="2">
        <v>7000</v>
      </c>
      <c r="X239">
        <v>877.9</v>
      </c>
      <c r="Y239">
        <v>0</v>
      </c>
      <c r="Z239" t="str">
        <f>""</f>
        <v/>
      </c>
      <c r="AA239">
        <v>0</v>
      </c>
      <c r="AB239" t="str">
        <f>""</f>
        <v/>
      </c>
      <c r="AC239">
        <v>0</v>
      </c>
      <c r="AD239" t="str">
        <f>""</f>
        <v/>
      </c>
      <c r="AE239">
        <v>0</v>
      </c>
      <c r="AF239" t="str">
        <f>""</f>
        <v/>
      </c>
      <c r="AG239">
        <v>0</v>
      </c>
      <c r="AH239" t="str">
        <f>""</f>
        <v/>
      </c>
      <c r="AI239">
        <v>0</v>
      </c>
      <c r="AJ239" t="str">
        <f>""</f>
        <v/>
      </c>
      <c r="AK239">
        <v>0</v>
      </c>
      <c r="AL239" t="str">
        <f>""</f>
        <v/>
      </c>
      <c r="AM239">
        <v>0</v>
      </c>
      <c r="AN239" t="str">
        <f>""</f>
        <v/>
      </c>
      <c r="AO239">
        <v>0</v>
      </c>
      <c r="AP239" t="str">
        <f>""</f>
        <v/>
      </c>
      <c r="AQ239">
        <v>0</v>
      </c>
      <c r="AR239" t="str">
        <f>""</f>
        <v/>
      </c>
      <c r="AS239">
        <v>0</v>
      </c>
      <c r="AT239" t="str">
        <f>""</f>
        <v/>
      </c>
      <c r="AU239" t="s">
        <v>56</v>
      </c>
      <c r="AV239" t="s">
        <v>57</v>
      </c>
      <c r="AW239">
        <v>0</v>
      </c>
      <c r="AX239" t="str">
        <f>""</f>
        <v/>
      </c>
      <c r="AY239">
        <v>2015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</row>
    <row r="240" spans="1:57" x14ac:dyDescent="0.2">
      <c r="A240">
        <v>1613000780</v>
      </c>
      <c r="B240" t="s">
        <v>305</v>
      </c>
      <c r="C240" s="2">
        <v>10000</v>
      </c>
      <c r="D240" s="2"/>
      <c r="E240" s="2"/>
      <c r="F240" s="2"/>
      <c r="G240" s="1">
        <v>6897</v>
      </c>
      <c r="H240">
        <v>0</v>
      </c>
      <c r="I240" s="1">
        <v>6897</v>
      </c>
      <c r="J240" s="1">
        <v>3103</v>
      </c>
      <c r="K240">
        <v>68.97</v>
      </c>
      <c r="L240" s="2">
        <v>10000</v>
      </c>
      <c r="M240" s="1">
        <v>6897</v>
      </c>
      <c r="N240">
        <v>0</v>
      </c>
      <c r="O240" s="1">
        <v>6897</v>
      </c>
      <c r="P240" s="1">
        <v>3103</v>
      </c>
      <c r="Q240">
        <v>68.97</v>
      </c>
      <c r="R240">
        <v>0</v>
      </c>
      <c r="S240">
        <v>0</v>
      </c>
      <c r="T240">
        <v>0</v>
      </c>
      <c r="U240" s="2">
        <v>10000</v>
      </c>
      <c r="V240" s="1">
        <v>3103</v>
      </c>
      <c r="W240" s="2">
        <v>10000</v>
      </c>
      <c r="X240" s="1">
        <v>3103</v>
      </c>
      <c r="Y240">
        <v>30</v>
      </c>
      <c r="Z240" t="s">
        <v>315</v>
      </c>
      <c r="AA240">
        <v>0</v>
      </c>
      <c r="AB240" t="str">
        <f>""</f>
        <v/>
      </c>
      <c r="AC240">
        <v>0</v>
      </c>
      <c r="AD240" t="str">
        <f>""</f>
        <v/>
      </c>
      <c r="AE240">
        <v>0</v>
      </c>
      <c r="AF240" t="str">
        <f>""</f>
        <v/>
      </c>
      <c r="AG240">
        <v>0</v>
      </c>
      <c r="AH240" t="str">
        <f>""</f>
        <v/>
      </c>
      <c r="AI240">
        <v>0</v>
      </c>
      <c r="AJ240" t="str">
        <f>""</f>
        <v/>
      </c>
      <c r="AK240">
        <v>0</v>
      </c>
      <c r="AL240" t="str">
        <f>""</f>
        <v/>
      </c>
      <c r="AM240">
        <v>0</v>
      </c>
      <c r="AN240" t="str">
        <f>""</f>
        <v/>
      </c>
      <c r="AO240">
        <v>0</v>
      </c>
      <c r="AP240" t="str">
        <f>""</f>
        <v/>
      </c>
      <c r="AQ240">
        <v>0</v>
      </c>
      <c r="AR240" t="str">
        <f>""</f>
        <v/>
      </c>
      <c r="AS240">
        <v>0</v>
      </c>
      <c r="AT240" t="str">
        <f>""</f>
        <v/>
      </c>
      <c r="AU240" t="s">
        <v>56</v>
      </c>
      <c r="AV240" t="s">
        <v>57</v>
      </c>
      <c r="AW240">
        <v>0</v>
      </c>
      <c r="AX240" t="str">
        <f>""</f>
        <v/>
      </c>
      <c r="AY240">
        <v>2015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</row>
    <row r="241" spans="1:57" x14ac:dyDescent="0.2">
      <c r="A241">
        <v>1614000110</v>
      </c>
      <c r="B241" t="s">
        <v>320</v>
      </c>
      <c r="C241" s="2">
        <v>111000</v>
      </c>
      <c r="D241" s="2"/>
      <c r="E241" s="2"/>
      <c r="F241" s="2"/>
      <c r="G241" s="1">
        <v>109715.34</v>
      </c>
      <c r="H241">
        <v>0</v>
      </c>
      <c r="I241" s="1">
        <v>109715.34</v>
      </c>
      <c r="J241" s="1">
        <v>1284.6600000000001</v>
      </c>
      <c r="K241">
        <v>98.84</v>
      </c>
      <c r="L241" s="2">
        <v>111000</v>
      </c>
      <c r="M241" s="1">
        <v>109715.34</v>
      </c>
      <c r="N241">
        <v>0</v>
      </c>
      <c r="O241" s="1">
        <v>109715.34</v>
      </c>
      <c r="P241" s="1">
        <v>1284.6600000000001</v>
      </c>
      <c r="Q241">
        <v>98.84</v>
      </c>
      <c r="R241">
        <v>0</v>
      </c>
      <c r="S241">
        <v>0</v>
      </c>
      <c r="T241">
        <v>0</v>
      </c>
      <c r="U241" s="2">
        <v>111000</v>
      </c>
      <c r="V241" s="1">
        <v>1284.6600000000001</v>
      </c>
      <c r="W241" s="2">
        <v>111000</v>
      </c>
      <c r="X241" s="1">
        <v>1284.6600000000001</v>
      </c>
      <c r="Y241">
        <v>40</v>
      </c>
      <c r="Z241" t="s">
        <v>321</v>
      </c>
      <c r="AA241">
        <v>0</v>
      </c>
      <c r="AB241" t="str">
        <f>""</f>
        <v/>
      </c>
      <c r="AC241">
        <v>0</v>
      </c>
      <c r="AD241" t="str">
        <f>""</f>
        <v/>
      </c>
      <c r="AE241">
        <v>0</v>
      </c>
      <c r="AF241" t="str">
        <f>""</f>
        <v/>
      </c>
      <c r="AG241">
        <v>0</v>
      </c>
      <c r="AH241" t="str">
        <f>""</f>
        <v/>
      </c>
      <c r="AI241">
        <v>0</v>
      </c>
      <c r="AJ241" t="str">
        <f>""</f>
        <v/>
      </c>
      <c r="AK241">
        <v>0</v>
      </c>
      <c r="AL241" t="str">
        <f>""</f>
        <v/>
      </c>
      <c r="AM241">
        <v>0</v>
      </c>
      <c r="AN241" t="str">
        <f>""</f>
        <v/>
      </c>
      <c r="AO241">
        <v>0</v>
      </c>
      <c r="AP241" t="str">
        <f>""</f>
        <v/>
      </c>
      <c r="AQ241">
        <v>0</v>
      </c>
      <c r="AR241" t="str">
        <f>""</f>
        <v/>
      </c>
      <c r="AS241">
        <v>0</v>
      </c>
      <c r="AT241" t="str">
        <f>""</f>
        <v/>
      </c>
      <c r="AU241" t="s">
        <v>56</v>
      </c>
      <c r="AV241" t="s">
        <v>57</v>
      </c>
      <c r="AW241">
        <v>0</v>
      </c>
      <c r="AX241" t="str">
        <f>""</f>
        <v/>
      </c>
      <c r="AY241">
        <v>2015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</row>
    <row r="242" spans="1:57" x14ac:dyDescent="0.2">
      <c r="A242">
        <v>1614000521</v>
      </c>
      <c r="B242" t="s">
        <v>322</v>
      </c>
      <c r="C242">
        <v>0</v>
      </c>
      <c r="G242" s="1">
        <v>2060</v>
      </c>
      <c r="H242">
        <v>0</v>
      </c>
      <c r="I242" s="1">
        <v>2060</v>
      </c>
      <c r="J242" s="1">
        <v>-2060</v>
      </c>
      <c r="K242">
        <v>0</v>
      </c>
      <c r="L242">
        <v>0</v>
      </c>
      <c r="M242" s="1">
        <v>2060</v>
      </c>
      <c r="N242">
        <v>0</v>
      </c>
      <c r="O242" s="1">
        <v>2060</v>
      </c>
      <c r="P242" s="1">
        <v>-2060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-2060</v>
      </c>
      <c r="W242">
        <v>0</v>
      </c>
      <c r="X242" s="1">
        <v>-2060</v>
      </c>
      <c r="Y242">
        <v>0</v>
      </c>
      <c r="Z242" t="str">
        <f>""</f>
        <v/>
      </c>
      <c r="AA242">
        <v>0</v>
      </c>
      <c r="AB242" t="str">
        <f>""</f>
        <v/>
      </c>
      <c r="AC242">
        <v>0</v>
      </c>
      <c r="AD242" t="str">
        <f>""</f>
        <v/>
      </c>
      <c r="AE242">
        <v>0</v>
      </c>
      <c r="AF242" t="str">
        <f>""</f>
        <v/>
      </c>
      <c r="AG242">
        <v>0</v>
      </c>
      <c r="AH242" t="str">
        <f>""</f>
        <v/>
      </c>
      <c r="AI242">
        <v>0</v>
      </c>
      <c r="AJ242" t="str">
        <f>""</f>
        <v/>
      </c>
      <c r="AK242">
        <v>0</v>
      </c>
      <c r="AL242" t="str">
        <f>""</f>
        <v/>
      </c>
      <c r="AM242">
        <v>0</v>
      </c>
      <c r="AN242" t="str">
        <f>""</f>
        <v/>
      </c>
      <c r="AO242">
        <v>0</v>
      </c>
      <c r="AP242" t="str">
        <f>""</f>
        <v/>
      </c>
      <c r="AQ242">
        <v>0</v>
      </c>
      <c r="AR242" t="str">
        <f>""</f>
        <v/>
      </c>
      <c r="AS242">
        <v>0</v>
      </c>
      <c r="AT242" t="str">
        <f>""</f>
        <v/>
      </c>
      <c r="AU242" t="s">
        <v>56</v>
      </c>
      <c r="AV242" t="s">
        <v>57</v>
      </c>
      <c r="AW242">
        <v>0</v>
      </c>
      <c r="AX242" t="str">
        <f>""</f>
        <v/>
      </c>
      <c r="AY242">
        <v>2015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</row>
    <row r="243" spans="1:57" x14ac:dyDescent="0.2">
      <c r="A243">
        <v>1614000550</v>
      </c>
      <c r="B243" t="s">
        <v>323</v>
      </c>
      <c r="C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t="str">
        <f>""</f>
        <v/>
      </c>
      <c r="AA243">
        <v>0</v>
      </c>
      <c r="AB243" t="str">
        <f>""</f>
        <v/>
      </c>
      <c r="AC243">
        <v>0</v>
      </c>
      <c r="AD243" t="str">
        <f>""</f>
        <v/>
      </c>
      <c r="AE243">
        <v>0</v>
      </c>
      <c r="AF243" t="str">
        <f>""</f>
        <v/>
      </c>
      <c r="AG243">
        <v>0</v>
      </c>
      <c r="AH243" t="str">
        <f>""</f>
        <v/>
      </c>
      <c r="AI243">
        <v>0</v>
      </c>
      <c r="AJ243" t="str">
        <f>""</f>
        <v/>
      </c>
      <c r="AK243">
        <v>0</v>
      </c>
      <c r="AL243" t="str">
        <f>""</f>
        <v/>
      </c>
      <c r="AM243">
        <v>0</v>
      </c>
      <c r="AN243" t="str">
        <f>""</f>
        <v/>
      </c>
      <c r="AO243">
        <v>0</v>
      </c>
      <c r="AP243" t="str">
        <f>""</f>
        <v/>
      </c>
      <c r="AQ243">
        <v>0</v>
      </c>
      <c r="AR243" t="str">
        <f>""</f>
        <v/>
      </c>
      <c r="AS243">
        <v>0</v>
      </c>
      <c r="AT243" t="str">
        <f>""</f>
        <v/>
      </c>
      <c r="AU243" t="s">
        <v>56</v>
      </c>
      <c r="AV243" t="s">
        <v>57</v>
      </c>
      <c r="AW243">
        <v>0</v>
      </c>
      <c r="AX243" t="str">
        <f>""</f>
        <v/>
      </c>
      <c r="AY243">
        <v>2015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</row>
    <row r="244" spans="1:57" x14ac:dyDescent="0.2">
      <c r="A244">
        <v>1615000110</v>
      </c>
      <c r="B244" t="s">
        <v>324</v>
      </c>
      <c r="C244" s="2">
        <v>395000</v>
      </c>
      <c r="D244" s="2"/>
      <c r="E244" s="2"/>
      <c r="F244" s="2"/>
      <c r="G244" s="1">
        <v>389636.94</v>
      </c>
      <c r="H244">
        <v>0</v>
      </c>
      <c r="I244" s="1">
        <v>389636.94</v>
      </c>
      <c r="J244" s="1">
        <v>5363.06</v>
      </c>
      <c r="K244">
        <v>98.64</v>
      </c>
      <c r="L244" s="2">
        <v>395000</v>
      </c>
      <c r="M244" s="1">
        <v>389636.94</v>
      </c>
      <c r="N244">
        <v>0</v>
      </c>
      <c r="O244" s="1">
        <v>389636.94</v>
      </c>
      <c r="P244" s="1">
        <v>5363.06</v>
      </c>
      <c r="Q244">
        <v>98.64</v>
      </c>
      <c r="R244">
        <v>0</v>
      </c>
      <c r="S244">
        <v>0</v>
      </c>
      <c r="T244">
        <v>0</v>
      </c>
      <c r="U244" s="2">
        <v>395000</v>
      </c>
      <c r="V244" s="1">
        <v>5363.06</v>
      </c>
      <c r="W244" s="2">
        <v>395000</v>
      </c>
      <c r="X244" s="1">
        <v>5363.06</v>
      </c>
      <c r="Y244">
        <v>50</v>
      </c>
      <c r="Z244" t="s">
        <v>325</v>
      </c>
      <c r="AA244">
        <v>0</v>
      </c>
      <c r="AB244" t="str">
        <f>""</f>
        <v/>
      </c>
      <c r="AC244">
        <v>0</v>
      </c>
      <c r="AD244" t="str">
        <f>""</f>
        <v/>
      </c>
      <c r="AE244">
        <v>0</v>
      </c>
      <c r="AF244" t="str">
        <f>""</f>
        <v/>
      </c>
      <c r="AG244">
        <v>0</v>
      </c>
      <c r="AH244" t="str">
        <f>""</f>
        <v/>
      </c>
      <c r="AI244">
        <v>0</v>
      </c>
      <c r="AJ244" t="str">
        <f>""</f>
        <v/>
      </c>
      <c r="AK244">
        <v>0</v>
      </c>
      <c r="AL244" t="str">
        <f>""</f>
        <v/>
      </c>
      <c r="AM244">
        <v>0</v>
      </c>
      <c r="AN244" t="str">
        <f>""</f>
        <v/>
      </c>
      <c r="AO244">
        <v>0</v>
      </c>
      <c r="AP244" t="str">
        <f>""</f>
        <v/>
      </c>
      <c r="AQ244">
        <v>0</v>
      </c>
      <c r="AR244" t="str">
        <f>""</f>
        <v/>
      </c>
      <c r="AS244">
        <v>0</v>
      </c>
      <c r="AT244" t="str">
        <f>""</f>
        <v/>
      </c>
      <c r="AU244" t="s">
        <v>56</v>
      </c>
      <c r="AV244" t="s">
        <v>57</v>
      </c>
      <c r="AW244">
        <v>0</v>
      </c>
      <c r="AX244" t="str">
        <f>""</f>
        <v/>
      </c>
      <c r="AY244">
        <v>2015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</row>
    <row r="245" spans="1:57" x14ac:dyDescent="0.2">
      <c r="A245">
        <v>1615000470</v>
      </c>
      <c r="B245" t="s">
        <v>326</v>
      </c>
      <c r="C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t="str">
        <f>""</f>
        <v/>
      </c>
      <c r="AA245">
        <v>0</v>
      </c>
      <c r="AB245" t="str">
        <f>""</f>
        <v/>
      </c>
      <c r="AC245">
        <v>0</v>
      </c>
      <c r="AD245" t="str">
        <f>""</f>
        <v/>
      </c>
      <c r="AE245">
        <v>0</v>
      </c>
      <c r="AF245" t="str">
        <f>""</f>
        <v/>
      </c>
      <c r="AG245">
        <v>0</v>
      </c>
      <c r="AH245" t="str">
        <f>""</f>
        <v/>
      </c>
      <c r="AI245">
        <v>0</v>
      </c>
      <c r="AJ245" t="str">
        <f>""</f>
        <v/>
      </c>
      <c r="AK245">
        <v>0</v>
      </c>
      <c r="AL245" t="str">
        <f>""</f>
        <v/>
      </c>
      <c r="AM245">
        <v>0</v>
      </c>
      <c r="AN245" t="str">
        <f>""</f>
        <v/>
      </c>
      <c r="AO245">
        <v>0</v>
      </c>
      <c r="AP245" t="str">
        <f>""</f>
        <v/>
      </c>
      <c r="AQ245">
        <v>0</v>
      </c>
      <c r="AR245" t="str">
        <f>""</f>
        <v/>
      </c>
      <c r="AS245">
        <v>0</v>
      </c>
      <c r="AT245" t="str">
        <f>""</f>
        <v/>
      </c>
      <c r="AU245" t="s">
        <v>56</v>
      </c>
      <c r="AV245" t="s">
        <v>57</v>
      </c>
      <c r="AW245">
        <v>0</v>
      </c>
      <c r="AX245" t="str">
        <f>""</f>
        <v/>
      </c>
      <c r="AY245">
        <v>2015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</row>
    <row r="246" spans="1:57" x14ac:dyDescent="0.2">
      <c r="A246">
        <v>1615000514</v>
      </c>
      <c r="B246" t="s">
        <v>327</v>
      </c>
      <c r="C246" s="2">
        <v>300000</v>
      </c>
      <c r="D246" s="2"/>
      <c r="E246" s="2"/>
      <c r="F246" s="2"/>
      <c r="G246" s="1">
        <v>467900</v>
      </c>
      <c r="H246">
        <v>0</v>
      </c>
      <c r="I246" s="1">
        <v>467900</v>
      </c>
      <c r="J246" s="1">
        <v>-167900</v>
      </c>
      <c r="K246">
        <v>155.96</v>
      </c>
      <c r="L246" s="2">
        <v>300000</v>
      </c>
      <c r="M246" s="1">
        <v>467900</v>
      </c>
      <c r="N246">
        <v>0</v>
      </c>
      <c r="O246" s="1">
        <v>467900</v>
      </c>
      <c r="P246" s="1">
        <v>-167900</v>
      </c>
      <c r="Q246">
        <v>155.96</v>
      </c>
      <c r="R246">
        <v>0</v>
      </c>
      <c r="S246">
        <v>0</v>
      </c>
      <c r="T246">
        <v>0</v>
      </c>
      <c r="U246" s="2">
        <v>300000</v>
      </c>
      <c r="V246" s="1">
        <v>-167900</v>
      </c>
      <c r="W246" s="2">
        <v>300000</v>
      </c>
      <c r="X246" s="1">
        <v>-167900</v>
      </c>
      <c r="Y246">
        <v>0</v>
      </c>
      <c r="Z246" t="str">
        <f>""</f>
        <v/>
      </c>
      <c r="AA246">
        <v>0</v>
      </c>
      <c r="AB246" t="str">
        <f>""</f>
        <v/>
      </c>
      <c r="AC246">
        <v>0</v>
      </c>
      <c r="AD246" t="str">
        <f>""</f>
        <v/>
      </c>
      <c r="AE246">
        <v>0</v>
      </c>
      <c r="AF246" t="str">
        <f>""</f>
        <v/>
      </c>
      <c r="AG246">
        <v>0</v>
      </c>
      <c r="AH246" t="str">
        <f>""</f>
        <v/>
      </c>
      <c r="AI246">
        <v>0</v>
      </c>
      <c r="AJ246" t="str">
        <f>""</f>
        <v/>
      </c>
      <c r="AK246">
        <v>0</v>
      </c>
      <c r="AL246" t="str">
        <f>""</f>
        <v/>
      </c>
      <c r="AM246">
        <v>0</v>
      </c>
      <c r="AN246" t="str">
        <f>""</f>
        <v/>
      </c>
      <c r="AO246">
        <v>0</v>
      </c>
      <c r="AP246" t="str">
        <f>""</f>
        <v/>
      </c>
      <c r="AQ246">
        <v>0</v>
      </c>
      <c r="AR246" t="str">
        <f>""</f>
        <v/>
      </c>
      <c r="AS246">
        <v>0</v>
      </c>
      <c r="AT246" t="str">
        <f>""</f>
        <v/>
      </c>
      <c r="AU246" t="s">
        <v>56</v>
      </c>
      <c r="AV246" t="s">
        <v>57</v>
      </c>
      <c r="AW246">
        <v>0</v>
      </c>
      <c r="AX246" t="str">
        <f>""</f>
        <v/>
      </c>
      <c r="AY246">
        <v>2015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</row>
    <row r="247" spans="1:57" x14ac:dyDescent="0.2">
      <c r="A247">
        <v>1615000521</v>
      </c>
      <c r="B247" t="s">
        <v>328</v>
      </c>
      <c r="C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 t="str">
        <f>""</f>
        <v/>
      </c>
      <c r="AA247">
        <v>0</v>
      </c>
      <c r="AB247" t="str">
        <f>""</f>
        <v/>
      </c>
      <c r="AC247">
        <v>0</v>
      </c>
      <c r="AD247" t="str">
        <f>""</f>
        <v/>
      </c>
      <c r="AE247">
        <v>0</v>
      </c>
      <c r="AF247" t="str">
        <f>""</f>
        <v/>
      </c>
      <c r="AG247">
        <v>0</v>
      </c>
      <c r="AH247" t="str">
        <f>""</f>
        <v/>
      </c>
      <c r="AI247">
        <v>0</v>
      </c>
      <c r="AJ247" t="str">
        <f>""</f>
        <v/>
      </c>
      <c r="AK247">
        <v>0</v>
      </c>
      <c r="AL247" t="str">
        <f>""</f>
        <v/>
      </c>
      <c r="AM247">
        <v>0</v>
      </c>
      <c r="AN247" t="str">
        <f>""</f>
        <v/>
      </c>
      <c r="AO247">
        <v>0</v>
      </c>
      <c r="AP247" t="str">
        <f>""</f>
        <v/>
      </c>
      <c r="AQ247">
        <v>0</v>
      </c>
      <c r="AR247" t="str">
        <f>""</f>
        <v/>
      </c>
      <c r="AS247">
        <v>0</v>
      </c>
      <c r="AT247" t="str">
        <f>""</f>
        <v/>
      </c>
      <c r="AU247" t="s">
        <v>56</v>
      </c>
      <c r="AV247" t="s">
        <v>57</v>
      </c>
      <c r="AW247">
        <v>0</v>
      </c>
      <c r="AX247" t="str">
        <f>""</f>
        <v/>
      </c>
      <c r="AY247">
        <v>2015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</row>
    <row r="248" spans="1:57" x14ac:dyDescent="0.2">
      <c r="A248">
        <v>1615000540</v>
      </c>
      <c r="B248" t="s">
        <v>329</v>
      </c>
      <c r="C248" s="2">
        <v>33000</v>
      </c>
      <c r="D248" s="2"/>
      <c r="E248" s="2"/>
      <c r="F248" s="2"/>
      <c r="G248" s="1">
        <v>37874.730000000003</v>
      </c>
      <c r="H248">
        <v>0</v>
      </c>
      <c r="I248" s="1">
        <v>37874.730000000003</v>
      </c>
      <c r="J248" s="1">
        <v>-4874.7299999999996</v>
      </c>
      <c r="K248">
        <v>114.77</v>
      </c>
      <c r="L248" s="2">
        <v>33000</v>
      </c>
      <c r="M248" s="1">
        <v>37874.730000000003</v>
      </c>
      <c r="N248">
        <v>0</v>
      </c>
      <c r="O248" s="1">
        <v>37874.730000000003</v>
      </c>
      <c r="P248" s="1">
        <v>-4874.7299999999996</v>
      </c>
      <c r="Q248">
        <v>114.77</v>
      </c>
      <c r="R248">
        <v>0</v>
      </c>
      <c r="S248">
        <v>0</v>
      </c>
      <c r="T248">
        <v>0</v>
      </c>
      <c r="U248" s="2">
        <v>33000</v>
      </c>
      <c r="V248" s="1">
        <v>-4874.7299999999996</v>
      </c>
      <c r="W248" s="2">
        <v>33000</v>
      </c>
      <c r="X248" s="1">
        <v>-4874.7299999999996</v>
      </c>
      <c r="Y248">
        <v>0</v>
      </c>
      <c r="Z248" t="str">
        <f>""</f>
        <v/>
      </c>
      <c r="AA248">
        <v>0</v>
      </c>
      <c r="AB248" t="str">
        <f>""</f>
        <v/>
      </c>
      <c r="AC248">
        <v>0</v>
      </c>
      <c r="AD248" t="str">
        <f>""</f>
        <v/>
      </c>
      <c r="AE248">
        <v>0</v>
      </c>
      <c r="AF248" t="str">
        <f>""</f>
        <v/>
      </c>
      <c r="AG248">
        <v>0</v>
      </c>
      <c r="AH248" t="str">
        <f>""</f>
        <v/>
      </c>
      <c r="AI248">
        <v>0</v>
      </c>
      <c r="AJ248" t="str">
        <f>""</f>
        <v/>
      </c>
      <c r="AK248">
        <v>0</v>
      </c>
      <c r="AL248" t="str">
        <f>""</f>
        <v/>
      </c>
      <c r="AM248">
        <v>0</v>
      </c>
      <c r="AN248" t="str">
        <f>""</f>
        <v/>
      </c>
      <c r="AO248">
        <v>0</v>
      </c>
      <c r="AP248" t="str">
        <f>""</f>
        <v/>
      </c>
      <c r="AQ248">
        <v>0</v>
      </c>
      <c r="AR248" t="str">
        <f>""</f>
        <v/>
      </c>
      <c r="AS248">
        <v>0</v>
      </c>
      <c r="AT248" t="str">
        <f>""</f>
        <v/>
      </c>
      <c r="AU248" t="s">
        <v>56</v>
      </c>
      <c r="AV248" t="s">
        <v>57</v>
      </c>
      <c r="AW248">
        <v>0</v>
      </c>
      <c r="AX248" t="str">
        <f>""</f>
        <v/>
      </c>
      <c r="AY248">
        <v>2015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</row>
    <row r="249" spans="1:57" x14ac:dyDescent="0.2">
      <c r="A249">
        <v>1617000110</v>
      </c>
      <c r="B249" t="s">
        <v>330</v>
      </c>
      <c r="C249" s="2">
        <v>573000</v>
      </c>
      <c r="D249" s="2"/>
      <c r="E249" s="2"/>
      <c r="F249" s="2"/>
      <c r="G249" s="1">
        <v>583727.72</v>
      </c>
      <c r="H249">
        <v>0</v>
      </c>
      <c r="I249" s="1">
        <v>583727.72</v>
      </c>
      <c r="J249" s="1">
        <v>-10727.72</v>
      </c>
      <c r="K249">
        <v>101.87</v>
      </c>
      <c r="L249" s="2">
        <v>573000</v>
      </c>
      <c r="M249" s="1">
        <v>583727.72</v>
      </c>
      <c r="N249">
        <v>0</v>
      </c>
      <c r="O249" s="1">
        <v>583727.72</v>
      </c>
      <c r="P249" s="1">
        <v>-10727.72</v>
      </c>
      <c r="Q249">
        <v>101.87</v>
      </c>
      <c r="R249">
        <v>0</v>
      </c>
      <c r="S249">
        <v>0</v>
      </c>
      <c r="T249">
        <v>0</v>
      </c>
      <c r="U249" s="2">
        <v>573000</v>
      </c>
      <c r="V249" s="1">
        <v>-10727.72</v>
      </c>
      <c r="W249" s="2">
        <v>573000</v>
      </c>
      <c r="X249" s="1">
        <v>-10727.72</v>
      </c>
      <c r="Y249">
        <v>0</v>
      </c>
      <c r="Z249" t="str">
        <f>""</f>
        <v/>
      </c>
      <c r="AA249">
        <v>0</v>
      </c>
      <c r="AB249" t="str">
        <f>""</f>
        <v/>
      </c>
      <c r="AC249">
        <v>0</v>
      </c>
      <c r="AD249" t="str">
        <f>""</f>
        <v/>
      </c>
      <c r="AE249">
        <v>0</v>
      </c>
      <c r="AF249" t="str">
        <f>""</f>
        <v/>
      </c>
      <c r="AG249">
        <v>0</v>
      </c>
      <c r="AH249" t="str">
        <f>""</f>
        <v/>
      </c>
      <c r="AI249">
        <v>0</v>
      </c>
      <c r="AJ249" t="str">
        <f>""</f>
        <v/>
      </c>
      <c r="AK249">
        <v>0</v>
      </c>
      <c r="AL249" t="str">
        <f>""</f>
        <v/>
      </c>
      <c r="AM249">
        <v>0</v>
      </c>
      <c r="AN249" t="str">
        <f>""</f>
        <v/>
      </c>
      <c r="AO249">
        <v>0</v>
      </c>
      <c r="AP249" t="str">
        <f>""</f>
        <v/>
      </c>
      <c r="AQ249">
        <v>0</v>
      </c>
      <c r="AR249" t="str">
        <f>""</f>
        <v/>
      </c>
      <c r="AS249">
        <v>0</v>
      </c>
      <c r="AT249" t="str">
        <f>""</f>
        <v/>
      </c>
      <c r="AU249" t="s">
        <v>56</v>
      </c>
      <c r="AV249" t="s">
        <v>57</v>
      </c>
      <c r="AW249">
        <v>0</v>
      </c>
      <c r="AX249" t="str">
        <f>""</f>
        <v/>
      </c>
      <c r="AY249">
        <v>2015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</row>
    <row r="250" spans="1:57" x14ac:dyDescent="0.2">
      <c r="A250">
        <v>1617000521</v>
      </c>
      <c r="B250" t="s">
        <v>331</v>
      </c>
      <c r="C250" s="2">
        <v>2000</v>
      </c>
      <c r="D250" s="2"/>
      <c r="E250" s="2"/>
      <c r="F250" s="2"/>
      <c r="G250" s="1">
        <v>1130</v>
      </c>
      <c r="H250">
        <v>0</v>
      </c>
      <c r="I250" s="1">
        <v>1130</v>
      </c>
      <c r="J250">
        <v>870</v>
      </c>
      <c r="K250">
        <v>56.5</v>
      </c>
      <c r="L250" s="2">
        <v>2000</v>
      </c>
      <c r="M250" s="1">
        <v>1130</v>
      </c>
      <c r="N250">
        <v>0</v>
      </c>
      <c r="O250" s="1">
        <v>1130</v>
      </c>
      <c r="P250">
        <v>870</v>
      </c>
      <c r="Q250">
        <v>56.5</v>
      </c>
      <c r="R250">
        <v>0</v>
      </c>
      <c r="S250">
        <v>0</v>
      </c>
      <c r="T250">
        <v>0</v>
      </c>
      <c r="U250" s="2">
        <v>2000</v>
      </c>
      <c r="V250">
        <v>870</v>
      </c>
      <c r="W250" s="2">
        <v>2000</v>
      </c>
      <c r="X250">
        <v>870</v>
      </c>
      <c r="Y250">
        <v>0</v>
      </c>
      <c r="Z250" t="str">
        <f>""</f>
        <v/>
      </c>
      <c r="AA250">
        <v>0</v>
      </c>
      <c r="AB250" t="str">
        <f>""</f>
        <v/>
      </c>
      <c r="AC250">
        <v>0</v>
      </c>
      <c r="AD250" t="str">
        <f>""</f>
        <v/>
      </c>
      <c r="AE250">
        <v>0</v>
      </c>
      <c r="AF250" t="str">
        <f>""</f>
        <v/>
      </c>
      <c r="AG250">
        <v>0</v>
      </c>
      <c r="AH250" t="str">
        <f>""</f>
        <v/>
      </c>
      <c r="AI250">
        <v>0</v>
      </c>
      <c r="AJ250" t="str">
        <f>""</f>
        <v/>
      </c>
      <c r="AK250">
        <v>0</v>
      </c>
      <c r="AL250" t="str">
        <f>""</f>
        <v/>
      </c>
      <c r="AM250">
        <v>0</v>
      </c>
      <c r="AN250" t="str">
        <f>""</f>
        <v/>
      </c>
      <c r="AO250">
        <v>0</v>
      </c>
      <c r="AP250" t="str">
        <f>""</f>
        <v/>
      </c>
      <c r="AQ250">
        <v>0</v>
      </c>
      <c r="AR250" t="str">
        <f>""</f>
        <v/>
      </c>
      <c r="AS250">
        <v>0</v>
      </c>
      <c r="AT250" t="str">
        <f>""</f>
        <v/>
      </c>
      <c r="AU250" t="s">
        <v>56</v>
      </c>
      <c r="AV250" t="s">
        <v>57</v>
      </c>
      <c r="AW250">
        <v>0</v>
      </c>
      <c r="AX250" t="str">
        <f>""</f>
        <v/>
      </c>
      <c r="AY250">
        <v>2015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</row>
    <row r="251" spans="1:57" x14ac:dyDescent="0.2">
      <c r="A251">
        <v>1617000581</v>
      </c>
      <c r="B251" t="s">
        <v>332</v>
      </c>
      <c r="C251" s="2">
        <v>650000</v>
      </c>
      <c r="D251" s="2"/>
      <c r="E251" s="2"/>
      <c r="F251" s="2"/>
      <c r="G251" s="1">
        <v>708558.13</v>
      </c>
      <c r="H251">
        <v>0</v>
      </c>
      <c r="I251" s="1">
        <v>708558.13</v>
      </c>
      <c r="J251" s="1">
        <v>-58558.13</v>
      </c>
      <c r="K251">
        <v>109</v>
      </c>
      <c r="L251" s="2">
        <v>650000</v>
      </c>
      <c r="M251" s="1">
        <v>708558.13</v>
      </c>
      <c r="N251">
        <v>0</v>
      </c>
      <c r="O251" s="1">
        <v>708558.13</v>
      </c>
      <c r="P251" s="1">
        <v>-58558.13</v>
      </c>
      <c r="Q251">
        <v>109</v>
      </c>
      <c r="R251">
        <v>0</v>
      </c>
      <c r="S251">
        <v>0</v>
      </c>
      <c r="T251">
        <v>0</v>
      </c>
      <c r="U251" s="2">
        <v>650000</v>
      </c>
      <c r="V251" s="1">
        <v>-58558.13</v>
      </c>
      <c r="W251" s="2">
        <v>650000</v>
      </c>
      <c r="X251" s="1">
        <v>-58558.13</v>
      </c>
      <c r="Y251">
        <v>70</v>
      </c>
      <c r="Z251" t="s">
        <v>333</v>
      </c>
      <c r="AA251">
        <v>0</v>
      </c>
      <c r="AB251" t="str">
        <f>""</f>
        <v/>
      </c>
      <c r="AC251">
        <v>0</v>
      </c>
      <c r="AD251" t="str">
        <f>""</f>
        <v/>
      </c>
      <c r="AE251">
        <v>0</v>
      </c>
      <c r="AF251" t="str">
        <f>""</f>
        <v/>
      </c>
      <c r="AG251">
        <v>0</v>
      </c>
      <c r="AH251" t="str">
        <f>""</f>
        <v/>
      </c>
      <c r="AI251">
        <v>0</v>
      </c>
      <c r="AJ251" t="str">
        <f>""</f>
        <v/>
      </c>
      <c r="AK251">
        <v>0</v>
      </c>
      <c r="AL251" t="str">
        <f>""</f>
        <v/>
      </c>
      <c r="AM251">
        <v>0</v>
      </c>
      <c r="AN251" t="str">
        <f>""</f>
        <v/>
      </c>
      <c r="AO251">
        <v>0</v>
      </c>
      <c r="AP251" t="str">
        <f>""</f>
        <v/>
      </c>
      <c r="AQ251">
        <v>0</v>
      </c>
      <c r="AR251" t="str">
        <f>""</f>
        <v/>
      </c>
      <c r="AS251">
        <v>0</v>
      </c>
      <c r="AT251" t="str">
        <f>""</f>
        <v/>
      </c>
      <c r="AU251" t="s">
        <v>56</v>
      </c>
      <c r="AV251" t="s">
        <v>57</v>
      </c>
      <c r="AW251">
        <v>0</v>
      </c>
      <c r="AX251" t="str">
        <f>""</f>
        <v/>
      </c>
      <c r="AY251">
        <v>2015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</row>
    <row r="252" spans="1:57" x14ac:dyDescent="0.2">
      <c r="A252">
        <v>1617000780</v>
      </c>
      <c r="B252" t="s">
        <v>334</v>
      </c>
      <c r="C252" s="2">
        <v>5000</v>
      </c>
      <c r="D252" s="2"/>
      <c r="E252" s="2"/>
      <c r="F252" s="2"/>
      <c r="G252" s="1">
        <v>6404.4</v>
      </c>
      <c r="H252">
        <v>0</v>
      </c>
      <c r="I252" s="1">
        <v>6404.4</v>
      </c>
      <c r="J252" s="1">
        <v>-1404.4</v>
      </c>
      <c r="K252">
        <v>128.08000000000001</v>
      </c>
      <c r="L252" s="2">
        <v>5000</v>
      </c>
      <c r="M252" s="1">
        <v>6404.4</v>
      </c>
      <c r="N252">
        <v>0</v>
      </c>
      <c r="O252" s="1">
        <v>6404.4</v>
      </c>
      <c r="P252" s="1">
        <v>-1404.4</v>
      </c>
      <c r="Q252">
        <v>128.08000000000001</v>
      </c>
      <c r="R252">
        <v>0</v>
      </c>
      <c r="S252">
        <v>0</v>
      </c>
      <c r="T252">
        <v>0</v>
      </c>
      <c r="U252" s="2">
        <v>5000</v>
      </c>
      <c r="V252" s="1">
        <v>-1404.4</v>
      </c>
      <c r="W252" s="2">
        <v>5000</v>
      </c>
      <c r="X252" s="1">
        <v>-1404.4</v>
      </c>
      <c r="Y252">
        <v>0</v>
      </c>
      <c r="Z252" t="str">
        <f>""</f>
        <v/>
      </c>
      <c r="AA252">
        <v>0</v>
      </c>
      <c r="AB252" t="str">
        <f>""</f>
        <v/>
      </c>
      <c r="AC252">
        <v>0</v>
      </c>
      <c r="AD252" t="str">
        <f>""</f>
        <v/>
      </c>
      <c r="AE252">
        <v>0</v>
      </c>
      <c r="AF252" t="str">
        <f>""</f>
        <v/>
      </c>
      <c r="AG252">
        <v>0</v>
      </c>
      <c r="AH252" t="str">
        <f>""</f>
        <v/>
      </c>
      <c r="AI252">
        <v>0</v>
      </c>
      <c r="AJ252" t="str">
        <f>""</f>
        <v/>
      </c>
      <c r="AK252">
        <v>0</v>
      </c>
      <c r="AL252" t="str">
        <f>""</f>
        <v/>
      </c>
      <c r="AM252">
        <v>0</v>
      </c>
      <c r="AN252" t="str">
        <f>""</f>
        <v/>
      </c>
      <c r="AO252">
        <v>0</v>
      </c>
      <c r="AP252" t="str">
        <f>""</f>
        <v/>
      </c>
      <c r="AQ252">
        <v>0</v>
      </c>
      <c r="AR252" t="str">
        <f>""</f>
        <v/>
      </c>
      <c r="AS252">
        <v>0</v>
      </c>
      <c r="AT252" t="str">
        <f>""</f>
        <v/>
      </c>
      <c r="AU252" t="s">
        <v>56</v>
      </c>
      <c r="AV252" t="s">
        <v>57</v>
      </c>
      <c r="AW252">
        <v>0</v>
      </c>
      <c r="AX252" t="str">
        <f>""</f>
        <v/>
      </c>
      <c r="AY252">
        <v>2015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</row>
    <row r="253" spans="1:57" x14ac:dyDescent="0.2">
      <c r="A253">
        <v>1619000540</v>
      </c>
      <c r="B253" t="s">
        <v>335</v>
      </c>
      <c r="C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90</v>
      </c>
      <c r="Z253" t="s">
        <v>336</v>
      </c>
      <c r="AA253">
        <v>0</v>
      </c>
      <c r="AB253" t="str">
        <f>""</f>
        <v/>
      </c>
      <c r="AC253">
        <v>0</v>
      </c>
      <c r="AD253" t="str">
        <f>""</f>
        <v/>
      </c>
      <c r="AE253">
        <v>0</v>
      </c>
      <c r="AF253" t="str">
        <f>""</f>
        <v/>
      </c>
      <c r="AG253">
        <v>0</v>
      </c>
      <c r="AH253" t="str">
        <f>""</f>
        <v/>
      </c>
      <c r="AI253">
        <v>0</v>
      </c>
      <c r="AJ253" t="str">
        <f>""</f>
        <v/>
      </c>
      <c r="AK253">
        <v>0</v>
      </c>
      <c r="AL253" t="str">
        <f>""</f>
        <v/>
      </c>
      <c r="AM253">
        <v>0</v>
      </c>
      <c r="AN253" t="str">
        <f>""</f>
        <v/>
      </c>
      <c r="AO253">
        <v>0</v>
      </c>
      <c r="AP253" t="str">
        <f>""</f>
        <v/>
      </c>
      <c r="AQ253">
        <v>0</v>
      </c>
      <c r="AR253" t="str">
        <f>""</f>
        <v/>
      </c>
      <c r="AS253">
        <v>0</v>
      </c>
      <c r="AT253" t="str">
        <f>""</f>
        <v/>
      </c>
      <c r="AU253" t="s">
        <v>56</v>
      </c>
      <c r="AV253" t="s">
        <v>57</v>
      </c>
      <c r="AW253">
        <v>0</v>
      </c>
      <c r="AX253" t="str">
        <f>""</f>
        <v/>
      </c>
      <c r="AY253">
        <v>2015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</row>
    <row r="254" spans="1:57" x14ac:dyDescent="0.2">
      <c r="A254">
        <v>1619000580</v>
      </c>
      <c r="B254" t="s">
        <v>337</v>
      </c>
      <c r="C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90</v>
      </c>
      <c r="Z254" t="s">
        <v>336</v>
      </c>
      <c r="AA254">
        <v>0</v>
      </c>
      <c r="AB254" t="str">
        <f>""</f>
        <v/>
      </c>
      <c r="AC254">
        <v>0</v>
      </c>
      <c r="AD254" t="str">
        <f>""</f>
        <v/>
      </c>
      <c r="AE254">
        <v>0</v>
      </c>
      <c r="AF254" t="str">
        <f>""</f>
        <v/>
      </c>
      <c r="AG254">
        <v>0</v>
      </c>
      <c r="AH254" t="str">
        <f>""</f>
        <v/>
      </c>
      <c r="AI254">
        <v>0</v>
      </c>
      <c r="AJ254" t="str">
        <f>""</f>
        <v/>
      </c>
      <c r="AK254">
        <v>0</v>
      </c>
      <c r="AL254" t="str">
        <f>""</f>
        <v/>
      </c>
      <c r="AM254">
        <v>0</v>
      </c>
      <c r="AN254" t="str">
        <f>""</f>
        <v/>
      </c>
      <c r="AO254">
        <v>0</v>
      </c>
      <c r="AP254" t="str">
        <f>""</f>
        <v/>
      </c>
      <c r="AQ254">
        <v>0</v>
      </c>
      <c r="AR254" t="str">
        <f>""</f>
        <v/>
      </c>
      <c r="AS254">
        <v>0</v>
      </c>
      <c r="AT254" t="str">
        <f>""</f>
        <v/>
      </c>
      <c r="AU254" t="s">
        <v>56</v>
      </c>
      <c r="AV254" t="s">
        <v>57</v>
      </c>
      <c r="AW254">
        <v>0</v>
      </c>
      <c r="AX254" t="str">
        <f>""</f>
        <v/>
      </c>
      <c r="AY254">
        <v>2015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</row>
    <row r="255" spans="1:57" x14ac:dyDescent="0.2">
      <c r="A255">
        <v>1619000750</v>
      </c>
      <c r="B255" t="s">
        <v>338</v>
      </c>
      <c r="C255" s="2">
        <v>320000</v>
      </c>
      <c r="D255" s="2"/>
      <c r="E255" s="2"/>
      <c r="F255" s="2"/>
      <c r="G255" s="1">
        <v>313101</v>
      </c>
      <c r="H255">
        <v>0</v>
      </c>
      <c r="I255" s="1">
        <v>313101</v>
      </c>
      <c r="J255" s="1">
        <v>6899</v>
      </c>
      <c r="K255">
        <v>97.84</v>
      </c>
      <c r="L255" s="2">
        <v>320000</v>
      </c>
      <c r="M255" s="1">
        <v>313101</v>
      </c>
      <c r="N255">
        <v>0</v>
      </c>
      <c r="O255" s="1">
        <v>313101</v>
      </c>
      <c r="P255" s="1">
        <v>6899</v>
      </c>
      <c r="Q255">
        <v>97.84</v>
      </c>
      <c r="R255">
        <v>0</v>
      </c>
      <c r="S255">
        <v>0</v>
      </c>
      <c r="T255">
        <v>0</v>
      </c>
      <c r="U255" s="2">
        <v>320000</v>
      </c>
      <c r="V255" s="1">
        <v>6899</v>
      </c>
      <c r="W255" s="2">
        <v>320000</v>
      </c>
      <c r="X255" s="1">
        <v>6899</v>
      </c>
      <c r="Y255">
        <v>0</v>
      </c>
      <c r="Z255" t="str">
        <f>""</f>
        <v/>
      </c>
      <c r="AA255">
        <v>0</v>
      </c>
      <c r="AB255" t="str">
        <f>""</f>
        <v/>
      </c>
      <c r="AC255">
        <v>0</v>
      </c>
      <c r="AD255" t="str">
        <f>""</f>
        <v/>
      </c>
      <c r="AE255">
        <v>0</v>
      </c>
      <c r="AF255" t="str">
        <f>""</f>
        <v/>
      </c>
      <c r="AG255">
        <v>0</v>
      </c>
      <c r="AH255" t="str">
        <f>""</f>
        <v/>
      </c>
      <c r="AI255">
        <v>0</v>
      </c>
      <c r="AJ255" t="str">
        <f>""</f>
        <v/>
      </c>
      <c r="AK255">
        <v>0</v>
      </c>
      <c r="AL255" t="str">
        <f>""</f>
        <v/>
      </c>
      <c r="AM255">
        <v>0</v>
      </c>
      <c r="AN255" t="str">
        <f>""</f>
        <v/>
      </c>
      <c r="AO255">
        <v>0</v>
      </c>
      <c r="AP255" t="str">
        <f>""</f>
        <v/>
      </c>
      <c r="AQ255">
        <v>0</v>
      </c>
      <c r="AR255" t="str">
        <f>""</f>
        <v/>
      </c>
      <c r="AS255">
        <v>0</v>
      </c>
      <c r="AT255" t="str">
        <f>""</f>
        <v/>
      </c>
      <c r="AU255" t="s">
        <v>56</v>
      </c>
      <c r="AV255" t="s">
        <v>57</v>
      </c>
      <c r="AW255">
        <v>0</v>
      </c>
      <c r="AX255" t="str">
        <f>""</f>
        <v/>
      </c>
      <c r="AY255">
        <v>2015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</row>
    <row r="256" spans="1:57" x14ac:dyDescent="0.2">
      <c r="A256">
        <v>1621100110</v>
      </c>
      <c r="B256" t="s">
        <v>339</v>
      </c>
      <c r="C256" s="2">
        <v>646000</v>
      </c>
      <c r="D256" s="2"/>
      <c r="E256" s="2"/>
      <c r="F256" s="2"/>
      <c r="G256" s="1">
        <v>636037.26</v>
      </c>
      <c r="H256">
        <v>0</v>
      </c>
      <c r="I256" s="1">
        <v>636037.26</v>
      </c>
      <c r="J256" s="1">
        <v>9962.74</v>
      </c>
      <c r="K256">
        <v>98.45</v>
      </c>
      <c r="L256" s="2">
        <v>646000</v>
      </c>
      <c r="M256" s="1">
        <v>636037.26</v>
      </c>
      <c r="N256">
        <v>0</v>
      </c>
      <c r="O256" s="1">
        <v>636037.26</v>
      </c>
      <c r="P256" s="1">
        <v>9962.74</v>
      </c>
      <c r="Q256">
        <v>98.45</v>
      </c>
      <c r="R256">
        <v>0</v>
      </c>
      <c r="S256">
        <v>0</v>
      </c>
      <c r="T256">
        <v>0</v>
      </c>
      <c r="U256" s="2">
        <v>646000</v>
      </c>
      <c r="V256" s="1">
        <v>9962.74</v>
      </c>
      <c r="W256" s="2">
        <v>646000</v>
      </c>
      <c r="X256" s="1">
        <v>9962.74</v>
      </c>
      <c r="Y256">
        <v>100</v>
      </c>
      <c r="Z256" t="s">
        <v>340</v>
      </c>
      <c r="AA256">
        <v>0</v>
      </c>
      <c r="AB256" t="str">
        <f>""</f>
        <v/>
      </c>
      <c r="AC256">
        <v>0</v>
      </c>
      <c r="AD256" t="str">
        <f>""</f>
        <v/>
      </c>
      <c r="AE256">
        <v>0</v>
      </c>
      <c r="AF256" t="str">
        <f>""</f>
        <v/>
      </c>
      <c r="AG256">
        <v>0</v>
      </c>
      <c r="AH256" t="str">
        <f>""</f>
        <v/>
      </c>
      <c r="AI256">
        <v>0</v>
      </c>
      <c r="AJ256" t="str">
        <f>""</f>
        <v/>
      </c>
      <c r="AK256">
        <v>0</v>
      </c>
      <c r="AL256" t="str">
        <f>""</f>
        <v/>
      </c>
      <c r="AM256">
        <v>0</v>
      </c>
      <c r="AN256" t="str">
        <f>""</f>
        <v/>
      </c>
      <c r="AO256">
        <v>0</v>
      </c>
      <c r="AP256" t="str">
        <f>""</f>
        <v/>
      </c>
      <c r="AQ256">
        <v>0</v>
      </c>
      <c r="AR256" t="str">
        <f>""</f>
        <v/>
      </c>
      <c r="AS256">
        <v>0</v>
      </c>
      <c r="AT256" t="str">
        <f>""</f>
        <v/>
      </c>
      <c r="AU256" t="s">
        <v>56</v>
      </c>
      <c r="AV256" t="s">
        <v>57</v>
      </c>
      <c r="AW256">
        <v>0</v>
      </c>
      <c r="AX256" t="str">
        <f>""</f>
        <v/>
      </c>
      <c r="AY256">
        <v>2015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</row>
    <row r="257" spans="1:57" x14ac:dyDescent="0.2">
      <c r="A257">
        <v>1621100470</v>
      </c>
      <c r="B257" t="s">
        <v>341</v>
      </c>
      <c r="C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100</v>
      </c>
      <c r="Z257" t="s">
        <v>340</v>
      </c>
      <c r="AA257">
        <v>0</v>
      </c>
      <c r="AB257" t="str">
        <f>""</f>
        <v/>
      </c>
      <c r="AC257">
        <v>0</v>
      </c>
      <c r="AD257" t="str">
        <f>""</f>
        <v/>
      </c>
      <c r="AE257">
        <v>0</v>
      </c>
      <c r="AF257" t="str">
        <f>""</f>
        <v/>
      </c>
      <c r="AG257">
        <v>0</v>
      </c>
      <c r="AH257" t="str">
        <f>""</f>
        <v/>
      </c>
      <c r="AI257">
        <v>0</v>
      </c>
      <c r="AJ257" t="str">
        <f>""</f>
        <v/>
      </c>
      <c r="AK257">
        <v>0</v>
      </c>
      <c r="AL257" t="str">
        <f>""</f>
        <v/>
      </c>
      <c r="AM257">
        <v>0</v>
      </c>
      <c r="AN257" t="str">
        <f>""</f>
        <v/>
      </c>
      <c r="AO257">
        <v>0</v>
      </c>
      <c r="AP257" t="str">
        <f>""</f>
        <v/>
      </c>
      <c r="AQ257">
        <v>0</v>
      </c>
      <c r="AR257" t="str">
        <f>""</f>
        <v/>
      </c>
      <c r="AS257">
        <v>0</v>
      </c>
      <c r="AT257" t="str">
        <f>""</f>
        <v/>
      </c>
      <c r="AU257" t="s">
        <v>56</v>
      </c>
      <c r="AV257" t="s">
        <v>57</v>
      </c>
      <c r="AW257">
        <v>0</v>
      </c>
      <c r="AX257" t="str">
        <f>""</f>
        <v/>
      </c>
      <c r="AY257">
        <v>2015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</row>
    <row r="258" spans="1:57" x14ac:dyDescent="0.2">
      <c r="A258">
        <v>1621100521</v>
      </c>
      <c r="B258" t="s">
        <v>342</v>
      </c>
      <c r="C258" s="2">
        <v>9000</v>
      </c>
      <c r="D258" s="2"/>
      <c r="E258" s="2"/>
      <c r="F258" s="2"/>
      <c r="G258" s="1">
        <v>6650</v>
      </c>
      <c r="H258">
        <v>0</v>
      </c>
      <c r="I258" s="1">
        <v>6650</v>
      </c>
      <c r="J258" s="1">
        <v>2350</v>
      </c>
      <c r="K258">
        <v>73.88</v>
      </c>
      <c r="L258" s="2">
        <v>9000</v>
      </c>
      <c r="M258" s="1">
        <v>6650</v>
      </c>
      <c r="N258">
        <v>0</v>
      </c>
      <c r="O258" s="1">
        <v>6650</v>
      </c>
      <c r="P258" s="1">
        <v>2350</v>
      </c>
      <c r="Q258">
        <v>73.88</v>
      </c>
      <c r="R258">
        <v>0</v>
      </c>
      <c r="S258">
        <v>0</v>
      </c>
      <c r="T258">
        <v>0</v>
      </c>
      <c r="U258" s="2">
        <v>9000</v>
      </c>
      <c r="V258" s="1">
        <v>2350</v>
      </c>
      <c r="W258" s="2">
        <v>9000</v>
      </c>
      <c r="X258" s="1">
        <v>2350</v>
      </c>
      <c r="Y258">
        <v>100</v>
      </c>
      <c r="Z258" t="s">
        <v>340</v>
      </c>
      <c r="AA258">
        <v>0</v>
      </c>
      <c r="AB258" t="str">
        <f>""</f>
        <v/>
      </c>
      <c r="AC258">
        <v>0</v>
      </c>
      <c r="AD258" t="str">
        <f>""</f>
        <v/>
      </c>
      <c r="AE258">
        <v>0</v>
      </c>
      <c r="AF258" t="str">
        <f>""</f>
        <v/>
      </c>
      <c r="AG258">
        <v>0</v>
      </c>
      <c r="AH258" t="str">
        <f>""</f>
        <v/>
      </c>
      <c r="AI258">
        <v>0</v>
      </c>
      <c r="AJ258" t="str">
        <f>""</f>
        <v/>
      </c>
      <c r="AK258">
        <v>0</v>
      </c>
      <c r="AL258" t="str">
        <f>""</f>
        <v/>
      </c>
      <c r="AM258">
        <v>0</v>
      </c>
      <c r="AN258" t="str">
        <f>""</f>
        <v/>
      </c>
      <c r="AO258">
        <v>0</v>
      </c>
      <c r="AP258" t="str">
        <f>""</f>
        <v/>
      </c>
      <c r="AQ258">
        <v>0</v>
      </c>
      <c r="AR258" t="str">
        <f>""</f>
        <v/>
      </c>
      <c r="AS258">
        <v>0</v>
      </c>
      <c r="AT258" t="str">
        <f>""</f>
        <v/>
      </c>
      <c r="AU258" t="s">
        <v>56</v>
      </c>
      <c r="AV258" t="s">
        <v>57</v>
      </c>
      <c r="AW258">
        <v>0</v>
      </c>
      <c r="AX258" t="str">
        <f>""</f>
        <v/>
      </c>
      <c r="AY258">
        <v>2015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</row>
    <row r="259" spans="1:57" x14ac:dyDescent="0.2">
      <c r="A259">
        <v>1621100522</v>
      </c>
      <c r="B259" t="s">
        <v>343</v>
      </c>
      <c r="C259">
        <v>0</v>
      </c>
      <c r="G259" s="1">
        <v>1358</v>
      </c>
      <c r="H259">
        <v>0</v>
      </c>
      <c r="I259" s="1">
        <v>1358</v>
      </c>
      <c r="J259" s="1">
        <v>-1358</v>
      </c>
      <c r="K259">
        <v>0</v>
      </c>
      <c r="L259">
        <v>0</v>
      </c>
      <c r="M259" s="1">
        <v>1358</v>
      </c>
      <c r="N259">
        <v>0</v>
      </c>
      <c r="O259" s="1">
        <v>1358</v>
      </c>
      <c r="P259" s="1">
        <v>-1358</v>
      </c>
      <c r="Q259">
        <v>0</v>
      </c>
      <c r="R259">
        <v>0</v>
      </c>
      <c r="S259">
        <v>0</v>
      </c>
      <c r="T259">
        <v>0</v>
      </c>
      <c r="U259">
        <v>0</v>
      </c>
      <c r="V259" s="1">
        <v>-1358</v>
      </c>
      <c r="W259">
        <v>0</v>
      </c>
      <c r="X259" s="1">
        <v>-1358</v>
      </c>
      <c r="Y259">
        <v>0</v>
      </c>
      <c r="Z259" t="str">
        <f>""</f>
        <v/>
      </c>
      <c r="AA259">
        <v>0</v>
      </c>
      <c r="AB259" t="str">
        <f>""</f>
        <v/>
      </c>
      <c r="AC259">
        <v>0</v>
      </c>
      <c r="AD259" t="str">
        <f>""</f>
        <v/>
      </c>
      <c r="AE259">
        <v>0</v>
      </c>
      <c r="AF259" t="str">
        <f>""</f>
        <v/>
      </c>
      <c r="AG259">
        <v>0</v>
      </c>
      <c r="AH259" t="str">
        <f>""</f>
        <v/>
      </c>
      <c r="AI259">
        <v>0</v>
      </c>
      <c r="AJ259" t="str">
        <f>""</f>
        <v/>
      </c>
      <c r="AK259">
        <v>0</v>
      </c>
      <c r="AL259" t="str">
        <f>""</f>
        <v/>
      </c>
      <c r="AM259">
        <v>0</v>
      </c>
      <c r="AN259" t="str">
        <f>""</f>
        <v/>
      </c>
      <c r="AO259">
        <v>0</v>
      </c>
      <c r="AP259" t="str">
        <f>""</f>
        <v/>
      </c>
      <c r="AQ259">
        <v>0</v>
      </c>
      <c r="AR259" t="str">
        <f>""</f>
        <v/>
      </c>
      <c r="AS259">
        <v>0</v>
      </c>
      <c r="AT259" t="str">
        <f>""</f>
        <v/>
      </c>
      <c r="AU259" t="s">
        <v>56</v>
      </c>
      <c r="AV259" t="s">
        <v>57</v>
      </c>
      <c r="AW259">
        <v>0</v>
      </c>
      <c r="AX259" t="str">
        <f>""</f>
        <v/>
      </c>
      <c r="AY259">
        <v>2015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</row>
    <row r="260" spans="1:57" x14ac:dyDescent="0.2">
      <c r="A260">
        <v>1621100540</v>
      </c>
      <c r="B260" t="s">
        <v>301</v>
      </c>
      <c r="C260" s="2">
        <v>5000</v>
      </c>
      <c r="D260" s="2"/>
      <c r="E260" s="2"/>
      <c r="F260" s="2"/>
      <c r="G260" s="1">
        <v>7545.64</v>
      </c>
      <c r="H260">
        <v>0</v>
      </c>
      <c r="I260" s="1">
        <v>7545.64</v>
      </c>
      <c r="J260" s="1">
        <v>-2545.64</v>
      </c>
      <c r="K260">
        <v>150.91</v>
      </c>
      <c r="L260" s="2">
        <v>5000</v>
      </c>
      <c r="M260" s="1">
        <v>7545.64</v>
      </c>
      <c r="N260">
        <v>0</v>
      </c>
      <c r="O260" s="1">
        <v>7545.64</v>
      </c>
      <c r="P260" s="1">
        <v>-2545.64</v>
      </c>
      <c r="Q260">
        <v>150.91</v>
      </c>
      <c r="R260">
        <v>0</v>
      </c>
      <c r="S260">
        <v>0</v>
      </c>
      <c r="T260">
        <v>0</v>
      </c>
      <c r="U260" s="2">
        <v>5000</v>
      </c>
      <c r="V260" s="1">
        <v>-2545.64</v>
      </c>
      <c r="W260" s="2">
        <v>5000</v>
      </c>
      <c r="X260" s="1">
        <v>-2545.64</v>
      </c>
      <c r="Y260">
        <v>100</v>
      </c>
      <c r="Z260" t="s">
        <v>340</v>
      </c>
      <c r="AA260">
        <v>0</v>
      </c>
      <c r="AB260" t="str">
        <f>""</f>
        <v/>
      </c>
      <c r="AC260">
        <v>0</v>
      </c>
      <c r="AD260" t="str">
        <f>""</f>
        <v/>
      </c>
      <c r="AE260">
        <v>0</v>
      </c>
      <c r="AF260" t="str">
        <f>""</f>
        <v/>
      </c>
      <c r="AG260">
        <v>0</v>
      </c>
      <c r="AH260" t="str">
        <f>""</f>
        <v/>
      </c>
      <c r="AI260">
        <v>0</v>
      </c>
      <c r="AJ260" t="str">
        <f>""</f>
        <v/>
      </c>
      <c r="AK260">
        <v>0</v>
      </c>
      <c r="AL260" t="str">
        <f>""</f>
        <v/>
      </c>
      <c r="AM260">
        <v>0</v>
      </c>
      <c r="AN260" t="str">
        <f>""</f>
        <v/>
      </c>
      <c r="AO260">
        <v>0</v>
      </c>
      <c r="AP260" t="str">
        <f>""</f>
        <v/>
      </c>
      <c r="AQ260">
        <v>0</v>
      </c>
      <c r="AR260" t="str">
        <f>""</f>
        <v/>
      </c>
      <c r="AS260">
        <v>0</v>
      </c>
      <c r="AT260" t="str">
        <f>""</f>
        <v/>
      </c>
      <c r="AU260" t="s">
        <v>56</v>
      </c>
      <c r="AV260" t="s">
        <v>57</v>
      </c>
      <c r="AW260">
        <v>0</v>
      </c>
      <c r="AX260" t="str">
        <f>""</f>
        <v/>
      </c>
      <c r="AY260">
        <v>2015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</row>
    <row r="261" spans="1:57" x14ac:dyDescent="0.2">
      <c r="A261">
        <v>1621100560</v>
      </c>
      <c r="B261" t="s">
        <v>303</v>
      </c>
      <c r="C261" s="2">
        <v>2000</v>
      </c>
      <c r="D261" s="2"/>
      <c r="E261" s="2"/>
      <c r="F261" s="2"/>
      <c r="G261">
        <v>843</v>
      </c>
      <c r="H261">
        <v>0</v>
      </c>
      <c r="I261">
        <v>843</v>
      </c>
      <c r="J261" s="1">
        <v>1157</v>
      </c>
      <c r="K261">
        <v>42.15</v>
      </c>
      <c r="L261" s="2">
        <v>2000</v>
      </c>
      <c r="M261">
        <v>843</v>
      </c>
      <c r="N261">
        <v>0</v>
      </c>
      <c r="O261">
        <v>843</v>
      </c>
      <c r="P261" s="1">
        <v>1157</v>
      </c>
      <c r="Q261">
        <v>42.15</v>
      </c>
      <c r="R261">
        <v>0</v>
      </c>
      <c r="S261">
        <v>0</v>
      </c>
      <c r="T261">
        <v>0</v>
      </c>
      <c r="U261" s="2">
        <v>2000</v>
      </c>
      <c r="V261" s="1">
        <v>1157</v>
      </c>
      <c r="W261" s="2">
        <v>2000</v>
      </c>
      <c r="X261" s="1">
        <v>1157</v>
      </c>
      <c r="Y261">
        <v>100</v>
      </c>
      <c r="Z261" t="s">
        <v>340</v>
      </c>
      <c r="AA261">
        <v>0</v>
      </c>
      <c r="AB261" t="str">
        <f>""</f>
        <v/>
      </c>
      <c r="AC261">
        <v>0</v>
      </c>
      <c r="AD261" t="str">
        <f>""</f>
        <v/>
      </c>
      <c r="AE261">
        <v>0</v>
      </c>
      <c r="AF261" t="str">
        <f>""</f>
        <v/>
      </c>
      <c r="AG261">
        <v>0</v>
      </c>
      <c r="AH261" t="str">
        <f>""</f>
        <v/>
      </c>
      <c r="AI261">
        <v>0</v>
      </c>
      <c r="AJ261" t="str">
        <f>""</f>
        <v/>
      </c>
      <c r="AK261">
        <v>0</v>
      </c>
      <c r="AL261" t="str">
        <f>""</f>
        <v/>
      </c>
      <c r="AM261">
        <v>0</v>
      </c>
      <c r="AN261" t="str">
        <f>""</f>
        <v/>
      </c>
      <c r="AO261">
        <v>0</v>
      </c>
      <c r="AP261" t="str">
        <f>""</f>
        <v/>
      </c>
      <c r="AQ261">
        <v>0</v>
      </c>
      <c r="AR261" t="str">
        <f>""</f>
        <v/>
      </c>
      <c r="AS261">
        <v>0</v>
      </c>
      <c r="AT261" t="str">
        <f>""</f>
        <v/>
      </c>
      <c r="AU261" t="s">
        <v>56</v>
      </c>
      <c r="AV261" t="s">
        <v>57</v>
      </c>
      <c r="AW261">
        <v>0</v>
      </c>
      <c r="AX261" t="str">
        <f>""</f>
        <v/>
      </c>
      <c r="AY261">
        <v>2015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</row>
    <row r="262" spans="1:57" x14ac:dyDescent="0.2">
      <c r="A262">
        <v>1621100570</v>
      </c>
      <c r="B262" t="s">
        <v>344</v>
      </c>
      <c r="C262" s="2">
        <v>405000</v>
      </c>
      <c r="D262" s="2"/>
      <c r="E262" s="2"/>
      <c r="F262" s="2"/>
      <c r="G262" s="1">
        <v>499569.47</v>
      </c>
      <c r="H262">
        <v>0</v>
      </c>
      <c r="I262" s="1">
        <v>499569.47</v>
      </c>
      <c r="J262" s="1">
        <v>-94569.47</v>
      </c>
      <c r="K262">
        <v>123.35</v>
      </c>
      <c r="L262" s="2">
        <v>405000</v>
      </c>
      <c r="M262" s="1">
        <v>499569.47</v>
      </c>
      <c r="N262">
        <v>0</v>
      </c>
      <c r="O262" s="1">
        <v>499569.47</v>
      </c>
      <c r="P262" s="1">
        <v>-94569.47</v>
      </c>
      <c r="Q262">
        <v>123.35</v>
      </c>
      <c r="R262">
        <v>0</v>
      </c>
      <c r="S262">
        <v>0</v>
      </c>
      <c r="T262">
        <v>0</v>
      </c>
      <c r="U262" s="2">
        <v>405000</v>
      </c>
      <c r="V262" s="1">
        <v>-94569.47</v>
      </c>
      <c r="W262" s="2">
        <v>405000</v>
      </c>
      <c r="X262" s="1">
        <v>-94569.47</v>
      </c>
      <c r="Y262">
        <v>100</v>
      </c>
      <c r="Z262" t="s">
        <v>340</v>
      </c>
      <c r="AA262">
        <v>0</v>
      </c>
      <c r="AB262" t="str">
        <f>""</f>
        <v/>
      </c>
      <c r="AC262">
        <v>0</v>
      </c>
      <c r="AD262" t="str">
        <f>""</f>
        <v/>
      </c>
      <c r="AE262">
        <v>0</v>
      </c>
      <c r="AF262" t="str">
        <f>""</f>
        <v/>
      </c>
      <c r="AG262">
        <v>0</v>
      </c>
      <c r="AH262" t="str">
        <f>""</f>
        <v/>
      </c>
      <c r="AI262">
        <v>0</v>
      </c>
      <c r="AJ262" t="str">
        <f>""</f>
        <v/>
      </c>
      <c r="AK262">
        <v>0</v>
      </c>
      <c r="AL262" t="str">
        <f>""</f>
        <v/>
      </c>
      <c r="AM262">
        <v>0</v>
      </c>
      <c r="AN262" t="str">
        <f>""</f>
        <v/>
      </c>
      <c r="AO262">
        <v>0</v>
      </c>
      <c r="AP262" t="str">
        <f>""</f>
        <v/>
      </c>
      <c r="AQ262">
        <v>0</v>
      </c>
      <c r="AR262" t="str">
        <f>""</f>
        <v/>
      </c>
      <c r="AS262">
        <v>0</v>
      </c>
      <c r="AT262" t="str">
        <f>""</f>
        <v/>
      </c>
      <c r="AU262" t="s">
        <v>56</v>
      </c>
      <c r="AV262" t="s">
        <v>57</v>
      </c>
      <c r="AW262">
        <v>0</v>
      </c>
      <c r="AX262" t="str">
        <f>""</f>
        <v/>
      </c>
      <c r="AY262">
        <v>2015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</row>
    <row r="263" spans="1:57" x14ac:dyDescent="0.2">
      <c r="A263">
        <v>1621100740</v>
      </c>
      <c r="B263" t="s">
        <v>345</v>
      </c>
      <c r="C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 t="str">
        <f>""</f>
        <v/>
      </c>
      <c r="AA263">
        <v>0</v>
      </c>
      <c r="AB263" t="str">
        <f>""</f>
        <v/>
      </c>
      <c r="AC263">
        <v>0</v>
      </c>
      <c r="AD263" t="str">
        <f>""</f>
        <v/>
      </c>
      <c r="AE263">
        <v>0</v>
      </c>
      <c r="AF263" t="str">
        <f>""</f>
        <v/>
      </c>
      <c r="AG263">
        <v>0</v>
      </c>
      <c r="AH263" t="str">
        <f>""</f>
        <v/>
      </c>
      <c r="AI263">
        <v>0</v>
      </c>
      <c r="AJ263" t="str">
        <f>""</f>
        <v/>
      </c>
      <c r="AK263">
        <v>0</v>
      </c>
      <c r="AL263" t="str">
        <f>""</f>
        <v/>
      </c>
      <c r="AM263">
        <v>0</v>
      </c>
      <c r="AN263" t="str">
        <f>""</f>
        <v/>
      </c>
      <c r="AO263">
        <v>0</v>
      </c>
      <c r="AP263" t="str">
        <f>""</f>
        <v/>
      </c>
      <c r="AQ263">
        <v>0</v>
      </c>
      <c r="AR263" t="str">
        <f>""</f>
        <v/>
      </c>
      <c r="AS263">
        <v>0</v>
      </c>
      <c r="AT263" t="str">
        <f>""</f>
        <v/>
      </c>
      <c r="AU263" t="s">
        <v>56</v>
      </c>
      <c r="AV263" t="s">
        <v>57</v>
      </c>
      <c r="AW263">
        <v>0</v>
      </c>
      <c r="AX263" t="str">
        <f>""</f>
        <v/>
      </c>
      <c r="AY263">
        <v>2015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</row>
    <row r="264" spans="1:57" x14ac:dyDescent="0.2">
      <c r="A264">
        <v>1621100750</v>
      </c>
      <c r="B264" t="s">
        <v>346</v>
      </c>
      <c r="C264" s="2">
        <v>70800</v>
      </c>
      <c r="D264" s="2"/>
      <c r="E264" s="2"/>
      <c r="F264" s="2"/>
      <c r="G264" s="1">
        <v>114775</v>
      </c>
      <c r="H264">
        <v>0</v>
      </c>
      <c r="I264" s="1">
        <v>114775</v>
      </c>
      <c r="J264" s="1">
        <v>-43975</v>
      </c>
      <c r="K264">
        <v>162.11000000000001</v>
      </c>
      <c r="L264" s="2">
        <v>70800</v>
      </c>
      <c r="M264" s="1">
        <v>114775</v>
      </c>
      <c r="N264">
        <v>0</v>
      </c>
      <c r="O264" s="1">
        <v>114775</v>
      </c>
      <c r="P264" s="1">
        <v>-43975</v>
      </c>
      <c r="Q264">
        <v>162.11000000000001</v>
      </c>
      <c r="R264">
        <v>0</v>
      </c>
      <c r="S264">
        <v>0</v>
      </c>
      <c r="T264">
        <v>0</v>
      </c>
      <c r="U264" s="2">
        <v>70800</v>
      </c>
      <c r="V264" s="1">
        <v>-43975</v>
      </c>
      <c r="W264" s="2">
        <v>70800</v>
      </c>
      <c r="X264" s="1">
        <v>-43975</v>
      </c>
      <c r="Y264">
        <v>100</v>
      </c>
      <c r="Z264" t="s">
        <v>340</v>
      </c>
      <c r="AA264">
        <v>0</v>
      </c>
      <c r="AB264" t="str">
        <f>""</f>
        <v/>
      </c>
      <c r="AC264">
        <v>0</v>
      </c>
      <c r="AD264" t="str">
        <f>""</f>
        <v/>
      </c>
      <c r="AE264">
        <v>0</v>
      </c>
      <c r="AF264" t="str">
        <f>""</f>
        <v/>
      </c>
      <c r="AG264">
        <v>0</v>
      </c>
      <c r="AH264" t="str">
        <f>""</f>
        <v/>
      </c>
      <c r="AI264">
        <v>0</v>
      </c>
      <c r="AJ264" t="str">
        <f>""</f>
        <v/>
      </c>
      <c r="AK264">
        <v>0</v>
      </c>
      <c r="AL264" t="str">
        <f>""</f>
        <v/>
      </c>
      <c r="AM264">
        <v>0</v>
      </c>
      <c r="AN264" t="str">
        <f>""</f>
        <v/>
      </c>
      <c r="AO264">
        <v>0</v>
      </c>
      <c r="AP264" t="str">
        <f>""</f>
        <v/>
      </c>
      <c r="AQ264">
        <v>0</v>
      </c>
      <c r="AR264" t="str">
        <f>""</f>
        <v/>
      </c>
      <c r="AS264">
        <v>0</v>
      </c>
      <c r="AT264" t="str">
        <f>""</f>
        <v/>
      </c>
      <c r="AU264" t="s">
        <v>56</v>
      </c>
      <c r="AV264" t="s">
        <v>57</v>
      </c>
      <c r="AW264">
        <v>0</v>
      </c>
      <c r="AX264" t="str">
        <f>""</f>
        <v/>
      </c>
      <c r="AY264">
        <v>2015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</row>
    <row r="265" spans="1:57" x14ac:dyDescent="0.2">
      <c r="A265">
        <v>1621100780</v>
      </c>
      <c r="B265" t="s">
        <v>305</v>
      </c>
      <c r="C265" s="2">
        <v>100000</v>
      </c>
      <c r="D265" s="2"/>
      <c r="E265" s="2"/>
      <c r="F265" s="2"/>
      <c r="G265" s="1">
        <v>31628.75</v>
      </c>
      <c r="H265">
        <v>0</v>
      </c>
      <c r="I265" s="1">
        <v>31628.75</v>
      </c>
      <c r="J265" s="1">
        <v>68371.25</v>
      </c>
      <c r="K265">
        <v>31.62</v>
      </c>
      <c r="L265" s="2">
        <v>100000</v>
      </c>
      <c r="M265" s="1">
        <v>31628.75</v>
      </c>
      <c r="N265">
        <v>0</v>
      </c>
      <c r="O265" s="1">
        <v>31628.75</v>
      </c>
      <c r="P265" s="1">
        <v>68371.25</v>
      </c>
      <c r="Q265">
        <v>31.62</v>
      </c>
      <c r="R265">
        <v>0</v>
      </c>
      <c r="S265">
        <v>0</v>
      </c>
      <c r="T265">
        <v>0</v>
      </c>
      <c r="U265" s="2">
        <v>100000</v>
      </c>
      <c r="V265" s="1">
        <v>68371.25</v>
      </c>
      <c r="W265" s="2">
        <v>100000</v>
      </c>
      <c r="X265" s="1">
        <v>68371.25</v>
      </c>
      <c r="Y265">
        <v>100</v>
      </c>
      <c r="Z265" t="s">
        <v>340</v>
      </c>
      <c r="AA265">
        <v>0</v>
      </c>
      <c r="AB265" t="str">
        <f>""</f>
        <v/>
      </c>
      <c r="AC265">
        <v>0</v>
      </c>
      <c r="AD265" t="str">
        <f>""</f>
        <v/>
      </c>
      <c r="AE265">
        <v>0</v>
      </c>
      <c r="AF265" t="str">
        <f>""</f>
        <v/>
      </c>
      <c r="AG265">
        <v>0</v>
      </c>
      <c r="AH265" t="str">
        <f>""</f>
        <v/>
      </c>
      <c r="AI265">
        <v>0</v>
      </c>
      <c r="AJ265" t="str">
        <f>""</f>
        <v/>
      </c>
      <c r="AK265">
        <v>0</v>
      </c>
      <c r="AL265" t="str">
        <f>""</f>
        <v/>
      </c>
      <c r="AM265">
        <v>0</v>
      </c>
      <c r="AN265" t="str">
        <f>""</f>
        <v/>
      </c>
      <c r="AO265">
        <v>0</v>
      </c>
      <c r="AP265" t="str">
        <f>""</f>
        <v/>
      </c>
      <c r="AQ265">
        <v>0</v>
      </c>
      <c r="AR265" t="str">
        <f>""</f>
        <v/>
      </c>
      <c r="AS265">
        <v>0</v>
      </c>
      <c r="AT265" t="str">
        <f>""</f>
        <v/>
      </c>
      <c r="AU265" t="s">
        <v>56</v>
      </c>
      <c r="AV265" t="s">
        <v>57</v>
      </c>
      <c r="AW265">
        <v>0</v>
      </c>
      <c r="AX265" t="str">
        <f>""</f>
        <v/>
      </c>
      <c r="AY265">
        <v>2015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</row>
    <row r="266" spans="1:57" x14ac:dyDescent="0.2">
      <c r="A266">
        <v>1621100820</v>
      </c>
      <c r="B266" t="s">
        <v>347</v>
      </c>
      <c r="C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100</v>
      </c>
      <c r="Z266" t="s">
        <v>340</v>
      </c>
      <c r="AA266">
        <v>0</v>
      </c>
      <c r="AB266" t="str">
        <f>""</f>
        <v/>
      </c>
      <c r="AC266">
        <v>0</v>
      </c>
      <c r="AD266" t="str">
        <f>""</f>
        <v/>
      </c>
      <c r="AE266">
        <v>0</v>
      </c>
      <c r="AF266" t="str">
        <f>""</f>
        <v/>
      </c>
      <c r="AG266">
        <v>0</v>
      </c>
      <c r="AH266" t="str">
        <f>""</f>
        <v/>
      </c>
      <c r="AI266">
        <v>0</v>
      </c>
      <c r="AJ266" t="str">
        <f>""</f>
        <v/>
      </c>
      <c r="AK266">
        <v>0</v>
      </c>
      <c r="AL266" t="str">
        <f>""</f>
        <v/>
      </c>
      <c r="AM266">
        <v>0</v>
      </c>
      <c r="AN266" t="str">
        <f>""</f>
        <v/>
      </c>
      <c r="AO266">
        <v>0</v>
      </c>
      <c r="AP266" t="str">
        <f>""</f>
        <v/>
      </c>
      <c r="AQ266">
        <v>0</v>
      </c>
      <c r="AR266" t="str">
        <f>""</f>
        <v/>
      </c>
      <c r="AS266">
        <v>0</v>
      </c>
      <c r="AT266" t="str">
        <f>""</f>
        <v/>
      </c>
      <c r="AU266" t="s">
        <v>56</v>
      </c>
      <c r="AV266" t="s">
        <v>57</v>
      </c>
      <c r="AW266">
        <v>0</v>
      </c>
      <c r="AX266" t="str">
        <f>""</f>
        <v/>
      </c>
      <c r="AY266">
        <v>2015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</row>
    <row r="267" spans="1:57" x14ac:dyDescent="0.2">
      <c r="A267">
        <v>1621300110</v>
      </c>
      <c r="B267" t="s">
        <v>348</v>
      </c>
      <c r="C267" s="2">
        <v>792000</v>
      </c>
      <c r="D267" s="2"/>
      <c r="E267" s="2"/>
      <c r="F267" s="2"/>
      <c r="G267" s="1">
        <v>787536.38</v>
      </c>
      <c r="H267">
        <v>0</v>
      </c>
      <c r="I267" s="1">
        <v>787536.38</v>
      </c>
      <c r="J267" s="1">
        <v>4463.62</v>
      </c>
      <c r="K267">
        <v>99.43</v>
      </c>
      <c r="L267" s="2">
        <v>792000</v>
      </c>
      <c r="M267" s="1">
        <v>787536.38</v>
      </c>
      <c r="N267">
        <v>0</v>
      </c>
      <c r="O267" s="1">
        <v>787536.38</v>
      </c>
      <c r="P267" s="1">
        <v>4463.62</v>
      </c>
      <c r="Q267">
        <v>99.43</v>
      </c>
      <c r="R267">
        <v>0</v>
      </c>
      <c r="S267">
        <v>0</v>
      </c>
      <c r="T267">
        <v>0</v>
      </c>
      <c r="U267" s="2">
        <v>792000</v>
      </c>
      <c r="V267" s="1">
        <v>4463.62</v>
      </c>
      <c r="W267" s="2">
        <v>792000</v>
      </c>
      <c r="X267" s="1">
        <v>4463.62</v>
      </c>
      <c r="Y267">
        <v>100</v>
      </c>
      <c r="Z267" t="s">
        <v>340</v>
      </c>
      <c r="AA267">
        <v>0</v>
      </c>
      <c r="AB267" t="str">
        <f>""</f>
        <v/>
      </c>
      <c r="AC267">
        <v>0</v>
      </c>
      <c r="AD267" t="str">
        <f>""</f>
        <v/>
      </c>
      <c r="AE267">
        <v>0</v>
      </c>
      <c r="AF267" t="str">
        <f>""</f>
        <v/>
      </c>
      <c r="AG267">
        <v>0</v>
      </c>
      <c r="AH267" t="str">
        <f>""</f>
        <v/>
      </c>
      <c r="AI267">
        <v>0</v>
      </c>
      <c r="AJ267" t="str">
        <f>""</f>
        <v/>
      </c>
      <c r="AK267">
        <v>0</v>
      </c>
      <c r="AL267" t="str">
        <f>""</f>
        <v/>
      </c>
      <c r="AM267">
        <v>0</v>
      </c>
      <c r="AN267" t="str">
        <f>""</f>
        <v/>
      </c>
      <c r="AO267">
        <v>0</v>
      </c>
      <c r="AP267" t="str">
        <f>""</f>
        <v/>
      </c>
      <c r="AQ267">
        <v>0</v>
      </c>
      <c r="AR267" t="str">
        <f>""</f>
        <v/>
      </c>
      <c r="AS267">
        <v>0</v>
      </c>
      <c r="AT267" t="str">
        <f>""</f>
        <v/>
      </c>
      <c r="AU267" t="s">
        <v>56</v>
      </c>
      <c r="AV267" t="s">
        <v>57</v>
      </c>
      <c r="AW267">
        <v>0</v>
      </c>
      <c r="AX267" t="str">
        <f>""</f>
        <v/>
      </c>
      <c r="AY267">
        <v>2015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</row>
    <row r="268" spans="1:57" x14ac:dyDescent="0.2">
      <c r="A268">
        <v>1621400110</v>
      </c>
      <c r="B268" t="s">
        <v>349</v>
      </c>
      <c r="C268" s="2">
        <v>172000</v>
      </c>
      <c r="D268" s="2"/>
      <c r="E268" s="2"/>
      <c r="F268" s="2"/>
      <c r="G268" s="1">
        <v>171552.34</v>
      </c>
      <c r="H268">
        <v>0</v>
      </c>
      <c r="I268" s="1">
        <v>171552.34</v>
      </c>
      <c r="J268">
        <v>447.66</v>
      </c>
      <c r="K268">
        <v>99.73</v>
      </c>
      <c r="L268" s="2">
        <v>172000</v>
      </c>
      <c r="M268" s="1">
        <v>171552.34</v>
      </c>
      <c r="N268">
        <v>0</v>
      </c>
      <c r="O268" s="1">
        <v>171552.34</v>
      </c>
      <c r="P268">
        <v>447.66</v>
      </c>
      <c r="Q268">
        <v>99.73</v>
      </c>
      <c r="R268">
        <v>0</v>
      </c>
      <c r="S268">
        <v>0</v>
      </c>
      <c r="T268">
        <v>0</v>
      </c>
      <c r="U268" s="2">
        <v>172000</v>
      </c>
      <c r="V268">
        <v>447.66</v>
      </c>
      <c r="W268" s="2">
        <v>172000</v>
      </c>
      <c r="X268">
        <v>447.66</v>
      </c>
      <c r="Y268">
        <v>100</v>
      </c>
      <c r="Z268" t="s">
        <v>340</v>
      </c>
      <c r="AA268">
        <v>0</v>
      </c>
      <c r="AB268" t="str">
        <f>""</f>
        <v/>
      </c>
      <c r="AC268">
        <v>0</v>
      </c>
      <c r="AD268" t="str">
        <f>""</f>
        <v/>
      </c>
      <c r="AE268">
        <v>0</v>
      </c>
      <c r="AF268" t="str">
        <f>""</f>
        <v/>
      </c>
      <c r="AG268">
        <v>0</v>
      </c>
      <c r="AH268" t="str">
        <f>""</f>
        <v/>
      </c>
      <c r="AI268">
        <v>0</v>
      </c>
      <c r="AJ268" t="str">
        <f>""</f>
        <v/>
      </c>
      <c r="AK268">
        <v>0</v>
      </c>
      <c r="AL268" t="str">
        <f>""</f>
        <v/>
      </c>
      <c r="AM268">
        <v>0</v>
      </c>
      <c r="AN268" t="str">
        <f>""</f>
        <v/>
      </c>
      <c r="AO268">
        <v>0</v>
      </c>
      <c r="AP268" t="str">
        <f>""</f>
        <v/>
      </c>
      <c r="AQ268">
        <v>0</v>
      </c>
      <c r="AR268" t="str">
        <f>""</f>
        <v/>
      </c>
      <c r="AS268">
        <v>0</v>
      </c>
      <c r="AT268" t="str">
        <f>""</f>
        <v/>
      </c>
      <c r="AU268" t="s">
        <v>56</v>
      </c>
      <c r="AV268" t="s">
        <v>57</v>
      </c>
      <c r="AW268">
        <v>0</v>
      </c>
      <c r="AX268" t="str">
        <f>""</f>
        <v/>
      </c>
      <c r="AY268">
        <v>2015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</row>
    <row r="269" spans="1:57" x14ac:dyDescent="0.2">
      <c r="A269">
        <v>1623000110</v>
      </c>
      <c r="B269" t="s">
        <v>350</v>
      </c>
      <c r="C269" s="2">
        <v>130000</v>
      </c>
      <c r="D269" s="2"/>
      <c r="E269" s="2"/>
      <c r="F269" s="2"/>
      <c r="G269" s="1">
        <v>134004.35</v>
      </c>
      <c r="H269">
        <v>0</v>
      </c>
      <c r="I269" s="1">
        <v>134004.35</v>
      </c>
      <c r="J269" s="1">
        <v>-4004.35</v>
      </c>
      <c r="K269">
        <v>103.08</v>
      </c>
      <c r="L269" s="2">
        <v>130000</v>
      </c>
      <c r="M269" s="1">
        <v>134004.35</v>
      </c>
      <c r="N269">
        <v>0</v>
      </c>
      <c r="O269" s="1">
        <v>134004.35</v>
      </c>
      <c r="P269" s="1">
        <v>-4004.35</v>
      </c>
      <c r="Q269">
        <v>103.08</v>
      </c>
      <c r="R269">
        <v>0</v>
      </c>
      <c r="S269">
        <v>0</v>
      </c>
      <c r="T269">
        <v>0</v>
      </c>
      <c r="U269" s="2">
        <v>130000</v>
      </c>
      <c r="V269" s="1">
        <v>-4004.35</v>
      </c>
      <c r="W269" s="2">
        <v>130000</v>
      </c>
      <c r="X269" s="1">
        <v>-4004.35</v>
      </c>
      <c r="Y269">
        <v>0</v>
      </c>
      <c r="Z269" t="str">
        <f>""</f>
        <v/>
      </c>
      <c r="AA269">
        <v>0</v>
      </c>
      <c r="AB269" t="str">
        <f>""</f>
        <v/>
      </c>
      <c r="AC269">
        <v>0</v>
      </c>
      <c r="AD269" t="str">
        <f>""</f>
        <v/>
      </c>
      <c r="AE269">
        <v>0</v>
      </c>
      <c r="AF269" t="str">
        <f>""</f>
        <v/>
      </c>
      <c r="AG269">
        <v>0</v>
      </c>
      <c r="AH269" t="str">
        <f>""</f>
        <v/>
      </c>
      <c r="AI269">
        <v>0</v>
      </c>
      <c r="AJ269" t="str">
        <f>""</f>
        <v/>
      </c>
      <c r="AK269">
        <v>0</v>
      </c>
      <c r="AL269" t="str">
        <f>""</f>
        <v/>
      </c>
      <c r="AM269">
        <v>0</v>
      </c>
      <c r="AN269" t="str">
        <f>""</f>
        <v/>
      </c>
      <c r="AO269">
        <v>0</v>
      </c>
      <c r="AP269" t="str">
        <f>""</f>
        <v/>
      </c>
      <c r="AQ269">
        <v>0</v>
      </c>
      <c r="AR269" t="str">
        <f>""</f>
        <v/>
      </c>
      <c r="AS269">
        <v>0</v>
      </c>
      <c r="AT269" t="str">
        <f>""</f>
        <v/>
      </c>
      <c r="AU269" t="s">
        <v>56</v>
      </c>
      <c r="AV269" t="s">
        <v>57</v>
      </c>
      <c r="AW269">
        <v>0</v>
      </c>
      <c r="AX269" t="str">
        <f>""</f>
        <v/>
      </c>
      <c r="AY269">
        <v>2015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</row>
    <row r="270" spans="1:57" x14ac:dyDescent="0.2">
      <c r="A270">
        <v>1623100110</v>
      </c>
      <c r="B270" t="s">
        <v>351</v>
      </c>
      <c r="C270" s="2">
        <v>870000</v>
      </c>
      <c r="D270" s="2"/>
      <c r="E270" s="2"/>
      <c r="F270" s="2"/>
      <c r="G270" s="1">
        <v>853979.79</v>
      </c>
      <c r="H270">
        <v>0</v>
      </c>
      <c r="I270" s="1">
        <v>853979.79</v>
      </c>
      <c r="J270" s="1">
        <v>16020.21</v>
      </c>
      <c r="K270">
        <v>98.15</v>
      </c>
      <c r="L270" s="2">
        <v>870000</v>
      </c>
      <c r="M270" s="1">
        <v>853979.79</v>
      </c>
      <c r="N270">
        <v>0</v>
      </c>
      <c r="O270" s="1">
        <v>853979.79</v>
      </c>
      <c r="P270" s="1">
        <v>16020.21</v>
      </c>
      <c r="Q270">
        <v>98.15</v>
      </c>
      <c r="R270">
        <v>0</v>
      </c>
      <c r="S270">
        <v>0</v>
      </c>
      <c r="T270">
        <v>0</v>
      </c>
      <c r="U270" s="2">
        <v>870000</v>
      </c>
      <c r="V270" s="1">
        <v>16020.21</v>
      </c>
      <c r="W270" s="2">
        <v>870000</v>
      </c>
      <c r="X270" s="1">
        <v>16020.21</v>
      </c>
      <c r="Y270">
        <v>110</v>
      </c>
      <c r="Z270" t="s">
        <v>352</v>
      </c>
      <c r="AA270">
        <v>0</v>
      </c>
      <c r="AB270" t="str">
        <f>""</f>
        <v/>
      </c>
      <c r="AC270">
        <v>0</v>
      </c>
      <c r="AD270" t="str">
        <f>""</f>
        <v/>
      </c>
      <c r="AE270">
        <v>0</v>
      </c>
      <c r="AF270" t="str">
        <f>""</f>
        <v/>
      </c>
      <c r="AG270">
        <v>0</v>
      </c>
      <c r="AH270" t="str">
        <f>""</f>
        <v/>
      </c>
      <c r="AI270">
        <v>0</v>
      </c>
      <c r="AJ270" t="str">
        <f>""</f>
        <v/>
      </c>
      <c r="AK270">
        <v>0</v>
      </c>
      <c r="AL270" t="str">
        <f>""</f>
        <v/>
      </c>
      <c r="AM270">
        <v>0</v>
      </c>
      <c r="AN270" t="str">
        <f>""</f>
        <v/>
      </c>
      <c r="AO270">
        <v>0</v>
      </c>
      <c r="AP270" t="str">
        <f>""</f>
        <v/>
      </c>
      <c r="AQ270">
        <v>0</v>
      </c>
      <c r="AR270" t="str">
        <f>""</f>
        <v/>
      </c>
      <c r="AS270">
        <v>0</v>
      </c>
      <c r="AT270" t="str">
        <f>""</f>
        <v/>
      </c>
      <c r="AU270" t="s">
        <v>56</v>
      </c>
      <c r="AV270" t="s">
        <v>57</v>
      </c>
      <c r="AW270">
        <v>0</v>
      </c>
      <c r="AX270" t="str">
        <f>""</f>
        <v/>
      </c>
      <c r="AY270">
        <v>2015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</row>
    <row r="271" spans="1:57" x14ac:dyDescent="0.2">
      <c r="A271">
        <v>1623100521</v>
      </c>
      <c r="B271" t="s">
        <v>353</v>
      </c>
      <c r="C271" s="2">
        <v>1000</v>
      </c>
      <c r="D271" s="2"/>
      <c r="E271" s="2"/>
      <c r="F271" s="2"/>
      <c r="G271" s="1">
        <v>1900</v>
      </c>
      <c r="H271">
        <v>0</v>
      </c>
      <c r="I271" s="1">
        <v>1900</v>
      </c>
      <c r="J271">
        <v>-900</v>
      </c>
      <c r="K271">
        <v>190</v>
      </c>
      <c r="L271" s="2">
        <v>1000</v>
      </c>
      <c r="M271" s="1">
        <v>1900</v>
      </c>
      <c r="N271">
        <v>0</v>
      </c>
      <c r="O271" s="1">
        <v>1900</v>
      </c>
      <c r="P271">
        <v>-900</v>
      </c>
      <c r="Q271">
        <v>190</v>
      </c>
      <c r="R271">
        <v>0</v>
      </c>
      <c r="S271">
        <v>0</v>
      </c>
      <c r="T271">
        <v>0</v>
      </c>
      <c r="U271" s="2">
        <v>1000</v>
      </c>
      <c r="V271">
        <v>-900</v>
      </c>
      <c r="W271" s="2">
        <v>1000</v>
      </c>
      <c r="X271">
        <v>-900</v>
      </c>
      <c r="Y271">
        <v>110</v>
      </c>
      <c r="Z271" t="s">
        <v>352</v>
      </c>
      <c r="AA271">
        <v>0</v>
      </c>
      <c r="AB271" t="str">
        <f>""</f>
        <v/>
      </c>
      <c r="AC271">
        <v>0</v>
      </c>
      <c r="AD271" t="str">
        <f>""</f>
        <v/>
      </c>
      <c r="AE271">
        <v>0</v>
      </c>
      <c r="AF271" t="str">
        <f>""</f>
        <v/>
      </c>
      <c r="AG271">
        <v>0</v>
      </c>
      <c r="AH271" t="str">
        <f>""</f>
        <v/>
      </c>
      <c r="AI271">
        <v>0</v>
      </c>
      <c r="AJ271" t="str">
        <f>""</f>
        <v/>
      </c>
      <c r="AK271">
        <v>0</v>
      </c>
      <c r="AL271" t="str">
        <f>""</f>
        <v/>
      </c>
      <c r="AM271">
        <v>0</v>
      </c>
      <c r="AN271" t="str">
        <f>""</f>
        <v/>
      </c>
      <c r="AO271">
        <v>0</v>
      </c>
      <c r="AP271" t="str">
        <f>""</f>
        <v/>
      </c>
      <c r="AQ271">
        <v>0</v>
      </c>
      <c r="AR271" t="str">
        <f>""</f>
        <v/>
      </c>
      <c r="AS271">
        <v>0</v>
      </c>
      <c r="AT271" t="str">
        <f>""</f>
        <v/>
      </c>
      <c r="AU271" t="s">
        <v>56</v>
      </c>
      <c r="AV271" t="s">
        <v>57</v>
      </c>
      <c r="AW271">
        <v>0</v>
      </c>
      <c r="AX271" t="str">
        <f>""</f>
        <v/>
      </c>
      <c r="AY271">
        <v>2015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</row>
    <row r="272" spans="1:57" x14ac:dyDescent="0.2">
      <c r="A272">
        <v>1623100540</v>
      </c>
      <c r="B272" t="s">
        <v>354</v>
      </c>
      <c r="C272" s="2">
        <v>61000</v>
      </c>
      <c r="D272" s="2"/>
      <c r="E272" s="2"/>
      <c r="F272" s="2"/>
      <c r="G272" s="1">
        <v>61009.68</v>
      </c>
      <c r="H272">
        <v>0</v>
      </c>
      <c r="I272" s="1">
        <v>61009.68</v>
      </c>
      <c r="J272">
        <v>-9.68</v>
      </c>
      <c r="K272">
        <v>100.01</v>
      </c>
      <c r="L272" s="2">
        <v>61000</v>
      </c>
      <c r="M272" s="1">
        <v>61009.68</v>
      </c>
      <c r="N272">
        <v>0</v>
      </c>
      <c r="O272" s="1">
        <v>61009.68</v>
      </c>
      <c r="P272">
        <v>-9.68</v>
      </c>
      <c r="Q272">
        <v>100.01</v>
      </c>
      <c r="R272">
        <v>0</v>
      </c>
      <c r="S272">
        <v>0</v>
      </c>
      <c r="T272">
        <v>0</v>
      </c>
      <c r="U272" s="2">
        <v>61000</v>
      </c>
      <c r="V272">
        <v>-9.68</v>
      </c>
      <c r="W272" s="2">
        <v>61000</v>
      </c>
      <c r="X272">
        <v>-9.68</v>
      </c>
      <c r="Y272">
        <v>110</v>
      </c>
      <c r="Z272" t="s">
        <v>352</v>
      </c>
      <c r="AA272">
        <v>0</v>
      </c>
      <c r="AB272" t="str">
        <f>""</f>
        <v/>
      </c>
      <c r="AC272">
        <v>0</v>
      </c>
      <c r="AD272" t="str">
        <f>""</f>
        <v/>
      </c>
      <c r="AE272">
        <v>0</v>
      </c>
      <c r="AF272" t="str">
        <f>""</f>
        <v/>
      </c>
      <c r="AG272">
        <v>0</v>
      </c>
      <c r="AH272" t="str">
        <f>""</f>
        <v/>
      </c>
      <c r="AI272">
        <v>0</v>
      </c>
      <c r="AJ272" t="str">
        <f>""</f>
        <v/>
      </c>
      <c r="AK272">
        <v>0</v>
      </c>
      <c r="AL272" t="str">
        <f>""</f>
        <v/>
      </c>
      <c r="AM272">
        <v>0</v>
      </c>
      <c r="AN272" t="str">
        <f>""</f>
        <v/>
      </c>
      <c r="AO272">
        <v>0</v>
      </c>
      <c r="AP272" t="str">
        <f>""</f>
        <v/>
      </c>
      <c r="AQ272">
        <v>0</v>
      </c>
      <c r="AR272" t="str">
        <f>""</f>
        <v/>
      </c>
      <c r="AS272">
        <v>0</v>
      </c>
      <c r="AT272" t="str">
        <f>""</f>
        <v/>
      </c>
      <c r="AU272" t="s">
        <v>56</v>
      </c>
      <c r="AV272" t="s">
        <v>57</v>
      </c>
      <c r="AW272">
        <v>0</v>
      </c>
      <c r="AX272" t="str">
        <f>""</f>
        <v/>
      </c>
      <c r="AY272">
        <v>2015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</row>
    <row r="273" spans="1:57" x14ac:dyDescent="0.2">
      <c r="A273">
        <v>1623100560</v>
      </c>
      <c r="B273" t="s">
        <v>303</v>
      </c>
      <c r="C273" s="2">
        <v>8000</v>
      </c>
      <c r="D273" s="2"/>
      <c r="E273" s="2"/>
      <c r="F273" s="2"/>
      <c r="G273" s="1">
        <v>5771.1</v>
      </c>
      <c r="H273">
        <v>2</v>
      </c>
      <c r="I273" s="1">
        <v>5773.1</v>
      </c>
      <c r="J273" s="1">
        <v>2226.9</v>
      </c>
      <c r="K273">
        <v>72.16</v>
      </c>
      <c r="L273" s="2">
        <v>8000</v>
      </c>
      <c r="M273" s="1">
        <v>5771.1</v>
      </c>
      <c r="N273">
        <v>2</v>
      </c>
      <c r="O273" s="1">
        <v>5773.1</v>
      </c>
      <c r="P273" s="1">
        <v>2226.9</v>
      </c>
      <c r="Q273">
        <v>72.16</v>
      </c>
      <c r="R273">
        <v>0</v>
      </c>
      <c r="S273">
        <v>0</v>
      </c>
      <c r="T273">
        <v>0</v>
      </c>
      <c r="U273" s="2">
        <v>8000</v>
      </c>
      <c r="V273" s="1">
        <v>2226.9</v>
      </c>
      <c r="W273" s="2">
        <v>8000</v>
      </c>
      <c r="X273" s="1">
        <v>2226.9</v>
      </c>
      <c r="Y273">
        <v>110</v>
      </c>
      <c r="Z273" t="s">
        <v>352</v>
      </c>
      <c r="AA273">
        <v>0</v>
      </c>
      <c r="AB273" t="str">
        <f>""</f>
        <v/>
      </c>
      <c r="AC273">
        <v>0</v>
      </c>
      <c r="AD273" t="str">
        <f>""</f>
        <v/>
      </c>
      <c r="AE273">
        <v>0</v>
      </c>
      <c r="AF273" t="str">
        <f>""</f>
        <v/>
      </c>
      <c r="AG273">
        <v>0</v>
      </c>
      <c r="AH273" t="str">
        <f>""</f>
        <v/>
      </c>
      <c r="AI273">
        <v>0</v>
      </c>
      <c r="AJ273" t="str">
        <f>""</f>
        <v/>
      </c>
      <c r="AK273">
        <v>0</v>
      </c>
      <c r="AL273" t="str">
        <f>""</f>
        <v/>
      </c>
      <c r="AM273">
        <v>0</v>
      </c>
      <c r="AN273" t="str">
        <f>""</f>
        <v/>
      </c>
      <c r="AO273">
        <v>0</v>
      </c>
      <c r="AP273" t="str">
        <f>""</f>
        <v/>
      </c>
      <c r="AQ273">
        <v>0</v>
      </c>
      <c r="AR273" t="str">
        <f>""</f>
        <v/>
      </c>
      <c r="AS273">
        <v>0</v>
      </c>
      <c r="AT273" t="str">
        <f>""</f>
        <v/>
      </c>
      <c r="AU273" t="s">
        <v>56</v>
      </c>
      <c r="AV273" t="s">
        <v>57</v>
      </c>
      <c r="AW273">
        <v>0</v>
      </c>
      <c r="AX273" t="str">
        <f>""</f>
        <v/>
      </c>
      <c r="AY273">
        <v>2015</v>
      </c>
      <c r="AZ273">
        <v>0</v>
      </c>
      <c r="BA273">
        <v>0</v>
      </c>
      <c r="BB273">
        <v>2</v>
      </c>
      <c r="BC273">
        <v>0</v>
      </c>
      <c r="BD273">
        <v>0</v>
      </c>
      <c r="BE273">
        <v>0</v>
      </c>
    </row>
    <row r="274" spans="1:57" x14ac:dyDescent="0.2">
      <c r="A274">
        <v>1623100740</v>
      </c>
      <c r="B274" t="s">
        <v>355</v>
      </c>
      <c r="C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110</v>
      </c>
      <c r="Z274" t="s">
        <v>352</v>
      </c>
      <c r="AA274">
        <v>0</v>
      </c>
      <c r="AB274" t="str">
        <f>""</f>
        <v/>
      </c>
      <c r="AC274">
        <v>0</v>
      </c>
      <c r="AD274" t="str">
        <f>""</f>
        <v/>
      </c>
      <c r="AE274">
        <v>0</v>
      </c>
      <c r="AF274" t="str">
        <f>""</f>
        <v/>
      </c>
      <c r="AG274">
        <v>0</v>
      </c>
      <c r="AH274" t="str">
        <f>""</f>
        <v/>
      </c>
      <c r="AI274">
        <v>0</v>
      </c>
      <c r="AJ274" t="str">
        <f>""</f>
        <v/>
      </c>
      <c r="AK274">
        <v>0</v>
      </c>
      <c r="AL274" t="str">
        <f>""</f>
        <v/>
      </c>
      <c r="AM274">
        <v>0</v>
      </c>
      <c r="AN274" t="str">
        <f>""</f>
        <v/>
      </c>
      <c r="AO274">
        <v>0</v>
      </c>
      <c r="AP274" t="str">
        <f>""</f>
        <v/>
      </c>
      <c r="AQ274">
        <v>0</v>
      </c>
      <c r="AR274" t="str">
        <f>""</f>
        <v/>
      </c>
      <c r="AS274">
        <v>0</v>
      </c>
      <c r="AT274" t="str">
        <f>""</f>
        <v/>
      </c>
      <c r="AU274" t="s">
        <v>56</v>
      </c>
      <c r="AV274" t="s">
        <v>57</v>
      </c>
      <c r="AW274">
        <v>0</v>
      </c>
      <c r="AX274" t="str">
        <f>""</f>
        <v/>
      </c>
      <c r="AY274">
        <v>2015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</row>
    <row r="275" spans="1:57" x14ac:dyDescent="0.2">
      <c r="A275">
        <v>1623100750</v>
      </c>
      <c r="B275" t="s">
        <v>356</v>
      </c>
      <c r="C275">
        <v>0</v>
      </c>
      <c r="G275" s="1">
        <v>71843</v>
      </c>
      <c r="H275">
        <v>0</v>
      </c>
      <c r="I275" s="1">
        <v>71843</v>
      </c>
      <c r="J275" s="1">
        <v>-71843</v>
      </c>
      <c r="K275">
        <v>0</v>
      </c>
      <c r="L275">
        <v>0</v>
      </c>
      <c r="M275" s="1">
        <v>71843</v>
      </c>
      <c r="N275">
        <v>0</v>
      </c>
      <c r="O275" s="1">
        <v>71843</v>
      </c>
      <c r="P275" s="1">
        <v>-71843</v>
      </c>
      <c r="Q275">
        <v>0</v>
      </c>
      <c r="R275">
        <v>0</v>
      </c>
      <c r="S275">
        <v>0</v>
      </c>
      <c r="T275">
        <v>0</v>
      </c>
      <c r="U275">
        <v>0</v>
      </c>
      <c r="V275" s="1">
        <v>-71843</v>
      </c>
      <c r="W275">
        <v>0</v>
      </c>
      <c r="X275" s="1">
        <v>-71843</v>
      </c>
      <c r="Y275">
        <v>110</v>
      </c>
      <c r="Z275" t="s">
        <v>352</v>
      </c>
      <c r="AA275">
        <v>0</v>
      </c>
      <c r="AB275" t="str">
        <f>""</f>
        <v/>
      </c>
      <c r="AC275">
        <v>0</v>
      </c>
      <c r="AD275" t="str">
        <f>""</f>
        <v/>
      </c>
      <c r="AE275">
        <v>0</v>
      </c>
      <c r="AF275" t="str">
        <f>""</f>
        <v/>
      </c>
      <c r="AG275">
        <v>0</v>
      </c>
      <c r="AH275" t="str">
        <f>""</f>
        <v/>
      </c>
      <c r="AI275">
        <v>0</v>
      </c>
      <c r="AJ275" t="str">
        <f>""</f>
        <v/>
      </c>
      <c r="AK275">
        <v>0</v>
      </c>
      <c r="AL275" t="str">
        <f>""</f>
        <v/>
      </c>
      <c r="AM275">
        <v>0</v>
      </c>
      <c r="AN275" t="str">
        <f>""</f>
        <v/>
      </c>
      <c r="AO275">
        <v>0</v>
      </c>
      <c r="AP275" t="str">
        <f>""</f>
        <v/>
      </c>
      <c r="AQ275">
        <v>0</v>
      </c>
      <c r="AR275" t="str">
        <f>""</f>
        <v/>
      </c>
      <c r="AS275">
        <v>0</v>
      </c>
      <c r="AT275" t="str">
        <f>""</f>
        <v/>
      </c>
      <c r="AU275" t="s">
        <v>56</v>
      </c>
      <c r="AV275" t="s">
        <v>57</v>
      </c>
      <c r="AW275">
        <v>0</v>
      </c>
      <c r="AX275" t="str">
        <f>""</f>
        <v/>
      </c>
      <c r="AY275">
        <v>2015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</row>
    <row r="276" spans="1:57" x14ac:dyDescent="0.2">
      <c r="A276">
        <v>1623100760</v>
      </c>
      <c r="B276" t="s">
        <v>357</v>
      </c>
      <c r="C276" s="2">
        <v>1500000</v>
      </c>
      <c r="D276" s="2"/>
      <c r="E276" s="2"/>
      <c r="F276" s="2"/>
      <c r="G276" s="1">
        <v>1763879.94</v>
      </c>
      <c r="H276">
        <v>0</v>
      </c>
      <c r="I276" s="1">
        <v>1763879.94</v>
      </c>
      <c r="J276" s="1">
        <v>-263879.94</v>
      </c>
      <c r="K276">
        <v>117.59</v>
      </c>
      <c r="L276" s="2">
        <v>1500000</v>
      </c>
      <c r="M276" s="1">
        <v>1763879.94</v>
      </c>
      <c r="N276">
        <v>0</v>
      </c>
      <c r="O276" s="1">
        <v>1763879.94</v>
      </c>
      <c r="P276" s="1">
        <v>-263879.94</v>
      </c>
      <c r="Q276">
        <v>117.59</v>
      </c>
      <c r="R276">
        <v>0</v>
      </c>
      <c r="S276">
        <v>0</v>
      </c>
      <c r="T276">
        <v>0</v>
      </c>
      <c r="U276" s="2">
        <v>1500000</v>
      </c>
      <c r="V276" s="1">
        <v>-263879.94</v>
      </c>
      <c r="W276" s="2">
        <v>1500000</v>
      </c>
      <c r="X276" s="1">
        <v>-263879.94</v>
      </c>
      <c r="Y276">
        <v>0</v>
      </c>
      <c r="Z276" t="str">
        <f>""</f>
        <v/>
      </c>
      <c r="AA276">
        <v>0</v>
      </c>
      <c r="AB276" t="str">
        <f>""</f>
        <v/>
      </c>
      <c r="AC276">
        <v>0</v>
      </c>
      <c r="AD276" t="str">
        <f>""</f>
        <v/>
      </c>
      <c r="AE276">
        <v>0</v>
      </c>
      <c r="AF276" t="str">
        <f>""</f>
        <v/>
      </c>
      <c r="AG276">
        <v>0</v>
      </c>
      <c r="AH276" t="str">
        <f>""</f>
        <v/>
      </c>
      <c r="AI276">
        <v>0</v>
      </c>
      <c r="AJ276" t="str">
        <f>""</f>
        <v/>
      </c>
      <c r="AK276">
        <v>0</v>
      </c>
      <c r="AL276" t="str">
        <f>""</f>
        <v/>
      </c>
      <c r="AM276">
        <v>0</v>
      </c>
      <c r="AN276" t="str">
        <f>""</f>
        <v/>
      </c>
      <c r="AO276">
        <v>0</v>
      </c>
      <c r="AP276" t="str">
        <f>""</f>
        <v/>
      </c>
      <c r="AQ276">
        <v>0</v>
      </c>
      <c r="AR276" t="str">
        <f>""</f>
        <v/>
      </c>
      <c r="AS276">
        <v>0</v>
      </c>
      <c r="AT276" t="str">
        <f>""</f>
        <v/>
      </c>
      <c r="AU276" t="s">
        <v>56</v>
      </c>
      <c r="AV276" t="s">
        <v>57</v>
      </c>
      <c r="AW276">
        <v>0</v>
      </c>
      <c r="AX276" t="str">
        <f>""</f>
        <v/>
      </c>
      <c r="AY276">
        <v>2015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</row>
    <row r="277" spans="1:57" x14ac:dyDescent="0.2">
      <c r="A277">
        <v>1623100780</v>
      </c>
      <c r="B277" t="s">
        <v>305</v>
      </c>
      <c r="C277" s="2">
        <v>8000</v>
      </c>
      <c r="D277" s="2"/>
      <c r="E277" s="2"/>
      <c r="F277" s="2"/>
      <c r="G277" s="1">
        <v>14444</v>
      </c>
      <c r="H277">
        <v>0</v>
      </c>
      <c r="I277" s="1">
        <v>14444</v>
      </c>
      <c r="J277" s="1">
        <v>-6444</v>
      </c>
      <c r="K277">
        <v>180.55</v>
      </c>
      <c r="L277" s="2">
        <v>8000</v>
      </c>
      <c r="M277" s="1">
        <v>14444</v>
      </c>
      <c r="N277">
        <v>0</v>
      </c>
      <c r="O277" s="1">
        <v>14444</v>
      </c>
      <c r="P277" s="1">
        <v>-6444</v>
      </c>
      <c r="Q277">
        <v>180.55</v>
      </c>
      <c r="R277">
        <v>0</v>
      </c>
      <c r="S277">
        <v>0</v>
      </c>
      <c r="T277">
        <v>0</v>
      </c>
      <c r="U277" s="2">
        <v>8000</v>
      </c>
      <c r="V277" s="1">
        <v>-6444</v>
      </c>
      <c r="W277" s="2">
        <v>8000</v>
      </c>
      <c r="X277" s="1">
        <v>-6444</v>
      </c>
      <c r="Y277">
        <v>110</v>
      </c>
      <c r="Z277" t="s">
        <v>352</v>
      </c>
      <c r="AA277">
        <v>0</v>
      </c>
      <c r="AB277" t="str">
        <f>""</f>
        <v/>
      </c>
      <c r="AC277">
        <v>0</v>
      </c>
      <c r="AD277" t="str">
        <f>""</f>
        <v/>
      </c>
      <c r="AE277">
        <v>0</v>
      </c>
      <c r="AF277" t="str">
        <f>""</f>
        <v/>
      </c>
      <c r="AG277">
        <v>0</v>
      </c>
      <c r="AH277" t="str">
        <f>""</f>
        <v/>
      </c>
      <c r="AI277">
        <v>0</v>
      </c>
      <c r="AJ277" t="str">
        <f>""</f>
        <v/>
      </c>
      <c r="AK277">
        <v>0</v>
      </c>
      <c r="AL277" t="str">
        <f>""</f>
        <v/>
      </c>
      <c r="AM277">
        <v>0</v>
      </c>
      <c r="AN277" t="str">
        <f>""</f>
        <v/>
      </c>
      <c r="AO277">
        <v>0</v>
      </c>
      <c r="AP277" t="str">
        <f>""</f>
        <v/>
      </c>
      <c r="AQ277">
        <v>0</v>
      </c>
      <c r="AR277" t="str">
        <f>""</f>
        <v/>
      </c>
      <c r="AS277">
        <v>0</v>
      </c>
      <c r="AT277" t="str">
        <f>""</f>
        <v/>
      </c>
      <c r="AU277" t="s">
        <v>56</v>
      </c>
      <c r="AV277" t="s">
        <v>57</v>
      </c>
      <c r="AW277">
        <v>0</v>
      </c>
      <c r="AX277" t="str">
        <f>""</f>
        <v/>
      </c>
      <c r="AY277">
        <v>2015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</row>
    <row r="278" spans="1:57" x14ac:dyDescent="0.2">
      <c r="A278">
        <v>1631000610</v>
      </c>
      <c r="B278" t="s">
        <v>358</v>
      </c>
      <c r="C278" s="2">
        <v>655000</v>
      </c>
      <c r="D278" s="2"/>
      <c r="E278" s="2"/>
      <c r="F278" s="2"/>
      <c r="G278" s="1">
        <v>669647.06999999995</v>
      </c>
      <c r="H278">
        <v>0</v>
      </c>
      <c r="I278" s="1">
        <v>669647.06999999995</v>
      </c>
      <c r="J278" s="1">
        <v>-14647.07</v>
      </c>
      <c r="K278">
        <v>102.23</v>
      </c>
      <c r="L278" s="2">
        <v>655000</v>
      </c>
      <c r="M278" s="1">
        <v>669647.06999999995</v>
      </c>
      <c r="N278">
        <v>0</v>
      </c>
      <c r="O278" s="1">
        <v>669647.06999999995</v>
      </c>
      <c r="P278" s="1">
        <v>-14647.07</v>
      </c>
      <c r="Q278">
        <v>102.23</v>
      </c>
      <c r="R278">
        <v>0</v>
      </c>
      <c r="S278">
        <v>0</v>
      </c>
      <c r="T278">
        <v>0</v>
      </c>
      <c r="U278" s="2">
        <v>655000</v>
      </c>
      <c r="V278" s="1">
        <v>-14647.07</v>
      </c>
      <c r="W278" s="2">
        <v>655000</v>
      </c>
      <c r="X278" s="1">
        <v>-14647.07</v>
      </c>
      <c r="Y278">
        <v>120</v>
      </c>
      <c r="Z278" t="s">
        <v>359</v>
      </c>
      <c r="AA278">
        <v>0</v>
      </c>
      <c r="AB278" t="str">
        <f>""</f>
        <v/>
      </c>
      <c r="AC278">
        <v>0</v>
      </c>
      <c r="AD278" t="str">
        <f>""</f>
        <v/>
      </c>
      <c r="AE278">
        <v>0</v>
      </c>
      <c r="AF278" t="str">
        <f>""</f>
        <v/>
      </c>
      <c r="AG278">
        <v>0</v>
      </c>
      <c r="AH278" t="str">
        <f>""</f>
        <v/>
      </c>
      <c r="AI278">
        <v>0</v>
      </c>
      <c r="AJ278" t="str">
        <f>""</f>
        <v/>
      </c>
      <c r="AK278">
        <v>0</v>
      </c>
      <c r="AL278" t="str">
        <f>""</f>
        <v/>
      </c>
      <c r="AM278">
        <v>0</v>
      </c>
      <c r="AN278" t="str">
        <f>""</f>
        <v/>
      </c>
      <c r="AO278">
        <v>0</v>
      </c>
      <c r="AP278" t="str">
        <f>""</f>
        <v/>
      </c>
      <c r="AQ278">
        <v>0</v>
      </c>
      <c r="AR278" t="str">
        <f>""</f>
        <v/>
      </c>
      <c r="AS278">
        <v>0</v>
      </c>
      <c r="AT278" t="str">
        <f>""</f>
        <v/>
      </c>
      <c r="AU278" t="s">
        <v>56</v>
      </c>
      <c r="AV278" t="s">
        <v>57</v>
      </c>
      <c r="AW278">
        <v>0</v>
      </c>
      <c r="AX278" t="str">
        <f>""</f>
        <v/>
      </c>
      <c r="AY278">
        <v>2015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</row>
    <row r="279" spans="1:57" x14ac:dyDescent="0.2">
      <c r="A279">
        <v>1632000620</v>
      </c>
      <c r="B279" t="s">
        <v>360</v>
      </c>
      <c r="C279" s="2">
        <v>450000</v>
      </c>
      <c r="D279" s="2"/>
      <c r="E279" s="2"/>
      <c r="F279" s="2"/>
      <c r="G279" s="1">
        <v>650723.79</v>
      </c>
      <c r="H279">
        <v>0</v>
      </c>
      <c r="I279" s="1">
        <v>650723.79</v>
      </c>
      <c r="J279" s="1">
        <v>-200723.79</v>
      </c>
      <c r="K279">
        <v>144.6</v>
      </c>
      <c r="L279" s="2">
        <v>450000</v>
      </c>
      <c r="M279" s="1">
        <v>650723.79</v>
      </c>
      <c r="N279">
        <v>0</v>
      </c>
      <c r="O279" s="1">
        <v>650723.79</v>
      </c>
      <c r="P279" s="1">
        <v>-200723.79</v>
      </c>
      <c r="Q279">
        <v>144.6</v>
      </c>
      <c r="R279">
        <v>0</v>
      </c>
      <c r="S279">
        <v>0</v>
      </c>
      <c r="T279">
        <v>0</v>
      </c>
      <c r="U279" s="2">
        <v>450000</v>
      </c>
      <c r="V279" s="1">
        <v>-200723.79</v>
      </c>
      <c r="W279" s="2">
        <v>450000</v>
      </c>
      <c r="X279" s="1">
        <v>-200723.79</v>
      </c>
      <c r="Y279">
        <v>120</v>
      </c>
      <c r="Z279" t="s">
        <v>359</v>
      </c>
      <c r="AA279">
        <v>0</v>
      </c>
      <c r="AB279" t="str">
        <f>""</f>
        <v/>
      </c>
      <c r="AC279">
        <v>0</v>
      </c>
      <c r="AD279" t="str">
        <f>""</f>
        <v/>
      </c>
      <c r="AE279">
        <v>0</v>
      </c>
      <c r="AF279" t="str">
        <f>""</f>
        <v/>
      </c>
      <c r="AG279">
        <v>0</v>
      </c>
      <c r="AH279" t="str">
        <f>""</f>
        <v/>
      </c>
      <c r="AI279">
        <v>0</v>
      </c>
      <c r="AJ279" t="str">
        <f>""</f>
        <v/>
      </c>
      <c r="AK279">
        <v>0</v>
      </c>
      <c r="AL279" t="str">
        <f>""</f>
        <v/>
      </c>
      <c r="AM279">
        <v>0</v>
      </c>
      <c r="AN279" t="str">
        <f>""</f>
        <v/>
      </c>
      <c r="AO279">
        <v>0</v>
      </c>
      <c r="AP279" t="str">
        <f>""</f>
        <v/>
      </c>
      <c r="AQ279">
        <v>0</v>
      </c>
      <c r="AR279" t="str">
        <f>""</f>
        <v/>
      </c>
      <c r="AS279">
        <v>0</v>
      </c>
      <c r="AT279" t="str">
        <f>""</f>
        <v/>
      </c>
      <c r="AU279" t="s">
        <v>56</v>
      </c>
      <c r="AV279" t="s">
        <v>57</v>
      </c>
      <c r="AW279">
        <v>0</v>
      </c>
      <c r="AX279" t="str">
        <f>""</f>
        <v/>
      </c>
      <c r="AY279">
        <v>2015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</row>
    <row r="280" spans="1:57" x14ac:dyDescent="0.2">
      <c r="A280">
        <v>1648000691</v>
      </c>
      <c r="B280" t="s">
        <v>361</v>
      </c>
      <c r="C280" s="2">
        <v>2900000</v>
      </c>
      <c r="D280" s="2"/>
      <c r="E280" s="2"/>
      <c r="F280" s="2"/>
      <c r="G280" s="1">
        <v>2865809.48</v>
      </c>
      <c r="H280">
        <v>0</v>
      </c>
      <c r="I280" s="1">
        <v>2865809.48</v>
      </c>
      <c r="J280" s="1">
        <v>34190.519999999997</v>
      </c>
      <c r="K280">
        <v>98.82</v>
      </c>
      <c r="L280" s="2">
        <v>2900000</v>
      </c>
      <c r="M280" s="1">
        <v>2865809.48</v>
      </c>
      <c r="N280">
        <v>0</v>
      </c>
      <c r="O280" s="1">
        <v>2865809.48</v>
      </c>
      <c r="P280" s="1">
        <v>34190.519999999997</v>
      </c>
      <c r="Q280">
        <v>98.82</v>
      </c>
      <c r="R280">
        <v>0</v>
      </c>
      <c r="S280">
        <v>0</v>
      </c>
      <c r="T280">
        <v>0</v>
      </c>
      <c r="U280" s="2">
        <v>2900000</v>
      </c>
      <c r="V280" s="1">
        <v>34190.519999999997</v>
      </c>
      <c r="W280" s="2">
        <v>2900000</v>
      </c>
      <c r="X280" s="1">
        <v>34190.519999999997</v>
      </c>
      <c r="Y280">
        <v>130</v>
      </c>
      <c r="Z280" t="s">
        <v>362</v>
      </c>
      <c r="AA280">
        <v>0</v>
      </c>
      <c r="AB280" t="str">
        <f>""</f>
        <v/>
      </c>
      <c r="AC280">
        <v>0</v>
      </c>
      <c r="AD280" t="str">
        <f>""</f>
        <v/>
      </c>
      <c r="AE280">
        <v>0</v>
      </c>
      <c r="AF280" t="str">
        <f>""</f>
        <v/>
      </c>
      <c r="AG280">
        <v>0</v>
      </c>
      <c r="AH280" t="str">
        <f>""</f>
        <v/>
      </c>
      <c r="AI280">
        <v>0</v>
      </c>
      <c r="AJ280" t="str">
        <f>""</f>
        <v/>
      </c>
      <c r="AK280">
        <v>0</v>
      </c>
      <c r="AL280" t="str">
        <f>""</f>
        <v/>
      </c>
      <c r="AM280">
        <v>0</v>
      </c>
      <c r="AN280" t="str">
        <f>""</f>
        <v/>
      </c>
      <c r="AO280">
        <v>0</v>
      </c>
      <c r="AP280" t="str">
        <f>""</f>
        <v/>
      </c>
      <c r="AQ280">
        <v>0</v>
      </c>
      <c r="AR280" t="str">
        <f>""</f>
        <v/>
      </c>
      <c r="AS280">
        <v>0</v>
      </c>
      <c r="AT280" t="str">
        <f>""</f>
        <v/>
      </c>
      <c r="AU280" t="s">
        <v>56</v>
      </c>
      <c r="AV280" t="s">
        <v>57</v>
      </c>
      <c r="AW280">
        <v>0</v>
      </c>
      <c r="AX280" t="str">
        <f>""</f>
        <v/>
      </c>
      <c r="AY280">
        <v>2015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</row>
    <row r="281" spans="1:57" x14ac:dyDescent="0.2">
      <c r="A281">
        <v>1648000692</v>
      </c>
      <c r="B281" t="s">
        <v>363</v>
      </c>
      <c r="C281" s="2">
        <v>575000</v>
      </c>
      <c r="D281" s="2"/>
      <c r="E281" s="2"/>
      <c r="F281" s="2"/>
      <c r="G281" s="1">
        <v>573596.82999999996</v>
      </c>
      <c r="H281">
        <v>0</v>
      </c>
      <c r="I281" s="1">
        <v>573596.82999999996</v>
      </c>
      <c r="J281" s="1">
        <v>1403.17</v>
      </c>
      <c r="K281">
        <v>99.75</v>
      </c>
      <c r="L281" s="2">
        <v>575000</v>
      </c>
      <c r="M281" s="1">
        <v>573596.82999999996</v>
      </c>
      <c r="N281">
        <v>0</v>
      </c>
      <c r="O281" s="1">
        <v>573596.82999999996</v>
      </c>
      <c r="P281" s="1">
        <v>1403.17</v>
      </c>
      <c r="Q281">
        <v>99.75</v>
      </c>
      <c r="R281">
        <v>0</v>
      </c>
      <c r="S281">
        <v>0</v>
      </c>
      <c r="T281">
        <v>0</v>
      </c>
      <c r="U281" s="2">
        <v>575000</v>
      </c>
      <c r="V281" s="1">
        <v>1403.17</v>
      </c>
      <c r="W281" s="2">
        <v>575000</v>
      </c>
      <c r="X281" s="1">
        <v>1403.17</v>
      </c>
      <c r="Y281">
        <v>130</v>
      </c>
      <c r="Z281" t="s">
        <v>362</v>
      </c>
      <c r="AA281">
        <v>0</v>
      </c>
      <c r="AB281" t="str">
        <f>""</f>
        <v/>
      </c>
      <c r="AC281">
        <v>0</v>
      </c>
      <c r="AD281" t="str">
        <f>""</f>
        <v/>
      </c>
      <c r="AE281">
        <v>0</v>
      </c>
      <c r="AF281" t="str">
        <f>""</f>
        <v/>
      </c>
      <c r="AG281">
        <v>0</v>
      </c>
      <c r="AH281" t="str">
        <f>""</f>
        <v/>
      </c>
      <c r="AI281">
        <v>0</v>
      </c>
      <c r="AJ281" t="str">
        <f>""</f>
        <v/>
      </c>
      <c r="AK281">
        <v>0</v>
      </c>
      <c r="AL281" t="str">
        <f>""</f>
        <v/>
      </c>
      <c r="AM281">
        <v>0</v>
      </c>
      <c r="AN281" t="str">
        <f>""</f>
        <v/>
      </c>
      <c r="AO281">
        <v>0</v>
      </c>
      <c r="AP281" t="str">
        <f>""</f>
        <v/>
      </c>
      <c r="AQ281">
        <v>0</v>
      </c>
      <c r="AR281" t="str">
        <f>""</f>
        <v/>
      </c>
      <c r="AS281">
        <v>0</v>
      </c>
      <c r="AT281" t="str">
        <f>""</f>
        <v/>
      </c>
      <c r="AU281" t="s">
        <v>56</v>
      </c>
      <c r="AV281" t="s">
        <v>57</v>
      </c>
      <c r="AW281">
        <v>0</v>
      </c>
      <c r="AX281" t="str">
        <f>""</f>
        <v/>
      </c>
      <c r="AY281">
        <v>2015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</row>
    <row r="282" spans="1:57" x14ac:dyDescent="0.2">
      <c r="A282">
        <v>1648000693</v>
      </c>
      <c r="B282" t="s">
        <v>364</v>
      </c>
      <c r="C282" s="2">
        <v>475000</v>
      </c>
      <c r="D282" s="2"/>
      <c r="E282" s="2"/>
      <c r="F282" s="2"/>
      <c r="G282" s="1">
        <v>445049.9</v>
      </c>
      <c r="H282">
        <v>0</v>
      </c>
      <c r="I282" s="1">
        <v>445049.9</v>
      </c>
      <c r="J282" s="1">
        <v>29950.1</v>
      </c>
      <c r="K282">
        <v>93.69</v>
      </c>
      <c r="L282" s="2">
        <v>475000</v>
      </c>
      <c r="M282" s="1">
        <v>445049.9</v>
      </c>
      <c r="N282">
        <v>0</v>
      </c>
      <c r="O282" s="1">
        <v>445049.9</v>
      </c>
      <c r="P282" s="1">
        <v>29950.1</v>
      </c>
      <c r="Q282">
        <v>93.69</v>
      </c>
      <c r="R282">
        <v>0</v>
      </c>
      <c r="S282">
        <v>0</v>
      </c>
      <c r="T282">
        <v>0</v>
      </c>
      <c r="U282" s="2">
        <v>475000</v>
      </c>
      <c r="V282" s="1">
        <v>29950.1</v>
      </c>
      <c r="W282" s="2">
        <v>475000</v>
      </c>
      <c r="X282" s="1">
        <v>29950.1</v>
      </c>
      <c r="Y282">
        <v>130</v>
      </c>
      <c r="Z282" t="s">
        <v>362</v>
      </c>
      <c r="AA282">
        <v>0</v>
      </c>
      <c r="AB282" t="str">
        <f>""</f>
        <v/>
      </c>
      <c r="AC282">
        <v>0</v>
      </c>
      <c r="AD282" t="str">
        <f>""</f>
        <v/>
      </c>
      <c r="AE282">
        <v>0</v>
      </c>
      <c r="AF282" t="str">
        <f>""</f>
        <v/>
      </c>
      <c r="AG282">
        <v>0</v>
      </c>
      <c r="AH282" t="str">
        <f>""</f>
        <v/>
      </c>
      <c r="AI282">
        <v>0</v>
      </c>
      <c r="AJ282" t="str">
        <f>""</f>
        <v/>
      </c>
      <c r="AK282">
        <v>0</v>
      </c>
      <c r="AL282" t="str">
        <f>""</f>
        <v/>
      </c>
      <c r="AM282">
        <v>0</v>
      </c>
      <c r="AN282" t="str">
        <f>""</f>
        <v/>
      </c>
      <c r="AO282">
        <v>0</v>
      </c>
      <c r="AP282" t="str">
        <f>""</f>
        <v/>
      </c>
      <c r="AQ282">
        <v>0</v>
      </c>
      <c r="AR282" t="str">
        <f>""</f>
        <v/>
      </c>
      <c r="AS282">
        <v>0</v>
      </c>
      <c r="AT282" t="str">
        <f>""</f>
        <v/>
      </c>
      <c r="AU282" t="s">
        <v>56</v>
      </c>
      <c r="AV282" t="s">
        <v>57</v>
      </c>
      <c r="AW282">
        <v>0</v>
      </c>
      <c r="AX282" t="str">
        <f>""</f>
        <v/>
      </c>
      <c r="AY282">
        <v>2015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</row>
    <row r="283" spans="1:57" x14ac:dyDescent="0.2">
      <c r="A283">
        <v>1649100691</v>
      </c>
      <c r="B283" t="s">
        <v>365</v>
      </c>
      <c r="C283">
        <v>0</v>
      </c>
      <c r="G283">
        <v>14</v>
      </c>
      <c r="H283">
        <v>0</v>
      </c>
      <c r="I283">
        <v>14</v>
      </c>
      <c r="J283">
        <v>-14</v>
      </c>
      <c r="K283">
        <v>0</v>
      </c>
      <c r="L283">
        <v>0</v>
      </c>
      <c r="M283">
        <v>14</v>
      </c>
      <c r="N283">
        <v>0</v>
      </c>
      <c r="O283">
        <v>14</v>
      </c>
      <c r="P283">
        <v>-14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-14</v>
      </c>
      <c r="W283">
        <v>0</v>
      </c>
      <c r="X283">
        <v>-14</v>
      </c>
      <c r="Y283">
        <v>130</v>
      </c>
      <c r="Z283" t="s">
        <v>362</v>
      </c>
      <c r="AA283">
        <v>0</v>
      </c>
      <c r="AB283" t="str">
        <f>""</f>
        <v/>
      </c>
      <c r="AC283">
        <v>0</v>
      </c>
      <c r="AD283" t="str">
        <f>""</f>
        <v/>
      </c>
      <c r="AE283">
        <v>0</v>
      </c>
      <c r="AF283" t="str">
        <f>""</f>
        <v/>
      </c>
      <c r="AG283">
        <v>0</v>
      </c>
      <c r="AH283" t="str">
        <f>""</f>
        <v/>
      </c>
      <c r="AI283">
        <v>0</v>
      </c>
      <c r="AJ283" t="str">
        <f>""</f>
        <v/>
      </c>
      <c r="AK283">
        <v>0</v>
      </c>
      <c r="AL283" t="str">
        <f>""</f>
        <v/>
      </c>
      <c r="AM283">
        <v>0</v>
      </c>
      <c r="AN283" t="str">
        <f>""</f>
        <v/>
      </c>
      <c r="AO283">
        <v>0</v>
      </c>
      <c r="AP283" t="str">
        <f>""</f>
        <v/>
      </c>
      <c r="AQ283">
        <v>0</v>
      </c>
      <c r="AR283" t="str">
        <f>""</f>
        <v/>
      </c>
      <c r="AS283">
        <v>0</v>
      </c>
      <c r="AT283" t="str">
        <f>""</f>
        <v/>
      </c>
      <c r="AU283" t="s">
        <v>56</v>
      </c>
      <c r="AV283" t="s">
        <v>57</v>
      </c>
      <c r="AW283">
        <v>0</v>
      </c>
      <c r="AX283" t="str">
        <f>""</f>
        <v/>
      </c>
      <c r="AY283">
        <v>2015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</row>
    <row r="284" spans="1:57" x14ac:dyDescent="0.2">
      <c r="A284">
        <v>1649100692</v>
      </c>
      <c r="B284" t="s">
        <v>366</v>
      </c>
      <c r="C284">
        <v>0</v>
      </c>
      <c r="G284">
        <v>0.14000000000000001</v>
      </c>
      <c r="H284">
        <v>0</v>
      </c>
      <c r="I284">
        <v>0.14000000000000001</v>
      </c>
      <c r="J284">
        <v>-0.14000000000000001</v>
      </c>
      <c r="K284">
        <v>0</v>
      </c>
      <c r="L284">
        <v>0</v>
      </c>
      <c r="M284">
        <v>0.14000000000000001</v>
      </c>
      <c r="N284">
        <v>0</v>
      </c>
      <c r="O284">
        <v>0.14000000000000001</v>
      </c>
      <c r="P284">
        <v>-0.14000000000000001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-0.14000000000000001</v>
      </c>
      <c r="W284">
        <v>0</v>
      </c>
      <c r="X284">
        <v>-0.14000000000000001</v>
      </c>
      <c r="Y284">
        <v>130</v>
      </c>
      <c r="Z284" t="s">
        <v>362</v>
      </c>
      <c r="AA284">
        <v>0</v>
      </c>
      <c r="AB284" t="str">
        <f>""</f>
        <v/>
      </c>
      <c r="AC284">
        <v>0</v>
      </c>
      <c r="AD284" t="str">
        <f>""</f>
        <v/>
      </c>
      <c r="AE284">
        <v>0</v>
      </c>
      <c r="AF284" t="str">
        <f>""</f>
        <v/>
      </c>
      <c r="AG284">
        <v>0</v>
      </c>
      <c r="AH284" t="str">
        <f>""</f>
        <v/>
      </c>
      <c r="AI284">
        <v>0</v>
      </c>
      <c r="AJ284" t="str">
        <f>""</f>
        <v/>
      </c>
      <c r="AK284">
        <v>0</v>
      </c>
      <c r="AL284" t="str">
        <f>""</f>
        <v/>
      </c>
      <c r="AM284">
        <v>0</v>
      </c>
      <c r="AN284" t="str">
        <f>""</f>
        <v/>
      </c>
      <c r="AO284">
        <v>0</v>
      </c>
      <c r="AP284" t="str">
        <f>""</f>
        <v/>
      </c>
      <c r="AQ284">
        <v>0</v>
      </c>
      <c r="AR284" t="str">
        <f>""</f>
        <v/>
      </c>
      <c r="AS284">
        <v>0</v>
      </c>
      <c r="AT284" t="str">
        <f>""</f>
        <v/>
      </c>
      <c r="AU284" t="s">
        <v>56</v>
      </c>
      <c r="AV284" t="s">
        <v>57</v>
      </c>
      <c r="AW284">
        <v>0</v>
      </c>
      <c r="AX284" t="str">
        <f>""</f>
        <v/>
      </c>
      <c r="AY284">
        <v>2015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</row>
    <row r="285" spans="1:57" x14ac:dyDescent="0.2">
      <c r="A285">
        <v>1649100693</v>
      </c>
      <c r="B285" t="s">
        <v>367</v>
      </c>
      <c r="C285">
        <v>0</v>
      </c>
      <c r="G285" s="1">
        <v>9394.48</v>
      </c>
      <c r="H285">
        <v>0</v>
      </c>
      <c r="I285" s="1">
        <v>9394.48</v>
      </c>
      <c r="J285" s="1">
        <v>-9394.48</v>
      </c>
      <c r="K285">
        <v>0</v>
      </c>
      <c r="L285">
        <v>0</v>
      </c>
      <c r="M285" s="1">
        <v>9394.48</v>
      </c>
      <c r="N285">
        <v>0</v>
      </c>
      <c r="O285" s="1">
        <v>9394.48</v>
      </c>
      <c r="P285" s="1">
        <v>-9394.48</v>
      </c>
      <c r="Q285">
        <v>0</v>
      </c>
      <c r="R285">
        <v>0</v>
      </c>
      <c r="S285">
        <v>0</v>
      </c>
      <c r="T285">
        <v>0</v>
      </c>
      <c r="U285">
        <v>0</v>
      </c>
      <c r="V285" s="1">
        <v>-9394.48</v>
      </c>
      <c r="W285">
        <v>0</v>
      </c>
      <c r="X285" s="1">
        <v>-9394.48</v>
      </c>
      <c r="Y285">
        <v>130</v>
      </c>
      <c r="Z285" t="s">
        <v>362</v>
      </c>
      <c r="AA285">
        <v>0</v>
      </c>
      <c r="AB285" t="str">
        <f>""</f>
        <v/>
      </c>
      <c r="AC285">
        <v>0</v>
      </c>
      <c r="AD285" t="str">
        <f>""</f>
        <v/>
      </c>
      <c r="AE285">
        <v>0</v>
      </c>
      <c r="AF285" t="str">
        <f>""</f>
        <v/>
      </c>
      <c r="AG285">
        <v>0</v>
      </c>
      <c r="AH285" t="str">
        <f>""</f>
        <v/>
      </c>
      <c r="AI285">
        <v>0</v>
      </c>
      <c r="AJ285" t="str">
        <f>""</f>
        <v/>
      </c>
      <c r="AK285">
        <v>0</v>
      </c>
      <c r="AL285" t="str">
        <f>""</f>
        <v/>
      </c>
      <c r="AM285">
        <v>0</v>
      </c>
      <c r="AN285" t="str">
        <f>""</f>
        <v/>
      </c>
      <c r="AO285">
        <v>0</v>
      </c>
      <c r="AP285" t="str">
        <f>""</f>
        <v/>
      </c>
      <c r="AQ285">
        <v>0</v>
      </c>
      <c r="AR285" t="str">
        <f>""</f>
        <v/>
      </c>
      <c r="AS285">
        <v>0</v>
      </c>
      <c r="AT285" t="str">
        <f>""</f>
        <v/>
      </c>
      <c r="AU285" t="s">
        <v>56</v>
      </c>
      <c r="AV285" t="s">
        <v>57</v>
      </c>
      <c r="AW285">
        <v>0</v>
      </c>
      <c r="AX285" t="str">
        <f>""</f>
        <v/>
      </c>
      <c r="AY285">
        <v>2015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</row>
    <row r="286" spans="1:57" x14ac:dyDescent="0.2">
      <c r="A286">
        <v>1711000110</v>
      </c>
      <c r="B286" t="s">
        <v>368</v>
      </c>
      <c r="C286" s="2">
        <v>158000</v>
      </c>
      <c r="D286" s="2"/>
      <c r="E286" s="2"/>
      <c r="F286" s="2"/>
      <c r="G286" s="1">
        <v>156269.42000000001</v>
      </c>
      <c r="H286">
        <v>0</v>
      </c>
      <c r="I286" s="1">
        <v>156269.42000000001</v>
      </c>
      <c r="J286" s="1">
        <v>1730.58</v>
      </c>
      <c r="K286">
        <v>98.9</v>
      </c>
      <c r="L286" s="2">
        <v>158000</v>
      </c>
      <c r="M286" s="1">
        <v>156269.42000000001</v>
      </c>
      <c r="N286">
        <v>0</v>
      </c>
      <c r="O286" s="1">
        <v>156269.42000000001</v>
      </c>
      <c r="P286" s="1">
        <v>1730.58</v>
      </c>
      <c r="Q286">
        <v>98.9</v>
      </c>
      <c r="R286">
        <v>0</v>
      </c>
      <c r="S286">
        <v>0</v>
      </c>
      <c r="T286">
        <v>0</v>
      </c>
      <c r="U286" s="2">
        <v>158000</v>
      </c>
      <c r="V286" s="1">
        <v>1730.58</v>
      </c>
      <c r="W286" s="2">
        <v>158000</v>
      </c>
      <c r="X286" s="1">
        <v>1730.58</v>
      </c>
      <c r="Y286">
        <v>140</v>
      </c>
      <c r="Z286" t="s">
        <v>77</v>
      </c>
      <c r="AA286">
        <v>0</v>
      </c>
      <c r="AB286" t="str">
        <f>""</f>
        <v/>
      </c>
      <c r="AC286">
        <v>0</v>
      </c>
      <c r="AD286" t="str">
        <f>""</f>
        <v/>
      </c>
      <c r="AE286">
        <v>0</v>
      </c>
      <c r="AF286" t="str">
        <f>""</f>
        <v/>
      </c>
      <c r="AG286">
        <v>0</v>
      </c>
      <c r="AH286" t="str">
        <f>""</f>
        <v/>
      </c>
      <c r="AI286">
        <v>0</v>
      </c>
      <c r="AJ286" t="str">
        <f>""</f>
        <v/>
      </c>
      <c r="AK286">
        <v>0</v>
      </c>
      <c r="AL286" t="str">
        <f>""</f>
        <v/>
      </c>
      <c r="AM286">
        <v>0</v>
      </c>
      <c r="AN286" t="str">
        <f>""</f>
        <v/>
      </c>
      <c r="AO286">
        <v>0</v>
      </c>
      <c r="AP286" t="str">
        <f>""</f>
        <v/>
      </c>
      <c r="AQ286">
        <v>0</v>
      </c>
      <c r="AR286" t="str">
        <f>""</f>
        <v/>
      </c>
      <c r="AS286">
        <v>0</v>
      </c>
      <c r="AT286" t="str">
        <f>""</f>
        <v/>
      </c>
      <c r="AU286" t="s">
        <v>56</v>
      </c>
      <c r="AV286" t="s">
        <v>57</v>
      </c>
      <c r="AW286">
        <v>0</v>
      </c>
      <c r="AX286" t="str">
        <f>""</f>
        <v/>
      </c>
      <c r="AY286">
        <v>2015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</row>
    <row r="287" spans="1:57" x14ac:dyDescent="0.2">
      <c r="A287">
        <v>1711000410</v>
      </c>
      <c r="B287" t="s">
        <v>369</v>
      </c>
      <c r="C287" s="2">
        <v>28000</v>
      </c>
      <c r="D287" s="2"/>
      <c r="E287" s="2"/>
      <c r="F287" s="2"/>
      <c r="G287" s="1">
        <v>18576</v>
      </c>
      <c r="H287">
        <v>0</v>
      </c>
      <c r="I287" s="1">
        <v>18576</v>
      </c>
      <c r="J287" s="1">
        <v>9424</v>
      </c>
      <c r="K287">
        <v>66.34</v>
      </c>
      <c r="L287" s="2">
        <v>28000</v>
      </c>
      <c r="M287" s="1">
        <v>18576</v>
      </c>
      <c r="N287">
        <v>0</v>
      </c>
      <c r="O287" s="1">
        <v>18576</v>
      </c>
      <c r="P287" s="1">
        <v>9424</v>
      </c>
      <c r="Q287">
        <v>66.34</v>
      </c>
      <c r="R287">
        <v>0</v>
      </c>
      <c r="S287">
        <v>0</v>
      </c>
      <c r="T287">
        <v>0</v>
      </c>
      <c r="U287" s="2">
        <v>28000</v>
      </c>
      <c r="V287" s="1">
        <v>9424</v>
      </c>
      <c r="W287" s="2">
        <v>28000</v>
      </c>
      <c r="X287" s="1">
        <v>9424</v>
      </c>
      <c r="Y287">
        <v>140</v>
      </c>
      <c r="Z287" t="s">
        <v>77</v>
      </c>
      <c r="AA287">
        <v>0</v>
      </c>
      <c r="AB287" t="str">
        <f>""</f>
        <v/>
      </c>
      <c r="AC287">
        <v>0</v>
      </c>
      <c r="AD287" t="str">
        <f>""</f>
        <v/>
      </c>
      <c r="AE287">
        <v>0</v>
      </c>
      <c r="AF287" t="str">
        <f>""</f>
        <v/>
      </c>
      <c r="AG287">
        <v>0</v>
      </c>
      <c r="AH287" t="str">
        <f>""</f>
        <v/>
      </c>
      <c r="AI287">
        <v>0</v>
      </c>
      <c r="AJ287" t="str">
        <f>""</f>
        <v/>
      </c>
      <c r="AK287">
        <v>0</v>
      </c>
      <c r="AL287" t="str">
        <f>""</f>
        <v/>
      </c>
      <c r="AM287">
        <v>0</v>
      </c>
      <c r="AN287" t="str">
        <f>""</f>
        <v/>
      </c>
      <c r="AO287">
        <v>0</v>
      </c>
      <c r="AP287" t="str">
        <f>""</f>
        <v/>
      </c>
      <c r="AQ287">
        <v>0</v>
      </c>
      <c r="AR287" t="str">
        <f>""</f>
        <v/>
      </c>
      <c r="AS287">
        <v>0</v>
      </c>
      <c r="AT287" t="str">
        <f>""</f>
        <v/>
      </c>
      <c r="AU287" t="s">
        <v>56</v>
      </c>
      <c r="AV287" t="s">
        <v>57</v>
      </c>
      <c r="AW287">
        <v>0</v>
      </c>
      <c r="AX287" t="str">
        <f>""</f>
        <v/>
      </c>
      <c r="AY287">
        <v>2015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</row>
    <row r="288" spans="1:57" x14ac:dyDescent="0.2">
      <c r="A288">
        <v>1711000521</v>
      </c>
      <c r="B288" t="s">
        <v>312</v>
      </c>
      <c r="C288">
        <v>0</v>
      </c>
      <c r="G288" s="1">
        <v>2200</v>
      </c>
      <c r="H288">
        <v>0</v>
      </c>
      <c r="I288" s="1">
        <v>2200</v>
      </c>
      <c r="J288" s="1">
        <v>-2200</v>
      </c>
      <c r="K288">
        <v>0</v>
      </c>
      <c r="L288">
        <v>0</v>
      </c>
      <c r="M288" s="1">
        <v>2200</v>
      </c>
      <c r="N288">
        <v>0</v>
      </c>
      <c r="O288" s="1">
        <v>2200</v>
      </c>
      <c r="P288" s="1">
        <v>-2200</v>
      </c>
      <c r="Q288">
        <v>0</v>
      </c>
      <c r="R288">
        <v>0</v>
      </c>
      <c r="S288">
        <v>0</v>
      </c>
      <c r="T288">
        <v>0</v>
      </c>
      <c r="U288">
        <v>0</v>
      </c>
      <c r="V288" s="1">
        <v>-2200</v>
      </c>
      <c r="W288">
        <v>0</v>
      </c>
      <c r="X288" s="1">
        <v>-2200</v>
      </c>
      <c r="Y288">
        <v>140</v>
      </c>
      <c r="Z288" t="s">
        <v>77</v>
      </c>
      <c r="AA288">
        <v>0</v>
      </c>
      <c r="AB288" t="str">
        <f>""</f>
        <v/>
      </c>
      <c r="AC288">
        <v>0</v>
      </c>
      <c r="AD288" t="str">
        <f>""</f>
        <v/>
      </c>
      <c r="AE288">
        <v>0</v>
      </c>
      <c r="AF288" t="str">
        <f>""</f>
        <v/>
      </c>
      <c r="AG288">
        <v>0</v>
      </c>
      <c r="AH288" t="str">
        <f>""</f>
        <v/>
      </c>
      <c r="AI288">
        <v>0</v>
      </c>
      <c r="AJ288" t="str">
        <f>""</f>
        <v/>
      </c>
      <c r="AK288">
        <v>0</v>
      </c>
      <c r="AL288" t="str">
        <f>""</f>
        <v/>
      </c>
      <c r="AM288">
        <v>0</v>
      </c>
      <c r="AN288" t="str">
        <f>""</f>
        <v/>
      </c>
      <c r="AO288">
        <v>0</v>
      </c>
      <c r="AP288" t="str">
        <f>""</f>
        <v/>
      </c>
      <c r="AQ288">
        <v>0</v>
      </c>
      <c r="AR288" t="str">
        <f>""</f>
        <v/>
      </c>
      <c r="AS288">
        <v>0</v>
      </c>
      <c r="AT288" t="str">
        <f>""</f>
        <v/>
      </c>
      <c r="AU288" t="s">
        <v>56</v>
      </c>
      <c r="AV288" t="s">
        <v>57</v>
      </c>
      <c r="AW288">
        <v>0</v>
      </c>
      <c r="AX288" t="str">
        <f>""</f>
        <v/>
      </c>
      <c r="AY288">
        <v>2015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</row>
    <row r="289" spans="1:57" x14ac:dyDescent="0.2">
      <c r="A289">
        <v>1711000540</v>
      </c>
      <c r="B289" t="s">
        <v>301</v>
      </c>
      <c r="C289" s="2">
        <v>8000</v>
      </c>
      <c r="D289" s="2"/>
      <c r="E289" s="2"/>
      <c r="F289" s="2"/>
      <c r="G289" s="1">
        <v>11346</v>
      </c>
      <c r="H289">
        <v>0</v>
      </c>
      <c r="I289" s="1">
        <v>11346</v>
      </c>
      <c r="J289" s="1">
        <v>-3346</v>
      </c>
      <c r="K289">
        <v>141.82</v>
      </c>
      <c r="L289" s="2">
        <v>8000</v>
      </c>
      <c r="M289" s="1">
        <v>11346</v>
      </c>
      <c r="N289">
        <v>0</v>
      </c>
      <c r="O289" s="1">
        <v>11346</v>
      </c>
      <c r="P289" s="1">
        <v>-3346</v>
      </c>
      <c r="Q289">
        <v>141.82</v>
      </c>
      <c r="R289">
        <v>0</v>
      </c>
      <c r="S289">
        <v>0</v>
      </c>
      <c r="T289">
        <v>0</v>
      </c>
      <c r="U289" s="2">
        <v>8000</v>
      </c>
      <c r="V289" s="1">
        <v>-3346</v>
      </c>
      <c r="W289" s="2">
        <v>8000</v>
      </c>
      <c r="X289" s="1">
        <v>-3346</v>
      </c>
      <c r="Y289">
        <v>140</v>
      </c>
      <c r="Z289" t="s">
        <v>77</v>
      </c>
      <c r="AA289">
        <v>0</v>
      </c>
      <c r="AB289" t="str">
        <f>""</f>
        <v/>
      </c>
      <c r="AC289">
        <v>0</v>
      </c>
      <c r="AD289" t="str">
        <f>""</f>
        <v/>
      </c>
      <c r="AE289">
        <v>0</v>
      </c>
      <c r="AF289" t="str">
        <f>""</f>
        <v/>
      </c>
      <c r="AG289">
        <v>0</v>
      </c>
      <c r="AH289" t="str">
        <f>""</f>
        <v/>
      </c>
      <c r="AI289">
        <v>0</v>
      </c>
      <c r="AJ289" t="str">
        <f>""</f>
        <v/>
      </c>
      <c r="AK289">
        <v>0</v>
      </c>
      <c r="AL289" t="str">
        <f>""</f>
        <v/>
      </c>
      <c r="AM289">
        <v>0</v>
      </c>
      <c r="AN289" t="str">
        <f>""</f>
        <v/>
      </c>
      <c r="AO289">
        <v>0</v>
      </c>
      <c r="AP289" t="str">
        <f>""</f>
        <v/>
      </c>
      <c r="AQ289">
        <v>0</v>
      </c>
      <c r="AR289" t="str">
        <f>""</f>
        <v/>
      </c>
      <c r="AS289">
        <v>0</v>
      </c>
      <c r="AT289" t="str">
        <f>""</f>
        <v/>
      </c>
      <c r="AU289" t="s">
        <v>56</v>
      </c>
      <c r="AV289" t="s">
        <v>57</v>
      </c>
      <c r="AW289">
        <v>0</v>
      </c>
      <c r="AX289" t="str">
        <f>""</f>
        <v/>
      </c>
      <c r="AY289">
        <v>2015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</row>
    <row r="290" spans="1:57" x14ac:dyDescent="0.2">
      <c r="A290">
        <v>1711000560</v>
      </c>
      <c r="B290" t="s">
        <v>370</v>
      </c>
      <c r="C290">
        <v>0</v>
      </c>
      <c r="G290">
        <v>85</v>
      </c>
      <c r="H290">
        <v>0</v>
      </c>
      <c r="I290">
        <v>85</v>
      </c>
      <c r="J290">
        <v>-85</v>
      </c>
      <c r="K290">
        <v>0</v>
      </c>
      <c r="L290">
        <v>0</v>
      </c>
      <c r="M290">
        <v>85</v>
      </c>
      <c r="N290">
        <v>0</v>
      </c>
      <c r="O290">
        <v>85</v>
      </c>
      <c r="P290">
        <v>-85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-85</v>
      </c>
      <c r="W290">
        <v>0</v>
      </c>
      <c r="X290">
        <v>-85</v>
      </c>
      <c r="Y290">
        <v>140</v>
      </c>
      <c r="Z290" t="s">
        <v>77</v>
      </c>
      <c r="AA290">
        <v>0</v>
      </c>
      <c r="AB290" t="str">
        <f>""</f>
        <v/>
      </c>
      <c r="AC290">
        <v>0</v>
      </c>
      <c r="AD290" t="str">
        <f>""</f>
        <v/>
      </c>
      <c r="AE290">
        <v>0</v>
      </c>
      <c r="AF290" t="str">
        <f>""</f>
        <v/>
      </c>
      <c r="AG290">
        <v>0</v>
      </c>
      <c r="AH290" t="str">
        <f>""</f>
        <v/>
      </c>
      <c r="AI290">
        <v>0</v>
      </c>
      <c r="AJ290" t="str">
        <f>""</f>
        <v/>
      </c>
      <c r="AK290">
        <v>0</v>
      </c>
      <c r="AL290" t="str">
        <f>""</f>
        <v/>
      </c>
      <c r="AM290">
        <v>0</v>
      </c>
      <c r="AN290" t="str">
        <f>""</f>
        <v/>
      </c>
      <c r="AO290">
        <v>0</v>
      </c>
      <c r="AP290" t="str">
        <f>""</f>
        <v/>
      </c>
      <c r="AQ290">
        <v>0</v>
      </c>
      <c r="AR290" t="str">
        <f>""</f>
        <v/>
      </c>
      <c r="AS290">
        <v>0</v>
      </c>
      <c r="AT290" t="str">
        <f>""</f>
        <v/>
      </c>
      <c r="AU290" t="s">
        <v>56</v>
      </c>
      <c r="AV290" t="s">
        <v>57</v>
      </c>
      <c r="AW290">
        <v>0</v>
      </c>
      <c r="AX290" t="str">
        <f>""</f>
        <v/>
      </c>
      <c r="AY290">
        <v>2015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</row>
    <row r="291" spans="1:57" x14ac:dyDescent="0.2">
      <c r="A291">
        <v>1711000740</v>
      </c>
      <c r="B291" t="s">
        <v>371</v>
      </c>
      <c r="C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140</v>
      </c>
      <c r="Z291" t="s">
        <v>77</v>
      </c>
      <c r="AA291">
        <v>0</v>
      </c>
      <c r="AB291" t="str">
        <f>""</f>
        <v/>
      </c>
      <c r="AC291">
        <v>0</v>
      </c>
      <c r="AD291" t="str">
        <f>""</f>
        <v/>
      </c>
      <c r="AE291">
        <v>0</v>
      </c>
      <c r="AF291" t="str">
        <f>""</f>
        <v/>
      </c>
      <c r="AG291">
        <v>0</v>
      </c>
      <c r="AH291" t="str">
        <f>""</f>
        <v/>
      </c>
      <c r="AI291">
        <v>0</v>
      </c>
      <c r="AJ291" t="str">
        <f>""</f>
        <v/>
      </c>
      <c r="AK291">
        <v>0</v>
      </c>
      <c r="AL291" t="str">
        <f>""</f>
        <v/>
      </c>
      <c r="AM291">
        <v>0</v>
      </c>
      <c r="AN291" t="str">
        <f>""</f>
        <v/>
      </c>
      <c r="AO291">
        <v>0</v>
      </c>
      <c r="AP291" t="str">
        <f>""</f>
        <v/>
      </c>
      <c r="AQ291">
        <v>0</v>
      </c>
      <c r="AR291" t="str">
        <f>""</f>
        <v/>
      </c>
      <c r="AS291">
        <v>0</v>
      </c>
      <c r="AT291" t="str">
        <f>""</f>
        <v/>
      </c>
      <c r="AU291" t="s">
        <v>56</v>
      </c>
      <c r="AV291" t="s">
        <v>57</v>
      </c>
      <c r="AW291">
        <v>0</v>
      </c>
      <c r="AX291" t="str">
        <f>""</f>
        <v/>
      </c>
      <c r="AY291">
        <v>2015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</row>
    <row r="292" spans="1:57" x14ac:dyDescent="0.2">
      <c r="A292">
        <v>1711000780</v>
      </c>
      <c r="B292" t="s">
        <v>372</v>
      </c>
      <c r="C292" s="2">
        <v>56000</v>
      </c>
      <c r="D292" s="2"/>
      <c r="E292" s="2"/>
      <c r="F292" s="2"/>
      <c r="G292" s="1">
        <v>43150.57</v>
      </c>
      <c r="H292" s="1">
        <v>2574</v>
      </c>
      <c r="I292" s="1">
        <v>45724.57</v>
      </c>
      <c r="J292" s="1">
        <v>10275.43</v>
      </c>
      <c r="K292">
        <v>81.650000000000006</v>
      </c>
      <c r="L292" s="2">
        <v>56000</v>
      </c>
      <c r="M292" s="1">
        <v>43150.57</v>
      </c>
      <c r="N292" s="1">
        <v>2574</v>
      </c>
      <c r="O292" s="1">
        <v>45724.57</v>
      </c>
      <c r="P292" s="1">
        <v>10275.43</v>
      </c>
      <c r="Q292">
        <v>81.650000000000006</v>
      </c>
      <c r="R292">
        <v>0</v>
      </c>
      <c r="S292">
        <v>0</v>
      </c>
      <c r="T292">
        <v>0</v>
      </c>
      <c r="U292" s="2">
        <v>56000</v>
      </c>
      <c r="V292" s="1">
        <v>10275.43</v>
      </c>
      <c r="W292" s="2">
        <v>56000</v>
      </c>
      <c r="X292" s="1">
        <v>10275.43</v>
      </c>
      <c r="Y292">
        <v>140</v>
      </c>
      <c r="Z292" t="s">
        <v>77</v>
      </c>
      <c r="AA292">
        <v>0</v>
      </c>
      <c r="AB292" t="str">
        <f>""</f>
        <v/>
      </c>
      <c r="AC292">
        <v>0</v>
      </c>
      <c r="AD292" t="str">
        <f>""</f>
        <v/>
      </c>
      <c r="AE292">
        <v>0</v>
      </c>
      <c r="AF292" t="str">
        <f>""</f>
        <v/>
      </c>
      <c r="AG292">
        <v>0</v>
      </c>
      <c r="AH292" t="str">
        <f>""</f>
        <v/>
      </c>
      <c r="AI292">
        <v>0</v>
      </c>
      <c r="AJ292" t="str">
        <f>""</f>
        <v/>
      </c>
      <c r="AK292">
        <v>0</v>
      </c>
      <c r="AL292" t="str">
        <f>""</f>
        <v/>
      </c>
      <c r="AM292">
        <v>0</v>
      </c>
      <c r="AN292" t="str">
        <f>""</f>
        <v/>
      </c>
      <c r="AO292">
        <v>0</v>
      </c>
      <c r="AP292" t="str">
        <f>""</f>
        <v/>
      </c>
      <c r="AQ292">
        <v>0</v>
      </c>
      <c r="AR292" t="str">
        <f>""</f>
        <v/>
      </c>
      <c r="AS292">
        <v>0</v>
      </c>
      <c r="AT292" t="str">
        <f>""</f>
        <v/>
      </c>
      <c r="AU292" t="s">
        <v>56</v>
      </c>
      <c r="AV292" t="s">
        <v>57</v>
      </c>
      <c r="AW292">
        <v>0</v>
      </c>
      <c r="AX292" t="str">
        <f>""</f>
        <v/>
      </c>
      <c r="AY292">
        <v>2015</v>
      </c>
      <c r="AZ292">
        <v>0</v>
      </c>
      <c r="BA292">
        <v>0</v>
      </c>
      <c r="BB292">
        <v>2574</v>
      </c>
      <c r="BC292">
        <v>0</v>
      </c>
      <c r="BD292">
        <v>0</v>
      </c>
      <c r="BE292">
        <v>0</v>
      </c>
    </row>
    <row r="293" spans="1:57" x14ac:dyDescent="0.2">
      <c r="A293">
        <v>1712100530</v>
      </c>
      <c r="B293" t="s">
        <v>373</v>
      </c>
      <c r="C293" s="2">
        <v>69000</v>
      </c>
      <c r="D293" s="2"/>
      <c r="E293" s="2"/>
      <c r="F293" s="2"/>
      <c r="G293" s="1">
        <v>60379.4</v>
      </c>
      <c r="H293">
        <v>334</v>
      </c>
      <c r="I293" s="1">
        <v>60713.4</v>
      </c>
      <c r="J293" s="1">
        <v>8286.6</v>
      </c>
      <c r="K293">
        <v>87.99</v>
      </c>
      <c r="L293" s="2">
        <v>69000</v>
      </c>
      <c r="M293" s="1">
        <v>60379.4</v>
      </c>
      <c r="N293">
        <v>334</v>
      </c>
      <c r="O293" s="1">
        <v>60713.4</v>
      </c>
      <c r="P293" s="1">
        <v>8286.6</v>
      </c>
      <c r="Q293">
        <v>87.99</v>
      </c>
      <c r="R293">
        <v>0</v>
      </c>
      <c r="S293">
        <v>0</v>
      </c>
      <c r="T293">
        <v>0</v>
      </c>
      <c r="U293" s="2">
        <v>69000</v>
      </c>
      <c r="V293" s="1">
        <v>8286.6</v>
      </c>
      <c r="W293" s="2">
        <v>69000</v>
      </c>
      <c r="X293" s="1">
        <v>8286.6</v>
      </c>
      <c r="Y293">
        <v>140</v>
      </c>
      <c r="Z293" t="s">
        <v>77</v>
      </c>
      <c r="AA293">
        <v>0</v>
      </c>
      <c r="AB293" t="str">
        <f>""</f>
        <v/>
      </c>
      <c r="AC293">
        <v>0</v>
      </c>
      <c r="AD293" t="str">
        <f>""</f>
        <v/>
      </c>
      <c r="AE293">
        <v>0</v>
      </c>
      <c r="AF293" t="str">
        <f>""</f>
        <v/>
      </c>
      <c r="AG293">
        <v>0</v>
      </c>
      <c r="AH293" t="str">
        <f>""</f>
        <v/>
      </c>
      <c r="AI293">
        <v>0</v>
      </c>
      <c r="AJ293" t="str">
        <f>""</f>
        <v/>
      </c>
      <c r="AK293">
        <v>0</v>
      </c>
      <c r="AL293" t="str">
        <f>""</f>
        <v/>
      </c>
      <c r="AM293">
        <v>0</v>
      </c>
      <c r="AN293" t="str">
        <f>""</f>
        <v/>
      </c>
      <c r="AO293">
        <v>0</v>
      </c>
      <c r="AP293" t="str">
        <f>""</f>
        <v/>
      </c>
      <c r="AQ293">
        <v>0</v>
      </c>
      <c r="AR293" t="str">
        <f>""</f>
        <v/>
      </c>
      <c r="AS293">
        <v>0</v>
      </c>
      <c r="AT293" t="str">
        <f>""</f>
        <v/>
      </c>
      <c r="AU293" t="s">
        <v>56</v>
      </c>
      <c r="AV293" t="s">
        <v>57</v>
      </c>
      <c r="AW293">
        <v>0</v>
      </c>
      <c r="AX293" t="str">
        <f>""</f>
        <v/>
      </c>
      <c r="AY293">
        <v>2015</v>
      </c>
      <c r="AZ293">
        <v>0</v>
      </c>
      <c r="BA293">
        <v>0</v>
      </c>
      <c r="BB293">
        <v>334</v>
      </c>
      <c r="BC293">
        <v>0</v>
      </c>
      <c r="BD293">
        <v>0</v>
      </c>
      <c r="BE293">
        <v>0</v>
      </c>
    </row>
    <row r="294" spans="1:57" x14ac:dyDescent="0.2">
      <c r="A294">
        <v>1712100731</v>
      </c>
      <c r="B294" t="s">
        <v>374</v>
      </c>
      <c r="C294" s="2">
        <v>53000</v>
      </c>
      <c r="D294" s="2"/>
      <c r="E294" s="2"/>
      <c r="F294" s="2"/>
      <c r="G294" s="1">
        <v>90051</v>
      </c>
      <c r="H294">
        <v>0</v>
      </c>
      <c r="I294" s="1">
        <v>90051</v>
      </c>
      <c r="J294" s="1">
        <v>-37051</v>
      </c>
      <c r="K294">
        <v>169.9</v>
      </c>
      <c r="L294" s="2">
        <v>53000</v>
      </c>
      <c r="M294" s="1">
        <v>90051</v>
      </c>
      <c r="N294">
        <v>0</v>
      </c>
      <c r="O294" s="1">
        <v>90051</v>
      </c>
      <c r="P294" s="1">
        <v>-37051</v>
      </c>
      <c r="Q294">
        <v>169.9</v>
      </c>
      <c r="R294">
        <v>0</v>
      </c>
      <c r="S294">
        <v>0</v>
      </c>
      <c r="T294">
        <v>0</v>
      </c>
      <c r="U294" s="2">
        <v>53000</v>
      </c>
      <c r="V294" s="1">
        <v>-37051</v>
      </c>
      <c r="W294" s="2">
        <v>53000</v>
      </c>
      <c r="X294" s="1">
        <v>-37051</v>
      </c>
      <c r="Y294">
        <v>140</v>
      </c>
      <c r="Z294" t="s">
        <v>77</v>
      </c>
      <c r="AA294">
        <v>0</v>
      </c>
      <c r="AB294" t="str">
        <f>""</f>
        <v/>
      </c>
      <c r="AC294">
        <v>0</v>
      </c>
      <c r="AD294" t="str">
        <f>""</f>
        <v/>
      </c>
      <c r="AE294">
        <v>0</v>
      </c>
      <c r="AF294" t="str">
        <f>""</f>
        <v/>
      </c>
      <c r="AG294">
        <v>0</v>
      </c>
      <c r="AH294" t="str">
        <f>""</f>
        <v/>
      </c>
      <c r="AI294">
        <v>0</v>
      </c>
      <c r="AJ294" t="str">
        <f>""</f>
        <v/>
      </c>
      <c r="AK294">
        <v>0</v>
      </c>
      <c r="AL294" t="str">
        <f>""</f>
        <v/>
      </c>
      <c r="AM294">
        <v>0</v>
      </c>
      <c r="AN294" t="str">
        <f>""</f>
        <v/>
      </c>
      <c r="AO294">
        <v>0</v>
      </c>
      <c r="AP294" t="str">
        <f>""</f>
        <v/>
      </c>
      <c r="AQ294">
        <v>0</v>
      </c>
      <c r="AR294" t="str">
        <f>""</f>
        <v/>
      </c>
      <c r="AS294">
        <v>0</v>
      </c>
      <c r="AT294" t="str">
        <f>""</f>
        <v/>
      </c>
      <c r="AU294" t="s">
        <v>56</v>
      </c>
      <c r="AV294" t="s">
        <v>57</v>
      </c>
      <c r="AW294">
        <v>0</v>
      </c>
      <c r="AX294" t="str">
        <f>""</f>
        <v/>
      </c>
      <c r="AY294">
        <v>2015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</row>
    <row r="295" spans="1:57" x14ac:dyDescent="0.2">
      <c r="A295">
        <v>1712100750</v>
      </c>
      <c r="B295" t="s">
        <v>375</v>
      </c>
      <c r="C295" s="2">
        <v>820000</v>
      </c>
      <c r="D295" s="2"/>
      <c r="E295" s="2"/>
      <c r="F295" s="2"/>
      <c r="G295" s="1">
        <v>1113972.8</v>
      </c>
      <c r="H295">
        <v>0</v>
      </c>
      <c r="I295" s="1">
        <v>1113972.8</v>
      </c>
      <c r="J295" s="1">
        <v>-293972.8</v>
      </c>
      <c r="K295">
        <v>135.85</v>
      </c>
      <c r="L295" s="2">
        <v>820000</v>
      </c>
      <c r="M295" s="1">
        <v>1113972.8</v>
      </c>
      <c r="N295">
        <v>0</v>
      </c>
      <c r="O295" s="1">
        <v>1113972.8</v>
      </c>
      <c r="P295" s="1">
        <v>-293972.8</v>
      </c>
      <c r="Q295">
        <v>135.85</v>
      </c>
      <c r="R295">
        <v>0</v>
      </c>
      <c r="S295">
        <v>0</v>
      </c>
      <c r="T295">
        <v>0</v>
      </c>
      <c r="U295" s="2">
        <v>820000</v>
      </c>
      <c r="V295" s="1">
        <v>-293972.8</v>
      </c>
      <c r="W295" s="2">
        <v>820000</v>
      </c>
      <c r="X295" s="1">
        <v>-293972.8</v>
      </c>
      <c r="Y295">
        <v>140</v>
      </c>
      <c r="Z295" t="s">
        <v>77</v>
      </c>
      <c r="AA295">
        <v>0</v>
      </c>
      <c r="AB295" t="str">
        <f>""</f>
        <v/>
      </c>
      <c r="AC295">
        <v>0</v>
      </c>
      <c r="AD295" t="str">
        <f>""</f>
        <v/>
      </c>
      <c r="AE295">
        <v>0</v>
      </c>
      <c r="AF295" t="str">
        <f>""</f>
        <v/>
      </c>
      <c r="AG295">
        <v>0</v>
      </c>
      <c r="AH295" t="str">
        <f>""</f>
        <v/>
      </c>
      <c r="AI295">
        <v>0</v>
      </c>
      <c r="AJ295" t="str">
        <f>""</f>
        <v/>
      </c>
      <c r="AK295">
        <v>0</v>
      </c>
      <c r="AL295" t="str">
        <f>""</f>
        <v/>
      </c>
      <c r="AM295">
        <v>0</v>
      </c>
      <c r="AN295" t="str">
        <f>""</f>
        <v/>
      </c>
      <c r="AO295">
        <v>0</v>
      </c>
      <c r="AP295" t="str">
        <f>""</f>
        <v/>
      </c>
      <c r="AQ295">
        <v>0</v>
      </c>
      <c r="AR295" t="str">
        <f>""</f>
        <v/>
      </c>
      <c r="AS295">
        <v>0</v>
      </c>
      <c r="AT295" t="str">
        <f>""</f>
        <v/>
      </c>
      <c r="AU295" t="s">
        <v>56</v>
      </c>
      <c r="AV295" t="s">
        <v>57</v>
      </c>
      <c r="AW295">
        <v>0</v>
      </c>
      <c r="AX295" t="str">
        <f>""</f>
        <v/>
      </c>
      <c r="AY295">
        <v>2015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</row>
    <row r="296" spans="1:57" x14ac:dyDescent="0.2">
      <c r="A296">
        <v>1712200750</v>
      </c>
      <c r="B296" t="s">
        <v>376</v>
      </c>
      <c r="C296" s="2">
        <v>550000</v>
      </c>
      <c r="D296" s="2"/>
      <c r="E296" s="2"/>
      <c r="F296" s="2"/>
      <c r="G296" s="1">
        <v>478261.2</v>
      </c>
      <c r="H296">
        <v>0</v>
      </c>
      <c r="I296" s="1">
        <v>478261.2</v>
      </c>
      <c r="J296" s="1">
        <v>71738.8</v>
      </c>
      <c r="K296">
        <v>86.95</v>
      </c>
      <c r="L296" s="2">
        <v>550000</v>
      </c>
      <c r="M296" s="1">
        <v>478261.2</v>
      </c>
      <c r="N296">
        <v>0</v>
      </c>
      <c r="O296" s="1">
        <v>478261.2</v>
      </c>
      <c r="P296" s="1">
        <v>71738.8</v>
      </c>
      <c r="Q296">
        <v>86.95</v>
      </c>
      <c r="R296">
        <v>0</v>
      </c>
      <c r="S296">
        <v>0</v>
      </c>
      <c r="T296">
        <v>0</v>
      </c>
      <c r="U296" s="2">
        <v>550000</v>
      </c>
      <c r="V296" s="1">
        <v>71738.8</v>
      </c>
      <c r="W296" s="2">
        <v>550000</v>
      </c>
      <c r="X296" s="1">
        <v>71738.8</v>
      </c>
      <c r="Y296">
        <v>0</v>
      </c>
      <c r="Z296" t="str">
        <f>""</f>
        <v/>
      </c>
      <c r="AA296">
        <v>0</v>
      </c>
      <c r="AB296" t="str">
        <f>""</f>
        <v/>
      </c>
      <c r="AC296">
        <v>0</v>
      </c>
      <c r="AD296" t="str">
        <f>""</f>
        <v/>
      </c>
      <c r="AE296">
        <v>0</v>
      </c>
      <c r="AF296" t="str">
        <f>""</f>
        <v/>
      </c>
      <c r="AG296">
        <v>0</v>
      </c>
      <c r="AH296" t="str">
        <f>""</f>
        <v/>
      </c>
      <c r="AI296">
        <v>0</v>
      </c>
      <c r="AJ296" t="str">
        <f>""</f>
        <v/>
      </c>
      <c r="AK296">
        <v>0</v>
      </c>
      <c r="AL296" t="str">
        <f>""</f>
        <v/>
      </c>
      <c r="AM296">
        <v>0</v>
      </c>
      <c r="AN296" t="str">
        <f>""</f>
        <v/>
      </c>
      <c r="AO296">
        <v>0</v>
      </c>
      <c r="AP296" t="str">
        <f>""</f>
        <v/>
      </c>
      <c r="AQ296">
        <v>0</v>
      </c>
      <c r="AR296" t="str">
        <f>""</f>
        <v/>
      </c>
      <c r="AS296">
        <v>0</v>
      </c>
      <c r="AT296" t="str">
        <f>""</f>
        <v/>
      </c>
      <c r="AU296" t="s">
        <v>56</v>
      </c>
      <c r="AV296" t="s">
        <v>57</v>
      </c>
      <c r="AW296">
        <v>0</v>
      </c>
      <c r="AX296" t="str">
        <f>""</f>
        <v/>
      </c>
      <c r="AY296">
        <v>2015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</row>
    <row r="297" spans="1:57" x14ac:dyDescent="0.2">
      <c r="A297">
        <v>1712300750</v>
      </c>
      <c r="B297" t="s">
        <v>377</v>
      </c>
      <c r="C297" s="2">
        <v>8100000</v>
      </c>
      <c r="D297" s="2"/>
      <c r="E297" s="2"/>
      <c r="F297" s="2"/>
      <c r="G297" s="1">
        <v>8760378.9399999995</v>
      </c>
      <c r="H297">
        <v>0</v>
      </c>
      <c r="I297" s="1">
        <v>8760378.9399999995</v>
      </c>
      <c r="J297" s="1">
        <v>-660378.93999999994</v>
      </c>
      <c r="K297">
        <v>108.15</v>
      </c>
      <c r="L297" s="2">
        <v>8100000</v>
      </c>
      <c r="M297" s="1">
        <v>8760378.9399999995</v>
      </c>
      <c r="N297">
        <v>0</v>
      </c>
      <c r="O297" s="1">
        <v>8760378.9399999995</v>
      </c>
      <c r="P297" s="1">
        <v>-660378.93999999994</v>
      </c>
      <c r="Q297">
        <v>108.15</v>
      </c>
      <c r="R297">
        <v>0</v>
      </c>
      <c r="S297">
        <v>0</v>
      </c>
      <c r="T297">
        <v>0</v>
      </c>
      <c r="U297" s="2">
        <v>8100000</v>
      </c>
      <c r="V297" s="1">
        <v>-660378.93999999994</v>
      </c>
      <c r="W297" s="2">
        <v>8100000</v>
      </c>
      <c r="X297" s="1">
        <v>-660378.93999999994</v>
      </c>
      <c r="Y297">
        <v>140</v>
      </c>
      <c r="Z297" t="s">
        <v>77</v>
      </c>
      <c r="AA297">
        <v>0</v>
      </c>
      <c r="AB297" t="str">
        <f>""</f>
        <v/>
      </c>
      <c r="AC297">
        <v>0</v>
      </c>
      <c r="AD297" t="str">
        <f>""</f>
        <v/>
      </c>
      <c r="AE297">
        <v>0</v>
      </c>
      <c r="AF297" t="str">
        <f>""</f>
        <v/>
      </c>
      <c r="AG297">
        <v>0</v>
      </c>
      <c r="AH297" t="str">
        <f>""</f>
        <v/>
      </c>
      <c r="AI297">
        <v>0</v>
      </c>
      <c r="AJ297" t="str">
        <f>""</f>
        <v/>
      </c>
      <c r="AK297">
        <v>0</v>
      </c>
      <c r="AL297" t="str">
        <f>""</f>
        <v/>
      </c>
      <c r="AM297">
        <v>0</v>
      </c>
      <c r="AN297" t="str">
        <f>""</f>
        <v/>
      </c>
      <c r="AO297">
        <v>0</v>
      </c>
      <c r="AP297" t="str">
        <f>""</f>
        <v/>
      </c>
      <c r="AQ297">
        <v>0</v>
      </c>
      <c r="AR297" t="str">
        <f>""</f>
        <v/>
      </c>
      <c r="AS297">
        <v>0</v>
      </c>
      <c r="AT297" t="str">
        <f>""</f>
        <v/>
      </c>
      <c r="AU297" t="s">
        <v>56</v>
      </c>
      <c r="AV297" t="s">
        <v>57</v>
      </c>
      <c r="AW297">
        <v>0</v>
      </c>
      <c r="AX297" t="str">
        <f>""</f>
        <v/>
      </c>
      <c r="AY297">
        <v>2015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</row>
    <row r="298" spans="1:57" x14ac:dyDescent="0.2">
      <c r="A298">
        <v>1712300930</v>
      </c>
      <c r="B298" t="s">
        <v>378</v>
      </c>
      <c r="C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 t="str">
        <f>""</f>
        <v/>
      </c>
      <c r="AA298">
        <v>0</v>
      </c>
      <c r="AB298" t="str">
        <f>""</f>
        <v/>
      </c>
      <c r="AC298">
        <v>0</v>
      </c>
      <c r="AD298" t="str">
        <f>""</f>
        <v/>
      </c>
      <c r="AE298">
        <v>0</v>
      </c>
      <c r="AF298" t="str">
        <f>""</f>
        <v/>
      </c>
      <c r="AG298">
        <v>0</v>
      </c>
      <c r="AH298" t="str">
        <f>""</f>
        <v/>
      </c>
      <c r="AI298">
        <v>0</v>
      </c>
      <c r="AJ298" t="str">
        <f>""</f>
        <v/>
      </c>
      <c r="AK298">
        <v>0</v>
      </c>
      <c r="AL298" t="str">
        <f>""</f>
        <v/>
      </c>
      <c r="AM298">
        <v>0</v>
      </c>
      <c r="AN298" t="str">
        <f>""</f>
        <v/>
      </c>
      <c r="AO298">
        <v>0</v>
      </c>
      <c r="AP298" t="str">
        <f>""</f>
        <v/>
      </c>
      <c r="AQ298">
        <v>0</v>
      </c>
      <c r="AR298" t="str">
        <f>""</f>
        <v/>
      </c>
      <c r="AS298">
        <v>0</v>
      </c>
      <c r="AT298" t="str">
        <f>""</f>
        <v/>
      </c>
      <c r="AU298" t="s">
        <v>56</v>
      </c>
      <c r="AV298" t="s">
        <v>57</v>
      </c>
      <c r="AW298">
        <v>0</v>
      </c>
      <c r="AX298" t="str">
        <f>""</f>
        <v/>
      </c>
      <c r="AY298">
        <v>2015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</row>
    <row r="299" spans="1:57" x14ac:dyDescent="0.2">
      <c r="A299">
        <v>1713200110</v>
      </c>
      <c r="B299" t="s">
        <v>379</v>
      </c>
      <c r="C299" s="2">
        <v>689000</v>
      </c>
      <c r="D299" s="2"/>
      <c r="E299" s="2"/>
      <c r="F299" s="2"/>
      <c r="G299" s="1">
        <v>668352.38</v>
      </c>
      <c r="H299">
        <v>0</v>
      </c>
      <c r="I299" s="1">
        <v>668352.38</v>
      </c>
      <c r="J299" s="1">
        <v>20647.62</v>
      </c>
      <c r="K299">
        <v>97</v>
      </c>
      <c r="L299" s="2">
        <v>689000</v>
      </c>
      <c r="M299" s="1">
        <v>668352.38</v>
      </c>
      <c r="N299">
        <v>0</v>
      </c>
      <c r="O299" s="1">
        <v>668352.38</v>
      </c>
      <c r="P299" s="1">
        <v>20647.62</v>
      </c>
      <c r="Q299">
        <v>97</v>
      </c>
      <c r="R299">
        <v>0</v>
      </c>
      <c r="S299">
        <v>0</v>
      </c>
      <c r="T299">
        <v>0</v>
      </c>
      <c r="U299" s="2">
        <v>689000</v>
      </c>
      <c r="V299" s="1">
        <v>20647.62</v>
      </c>
      <c r="W299" s="2">
        <v>689000</v>
      </c>
      <c r="X299" s="1">
        <v>20647.62</v>
      </c>
      <c r="Y299">
        <v>140</v>
      </c>
      <c r="Z299" t="s">
        <v>77</v>
      </c>
      <c r="AA299">
        <v>0</v>
      </c>
      <c r="AB299" t="str">
        <f>""</f>
        <v/>
      </c>
      <c r="AC299">
        <v>0</v>
      </c>
      <c r="AD299" t="str">
        <f>""</f>
        <v/>
      </c>
      <c r="AE299">
        <v>0</v>
      </c>
      <c r="AF299" t="str">
        <f>""</f>
        <v/>
      </c>
      <c r="AG299">
        <v>0</v>
      </c>
      <c r="AH299" t="str">
        <f>""</f>
        <v/>
      </c>
      <c r="AI299">
        <v>0</v>
      </c>
      <c r="AJ299" t="str">
        <f>""</f>
        <v/>
      </c>
      <c r="AK299">
        <v>0</v>
      </c>
      <c r="AL299" t="str">
        <f>""</f>
        <v/>
      </c>
      <c r="AM299">
        <v>0</v>
      </c>
      <c r="AN299" t="str">
        <f>""</f>
        <v/>
      </c>
      <c r="AO299">
        <v>0</v>
      </c>
      <c r="AP299" t="str">
        <f>""</f>
        <v/>
      </c>
      <c r="AQ299">
        <v>0</v>
      </c>
      <c r="AR299" t="str">
        <f>""</f>
        <v/>
      </c>
      <c r="AS299">
        <v>0</v>
      </c>
      <c r="AT299" t="str">
        <f>""</f>
        <v/>
      </c>
      <c r="AU299" t="s">
        <v>56</v>
      </c>
      <c r="AV299" t="s">
        <v>57</v>
      </c>
      <c r="AW299">
        <v>0</v>
      </c>
      <c r="AX299" t="str">
        <f>""</f>
        <v/>
      </c>
      <c r="AY299">
        <v>2015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</row>
    <row r="300" spans="1:57" x14ac:dyDescent="0.2">
      <c r="A300">
        <v>1713300110</v>
      </c>
      <c r="B300" t="s">
        <v>380</v>
      </c>
      <c r="C300" s="2">
        <v>303000</v>
      </c>
      <c r="D300" s="2"/>
      <c r="E300" s="2"/>
      <c r="F300" s="2"/>
      <c r="G300" s="1">
        <v>302291.36</v>
      </c>
      <c r="H300">
        <v>0</v>
      </c>
      <c r="I300" s="1">
        <v>302291.36</v>
      </c>
      <c r="J300">
        <v>708.64</v>
      </c>
      <c r="K300">
        <v>99.76</v>
      </c>
      <c r="L300" s="2">
        <v>303000</v>
      </c>
      <c r="M300" s="1">
        <v>302291.36</v>
      </c>
      <c r="N300">
        <v>0</v>
      </c>
      <c r="O300" s="1">
        <v>302291.36</v>
      </c>
      <c r="P300">
        <v>708.64</v>
      </c>
      <c r="Q300">
        <v>99.76</v>
      </c>
      <c r="R300">
        <v>0</v>
      </c>
      <c r="S300">
        <v>0</v>
      </c>
      <c r="T300">
        <v>0</v>
      </c>
      <c r="U300" s="2">
        <v>303000</v>
      </c>
      <c r="V300">
        <v>708.64</v>
      </c>
      <c r="W300" s="2">
        <v>303000</v>
      </c>
      <c r="X300">
        <v>708.64</v>
      </c>
      <c r="Y300">
        <v>0</v>
      </c>
      <c r="Z300" t="str">
        <f>""</f>
        <v/>
      </c>
      <c r="AA300">
        <v>0</v>
      </c>
      <c r="AB300" t="str">
        <f>""</f>
        <v/>
      </c>
      <c r="AC300">
        <v>0</v>
      </c>
      <c r="AD300" t="str">
        <f>""</f>
        <v/>
      </c>
      <c r="AE300">
        <v>0</v>
      </c>
      <c r="AF300" t="str">
        <f>""</f>
        <v/>
      </c>
      <c r="AG300">
        <v>0</v>
      </c>
      <c r="AH300" t="str">
        <f>""</f>
        <v/>
      </c>
      <c r="AI300">
        <v>0</v>
      </c>
      <c r="AJ300" t="str">
        <f>""</f>
        <v/>
      </c>
      <c r="AK300">
        <v>0</v>
      </c>
      <c r="AL300" t="str">
        <f>""</f>
        <v/>
      </c>
      <c r="AM300">
        <v>0</v>
      </c>
      <c r="AN300" t="str">
        <f>""</f>
        <v/>
      </c>
      <c r="AO300">
        <v>0</v>
      </c>
      <c r="AP300" t="str">
        <f>""</f>
        <v/>
      </c>
      <c r="AQ300">
        <v>0</v>
      </c>
      <c r="AR300" t="str">
        <f>""</f>
        <v/>
      </c>
      <c r="AS300">
        <v>0</v>
      </c>
      <c r="AT300" t="str">
        <f>""</f>
        <v/>
      </c>
      <c r="AU300" t="s">
        <v>56</v>
      </c>
      <c r="AV300" t="s">
        <v>57</v>
      </c>
      <c r="AW300">
        <v>0</v>
      </c>
      <c r="AX300" t="str">
        <f>""</f>
        <v/>
      </c>
      <c r="AY300">
        <v>2015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</row>
    <row r="301" spans="1:57" x14ac:dyDescent="0.2">
      <c r="A301">
        <v>1713300780</v>
      </c>
      <c r="B301" t="s">
        <v>381</v>
      </c>
      <c r="C301" s="2">
        <v>4000</v>
      </c>
      <c r="D301" s="2"/>
      <c r="E301" s="2"/>
      <c r="F301" s="2"/>
      <c r="G301" s="1">
        <v>3758.4</v>
      </c>
      <c r="H301">
        <v>0</v>
      </c>
      <c r="I301" s="1">
        <v>3758.4</v>
      </c>
      <c r="J301">
        <v>241.6</v>
      </c>
      <c r="K301">
        <v>93.96</v>
      </c>
      <c r="L301" s="2">
        <v>4000</v>
      </c>
      <c r="M301" s="1">
        <v>3758.4</v>
      </c>
      <c r="N301">
        <v>0</v>
      </c>
      <c r="O301" s="1">
        <v>3758.4</v>
      </c>
      <c r="P301">
        <v>241.6</v>
      </c>
      <c r="Q301">
        <v>93.96</v>
      </c>
      <c r="R301">
        <v>0</v>
      </c>
      <c r="S301">
        <v>0</v>
      </c>
      <c r="T301">
        <v>0</v>
      </c>
      <c r="U301" s="2">
        <v>4000</v>
      </c>
      <c r="V301">
        <v>241.6</v>
      </c>
      <c r="W301" s="2">
        <v>4000</v>
      </c>
      <c r="X301">
        <v>241.6</v>
      </c>
      <c r="Y301">
        <v>0</v>
      </c>
      <c r="Z301" t="str">
        <f>""</f>
        <v/>
      </c>
      <c r="AA301">
        <v>0</v>
      </c>
      <c r="AB301" t="str">
        <f>""</f>
        <v/>
      </c>
      <c r="AC301">
        <v>0</v>
      </c>
      <c r="AD301" t="str">
        <f>""</f>
        <v/>
      </c>
      <c r="AE301">
        <v>0</v>
      </c>
      <c r="AF301" t="str">
        <f>""</f>
        <v/>
      </c>
      <c r="AG301">
        <v>0</v>
      </c>
      <c r="AH301" t="str">
        <f>""</f>
        <v/>
      </c>
      <c r="AI301">
        <v>0</v>
      </c>
      <c r="AJ301" t="str">
        <f>""</f>
        <v/>
      </c>
      <c r="AK301">
        <v>0</v>
      </c>
      <c r="AL301" t="str">
        <f>""</f>
        <v/>
      </c>
      <c r="AM301">
        <v>0</v>
      </c>
      <c r="AN301" t="str">
        <f>""</f>
        <v/>
      </c>
      <c r="AO301">
        <v>0</v>
      </c>
      <c r="AP301" t="str">
        <f>""</f>
        <v/>
      </c>
      <c r="AQ301">
        <v>0</v>
      </c>
      <c r="AR301" t="str">
        <f>""</f>
        <v/>
      </c>
      <c r="AS301">
        <v>0</v>
      </c>
      <c r="AT301" t="str">
        <f>""</f>
        <v/>
      </c>
      <c r="AU301" t="s">
        <v>56</v>
      </c>
      <c r="AV301" t="s">
        <v>57</v>
      </c>
      <c r="AW301">
        <v>0</v>
      </c>
      <c r="AX301" t="str">
        <f>""</f>
        <v/>
      </c>
      <c r="AY301">
        <v>2015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</row>
    <row r="302" spans="1:57" x14ac:dyDescent="0.2">
      <c r="A302">
        <v>1714200110</v>
      </c>
      <c r="B302" t="s">
        <v>382</v>
      </c>
      <c r="C302" s="2">
        <v>347000</v>
      </c>
      <c r="D302" s="2"/>
      <c r="E302" s="2"/>
      <c r="F302" s="2"/>
      <c r="G302" s="1">
        <v>315588.75</v>
      </c>
      <c r="H302">
        <v>0</v>
      </c>
      <c r="I302" s="1">
        <v>315588.75</v>
      </c>
      <c r="J302" s="1">
        <v>31411.25</v>
      </c>
      <c r="K302">
        <v>90.94</v>
      </c>
      <c r="L302" s="2">
        <v>347000</v>
      </c>
      <c r="M302" s="1">
        <v>315588.75</v>
      </c>
      <c r="N302">
        <v>0</v>
      </c>
      <c r="O302" s="1">
        <v>315588.75</v>
      </c>
      <c r="P302" s="1">
        <v>31411.25</v>
      </c>
      <c r="Q302">
        <v>90.94</v>
      </c>
      <c r="R302">
        <v>0</v>
      </c>
      <c r="S302">
        <v>0</v>
      </c>
      <c r="T302">
        <v>0</v>
      </c>
      <c r="U302" s="2">
        <v>347000</v>
      </c>
      <c r="V302" s="1">
        <v>31411.25</v>
      </c>
      <c r="W302" s="2">
        <v>347000</v>
      </c>
      <c r="X302" s="1">
        <v>31411.25</v>
      </c>
      <c r="Y302">
        <v>140</v>
      </c>
      <c r="Z302" t="s">
        <v>77</v>
      </c>
      <c r="AA302">
        <v>0</v>
      </c>
      <c r="AB302" t="str">
        <f>""</f>
        <v/>
      </c>
      <c r="AC302">
        <v>0</v>
      </c>
      <c r="AD302" t="str">
        <f>""</f>
        <v/>
      </c>
      <c r="AE302">
        <v>0</v>
      </c>
      <c r="AF302" t="str">
        <f>""</f>
        <v/>
      </c>
      <c r="AG302">
        <v>0</v>
      </c>
      <c r="AH302" t="str">
        <f>""</f>
        <v/>
      </c>
      <c r="AI302">
        <v>0</v>
      </c>
      <c r="AJ302" t="str">
        <f>""</f>
        <v/>
      </c>
      <c r="AK302">
        <v>0</v>
      </c>
      <c r="AL302" t="str">
        <f>""</f>
        <v/>
      </c>
      <c r="AM302">
        <v>0</v>
      </c>
      <c r="AN302" t="str">
        <f>""</f>
        <v/>
      </c>
      <c r="AO302">
        <v>0</v>
      </c>
      <c r="AP302" t="str">
        <f>""</f>
        <v/>
      </c>
      <c r="AQ302">
        <v>0</v>
      </c>
      <c r="AR302" t="str">
        <f>""</f>
        <v/>
      </c>
      <c r="AS302">
        <v>0</v>
      </c>
      <c r="AT302" t="str">
        <f>""</f>
        <v/>
      </c>
      <c r="AU302" t="s">
        <v>56</v>
      </c>
      <c r="AV302" t="s">
        <v>57</v>
      </c>
      <c r="AW302">
        <v>0</v>
      </c>
      <c r="AX302" t="str">
        <f>""</f>
        <v/>
      </c>
      <c r="AY302">
        <v>2015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</row>
    <row r="303" spans="1:57" x14ac:dyDescent="0.2">
      <c r="A303">
        <v>1714200521</v>
      </c>
      <c r="B303" t="s">
        <v>383</v>
      </c>
      <c r="C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140</v>
      </c>
      <c r="Z303" t="s">
        <v>77</v>
      </c>
      <c r="AA303">
        <v>0</v>
      </c>
      <c r="AB303" t="str">
        <f>""</f>
        <v/>
      </c>
      <c r="AC303">
        <v>0</v>
      </c>
      <c r="AD303" t="str">
        <f>""</f>
        <v/>
      </c>
      <c r="AE303">
        <v>0</v>
      </c>
      <c r="AF303" t="str">
        <f>""</f>
        <v/>
      </c>
      <c r="AG303">
        <v>0</v>
      </c>
      <c r="AH303" t="str">
        <f>""</f>
        <v/>
      </c>
      <c r="AI303">
        <v>0</v>
      </c>
      <c r="AJ303" t="str">
        <f>""</f>
        <v/>
      </c>
      <c r="AK303">
        <v>0</v>
      </c>
      <c r="AL303" t="str">
        <f>""</f>
        <v/>
      </c>
      <c r="AM303">
        <v>0</v>
      </c>
      <c r="AN303" t="str">
        <f>""</f>
        <v/>
      </c>
      <c r="AO303">
        <v>0</v>
      </c>
      <c r="AP303" t="str">
        <f>""</f>
        <v/>
      </c>
      <c r="AQ303">
        <v>0</v>
      </c>
      <c r="AR303" t="str">
        <f>""</f>
        <v/>
      </c>
      <c r="AS303">
        <v>0</v>
      </c>
      <c r="AT303" t="str">
        <f>""</f>
        <v/>
      </c>
      <c r="AU303" t="s">
        <v>56</v>
      </c>
      <c r="AV303" t="s">
        <v>57</v>
      </c>
      <c r="AW303">
        <v>0</v>
      </c>
      <c r="AX303" t="str">
        <f>""</f>
        <v/>
      </c>
      <c r="AY303">
        <v>2015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</row>
    <row r="304" spans="1:57" x14ac:dyDescent="0.2">
      <c r="A304">
        <v>1714200780</v>
      </c>
      <c r="B304" t="s">
        <v>305</v>
      </c>
      <c r="C304" s="2">
        <v>15000</v>
      </c>
      <c r="D304" s="2"/>
      <c r="E304" s="2"/>
      <c r="F304" s="2"/>
      <c r="G304" s="1">
        <v>14656</v>
      </c>
      <c r="H304">
        <v>0</v>
      </c>
      <c r="I304" s="1">
        <v>14656</v>
      </c>
      <c r="J304">
        <v>344</v>
      </c>
      <c r="K304">
        <v>97.7</v>
      </c>
      <c r="L304" s="2">
        <v>15000</v>
      </c>
      <c r="M304" s="1">
        <v>14656</v>
      </c>
      <c r="N304">
        <v>0</v>
      </c>
      <c r="O304" s="1">
        <v>14656</v>
      </c>
      <c r="P304">
        <v>344</v>
      </c>
      <c r="Q304">
        <v>97.7</v>
      </c>
      <c r="R304">
        <v>0</v>
      </c>
      <c r="S304">
        <v>0</v>
      </c>
      <c r="T304">
        <v>0</v>
      </c>
      <c r="U304" s="2">
        <v>15000</v>
      </c>
      <c r="V304">
        <v>344</v>
      </c>
      <c r="W304" s="2">
        <v>15000</v>
      </c>
      <c r="X304">
        <v>344</v>
      </c>
      <c r="Y304">
        <v>140</v>
      </c>
      <c r="Z304" t="s">
        <v>77</v>
      </c>
      <c r="AA304">
        <v>0</v>
      </c>
      <c r="AB304" t="str">
        <f>""</f>
        <v/>
      </c>
      <c r="AC304">
        <v>0</v>
      </c>
      <c r="AD304" t="str">
        <f>""</f>
        <v/>
      </c>
      <c r="AE304">
        <v>0</v>
      </c>
      <c r="AF304" t="str">
        <f>""</f>
        <v/>
      </c>
      <c r="AG304">
        <v>0</v>
      </c>
      <c r="AH304" t="str">
        <f>""</f>
        <v/>
      </c>
      <c r="AI304">
        <v>0</v>
      </c>
      <c r="AJ304" t="str">
        <f>""</f>
        <v/>
      </c>
      <c r="AK304">
        <v>0</v>
      </c>
      <c r="AL304" t="str">
        <f>""</f>
        <v/>
      </c>
      <c r="AM304">
        <v>0</v>
      </c>
      <c r="AN304" t="str">
        <f>""</f>
        <v/>
      </c>
      <c r="AO304">
        <v>0</v>
      </c>
      <c r="AP304" t="str">
        <f>""</f>
        <v/>
      </c>
      <c r="AQ304">
        <v>0</v>
      </c>
      <c r="AR304" t="str">
        <f>""</f>
        <v/>
      </c>
      <c r="AS304">
        <v>0</v>
      </c>
      <c r="AT304" t="str">
        <f>""</f>
        <v/>
      </c>
      <c r="AU304" t="s">
        <v>56</v>
      </c>
      <c r="AV304" t="s">
        <v>57</v>
      </c>
      <c r="AW304">
        <v>0</v>
      </c>
      <c r="AX304" t="str">
        <f>""</f>
        <v/>
      </c>
      <c r="AY304">
        <v>2015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</row>
    <row r="305" spans="1:57" x14ac:dyDescent="0.2">
      <c r="A305">
        <v>1714201110</v>
      </c>
      <c r="B305" t="s">
        <v>384</v>
      </c>
      <c r="C305" s="2">
        <v>433000</v>
      </c>
      <c r="D305" s="2"/>
      <c r="E305" s="2"/>
      <c r="F305" s="2"/>
      <c r="G305" s="1">
        <v>287660.75</v>
      </c>
      <c r="H305">
        <v>0</v>
      </c>
      <c r="I305" s="1">
        <v>287660.75</v>
      </c>
      <c r="J305" s="1">
        <v>145339.25</v>
      </c>
      <c r="K305">
        <v>66.430000000000007</v>
      </c>
      <c r="L305" s="2">
        <v>433000</v>
      </c>
      <c r="M305" s="1">
        <v>287660.75</v>
      </c>
      <c r="N305">
        <v>0</v>
      </c>
      <c r="O305" s="1">
        <v>287660.75</v>
      </c>
      <c r="P305" s="1">
        <v>145339.25</v>
      </c>
      <c r="Q305">
        <v>66.430000000000007</v>
      </c>
      <c r="R305">
        <v>0</v>
      </c>
      <c r="S305">
        <v>0</v>
      </c>
      <c r="T305">
        <v>0</v>
      </c>
      <c r="U305" s="2">
        <v>433000</v>
      </c>
      <c r="V305" s="1">
        <v>145339.25</v>
      </c>
      <c r="W305" s="2">
        <v>433000</v>
      </c>
      <c r="X305" s="1">
        <v>145339.25</v>
      </c>
      <c r="Y305">
        <v>0</v>
      </c>
      <c r="Z305" t="str">
        <f>""</f>
        <v/>
      </c>
      <c r="AA305">
        <v>0</v>
      </c>
      <c r="AB305" t="str">
        <f>""</f>
        <v/>
      </c>
      <c r="AC305">
        <v>0</v>
      </c>
      <c r="AD305" t="str">
        <f>""</f>
        <v/>
      </c>
      <c r="AE305">
        <v>0</v>
      </c>
      <c r="AF305" t="str">
        <f>""</f>
        <v/>
      </c>
      <c r="AG305">
        <v>0</v>
      </c>
      <c r="AH305" t="str">
        <f>""</f>
        <v/>
      </c>
      <c r="AI305">
        <v>0</v>
      </c>
      <c r="AJ305" t="str">
        <f>""</f>
        <v/>
      </c>
      <c r="AK305">
        <v>0</v>
      </c>
      <c r="AL305" t="str">
        <f>""</f>
        <v/>
      </c>
      <c r="AM305">
        <v>0</v>
      </c>
      <c r="AN305" t="str">
        <f>""</f>
        <v/>
      </c>
      <c r="AO305">
        <v>0</v>
      </c>
      <c r="AP305" t="str">
        <f>""</f>
        <v/>
      </c>
      <c r="AQ305">
        <v>0</v>
      </c>
      <c r="AR305" t="str">
        <f>""</f>
        <v/>
      </c>
      <c r="AS305">
        <v>0</v>
      </c>
      <c r="AT305" t="str">
        <f>""</f>
        <v/>
      </c>
      <c r="AU305" t="s">
        <v>56</v>
      </c>
      <c r="AV305" t="s">
        <v>57</v>
      </c>
      <c r="AW305">
        <v>0</v>
      </c>
      <c r="AX305" t="str">
        <f>""</f>
        <v/>
      </c>
      <c r="AY305">
        <v>2015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</row>
    <row r="306" spans="1:57" x14ac:dyDescent="0.2">
      <c r="A306">
        <v>1714202110</v>
      </c>
      <c r="B306" t="s">
        <v>385</v>
      </c>
      <c r="C306">
        <v>0</v>
      </c>
      <c r="G306" s="1">
        <v>144136.29</v>
      </c>
      <c r="H306">
        <v>0</v>
      </c>
      <c r="I306" s="1">
        <v>144136.29</v>
      </c>
      <c r="J306" s="1">
        <v>-144136.29</v>
      </c>
      <c r="K306">
        <v>0</v>
      </c>
      <c r="L306">
        <v>0</v>
      </c>
      <c r="M306" s="1">
        <v>144136.29</v>
      </c>
      <c r="N306">
        <v>0</v>
      </c>
      <c r="O306" s="1">
        <v>144136.29</v>
      </c>
      <c r="P306" s="1">
        <v>-144136.29</v>
      </c>
      <c r="Q306">
        <v>0</v>
      </c>
      <c r="R306">
        <v>0</v>
      </c>
      <c r="S306">
        <v>0</v>
      </c>
      <c r="T306">
        <v>0</v>
      </c>
      <c r="U306">
        <v>0</v>
      </c>
      <c r="V306" s="1">
        <v>-144136.29</v>
      </c>
      <c r="W306">
        <v>0</v>
      </c>
      <c r="X306" s="1">
        <v>-144136.29</v>
      </c>
      <c r="Y306">
        <v>0</v>
      </c>
      <c r="Z306" t="str">
        <f>""</f>
        <v/>
      </c>
      <c r="AA306">
        <v>0</v>
      </c>
      <c r="AB306" t="str">
        <f>""</f>
        <v/>
      </c>
      <c r="AC306">
        <v>0</v>
      </c>
      <c r="AD306" t="str">
        <f>""</f>
        <v/>
      </c>
      <c r="AE306">
        <v>0</v>
      </c>
      <c r="AF306" t="str">
        <f>""</f>
        <v/>
      </c>
      <c r="AG306">
        <v>0</v>
      </c>
      <c r="AH306" t="str">
        <f>""</f>
        <v/>
      </c>
      <c r="AI306">
        <v>0</v>
      </c>
      <c r="AJ306" t="str">
        <f>""</f>
        <v/>
      </c>
      <c r="AK306">
        <v>0</v>
      </c>
      <c r="AL306" t="str">
        <f>""</f>
        <v/>
      </c>
      <c r="AM306">
        <v>0</v>
      </c>
      <c r="AN306" t="str">
        <f>""</f>
        <v/>
      </c>
      <c r="AO306">
        <v>0</v>
      </c>
      <c r="AP306" t="str">
        <f>""</f>
        <v/>
      </c>
      <c r="AQ306">
        <v>0</v>
      </c>
      <c r="AR306" t="str">
        <f>""</f>
        <v/>
      </c>
      <c r="AS306">
        <v>0</v>
      </c>
      <c r="AT306" t="str">
        <f>""</f>
        <v/>
      </c>
      <c r="AU306" t="s">
        <v>56</v>
      </c>
      <c r="AV306" t="s">
        <v>57</v>
      </c>
      <c r="AW306">
        <v>0</v>
      </c>
      <c r="AX306" t="str">
        <f>""</f>
        <v/>
      </c>
      <c r="AY306">
        <v>2015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</row>
    <row r="307" spans="1:57" x14ac:dyDescent="0.2">
      <c r="A307">
        <v>1715300720</v>
      </c>
      <c r="B307" t="s">
        <v>386</v>
      </c>
      <c r="C307">
        <v>0</v>
      </c>
      <c r="G307" s="1">
        <v>2360</v>
      </c>
      <c r="H307">
        <v>0</v>
      </c>
      <c r="I307" s="1">
        <v>2360</v>
      </c>
      <c r="J307" s="1">
        <v>-2360</v>
      </c>
      <c r="K307">
        <v>0</v>
      </c>
      <c r="L307">
        <v>0</v>
      </c>
      <c r="M307" s="1">
        <v>2360</v>
      </c>
      <c r="N307">
        <v>0</v>
      </c>
      <c r="O307" s="1">
        <v>2360</v>
      </c>
      <c r="P307" s="1">
        <v>-2360</v>
      </c>
      <c r="Q307">
        <v>0</v>
      </c>
      <c r="R307">
        <v>0</v>
      </c>
      <c r="S307">
        <v>0</v>
      </c>
      <c r="T307">
        <v>0</v>
      </c>
      <c r="U307">
        <v>0</v>
      </c>
      <c r="V307" s="1">
        <v>-2360</v>
      </c>
      <c r="W307">
        <v>0</v>
      </c>
      <c r="X307" s="1">
        <v>-2360</v>
      </c>
      <c r="Y307">
        <v>140</v>
      </c>
      <c r="Z307" t="s">
        <v>77</v>
      </c>
      <c r="AA307">
        <v>0</v>
      </c>
      <c r="AB307" t="str">
        <f>""</f>
        <v/>
      </c>
      <c r="AC307">
        <v>0</v>
      </c>
      <c r="AD307" t="str">
        <f>""</f>
        <v/>
      </c>
      <c r="AE307">
        <v>0</v>
      </c>
      <c r="AF307" t="str">
        <f>""</f>
        <v/>
      </c>
      <c r="AG307">
        <v>0</v>
      </c>
      <c r="AH307" t="str">
        <f>""</f>
        <v/>
      </c>
      <c r="AI307">
        <v>0</v>
      </c>
      <c r="AJ307" t="str">
        <f>""</f>
        <v/>
      </c>
      <c r="AK307">
        <v>0</v>
      </c>
      <c r="AL307" t="str">
        <f>""</f>
        <v/>
      </c>
      <c r="AM307">
        <v>0</v>
      </c>
      <c r="AN307" t="str">
        <f>""</f>
        <v/>
      </c>
      <c r="AO307">
        <v>0</v>
      </c>
      <c r="AP307" t="str">
        <f>""</f>
        <v/>
      </c>
      <c r="AQ307">
        <v>0</v>
      </c>
      <c r="AR307" t="str">
        <f>""</f>
        <v/>
      </c>
      <c r="AS307">
        <v>0</v>
      </c>
      <c r="AT307" t="str">
        <f>""</f>
        <v/>
      </c>
      <c r="AU307" t="s">
        <v>56</v>
      </c>
      <c r="AV307" t="s">
        <v>57</v>
      </c>
      <c r="AW307">
        <v>0</v>
      </c>
      <c r="AX307" t="str">
        <f>""</f>
        <v/>
      </c>
      <c r="AY307">
        <v>2015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</row>
    <row r="308" spans="1:57" x14ac:dyDescent="0.2">
      <c r="A308">
        <v>1715300740</v>
      </c>
      <c r="B308" t="s">
        <v>387</v>
      </c>
      <c r="C308">
        <v>0</v>
      </c>
      <c r="G308" s="1">
        <v>1200</v>
      </c>
      <c r="H308" s="1">
        <v>1080</v>
      </c>
      <c r="I308" s="1">
        <v>2280</v>
      </c>
      <c r="J308" s="1">
        <v>-2280</v>
      </c>
      <c r="K308">
        <v>0</v>
      </c>
      <c r="L308">
        <v>0</v>
      </c>
      <c r="M308" s="1">
        <v>1200</v>
      </c>
      <c r="N308" s="1">
        <v>1080</v>
      </c>
      <c r="O308" s="1">
        <v>2280</v>
      </c>
      <c r="P308" s="1">
        <v>-2280</v>
      </c>
      <c r="Q308">
        <v>0</v>
      </c>
      <c r="R308">
        <v>0</v>
      </c>
      <c r="S308">
        <v>0</v>
      </c>
      <c r="T308">
        <v>0</v>
      </c>
      <c r="U308">
        <v>0</v>
      </c>
      <c r="V308" s="1">
        <v>-2280</v>
      </c>
      <c r="W308">
        <v>0</v>
      </c>
      <c r="X308" s="1">
        <v>-2280</v>
      </c>
      <c r="Y308">
        <v>140</v>
      </c>
      <c r="Z308" t="s">
        <v>77</v>
      </c>
      <c r="AA308">
        <v>0</v>
      </c>
      <c r="AB308" t="str">
        <f>""</f>
        <v/>
      </c>
      <c r="AC308">
        <v>0</v>
      </c>
      <c r="AD308" t="str">
        <f>""</f>
        <v/>
      </c>
      <c r="AE308">
        <v>0</v>
      </c>
      <c r="AF308" t="str">
        <f>""</f>
        <v/>
      </c>
      <c r="AG308">
        <v>0</v>
      </c>
      <c r="AH308" t="str">
        <f>""</f>
        <v/>
      </c>
      <c r="AI308">
        <v>0</v>
      </c>
      <c r="AJ308" t="str">
        <f>""</f>
        <v/>
      </c>
      <c r="AK308">
        <v>0</v>
      </c>
      <c r="AL308" t="str">
        <f>""</f>
        <v/>
      </c>
      <c r="AM308">
        <v>0</v>
      </c>
      <c r="AN308" t="str">
        <f>""</f>
        <v/>
      </c>
      <c r="AO308">
        <v>0</v>
      </c>
      <c r="AP308" t="str">
        <f>""</f>
        <v/>
      </c>
      <c r="AQ308">
        <v>0</v>
      </c>
      <c r="AR308" t="str">
        <f>""</f>
        <v/>
      </c>
      <c r="AS308">
        <v>0</v>
      </c>
      <c r="AT308" t="str">
        <f>""</f>
        <v/>
      </c>
      <c r="AU308" t="s">
        <v>56</v>
      </c>
      <c r="AV308" t="s">
        <v>57</v>
      </c>
      <c r="AW308">
        <v>0</v>
      </c>
      <c r="AX308" t="str">
        <f>""</f>
        <v/>
      </c>
      <c r="AY308">
        <v>2015</v>
      </c>
      <c r="AZ308">
        <v>0</v>
      </c>
      <c r="BA308">
        <v>0</v>
      </c>
      <c r="BB308">
        <v>1080</v>
      </c>
      <c r="BC308">
        <v>0</v>
      </c>
      <c r="BD308">
        <v>0</v>
      </c>
      <c r="BE308">
        <v>0</v>
      </c>
    </row>
    <row r="309" spans="1:57" x14ac:dyDescent="0.2">
      <c r="A309">
        <v>1715300750</v>
      </c>
      <c r="B309" t="s">
        <v>388</v>
      </c>
      <c r="C309">
        <v>0</v>
      </c>
      <c r="G309" s="1">
        <v>24000</v>
      </c>
      <c r="H309">
        <v>0</v>
      </c>
      <c r="I309" s="1">
        <v>24000</v>
      </c>
      <c r="J309" s="1">
        <v>-24000</v>
      </c>
      <c r="K309">
        <v>0</v>
      </c>
      <c r="L309">
        <v>0</v>
      </c>
      <c r="M309" s="1">
        <v>24000</v>
      </c>
      <c r="N309">
        <v>0</v>
      </c>
      <c r="O309" s="1">
        <v>24000</v>
      </c>
      <c r="P309" s="1">
        <v>-24000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-24000</v>
      </c>
      <c r="W309">
        <v>0</v>
      </c>
      <c r="X309" s="1">
        <v>-24000</v>
      </c>
      <c r="Y309">
        <v>140</v>
      </c>
      <c r="Z309" t="s">
        <v>77</v>
      </c>
      <c r="AA309">
        <v>0</v>
      </c>
      <c r="AB309" t="str">
        <f>""</f>
        <v/>
      </c>
      <c r="AC309">
        <v>0</v>
      </c>
      <c r="AD309" t="str">
        <f>""</f>
        <v/>
      </c>
      <c r="AE309">
        <v>0</v>
      </c>
      <c r="AF309" t="str">
        <f>""</f>
        <v/>
      </c>
      <c r="AG309">
        <v>0</v>
      </c>
      <c r="AH309" t="str">
        <f>""</f>
        <v/>
      </c>
      <c r="AI309">
        <v>0</v>
      </c>
      <c r="AJ309" t="str">
        <f>""</f>
        <v/>
      </c>
      <c r="AK309">
        <v>0</v>
      </c>
      <c r="AL309" t="str">
        <f>""</f>
        <v/>
      </c>
      <c r="AM309">
        <v>0</v>
      </c>
      <c r="AN309" t="str">
        <f>""</f>
        <v/>
      </c>
      <c r="AO309">
        <v>0</v>
      </c>
      <c r="AP309" t="str">
        <f>""</f>
        <v/>
      </c>
      <c r="AQ309">
        <v>0</v>
      </c>
      <c r="AR309" t="str">
        <f>""</f>
        <v/>
      </c>
      <c r="AS309">
        <v>0</v>
      </c>
      <c r="AT309" t="str">
        <f>""</f>
        <v/>
      </c>
      <c r="AU309" t="s">
        <v>56</v>
      </c>
      <c r="AV309" t="s">
        <v>57</v>
      </c>
      <c r="AW309">
        <v>0</v>
      </c>
      <c r="AX309" t="str">
        <f>""</f>
        <v/>
      </c>
      <c r="AY309">
        <v>2015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</row>
    <row r="310" spans="1:57" x14ac:dyDescent="0.2">
      <c r="A310">
        <v>1721000110</v>
      </c>
      <c r="B310" t="s">
        <v>389</v>
      </c>
      <c r="C310" s="2">
        <v>197000</v>
      </c>
      <c r="D310" s="2"/>
      <c r="E310" s="2"/>
      <c r="F310" s="2"/>
      <c r="G310" s="1">
        <v>200203.83</v>
      </c>
      <c r="H310">
        <v>0</v>
      </c>
      <c r="I310" s="1">
        <v>200203.83</v>
      </c>
      <c r="J310" s="1">
        <v>-3203.83</v>
      </c>
      <c r="K310">
        <v>101.62</v>
      </c>
      <c r="L310" s="2">
        <v>197000</v>
      </c>
      <c r="M310" s="1">
        <v>200203.83</v>
      </c>
      <c r="N310">
        <v>0</v>
      </c>
      <c r="O310" s="1">
        <v>200203.83</v>
      </c>
      <c r="P310" s="1">
        <v>-3203.83</v>
      </c>
      <c r="Q310">
        <v>101.62</v>
      </c>
      <c r="R310">
        <v>0</v>
      </c>
      <c r="S310">
        <v>0</v>
      </c>
      <c r="T310">
        <v>0</v>
      </c>
      <c r="U310" s="2">
        <v>197000</v>
      </c>
      <c r="V310" s="1">
        <v>-3203.83</v>
      </c>
      <c r="W310" s="2">
        <v>197000</v>
      </c>
      <c r="X310" s="1">
        <v>-3203.83</v>
      </c>
      <c r="Y310">
        <v>0</v>
      </c>
      <c r="Z310" t="str">
        <f>""</f>
        <v/>
      </c>
      <c r="AA310">
        <v>0</v>
      </c>
      <c r="AB310" t="str">
        <f>""</f>
        <v/>
      </c>
      <c r="AC310">
        <v>0</v>
      </c>
      <c r="AD310" t="str">
        <f>""</f>
        <v/>
      </c>
      <c r="AE310">
        <v>0</v>
      </c>
      <c r="AF310" t="str">
        <f>""</f>
        <v/>
      </c>
      <c r="AG310">
        <v>0</v>
      </c>
      <c r="AH310" t="str">
        <f>""</f>
        <v/>
      </c>
      <c r="AI310">
        <v>0</v>
      </c>
      <c r="AJ310" t="str">
        <f>""</f>
        <v/>
      </c>
      <c r="AK310">
        <v>0</v>
      </c>
      <c r="AL310" t="str">
        <f>""</f>
        <v/>
      </c>
      <c r="AM310">
        <v>0</v>
      </c>
      <c r="AN310" t="str">
        <f>""</f>
        <v/>
      </c>
      <c r="AO310">
        <v>0</v>
      </c>
      <c r="AP310" t="str">
        <f>""</f>
        <v/>
      </c>
      <c r="AQ310">
        <v>0</v>
      </c>
      <c r="AR310" t="str">
        <f>""</f>
        <v/>
      </c>
      <c r="AS310">
        <v>0</v>
      </c>
      <c r="AT310" t="str">
        <f>""</f>
        <v/>
      </c>
      <c r="AU310" t="s">
        <v>56</v>
      </c>
      <c r="AV310" t="s">
        <v>57</v>
      </c>
      <c r="AW310">
        <v>0</v>
      </c>
      <c r="AX310" t="str">
        <f>""</f>
        <v/>
      </c>
      <c r="AY310">
        <v>2015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</row>
    <row r="311" spans="1:57" x14ac:dyDescent="0.2">
      <c r="A311">
        <v>1721000780</v>
      </c>
      <c r="B311" t="s">
        <v>390</v>
      </c>
      <c r="C311" s="2">
        <v>194000</v>
      </c>
      <c r="D311" s="2"/>
      <c r="E311" s="2"/>
      <c r="F311" s="2"/>
      <c r="G311" s="1">
        <v>241941.92</v>
      </c>
      <c r="H311" s="1">
        <v>3734.44</v>
      </c>
      <c r="I311" s="1">
        <v>245676.36</v>
      </c>
      <c r="J311" s="1">
        <v>-51676.36</v>
      </c>
      <c r="K311">
        <v>126.63</v>
      </c>
      <c r="L311" s="2">
        <v>194000</v>
      </c>
      <c r="M311" s="1">
        <v>241941.92</v>
      </c>
      <c r="N311" s="1">
        <v>3734.44</v>
      </c>
      <c r="O311" s="1">
        <v>245676.36</v>
      </c>
      <c r="P311" s="1">
        <v>-51676.36</v>
      </c>
      <c r="Q311">
        <v>126.63</v>
      </c>
      <c r="R311">
        <v>0</v>
      </c>
      <c r="S311">
        <v>0</v>
      </c>
      <c r="T311">
        <v>0</v>
      </c>
      <c r="U311" s="2">
        <v>194000</v>
      </c>
      <c r="V311" s="1">
        <v>-51676.36</v>
      </c>
      <c r="W311" s="2">
        <v>194000</v>
      </c>
      <c r="X311" s="1">
        <v>-51676.36</v>
      </c>
      <c r="Y311">
        <v>0</v>
      </c>
      <c r="Z311" t="str">
        <f>""</f>
        <v/>
      </c>
      <c r="AA311">
        <v>0</v>
      </c>
      <c r="AB311" t="str">
        <f>""</f>
        <v/>
      </c>
      <c r="AC311">
        <v>0</v>
      </c>
      <c r="AD311" t="str">
        <f>""</f>
        <v/>
      </c>
      <c r="AE311">
        <v>0</v>
      </c>
      <c r="AF311" t="str">
        <f>""</f>
        <v/>
      </c>
      <c r="AG311">
        <v>0</v>
      </c>
      <c r="AH311" t="str">
        <f>""</f>
        <v/>
      </c>
      <c r="AI311">
        <v>0</v>
      </c>
      <c r="AJ311" t="str">
        <f>""</f>
        <v/>
      </c>
      <c r="AK311">
        <v>0</v>
      </c>
      <c r="AL311" t="str">
        <f>""</f>
        <v/>
      </c>
      <c r="AM311">
        <v>0</v>
      </c>
      <c r="AN311" t="str">
        <f>""</f>
        <v/>
      </c>
      <c r="AO311">
        <v>0</v>
      </c>
      <c r="AP311" t="str">
        <f>""</f>
        <v/>
      </c>
      <c r="AQ311">
        <v>0</v>
      </c>
      <c r="AR311" t="str">
        <f>""</f>
        <v/>
      </c>
      <c r="AS311">
        <v>0</v>
      </c>
      <c r="AT311" t="str">
        <f>""</f>
        <v/>
      </c>
      <c r="AU311" t="s">
        <v>56</v>
      </c>
      <c r="AV311" t="s">
        <v>57</v>
      </c>
      <c r="AW311">
        <v>0</v>
      </c>
      <c r="AX311" t="str">
        <f>""</f>
        <v/>
      </c>
      <c r="AY311">
        <v>2015</v>
      </c>
      <c r="AZ311">
        <v>0</v>
      </c>
      <c r="BA311">
        <v>0</v>
      </c>
      <c r="BB311">
        <v>3734</v>
      </c>
      <c r="BC311">
        <v>0</v>
      </c>
      <c r="BD311">
        <v>0</v>
      </c>
      <c r="BE311">
        <v>0</v>
      </c>
    </row>
    <row r="312" spans="1:57" x14ac:dyDescent="0.2">
      <c r="A312">
        <v>1721001110</v>
      </c>
      <c r="B312" t="s">
        <v>391</v>
      </c>
      <c r="C312" s="2">
        <v>376000</v>
      </c>
      <c r="D312" s="2"/>
      <c r="E312" s="2"/>
      <c r="F312" s="2"/>
      <c r="G312" s="1">
        <v>365801.27</v>
      </c>
      <c r="H312">
        <v>0</v>
      </c>
      <c r="I312" s="1">
        <v>365801.27</v>
      </c>
      <c r="J312" s="1">
        <v>10198.73</v>
      </c>
      <c r="K312">
        <v>97.28</v>
      </c>
      <c r="L312" s="2">
        <v>376000</v>
      </c>
      <c r="M312" s="1">
        <v>365801.27</v>
      </c>
      <c r="N312">
        <v>0</v>
      </c>
      <c r="O312" s="1">
        <v>365801.27</v>
      </c>
      <c r="P312" s="1">
        <v>10198.73</v>
      </c>
      <c r="Q312">
        <v>97.28</v>
      </c>
      <c r="R312">
        <v>0</v>
      </c>
      <c r="S312">
        <v>0</v>
      </c>
      <c r="T312">
        <v>0</v>
      </c>
      <c r="U312" s="2">
        <v>376000</v>
      </c>
      <c r="V312" s="1">
        <v>10198.73</v>
      </c>
      <c r="W312" s="2">
        <v>376000</v>
      </c>
      <c r="X312" s="1">
        <v>10198.73</v>
      </c>
      <c r="Y312">
        <v>0</v>
      </c>
      <c r="Z312" t="str">
        <f>""</f>
        <v/>
      </c>
      <c r="AA312">
        <v>0</v>
      </c>
      <c r="AB312" t="str">
        <f>""</f>
        <v/>
      </c>
      <c r="AC312">
        <v>0</v>
      </c>
      <c r="AD312" t="str">
        <f>""</f>
        <v/>
      </c>
      <c r="AE312">
        <v>0</v>
      </c>
      <c r="AF312" t="str">
        <f>""</f>
        <v/>
      </c>
      <c r="AG312">
        <v>0</v>
      </c>
      <c r="AH312" t="str">
        <f>""</f>
        <v/>
      </c>
      <c r="AI312">
        <v>0</v>
      </c>
      <c r="AJ312" t="str">
        <f>""</f>
        <v/>
      </c>
      <c r="AK312">
        <v>0</v>
      </c>
      <c r="AL312" t="str">
        <f>""</f>
        <v/>
      </c>
      <c r="AM312">
        <v>0</v>
      </c>
      <c r="AN312" t="str">
        <f>""</f>
        <v/>
      </c>
      <c r="AO312">
        <v>0</v>
      </c>
      <c r="AP312" t="str">
        <f>""</f>
        <v/>
      </c>
      <c r="AQ312">
        <v>0</v>
      </c>
      <c r="AR312" t="str">
        <f>""</f>
        <v/>
      </c>
      <c r="AS312">
        <v>0</v>
      </c>
      <c r="AT312" t="str">
        <f>""</f>
        <v/>
      </c>
      <c r="AU312" t="s">
        <v>56</v>
      </c>
      <c r="AV312" t="s">
        <v>57</v>
      </c>
      <c r="AW312">
        <v>0</v>
      </c>
      <c r="AX312" t="str">
        <f>""</f>
        <v/>
      </c>
      <c r="AY312">
        <v>2015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</row>
    <row r="313" spans="1:57" x14ac:dyDescent="0.2">
      <c r="A313">
        <v>1721002110</v>
      </c>
      <c r="B313" t="s">
        <v>392</v>
      </c>
      <c r="C313" s="2">
        <v>90000</v>
      </c>
      <c r="D313" s="2"/>
      <c r="E313" s="2"/>
      <c r="F313" s="2"/>
      <c r="G313" s="1">
        <v>86061.35</v>
      </c>
      <c r="H313">
        <v>0</v>
      </c>
      <c r="I313" s="1">
        <v>86061.35</v>
      </c>
      <c r="J313" s="1">
        <v>3938.65</v>
      </c>
      <c r="K313">
        <v>95.62</v>
      </c>
      <c r="L313" s="2">
        <v>90000</v>
      </c>
      <c r="M313" s="1">
        <v>86061.35</v>
      </c>
      <c r="N313">
        <v>0</v>
      </c>
      <c r="O313" s="1">
        <v>86061.35</v>
      </c>
      <c r="P313" s="1">
        <v>3938.65</v>
      </c>
      <c r="Q313">
        <v>95.62</v>
      </c>
      <c r="R313">
        <v>0</v>
      </c>
      <c r="S313">
        <v>0</v>
      </c>
      <c r="T313">
        <v>0</v>
      </c>
      <c r="U313" s="2">
        <v>90000</v>
      </c>
      <c r="V313" s="1">
        <v>3938.65</v>
      </c>
      <c r="W313" s="2">
        <v>90000</v>
      </c>
      <c r="X313" s="1">
        <v>3938.65</v>
      </c>
      <c r="Y313">
        <v>0</v>
      </c>
      <c r="Z313" t="str">
        <f>""</f>
        <v/>
      </c>
      <c r="AA313">
        <v>0</v>
      </c>
      <c r="AB313" t="str">
        <f>""</f>
        <v/>
      </c>
      <c r="AC313">
        <v>0</v>
      </c>
      <c r="AD313" t="str">
        <f>""</f>
        <v/>
      </c>
      <c r="AE313">
        <v>0</v>
      </c>
      <c r="AF313" t="str">
        <f>""</f>
        <v/>
      </c>
      <c r="AG313">
        <v>0</v>
      </c>
      <c r="AH313" t="str">
        <f>""</f>
        <v/>
      </c>
      <c r="AI313">
        <v>0</v>
      </c>
      <c r="AJ313" t="str">
        <f>""</f>
        <v/>
      </c>
      <c r="AK313">
        <v>0</v>
      </c>
      <c r="AL313" t="str">
        <f>""</f>
        <v/>
      </c>
      <c r="AM313">
        <v>0</v>
      </c>
      <c r="AN313" t="str">
        <f>""</f>
        <v/>
      </c>
      <c r="AO313">
        <v>0</v>
      </c>
      <c r="AP313" t="str">
        <f>""</f>
        <v/>
      </c>
      <c r="AQ313">
        <v>0</v>
      </c>
      <c r="AR313" t="str">
        <f>""</f>
        <v/>
      </c>
      <c r="AS313">
        <v>0</v>
      </c>
      <c r="AT313" t="str">
        <f>""</f>
        <v/>
      </c>
      <c r="AU313" t="s">
        <v>56</v>
      </c>
      <c r="AV313" t="s">
        <v>57</v>
      </c>
      <c r="AW313">
        <v>0</v>
      </c>
      <c r="AX313" t="str">
        <f>""</f>
        <v/>
      </c>
      <c r="AY313">
        <v>2015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</row>
    <row r="314" spans="1:57" x14ac:dyDescent="0.2">
      <c r="A314">
        <v>1721002780</v>
      </c>
      <c r="B314" t="s">
        <v>393</v>
      </c>
      <c r="C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t="str">
        <f>""</f>
        <v/>
      </c>
      <c r="AA314">
        <v>0</v>
      </c>
      <c r="AB314" t="str">
        <f>""</f>
        <v/>
      </c>
      <c r="AC314">
        <v>0</v>
      </c>
      <c r="AD314" t="str">
        <f>""</f>
        <v/>
      </c>
      <c r="AE314">
        <v>0</v>
      </c>
      <c r="AF314" t="str">
        <f>""</f>
        <v/>
      </c>
      <c r="AG314">
        <v>0</v>
      </c>
      <c r="AH314" t="str">
        <f>""</f>
        <v/>
      </c>
      <c r="AI314">
        <v>0</v>
      </c>
      <c r="AJ314" t="str">
        <f>""</f>
        <v/>
      </c>
      <c r="AK314">
        <v>0</v>
      </c>
      <c r="AL314" t="str">
        <f>""</f>
        <v/>
      </c>
      <c r="AM314">
        <v>0</v>
      </c>
      <c r="AN314" t="str">
        <f>""</f>
        <v/>
      </c>
      <c r="AO314">
        <v>0</v>
      </c>
      <c r="AP314" t="str">
        <f>""</f>
        <v/>
      </c>
      <c r="AQ314">
        <v>0</v>
      </c>
      <c r="AR314" t="str">
        <f>""</f>
        <v/>
      </c>
      <c r="AS314">
        <v>0</v>
      </c>
      <c r="AT314" t="str">
        <f>""</f>
        <v/>
      </c>
      <c r="AU314" t="s">
        <v>56</v>
      </c>
      <c r="AV314" t="s">
        <v>57</v>
      </c>
      <c r="AW314">
        <v>0</v>
      </c>
      <c r="AX314" t="str">
        <f>""</f>
        <v/>
      </c>
      <c r="AY314">
        <v>2015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</row>
    <row r="315" spans="1:57" x14ac:dyDescent="0.2">
      <c r="A315">
        <v>1722100110</v>
      </c>
      <c r="B315" t="s">
        <v>394</v>
      </c>
      <c r="C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t="str">
        <f>""</f>
        <v/>
      </c>
      <c r="AA315">
        <v>0</v>
      </c>
      <c r="AB315" t="str">
        <f>""</f>
        <v/>
      </c>
      <c r="AC315">
        <v>0</v>
      </c>
      <c r="AD315" t="str">
        <f>""</f>
        <v/>
      </c>
      <c r="AE315">
        <v>0</v>
      </c>
      <c r="AF315" t="str">
        <f>""</f>
        <v/>
      </c>
      <c r="AG315">
        <v>0</v>
      </c>
      <c r="AH315" t="str">
        <f>""</f>
        <v/>
      </c>
      <c r="AI315">
        <v>0</v>
      </c>
      <c r="AJ315" t="str">
        <f>""</f>
        <v/>
      </c>
      <c r="AK315">
        <v>0</v>
      </c>
      <c r="AL315" t="str">
        <f>""</f>
        <v/>
      </c>
      <c r="AM315">
        <v>0</v>
      </c>
      <c r="AN315" t="str">
        <f>""</f>
        <v/>
      </c>
      <c r="AO315">
        <v>0</v>
      </c>
      <c r="AP315" t="str">
        <f>""</f>
        <v/>
      </c>
      <c r="AQ315">
        <v>0</v>
      </c>
      <c r="AR315" t="str">
        <f>""</f>
        <v/>
      </c>
      <c r="AS315">
        <v>0</v>
      </c>
      <c r="AT315" t="str">
        <f>""</f>
        <v/>
      </c>
      <c r="AU315" t="s">
        <v>56</v>
      </c>
      <c r="AV315" t="s">
        <v>57</v>
      </c>
      <c r="AW315">
        <v>0</v>
      </c>
      <c r="AX315" t="str">
        <f>""</f>
        <v/>
      </c>
      <c r="AY315">
        <v>2015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</row>
    <row r="316" spans="1:57" x14ac:dyDescent="0.2">
      <c r="A316">
        <v>1722100540</v>
      </c>
      <c r="B316" t="s">
        <v>329</v>
      </c>
      <c r="C316" s="2">
        <v>2000</v>
      </c>
      <c r="D316" s="2"/>
      <c r="E316" s="2"/>
      <c r="F316" s="2"/>
      <c r="G316" s="1">
        <v>1496</v>
      </c>
      <c r="H316">
        <v>0</v>
      </c>
      <c r="I316" s="1">
        <v>1496</v>
      </c>
      <c r="J316">
        <v>504</v>
      </c>
      <c r="K316">
        <v>74.8</v>
      </c>
      <c r="L316" s="2">
        <v>2000</v>
      </c>
      <c r="M316" s="1">
        <v>1496</v>
      </c>
      <c r="N316">
        <v>0</v>
      </c>
      <c r="O316" s="1">
        <v>1496</v>
      </c>
      <c r="P316">
        <v>504</v>
      </c>
      <c r="Q316">
        <v>74.8</v>
      </c>
      <c r="R316">
        <v>0</v>
      </c>
      <c r="S316">
        <v>0</v>
      </c>
      <c r="T316">
        <v>0</v>
      </c>
      <c r="U316" s="2">
        <v>2000</v>
      </c>
      <c r="V316">
        <v>504</v>
      </c>
      <c r="W316" s="2">
        <v>2000</v>
      </c>
      <c r="X316">
        <v>504</v>
      </c>
      <c r="Y316">
        <v>0</v>
      </c>
      <c r="Z316" t="str">
        <f>""</f>
        <v/>
      </c>
      <c r="AA316">
        <v>0</v>
      </c>
      <c r="AB316" t="str">
        <f>""</f>
        <v/>
      </c>
      <c r="AC316">
        <v>0</v>
      </c>
      <c r="AD316" t="str">
        <f>""</f>
        <v/>
      </c>
      <c r="AE316">
        <v>0</v>
      </c>
      <c r="AF316" t="str">
        <f>""</f>
        <v/>
      </c>
      <c r="AG316">
        <v>0</v>
      </c>
      <c r="AH316" t="str">
        <f>""</f>
        <v/>
      </c>
      <c r="AI316">
        <v>0</v>
      </c>
      <c r="AJ316" t="str">
        <f>""</f>
        <v/>
      </c>
      <c r="AK316">
        <v>0</v>
      </c>
      <c r="AL316" t="str">
        <f>""</f>
        <v/>
      </c>
      <c r="AM316">
        <v>0</v>
      </c>
      <c r="AN316" t="str">
        <f>""</f>
        <v/>
      </c>
      <c r="AO316">
        <v>0</v>
      </c>
      <c r="AP316" t="str">
        <f>""</f>
        <v/>
      </c>
      <c r="AQ316">
        <v>0</v>
      </c>
      <c r="AR316" t="str">
        <f>""</f>
        <v/>
      </c>
      <c r="AS316">
        <v>0</v>
      </c>
      <c r="AT316" t="str">
        <f>""</f>
        <v/>
      </c>
      <c r="AU316" t="s">
        <v>56</v>
      </c>
      <c r="AV316" t="s">
        <v>57</v>
      </c>
      <c r="AW316">
        <v>0</v>
      </c>
      <c r="AX316" t="str">
        <f>""</f>
        <v/>
      </c>
      <c r="AY316">
        <v>2015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</row>
    <row r="317" spans="1:57" x14ac:dyDescent="0.2">
      <c r="A317">
        <v>1722100750</v>
      </c>
      <c r="B317" t="s">
        <v>395</v>
      </c>
      <c r="C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t="str">
        <f>""</f>
        <v/>
      </c>
      <c r="AA317">
        <v>0</v>
      </c>
      <c r="AB317" t="str">
        <f>""</f>
        <v/>
      </c>
      <c r="AC317">
        <v>0</v>
      </c>
      <c r="AD317" t="str">
        <f>""</f>
        <v/>
      </c>
      <c r="AE317">
        <v>0</v>
      </c>
      <c r="AF317" t="str">
        <f>""</f>
        <v/>
      </c>
      <c r="AG317">
        <v>0</v>
      </c>
      <c r="AH317" t="str">
        <f>""</f>
        <v/>
      </c>
      <c r="AI317">
        <v>0</v>
      </c>
      <c r="AJ317" t="str">
        <f>""</f>
        <v/>
      </c>
      <c r="AK317">
        <v>0</v>
      </c>
      <c r="AL317" t="str">
        <f>""</f>
        <v/>
      </c>
      <c r="AM317">
        <v>0</v>
      </c>
      <c r="AN317" t="str">
        <f>""</f>
        <v/>
      </c>
      <c r="AO317">
        <v>0</v>
      </c>
      <c r="AP317" t="str">
        <f>""</f>
        <v/>
      </c>
      <c r="AQ317">
        <v>0</v>
      </c>
      <c r="AR317" t="str">
        <f>""</f>
        <v/>
      </c>
      <c r="AS317">
        <v>0</v>
      </c>
      <c r="AT317" t="str">
        <f>""</f>
        <v/>
      </c>
      <c r="AU317" t="s">
        <v>56</v>
      </c>
      <c r="AV317" t="s">
        <v>57</v>
      </c>
      <c r="AW317">
        <v>0</v>
      </c>
      <c r="AX317" t="str">
        <f>""</f>
        <v/>
      </c>
      <c r="AY317">
        <v>2015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</row>
    <row r="318" spans="1:57" x14ac:dyDescent="0.2">
      <c r="A318">
        <v>1722100780</v>
      </c>
      <c r="B318" t="s">
        <v>396</v>
      </c>
      <c r="C318" s="2">
        <v>14000</v>
      </c>
      <c r="D318" s="2"/>
      <c r="E318" s="2"/>
      <c r="F318" s="2"/>
      <c r="G318" s="1">
        <v>20643</v>
      </c>
      <c r="H318">
        <v>0</v>
      </c>
      <c r="I318" s="1">
        <v>20643</v>
      </c>
      <c r="J318" s="1">
        <v>-6643</v>
      </c>
      <c r="K318">
        <v>147.44999999999999</v>
      </c>
      <c r="L318" s="2">
        <v>14000</v>
      </c>
      <c r="M318" s="1">
        <v>20643</v>
      </c>
      <c r="N318">
        <v>0</v>
      </c>
      <c r="O318" s="1">
        <v>20643</v>
      </c>
      <c r="P318" s="1">
        <v>-6643</v>
      </c>
      <c r="Q318">
        <v>147.44999999999999</v>
      </c>
      <c r="R318">
        <v>0</v>
      </c>
      <c r="S318">
        <v>0</v>
      </c>
      <c r="T318">
        <v>0</v>
      </c>
      <c r="U318" s="2">
        <v>14000</v>
      </c>
      <c r="V318" s="1">
        <v>-6643</v>
      </c>
      <c r="W318" s="2">
        <v>14000</v>
      </c>
      <c r="X318" s="1">
        <v>-6643</v>
      </c>
      <c r="Y318">
        <v>0</v>
      </c>
      <c r="Z318" t="str">
        <f>""</f>
        <v/>
      </c>
      <c r="AA318">
        <v>0</v>
      </c>
      <c r="AB318" t="str">
        <f>""</f>
        <v/>
      </c>
      <c r="AC318">
        <v>0</v>
      </c>
      <c r="AD318" t="str">
        <f>""</f>
        <v/>
      </c>
      <c r="AE318">
        <v>0</v>
      </c>
      <c r="AF318" t="str">
        <f>""</f>
        <v/>
      </c>
      <c r="AG318">
        <v>0</v>
      </c>
      <c r="AH318" t="str">
        <f>""</f>
        <v/>
      </c>
      <c r="AI318">
        <v>0</v>
      </c>
      <c r="AJ318" t="str">
        <f>""</f>
        <v/>
      </c>
      <c r="AK318">
        <v>0</v>
      </c>
      <c r="AL318" t="str">
        <f>""</f>
        <v/>
      </c>
      <c r="AM318">
        <v>0</v>
      </c>
      <c r="AN318" t="str">
        <f>""</f>
        <v/>
      </c>
      <c r="AO318">
        <v>0</v>
      </c>
      <c r="AP318" t="str">
        <f>""</f>
        <v/>
      </c>
      <c r="AQ318">
        <v>0</v>
      </c>
      <c r="AR318" t="str">
        <f>""</f>
        <v/>
      </c>
      <c r="AS318">
        <v>0</v>
      </c>
      <c r="AT318" t="str">
        <f>""</f>
        <v/>
      </c>
      <c r="AU318" t="s">
        <v>56</v>
      </c>
      <c r="AV318" t="s">
        <v>57</v>
      </c>
      <c r="AW318">
        <v>0</v>
      </c>
      <c r="AX318" t="str">
        <f>""</f>
        <v/>
      </c>
      <c r="AY318">
        <v>2015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</row>
    <row r="319" spans="1:57" x14ac:dyDescent="0.2">
      <c r="A319">
        <v>1723000811</v>
      </c>
      <c r="B319" t="s">
        <v>397</v>
      </c>
      <c r="C319" s="2">
        <v>186500</v>
      </c>
      <c r="D319" s="2"/>
      <c r="E319" s="2"/>
      <c r="F319" s="2"/>
      <c r="G319" s="1">
        <v>183565.25</v>
      </c>
      <c r="H319">
        <v>0</v>
      </c>
      <c r="I319" s="1">
        <v>183565.25</v>
      </c>
      <c r="J319" s="1">
        <v>2934.75</v>
      </c>
      <c r="K319">
        <v>98.42</v>
      </c>
      <c r="L319" s="2">
        <v>186500</v>
      </c>
      <c r="M319" s="1">
        <v>183565.25</v>
      </c>
      <c r="N319">
        <v>0</v>
      </c>
      <c r="O319" s="1">
        <v>183565.25</v>
      </c>
      <c r="P319" s="1">
        <v>2934.75</v>
      </c>
      <c r="Q319">
        <v>98.42</v>
      </c>
      <c r="R319">
        <v>0</v>
      </c>
      <c r="S319">
        <v>0</v>
      </c>
      <c r="T319">
        <v>0</v>
      </c>
      <c r="U319" s="2">
        <v>186500</v>
      </c>
      <c r="V319" s="1">
        <v>2934.75</v>
      </c>
      <c r="W319" s="2">
        <v>186500</v>
      </c>
      <c r="X319" s="1">
        <v>2934.75</v>
      </c>
      <c r="Y319">
        <v>0</v>
      </c>
      <c r="Z319" t="str">
        <f>""</f>
        <v/>
      </c>
      <c r="AA319">
        <v>0</v>
      </c>
      <c r="AB319" t="str">
        <f>""</f>
        <v/>
      </c>
      <c r="AC319">
        <v>0</v>
      </c>
      <c r="AD319" t="str">
        <f>""</f>
        <v/>
      </c>
      <c r="AE319">
        <v>0</v>
      </c>
      <c r="AF319" t="str">
        <f>""</f>
        <v/>
      </c>
      <c r="AG319">
        <v>0</v>
      </c>
      <c r="AH319" t="str">
        <f>""</f>
        <v/>
      </c>
      <c r="AI319">
        <v>0</v>
      </c>
      <c r="AJ319" t="str">
        <f>""</f>
        <v/>
      </c>
      <c r="AK319">
        <v>0</v>
      </c>
      <c r="AL319" t="str">
        <f>""</f>
        <v/>
      </c>
      <c r="AM319">
        <v>0</v>
      </c>
      <c r="AN319" t="str">
        <f>""</f>
        <v/>
      </c>
      <c r="AO319">
        <v>0</v>
      </c>
      <c r="AP319" t="str">
        <f>""</f>
        <v/>
      </c>
      <c r="AQ319">
        <v>0</v>
      </c>
      <c r="AR319" t="str">
        <f>""</f>
        <v/>
      </c>
      <c r="AS319">
        <v>0</v>
      </c>
      <c r="AT319" t="str">
        <f>""</f>
        <v/>
      </c>
      <c r="AU319" t="s">
        <v>56</v>
      </c>
      <c r="AV319" t="s">
        <v>57</v>
      </c>
      <c r="AW319">
        <v>0</v>
      </c>
      <c r="AX319" t="str">
        <f>""</f>
        <v/>
      </c>
      <c r="AY319">
        <v>2015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</row>
    <row r="320" spans="1:57" x14ac:dyDescent="0.2">
      <c r="A320">
        <v>1723100810</v>
      </c>
      <c r="B320" t="s">
        <v>398</v>
      </c>
      <c r="C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t="str">
        <f>""</f>
        <v/>
      </c>
      <c r="AA320">
        <v>0</v>
      </c>
      <c r="AB320" t="str">
        <f>""</f>
        <v/>
      </c>
      <c r="AC320">
        <v>0</v>
      </c>
      <c r="AD320" t="str">
        <f>""</f>
        <v/>
      </c>
      <c r="AE320">
        <v>0</v>
      </c>
      <c r="AF320" t="str">
        <f>""</f>
        <v/>
      </c>
      <c r="AG320">
        <v>0</v>
      </c>
      <c r="AH320" t="str">
        <f>""</f>
        <v/>
      </c>
      <c r="AI320">
        <v>0</v>
      </c>
      <c r="AJ320" t="str">
        <f>""</f>
        <v/>
      </c>
      <c r="AK320">
        <v>0</v>
      </c>
      <c r="AL320" t="str">
        <f>""</f>
        <v/>
      </c>
      <c r="AM320">
        <v>0</v>
      </c>
      <c r="AN320" t="str">
        <f>""</f>
        <v/>
      </c>
      <c r="AO320">
        <v>0</v>
      </c>
      <c r="AP320" t="str">
        <f>""</f>
        <v/>
      </c>
      <c r="AQ320">
        <v>0</v>
      </c>
      <c r="AR320" t="str">
        <f>""</f>
        <v/>
      </c>
      <c r="AS320">
        <v>0</v>
      </c>
      <c r="AT320" t="str">
        <f>""</f>
        <v/>
      </c>
      <c r="AU320" t="s">
        <v>56</v>
      </c>
      <c r="AV320" t="s">
        <v>57</v>
      </c>
      <c r="AW320">
        <v>0</v>
      </c>
      <c r="AX320" t="str">
        <f>""</f>
        <v/>
      </c>
      <c r="AY320">
        <v>2015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</row>
    <row r="321" spans="1:57" x14ac:dyDescent="0.2">
      <c r="A321">
        <v>1724000830</v>
      </c>
      <c r="B321" t="s">
        <v>399</v>
      </c>
      <c r="C321" s="2">
        <v>400000</v>
      </c>
      <c r="D321" s="2"/>
      <c r="E321" s="2"/>
      <c r="F321" s="2"/>
      <c r="G321" s="1">
        <v>203708</v>
      </c>
      <c r="H321">
        <v>0</v>
      </c>
      <c r="I321" s="1">
        <v>203708</v>
      </c>
      <c r="J321" s="1">
        <v>196292</v>
      </c>
      <c r="K321">
        <v>50.92</v>
      </c>
      <c r="L321" s="2">
        <v>400000</v>
      </c>
      <c r="M321" s="1">
        <v>203708</v>
      </c>
      <c r="N321">
        <v>0</v>
      </c>
      <c r="O321" s="1">
        <v>203708</v>
      </c>
      <c r="P321" s="1">
        <v>196292</v>
      </c>
      <c r="Q321">
        <v>50.92</v>
      </c>
      <c r="R321">
        <v>0</v>
      </c>
      <c r="S321">
        <v>0</v>
      </c>
      <c r="T321">
        <v>0</v>
      </c>
      <c r="U321" s="2">
        <v>400000</v>
      </c>
      <c r="V321" s="1">
        <v>196292</v>
      </c>
      <c r="W321" s="2">
        <v>400000</v>
      </c>
      <c r="X321" s="1">
        <v>196292</v>
      </c>
      <c r="Y321">
        <v>150</v>
      </c>
      <c r="Z321" t="s">
        <v>338</v>
      </c>
      <c r="AA321">
        <v>0</v>
      </c>
      <c r="AB321" t="str">
        <f>""</f>
        <v/>
      </c>
      <c r="AC321">
        <v>0</v>
      </c>
      <c r="AD321" t="str">
        <f>""</f>
        <v/>
      </c>
      <c r="AE321">
        <v>0</v>
      </c>
      <c r="AF321" t="str">
        <f>""</f>
        <v/>
      </c>
      <c r="AG321">
        <v>0</v>
      </c>
      <c r="AH321" t="str">
        <f>""</f>
        <v/>
      </c>
      <c r="AI321">
        <v>0</v>
      </c>
      <c r="AJ321" t="str">
        <f>""</f>
        <v/>
      </c>
      <c r="AK321">
        <v>0</v>
      </c>
      <c r="AL321" t="str">
        <f>""</f>
        <v/>
      </c>
      <c r="AM321">
        <v>0</v>
      </c>
      <c r="AN321" t="str">
        <f>""</f>
        <v/>
      </c>
      <c r="AO321">
        <v>0</v>
      </c>
      <c r="AP321" t="str">
        <f>""</f>
        <v/>
      </c>
      <c r="AQ321">
        <v>0</v>
      </c>
      <c r="AR321" t="str">
        <f>""</f>
        <v/>
      </c>
      <c r="AS321">
        <v>0</v>
      </c>
      <c r="AT321" t="str">
        <f>""</f>
        <v/>
      </c>
      <c r="AU321" t="s">
        <v>56</v>
      </c>
      <c r="AV321" t="s">
        <v>57</v>
      </c>
      <c r="AW321">
        <v>0</v>
      </c>
      <c r="AX321" t="str">
        <f>""</f>
        <v/>
      </c>
      <c r="AY321">
        <v>2015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</row>
    <row r="322" spans="1:57" x14ac:dyDescent="0.2">
      <c r="A322">
        <v>1731000110</v>
      </c>
      <c r="B322" t="s">
        <v>400</v>
      </c>
      <c r="C322" s="2">
        <v>1335000</v>
      </c>
      <c r="D322" s="2"/>
      <c r="E322" s="2"/>
      <c r="F322" s="2"/>
      <c r="G322" s="1">
        <v>1310399.21</v>
      </c>
      <c r="H322">
        <v>0</v>
      </c>
      <c r="I322" s="1">
        <v>1310399.21</v>
      </c>
      <c r="J322" s="1">
        <v>24600.79</v>
      </c>
      <c r="K322">
        <v>98.15</v>
      </c>
      <c r="L322" s="2">
        <v>1335000</v>
      </c>
      <c r="M322" s="1">
        <v>1310399.21</v>
      </c>
      <c r="N322">
        <v>0</v>
      </c>
      <c r="O322" s="1">
        <v>1310399.21</v>
      </c>
      <c r="P322" s="1">
        <v>24600.79</v>
      </c>
      <c r="Q322">
        <v>98.15</v>
      </c>
      <c r="R322">
        <v>0</v>
      </c>
      <c r="S322">
        <v>0</v>
      </c>
      <c r="T322">
        <v>0</v>
      </c>
      <c r="U322" s="2">
        <v>1335000</v>
      </c>
      <c r="V322" s="1">
        <v>24600.79</v>
      </c>
      <c r="W322" s="2">
        <v>1335000</v>
      </c>
      <c r="X322" s="1">
        <v>24600.79</v>
      </c>
      <c r="Y322">
        <v>160</v>
      </c>
      <c r="Z322" t="s">
        <v>401</v>
      </c>
      <c r="AA322">
        <v>0</v>
      </c>
      <c r="AB322" t="str">
        <f>""</f>
        <v/>
      </c>
      <c r="AC322">
        <v>0</v>
      </c>
      <c r="AD322" t="str">
        <f>""</f>
        <v/>
      </c>
      <c r="AE322">
        <v>0</v>
      </c>
      <c r="AF322" t="str">
        <f>""</f>
        <v/>
      </c>
      <c r="AG322">
        <v>0</v>
      </c>
      <c r="AH322" t="str">
        <f>""</f>
        <v/>
      </c>
      <c r="AI322">
        <v>0</v>
      </c>
      <c r="AJ322" t="str">
        <f>""</f>
        <v/>
      </c>
      <c r="AK322">
        <v>0</v>
      </c>
      <c r="AL322" t="str">
        <f>""</f>
        <v/>
      </c>
      <c r="AM322">
        <v>0</v>
      </c>
      <c r="AN322" t="str">
        <f>""</f>
        <v/>
      </c>
      <c r="AO322">
        <v>0</v>
      </c>
      <c r="AP322" t="str">
        <f>""</f>
        <v/>
      </c>
      <c r="AQ322">
        <v>0</v>
      </c>
      <c r="AR322" t="str">
        <f>""</f>
        <v/>
      </c>
      <c r="AS322">
        <v>0</v>
      </c>
      <c r="AT322" t="str">
        <f>""</f>
        <v/>
      </c>
      <c r="AU322" t="s">
        <v>56</v>
      </c>
      <c r="AV322" t="s">
        <v>57</v>
      </c>
      <c r="AW322">
        <v>0</v>
      </c>
      <c r="AX322" t="str">
        <f>""</f>
        <v/>
      </c>
      <c r="AY322">
        <v>2015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</row>
    <row r="323" spans="1:57" x14ac:dyDescent="0.2">
      <c r="A323">
        <v>1731000521</v>
      </c>
      <c r="B323" t="s">
        <v>402</v>
      </c>
      <c r="C323" s="2">
        <v>6000</v>
      </c>
      <c r="D323" s="2"/>
      <c r="E323" s="2"/>
      <c r="F323" s="2"/>
      <c r="G323" s="1">
        <v>3770</v>
      </c>
      <c r="H323">
        <v>0</v>
      </c>
      <c r="I323" s="1">
        <v>3770</v>
      </c>
      <c r="J323" s="1">
        <v>2230</v>
      </c>
      <c r="K323">
        <v>62.83</v>
      </c>
      <c r="L323" s="2">
        <v>6000</v>
      </c>
      <c r="M323" s="1">
        <v>3770</v>
      </c>
      <c r="N323">
        <v>0</v>
      </c>
      <c r="O323" s="1">
        <v>3770</v>
      </c>
      <c r="P323" s="1">
        <v>2230</v>
      </c>
      <c r="Q323">
        <v>62.83</v>
      </c>
      <c r="R323">
        <v>0</v>
      </c>
      <c r="S323">
        <v>0</v>
      </c>
      <c r="T323">
        <v>0</v>
      </c>
      <c r="U323" s="2">
        <v>6000</v>
      </c>
      <c r="V323" s="1">
        <v>2230</v>
      </c>
      <c r="W323" s="2">
        <v>6000</v>
      </c>
      <c r="X323" s="1">
        <v>2230</v>
      </c>
      <c r="Y323">
        <v>160</v>
      </c>
      <c r="Z323" t="s">
        <v>401</v>
      </c>
      <c r="AA323">
        <v>0</v>
      </c>
      <c r="AB323" t="str">
        <f>""</f>
        <v/>
      </c>
      <c r="AC323">
        <v>0</v>
      </c>
      <c r="AD323" t="str">
        <f>""</f>
        <v/>
      </c>
      <c r="AE323">
        <v>0</v>
      </c>
      <c r="AF323" t="str">
        <f>""</f>
        <v/>
      </c>
      <c r="AG323">
        <v>0</v>
      </c>
      <c r="AH323" t="str">
        <f>""</f>
        <v/>
      </c>
      <c r="AI323">
        <v>0</v>
      </c>
      <c r="AJ323" t="str">
        <f>""</f>
        <v/>
      </c>
      <c r="AK323">
        <v>0</v>
      </c>
      <c r="AL323" t="str">
        <f>""</f>
        <v/>
      </c>
      <c r="AM323">
        <v>0</v>
      </c>
      <c r="AN323" t="str">
        <f>""</f>
        <v/>
      </c>
      <c r="AO323">
        <v>0</v>
      </c>
      <c r="AP323" t="str">
        <f>""</f>
        <v/>
      </c>
      <c r="AQ323">
        <v>0</v>
      </c>
      <c r="AR323" t="str">
        <f>""</f>
        <v/>
      </c>
      <c r="AS323">
        <v>0</v>
      </c>
      <c r="AT323" t="str">
        <f>""</f>
        <v/>
      </c>
      <c r="AU323" t="s">
        <v>56</v>
      </c>
      <c r="AV323" t="s">
        <v>57</v>
      </c>
      <c r="AW323">
        <v>0</v>
      </c>
      <c r="AX323" t="str">
        <f>""</f>
        <v/>
      </c>
      <c r="AY323">
        <v>2015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</row>
    <row r="324" spans="1:57" x14ac:dyDescent="0.2">
      <c r="A324">
        <v>1731000540</v>
      </c>
      <c r="B324" t="s">
        <v>403</v>
      </c>
      <c r="C324" s="2">
        <v>12000</v>
      </c>
      <c r="D324" s="2"/>
      <c r="E324" s="2"/>
      <c r="F324" s="2"/>
      <c r="G324" s="1">
        <v>15021.21</v>
      </c>
      <c r="H324">
        <v>0</v>
      </c>
      <c r="I324" s="1">
        <v>15021.21</v>
      </c>
      <c r="J324" s="1">
        <v>-3021.21</v>
      </c>
      <c r="K324">
        <v>125.17</v>
      </c>
      <c r="L324" s="2">
        <v>12000</v>
      </c>
      <c r="M324" s="1">
        <v>15021.21</v>
      </c>
      <c r="N324">
        <v>0</v>
      </c>
      <c r="O324" s="1">
        <v>15021.21</v>
      </c>
      <c r="P324" s="1">
        <v>-3021.21</v>
      </c>
      <c r="Q324">
        <v>125.17</v>
      </c>
      <c r="R324">
        <v>0</v>
      </c>
      <c r="S324">
        <v>0</v>
      </c>
      <c r="T324">
        <v>0</v>
      </c>
      <c r="U324" s="2">
        <v>12000</v>
      </c>
      <c r="V324" s="1">
        <v>-3021.21</v>
      </c>
      <c r="W324" s="2">
        <v>12000</v>
      </c>
      <c r="X324" s="1">
        <v>-3021.21</v>
      </c>
      <c r="Y324">
        <v>160</v>
      </c>
      <c r="Z324" t="s">
        <v>401</v>
      </c>
      <c r="AA324">
        <v>0</v>
      </c>
      <c r="AB324" t="str">
        <f>""</f>
        <v/>
      </c>
      <c r="AC324">
        <v>0</v>
      </c>
      <c r="AD324" t="str">
        <f>""</f>
        <v/>
      </c>
      <c r="AE324">
        <v>0</v>
      </c>
      <c r="AF324" t="str">
        <f>""</f>
        <v/>
      </c>
      <c r="AG324">
        <v>0</v>
      </c>
      <c r="AH324" t="str">
        <f>""</f>
        <v/>
      </c>
      <c r="AI324">
        <v>0</v>
      </c>
      <c r="AJ324" t="str">
        <f>""</f>
        <v/>
      </c>
      <c r="AK324">
        <v>0</v>
      </c>
      <c r="AL324" t="str">
        <f>""</f>
        <v/>
      </c>
      <c r="AM324">
        <v>0</v>
      </c>
      <c r="AN324" t="str">
        <f>""</f>
        <v/>
      </c>
      <c r="AO324">
        <v>0</v>
      </c>
      <c r="AP324" t="str">
        <f>""</f>
        <v/>
      </c>
      <c r="AQ324">
        <v>0</v>
      </c>
      <c r="AR324" t="str">
        <f>""</f>
        <v/>
      </c>
      <c r="AS324">
        <v>0</v>
      </c>
      <c r="AT324" t="str">
        <f>""</f>
        <v/>
      </c>
      <c r="AU324" t="s">
        <v>56</v>
      </c>
      <c r="AV324" t="s">
        <v>57</v>
      </c>
      <c r="AW324">
        <v>0</v>
      </c>
      <c r="AX324" t="str">
        <f>""</f>
        <v/>
      </c>
      <c r="AY324">
        <v>2015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</row>
    <row r="325" spans="1:57" x14ac:dyDescent="0.2">
      <c r="A325">
        <v>1731000550</v>
      </c>
      <c r="B325" t="s">
        <v>404</v>
      </c>
      <c r="C325">
        <v>0</v>
      </c>
      <c r="G325" s="1">
        <v>13443</v>
      </c>
      <c r="H325">
        <v>0</v>
      </c>
      <c r="I325" s="1">
        <v>13443</v>
      </c>
      <c r="J325" s="1">
        <v>-13443</v>
      </c>
      <c r="K325">
        <v>0</v>
      </c>
      <c r="L325">
        <v>0</v>
      </c>
      <c r="M325" s="1">
        <v>13443</v>
      </c>
      <c r="N325">
        <v>0</v>
      </c>
      <c r="O325" s="1">
        <v>13443</v>
      </c>
      <c r="P325" s="1">
        <v>-13443</v>
      </c>
      <c r="Q325">
        <v>0</v>
      </c>
      <c r="R325">
        <v>0</v>
      </c>
      <c r="S325">
        <v>0</v>
      </c>
      <c r="T325">
        <v>0</v>
      </c>
      <c r="U325">
        <v>0</v>
      </c>
      <c r="V325" s="1">
        <v>-13443</v>
      </c>
      <c r="W325">
        <v>0</v>
      </c>
      <c r="X325" s="1">
        <v>-13443</v>
      </c>
      <c r="Y325">
        <v>160</v>
      </c>
      <c r="Z325" t="s">
        <v>401</v>
      </c>
      <c r="AA325">
        <v>0</v>
      </c>
      <c r="AB325" t="str">
        <f>""</f>
        <v/>
      </c>
      <c r="AC325">
        <v>0</v>
      </c>
      <c r="AD325" t="str">
        <f>""</f>
        <v/>
      </c>
      <c r="AE325">
        <v>0</v>
      </c>
      <c r="AF325" t="str">
        <f>""</f>
        <v/>
      </c>
      <c r="AG325">
        <v>0</v>
      </c>
      <c r="AH325" t="str">
        <f>""</f>
        <v/>
      </c>
      <c r="AI325">
        <v>0</v>
      </c>
      <c r="AJ325" t="str">
        <f>""</f>
        <v/>
      </c>
      <c r="AK325">
        <v>0</v>
      </c>
      <c r="AL325" t="str">
        <f>""</f>
        <v/>
      </c>
      <c r="AM325">
        <v>0</v>
      </c>
      <c r="AN325" t="str">
        <f>""</f>
        <v/>
      </c>
      <c r="AO325">
        <v>0</v>
      </c>
      <c r="AP325" t="str">
        <f>""</f>
        <v/>
      </c>
      <c r="AQ325">
        <v>0</v>
      </c>
      <c r="AR325" t="str">
        <f>""</f>
        <v/>
      </c>
      <c r="AS325">
        <v>0</v>
      </c>
      <c r="AT325" t="str">
        <f>""</f>
        <v/>
      </c>
      <c r="AU325" t="s">
        <v>56</v>
      </c>
      <c r="AV325" t="s">
        <v>57</v>
      </c>
      <c r="AW325">
        <v>0</v>
      </c>
      <c r="AX325" t="str">
        <f>""</f>
        <v/>
      </c>
      <c r="AY325">
        <v>2015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</row>
    <row r="326" spans="1:57" x14ac:dyDescent="0.2">
      <c r="A326">
        <v>1731000560</v>
      </c>
      <c r="B326" t="s">
        <v>319</v>
      </c>
      <c r="C326">
        <v>0</v>
      </c>
      <c r="G326" s="1">
        <v>6537</v>
      </c>
      <c r="H326">
        <v>0</v>
      </c>
      <c r="I326" s="1">
        <v>6537</v>
      </c>
      <c r="J326" s="1">
        <v>-6537</v>
      </c>
      <c r="K326">
        <v>0</v>
      </c>
      <c r="L326">
        <v>0</v>
      </c>
      <c r="M326" s="1">
        <v>6537</v>
      </c>
      <c r="N326">
        <v>0</v>
      </c>
      <c r="O326" s="1">
        <v>6537</v>
      </c>
      <c r="P326" s="1">
        <v>-6537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-6537</v>
      </c>
      <c r="W326">
        <v>0</v>
      </c>
      <c r="X326" s="1">
        <v>-6537</v>
      </c>
      <c r="Y326">
        <v>0</v>
      </c>
      <c r="Z326" t="str">
        <f>""</f>
        <v/>
      </c>
      <c r="AA326">
        <v>0</v>
      </c>
      <c r="AB326" t="str">
        <f>""</f>
        <v/>
      </c>
      <c r="AC326">
        <v>0</v>
      </c>
      <c r="AD326" t="str">
        <f>""</f>
        <v/>
      </c>
      <c r="AE326">
        <v>0</v>
      </c>
      <c r="AF326" t="str">
        <f>""</f>
        <v/>
      </c>
      <c r="AG326">
        <v>0</v>
      </c>
      <c r="AH326" t="str">
        <f>""</f>
        <v/>
      </c>
      <c r="AI326">
        <v>0</v>
      </c>
      <c r="AJ326" t="str">
        <f>""</f>
        <v/>
      </c>
      <c r="AK326">
        <v>0</v>
      </c>
      <c r="AL326" t="str">
        <f>""</f>
        <v/>
      </c>
      <c r="AM326">
        <v>0</v>
      </c>
      <c r="AN326" t="str">
        <f>""</f>
        <v/>
      </c>
      <c r="AO326">
        <v>0</v>
      </c>
      <c r="AP326" t="str">
        <f>""</f>
        <v/>
      </c>
      <c r="AQ326">
        <v>0</v>
      </c>
      <c r="AR326" t="str">
        <f>""</f>
        <v/>
      </c>
      <c r="AS326">
        <v>0</v>
      </c>
      <c r="AT326" t="str">
        <f>""</f>
        <v/>
      </c>
      <c r="AU326" t="s">
        <v>56</v>
      </c>
      <c r="AV326" t="s">
        <v>57</v>
      </c>
      <c r="AW326">
        <v>0</v>
      </c>
      <c r="AX326" t="str">
        <f>""</f>
        <v/>
      </c>
      <c r="AY326">
        <v>2015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</row>
    <row r="327" spans="1:57" x14ac:dyDescent="0.2">
      <c r="A327">
        <v>1731000740</v>
      </c>
      <c r="B327" t="s">
        <v>405</v>
      </c>
      <c r="C327" s="2">
        <v>22000</v>
      </c>
      <c r="D327" s="2"/>
      <c r="E327" s="2"/>
      <c r="F327" s="2"/>
      <c r="G327" s="1">
        <v>21049.94</v>
      </c>
      <c r="H327">
        <v>0</v>
      </c>
      <c r="I327" s="1">
        <v>21049.94</v>
      </c>
      <c r="J327">
        <v>950.06</v>
      </c>
      <c r="K327">
        <v>95.68</v>
      </c>
      <c r="L327" s="2">
        <v>22000</v>
      </c>
      <c r="M327" s="1">
        <v>21049.94</v>
      </c>
      <c r="N327">
        <v>0</v>
      </c>
      <c r="O327" s="1">
        <v>21049.94</v>
      </c>
      <c r="P327">
        <v>950.06</v>
      </c>
      <c r="Q327">
        <v>95.68</v>
      </c>
      <c r="R327">
        <v>0</v>
      </c>
      <c r="S327">
        <v>0</v>
      </c>
      <c r="T327">
        <v>0</v>
      </c>
      <c r="U327" s="2">
        <v>22000</v>
      </c>
      <c r="V327">
        <v>950.06</v>
      </c>
      <c r="W327" s="2">
        <v>22000</v>
      </c>
      <c r="X327">
        <v>950.06</v>
      </c>
      <c r="Y327">
        <v>160</v>
      </c>
      <c r="Z327" t="s">
        <v>401</v>
      </c>
      <c r="AA327">
        <v>0</v>
      </c>
      <c r="AB327" t="str">
        <f>""</f>
        <v/>
      </c>
      <c r="AC327">
        <v>0</v>
      </c>
      <c r="AD327" t="str">
        <f>""</f>
        <v/>
      </c>
      <c r="AE327">
        <v>0</v>
      </c>
      <c r="AF327" t="str">
        <f>""</f>
        <v/>
      </c>
      <c r="AG327">
        <v>0</v>
      </c>
      <c r="AH327" t="str">
        <f>""</f>
        <v/>
      </c>
      <c r="AI327">
        <v>0</v>
      </c>
      <c r="AJ327" t="str">
        <f>""</f>
        <v/>
      </c>
      <c r="AK327">
        <v>0</v>
      </c>
      <c r="AL327" t="str">
        <f>""</f>
        <v/>
      </c>
      <c r="AM327">
        <v>0</v>
      </c>
      <c r="AN327" t="str">
        <f>""</f>
        <v/>
      </c>
      <c r="AO327">
        <v>0</v>
      </c>
      <c r="AP327" t="str">
        <f>""</f>
        <v/>
      </c>
      <c r="AQ327">
        <v>0</v>
      </c>
      <c r="AR327" t="str">
        <f>""</f>
        <v/>
      </c>
      <c r="AS327">
        <v>0</v>
      </c>
      <c r="AT327" t="str">
        <f>""</f>
        <v/>
      </c>
      <c r="AU327" t="s">
        <v>56</v>
      </c>
      <c r="AV327" t="s">
        <v>57</v>
      </c>
      <c r="AW327">
        <v>0</v>
      </c>
      <c r="AX327" t="str">
        <f>""</f>
        <v/>
      </c>
      <c r="AY327">
        <v>2015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</row>
    <row r="328" spans="1:57" x14ac:dyDescent="0.2">
      <c r="A328">
        <v>1731000750</v>
      </c>
      <c r="B328" t="s">
        <v>406</v>
      </c>
      <c r="C328" s="2">
        <v>33000</v>
      </c>
      <c r="D328" s="2"/>
      <c r="E328" s="2"/>
      <c r="F328" s="2"/>
      <c r="G328" s="1">
        <v>56695.57</v>
      </c>
      <c r="H328">
        <v>0</v>
      </c>
      <c r="I328" s="1">
        <v>56695.57</v>
      </c>
      <c r="J328" s="1">
        <v>-23695.57</v>
      </c>
      <c r="K328">
        <v>171.8</v>
      </c>
      <c r="L328" s="2">
        <v>33000</v>
      </c>
      <c r="M328" s="1">
        <v>56695.57</v>
      </c>
      <c r="N328">
        <v>0</v>
      </c>
      <c r="O328" s="1">
        <v>56695.57</v>
      </c>
      <c r="P328" s="1">
        <v>-23695.57</v>
      </c>
      <c r="Q328">
        <v>171.8</v>
      </c>
      <c r="R328">
        <v>0</v>
      </c>
      <c r="S328">
        <v>0</v>
      </c>
      <c r="T328">
        <v>0</v>
      </c>
      <c r="U328" s="2">
        <v>33000</v>
      </c>
      <c r="V328" s="1">
        <v>-23695.57</v>
      </c>
      <c r="W328" s="2">
        <v>33000</v>
      </c>
      <c r="X328" s="1">
        <v>-23695.57</v>
      </c>
      <c r="Y328">
        <v>160</v>
      </c>
      <c r="Z328" t="s">
        <v>401</v>
      </c>
      <c r="AA328">
        <v>0</v>
      </c>
      <c r="AB328" t="str">
        <f>""</f>
        <v/>
      </c>
      <c r="AC328">
        <v>0</v>
      </c>
      <c r="AD328" t="str">
        <f>""</f>
        <v/>
      </c>
      <c r="AE328">
        <v>0</v>
      </c>
      <c r="AF328" t="str">
        <f>""</f>
        <v/>
      </c>
      <c r="AG328">
        <v>0</v>
      </c>
      <c r="AH328" t="str">
        <f>""</f>
        <v/>
      </c>
      <c r="AI328">
        <v>0</v>
      </c>
      <c r="AJ328" t="str">
        <f>""</f>
        <v/>
      </c>
      <c r="AK328">
        <v>0</v>
      </c>
      <c r="AL328" t="str">
        <f>""</f>
        <v/>
      </c>
      <c r="AM328">
        <v>0</v>
      </c>
      <c r="AN328" t="str">
        <f>""</f>
        <v/>
      </c>
      <c r="AO328">
        <v>0</v>
      </c>
      <c r="AP328" t="str">
        <f>""</f>
        <v/>
      </c>
      <c r="AQ328">
        <v>0</v>
      </c>
      <c r="AR328" t="str">
        <f>""</f>
        <v/>
      </c>
      <c r="AS328">
        <v>0</v>
      </c>
      <c r="AT328" t="str">
        <f>""</f>
        <v/>
      </c>
      <c r="AU328" t="s">
        <v>56</v>
      </c>
      <c r="AV328" t="s">
        <v>57</v>
      </c>
      <c r="AW328">
        <v>0</v>
      </c>
      <c r="AX328" t="str">
        <f>""</f>
        <v/>
      </c>
      <c r="AY328">
        <v>2015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</row>
    <row r="329" spans="1:57" x14ac:dyDescent="0.2">
      <c r="A329">
        <v>1731000780</v>
      </c>
      <c r="B329" t="s">
        <v>407</v>
      </c>
      <c r="C329" s="2">
        <v>36000</v>
      </c>
      <c r="D329" s="2"/>
      <c r="E329" s="2"/>
      <c r="F329" s="2"/>
      <c r="G329" s="1">
        <v>40872</v>
      </c>
      <c r="H329">
        <v>0</v>
      </c>
      <c r="I329" s="1">
        <v>40872</v>
      </c>
      <c r="J329" s="1">
        <v>-4872</v>
      </c>
      <c r="K329">
        <v>113.53</v>
      </c>
      <c r="L329" s="2">
        <v>36000</v>
      </c>
      <c r="M329" s="1">
        <v>40872</v>
      </c>
      <c r="N329">
        <v>0</v>
      </c>
      <c r="O329" s="1">
        <v>40872</v>
      </c>
      <c r="P329" s="1">
        <v>-4872</v>
      </c>
      <c r="Q329">
        <v>113.53</v>
      </c>
      <c r="R329">
        <v>0</v>
      </c>
      <c r="S329">
        <v>0</v>
      </c>
      <c r="T329">
        <v>0</v>
      </c>
      <c r="U329" s="2">
        <v>36000</v>
      </c>
      <c r="V329" s="1">
        <v>-4872</v>
      </c>
      <c r="W329" s="2">
        <v>36000</v>
      </c>
      <c r="X329" s="1">
        <v>-4872</v>
      </c>
      <c r="Y329">
        <v>160</v>
      </c>
      <c r="Z329" t="s">
        <v>401</v>
      </c>
      <c r="AA329">
        <v>0</v>
      </c>
      <c r="AB329" t="str">
        <f>""</f>
        <v/>
      </c>
      <c r="AC329">
        <v>0</v>
      </c>
      <c r="AD329" t="str">
        <f>""</f>
        <v/>
      </c>
      <c r="AE329">
        <v>0</v>
      </c>
      <c r="AF329" t="str">
        <f>""</f>
        <v/>
      </c>
      <c r="AG329">
        <v>0</v>
      </c>
      <c r="AH329" t="str">
        <f>""</f>
        <v/>
      </c>
      <c r="AI329">
        <v>0</v>
      </c>
      <c r="AJ329" t="str">
        <f>""</f>
        <v/>
      </c>
      <c r="AK329">
        <v>0</v>
      </c>
      <c r="AL329" t="str">
        <f>""</f>
        <v/>
      </c>
      <c r="AM329">
        <v>0</v>
      </c>
      <c r="AN329" t="str">
        <f>""</f>
        <v/>
      </c>
      <c r="AO329">
        <v>0</v>
      </c>
      <c r="AP329" t="str">
        <f>""</f>
        <v/>
      </c>
      <c r="AQ329">
        <v>0</v>
      </c>
      <c r="AR329" t="str">
        <f>""</f>
        <v/>
      </c>
      <c r="AS329">
        <v>0</v>
      </c>
      <c r="AT329" t="str">
        <f>""</f>
        <v/>
      </c>
      <c r="AU329" t="s">
        <v>56</v>
      </c>
      <c r="AV329" t="s">
        <v>57</v>
      </c>
      <c r="AW329">
        <v>0</v>
      </c>
      <c r="AX329" t="str">
        <f>""</f>
        <v/>
      </c>
      <c r="AY329">
        <v>2015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</row>
    <row r="330" spans="1:57" x14ac:dyDescent="0.2">
      <c r="A330">
        <v>1732100750</v>
      </c>
      <c r="B330" t="s">
        <v>408</v>
      </c>
      <c r="C330" s="2">
        <v>140000</v>
      </c>
      <c r="D330" s="2"/>
      <c r="E330" s="2"/>
      <c r="F330" s="2"/>
      <c r="G330" s="1">
        <v>184934</v>
      </c>
      <c r="H330">
        <v>0</v>
      </c>
      <c r="I330" s="1">
        <v>184934</v>
      </c>
      <c r="J330" s="1">
        <v>-44934</v>
      </c>
      <c r="K330">
        <v>132.09</v>
      </c>
      <c r="L330" s="2">
        <v>140000</v>
      </c>
      <c r="M330" s="1">
        <v>184934</v>
      </c>
      <c r="N330">
        <v>0</v>
      </c>
      <c r="O330" s="1">
        <v>184934</v>
      </c>
      <c r="P330" s="1">
        <v>-44934</v>
      </c>
      <c r="Q330">
        <v>132.09</v>
      </c>
      <c r="R330">
        <v>0</v>
      </c>
      <c r="S330">
        <v>0</v>
      </c>
      <c r="T330">
        <v>0</v>
      </c>
      <c r="U330" s="2">
        <v>140000</v>
      </c>
      <c r="V330" s="1">
        <v>-44934</v>
      </c>
      <c r="W330" s="2">
        <v>140000</v>
      </c>
      <c r="X330" s="1">
        <v>-44934</v>
      </c>
      <c r="Y330">
        <v>160</v>
      </c>
      <c r="Z330" t="s">
        <v>401</v>
      </c>
      <c r="AA330">
        <v>0</v>
      </c>
      <c r="AB330" t="str">
        <f>""</f>
        <v/>
      </c>
      <c r="AC330">
        <v>0</v>
      </c>
      <c r="AD330" t="str">
        <f>""</f>
        <v/>
      </c>
      <c r="AE330">
        <v>0</v>
      </c>
      <c r="AF330" t="str">
        <f>""</f>
        <v/>
      </c>
      <c r="AG330">
        <v>0</v>
      </c>
      <c r="AH330" t="str">
        <f>""</f>
        <v/>
      </c>
      <c r="AI330">
        <v>0</v>
      </c>
      <c r="AJ330" t="str">
        <f>""</f>
        <v/>
      </c>
      <c r="AK330">
        <v>0</v>
      </c>
      <c r="AL330" t="str">
        <f>""</f>
        <v/>
      </c>
      <c r="AM330">
        <v>0</v>
      </c>
      <c r="AN330" t="str">
        <f>""</f>
        <v/>
      </c>
      <c r="AO330">
        <v>0</v>
      </c>
      <c r="AP330" t="str">
        <f>""</f>
        <v/>
      </c>
      <c r="AQ330">
        <v>0</v>
      </c>
      <c r="AR330" t="str">
        <f>""</f>
        <v/>
      </c>
      <c r="AS330">
        <v>0</v>
      </c>
      <c r="AT330" t="str">
        <f>""</f>
        <v/>
      </c>
      <c r="AU330" t="s">
        <v>56</v>
      </c>
      <c r="AV330" t="s">
        <v>57</v>
      </c>
      <c r="AW330">
        <v>0</v>
      </c>
      <c r="AX330" t="str">
        <f>""</f>
        <v/>
      </c>
      <c r="AY330">
        <v>2015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</row>
    <row r="331" spans="1:57" x14ac:dyDescent="0.2">
      <c r="A331">
        <v>1732300750</v>
      </c>
      <c r="B331" t="s">
        <v>409</v>
      </c>
      <c r="C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 t="str">
        <f>""</f>
        <v/>
      </c>
      <c r="AA331">
        <v>0</v>
      </c>
      <c r="AB331" t="str">
        <f>""</f>
        <v/>
      </c>
      <c r="AC331">
        <v>0</v>
      </c>
      <c r="AD331" t="str">
        <f>""</f>
        <v/>
      </c>
      <c r="AE331">
        <v>0</v>
      </c>
      <c r="AF331" t="str">
        <f>""</f>
        <v/>
      </c>
      <c r="AG331">
        <v>0</v>
      </c>
      <c r="AH331" t="str">
        <f>""</f>
        <v/>
      </c>
      <c r="AI331">
        <v>0</v>
      </c>
      <c r="AJ331" t="str">
        <f>""</f>
        <v/>
      </c>
      <c r="AK331">
        <v>0</v>
      </c>
      <c r="AL331" t="str">
        <f>""</f>
        <v/>
      </c>
      <c r="AM331">
        <v>0</v>
      </c>
      <c r="AN331" t="str">
        <f>""</f>
        <v/>
      </c>
      <c r="AO331">
        <v>0</v>
      </c>
      <c r="AP331" t="str">
        <f>""</f>
        <v/>
      </c>
      <c r="AQ331">
        <v>0</v>
      </c>
      <c r="AR331" t="str">
        <f>""</f>
        <v/>
      </c>
      <c r="AS331">
        <v>0</v>
      </c>
      <c r="AT331" t="str">
        <f>""</f>
        <v/>
      </c>
      <c r="AU331" t="s">
        <v>56</v>
      </c>
      <c r="AV331" t="s">
        <v>57</v>
      </c>
      <c r="AW331">
        <v>0</v>
      </c>
      <c r="AX331" t="str">
        <f>""</f>
        <v/>
      </c>
      <c r="AY331">
        <v>2015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</row>
    <row r="332" spans="1:57" x14ac:dyDescent="0.2">
      <c r="A332">
        <v>1733100780</v>
      </c>
      <c r="B332" t="s">
        <v>410</v>
      </c>
      <c r="C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160</v>
      </c>
      <c r="Z332" t="s">
        <v>401</v>
      </c>
      <c r="AA332">
        <v>0</v>
      </c>
      <c r="AB332" t="str">
        <f>""</f>
        <v/>
      </c>
      <c r="AC332">
        <v>0</v>
      </c>
      <c r="AD332" t="str">
        <f>""</f>
        <v/>
      </c>
      <c r="AE332">
        <v>0</v>
      </c>
      <c r="AF332" t="str">
        <f>""</f>
        <v/>
      </c>
      <c r="AG332">
        <v>0</v>
      </c>
      <c r="AH332" t="str">
        <f>""</f>
        <v/>
      </c>
      <c r="AI332">
        <v>0</v>
      </c>
      <c r="AJ332" t="str">
        <f>""</f>
        <v/>
      </c>
      <c r="AK332">
        <v>0</v>
      </c>
      <c r="AL332" t="str">
        <f>""</f>
        <v/>
      </c>
      <c r="AM332">
        <v>0</v>
      </c>
      <c r="AN332" t="str">
        <f>""</f>
        <v/>
      </c>
      <c r="AO332">
        <v>0</v>
      </c>
      <c r="AP332" t="str">
        <f>""</f>
        <v/>
      </c>
      <c r="AQ332">
        <v>0</v>
      </c>
      <c r="AR332" t="str">
        <f>""</f>
        <v/>
      </c>
      <c r="AS332">
        <v>0</v>
      </c>
      <c r="AT332" t="str">
        <f>""</f>
        <v/>
      </c>
      <c r="AU332" t="s">
        <v>56</v>
      </c>
      <c r="AV332" t="s">
        <v>57</v>
      </c>
      <c r="AW332">
        <v>0</v>
      </c>
      <c r="AX332" t="str">
        <f>""</f>
        <v/>
      </c>
      <c r="AY332">
        <v>2015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</row>
    <row r="333" spans="1:57" x14ac:dyDescent="0.2">
      <c r="A333">
        <v>1733300750</v>
      </c>
      <c r="B333" t="s">
        <v>411</v>
      </c>
      <c r="C333" s="2">
        <v>1000000</v>
      </c>
      <c r="D333" s="2"/>
      <c r="E333" s="2"/>
      <c r="F333" s="2"/>
      <c r="G333">
        <v>0</v>
      </c>
      <c r="H333">
        <v>0</v>
      </c>
      <c r="I333">
        <v>0</v>
      </c>
      <c r="J333" s="1">
        <v>1000000</v>
      </c>
      <c r="K333">
        <v>0</v>
      </c>
      <c r="L333" s="2">
        <v>1000000</v>
      </c>
      <c r="M333">
        <v>0</v>
      </c>
      <c r="N333">
        <v>0</v>
      </c>
      <c r="O333">
        <v>0</v>
      </c>
      <c r="P333" s="1">
        <v>1000000</v>
      </c>
      <c r="Q333">
        <v>0</v>
      </c>
      <c r="R333">
        <v>0</v>
      </c>
      <c r="S333">
        <v>0</v>
      </c>
      <c r="T333">
        <v>0</v>
      </c>
      <c r="U333" s="2">
        <v>1000000</v>
      </c>
      <c r="V333" s="1">
        <v>1000000</v>
      </c>
      <c r="W333" s="2">
        <v>1000000</v>
      </c>
      <c r="X333" s="1">
        <v>1000000</v>
      </c>
      <c r="Y333">
        <v>0</v>
      </c>
      <c r="Z333" t="str">
        <f>""</f>
        <v/>
      </c>
      <c r="AA333">
        <v>0</v>
      </c>
      <c r="AB333" t="str">
        <f>""</f>
        <v/>
      </c>
      <c r="AC333">
        <v>0</v>
      </c>
      <c r="AD333" t="str">
        <f>""</f>
        <v/>
      </c>
      <c r="AE333">
        <v>0</v>
      </c>
      <c r="AF333" t="str">
        <f>""</f>
        <v/>
      </c>
      <c r="AG333">
        <v>0</v>
      </c>
      <c r="AH333" t="str">
        <f>""</f>
        <v/>
      </c>
      <c r="AI333">
        <v>0</v>
      </c>
      <c r="AJ333" t="str">
        <f>""</f>
        <v/>
      </c>
      <c r="AK333">
        <v>0</v>
      </c>
      <c r="AL333" t="str">
        <f>""</f>
        <v/>
      </c>
      <c r="AM333">
        <v>0</v>
      </c>
      <c r="AN333" t="str">
        <f>""</f>
        <v/>
      </c>
      <c r="AO333">
        <v>0</v>
      </c>
      <c r="AP333" t="str">
        <f>""</f>
        <v/>
      </c>
      <c r="AQ333">
        <v>0</v>
      </c>
      <c r="AR333" t="str">
        <f>""</f>
        <v/>
      </c>
      <c r="AS333">
        <v>0</v>
      </c>
      <c r="AT333" t="str">
        <f>""</f>
        <v/>
      </c>
      <c r="AU333" t="s">
        <v>56</v>
      </c>
      <c r="AV333" t="s">
        <v>57</v>
      </c>
      <c r="AW333">
        <v>0</v>
      </c>
      <c r="AX333" t="str">
        <f>""</f>
        <v/>
      </c>
      <c r="AY333">
        <v>2015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</row>
    <row r="334" spans="1:57" x14ac:dyDescent="0.2">
      <c r="A334">
        <v>1733300780</v>
      </c>
      <c r="B334" t="s">
        <v>412</v>
      </c>
      <c r="C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 t="str">
        <f>""</f>
        <v/>
      </c>
      <c r="AA334">
        <v>0</v>
      </c>
      <c r="AB334" t="str">
        <f>""</f>
        <v/>
      </c>
      <c r="AC334">
        <v>0</v>
      </c>
      <c r="AD334" t="str">
        <f>""</f>
        <v/>
      </c>
      <c r="AE334">
        <v>0</v>
      </c>
      <c r="AF334" t="str">
        <f>""</f>
        <v/>
      </c>
      <c r="AG334">
        <v>0</v>
      </c>
      <c r="AH334" t="str">
        <f>""</f>
        <v/>
      </c>
      <c r="AI334">
        <v>0</v>
      </c>
      <c r="AJ334" t="str">
        <f>""</f>
        <v/>
      </c>
      <c r="AK334">
        <v>0</v>
      </c>
      <c r="AL334" t="str">
        <f>""</f>
        <v/>
      </c>
      <c r="AM334">
        <v>0</v>
      </c>
      <c r="AN334" t="str">
        <f>""</f>
        <v/>
      </c>
      <c r="AO334">
        <v>0</v>
      </c>
      <c r="AP334" t="str">
        <f>""</f>
        <v/>
      </c>
      <c r="AQ334">
        <v>0</v>
      </c>
      <c r="AR334" t="str">
        <f>""</f>
        <v/>
      </c>
      <c r="AS334">
        <v>0</v>
      </c>
      <c r="AT334" t="str">
        <f>""</f>
        <v/>
      </c>
      <c r="AU334" t="s">
        <v>56</v>
      </c>
      <c r="AV334" t="s">
        <v>57</v>
      </c>
      <c r="AW334">
        <v>0</v>
      </c>
      <c r="AX334" t="str">
        <f>""</f>
        <v/>
      </c>
      <c r="AY334">
        <v>2015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</row>
    <row r="335" spans="1:57" x14ac:dyDescent="0.2">
      <c r="A335">
        <v>1741000110</v>
      </c>
      <c r="B335" t="s">
        <v>413</v>
      </c>
      <c r="C335" s="2">
        <v>852000</v>
      </c>
      <c r="D335" s="2"/>
      <c r="E335" s="2"/>
      <c r="F335" s="2"/>
      <c r="G335" s="1">
        <v>822885.97</v>
      </c>
      <c r="H335">
        <v>0</v>
      </c>
      <c r="I335" s="1">
        <v>822885.97</v>
      </c>
      <c r="J335" s="1">
        <v>29114.03</v>
      </c>
      <c r="K335">
        <v>96.58</v>
      </c>
      <c r="L335" s="2">
        <v>852000</v>
      </c>
      <c r="M335" s="1">
        <v>822885.97</v>
      </c>
      <c r="N335">
        <v>0</v>
      </c>
      <c r="O335" s="1">
        <v>822885.97</v>
      </c>
      <c r="P335" s="1">
        <v>29114.03</v>
      </c>
      <c r="Q335">
        <v>96.58</v>
      </c>
      <c r="R335">
        <v>0</v>
      </c>
      <c r="S335">
        <v>0</v>
      </c>
      <c r="T335">
        <v>0</v>
      </c>
      <c r="U335" s="2">
        <v>852000</v>
      </c>
      <c r="V335" s="1">
        <v>29114.03</v>
      </c>
      <c r="W335" s="2">
        <v>852000</v>
      </c>
      <c r="X335" s="1">
        <v>29114.03</v>
      </c>
      <c r="Y335">
        <v>0</v>
      </c>
      <c r="Z335" t="str">
        <f>""</f>
        <v/>
      </c>
      <c r="AA335">
        <v>0</v>
      </c>
      <c r="AB335" t="str">
        <f>""</f>
        <v/>
      </c>
      <c r="AC335">
        <v>0</v>
      </c>
      <c r="AD335" t="str">
        <f>""</f>
        <v/>
      </c>
      <c r="AE335">
        <v>0</v>
      </c>
      <c r="AF335" t="str">
        <f>""</f>
        <v/>
      </c>
      <c r="AG335">
        <v>0</v>
      </c>
      <c r="AH335" t="str">
        <f>""</f>
        <v/>
      </c>
      <c r="AI335">
        <v>0</v>
      </c>
      <c r="AJ335" t="str">
        <f>""</f>
        <v/>
      </c>
      <c r="AK335">
        <v>0</v>
      </c>
      <c r="AL335" t="str">
        <f>""</f>
        <v/>
      </c>
      <c r="AM335">
        <v>0</v>
      </c>
      <c r="AN335" t="str">
        <f>""</f>
        <v/>
      </c>
      <c r="AO335">
        <v>0</v>
      </c>
      <c r="AP335" t="str">
        <f>""</f>
        <v/>
      </c>
      <c r="AQ335">
        <v>0</v>
      </c>
      <c r="AR335" t="str">
        <f>""</f>
        <v/>
      </c>
      <c r="AS335">
        <v>0</v>
      </c>
      <c r="AT335" t="str">
        <f>""</f>
        <v/>
      </c>
      <c r="AU335" t="s">
        <v>56</v>
      </c>
      <c r="AV335" t="s">
        <v>57</v>
      </c>
      <c r="AW335">
        <v>0</v>
      </c>
      <c r="AX335" t="str">
        <f>""</f>
        <v/>
      </c>
      <c r="AY335">
        <v>2015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</row>
    <row r="336" spans="1:57" x14ac:dyDescent="0.2">
      <c r="A336">
        <v>1741000410</v>
      </c>
      <c r="B336" t="s">
        <v>414</v>
      </c>
      <c r="C336" s="2">
        <v>24000</v>
      </c>
      <c r="D336" s="2"/>
      <c r="E336" s="2"/>
      <c r="F336" s="2"/>
      <c r="G336" s="1">
        <v>63652</v>
      </c>
      <c r="H336">
        <v>0</v>
      </c>
      <c r="I336" s="1">
        <v>63652</v>
      </c>
      <c r="J336" s="1">
        <v>-39652</v>
      </c>
      <c r="K336">
        <v>265.20999999999998</v>
      </c>
      <c r="L336" s="2">
        <v>24000</v>
      </c>
      <c r="M336" s="1">
        <v>63652</v>
      </c>
      <c r="N336">
        <v>0</v>
      </c>
      <c r="O336" s="1">
        <v>63652</v>
      </c>
      <c r="P336" s="1">
        <v>-39652</v>
      </c>
      <c r="Q336">
        <v>265.20999999999998</v>
      </c>
      <c r="R336">
        <v>0</v>
      </c>
      <c r="S336">
        <v>0</v>
      </c>
      <c r="T336">
        <v>0</v>
      </c>
      <c r="U336" s="2">
        <v>24000</v>
      </c>
      <c r="V336" s="1">
        <v>-39652</v>
      </c>
      <c r="W336" s="2">
        <v>24000</v>
      </c>
      <c r="X336" s="1">
        <v>-39652</v>
      </c>
      <c r="Y336">
        <v>0</v>
      </c>
      <c r="Z336" t="str">
        <f>""</f>
        <v/>
      </c>
      <c r="AA336">
        <v>0</v>
      </c>
      <c r="AB336" t="str">
        <f>""</f>
        <v/>
      </c>
      <c r="AC336">
        <v>0</v>
      </c>
      <c r="AD336" t="str">
        <f>""</f>
        <v/>
      </c>
      <c r="AE336">
        <v>0</v>
      </c>
      <c r="AF336" t="str">
        <f>""</f>
        <v/>
      </c>
      <c r="AG336">
        <v>0</v>
      </c>
      <c r="AH336" t="str">
        <f>""</f>
        <v/>
      </c>
      <c r="AI336">
        <v>0</v>
      </c>
      <c r="AJ336" t="str">
        <f>""</f>
        <v/>
      </c>
      <c r="AK336">
        <v>0</v>
      </c>
      <c r="AL336" t="str">
        <f>""</f>
        <v/>
      </c>
      <c r="AM336">
        <v>0</v>
      </c>
      <c r="AN336" t="str">
        <f>""</f>
        <v/>
      </c>
      <c r="AO336">
        <v>0</v>
      </c>
      <c r="AP336" t="str">
        <f>""</f>
        <v/>
      </c>
      <c r="AQ336">
        <v>0</v>
      </c>
      <c r="AR336" t="str">
        <f>""</f>
        <v/>
      </c>
      <c r="AS336">
        <v>0</v>
      </c>
      <c r="AT336" t="str">
        <f>""</f>
        <v/>
      </c>
      <c r="AU336" t="s">
        <v>56</v>
      </c>
      <c r="AV336" t="s">
        <v>57</v>
      </c>
      <c r="AW336">
        <v>0</v>
      </c>
      <c r="AX336" t="str">
        <f>""</f>
        <v/>
      </c>
      <c r="AY336">
        <v>2015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</row>
    <row r="337" spans="1:57" x14ac:dyDescent="0.2">
      <c r="A337">
        <v>1741000530</v>
      </c>
      <c r="B337" t="s">
        <v>415</v>
      </c>
      <c r="C337" s="2">
        <v>54000</v>
      </c>
      <c r="D337" s="2"/>
      <c r="E337" s="2"/>
      <c r="F337" s="2"/>
      <c r="G337" s="1">
        <v>16662.400000000001</v>
      </c>
      <c r="H337">
        <v>0</v>
      </c>
      <c r="I337" s="1">
        <v>16662.400000000001</v>
      </c>
      <c r="J337" s="1">
        <v>37337.599999999999</v>
      </c>
      <c r="K337">
        <v>30.85</v>
      </c>
      <c r="L337" s="2">
        <v>54000</v>
      </c>
      <c r="M337" s="1">
        <v>16662.400000000001</v>
      </c>
      <c r="N337">
        <v>0</v>
      </c>
      <c r="O337" s="1">
        <v>16662.400000000001</v>
      </c>
      <c r="P337" s="1">
        <v>37337.599999999999</v>
      </c>
      <c r="Q337">
        <v>30.85</v>
      </c>
      <c r="R337">
        <v>0</v>
      </c>
      <c r="S337">
        <v>0</v>
      </c>
      <c r="T337">
        <v>0</v>
      </c>
      <c r="U337" s="2">
        <v>54000</v>
      </c>
      <c r="V337" s="1">
        <v>37337.599999999999</v>
      </c>
      <c r="W337" s="2">
        <v>54000</v>
      </c>
      <c r="X337" s="1">
        <v>37337.599999999999</v>
      </c>
      <c r="Y337">
        <v>0</v>
      </c>
      <c r="Z337" t="str">
        <f>""</f>
        <v/>
      </c>
      <c r="AA337">
        <v>0</v>
      </c>
      <c r="AB337" t="str">
        <f>""</f>
        <v/>
      </c>
      <c r="AC337">
        <v>0</v>
      </c>
      <c r="AD337" t="str">
        <f>""</f>
        <v/>
      </c>
      <c r="AE337">
        <v>0</v>
      </c>
      <c r="AF337" t="str">
        <f>""</f>
        <v/>
      </c>
      <c r="AG337">
        <v>0</v>
      </c>
      <c r="AH337" t="str">
        <f>""</f>
        <v/>
      </c>
      <c r="AI337">
        <v>0</v>
      </c>
      <c r="AJ337" t="str">
        <f>""</f>
        <v/>
      </c>
      <c r="AK337">
        <v>0</v>
      </c>
      <c r="AL337" t="str">
        <f>""</f>
        <v/>
      </c>
      <c r="AM337">
        <v>0</v>
      </c>
      <c r="AN337" t="str">
        <f>""</f>
        <v/>
      </c>
      <c r="AO337">
        <v>0</v>
      </c>
      <c r="AP337" t="str">
        <f>""</f>
        <v/>
      </c>
      <c r="AQ337">
        <v>0</v>
      </c>
      <c r="AR337" t="str">
        <f>""</f>
        <v/>
      </c>
      <c r="AS337">
        <v>0</v>
      </c>
      <c r="AT337" t="str">
        <f>""</f>
        <v/>
      </c>
      <c r="AU337" t="s">
        <v>56</v>
      </c>
      <c r="AV337" t="s">
        <v>57</v>
      </c>
      <c r="AW337">
        <v>0</v>
      </c>
      <c r="AX337" t="str">
        <f>""</f>
        <v/>
      </c>
      <c r="AY337">
        <v>2015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</row>
    <row r="338" spans="1:57" x14ac:dyDescent="0.2">
      <c r="A338">
        <v>1741000540</v>
      </c>
      <c r="B338" t="s">
        <v>354</v>
      </c>
      <c r="C338" s="2">
        <v>11000</v>
      </c>
      <c r="D338" s="2"/>
      <c r="E338" s="2"/>
      <c r="F338" s="2"/>
      <c r="G338" s="1">
        <v>11381.19</v>
      </c>
      <c r="H338">
        <v>0</v>
      </c>
      <c r="I338" s="1">
        <v>11381.19</v>
      </c>
      <c r="J338">
        <v>-381.19</v>
      </c>
      <c r="K338">
        <v>103.46</v>
      </c>
      <c r="L338" s="2">
        <v>11000</v>
      </c>
      <c r="M338" s="1">
        <v>11381.19</v>
      </c>
      <c r="N338">
        <v>0</v>
      </c>
      <c r="O338" s="1">
        <v>11381.19</v>
      </c>
      <c r="P338">
        <v>-381.19</v>
      </c>
      <c r="Q338">
        <v>103.46</v>
      </c>
      <c r="R338">
        <v>0</v>
      </c>
      <c r="S338">
        <v>0</v>
      </c>
      <c r="T338">
        <v>0</v>
      </c>
      <c r="U338" s="2">
        <v>11000</v>
      </c>
      <c r="V338">
        <v>-381.19</v>
      </c>
      <c r="W338" s="2">
        <v>11000</v>
      </c>
      <c r="X338">
        <v>-381.19</v>
      </c>
      <c r="Y338">
        <v>0</v>
      </c>
      <c r="Z338" t="str">
        <f>""</f>
        <v/>
      </c>
      <c r="AA338">
        <v>0</v>
      </c>
      <c r="AB338" t="str">
        <f>""</f>
        <v/>
      </c>
      <c r="AC338">
        <v>0</v>
      </c>
      <c r="AD338" t="str">
        <f>""</f>
        <v/>
      </c>
      <c r="AE338">
        <v>0</v>
      </c>
      <c r="AF338" t="str">
        <f>""</f>
        <v/>
      </c>
      <c r="AG338">
        <v>0</v>
      </c>
      <c r="AH338" t="str">
        <f>""</f>
        <v/>
      </c>
      <c r="AI338">
        <v>0</v>
      </c>
      <c r="AJ338" t="str">
        <f>""</f>
        <v/>
      </c>
      <c r="AK338">
        <v>0</v>
      </c>
      <c r="AL338" t="str">
        <f>""</f>
        <v/>
      </c>
      <c r="AM338">
        <v>0</v>
      </c>
      <c r="AN338" t="str">
        <f>""</f>
        <v/>
      </c>
      <c r="AO338">
        <v>0</v>
      </c>
      <c r="AP338" t="str">
        <f>""</f>
        <v/>
      </c>
      <c r="AQ338">
        <v>0</v>
      </c>
      <c r="AR338" t="str">
        <f>""</f>
        <v/>
      </c>
      <c r="AS338">
        <v>0</v>
      </c>
      <c r="AT338" t="str">
        <f>""</f>
        <v/>
      </c>
      <c r="AU338" t="s">
        <v>56</v>
      </c>
      <c r="AV338" t="s">
        <v>57</v>
      </c>
      <c r="AW338">
        <v>0</v>
      </c>
      <c r="AX338" t="str">
        <f>""</f>
        <v/>
      </c>
      <c r="AY338">
        <v>2015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</row>
    <row r="339" spans="1:57" x14ac:dyDescent="0.2">
      <c r="A339">
        <v>1741000720</v>
      </c>
      <c r="B339" t="s">
        <v>416</v>
      </c>
      <c r="C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 t="str">
        <f>""</f>
        <v/>
      </c>
      <c r="AA339">
        <v>0</v>
      </c>
      <c r="AB339" t="str">
        <f>""</f>
        <v/>
      </c>
      <c r="AC339">
        <v>0</v>
      </c>
      <c r="AD339" t="str">
        <f>""</f>
        <v/>
      </c>
      <c r="AE339">
        <v>0</v>
      </c>
      <c r="AF339" t="str">
        <f>""</f>
        <v/>
      </c>
      <c r="AG339">
        <v>0</v>
      </c>
      <c r="AH339" t="str">
        <f>""</f>
        <v/>
      </c>
      <c r="AI339">
        <v>0</v>
      </c>
      <c r="AJ339" t="str">
        <f>""</f>
        <v/>
      </c>
      <c r="AK339">
        <v>0</v>
      </c>
      <c r="AL339" t="str">
        <f>""</f>
        <v/>
      </c>
      <c r="AM339">
        <v>0</v>
      </c>
      <c r="AN339" t="str">
        <f>""</f>
        <v/>
      </c>
      <c r="AO339">
        <v>0</v>
      </c>
      <c r="AP339" t="str">
        <f>""</f>
        <v/>
      </c>
      <c r="AQ339">
        <v>0</v>
      </c>
      <c r="AR339" t="str">
        <f>""</f>
        <v/>
      </c>
      <c r="AS339">
        <v>0</v>
      </c>
      <c r="AT339" t="str">
        <f>""</f>
        <v/>
      </c>
      <c r="AU339" t="s">
        <v>56</v>
      </c>
      <c r="AV339" t="s">
        <v>57</v>
      </c>
      <c r="AW339">
        <v>0</v>
      </c>
      <c r="AX339" t="str">
        <f>""</f>
        <v/>
      </c>
      <c r="AY339">
        <v>2015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</row>
    <row r="340" spans="1:57" x14ac:dyDescent="0.2">
      <c r="A340">
        <v>1741000731</v>
      </c>
      <c r="B340" t="s">
        <v>417</v>
      </c>
      <c r="C340">
        <v>0</v>
      </c>
      <c r="G340" s="1">
        <v>20264</v>
      </c>
      <c r="H340">
        <v>0</v>
      </c>
      <c r="I340" s="1">
        <v>20264</v>
      </c>
      <c r="J340" s="1">
        <v>-20264</v>
      </c>
      <c r="K340">
        <v>0</v>
      </c>
      <c r="L340">
        <v>0</v>
      </c>
      <c r="M340" s="1">
        <v>20264</v>
      </c>
      <c r="N340">
        <v>0</v>
      </c>
      <c r="O340" s="1">
        <v>20264</v>
      </c>
      <c r="P340" s="1">
        <v>-20264</v>
      </c>
      <c r="Q340">
        <v>0</v>
      </c>
      <c r="R340">
        <v>0</v>
      </c>
      <c r="S340">
        <v>0</v>
      </c>
      <c r="T340">
        <v>0</v>
      </c>
      <c r="U340">
        <v>0</v>
      </c>
      <c r="V340" s="1">
        <v>-20264</v>
      </c>
      <c r="W340">
        <v>0</v>
      </c>
      <c r="X340" s="1">
        <v>-20264</v>
      </c>
      <c r="Y340">
        <v>0</v>
      </c>
      <c r="Z340" t="str">
        <f>""</f>
        <v/>
      </c>
      <c r="AA340">
        <v>0</v>
      </c>
      <c r="AB340" t="str">
        <f>""</f>
        <v/>
      </c>
      <c r="AC340">
        <v>0</v>
      </c>
      <c r="AD340" t="str">
        <f>""</f>
        <v/>
      </c>
      <c r="AE340">
        <v>0</v>
      </c>
      <c r="AF340" t="str">
        <f>""</f>
        <v/>
      </c>
      <c r="AG340">
        <v>0</v>
      </c>
      <c r="AH340" t="str">
        <f>""</f>
        <v/>
      </c>
      <c r="AI340">
        <v>0</v>
      </c>
      <c r="AJ340" t="str">
        <f>""</f>
        <v/>
      </c>
      <c r="AK340">
        <v>0</v>
      </c>
      <c r="AL340" t="str">
        <f>""</f>
        <v/>
      </c>
      <c r="AM340">
        <v>0</v>
      </c>
      <c r="AN340" t="str">
        <f>""</f>
        <v/>
      </c>
      <c r="AO340">
        <v>0</v>
      </c>
      <c r="AP340" t="str">
        <f>""</f>
        <v/>
      </c>
      <c r="AQ340">
        <v>0</v>
      </c>
      <c r="AR340" t="str">
        <f>""</f>
        <v/>
      </c>
      <c r="AS340">
        <v>0</v>
      </c>
      <c r="AT340" t="str">
        <f>""</f>
        <v/>
      </c>
      <c r="AU340" t="s">
        <v>56</v>
      </c>
      <c r="AV340" t="s">
        <v>57</v>
      </c>
      <c r="AW340">
        <v>0</v>
      </c>
      <c r="AX340" t="str">
        <f>""</f>
        <v/>
      </c>
      <c r="AY340">
        <v>2015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</row>
    <row r="341" spans="1:57" x14ac:dyDescent="0.2">
      <c r="A341">
        <v>1741000732</v>
      </c>
      <c r="B341" t="s">
        <v>418</v>
      </c>
      <c r="C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 t="str">
        <f>""</f>
        <v/>
      </c>
      <c r="AA341">
        <v>0</v>
      </c>
      <c r="AB341" t="str">
        <f>""</f>
        <v/>
      </c>
      <c r="AC341">
        <v>0</v>
      </c>
      <c r="AD341" t="str">
        <f>""</f>
        <v/>
      </c>
      <c r="AE341">
        <v>0</v>
      </c>
      <c r="AF341" t="str">
        <f>""</f>
        <v/>
      </c>
      <c r="AG341">
        <v>0</v>
      </c>
      <c r="AH341" t="str">
        <f>""</f>
        <v/>
      </c>
      <c r="AI341">
        <v>0</v>
      </c>
      <c r="AJ341" t="str">
        <f>""</f>
        <v/>
      </c>
      <c r="AK341">
        <v>0</v>
      </c>
      <c r="AL341" t="str">
        <f>""</f>
        <v/>
      </c>
      <c r="AM341">
        <v>0</v>
      </c>
      <c r="AN341" t="str">
        <f>""</f>
        <v/>
      </c>
      <c r="AO341">
        <v>0</v>
      </c>
      <c r="AP341" t="str">
        <f>""</f>
        <v/>
      </c>
      <c r="AQ341">
        <v>0</v>
      </c>
      <c r="AR341" t="str">
        <f>""</f>
        <v/>
      </c>
      <c r="AS341">
        <v>0</v>
      </c>
      <c r="AT341" t="str">
        <f>""</f>
        <v/>
      </c>
      <c r="AU341" t="s">
        <v>56</v>
      </c>
      <c r="AV341" t="s">
        <v>57</v>
      </c>
      <c r="AW341">
        <v>0</v>
      </c>
      <c r="AX341" t="str">
        <f>""</f>
        <v/>
      </c>
      <c r="AY341">
        <v>2015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</row>
    <row r="342" spans="1:57" x14ac:dyDescent="0.2">
      <c r="A342">
        <v>1741000733</v>
      </c>
      <c r="B342" t="s">
        <v>419</v>
      </c>
      <c r="C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 t="str">
        <f>""</f>
        <v/>
      </c>
      <c r="AA342">
        <v>0</v>
      </c>
      <c r="AB342" t="str">
        <f>""</f>
        <v/>
      </c>
      <c r="AC342">
        <v>0</v>
      </c>
      <c r="AD342" t="str">
        <f>""</f>
        <v/>
      </c>
      <c r="AE342">
        <v>0</v>
      </c>
      <c r="AF342" t="str">
        <f>""</f>
        <v/>
      </c>
      <c r="AG342">
        <v>0</v>
      </c>
      <c r="AH342" t="str">
        <f>""</f>
        <v/>
      </c>
      <c r="AI342">
        <v>0</v>
      </c>
      <c r="AJ342" t="str">
        <f>""</f>
        <v/>
      </c>
      <c r="AK342">
        <v>0</v>
      </c>
      <c r="AL342" t="str">
        <f>""</f>
        <v/>
      </c>
      <c r="AM342">
        <v>0</v>
      </c>
      <c r="AN342" t="str">
        <f>""</f>
        <v/>
      </c>
      <c r="AO342">
        <v>0</v>
      </c>
      <c r="AP342" t="str">
        <f>""</f>
        <v/>
      </c>
      <c r="AQ342">
        <v>0</v>
      </c>
      <c r="AR342" t="str">
        <f>""</f>
        <v/>
      </c>
      <c r="AS342">
        <v>0</v>
      </c>
      <c r="AT342" t="str">
        <f>""</f>
        <v/>
      </c>
      <c r="AU342" t="s">
        <v>56</v>
      </c>
      <c r="AV342" t="s">
        <v>57</v>
      </c>
      <c r="AW342">
        <v>0</v>
      </c>
      <c r="AX342" t="str">
        <f>""</f>
        <v/>
      </c>
      <c r="AY342">
        <v>2015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</row>
    <row r="343" spans="1:57" x14ac:dyDescent="0.2">
      <c r="A343">
        <v>1741000740</v>
      </c>
      <c r="B343" t="s">
        <v>420</v>
      </c>
      <c r="C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 t="str">
        <f>""</f>
        <v/>
      </c>
      <c r="AA343">
        <v>0</v>
      </c>
      <c r="AB343" t="str">
        <f>""</f>
        <v/>
      </c>
      <c r="AC343">
        <v>0</v>
      </c>
      <c r="AD343" t="str">
        <f>""</f>
        <v/>
      </c>
      <c r="AE343">
        <v>0</v>
      </c>
      <c r="AF343" t="str">
        <f>""</f>
        <v/>
      </c>
      <c r="AG343">
        <v>0</v>
      </c>
      <c r="AH343" t="str">
        <f>""</f>
        <v/>
      </c>
      <c r="AI343">
        <v>0</v>
      </c>
      <c r="AJ343" t="str">
        <f>""</f>
        <v/>
      </c>
      <c r="AK343">
        <v>0</v>
      </c>
      <c r="AL343" t="str">
        <f>""</f>
        <v/>
      </c>
      <c r="AM343">
        <v>0</v>
      </c>
      <c r="AN343" t="str">
        <f>""</f>
        <v/>
      </c>
      <c r="AO343">
        <v>0</v>
      </c>
      <c r="AP343" t="str">
        <f>""</f>
        <v/>
      </c>
      <c r="AQ343">
        <v>0</v>
      </c>
      <c r="AR343" t="str">
        <f>""</f>
        <v/>
      </c>
      <c r="AS343">
        <v>0</v>
      </c>
      <c r="AT343" t="str">
        <f>""</f>
        <v/>
      </c>
      <c r="AU343" t="s">
        <v>56</v>
      </c>
      <c r="AV343" t="s">
        <v>57</v>
      </c>
      <c r="AW343">
        <v>0</v>
      </c>
      <c r="AX343" t="str">
        <f>""</f>
        <v/>
      </c>
      <c r="AY343">
        <v>2015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</row>
    <row r="344" spans="1:57" x14ac:dyDescent="0.2">
      <c r="A344">
        <v>1741000750</v>
      </c>
      <c r="B344" t="s">
        <v>313</v>
      </c>
      <c r="C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 t="str">
        <f>""</f>
        <v/>
      </c>
      <c r="AA344">
        <v>0</v>
      </c>
      <c r="AB344" t="str">
        <f>""</f>
        <v/>
      </c>
      <c r="AC344">
        <v>0</v>
      </c>
      <c r="AD344" t="str">
        <f>""</f>
        <v/>
      </c>
      <c r="AE344">
        <v>0</v>
      </c>
      <c r="AF344" t="str">
        <f>""</f>
        <v/>
      </c>
      <c r="AG344">
        <v>0</v>
      </c>
      <c r="AH344" t="str">
        <f>""</f>
        <v/>
      </c>
      <c r="AI344">
        <v>0</v>
      </c>
      <c r="AJ344" t="str">
        <f>""</f>
        <v/>
      </c>
      <c r="AK344">
        <v>0</v>
      </c>
      <c r="AL344" t="str">
        <f>""</f>
        <v/>
      </c>
      <c r="AM344">
        <v>0</v>
      </c>
      <c r="AN344" t="str">
        <f>""</f>
        <v/>
      </c>
      <c r="AO344">
        <v>0</v>
      </c>
      <c r="AP344" t="str">
        <f>""</f>
        <v/>
      </c>
      <c r="AQ344">
        <v>0</v>
      </c>
      <c r="AR344" t="str">
        <f>""</f>
        <v/>
      </c>
      <c r="AS344">
        <v>0</v>
      </c>
      <c r="AT344" t="str">
        <f>""</f>
        <v/>
      </c>
      <c r="AU344" t="s">
        <v>56</v>
      </c>
      <c r="AV344" t="s">
        <v>57</v>
      </c>
      <c r="AW344">
        <v>0</v>
      </c>
      <c r="AX344" t="str">
        <f>""</f>
        <v/>
      </c>
      <c r="AY344">
        <v>2015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</row>
    <row r="345" spans="1:57" x14ac:dyDescent="0.2">
      <c r="A345">
        <v>1741000780</v>
      </c>
      <c r="B345" t="s">
        <v>421</v>
      </c>
      <c r="C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 t="str">
        <f>""</f>
        <v/>
      </c>
      <c r="AA345">
        <v>0</v>
      </c>
      <c r="AB345" t="str">
        <f>""</f>
        <v/>
      </c>
      <c r="AC345">
        <v>0</v>
      </c>
      <c r="AD345" t="str">
        <f>""</f>
        <v/>
      </c>
      <c r="AE345">
        <v>0</v>
      </c>
      <c r="AF345" t="str">
        <f>""</f>
        <v/>
      </c>
      <c r="AG345">
        <v>0</v>
      </c>
      <c r="AH345" t="str">
        <f>""</f>
        <v/>
      </c>
      <c r="AI345">
        <v>0</v>
      </c>
      <c r="AJ345" t="str">
        <f>""</f>
        <v/>
      </c>
      <c r="AK345">
        <v>0</v>
      </c>
      <c r="AL345" t="str">
        <f>""</f>
        <v/>
      </c>
      <c r="AM345">
        <v>0</v>
      </c>
      <c r="AN345" t="str">
        <f>""</f>
        <v/>
      </c>
      <c r="AO345">
        <v>0</v>
      </c>
      <c r="AP345" t="str">
        <f>""</f>
        <v/>
      </c>
      <c r="AQ345">
        <v>0</v>
      </c>
      <c r="AR345" t="str">
        <f>""</f>
        <v/>
      </c>
      <c r="AS345">
        <v>0</v>
      </c>
      <c r="AT345" t="str">
        <f>""</f>
        <v/>
      </c>
      <c r="AU345" t="s">
        <v>56</v>
      </c>
      <c r="AV345" t="s">
        <v>57</v>
      </c>
      <c r="AW345">
        <v>0</v>
      </c>
      <c r="AX345" t="str">
        <f>""</f>
        <v/>
      </c>
      <c r="AY345">
        <v>2015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</row>
    <row r="346" spans="1:57" x14ac:dyDescent="0.2">
      <c r="A346">
        <v>1742200110</v>
      </c>
      <c r="B346" t="s">
        <v>422</v>
      </c>
      <c r="C346" s="2">
        <v>127000</v>
      </c>
      <c r="D346" s="2"/>
      <c r="E346" s="2"/>
      <c r="F346" s="2"/>
      <c r="G346" s="1">
        <v>109526.16</v>
      </c>
      <c r="H346">
        <v>0</v>
      </c>
      <c r="I346" s="1">
        <v>109526.16</v>
      </c>
      <c r="J346" s="1">
        <v>17473.84</v>
      </c>
      <c r="K346">
        <v>86.24</v>
      </c>
      <c r="L346" s="2">
        <v>127000</v>
      </c>
      <c r="M346" s="1">
        <v>109526.16</v>
      </c>
      <c r="N346">
        <v>0</v>
      </c>
      <c r="O346" s="1">
        <v>109526.16</v>
      </c>
      <c r="P346" s="1">
        <v>17473.84</v>
      </c>
      <c r="Q346">
        <v>86.24</v>
      </c>
      <c r="R346">
        <v>0</v>
      </c>
      <c r="S346">
        <v>0</v>
      </c>
      <c r="T346">
        <v>0</v>
      </c>
      <c r="U346" s="2">
        <v>127000</v>
      </c>
      <c r="V346" s="1">
        <v>17473.84</v>
      </c>
      <c r="W346" s="2">
        <v>127000</v>
      </c>
      <c r="X346" s="1">
        <v>17473.84</v>
      </c>
      <c r="Y346">
        <v>170</v>
      </c>
      <c r="Z346" t="s">
        <v>83</v>
      </c>
      <c r="AA346">
        <v>0</v>
      </c>
      <c r="AB346" t="str">
        <f>""</f>
        <v/>
      </c>
      <c r="AC346">
        <v>0</v>
      </c>
      <c r="AD346" t="str">
        <f>""</f>
        <v/>
      </c>
      <c r="AE346">
        <v>0</v>
      </c>
      <c r="AF346" t="str">
        <f>""</f>
        <v/>
      </c>
      <c r="AG346">
        <v>0</v>
      </c>
      <c r="AH346" t="str">
        <f>""</f>
        <v/>
      </c>
      <c r="AI346">
        <v>0</v>
      </c>
      <c r="AJ346" t="str">
        <f>""</f>
        <v/>
      </c>
      <c r="AK346">
        <v>0</v>
      </c>
      <c r="AL346" t="str">
        <f>""</f>
        <v/>
      </c>
      <c r="AM346">
        <v>0</v>
      </c>
      <c r="AN346" t="str">
        <f>""</f>
        <v/>
      </c>
      <c r="AO346">
        <v>0</v>
      </c>
      <c r="AP346" t="str">
        <f>""</f>
        <v/>
      </c>
      <c r="AQ346">
        <v>0</v>
      </c>
      <c r="AR346" t="str">
        <f>""</f>
        <v/>
      </c>
      <c r="AS346">
        <v>0</v>
      </c>
      <c r="AT346" t="str">
        <f>""</f>
        <v/>
      </c>
      <c r="AU346" t="s">
        <v>56</v>
      </c>
      <c r="AV346" t="s">
        <v>57</v>
      </c>
      <c r="AW346">
        <v>0</v>
      </c>
      <c r="AX346" t="str">
        <f>""</f>
        <v/>
      </c>
      <c r="AY346">
        <v>2015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</row>
    <row r="347" spans="1:57" x14ac:dyDescent="0.2">
      <c r="A347">
        <v>1742200540</v>
      </c>
      <c r="B347" t="s">
        <v>329</v>
      </c>
      <c r="C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 t="str">
        <f>""</f>
        <v/>
      </c>
      <c r="AA347">
        <v>0</v>
      </c>
      <c r="AB347" t="str">
        <f>""</f>
        <v/>
      </c>
      <c r="AC347">
        <v>0</v>
      </c>
      <c r="AD347" t="str">
        <f>""</f>
        <v/>
      </c>
      <c r="AE347">
        <v>0</v>
      </c>
      <c r="AF347" t="str">
        <f>""</f>
        <v/>
      </c>
      <c r="AG347">
        <v>0</v>
      </c>
      <c r="AH347" t="str">
        <f>""</f>
        <v/>
      </c>
      <c r="AI347">
        <v>0</v>
      </c>
      <c r="AJ347" t="str">
        <f>""</f>
        <v/>
      </c>
      <c r="AK347">
        <v>0</v>
      </c>
      <c r="AL347" t="str">
        <f>""</f>
        <v/>
      </c>
      <c r="AM347">
        <v>0</v>
      </c>
      <c r="AN347" t="str">
        <f>""</f>
        <v/>
      </c>
      <c r="AO347">
        <v>0</v>
      </c>
      <c r="AP347" t="str">
        <f>""</f>
        <v/>
      </c>
      <c r="AQ347">
        <v>0</v>
      </c>
      <c r="AR347" t="str">
        <f>""</f>
        <v/>
      </c>
      <c r="AS347">
        <v>0</v>
      </c>
      <c r="AT347" t="str">
        <f>""</f>
        <v/>
      </c>
      <c r="AU347" t="s">
        <v>56</v>
      </c>
      <c r="AV347" t="s">
        <v>57</v>
      </c>
      <c r="AW347">
        <v>0</v>
      </c>
      <c r="AX347" t="str">
        <f>""</f>
        <v/>
      </c>
      <c r="AY347">
        <v>2015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</row>
    <row r="348" spans="1:57" x14ac:dyDescent="0.2">
      <c r="A348">
        <v>1742200720</v>
      </c>
      <c r="B348" t="s">
        <v>423</v>
      </c>
      <c r="C348" s="2">
        <v>52000</v>
      </c>
      <c r="D348" s="2"/>
      <c r="E348" s="2"/>
      <c r="F348" s="2"/>
      <c r="G348" s="1">
        <v>39025.370000000003</v>
      </c>
      <c r="H348" s="1">
        <v>1470.25</v>
      </c>
      <c r="I348" s="1">
        <v>40495.620000000003</v>
      </c>
      <c r="J348" s="1">
        <v>11504.38</v>
      </c>
      <c r="K348">
        <v>77.87</v>
      </c>
      <c r="L348" s="2">
        <v>52000</v>
      </c>
      <c r="M348" s="1">
        <v>39025.370000000003</v>
      </c>
      <c r="N348" s="1">
        <v>1470.25</v>
      </c>
      <c r="O348" s="1">
        <v>40495.620000000003</v>
      </c>
      <c r="P348" s="1">
        <v>11504.38</v>
      </c>
      <c r="Q348">
        <v>77.87</v>
      </c>
      <c r="R348">
        <v>0</v>
      </c>
      <c r="S348">
        <v>0</v>
      </c>
      <c r="T348">
        <v>0</v>
      </c>
      <c r="U348" s="2">
        <v>52000</v>
      </c>
      <c r="V348" s="1">
        <v>11504.38</v>
      </c>
      <c r="W348" s="2">
        <v>52000</v>
      </c>
      <c r="X348" s="1">
        <v>11504.38</v>
      </c>
      <c r="Y348">
        <v>170</v>
      </c>
      <c r="Z348" t="s">
        <v>83</v>
      </c>
      <c r="AA348">
        <v>0</v>
      </c>
      <c r="AB348" t="str">
        <f>""</f>
        <v/>
      </c>
      <c r="AC348">
        <v>0</v>
      </c>
      <c r="AD348" t="str">
        <f>""</f>
        <v/>
      </c>
      <c r="AE348">
        <v>0</v>
      </c>
      <c r="AF348" t="str">
        <f>""</f>
        <v/>
      </c>
      <c r="AG348">
        <v>0</v>
      </c>
      <c r="AH348" t="str">
        <f>""</f>
        <v/>
      </c>
      <c r="AI348">
        <v>0</v>
      </c>
      <c r="AJ348" t="str">
        <f>""</f>
        <v/>
      </c>
      <c r="AK348">
        <v>0</v>
      </c>
      <c r="AL348" t="str">
        <f>""</f>
        <v/>
      </c>
      <c r="AM348">
        <v>0</v>
      </c>
      <c r="AN348" t="str">
        <f>""</f>
        <v/>
      </c>
      <c r="AO348">
        <v>0</v>
      </c>
      <c r="AP348" t="str">
        <f>""</f>
        <v/>
      </c>
      <c r="AQ348">
        <v>0</v>
      </c>
      <c r="AR348" t="str">
        <f>""</f>
        <v/>
      </c>
      <c r="AS348">
        <v>0</v>
      </c>
      <c r="AT348" t="str">
        <f>""</f>
        <v/>
      </c>
      <c r="AU348" t="s">
        <v>56</v>
      </c>
      <c r="AV348" t="s">
        <v>57</v>
      </c>
      <c r="AW348">
        <v>0</v>
      </c>
      <c r="AX348" t="str">
        <f>""</f>
        <v/>
      </c>
      <c r="AY348">
        <v>2015</v>
      </c>
      <c r="AZ348">
        <v>0</v>
      </c>
      <c r="BA348">
        <v>0</v>
      </c>
      <c r="BB348">
        <v>1470</v>
      </c>
      <c r="BC348">
        <v>0</v>
      </c>
      <c r="BD348">
        <v>0</v>
      </c>
      <c r="BE348">
        <v>0</v>
      </c>
    </row>
    <row r="349" spans="1:57" x14ac:dyDescent="0.2">
      <c r="A349">
        <v>1742200750</v>
      </c>
      <c r="B349" t="s">
        <v>424</v>
      </c>
      <c r="C349" s="2">
        <v>700000</v>
      </c>
      <c r="D349" s="2"/>
      <c r="E349" s="2"/>
      <c r="F349" s="2"/>
      <c r="G349" s="1">
        <v>653112.23</v>
      </c>
      <c r="H349" s="1">
        <v>22245.8</v>
      </c>
      <c r="I349" s="1">
        <v>675358.03</v>
      </c>
      <c r="J349" s="1">
        <v>24641.97</v>
      </c>
      <c r="K349">
        <v>96.47</v>
      </c>
      <c r="L349" s="2">
        <v>700000</v>
      </c>
      <c r="M349" s="1">
        <v>653112.23</v>
      </c>
      <c r="N349" s="1">
        <v>22245.8</v>
      </c>
      <c r="O349" s="1">
        <v>675358.03</v>
      </c>
      <c r="P349" s="1">
        <v>24641.97</v>
      </c>
      <c r="Q349">
        <v>96.47</v>
      </c>
      <c r="R349">
        <v>0</v>
      </c>
      <c r="S349">
        <v>0</v>
      </c>
      <c r="T349">
        <v>0</v>
      </c>
      <c r="U349" s="2">
        <v>700000</v>
      </c>
      <c r="V349" s="1">
        <v>24641.97</v>
      </c>
      <c r="W349" s="2">
        <v>700000</v>
      </c>
      <c r="X349" s="1">
        <v>24641.97</v>
      </c>
      <c r="Y349">
        <v>170</v>
      </c>
      <c r="Z349" t="s">
        <v>83</v>
      </c>
      <c r="AA349">
        <v>0</v>
      </c>
      <c r="AB349" t="str">
        <f>""</f>
        <v/>
      </c>
      <c r="AC349">
        <v>0</v>
      </c>
      <c r="AD349" t="str">
        <f>""</f>
        <v/>
      </c>
      <c r="AE349">
        <v>0</v>
      </c>
      <c r="AF349" t="str">
        <f>""</f>
        <v/>
      </c>
      <c r="AG349">
        <v>0</v>
      </c>
      <c r="AH349" t="str">
        <f>""</f>
        <v/>
      </c>
      <c r="AI349">
        <v>0</v>
      </c>
      <c r="AJ349" t="str">
        <f>""</f>
        <v/>
      </c>
      <c r="AK349">
        <v>0</v>
      </c>
      <c r="AL349" t="str">
        <f>""</f>
        <v/>
      </c>
      <c r="AM349">
        <v>0</v>
      </c>
      <c r="AN349" t="str">
        <f>""</f>
        <v/>
      </c>
      <c r="AO349">
        <v>0</v>
      </c>
      <c r="AP349" t="str">
        <f>""</f>
        <v/>
      </c>
      <c r="AQ349">
        <v>0</v>
      </c>
      <c r="AR349" t="str">
        <f>""</f>
        <v/>
      </c>
      <c r="AS349">
        <v>0</v>
      </c>
      <c r="AT349" t="str">
        <f>""</f>
        <v/>
      </c>
      <c r="AU349" t="s">
        <v>56</v>
      </c>
      <c r="AV349" t="s">
        <v>57</v>
      </c>
      <c r="AW349">
        <v>0</v>
      </c>
      <c r="AX349" t="str">
        <f>""</f>
        <v/>
      </c>
      <c r="AY349">
        <v>2015</v>
      </c>
      <c r="AZ349">
        <v>0</v>
      </c>
      <c r="BA349">
        <v>0</v>
      </c>
      <c r="BB349">
        <v>22246</v>
      </c>
      <c r="BC349">
        <v>0</v>
      </c>
      <c r="BD349">
        <v>0</v>
      </c>
      <c r="BE349">
        <v>0</v>
      </c>
    </row>
    <row r="350" spans="1:57" x14ac:dyDescent="0.2">
      <c r="A350">
        <v>1742200780</v>
      </c>
      <c r="B350" t="s">
        <v>425</v>
      </c>
      <c r="C350" s="2">
        <v>350000</v>
      </c>
      <c r="D350" s="2"/>
      <c r="E350" s="2"/>
      <c r="F350" s="2"/>
      <c r="G350" s="1">
        <v>247855.86</v>
      </c>
      <c r="H350" s="1">
        <v>55860.28</v>
      </c>
      <c r="I350" s="1">
        <v>303716.14</v>
      </c>
      <c r="J350" s="1">
        <v>46283.86</v>
      </c>
      <c r="K350">
        <v>86.77</v>
      </c>
      <c r="L350" s="2">
        <v>350000</v>
      </c>
      <c r="M350" s="1">
        <v>247855.86</v>
      </c>
      <c r="N350" s="1">
        <v>55860.28</v>
      </c>
      <c r="O350" s="1">
        <v>303716.14</v>
      </c>
      <c r="P350" s="1">
        <v>46283.86</v>
      </c>
      <c r="Q350">
        <v>86.77</v>
      </c>
      <c r="R350">
        <v>0</v>
      </c>
      <c r="S350">
        <v>0</v>
      </c>
      <c r="T350">
        <v>0</v>
      </c>
      <c r="U350" s="2">
        <v>350000</v>
      </c>
      <c r="V350" s="1">
        <v>46283.86</v>
      </c>
      <c r="W350" s="2">
        <v>350000</v>
      </c>
      <c r="X350" s="1">
        <v>46283.86</v>
      </c>
      <c r="Y350">
        <v>170</v>
      </c>
      <c r="Z350" t="s">
        <v>83</v>
      </c>
      <c r="AA350">
        <v>0</v>
      </c>
      <c r="AB350" t="str">
        <f>""</f>
        <v/>
      </c>
      <c r="AC350">
        <v>0</v>
      </c>
      <c r="AD350" t="str">
        <f>""</f>
        <v/>
      </c>
      <c r="AE350">
        <v>0</v>
      </c>
      <c r="AF350" t="str">
        <f>""</f>
        <v/>
      </c>
      <c r="AG350">
        <v>0</v>
      </c>
      <c r="AH350" t="str">
        <f>""</f>
        <v/>
      </c>
      <c r="AI350">
        <v>0</v>
      </c>
      <c r="AJ350" t="str">
        <f>""</f>
        <v/>
      </c>
      <c r="AK350">
        <v>0</v>
      </c>
      <c r="AL350" t="str">
        <f>""</f>
        <v/>
      </c>
      <c r="AM350">
        <v>0</v>
      </c>
      <c r="AN350" t="str">
        <f>""</f>
        <v/>
      </c>
      <c r="AO350">
        <v>0</v>
      </c>
      <c r="AP350" t="str">
        <f>""</f>
        <v/>
      </c>
      <c r="AQ350">
        <v>0</v>
      </c>
      <c r="AR350" t="str">
        <f>""</f>
        <v/>
      </c>
      <c r="AS350">
        <v>0</v>
      </c>
      <c r="AT350" t="str">
        <f>""</f>
        <v/>
      </c>
      <c r="AU350" t="s">
        <v>56</v>
      </c>
      <c r="AV350" t="s">
        <v>57</v>
      </c>
      <c r="AW350">
        <v>0</v>
      </c>
      <c r="AX350" t="str">
        <f>""</f>
        <v/>
      </c>
      <c r="AY350">
        <v>2015</v>
      </c>
      <c r="AZ350">
        <v>0</v>
      </c>
      <c r="BA350">
        <v>0</v>
      </c>
      <c r="BB350">
        <v>55860</v>
      </c>
      <c r="BC350">
        <v>0</v>
      </c>
      <c r="BD350">
        <v>0</v>
      </c>
      <c r="BE350">
        <v>0</v>
      </c>
    </row>
    <row r="351" spans="1:57" x14ac:dyDescent="0.2">
      <c r="A351">
        <v>1743000720</v>
      </c>
      <c r="B351" t="s">
        <v>426</v>
      </c>
      <c r="C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170</v>
      </c>
      <c r="Z351" t="s">
        <v>83</v>
      </c>
      <c r="AA351">
        <v>0</v>
      </c>
      <c r="AB351" t="str">
        <f>""</f>
        <v/>
      </c>
      <c r="AC351">
        <v>0</v>
      </c>
      <c r="AD351" t="str">
        <f>""</f>
        <v/>
      </c>
      <c r="AE351">
        <v>0</v>
      </c>
      <c r="AF351" t="str">
        <f>""</f>
        <v/>
      </c>
      <c r="AG351">
        <v>0</v>
      </c>
      <c r="AH351" t="str">
        <f>""</f>
        <v/>
      </c>
      <c r="AI351">
        <v>0</v>
      </c>
      <c r="AJ351" t="str">
        <f>""</f>
        <v/>
      </c>
      <c r="AK351">
        <v>0</v>
      </c>
      <c r="AL351" t="str">
        <f>""</f>
        <v/>
      </c>
      <c r="AM351">
        <v>0</v>
      </c>
      <c r="AN351" t="str">
        <f>""</f>
        <v/>
      </c>
      <c r="AO351">
        <v>0</v>
      </c>
      <c r="AP351" t="str">
        <f>""</f>
        <v/>
      </c>
      <c r="AQ351">
        <v>0</v>
      </c>
      <c r="AR351" t="str">
        <f>""</f>
        <v/>
      </c>
      <c r="AS351">
        <v>0</v>
      </c>
      <c r="AT351" t="str">
        <f>""</f>
        <v/>
      </c>
      <c r="AU351" t="s">
        <v>56</v>
      </c>
      <c r="AV351" t="s">
        <v>57</v>
      </c>
      <c r="AW351">
        <v>0</v>
      </c>
      <c r="AX351" t="str">
        <f>""</f>
        <v/>
      </c>
      <c r="AY351">
        <v>2015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</row>
    <row r="352" spans="1:57" x14ac:dyDescent="0.2">
      <c r="A352">
        <v>1743000750</v>
      </c>
      <c r="B352" t="s">
        <v>427</v>
      </c>
      <c r="C352" s="2">
        <v>306000</v>
      </c>
      <c r="D352" s="2"/>
      <c r="E352" s="2"/>
      <c r="F352" s="2"/>
      <c r="G352" s="1">
        <v>271508.25</v>
      </c>
      <c r="H352" s="1">
        <v>5000</v>
      </c>
      <c r="I352" s="1">
        <v>276508.25</v>
      </c>
      <c r="J352" s="1">
        <v>29491.75</v>
      </c>
      <c r="K352">
        <v>90.36</v>
      </c>
      <c r="L352" s="2">
        <v>306000</v>
      </c>
      <c r="M352" s="1">
        <v>271508.25</v>
      </c>
      <c r="N352" s="1">
        <v>5000</v>
      </c>
      <c r="O352" s="1">
        <v>276508.25</v>
      </c>
      <c r="P352" s="1">
        <v>29491.75</v>
      </c>
      <c r="Q352">
        <v>90.36</v>
      </c>
      <c r="R352">
        <v>0</v>
      </c>
      <c r="S352">
        <v>0</v>
      </c>
      <c r="T352">
        <v>0</v>
      </c>
      <c r="U352" s="2">
        <v>306000</v>
      </c>
      <c r="V352" s="1">
        <v>29491.75</v>
      </c>
      <c r="W352" s="2">
        <v>306000</v>
      </c>
      <c r="X352" s="1">
        <v>29491.75</v>
      </c>
      <c r="Y352">
        <v>170</v>
      </c>
      <c r="Z352" t="s">
        <v>83</v>
      </c>
      <c r="AA352">
        <v>0</v>
      </c>
      <c r="AB352" t="str">
        <f>""</f>
        <v/>
      </c>
      <c r="AC352">
        <v>0</v>
      </c>
      <c r="AD352" t="str">
        <f>""</f>
        <v/>
      </c>
      <c r="AE352">
        <v>0</v>
      </c>
      <c r="AF352" t="str">
        <f>""</f>
        <v/>
      </c>
      <c r="AG352">
        <v>0</v>
      </c>
      <c r="AH352" t="str">
        <f>""</f>
        <v/>
      </c>
      <c r="AI352">
        <v>0</v>
      </c>
      <c r="AJ352" t="str">
        <f>""</f>
        <v/>
      </c>
      <c r="AK352">
        <v>0</v>
      </c>
      <c r="AL352" t="str">
        <f>""</f>
        <v/>
      </c>
      <c r="AM352">
        <v>0</v>
      </c>
      <c r="AN352" t="str">
        <f>""</f>
        <v/>
      </c>
      <c r="AO352">
        <v>0</v>
      </c>
      <c r="AP352" t="str">
        <f>""</f>
        <v/>
      </c>
      <c r="AQ352">
        <v>0</v>
      </c>
      <c r="AR352" t="str">
        <f>""</f>
        <v/>
      </c>
      <c r="AS352">
        <v>0</v>
      </c>
      <c r="AT352" t="str">
        <f>""</f>
        <v/>
      </c>
      <c r="AU352" t="s">
        <v>56</v>
      </c>
      <c r="AV352" t="s">
        <v>57</v>
      </c>
      <c r="AW352">
        <v>0</v>
      </c>
      <c r="AX352" t="str">
        <f>""</f>
        <v/>
      </c>
      <c r="AY352">
        <v>2015</v>
      </c>
      <c r="AZ352">
        <v>0</v>
      </c>
      <c r="BA352">
        <v>0</v>
      </c>
      <c r="BB352">
        <v>5000</v>
      </c>
      <c r="BC352">
        <v>0</v>
      </c>
      <c r="BD352">
        <v>0</v>
      </c>
      <c r="BE352">
        <v>0</v>
      </c>
    </row>
    <row r="353" spans="1:57" x14ac:dyDescent="0.2">
      <c r="A353">
        <v>1743000771</v>
      </c>
      <c r="B353" t="s">
        <v>428</v>
      </c>
      <c r="C353" s="2">
        <v>500000</v>
      </c>
      <c r="D353" s="2"/>
      <c r="E353" s="2"/>
      <c r="F353" s="2"/>
      <c r="G353" s="1">
        <v>592565.66</v>
      </c>
      <c r="H353">
        <v>0</v>
      </c>
      <c r="I353" s="1">
        <v>592565.66</v>
      </c>
      <c r="J353" s="1">
        <v>-92565.66</v>
      </c>
      <c r="K353">
        <v>118.51</v>
      </c>
      <c r="L353" s="2">
        <v>500000</v>
      </c>
      <c r="M353" s="1">
        <v>592565.66</v>
      </c>
      <c r="N353">
        <v>0</v>
      </c>
      <c r="O353" s="1">
        <v>592565.66</v>
      </c>
      <c r="P353" s="1">
        <v>-92565.66</v>
      </c>
      <c r="Q353">
        <v>118.51</v>
      </c>
      <c r="R353">
        <v>0</v>
      </c>
      <c r="S353">
        <v>0</v>
      </c>
      <c r="T353">
        <v>0</v>
      </c>
      <c r="U353" s="2">
        <v>500000</v>
      </c>
      <c r="V353" s="1">
        <v>-92565.66</v>
      </c>
      <c r="W353" s="2">
        <v>500000</v>
      </c>
      <c r="X353" s="1">
        <v>-92565.66</v>
      </c>
      <c r="Y353">
        <v>170</v>
      </c>
      <c r="Z353" t="s">
        <v>83</v>
      </c>
      <c r="AA353">
        <v>0</v>
      </c>
      <c r="AB353" t="str">
        <f>""</f>
        <v/>
      </c>
      <c r="AC353">
        <v>0</v>
      </c>
      <c r="AD353" t="str">
        <f>""</f>
        <v/>
      </c>
      <c r="AE353">
        <v>0</v>
      </c>
      <c r="AF353" t="str">
        <f>""</f>
        <v/>
      </c>
      <c r="AG353">
        <v>0</v>
      </c>
      <c r="AH353" t="str">
        <f>""</f>
        <v/>
      </c>
      <c r="AI353">
        <v>0</v>
      </c>
      <c r="AJ353" t="str">
        <f>""</f>
        <v/>
      </c>
      <c r="AK353">
        <v>0</v>
      </c>
      <c r="AL353" t="str">
        <f>""</f>
        <v/>
      </c>
      <c r="AM353">
        <v>0</v>
      </c>
      <c r="AN353" t="str">
        <f>""</f>
        <v/>
      </c>
      <c r="AO353">
        <v>0</v>
      </c>
      <c r="AP353" t="str">
        <f>""</f>
        <v/>
      </c>
      <c r="AQ353">
        <v>0</v>
      </c>
      <c r="AR353" t="str">
        <f>""</f>
        <v/>
      </c>
      <c r="AS353">
        <v>0</v>
      </c>
      <c r="AT353" t="str">
        <f>""</f>
        <v/>
      </c>
      <c r="AU353" t="s">
        <v>56</v>
      </c>
      <c r="AV353" t="s">
        <v>57</v>
      </c>
      <c r="AW353">
        <v>0</v>
      </c>
      <c r="AX353" t="str">
        <f>""</f>
        <v/>
      </c>
      <c r="AY353">
        <v>2015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</row>
    <row r="354" spans="1:57" x14ac:dyDescent="0.2">
      <c r="A354">
        <v>1745000720</v>
      </c>
      <c r="B354" t="s">
        <v>429</v>
      </c>
      <c r="C354">
        <v>0</v>
      </c>
      <c r="G354" s="1">
        <v>8216</v>
      </c>
      <c r="H354">
        <v>0</v>
      </c>
      <c r="I354" s="1">
        <v>8216</v>
      </c>
      <c r="J354" s="1">
        <v>-8216</v>
      </c>
      <c r="K354">
        <v>0</v>
      </c>
      <c r="L354">
        <v>0</v>
      </c>
      <c r="M354" s="1">
        <v>8216</v>
      </c>
      <c r="N354">
        <v>0</v>
      </c>
      <c r="O354" s="1">
        <v>8216</v>
      </c>
      <c r="P354" s="1">
        <v>-8216</v>
      </c>
      <c r="Q354">
        <v>0</v>
      </c>
      <c r="R354">
        <v>0</v>
      </c>
      <c r="S354">
        <v>0</v>
      </c>
      <c r="T354">
        <v>0</v>
      </c>
      <c r="U354">
        <v>0</v>
      </c>
      <c r="V354" s="1">
        <v>-8216</v>
      </c>
      <c r="W354">
        <v>0</v>
      </c>
      <c r="X354" s="1">
        <v>-8216</v>
      </c>
      <c r="Y354">
        <v>180</v>
      </c>
      <c r="Z354" t="s">
        <v>430</v>
      </c>
      <c r="AA354">
        <v>0</v>
      </c>
      <c r="AB354" t="str">
        <f>""</f>
        <v/>
      </c>
      <c r="AC354">
        <v>0</v>
      </c>
      <c r="AD354" t="str">
        <f>""</f>
        <v/>
      </c>
      <c r="AE354">
        <v>0</v>
      </c>
      <c r="AF354" t="str">
        <f>""</f>
        <v/>
      </c>
      <c r="AG354">
        <v>0</v>
      </c>
      <c r="AH354" t="str">
        <f>""</f>
        <v/>
      </c>
      <c r="AI354">
        <v>0</v>
      </c>
      <c r="AJ354" t="str">
        <f>""</f>
        <v/>
      </c>
      <c r="AK354">
        <v>0</v>
      </c>
      <c r="AL354" t="str">
        <f>""</f>
        <v/>
      </c>
      <c r="AM354">
        <v>0</v>
      </c>
      <c r="AN354" t="str">
        <f>""</f>
        <v/>
      </c>
      <c r="AO354">
        <v>0</v>
      </c>
      <c r="AP354" t="str">
        <f>""</f>
        <v/>
      </c>
      <c r="AQ354">
        <v>0</v>
      </c>
      <c r="AR354" t="str">
        <f>""</f>
        <v/>
      </c>
      <c r="AS354">
        <v>0</v>
      </c>
      <c r="AT354" t="str">
        <f>""</f>
        <v/>
      </c>
      <c r="AU354" t="s">
        <v>56</v>
      </c>
      <c r="AV354" t="s">
        <v>57</v>
      </c>
      <c r="AW354">
        <v>0</v>
      </c>
      <c r="AX354" t="str">
        <f>""</f>
        <v/>
      </c>
      <c r="AY354">
        <v>2015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</row>
    <row r="355" spans="1:57" x14ac:dyDescent="0.2">
      <c r="A355">
        <v>1745000750</v>
      </c>
      <c r="B355" t="s">
        <v>431</v>
      </c>
      <c r="C355" s="2">
        <v>166000</v>
      </c>
      <c r="D355" s="2"/>
      <c r="E355" s="2"/>
      <c r="F355" s="2"/>
      <c r="G355" s="1">
        <v>213325</v>
      </c>
      <c r="H355">
        <v>28.08</v>
      </c>
      <c r="I355" s="1">
        <v>213353.08</v>
      </c>
      <c r="J355" s="1">
        <v>-47353.08</v>
      </c>
      <c r="K355">
        <v>128.52000000000001</v>
      </c>
      <c r="L355" s="2">
        <v>166000</v>
      </c>
      <c r="M355" s="1">
        <v>213325</v>
      </c>
      <c r="N355">
        <v>28.08</v>
      </c>
      <c r="O355" s="1">
        <v>213353.08</v>
      </c>
      <c r="P355" s="1">
        <v>-47353.08</v>
      </c>
      <c r="Q355">
        <v>128.52000000000001</v>
      </c>
      <c r="R355">
        <v>0</v>
      </c>
      <c r="S355">
        <v>0</v>
      </c>
      <c r="T355">
        <v>0</v>
      </c>
      <c r="U355" s="2">
        <v>166000</v>
      </c>
      <c r="V355" s="1">
        <v>-47353.08</v>
      </c>
      <c r="W355" s="2">
        <v>166000</v>
      </c>
      <c r="X355" s="1">
        <v>-47353.08</v>
      </c>
      <c r="Y355">
        <v>180</v>
      </c>
      <c r="Z355" t="s">
        <v>430</v>
      </c>
      <c r="AA355">
        <v>0</v>
      </c>
      <c r="AB355" t="str">
        <f>""</f>
        <v/>
      </c>
      <c r="AC355">
        <v>0</v>
      </c>
      <c r="AD355" t="str">
        <f>""</f>
        <v/>
      </c>
      <c r="AE355">
        <v>0</v>
      </c>
      <c r="AF355" t="str">
        <f>""</f>
        <v/>
      </c>
      <c r="AG355">
        <v>0</v>
      </c>
      <c r="AH355" t="str">
        <f>""</f>
        <v/>
      </c>
      <c r="AI355">
        <v>0</v>
      </c>
      <c r="AJ355" t="str">
        <f>""</f>
        <v/>
      </c>
      <c r="AK355">
        <v>0</v>
      </c>
      <c r="AL355" t="str">
        <f>""</f>
        <v/>
      </c>
      <c r="AM355">
        <v>0</v>
      </c>
      <c r="AN355" t="str">
        <f>""</f>
        <v/>
      </c>
      <c r="AO355">
        <v>0</v>
      </c>
      <c r="AP355" t="str">
        <f>""</f>
        <v/>
      </c>
      <c r="AQ355">
        <v>0</v>
      </c>
      <c r="AR355" t="str">
        <f>""</f>
        <v/>
      </c>
      <c r="AS355">
        <v>0</v>
      </c>
      <c r="AT355" t="str">
        <f>""</f>
        <v/>
      </c>
      <c r="AU355" t="s">
        <v>56</v>
      </c>
      <c r="AV355" t="s">
        <v>57</v>
      </c>
      <c r="AW355">
        <v>0</v>
      </c>
      <c r="AX355" t="str">
        <f>""</f>
        <v/>
      </c>
      <c r="AY355">
        <v>2015</v>
      </c>
      <c r="AZ355">
        <v>0</v>
      </c>
      <c r="BA355">
        <v>0</v>
      </c>
      <c r="BB355">
        <v>28</v>
      </c>
      <c r="BC355">
        <v>0</v>
      </c>
      <c r="BD355">
        <v>0</v>
      </c>
      <c r="BE355">
        <v>0</v>
      </c>
    </row>
    <row r="356" spans="1:57" x14ac:dyDescent="0.2">
      <c r="A356">
        <v>1746000110</v>
      </c>
      <c r="B356" t="s">
        <v>432</v>
      </c>
      <c r="C356" s="2">
        <v>126000</v>
      </c>
      <c r="D356" s="2"/>
      <c r="E356" s="2"/>
      <c r="F356" s="2"/>
      <c r="G356" s="1">
        <v>408087.12</v>
      </c>
      <c r="H356">
        <v>0</v>
      </c>
      <c r="I356" s="1">
        <v>408087.12</v>
      </c>
      <c r="J356" s="1">
        <v>-282087.12</v>
      </c>
      <c r="K356">
        <v>323.87</v>
      </c>
      <c r="L356" s="2">
        <v>126000</v>
      </c>
      <c r="M356" s="1">
        <v>408087.12</v>
      </c>
      <c r="N356">
        <v>0</v>
      </c>
      <c r="O356" s="1">
        <v>408087.12</v>
      </c>
      <c r="P356" s="1">
        <v>-282087.12</v>
      </c>
      <c r="Q356">
        <v>323.87</v>
      </c>
      <c r="R356">
        <v>0</v>
      </c>
      <c r="S356">
        <v>0</v>
      </c>
      <c r="T356">
        <v>0</v>
      </c>
      <c r="U356" s="2">
        <v>126000</v>
      </c>
      <c r="V356" s="1">
        <v>-282087.12</v>
      </c>
      <c r="W356" s="2">
        <v>126000</v>
      </c>
      <c r="X356" s="1">
        <v>-282087.12</v>
      </c>
      <c r="Y356">
        <v>0</v>
      </c>
      <c r="Z356" t="str">
        <f>""</f>
        <v/>
      </c>
      <c r="AA356">
        <v>0</v>
      </c>
      <c r="AB356" t="str">
        <f>""</f>
        <v/>
      </c>
      <c r="AC356">
        <v>0</v>
      </c>
      <c r="AD356" t="str">
        <f>""</f>
        <v/>
      </c>
      <c r="AE356">
        <v>0</v>
      </c>
      <c r="AF356" t="str">
        <f>""</f>
        <v/>
      </c>
      <c r="AG356">
        <v>0</v>
      </c>
      <c r="AH356" t="str">
        <f>""</f>
        <v/>
      </c>
      <c r="AI356">
        <v>0</v>
      </c>
      <c r="AJ356" t="str">
        <f>""</f>
        <v/>
      </c>
      <c r="AK356">
        <v>0</v>
      </c>
      <c r="AL356" t="str">
        <f>""</f>
        <v/>
      </c>
      <c r="AM356">
        <v>0</v>
      </c>
      <c r="AN356" t="str">
        <f>""</f>
        <v/>
      </c>
      <c r="AO356">
        <v>0</v>
      </c>
      <c r="AP356" t="str">
        <f>""</f>
        <v/>
      </c>
      <c r="AQ356">
        <v>0</v>
      </c>
      <c r="AR356" t="str">
        <f>""</f>
        <v/>
      </c>
      <c r="AS356">
        <v>0</v>
      </c>
      <c r="AT356" t="str">
        <f>""</f>
        <v/>
      </c>
      <c r="AU356" t="s">
        <v>56</v>
      </c>
      <c r="AV356" t="s">
        <v>57</v>
      </c>
      <c r="AW356">
        <v>0</v>
      </c>
      <c r="AX356" t="str">
        <f>""</f>
        <v/>
      </c>
      <c r="AY356">
        <v>2015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</row>
    <row r="357" spans="1:57" x14ac:dyDescent="0.2">
      <c r="A357">
        <v>1746000432</v>
      </c>
      <c r="B357" t="s">
        <v>433</v>
      </c>
      <c r="C357" s="2">
        <v>50000</v>
      </c>
      <c r="D357" s="2"/>
      <c r="E357" s="2"/>
      <c r="F357" s="2"/>
      <c r="G357" s="1">
        <v>65669.490000000005</v>
      </c>
      <c r="H357">
        <v>0</v>
      </c>
      <c r="I357" s="1">
        <v>65669.490000000005</v>
      </c>
      <c r="J357" s="1">
        <v>-15669.49</v>
      </c>
      <c r="K357">
        <v>131.33000000000001</v>
      </c>
      <c r="L357" s="2">
        <v>50000</v>
      </c>
      <c r="M357" s="1">
        <v>65669.490000000005</v>
      </c>
      <c r="N357">
        <v>0</v>
      </c>
      <c r="O357" s="1">
        <v>65669.490000000005</v>
      </c>
      <c r="P357" s="1">
        <v>-15669.49</v>
      </c>
      <c r="Q357">
        <v>131.33000000000001</v>
      </c>
      <c r="R357">
        <v>0</v>
      </c>
      <c r="S357">
        <v>0</v>
      </c>
      <c r="T357">
        <v>0</v>
      </c>
      <c r="U357" s="2">
        <v>50000</v>
      </c>
      <c r="V357" s="1">
        <v>-15669.49</v>
      </c>
      <c r="W357" s="2">
        <v>50000</v>
      </c>
      <c r="X357" s="1">
        <v>-15669.49</v>
      </c>
      <c r="Y357">
        <v>0</v>
      </c>
      <c r="Z357" t="str">
        <f>""</f>
        <v/>
      </c>
      <c r="AA357">
        <v>0</v>
      </c>
      <c r="AB357" t="str">
        <f>""</f>
        <v/>
      </c>
      <c r="AC357">
        <v>0</v>
      </c>
      <c r="AD357" t="str">
        <f>""</f>
        <v/>
      </c>
      <c r="AE357">
        <v>0</v>
      </c>
      <c r="AF357" t="str">
        <f>""</f>
        <v/>
      </c>
      <c r="AG357">
        <v>0</v>
      </c>
      <c r="AH357" t="str">
        <f>""</f>
        <v/>
      </c>
      <c r="AI357">
        <v>0</v>
      </c>
      <c r="AJ357" t="str">
        <f>""</f>
        <v/>
      </c>
      <c r="AK357">
        <v>0</v>
      </c>
      <c r="AL357" t="str">
        <f>""</f>
        <v/>
      </c>
      <c r="AM357">
        <v>0</v>
      </c>
      <c r="AN357" t="str">
        <f>""</f>
        <v/>
      </c>
      <c r="AO357">
        <v>0</v>
      </c>
      <c r="AP357" t="str">
        <f>""</f>
        <v/>
      </c>
      <c r="AQ357">
        <v>0</v>
      </c>
      <c r="AR357" t="str">
        <f>""</f>
        <v/>
      </c>
      <c r="AS357">
        <v>0</v>
      </c>
      <c r="AT357" t="str">
        <f>""</f>
        <v/>
      </c>
      <c r="AU357" t="s">
        <v>56</v>
      </c>
      <c r="AV357" t="s">
        <v>57</v>
      </c>
      <c r="AW357">
        <v>0</v>
      </c>
      <c r="AX357" t="str">
        <f>""</f>
        <v/>
      </c>
      <c r="AY357">
        <v>2015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</row>
    <row r="358" spans="1:57" x14ac:dyDescent="0.2">
      <c r="A358">
        <v>1746000720</v>
      </c>
      <c r="B358" t="s">
        <v>434</v>
      </c>
      <c r="C358" s="2">
        <v>105000</v>
      </c>
      <c r="D358" s="2"/>
      <c r="E358" s="2"/>
      <c r="F358" s="2"/>
      <c r="G358" s="1">
        <v>100295.95</v>
      </c>
      <c r="H358">
        <v>0</v>
      </c>
      <c r="I358" s="1">
        <v>100295.95</v>
      </c>
      <c r="J358" s="1">
        <v>4704.05</v>
      </c>
      <c r="K358">
        <v>95.51</v>
      </c>
      <c r="L358" s="2">
        <v>105000</v>
      </c>
      <c r="M358" s="1">
        <v>100295.95</v>
      </c>
      <c r="N358">
        <v>0</v>
      </c>
      <c r="O358" s="1">
        <v>100295.95</v>
      </c>
      <c r="P358" s="1">
        <v>4704.05</v>
      </c>
      <c r="Q358">
        <v>95.51</v>
      </c>
      <c r="R358">
        <v>0</v>
      </c>
      <c r="S358">
        <v>0</v>
      </c>
      <c r="T358">
        <v>0</v>
      </c>
      <c r="U358" s="2">
        <v>105000</v>
      </c>
      <c r="V358" s="1">
        <v>4704.05</v>
      </c>
      <c r="W358" s="2">
        <v>105000</v>
      </c>
      <c r="X358" s="1">
        <v>4704.05</v>
      </c>
      <c r="Y358">
        <v>0</v>
      </c>
      <c r="Z358" t="str">
        <f>""</f>
        <v/>
      </c>
      <c r="AA358">
        <v>0</v>
      </c>
      <c r="AB358" t="str">
        <f>""</f>
        <v/>
      </c>
      <c r="AC358">
        <v>0</v>
      </c>
      <c r="AD358" t="str">
        <f>""</f>
        <v/>
      </c>
      <c r="AE358">
        <v>0</v>
      </c>
      <c r="AF358" t="str">
        <f>""</f>
        <v/>
      </c>
      <c r="AG358">
        <v>0</v>
      </c>
      <c r="AH358" t="str">
        <f>""</f>
        <v/>
      </c>
      <c r="AI358">
        <v>0</v>
      </c>
      <c r="AJ358" t="str">
        <f>""</f>
        <v/>
      </c>
      <c r="AK358">
        <v>0</v>
      </c>
      <c r="AL358" t="str">
        <f>""</f>
        <v/>
      </c>
      <c r="AM358">
        <v>0</v>
      </c>
      <c r="AN358" t="str">
        <f>""</f>
        <v/>
      </c>
      <c r="AO358">
        <v>0</v>
      </c>
      <c r="AP358" t="str">
        <f>""</f>
        <v/>
      </c>
      <c r="AQ358">
        <v>0</v>
      </c>
      <c r="AR358" t="str">
        <f>""</f>
        <v/>
      </c>
      <c r="AS358">
        <v>0</v>
      </c>
      <c r="AT358" t="str">
        <f>""</f>
        <v/>
      </c>
      <c r="AU358" t="s">
        <v>56</v>
      </c>
      <c r="AV358" t="s">
        <v>57</v>
      </c>
      <c r="AW358">
        <v>0</v>
      </c>
      <c r="AX358" t="str">
        <f>""</f>
        <v/>
      </c>
      <c r="AY358">
        <v>2015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</row>
    <row r="359" spans="1:57" x14ac:dyDescent="0.2">
      <c r="A359">
        <v>1746000750</v>
      </c>
      <c r="B359" t="s">
        <v>435</v>
      </c>
      <c r="C359" s="2">
        <v>82000</v>
      </c>
      <c r="D359" s="2"/>
      <c r="E359" s="2"/>
      <c r="F359" s="2"/>
      <c r="G359" s="1">
        <v>125966.57</v>
      </c>
      <c r="H359" s="1">
        <v>3467</v>
      </c>
      <c r="I359" s="1">
        <v>129433.57</v>
      </c>
      <c r="J359" s="1">
        <v>-47433.57</v>
      </c>
      <c r="K359">
        <v>157.84</v>
      </c>
      <c r="L359" s="2">
        <v>82000</v>
      </c>
      <c r="M359" s="1">
        <v>125966.57</v>
      </c>
      <c r="N359" s="1">
        <v>3467</v>
      </c>
      <c r="O359" s="1">
        <v>129433.57</v>
      </c>
      <c r="P359" s="1">
        <v>-47433.57</v>
      </c>
      <c r="Q359">
        <v>157.84</v>
      </c>
      <c r="R359">
        <v>0</v>
      </c>
      <c r="S359">
        <v>0</v>
      </c>
      <c r="T359">
        <v>0</v>
      </c>
      <c r="U359" s="2">
        <v>82000</v>
      </c>
      <c r="V359" s="1">
        <v>-47433.57</v>
      </c>
      <c r="W359" s="2">
        <v>82000</v>
      </c>
      <c r="X359" s="1">
        <v>-47433.57</v>
      </c>
      <c r="Y359">
        <v>190</v>
      </c>
      <c r="Z359" t="s">
        <v>435</v>
      </c>
      <c r="AA359">
        <v>0</v>
      </c>
      <c r="AB359" t="str">
        <f>""</f>
        <v/>
      </c>
      <c r="AC359">
        <v>0</v>
      </c>
      <c r="AD359" t="str">
        <f>""</f>
        <v/>
      </c>
      <c r="AE359">
        <v>0</v>
      </c>
      <c r="AF359" t="str">
        <f>""</f>
        <v/>
      </c>
      <c r="AG359">
        <v>0</v>
      </c>
      <c r="AH359" t="str">
        <f>""</f>
        <v/>
      </c>
      <c r="AI359">
        <v>0</v>
      </c>
      <c r="AJ359" t="str">
        <f>""</f>
        <v/>
      </c>
      <c r="AK359">
        <v>0</v>
      </c>
      <c r="AL359" t="str">
        <f>""</f>
        <v/>
      </c>
      <c r="AM359">
        <v>0</v>
      </c>
      <c r="AN359" t="str">
        <f>""</f>
        <v/>
      </c>
      <c r="AO359">
        <v>0</v>
      </c>
      <c r="AP359" t="str">
        <f>""</f>
        <v/>
      </c>
      <c r="AQ359">
        <v>0</v>
      </c>
      <c r="AR359" t="str">
        <f>""</f>
        <v/>
      </c>
      <c r="AS359">
        <v>0</v>
      </c>
      <c r="AT359" t="str">
        <f>""</f>
        <v/>
      </c>
      <c r="AU359" t="s">
        <v>56</v>
      </c>
      <c r="AV359" t="s">
        <v>57</v>
      </c>
      <c r="AW359">
        <v>0</v>
      </c>
      <c r="AX359" t="str">
        <f>""</f>
        <v/>
      </c>
      <c r="AY359">
        <v>2015</v>
      </c>
      <c r="AZ359">
        <v>0</v>
      </c>
      <c r="BA359">
        <v>0</v>
      </c>
      <c r="BB359">
        <v>3467</v>
      </c>
      <c r="BC359">
        <v>0</v>
      </c>
      <c r="BD359">
        <v>0</v>
      </c>
      <c r="BE359">
        <v>0</v>
      </c>
    </row>
    <row r="360" spans="1:57" x14ac:dyDescent="0.2">
      <c r="A360">
        <v>1749000110</v>
      </c>
      <c r="B360" t="s">
        <v>436</v>
      </c>
      <c r="C360" s="2">
        <v>575000</v>
      </c>
      <c r="D360" s="2"/>
      <c r="E360" s="2"/>
      <c r="F360" s="2"/>
      <c r="G360" s="1">
        <v>287551.34999999998</v>
      </c>
      <c r="H360">
        <v>0</v>
      </c>
      <c r="I360" s="1">
        <v>287551.34999999998</v>
      </c>
      <c r="J360" s="1">
        <v>287448.65000000002</v>
      </c>
      <c r="K360">
        <v>50</v>
      </c>
      <c r="L360" s="2">
        <v>575000</v>
      </c>
      <c r="M360" s="1">
        <v>287551.34999999998</v>
      </c>
      <c r="N360">
        <v>0</v>
      </c>
      <c r="O360" s="1">
        <v>287551.34999999998</v>
      </c>
      <c r="P360" s="1">
        <v>287448.65000000002</v>
      </c>
      <c r="Q360">
        <v>50</v>
      </c>
      <c r="R360">
        <v>0</v>
      </c>
      <c r="S360">
        <v>0</v>
      </c>
      <c r="T360">
        <v>0</v>
      </c>
      <c r="U360" s="2">
        <v>575000</v>
      </c>
      <c r="V360" s="1">
        <v>287448.65000000002</v>
      </c>
      <c r="W360" s="2">
        <v>575000</v>
      </c>
      <c r="X360" s="1">
        <v>287448.65000000002</v>
      </c>
      <c r="Y360">
        <v>170</v>
      </c>
      <c r="Z360" t="s">
        <v>83</v>
      </c>
      <c r="AA360">
        <v>0</v>
      </c>
      <c r="AB360" t="str">
        <f>""</f>
        <v/>
      </c>
      <c r="AC360">
        <v>0</v>
      </c>
      <c r="AD360" t="str">
        <f>""</f>
        <v/>
      </c>
      <c r="AE360">
        <v>0</v>
      </c>
      <c r="AF360" t="str">
        <f>""</f>
        <v/>
      </c>
      <c r="AG360">
        <v>0</v>
      </c>
      <c r="AH360" t="str">
        <f>""</f>
        <v/>
      </c>
      <c r="AI360">
        <v>0</v>
      </c>
      <c r="AJ360" t="str">
        <f>""</f>
        <v/>
      </c>
      <c r="AK360">
        <v>0</v>
      </c>
      <c r="AL360" t="str">
        <f>""</f>
        <v/>
      </c>
      <c r="AM360">
        <v>0</v>
      </c>
      <c r="AN360" t="str">
        <f>""</f>
        <v/>
      </c>
      <c r="AO360">
        <v>0</v>
      </c>
      <c r="AP360" t="str">
        <f>""</f>
        <v/>
      </c>
      <c r="AQ360">
        <v>0</v>
      </c>
      <c r="AR360" t="str">
        <f>""</f>
        <v/>
      </c>
      <c r="AS360">
        <v>0</v>
      </c>
      <c r="AT360" t="str">
        <f>""</f>
        <v/>
      </c>
      <c r="AU360" t="s">
        <v>56</v>
      </c>
      <c r="AV360" t="s">
        <v>57</v>
      </c>
      <c r="AW360">
        <v>0</v>
      </c>
      <c r="AX360" t="str">
        <f>""</f>
        <v/>
      </c>
      <c r="AY360">
        <v>2015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</row>
    <row r="361" spans="1:57" x14ac:dyDescent="0.2">
      <c r="A361">
        <v>1749000521</v>
      </c>
      <c r="B361" t="s">
        <v>322</v>
      </c>
      <c r="C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170</v>
      </c>
      <c r="Z361" t="s">
        <v>83</v>
      </c>
      <c r="AA361">
        <v>0</v>
      </c>
      <c r="AB361" t="str">
        <f>""</f>
        <v/>
      </c>
      <c r="AC361">
        <v>0</v>
      </c>
      <c r="AD361" t="str">
        <f>""</f>
        <v/>
      </c>
      <c r="AE361">
        <v>0</v>
      </c>
      <c r="AF361" t="str">
        <f>""</f>
        <v/>
      </c>
      <c r="AG361">
        <v>0</v>
      </c>
      <c r="AH361" t="str">
        <f>""</f>
        <v/>
      </c>
      <c r="AI361">
        <v>0</v>
      </c>
      <c r="AJ361" t="str">
        <f>""</f>
        <v/>
      </c>
      <c r="AK361">
        <v>0</v>
      </c>
      <c r="AL361" t="str">
        <f>""</f>
        <v/>
      </c>
      <c r="AM361">
        <v>0</v>
      </c>
      <c r="AN361" t="str">
        <f>""</f>
        <v/>
      </c>
      <c r="AO361">
        <v>0</v>
      </c>
      <c r="AP361" t="str">
        <f>""</f>
        <v/>
      </c>
      <c r="AQ361">
        <v>0</v>
      </c>
      <c r="AR361" t="str">
        <f>""</f>
        <v/>
      </c>
      <c r="AS361">
        <v>0</v>
      </c>
      <c r="AT361" t="str">
        <f>""</f>
        <v/>
      </c>
      <c r="AU361" t="s">
        <v>56</v>
      </c>
      <c r="AV361" t="s">
        <v>57</v>
      </c>
      <c r="AW361">
        <v>0</v>
      </c>
      <c r="AX361" t="str">
        <f>""</f>
        <v/>
      </c>
      <c r="AY361">
        <v>2015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</row>
    <row r="362" spans="1:57" x14ac:dyDescent="0.2">
      <c r="A362">
        <v>1749000540</v>
      </c>
      <c r="B362" t="s">
        <v>437</v>
      </c>
      <c r="C362" s="2">
        <v>2000</v>
      </c>
      <c r="D362" s="2"/>
      <c r="E362" s="2"/>
      <c r="F362" s="2"/>
      <c r="G362" s="1">
        <v>2485.35</v>
      </c>
      <c r="H362">
        <v>0</v>
      </c>
      <c r="I362" s="1">
        <v>2485.35</v>
      </c>
      <c r="J362">
        <v>-485.35</v>
      </c>
      <c r="K362">
        <v>124.26</v>
      </c>
      <c r="L362" s="2">
        <v>2000</v>
      </c>
      <c r="M362" s="1">
        <v>2485.35</v>
      </c>
      <c r="N362">
        <v>0</v>
      </c>
      <c r="O362" s="1">
        <v>2485.35</v>
      </c>
      <c r="P362">
        <v>-485.35</v>
      </c>
      <c r="Q362">
        <v>124.26</v>
      </c>
      <c r="R362">
        <v>0</v>
      </c>
      <c r="S362">
        <v>0</v>
      </c>
      <c r="T362">
        <v>0</v>
      </c>
      <c r="U362" s="2">
        <v>2000</v>
      </c>
      <c r="V362">
        <v>-485.35</v>
      </c>
      <c r="W362" s="2">
        <v>2000</v>
      </c>
      <c r="X362">
        <v>-485.35</v>
      </c>
      <c r="Y362">
        <v>170</v>
      </c>
      <c r="Z362" t="s">
        <v>83</v>
      </c>
      <c r="AA362">
        <v>0</v>
      </c>
      <c r="AB362" t="str">
        <f>""</f>
        <v/>
      </c>
      <c r="AC362">
        <v>0</v>
      </c>
      <c r="AD362" t="str">
        <f>""</f>
        <v/>
      </c>
      <c r="AE362">
        <v>0</v>
      </c>
      <c r="AF362" t="str">
        <f>""</f>
        <v/>
      </c>
      <c r="AG362">
        <v>0</v>
      </c>
      <c r="AH362" t="str">
        <f>""</f>
        <v/>
      </c>
      <c r="AI362">
        <v>0</v>
      </c>
      <c r="AJ362" t="str">
        <f>""</f>
        <v/>
      </c>
      <c r="AK362">
        <v>0</v>
      </c>
      <c r="AL362" t="str">
        <f>""</f>
        <v/>
      </c>
      <c r="AM362">
        <v>0</v>
      </c>
      <c r="AN362" t="str">
        <f>""</f>
        <v/>
      </c>
      <c r="AO362">
        <v>0</v>
      </c>
      <c r="AP362" t="str">
        <f>""</f>
        <v/>
      </c>
      <c r="AQ362">
        <v>0</v>
      </c>
      <c r="AR362" t="str">
        <f>""</f>
        <v/>
      </c>
      <c r="AS362">
        <v>0</v>
      </c>
      <c r="AT362" t="str">
        <f>""</f>
        <v/>
      </c>
      <c r="AU362" t="s">
        <v>56</v>
      </c>
      <c r="AV362" t="s">
        <v>57</v>
      </c>
      <c r="AW362">
        <v>0</v>
      </c>
      <c r="AX362" t="str">
        <f>""</f>
        <v/>
      </c>
      <c r="AY362">
        <v>2015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</row>
    <row r="363" spans="1:57" x14ac:dyDescent="0.2">
      <c r="A363">
        <v>1749000780</v>
      </c>
      <c r="B363" t="s">
        <v>438</v>
      </c>
      <c r="C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170</v>
      </c>
      <c r="Z363" t="s">
        <v>83</v>
      </c>
      <c r="AA363">
        <v>0</v>
      </c>
      <c r="AB363" t="str">
        <f>""</f>
        <v/>
      </c>
      <c r="AC363">
        <v>0</v>
      </c>
      <c r="AD363" t="str">
        <f>""</f>
        <v/>
      </c>
      <c r="AE363">
        <v>0</v>
      </c>
      <c r="AF363" t="str">
        <f>""</f>
        <v/>
      </c>
      <c r="AG363">
        <v>0</v>
      </c>
      <c r="AH363" t="str">
        <f>""</f>
        <v/>
      </c>
      <c r="AI363">
        <v>0</v>
      </c>
      <c r="AJ363" t="str">
        <f>""</f>
        <v/>
      </c>
      <c r="AK363">
        <v>0</v>
      </c>
      <c r="AL363" t="str">
        <f>""</f>
        <v/>
      </c>
      <c r="AM363">
        <v>0</v>
      </c>
      <c r="AN363" t="str">
        <f>""</f>
        <v/>
      </c>
      <c r="AO363">
        <v>0</v>
      </c>
      <c r="AP363" t="str">
        <f>""</f>
        <v/>
      </c>
      <c r="AQ363">
        <v>0</v>
      </c>
      <c r="AR363" t="str">
        <f>""</f>
        <v/>
      </c>
      <c r="AS363">
        <v>0</v>
      </c>
      <c r="AT363" t="str">
        <f>""</f>
        <v/>
      </c>
      <c r="AU363" t="s">
        <v>56</v>
      </c>
      <c r="AV363" t="s">
        <v>57</v>
      </c>
      <c r="AW363">
        <v>0</v>
      </c>
      <c r="AX363" t="str">
        <f>""</f>
        <v/>
      </c>
      <c r="AY363">
        <v>2015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</row>
    <row r="364" spans="1:57" x14ac:dyDescent="0.2">
      <c r="A364">
        <v>1754000110</v>
      </c>
      <c r="B364" t="s">
        <v>439</v>
      </c>
      <c r="C364" s="2">
        <v>46000</v>
      </c>
      <c r="D364" s="2"/>
      <c r="E364" s="2"/>
      <c r="F364" s="2"/>
      <c r="G364" s="1">
        <v>53183.67</v>
      </c>
      <c r="H364">
        <v>0</v>
      </c>
      <c r="I364" s="1">
        <v>53183.67</v>
      </c>
      <c r="J364" s="1">
        <v>-7183.67</v>
      </c>
      <c r="K364">
        <v>115.61</v>
      </c>
      <c r="L364" s="2">
        <v>46000</v>
      </c>
      <c r="M364" s="1">
        <v>53183.67</v>
      </c>
      <c r="N364">
        <v>0</v>
      </c>
      <c r="O364" s="1">
        <v>53183.67</v>
      </c>
      <c r="P364" s="1">
        <v>-7183.67</v>
      </c>
      <c r="Q364">
        <v>115.61</v>
      </c>
      <c r="R364">
        <v>0</v>
      </c>
      <c r="S364">
        <v>0</v>
      </c>
      <c r="T364">
        <v>0</v>
      </c>
      <c r="U364" s="2">
        <v>46000</v>
      </c>
      <c r="V364" s="1">
        <v>-7183.67</v>
      </c>
      <c r="W364" s="2">
        <v>46000</v>
      </c>
      <c r="X364" s="1">
        <v>-7183.67</v>
      </c>
      <c r="Y364">
        <v>230</v>
      </c>
      <c r="Z364" t="s">
        <v>440</v>
      </c>
      <c r="AA364">
        <v>0</v>
      </c>
      <c r="AB364" t="str">
        <f>""</f>
        <v/>
      </c>
      <c r="AC364">
        <v>0</v>
      </c>
      <c r="AD364" t="str">
        <f>""</f>
        <v/>
      </c>
      <c r="AE364">
        <v>0</v>
      </c>
      <c r="AF364" t="str">
        <f>""</f>
        <v/>
      </c>
      <c r="AG364">
        <v>0</v>
      </c>
      <c r="AH364" t="str">
        <f>""</f>
        <v/>
      </c>
      <c r="AI364">
        <v>0</v>
      </c>
      <c r="AJ364" t="str">
        <f>""</f>
        <v/>
      </c>
      <c r="AK364">
        <v>0</v>
      </c>
      <c r="AL364" t="str">
        <f>""</f>
        <v/>
      </c>
      <c r="AM364">
        <v>0</v>
      </c>
      <c r="AN364" t="str">
        <f>""</f>
        <v/>
      </c>
      <c r="AO364">
        <v>0</v>
      </c>
      <c r="AP364" t="str">
        <f>""</f>
        <v/>
      </c>
      <c r="AQ364">
        <v>0</v>
      </c>
      <c r="AR364" t="str">
        <f>""</f>
        <v/>
      </c>
      <c r="AS364">
        <v>0</v>
      </c>
      <c r="AT364" t="str">
        <f>""</f>
        <v/>
      </c>
      <c r="AU364" t="s">
        <v>56</v>
      </c>
      <c r="AV364" t="s">
        <v>57</v>
      </c>
      <c r="AW364">
        <v>0</v>
      </c>
      <c r="AX364" t="str">
        <f>""</f>
        <v/>
      </c>
      <c r="AY364">
        <v>2015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</row>
    <row r="365" spans="1:57" x14ac:dyDescent="0.2">
      <c r="A365">
        <v>1754000510</v>
      </c>
      <c r="B365" t="s">
        <v>441</v>
      </c>
      <c r="C365">
        <v>0</v>
      </c>
      <c r="G365" s="1">
        <v>5617</v>
      </c>
      <c r="H365">
        <v>0</v>
      </c>
      <c r="I365" s="1">
        <v>5617</v>
      </c>
      <c r="J365" s="1">
        <v>-5617</v>
      </c>
      <c r="K365">
        <v>0</v>
      </c>
      <c r="L365">
        <v>0</v>
      </c>
      <c r="M365" s="1">
        <v>5617</v>
      </c>
      <c r="N365">
        <v>0</v>
      </c>
      <c r="O365" s="1">
        <v>5617</v>
      </c>
      <c r="P365" s="1">
        <v>-5617</v>
      </c>
      <c r="Q365">
        <v>0</v>
      </c>
      <c r="R365">
        <v>0</v>
      </c>
      <c r="S365">
        <v>0</v>
      </c>
      <c r="T365">
        <v>0</v>
      </c>
      <c r="U365">
        <v>0</v>
      </c>
      <c r="V365" s="1">
        <v>-5617</v>
      </c>
      <c r="W365">
        <v>0</v>
      </c>
      <c r="X365" s="1">
        <v>-5617</v>
      </c>
      <c r="Y365">
        <v>230</v>
      </c>
      <c r="Z365" t="s">
        <v>440</v>
      </c>
      <c r="AA365">
        <v>0</v>
      </c>
      <c r="AB365" t="str">
        <f>""</f>
        <v/>
      </c>
      <c r="AC365">
        <v>0</v>
      </c>
      <c r="AD365" t="str">
        <f>""</f>
        <v/>
      </c>
      <c r="AE365">
        <v>0</v>
      </c>
      <c r="AF365" t="str">
        <f>""</f>
        <v/>
      </c>
      <c r="AG365">
        <v>0</v>
      </c>
      <c r="AH365" t="str">
        <f>""</f>
        <v/>
      </c>
      <c r="AI365">
        <v>0</v>
      </c>
      <c r="AJ365" t="str">
        <f>""</f>
        <v/>
      </c>
      <c r="AK365">
        <v>0</v>
      </c>
      <c r="AL365" t="str">
        <f>""</f>
        <v/>
      </c>
      <c r="AM365">
        <v>0</v>
      </c>
      <c r="AN365" t="str">
        <f>""</f>
        <v/>
      </c>
      <c r="AO365">
        <v>0</v>
      </c>
      <c r="AP365" t="str">
        <f>""</f>
        <v/>
      </c>
      <c r="AQ365">
        <v>0</v>
      </c>
      <c r="AR365" t="str">
        <f>""</f>
        <v/>
      </c>
      <c r="AS365">
        <v>0</v>
      </c>
      <c r="AT365" t="str">
        <f>""</f>
        <v/>
      </c>
      <c r="AU365" t="s">
        <v>56</v>
      </c>
      <c r="AV365" t="s">
        <v>57</v>
      </c>
      <c r="AW365">
        <v>0</v>
      </c>
      <c r="AX365" t="str">
        <f>""</f>
        <v/>
      </c>
      <c r="AY365">
        <v>2015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</row>
    <row r="366" spans="1:57" x14ac:dyDescent="0.2">
      <c r="A366">
        <v>1781000110</v>
      </c>
      <c r="B366" t="s">
        <v>442</v>
      </c>
      <c r="C366" s="2">
        <v>151000</v>
      </c>
      <c r="D366" s="2"/>
      <c r="E366" s="2"/>
      <c r="F366" s="2"/>
      <c r="G366" s="1">
        <v>148756.57999999999</v>
      </c>
      <c r="H366">
        <v>0</v>
      </c>
      <c r="I366" s="1">
        <v>148756.57999999999</v>
      </c>
      <c r="J366" s="1">
        <v>2243.42</v>
      </c>
      <c r="K366">
        <v>98.51</v>
      </c>
      <c r="L366" s="2">
        <v>151000</v>
      </c>
      <c r="M366" s="1">
        <v>148756.57999999999</v>
      </c>
      <c r="N366">
        <v>0</v>
      </c>
      <c r="O366" s="1">
        <v>148756.57999999999</v>
      </c>
      <c r="P366" s="1">
        <v>2243.42</v>
      </c>
      <c r="Q366">
        <v>98.51</v>
      </c>
      <c r="R366">
        <v>0</v>
      </c>
      <c r="S366">
        <v>0</v>
      </c>
      <c r="T366">
        <v>0</v>
      </c>
      <c r="U366" s="2">
        <v>151000</v>
      </c>
      <c r="V366" s="1">
        <v>2243.42</v>
      </c>
      <c r="W366" s="2">
        <v>151000</v>
      </c>
      <c r="X366" s="1">
        <v>2243.42</v>
      </c>
      <c r="Y366">
        <v>0</v>
      </c>
      <c r="Z366" t="str">
        <f>""</f>
        <v/>
      </c>
      <c r="AA366">
        <v>0</v>
      </c>
      <c r="AB366" t="str">
        <f>""</f>
        <v/>
      </c>
      <c r="AC366">
        <v>0</v>
      </c>
      <c r="AD366" t="str">
        <f>""</f>
        <v/>
      </c>
      <c r="AE366">
        <v>0</v>
      </c>
      <c r="AF366" t="str">
        <f>""</f>
        <v/>
      </c>
      <c r="AG366">
        <v>0</v>
      </c>
      <c r="AH366" t="str">
        <f>""</f>
        <v/>
      </c>
      <c r="AI366">
        <v>0</v>
      </c>
      <c r="AJ366" t="str">
        <f>""</f>
        <v/>
      </c>
      <c r="AK366">
        <v>0</v>
      </c>
      <c r="AL366" t="str">
        <f>""</f>
        <v/>
      </c>
      <c r="AM366">
        <v>0</v>
      </c>
      <c r="AN366" t="str">
        <f>""</f>
        <v/>
      </c>
      <c r="AO366">
        <v>0</v>
      </c>
      <c r="AP366" t="str">
        <f>""</f>
        <v/>
      </c>
      <c r="AQ366">
        <v>0</v>
      </c>
      <c r="AR366" t="str">
        <f>""</f>
        <v/>
      </c>
      <c r="AS366">
        <v>0</v>
      </c>
      <c r="AT366" t="str">
        <f>""</f>
        <v/>
      </c>
      <c r="AU366" t="s">
        <v>56</v>
      </c>
      <c r="AV366" t="s">
        <v>57</v>
      </c>
      <c r="AW366">
        <v>0</v>
      </c>
      <c r="AX366" t="str">
        <f>""</f>
        <v/>
      </c>
      <c r="AY366">
        <v>2015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</row>
    <row r="367" spans="1:57" x14ac:dyDescent="0.2">
      <c r="A367">
        <v>1781000780</v>
      </c>
      <c r="B367" t="s">
        <v>443</v>
      </c>
      <c r="C367" s="2">
        <v>17000</v>
      </c>
      <c r="D367" s="2"/>
      <c r="E367" s="2"/>
      <c r="F367" s="2"/>
      <c r="G367" s="1">
        <v>20461</v>
      </c>
      <c r="H367">
        <v>0</v>
      </c>
      <c r="I367" s="1">
        <v>20461</v>
      </c>
      <c r="J367" s="1">
        <v>-3461</v>
      </c>
      <c r="K367">
        <v>120.35</v>
      </c>
      <c r="L367" s="2">
        <v>17000</v>
      </c>
      <c r="M367" s="1">
        <v>20461</v>
      </c>
      <c r="N367">
        <v>0</v>
      </c>
      <c r="O367" s="1">
        <v>20461</v>
      </c>
      <c r="P367" s="1">
        <v>-3461</v>
      </c>
      <c r="Q367">
        <v>120.35</v>
      </c>
      <c r="R367">
        <v>0</v>
      </c>
      <c r="S367">
        <v>0</v>
      </c>
      <c r="T367">
        <v>0</v>
      </c>
      <c r="U367" s="2">
        <v>17000</v>
      </c>
      <c r="V367" s="1">
        <v>-3461</v>
      </c>
      <c r="W367" s="2">
        <v>17000</v>
      </c>
      <c r="X367" s="1">
        <v>-3461</v>
      </c>
      <c r="Y367">
        <v>0</v>
      </c>
      <c r="Z367" t="str">
        <f>""</f>
        <v/>
      </c>
      <c r="AA367">
        <v>0</v>
      </c>
      <c r="AB367" t="str">
        <f>""</f>
        <v/>
      </c>
      <c r="AC367">
        <v>0</v>
      </c>
      <c r="AD367" t="str">
        <f>""</f>
        <v/>
      </c>
      <c r="AE367">
        <v>0</v>
      </c>
      <c r="AF367" t="str">
        <f>""</f>
        <v/>
      </c>
      <c r="AG367">
        <v>0</v>
      </c>
      <c r="AH367" t="str">
        <f>""</f>
        <v/>
      </c>
      <c r="AI367">
        <v>0</v>
      </c>
      <c r="AJ367" t="str">
        <f>""</f>
        <v/>
      </c>
      <c r="AK367">
        <v>0</v>
      </c>
      <c r="AL367" t="str">
        <f>""</f>
        <v/>
      </c>
      <c r="AM367">
        <v>0</v>
      </c>
      <c r="AN367" t="str">
        <f>""</f>
        <v/>
      </c>
      <c r="AO367">
        <v>0</v>
      </c>
      <c r="AP367" t="str">
        <f>""</f>
        <v/>
      </c>
      <c r="AQ367">
        <v>0</v>
      </c>
      <c r="AR367" t="str">
        <f>""</f>
        <v/>
      </c>
      <c r="AS367">
        <v>0</v>
      </c>
      <c r="AT367" t="str">
        <f>""</f>
        <v/>
      </c>
      <c r="AU367" t="s">
        <v>56</v>
      </c>
      <c r="AV367" t="s">
        <v>57</v>
      </c>
      <c r="AW367">
        <v>0</v>
      </c>
      <c r="AX367" t="str">
        <f>""</f>
        <v/>
      </c>
      <c r="AY367">
        <v>2015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</row>
    <row r="368" spans="1:57" x14ac:dyDescent="0.2">
      <c r="A368">
        <v>1796000830</v>
      </c>
      <c r="B368" t="s">
        <v>444</v>
      </c>
      <c r="C368" s="2">
        <v>250000</v>
      </c>
      <c r="D368" s="2"/>
      <c r="E368" s="2"/>
      <c r="F368" s="2"/>
      <c r="G368" s="1">
        <v>247752</v>
      </c>
      <c r="H368">
        <v>0</v>
      </c>
      <c r="I368" s="1">
        <v>247752</v>
      </c>
      <c r="J368" s="1">
        <v>2248</v>
      </c>
      <c r="K368">
        <v>99.1</v>
      </c>
      <c r="L368" s="2">
        <v>250000</v>
      </c>
      <c r="M368" s="1">
        <v>247752</v>
      </c>
      <c r="N368">
        <v>0</v>
      </c>
      <c r="O368" s="1">
        <v>247752</v>
      </c>
      <c r="P368" s="1">
        <v>2248</v>
      </c>
      <c r="Q368">
        <v>99.1</v>
      </c>
      <c r="R368">
        <v>0</v>
      </c>
      <c r="S368">
        <v>0</v>
      </c>
      <c r="T368">
        <v>0</v>
      </c>
      <c r="U368" s="2">
        <v>250000</v>
      </c>
      <c r="V368" s="1">
        <v>2248</v>
      </c>
      <c r="W368" s="2">
        <v>250000</v>
      </c>
      <c r="X368" s="1">
        <v>2248</v>
      </c>
      <c r="Y368">
        <v>290</v>
      </c>
      <c r="Z368" t="s">
        <v>445</v>
      </c>
      <c r="AA368">
        <v>0</v>
      </c>
      <c r="AB368" t="str">
        <f>""</f>
        <v/>
      </c>
      <c r="AC368">
        <v>0</v>
      </c>
      <c r="AD368" t="str">
        <f>""</f>
        <v/>
      </c>
      <c r="AE368">
        <v>0</v>
      </c>
      <c r="AF368" t="str">
        <f>""</f>
        <v/>
      </c>
      <c r="AG368">
        <v>0</v>
      </c>
      <c r="AH368" t="str">
        <f>""</f>
        <v/>
      </c>
      <c r="AI368">
        <v>0</v>
      </c>
      <c r="AJ368" t="str">
        <f>""</f>
        <v/>
      </c>
      <c r="AK368">
        <v>0</v>
      </c>
      <c r="AL368" t="str">
        <f>""</f>
        <v/>
      </c>
      <c r="AM368">
        <v>0</v>
      </c>
      <c r="AN368" t="str">
        <f>""</f>
        <v/>
      </c>
      <c r="AO368">
        <v>0</v>
      </c>
      <c r="AP368" t="str">
        <f>""</f>
        <v/>
      </c>
      <c r="AQ368">
        <v>0</v>
      </c>
      <c r="AR368" t="str">
        <f>""</f>
        <v/>
      </c>
      <c r="AS368">
        <v>0</v>
      </c>
      <c r="AT368" t="str">
        <f>""</f>
        <v/>
      </c>
      <c r="AU368" t="s">
        <v>56</v>
      </c>
      <c r="AV368" t="s">
        <v>57</v>
      </c>
      <c r="AW368">
        <v>0</v>
      </c>
      <c r="AX368" t="str">
        <f>""</f>
        <v/>
      </c>
      <c r="AY368">
        <v>2015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</row>
    <row r="369" spans="1:57" x14ac:dyDescent="0.2">
      <c r="A369">
        <v>1811000110</v>
      </c>
      <c r="B369" t="s">
        <v>446</v>
      </c>
      <c r="C369" s="2">
        <v>2217000</v>
      </c>
      <c r="D369" s="2"/>
      <c r="E369" s="2"/>
      <c r="F369" s="2"/>
      <c r="G369" s="1">
        <v>2199904.7200000002</v>
      </c>
      <c r="H369">
        <v>0</v>
      </c>
      <c r="I369" s="1">
        <v>2199904.7200000002</v>
      </c>
      <c r="J369" s="1">
        <v>17095.28</v>
      </c>
      <c r="K369">
        <v>99.22</v>
      </c>
      <c r="L369" s="2">
        <v>2217000</v>
      </c>
      <c r="M369" s="1">
        <v>2199904.7200000002</v>
      </c>
      <c r="N369">
        <v>0</v>
      </c>
      <c r="O369" s="1">
        <v>2199904.7200000002</v>
      </c>
      <c r="P369" s="1">
        <v>17095.28</v>
      </c>
      <c r="Q369">
        <v>99.22</v>
      </c>
      <c r="R369">
        <v>0</v>
      </c>
      <c r="S369">
        <v>0</v>
      </c>
      <c r="T369">
        <v>0</v>
      </c>
      <c r="U369" s="2">
        <v>2217000</v>
      </c>
      <c r="V369" s="1">
        <v>17095.28</v>
      </c>
      <c r="W369" s="2">
        <v>2217000</v>
      </c>
      <c r="X369" s="1">
        <v>17095.28</v>
      </c>
      <c r="Y369">
        <v>300</v>
      </c>
      <c r="Z369" t="s">
        <v>447</v>
      </c>
      <c r="AA369">
        <v>0</v>
      </c>
      <c r="AB369" t="str">
        <f>""</f>
        <v/>
      </c>
      <c r="AC369">
        <v>0</v>
      </c>
      <c r="AD369" t="str">
        <f>""</f>
        <v/>
      </c>
      <c r="AE369">
        <v>0</v>
      </c>
      <c r="AF369" t="str">
        <f>""</f>
        <v/>
      </c>
      <c r="AG369">
        <v>0</v>
      </c>
      <c r="AH369" t="str">
        <f>""</f>
        <v/>
      </c>
      <c r="AI369">
        <v>0</v>
      </c>
      <c r="AJ369" t="str">
        <f>""</f>
        <v/>
      </c>
      <c r="AK369">
        <v>0</v>
      </c>
      <c r="AL369" t="str">
        <f>""</f>
        <v/>
      </c>
      <c r="AM369">
        <v>0</v>
      </c>
      <c r="AN369" t="str">
        <f>""</f>
        <v/>
      </c>
      <c r="AO369">
        <v>0</v>
      </c>
      <c r="AP369" t="str">
        <f>""</f>
        <v/>
      </c>
      <c r="AQ369">
        <v>0</v>
      </c>
      <c r="AR369" t="str">
        <f>""</f>
        <v/>
      </c>
      <c r="AS369">
        <v>0</v>
      </c>
      <c r="AT369" t="str">
        <f>""</f>
        <v/>
      </c>
      <c r="AU369" t="s">
        <v>56</v>
      </c>
      <c r="AV369" t="s">
        <v>57</v>
      </c>
      <c r="AW369">
        <v>0</v>
      </c>
      <c r="AX369" t="str">
        <f>""</f>
        <v/>
      </c>
      <c r="AY369">
        <v>2015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</row>
    <row r="370" spans="1:57" x14ac:dyDescent="0.2">
      <c r="A370">
        <v>1811000410</v>
      </c>
      <c r="B370" t="s">
        <v>448</v>
      </c>
      <c r="C370" s="2">
        <v>34000</v>
      </c>
      <c r="D370" s="2"/>
      <c r="E370" s="2"/>
      <c r="F370" s="2"/>
      <c r="G370" s="1">
        <v>29780</v>
      </c>
      <c r="H370">
        <v>0</v>
      </c>
      <c r="I370" s="1">
        <v>29780</v>
      </c>
      <c r="J370" s="1">
        <v>4220</v>
      </c>
      <c r="K370">
        <v>87.58</v>
      </c>
      <c r="L370" s="2">
        <v>34000</v>
      </c>
      <c r="M370" s="1">
        <v>29780</v>
      </c>
      <c r="N370">
        <v>0</v>
      </c>
      <c r="O370" s="1">
        <v>29780</v>
      </c>
      <c r="P370" s="1">
        <v>4220</v>
      </c>
      <c r="Q370">
        <v>87.58</v>
      </c>
      <c r="R370">
        <v>0</v>
      </c>
      <c r="S370">
        <v>0</v>
      </c>
      <c r="T370">
        <v>0</v>
      </c>
      <c r="U370" s="2">
        <v>34000</v>
      </c>
      <c r="V370" s="1">
        <v>4220</v>
      </c>
      <c r="W370" s="2">
        <v>34000</v>
      </c>
      <c r="X370" s="1">
        <v>4220</v>
      </c>
      <c r="Y370">
        <v>0</v>
      </c>
      <c r="Z370" t="str">
        <f>""</f>
        <v/>
      </c>
      <c r="AA370">
        <v>0</v>
      </c>
      <c r="AB370" t="str">
        <f>""</f>
        <v/>
      </c>
      <c r="AC370">
        <v>0</v>
      </c>
      <c r="AD370" t="str">
        <f>""</f>
        <v/>
      </c>
      <c r="AE370">
        <v>0</v>
      </c>
      <c r="AF370" t="str">
        <f>""</f>
        <v/>
      </c>
      <c r="AG370">
        <v>0</v>
      </c>
      <c r="AH370" t="str">
        <f>""</f>
        <v/>
      </c>
      <c r="AI370">
        <v>0</v>
      </c>
      <c r="AJ370" t="str">
        <f>""</f>
        <v/>
      </c>
      <c r="AK370">
        <v>0</v>
      </c>
      <c r="AL370" t="str">
        <f>""</f>
        <v/>
      </c>
      <c r="AM370">
        <v>0</v>
      </c>
      <c r="AN370" t="str">
        <f>""</f>
        <v/>
      </c>
      <c r="AO370">
        <v>0</v>
      </c>
      <c r="AP370" t="str">
        <f>""</f>
        <v/>
      </c>
      <c r="AQ370">
        <v>0</v>
      </c>
      <c r="AR370" t="str">
        <f>""</f>
        <v/>
      </c>
      <c r="AS370">
        <v>0</v>
      </c>
      <c r="AT370" t="str">
        <f>""</f>
        <v/>
      </c>
      <c r="AU370" t="s">
        <v>56</v>
      </c>
      <c r="AV370" t="s">
        <v>57</v>
      </c>
      <c r="AW370">
        <v>0</v>
      </c>
      <c r="AX370" t="str">
        <f>""</f>
        <v/>
      </c>
      <c r="AY370">
        <v>2015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</row>
    <row r="371" spans="1:57" x14ac:dyDescent="0.2">
      <c r="A371">
        <v>1811000511</v>
      </c>
      <c r="B371" t="s">
        <v>449</v>
      </c>
      <c r="C371" s="2">
        <v>5000</v>
      </c>
      <c r="D371" s="2"/>
      <c r="E371" s="2"/>
      <c r="F371" s="2"/>
      <c r="G371" s="1">
        <v>4284</v>
      </c>
      <c r="H371">
        <v>350</v>
      </c>
      <c r="I371" s="1">
        <v>4634</v>
      </c>
      <c r="J371">
        <v>366</v>
      </c>
      <c r="K371">
        <v>92.68</v>
      </c>
      <c r="L371" s="2">
        <v>5000</v>
      </c>
      <c r="M371" s="1">
        <v>4284</v>
      </c>
      <c r="N371">
        <v>350</v>
      </c>
      <c r="O371" s="1">
        <v>4634</v>
      </c>
      <c r="P371">
        <v>366</v>
      </c>
      <c r="Q371">
        <v>92.68</v>
      </c>
      <c r="R371">
        <v>0</v>
      </c>
      <c r="S371">
        <v>0</v>
      </c>
      <c r="T371">
        <v>0</v>
      </c>
      <c r="U371" s="2">
        <v>5000</v>
      </c>
      <c r="V371">
        <v>366</v>
      </c>
      <c r="W371" s="2">
        <v>5000</v>
      </c>
      <c r="X371">
        <v>366</v>
      </c>
      <c r="Y371">
        <v>300</v>
      </c>
      <c r="Z371" t="s">
        <v>447</v>
      </c>
      <c r="AA371">
        <v>0</v>
      </c>
      <c r="AB371" t="str">
        <f>""</f>
        <v/>
      </c>
      <c r="AC371">
        <v>0</v>
      </c>
      <c r="AD371" t="str">
        <f>""</f>
        <v/>
      </c>
      <c r="AE371">
        <v>0</v>
      </c>
      <c r="AF371" t="str">
        <f>""</f>
        <v/>
      </c>
      <c r="AG371">
        <v>0</v>
      </c>
      <c r="AH371" t="str">
        <f>""</f>
        <v/>
      </c>
      <c r="AI371">
        <v>0</v>
      </c>
      <c r="AJ371" t="str">
        <f>""</f>
        <v/>
      </c>
      <c r="AK371">
        <v>0</v>
      </c>
      <c r="AL371" t="str">
        <f>""</f>
        <v/>
      </c>
      <c r="AM371">
        <v>0</v>
      </c>
      <c r="AN371" t="str">
        <f>""</f>
        <v/>
      </c>
      <c r="AO371">
        <v>0</v>
      </c>
      <c r="AP371" t="str">
        <f>""</f>
        <v/>
      </c>
      <c r="AQ371">
        <v>0</v>
      </c>
      <c r="AR371" t="str">
        <f>""</f>
        <v/>
      </c>
      <c r="AS371">
        <v>0</v>
      </c>
      <c r="AT371" t="str">
        <f>""</f>
        <v/>
      </c>
      <c r="AU371" t="s">
        <v>56</v>
      </c>
      <c r="AV371" t="s">
        <v>57</v>
      </c>
      <c r="AW371">
        <v>0</v>
      </c>
      <c r="AX371" t="str">
        <f>""</f>
        <v/>
      </c>
      <c r="AY371">
        <v>2015</v>
      </c>
      <c r="AZ371">
        <v>0</v>
      </c>
      <c r="BA371">
        <v>0</v>
      </c>
      <c r="BB371">
        <v>350</v>
      </c>
      <c r="BC371">
        <v>0</v>
      </c>
      <c r="BD371">
        <v>0</v>
      </c>
      <c r="BE371">
        <v>0</v>
      </c>
    </row>
    <row r="372" spans="1:57" x14ac:dyDescent="0.2">
      <c r="A372">
        <v>1811000521</v>
      </c>
      <c r="B372" t="s">
        <v>450</v>
      </c>
      <c r="C372" s="2">
        <v>8000</v>
      </c>
      <c r="D372" s="2"/>
      <c r="E372" s="2"/>
      <c r="F372" s="2"/>
      <c r="G372" s="1">
        <v>6506</v>
      </c>
      <c r="H372">
        <v>0</v>
      </c>
      <c r="I372" s="1">
        <v>6506</v>
      </c>
      <c r="J372" s="1">
        <v>1494</v>
      </c>
      <c r="K372">
        <v>81.319999999999993</v>
      </c>
      <c r="L372" s="2">
        <v>8000</v>
      </c>
      <c r="M372" s="1">
        <v>6506</v>
      </c>
      <c r="N372">
        <v>0</v>
      </c>
      <c r="O372" s="1">
        <v>6506</v>
      </c>
      <c r="P372" s="1">
        <v>1494</v>
      </c>
      <c r="Q372">
        <v>81.319999999999993</v>
      </c>
      <c r="R372">
        <v>0</v>
      </c>
      <c r="S372">
        <v>0</v>
      </c>
      <c r="T372">
        <v>0</v>
      </c>
      <c r="U372" s="2">
        <v>8000</v>
      </c>
      <c r="V372" s="1">
        <v>1494</v>
      </c>
      <c r="W372" s="2">
        <v>8000</v>
      </c>
      <c r="X372" s="1">
        <v>1494</v>
      </c>
      <c r="Y372">
        <v>300</v>
      </c>
      <c r="Z372" t="s">
        <v>447</v>
      </c>
      <c r="AA372">
        <v>0</v>
      </c>
      <c r="AB372" t="str">
        <f>""</f>
        <v/>
      </c>
      <c r="AC372">
        <v>0</v>
      </c>
      <c r="AD372" t="str">
        <f>""</f>
        <v/>
      </c>
      <c r="AE372">
        <v>0</v>
      </c>
      <c r="AF372" t="str">
        <f>""</f>
        <v/>
      </c>
      <c r="AG372">
        <v>0</v>
      </c>
      <c r="AH372" t="str">
        <f>""</f>
        <v/>
      </c>
      <c r="AI372">
        <v>0</v>
      </c>
      <c r="AJ372" t="str">
        <f>""</f>
        <v/>
      </c>
      <c r="AK372">
        <v>0</v>
      </c>
      <c r="AL372" t="str">
        <f>""</f>
        <v/>
      </c>
      <c r="AM372">
        <v>0</v>
      </c>
      <c r="AN372" t="str">
        <f>""</f>
        <v/>
      </c>
      <c r="AO372">
        <v>0</v>
      </c>
      <c r="AP372" t="str">
        <f>""</f>
        <v/>
      </c>
      <c r="AQ372">
        <v>0</v>
      </c>
      <c r="AR372" t="str">
        <f>""</f>
        <v/>
      </c>
      <c r="AS372">
        <v>0</v>
      </c>
      <c r="AT372" t="str">
        <f>""</f>
        <v/>
      </c>
      <c r="AU372" t="s">
        <v>56</v>
      </c>
      <c r="AV372" t="s">
        <v>57</v>
      </c>
      <c r="AW372">
        <v>0</v>
      </c>
      <c r="AX372" t="str">
        <f>""</f>
        <v/>
      </c>
      <c r="AY372">
        <v>2015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</row>
    <row r="373" spans="1:57" x14ac:dyDescent="0.2">
      <c r="A373">
        <v>1811000540</v>
      </c>
      <c r="B373" t="s">
        <v>451</v>
      </c>
      <c r="C373" s="2">
        <v>40000</v>
      </c>
      <c r="D373" s="2"/>
      <c r="E373" s="2"/>
      <c r="F373" s="2"/>
      <c r="G373" s="1">
        <v>55120.01</v>
      </c>
      <c r="H373">
        <v>0</v>
      </c>
      <c r="I373" s="1">
        <v>55120.01</v>
      </c>
      <c r="J373" s="1">
        <v>-15120.01</v>
      </c>
      <c r="K373">
        <v>137.80000000000001</v>
      </c>
      <c r="L373" s="2">
        <v>40000</v>
      </c>
      <c r="M373" s="1">
        <v>55120.01</v>
      </c>
      <c r="N373">
        <v>0</v>
      </c>
      <c r="O373" s="1">
        <v>55120.01</v>
      </c>
      <c r="P373" s="1">
        <v>-15120.01</v>
      </c>
      <c r="Q373">
        <v>137.80000000000001</v>
      </c>
      <c r="R373">
        <v>0</v>
      </c>
      <c r="S373">
        <v>0</v>
      </c>
      <c r="T373">
        <v>0</v>
      </c>
      <c r="U373" s="2">
        <v>40000</v>
      </c>
      <c r="V373" s="1">
        <v>-15120.01</v>
      </c>
      <c r="W373" s="2">
        <v>40000</v>
      </c>
      <c r="X373" s="1">
        <v>-15120.01</v>
      </c>
      <c r="Y373">
        <v>300</v>
      </c>
      <c r="Z373" t="s">
        <v>447</v>
      </c>
      <c r="AA373">
        <v>0</v>
      </c>
      <c r="AB373" t="str">
        <f>""</f>
        <v/>
      </c>
      <c r="AC373">
        <v>0</v>
      </c>
      <c r="AD373" t="str">
        <f>""</f>
        <v/>
      </c>
      <c r="AE373">
        <v>0</v>
      </c>
      <c r="AF373" t="str">
        <f>""</f>
        <v/>
      </c>
      <c r="AG373">
        <v>0</v>
      </c>
      <c r="AH373" t="str">
        <f>""</f>
        <v/>
      </c>
      <c r="AI373">
        <v>0</v>
      </c>
      <c r="AJ373" t="str">
        <f>""</f>
        <v/>
      </c>
      <c r="AK373">
        <v>0</v>
      </c>
      <c r="AL373" t="str">
        <f>""</f>
        <v/>
      </c>
      <c r="AM373">
        <v>0</v>
      </c>
      <c r="AN373" t="str">
        <f>""</f>
        <v/>
      </c>
      <c r="AO373">
        <v>0</v>
      </c>
      <c r="AP373" t="str">
        <f>""</f>
        <v/>
      </c>
      <c r="AQ373">
        <v>0</v>
      </c>
      <c r="AR373" t="str">
        <f>""</f>
        <v/>
      </c>
      <c r="AS373">
        <v>0</v>
      </c>
      <c r="AT373" t="str">
        <f>""</f>
        <v/>
      </c>
      <c r="AU373" t="s">
        <v>56</v>
      </c>
      <c r="AV373" t="s">
        <v>57</v>
      </c>
      <c r="AW373">
        <v>0</v>
      </c>
      <c r="AX373" t="str">
        <f>""</f>
        <v/>
      </c>
      <c r="AY373">
        <v>2015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</row>
    <row r="374" spans="1:57" x14ac:dyDescent="0.2">
      <c r="A374">
        <v>1811000560</v>
      </c>
      <c r="B374" t="s">
        <v>452</v>
      </c>
      <c r="C374" s="2">
        <v>2000</v>
      </c>
      <c r="D374" s="2"/>
      <c r="E374" s="2"/>
      <c r="F374" s="2"/>
      <c r="G374" s="1">
        <v>22588</v>
      </c>
      <c r="H374">
        <v>0</v>
      </c>
      <c r="I374" s="1">
        <v>22588</v>
      </c>
      <c r="J374" s="1">
        <v>-20588</v>
      </c>
      <c r="K374">
        <v>1129.4000000000001</v>
      </c>
      <c r="L374" s="2">
        <v>2000</v>
      </c>
      <c r="M374" s="1">
        <v>22588</v>
      </c>
      <c r="N374">
        <v>0</v>
      </c>
      <c r="O374" s="1">
        <v>22588</v>
      </c>
      <c r="P374" s="1">
        <v>-20588</v>
      </c>
      <c r="Q374" s="1">
        <v>1129.4000000000001</v>
      </c>
      <c r="R374">
        <v>0</v>
      </c>
      <c r="S374">
        <v>0</v>
      </c>
      <c r="T374">
        <v>0</v>
      </c>
      <c r="U374" s="2">
        <v>2000</v>
      </c>
      <c r="V374" s="1">
        <v>-20588</v>
      </c>
      <c r="W374" s="2">
        <v>2000</v>
      </c>
      <c r="X374" s="1">
        <v>-20588</v>
      </c>
      <c r="Y374">
        <v>300</v>
      </c>
      <c r="Z374" t="s">
        <v>447</v>
      </c>
      <c r="AA374">
        <v>0</v>
      </c>
      <c r="AB374" t="str">
        <f>""</f>
        <v/>
      </c>
      <c r="AC374">
        <v>0</v>
      </c>
      <c r="AD374" t="str">
        <f>""</f>
        <v/>
      </c>
      <c r="AE374">
        <v>0</v>
      </c>
      <c r="AF374" t="str">
        <f>""</f>
        <v/>
      </c>
      <c r="AG374">
        <v>0</v>
      </c>
      <c r="AH374" t="str">
        <f>""</f>
        <v/>
      </c>
      <c r="AI374">
        <v>0</v>
      </c>
      <c r="AJ374" t="str">
        <f>""</f>
        <v/>
      </c>
      <c r="AK374">
        <v>0</v>
      </c>
      <c r="AL374" t="str">
        <f>""</f>
        <v/>
      </c>
      <c r="AM374">
        <v>0</v>
      </c>
      <c r="AN374" t="str">
        <f>""</f>
        <v/>
      </c>
      <c r="AO374">
        <v>0</v>
      </c>
      <c r="AP374" t="str">
        <f>""</f>
        <v/>
      </c>
      <c r="AQ374">
        <v>0</v>
      </c>
      <c r="AR374" t="str">
        <f>""</f>
        <v/>
      </c>
      <c r="AS374">
        <v>0</v>
      </c>
      <c r="AT374" t="str">
        <f>""</f>
        <v/>
      </c>
      <c r="AU374" t="s">
        <v>56</v>
      </c>
      <c r="AV374" t="s">
        <v>57</v>
      </c>
      <c r="AW374">
        <v>0</v>
      </c>
      <c r="AX374" t="str">
        <f>""</f>
        <v/>
      </c>
      <c r="AY374">
        <v>2015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</row>
    <row r="375" spans="1:57" x14ac:dyDescent="0.2">
      <c r="A375">
        <v>1811000780</v>
      </c>
      <c r="B375" t="s">
        <v>305</v>
      </c>
      <c r="C375" s="2">
        <v>55000</v>
      </c>
      <c r="D375" s="2"/>
      <c r="E375" s="2"/>
      <c r="F375" s="2"/>
      <c r="G375" s="1">
        <v>63642.81</v>
      </c>
      <c r="H375">
        <v>0</v>
      </c>
      <c r="I375" s="1">
        <v>63642.81</v>
      </c>
      <c r="J375" s="1">
        <v>-8642.81</v>
      </c>
      <c r="K375">
        <v>115.71</v>
      </c>
      <c r="L375" s="2">
        <v>55000</v>
      </c>
      <c r="M375" s="1">
        <v>63642.81</v>
      </c>
      <c r="N375">
        <v>0</v>
      </c>
      <c r="O375" s="1">
        <v>63642.81</v>
      </c>
      <c r="P375" s="1">
        <v>-8642.81</v>
      </c>
      <c r="Q375">
        <v>115.71</v>
      </c>
      <c r="R375">
        <v>0</v>
      </c>
      <c r="S375">
        <v>0</v>
      </c>
      <c r="T375">
        <v>0</v>
      </c>
      <c r="U375" s="2">
        <v>55000</v>
      </c>
      <c r="V375" s="1">
        <v>-8642.81</v>
      </c>
      <c r="W375" s="2">
        <v>55000</v>
      </c>
      <c r="X375" s="1">
        <v>-8642.81</v>
      </c>
      <c r="Y375">
        <v>300</v>
      </c>
      <c r="Z375" t="s">
        <v>447</v>
      </c>
      <c r="AA375">
        <v>0</v>
      </c>
      <c r="AB375" t="str">
        <f>""</f>
        <v/>
      </c>
      <c r="AC375">
        <v>0</v>
      </c>
      <c r="AD375" t="str">
        <f>""</f>
        <v/>
      </c>
      <c r="AE375">
        <v>0</v>
      </c>
      <c r="AF375" t="str">
        <f>""</f>
        <v/>
      </c>
      <c r="AG375">
        <v>0</v>
      </c>
      <c r="AH375" t="str">
        <f>""</f>
        <v/>
      </c>
      <c r="AI375">
        <v>0</v>
      </c>
      <c r="AJ375" t="str">
        <f>""</f>
        <v/>
      </c>
      <c r="AK375">
        <v>0</v>
      </c>
      <c r="AL375" t="str">
        <f>""</f>
        <v/>
      </c>
      <c r="AM375">
        <v>0</v>
      </c>
      <c r="AN375" t="str">
        <f>""</f>
        <v/>
      </c>
      <c r="AO375">
        <v>0</v>
      </c>
      <c r="AP375" t="str">
        <f>""</f>
        <v/>
      </c>
      <c r="AQ375">
        <v>0</v>
      </c>
      <c r="AR375" t="str">
        <f>""</f>
        <v/>
      </c>
      <c r="AS375">
        <v>0</v>
      </c>
      <c r="AT375" t="str">
        <f>""</f>
        <v/>
      </c>
      <c r="AU375" t="s">
        <v>56</v>
      </c>
      <c r="AV375" t="s">
        <v>57</v>
      </c>
      <c r="AW375">
        <v>0</v>
      </c>
      <c r="AX375" t="str">
        <f>""</f>
        <v/>
      </c>
      <c r="AY375">
        <v>2015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</row>
    <row r="376" spans="1:57" x14ac:dyDescent="0.2">
      <c r="A376">
        <v>1812200110</v>
      </c>
      <c r="B376" t="s">
        <v>453</v>
      </c>
      <c r="C376" s="2">
        <v>32000</v>
      </c>
      <c r="D376" s="2"/>
      <c r="E376" s="2"/>
      <c r="F376" s="2"/>
      <c r="G376" s="1">
        <v>21468.25</v>
      </c>
      <c r="H376">
        <v>0</v>
      </c>
      <c r="I376" s="1">
        <v>21468.25</v>
      </c>
      <c r="J376" s="1">
        <v>10531.75</v>
      </c>
      <c r="K376">
        <v>67.08</v>
      </c>
      <c r="L376" s="2">
        <v>32000</v>
      </c>
      <c r="M376" s="1">
        <v>21468.25</v>
      </c>
      <c r="N376">
        <v>0</v>
      </c>
      <c r="O376" s="1">
        <v>21468.25</v>
      </c>
      <c r="P376" s="1">
        <v>10531.75</v>
      </c>
      <c r="Q376">
        <v>67.08</v>
      </c>
      <c r="R376">
        <v>0</v>
      </c>
      <c r="S376">
        <v>0</v>
      </c>
      <c r="T376">
        <v>0</v>
      </c>
      <c r="U376" s="2">
        <v>32000</v>
      </c>
      <c r="V376" s="1">
        <v>10531.75</v>
      </c>
      <c r="W376" s="2">
        <v>32000</v>
      </c>
      <c r="X376" s="1">
        <v>10531.75</v>
      </c>
      <c r="Y376">
        <v>300</v>
      </c>
      <c r="Z376" t="s">
        <v>447</v>
      </c>
      <c r="AA376">
        <v>0</v>
      </c>
      <c r="AB376" t="str">
        <f>""</f>
        <v/>
      </c>
      <c r="AC376">
        <v>0</v>
      </c>
      <c r="AD376" t="str">
        <f>""</f>
        <v/>
      </c>
      <c r="AE376">
        <v>0</v>
      </c>
      <c r="AF376" t="str">
        <f>""</f>
        <v/>
      </c>
      <c r="AG376">
        <v>0</v>
      </c>
      <c r="AH376" t="str">
        <f>""</f>
        <v/>
      </c>
      <c r="AI376">
        <v>0</v>
      </c>
      <c r="AJ376" t="str">
        <f>""</f>
        <v/>
      </c>
      <c r="AK376">
        <v>0</v>
      </c>
      <c r="AL376" t="str">
        <f>""</f>
        <v/>
      </c>
      <c r="AM376">
        <v>0</v>
      </c>
      <c r="AN376" t="str">
        <f>""</f>
        <v/>
      </c>
      <c r="AO376">
        <v>0</v>
      </c>
      <c r="AP376" t="str">
        <f>""</f>
        <v/>
      </c>
      <c r="AQ376">
        <v>0</v>
      </c>
      <c r="AR376" t="str">
        <f>""</f>
        <v/>
      </c>
      <c r="AS376">
        <v>0</v>
      </c>
      <c r="AT376" t="str">
        <f>""</f>
        <v/>
      </c>
      <c r="AU376" t="s">
        <v>56</v>
      </c>
      <c r="AV376" t="s">
        <v>57</v>
      </c>
      <c r="AW376">
        <v>0</v>
      </c>
      <c r="AX376" t="str">
        <f>""</f>
        <v/>
      </c>
      <c r="AY376">
        <v>2015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</row>
    <row r="377" spans="1:57" x14ac:dyDescent="0.2">
      <c r="A377">
        <v>1812200432</v>
      </c>
      <c r="B377" t="s">
        <v>454</v>
      </c>
      <c r="C377" s="2">
        <v>44000</v>
      </c>
      <c r="D377" s="2"/>
      <c r="E377" s="2"/>
      <c r="F377" s="2"/>
      <c r="G377" s="1">
        <v>41245.11</v>
      </c>
      <c r="H377">
        <v>0</v>
      </c>
      <c r="I377" s="1">
        <v>41245.11</v>
      </c>
      <c r="J377" s="1">
        <v>2754.89</v>
      </c>
      <c r="K377">
        <v>93.73</v>
      </c>
      <c r="L377" s="2">
        <v>44000</v>
      </c>
      <c r="M377" s="1">
        <v>41245.11</v>
      </c>
      <c r="N377">
        <v>0</v>
      </c>
      <c r="O377" s="1">
        <v>41245.11</v>
      </c>
      <c r="P377" s="1">
        <v>2754.89</v>
      </c>
      <c r="Q377">
        <v>93.73</v>
      </c>
      <c r="R377">
        <v>0</v>
      </c>
      <c r="S377">
        <v>0</v>
      </c>
      <c r="T377">
        <v>0</v>
      </c>
      <c r="U377" s="2">
        <v>44000</v>
      </c>
      <c r="V377" s="1">
        <v>2754.89</v>
      </c>
      <c r="W377" s="2">
        <v>44000</v>
      </c>
      <c r="X377" s="1">
        <v>2754.89</v>
      </c>
      <c r="Y377">
        <v>0</v>
      </c>
      <c r="Z377" t="str">
        <f>""</f>
        <v/>
      </c>
      <c r="AA377">
        <v>0</v>
      </c>
      <c r="AB377" t="str">
        <f>""</f>
        <v/>
      </c>
      <c r="AC377">
        <v>0</v>
      </c>
      <c r="AD377" t="str">
        <f>""</f>
        <v/>
      </c>
      <c r="AE377">
        <v>0</v>
      </c>
      <c r="AF377" t="str">
        <f>""</f>
        <v/>
      </c>
      <c r="AG377">
        <v>0</v>
      </c>
      <c r="AH377" t="str">
        <f>""</f>
        <v/>
      </c>
      <c r="AI377">
        <v>0</v>
      </c>
      <c r="AJ377" t="str">
        <f>""</f>
        <v/>
      </c>
      <c r="AK377">
        <v>0</v>
      </c>
      <c r="AL377" t="str">
        <f>""</f>
        <v/>
      </c>
      <c r="AM377">
        <v>0</v>
      </c>
      <c r="AN377" t="str">
        <f>""</f>
        <v/>
      </c>
      <c r="AO377">
        <v>0</v>
      </c>
      <c r="AP377" t="str">
        <f>""</f>
        <v/>
      </c>
      <c r="AQ377">
        <v>0</v>
      </c>
      <c r="AR377" t="str">
        <f>""</f>
        <v/>
      </c>
      <c r="AS377">
        <v>0</v>
      </c>
      <c r="AT377" t="str">
        <f>""</f>
        <v/>
      </c>
      <c r="AU377" t="s">
        <v>56</v>
      </c>
      <c r="AV377" t="s">
        <v>57</v>
      </c>
      <c r="AW377">
        <v>0</v>
      </c>
      <c r="AX377" t="str">
        <f>""</f>
        <v/>
      </c>
      <c r="AY377">
        <v>2015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</row>
    <row r="378" spans="1:57" x14ac:dyDescent="0.2">
      <c r="A378">
        <v>1812200433</v>
      </c>
      <c r="B378" t="s">
        <v>455</v>
      </c>
      <c r="C378" s="2">
        <v>32000</v>
      </c>
      <c r="D378" s="2"/>
      <c r="E378" s="2"/>
      <c r="F378" s="2"/>
      <c r="G378" s="1">
        <v>28200</v>
      </c>
      <c r="H378">
        <v>0</v>
      </c>
      <c r="I378" s="1">
        <v>28200</v>
      </c>
      <c r="J378" s="1">
        <v>3800</v>
      </c>
      <c r="K378">
        <v>88.12</v>
      </c>
      <c r="L378" s="2">
        <v>32000</v>
      </c>
      <c r="M378" s="1">
        <v>28200</v>
      </c>
      <c r="N378">
        <v>0</v>
      </c>
      <c r="O378" s="1">
        <v>28200</v>
      </c>
      <c r="P378" s="1">
        <v>3800</v>
      </c>
      <c r="Q378">
        <v>88.12</v>
      </c>
      <c r="R378">
        <v>0</v>
      </c>
      <c r="S378">
        <v>0</v>
      </c>
      <c r="T378">
        <v>0</v>
      </c>
      <c r="U378" s="2">
        <v>32000</v>
      </c>
      <c r="V378" s="1">
        <v>3800</v>
      </c>
      <c r="W378" s="2">
        <v>32000</v>
      </c>
      <c r="X378" s="1">
        <v>3800</v>
      </c>
      <c r="Y378">
        <v>0</v>
      </c>
      <c r="Z378" t="str">
        <f>""</f>
        <v/>
      </c>
      <c r="AA378">
        <v>0</v>
      </c>
      <c r="AB378" t="str">
        <f>""</f>
        <v/>
      </c>
      <c r="AC378">
        <v>0</v>
      </c>
      <c r="AD378" t="str">
        <f>""</f>
        <v/>
      </c>
      <c r="AE378">
        <v>0</v>
      </c>
      <c r="AF378" t="str">
        <f>""</f>
        <v/>
      </c>
      <c r="AG378">
        <v>0</v>
      </c>
      <c r="AH378" t="str">
        <f>""</f>
        <v/>
      </c>
      <c r="AI378">
        <v>0</v>
      </c>
      <c r="AJ378" t="str">
        <f>""</f>
        <v/>
      </c>
      <c r="AK378">
        <v>0</v>
      </c>
      <c r="AL378" t="str">
        <f>""</f>
        <v/>
      </c>
      <c r="AM378">
        <v>0</v>
      </c>
      <c r="AN378" t="str">
        <f>""</f>
        <v/>
      </c>
      <c r="AO378">
        <v>0</v>
      </c>
      <c r="AP378" t="str">
        <f>""</f>
        <v/>
      </c>
      <c r="AQ378">
        <v>0</v>
      </c>
      <c r="AR378" t="str">
        <f>""</f>
        <v/>
      </c>
      <c r="AS378">
        <v>0</v>
      </c>
      <c r="AT378" t="str">
        <f>""</f>
        <v/>
      </c>
      <c r="AU378" t="s">
        <v>56</v>
      </c>
      <c r="AV378" t="s">
        <v>57</v>
      </c>
      <c r="AW378">
        <v>0</v>
      </c>
      <c r="AX378" t="str">
        <f>""</f>
        <v/>
      </c>
      <c r="AY378">
        <v>2015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</row>
    <row r="379" spans="1:57" x14ac:dyDescent="0.2">
      <c r="A379">
        <v>1812200540</v>
      </c>
      <c r="B379" t="s">
        <v>456</v>
      </c>
      <c r="C379">
        <v>0</v>
      </c>
      <c r="G379" s="1">
        <v>10972.21</v>
      </c>
      <c r="H379">
        <v>0</v>
      </c>
      <c r="I379" s="1">
        <v>10972.21</v>
      </c>
      <c r="J379" s="1">
        <v>-10972.21</v>
      </c>
      <c r="K379">
        <v>0</v>
      </c>
      <c r="L379">
        <v>0</v>
      </c>
      <c r="M379" s="1">
        <v>10972.21</v>
      </c>
      <c r="N379">
        <v>0</v>
      </c>
      <c r="O379" s="1">
        <v>10972.21</v>
      </c>
      <c r="P379" s="1">
        <v>-10972.21</v>
      </c>
      <c r="Q379">
        <v>0</v>
      </c>
      <c r="R379">
        <v>0</v>
      </c>
      <c r="S379">
        <v>0</v>
      </c>
      <c r="T379">
        <v>0</v>
      </c>
      <c r="U379">
        <v>0</v>
      </c>
      <c r="V379" s="1">
        <v>-10972.21</v>
      </c>
      <c r="W379">
        <v>0</v>
      </c>
      <c r="X379" s="1">
        <v>-10972.21</v>
      </c>
      <c r="Y379">
        <v>0</v>
      </c>
      <c r="Z379" t="str">
        <f>""</f>
        <v/>
      </c>
      <c r="AA379">
        <v>0</v>
      </c>
      <c r="AB379" t="str">
        <f>""</f>
        <v/>
      </c>
      <c r="AC379">
        <v>0</v>
      </c>
      <c r="AD379" t="str">
        <f>""</f>
        <v/>
      </c>
      <c r="AE379">
        <v>0</v>
      </c>
      <c r="AF379" t="str">
        <f>""</f>
        <v/>
      </c>
      <c r="AG379">
        <v>0</v>
      </c>
      <c r="AH379" t="str">
        <f>""</f>
        <v/>
      </c>
      <c r="AI379">
        <v>0</v>
      </c>
      <c r="AJ379" t="str">
        <f>""</f>
        <v/>
      </c>
      <c r="AK379">
        <v>0</v>
      </c>
      <c r="AL379" t="str">
        <f>""</f>
        <v/>
      </c>
      <c r="AM379">
        <v>0</v>
      </c>
      <c r="AN379" t="str">
        <f>""</f>
        <v/>
      </c>
      <c r="AO379">
        <v>0</v>
      </c>
      <c r="AP379" t="str">
        <f>""</f>
        <v/>
      </c>
      <c r="AQ379">
        <v>0</v>
      </c>
      <c r="AR379" t="str">
        <f>""</f>
        <v/>
      </c>
      <c r="AS379">
        <v>0</v>
      </c>
      <c r="AT379" t="str">
        <f>""</f>
        <v/>
      </c>
      <c r="AU379" t="s">
        <v>56</v>
      </c>
      <c r="AV379" t="s">
        <v>57</v>
      </c>
      <c r="AW379">
        <v>0</v>
      </c>
      <c r="AX379" t="str">
        <f>""</f>
        <v/>
      </c>
      <c r="AY379">
        <v>2015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</row>
    <row r="380" spans="1:57" x14ac:dyDescent="0.2">
      <c r="A380">
        <v>1812200560</v>
      </c>
      <c r="B380" t="s">
        <v>457</v>
      </c>
      <c r="C380" s="2">
        <v>6000</v>
      </c>
      <c r="D380" s="2"/>
      <c r="E380" s="2"/>
      <c r="F380" s="2"/>
      <c r="G380" s="1">
        <v>24000</v>
      </c>
      <c r="H380">
        <v>0</v>
      </c>
      <c r="I380" s="1">
        <v>24000</v>
      </c>
      <c r="J380" s="1">
        <v>-18000</v>
      </c>
      <c r="K380">
        <v>400</v>
      </c>
      <c r="L380" s="2">
        <v>6000</v>
      </c>
      <c r="M380" s="1">
        <v>24000</v>
      </c>
      <c r="N380">
        <v>0</v>
      </c>
      <c r="O380" s="1">
        <v>24000</v>
      </c>
      <c r="P380" s="1">
        <v>-18000</v>
      </c>
      <c r="Q380">
        <v>400</v>
      </c>
      <c r="R380">
        <v>0</v>
      </c>
      <c r="S380">
        <v>0</v>
      </c>
      <c r="T380">
        <v>0</v>
      </c>
      <c r="U380" s="2">
        <v>6000</v>
      </c>
      <c r="V380" s="1">
        <v>-18000</v>
      </c>
      <c r="W380" s="2">
        <v>6000</v>
      </c>
      <c r="X380" s="1">
        <v>-18000</v>
      </c>
      <c r="Y380">
        <v>300</v>
      </c>
      <c r="Z380" t="s">
        <v>447</v>
      </c>
      <c r="AA380">
        <v>0</v>
      </c>
      <c r="AB380" t="str">
        <f>""</f>
        <v/>
      </c>
      <c r="AC380">
        <v>0</v>
      </c>
      <c r="AD380" t="str">
        <f>""</f>
        <v/>
      </c>
      <c r="AE380">
        <v>0</v>
      </c>
      <c r="AF380" t="str">
        <f>""</f>
        <v/>
      </c>
      <c r="AG380">
        <v>0</v>
      </c>
      <c r="AH380" t="str">
        <f>""</f>
        <v/>
      </c>
      <c r="AI380">
        <v>0</v>
      </c>
      <c r="AJ380" t="str">
        <f>""</f>
        <v/>
      </c>
      <c r="AK380">
        <v>0</v>
      </c>
      <c r="AL380" t="str">
        <f>""</f>
        <v/>
      </c>
      <c r="AM380">
        <v>0</v>
      </c>
      <c r="AN380" t="str">
        <f>""</f>
        <v/>
      </c>
      <c r="AO380">
        <v>0</v>
      </c>
      <c r="AP380" t="str">
        <f>""</f>
        <v/>
      </c>
      <c r="AQ380">
        <v>0</v>
      </c>
      <c r="AR380" t="str">
        <f>""</f>
        <v/>
      </c>
      <c r="AS380">
        <v>0</v>
      </c>
      <c r="AT380" t="str">
        <f>""</f>
        <v/>
      </c>
      <c r="AU380" t="s">
        <v>56</v>
      </c>
      <c r="AV380" t="s">
        <v>57</v>
      </c>
      <c r="AW380">
        <v>0</v>
      </c>
      <c r="AX380" t="str">
        <f>""</f>
        <v/>
      </c>
      <c r="AY380">
        <v>2015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</row>
    <row r="381" spans="1:57" x14ac:dyDescent="0.2">
      <c r="A381">
        <v>1812200720</v>
      </c>
      <c r="B381" t="s">
        <v>458</v>
      </c>
      <c r="C381" s="2">
        <v>14000</v>
      </c>
      <c r="D381" s="2"/>
      <c r="E381" s="2"/>
      <c r="F381" s="2"/>
      <c r="G381" s="1">
        <v>49761.33</v>
      </c>
      <c r="H381" s="1">
        <v>3423.19</v>
      </c>
      <c r="I381" s="1">
        <v>53184.52</v>
      </c>
      <c r="J381" s="1">
        <v>-39184.519999999997</v>
      </c>
      <c r="K381">
        <v>379.88</v>
      </c>
      <c r="L381" s="2">
        <v>14000</v>
      </c>
      <c r="M381" s="1">
        <v>49761.33</v>
      </c>
      <c r="N381" s="1">
        <v>3423.19</v>
      </c>
      <c r="O381" s="1">
        <v>53184.52</v>
      </c>
      <c r="P381" s="1">
        <v>-39184.519999999997</v>
      </c>
      <c r="Q381">
        <v>379.88</v>
      </c>
      <c r="R381">
        <v>0</v>
      </c>
      <c r="S381">
        <v>0</v>
      </c>
      <c r="T381">
        <v>0</v>
      </c>
      <c r="U381" s="2">
        <v>14000</v>
      </c>
      <c r="V381" s="1">
        <v>-39184.519999999997</v>
      </c>
      <c r="W381" s="2">
        <v>14000</v>
      </c>
      <c r="X381" s="1">
        <v>-39184.519999999997</v>
      </c>
      <c r="Y381">
        <v>300</v>
      </c>
      <c r="Z381" t="s">
        <v>447</v>
      </c>
      <c r="AA381">
        <v>0</v>
      </c>
      <c r="AB381" t="str">
        <f>""</f>
        <v/>
      </c>
      <c r="AC381">
        <v>0</v>
      </c>
      <c r="AD381" t="str">
        <f>""</f>
        <v/>
      </c>
      <c r="AE381">
        <v>0</v>
      </c>
      <c r="AF381" t="str">
        <f>""</f>
        <v/>
      </c>
      <c r="AG381">
        <v>0</v>
      </c>
      <c r="AH381" t="str">
        <f>""</f>
        <v/>
      </c>
      <c r="AI381">
        <v>0</v>
      </c>
      <c r="AJ381" t="str">
        <f>""</f>
        <v/>
      </c>
      <c r="AK381">
        <v>0</v>
      </c>
      <c r="AL381" t="str">
        <f>""</f>
        <v/>
      </c>
      <c r="AM381">
        <v>0</v>
      </c>
      <c r="AN381" t="str">
        <f>""</f>
        <v/>
      </c>
      <c r="AO381">
        <v>0</v>
      </c>
      <c r="AP381" t="str">
        <f>""</f>
        <v/>
      </c>
      <c r="AQ381">
        <v>0</v>
      </c>
      <c r="AR381" t="str">
        <f>""</f>
        <v/>
      </c>
      <c r="AS381">
        <v>0</v>
      </c>
      <c r="AT381" t="str">
        <f>""</f>
        <v/>
      </c>
      <c r="AU381" t="s">
        <v>56</v>
      </c>
      <c r="AV381" t="s">
        <v>57</v>
      </c>
      <c r="AW381">
        <v>0</v>
      </c>
      <c r="AX381" t="str">
        <f>""</f>
        <v/>
      </c>
      <c r="AY381">
        <v>2015</v>
      </c>
      <c r="AZ381">
        <v>0</v>
      </c>
      <c r="BA381">
        <v>0</v>
      </c>
      <c r="BB381">
        <v>3423</v>
      </c>
      <c r="BC381">
        <v>0</v>
      </c>
      <c r="BD381">
        <v>0</v>
      </c>
      <c r="BE381">
        <v>0</v>
      </c>
    </row>
    <row r="382" spans="1:57" x14ac:dyDescent="0.2">
      <c r="A382">
        <v>1812200740</v>
      </c>
      <c r="B382" t="s">
        <v>459</v>
      </c>
      <c r="C382" s="2">
        <v>7000</v>
      </c>
      <c r="D382" s="2"/>
      <c r="E382" s="2"/>
      <c r="F382" s="2"/>
      <c r="G382" s="1">
        <v>34350.089999999997</v>
      </c>
      <c r="H382" s="1">
        <v>12078.08</v>
      </c>
      <c r="I382" s="1">
        <v>46428.17</v>
      </c>
      <c r="J382" s="1">
        <v>-39428.17</v>
      </c>
      <c r="K382">
        <v>663.25</v>
      </c>
      <c r="L382" s="2">
        <v>7000</v>
      </c>
      <c r="M382" s="1">
        <v>34350.089999999997</v>
      </c>
      <c r="N382" s="1">
        <v>12078.08</v>
      </c>
      <c r="O382" s="1">
        <v>46428.17</v>
      </c>
      <c r="P382" s="1">
        <v>-39428.17</v>
      </c>
      <c r="Q382">
        <v>663.25</v>
      </c>
      <c r="R382">
        <v>0</v>
      </c>
      <c r="S382">
        <v>0</v>
      </c>
      <c r="T382">
        <v>0</v>
      </c>
      <c r="U382" s="2">
        <v>7000</v>
      </c>
      <c r="V382" s="1">
        <v>-39428.17</v>
      </c>
      <c r="W382" s="2">
        <v>7000</v>
      </c>
      <c r="X382" s="1">
        <v>-39428.17</v>
      </c>
      <c r="Y382">
        <v>300</v>
      </c>
      <c r="Z382" t="s">
        <v>447</v>
      </c>
      <c r="AA382">
        <v>0</v>
      </c>
      <c r="AB382" t="str">
        <f>""</f>
        <v/>
      </c>
      <c r="AC382">
        <v>0</v>
      </c>
      <c r="AD382" t="str">
        <f>""</f>
        <v/>
      </c>
      <c r="AE382">
        <v>0</v>
      </c>
      <c r="AF382" t="str">
        <f>""</f>
        <v/>
      </c>
      <c r="AG382">
        <v>0</v>
      </c>
      <c r="AH382" t="str">
        <f>""</f>
        <v/>
      </c>
      <c r="AI382">
        <v>0</v>
      </c>
      <c r="AJ382" t="str">
        <f>""</f>
        <v/>
      </c>
      <c r="AK382">
        <v>0</v>
      </c>
      <c r="AL382" t="str">
        <f>""</f>
        <v/>
      </c>
      <c r="AM382">
        <v>0</v>
      </c>
      <c r="AN382" t="str">
        <f>""</f>
        <v/>
      </c>
      <c r="AO382">
        <v>0</v>
      </c>
      <c r="AP382" t="str">
        <f>""</f>
        <v/>
      </c>
      <c r="AQ382">
        <v>0</v>
      </c>
      <c r="AR382" t="str">
        <f>""</f>
        <v/>
      </c>
      <c r="AS382">
        <v>0</v>
      </c>
      <c r="AT382" t="str">
        <f>""</f>
        <v/>
      </c>
      <c r="AU382" t="s">
        <v>56</v>
      </c>
      <c r="AV382" t="s">
        <v>57</v>
      </c>
      <c r="AW382">
        <v>0</v>
      </c>
      <c r="AX382" t="str">
        <f>""</f>
        <v/>
      </c>
      <c r="AY382">
        <v>2015</v>
      </c>
      <c r="AZ382">
        <v>0</v>
      </c>
      <c r="BA382">
        <v>0</v>
      </c>
      <c r="BB382">
        <v>12078</v>
      </c>
      <c r="BC382">
        <v>0</v>
      </c>
      <c r="BD382">
        <v>0</v>
      </c>
      <c r="BE382">
        <v>0</v>
      </c>
    </row>
    <row r="383" spans="1:57" x14ac:dyDescent="0.2">
      <c r="A383">
        <v>1812200780</v>
      </c>
      <c r="B383" t="s">
        <v>460</v>
      </c>
      <c r="C383" s="2">
        <v>150000</v>
      </c>
      <c r="D383" s="2"/>
      <c r="E383" s="2"/>
      <c r="F383" s="2"/>
      <c r="G383" s="1">
        <v>208210.79</v>
      </c>
      <c r="H383" s="1">
        <v>13180.1</v>
      </c>
      <c r="I383" s="1">
        <v>221390.89</v>
      </c>
      <c r="J383" s="1">
        <v>-71390.89</v>
      </c>
      <c r="K383">
        <v>147.59</v>
      </c>
      <c r="L383" s="2">
        <v>150000</v>
      </c>
      <c r="M383" s="1">
        <v>208210.79</v>
      </c>
      <c r="N383" s="1">
        <v>13180.1</v>
      </c>
      <c r="O383" s="1">
        <v>221390.89</v>
      </c>
      <c r="P383" s="1">
        <v>-71390.89</v>
      </c>
      <c r="Q383">
        <v>147.59</v>
      </c>
      <c r="R383">
        <v>0</v>
      </c>
      <c r="S383">
        <v>0</v>
      </c>
      <c r="T383">
        <v>0</v>
      </c>
      <c r="U383" s="2">
        <v>150000</v>
      </c>
      <c r="V383" s="1">
        <v>-71390.89</v>
      </c>
      <c r="W383" s="2">
        <v>150000</v>
      </c>
      <c r="X383" s="1">
        <v>-71390.89</v>
      </c>
      <c r="Y383">
        <v>300</v>
      </c>
      <c r="Z383" t="s">
        <v>447</v>
      </c>
      <c r="AA383">
        <v>0</v>
      </c>
      <c r="AB383" t="str">
        <f>""</f>
        <v/>
      </c>
      <c r="AC383">
        <v>0</v>
      </c>
      <c r="AD383" t="str">
        <f>""</f>
        <v/>
      </c>
      <c r="AE383">
        <v>0</v>
      </c>
      <c r="AF383" t="str">
        <f>""</f>
        <v/>
      </c>
      <c r="AG383">
        <v>0</v>
      </c>
      <c r="AH383" t="str">
        <f>""</f>
        <v/>
      </c>
      <c r="AI383">
        <v>0</v>
      </c>
      <c r="AJ383" t="str">
        <f>""</f>
        <v/>
      </c>
      <c r="AK383">
        <v>0</v>
      </c>
      <c r="AL383" t="str">
        <f>""</f>
        <v/>
      </c>
      <c r="AM383">
        <v>0</v>
      </c>
      <c r="AN383" t="str">
        <f>""</f>
        <v/>
      </c>
      <c r="AO383">
        <v>0</v>
      </c>
      <c r="AP383" t="str">
        <f>""</f>
        <v/>
      </c>
      <c r="AQ383">
        <v>0</v>
      </c>
      <c r="AR383" t="str">
        <f>""</f>
        <v/>
      </c>
      <c r="AS383">
        <v>0</v>
      </c>
      <c r="AT383" t="str">
        <f>""</f>
        <v/>
      </c>
      <c r="AU383" t="s">
        <v>56</v>
      </c>
      <c r="AV383" t="s">
        <v>57</v>
      </c>
      <c r="AW383">
        <v>0</v>
      </c>
      <c r="AX383" t="str">
        <f>""</f>
        <v/>
      </c>
      <c r="AY383">
        <v>2015</v>
      </c>
      <c r="AZ383">
        <v>0</v>
      </c>
      <c r="BA383">
        <v>0</v>
      </c>
      <c r="BB383">
        <v>13180</v>
      </c>
      <c r="BC383">
        <v>0</v>
      </c>
      <c r="BD383">
        <v>0</v>
      </c>
      <c r="BE383">
        <v>0</v>
      </c>
    </row>
    <row r="384" spans="1:57" x14ac:dyDescent="0.2">
      <c r="A384">
        <v>1812200820</v>
      </c>
      <c r="B384" t="s">
        <v>461</v>
      </c>
      <c r="C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300</v>
      </c>
      <c r="Z384" t="s">
        <v>447</v>
      </c>
      <c r="AA384">
        <v>0</v>
      </c>
      <c r="AB384" t="str">
        <f>""</f>
        <v/>
      </c>
      <c r="AC384">
        <v>0</v>
      </c>
      <c r="AD384" t="str">
        <f>""</f>
        <v/>
      </c>
      <c r="AE384">
        <v>0</v>
      </c>
      <c r="AF384" t="str">
        <f>""</f>
        <v/>
      </c>
      <c r="AG384">
        <v>0</v>
      </c>
      <c r="AH384" t="str">
        <f>""</f>
        <v/>
      </c>
      <c r="AI384">
        <v>0</v>
      </c>
      <c r="AJ384" t="str">
        <f>""</f>
        <v/>
      </c>
      <c r="AK384">
        <v>0</v>
      </c>
      <c r="AL384" t="str">
        <f>""</f>
        <v/>
      </c>
      <c r="AM384">
        <v>0</v>
      </c>
      <c r="AN384" t="str">
        <f>""</f>
        <v/>
      </c>
      <c r="AO384">
        <v>0</v>
      </c>
      <c r="AP384" t="str">
        <f>""</f>
        <v/>
      </c>
      <c r="AQ384">
        <v>0</v>
      </c>
      <c r="AR384" t="str">
        <f>""</f>
        <v/>
      </c>
      <c r="AS384">
        <v>0</v>
      </c>
      <c r="AT384" t="str">
        <f>""</f>
        <v/>
      </c>
      <c r="AU384" t="s">
        <v>56</v>
      </c>
      <c r="AV384" t="s">
        <v>57</v>
      </c>
      <c r="AW384">
        <v>0</v>
      </c>
      <c r="AX384" t="str">
        <f>""</f>
        <v/>
      </c>
      <c r="AY384">
        <v>2015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</row>
    <row r="385" spans="1:57" x14ac:dyDescent="0.2">
      <c r="A385">
        <v>1812201110</v>
      </c>
      <c r="B385" t="s">
        <v>462</v>
      </c>
      <c r="C385" s="2">
        <v>333000</v>
      </c>
      <c r="D385" s="2"/>
      <c r="E385" s="2"/>
      <c r="F385" s="2"/>
      <c r="G385" s="1">
        <v>321867.49</v>
      </c>
      <c r="H385">
        <v>0</v>
      </c>
      <c r="I385" s="1">
        <v>321867.49</v>
      </c>
      <c r="J385" s="1">
        <v>11132.51</v>
      </c>
      <c r="K385">
        <v>96.65</v>
      </c>
      <c r="L385" s="2">
        <v>333000</v>
      </c>
      <c r="M385" s="1">
        <v>321867.49</v>
      </c>
      <c r="N385">
        <v>0</v>
      </c>
      <c r="O385" s="1">
        <v>321867.49</v>
      </c>
      <c r="P385" s="1">
        <v>11132.51</v>
      </c>
      <c r="Q385">
        <v>96.65</v>
      </c>
      <c r="R385">
        <v>0</v>
      </c>
      <c r="S385">
        <v>0</v>
      </c>
      <c r="T385">
        <v>0</v>
      </c>
      <c r="U385" s="2">
        <v>333000</v>
      </c>
      <c r="V385" s="1">
        <v>11132.51</v>
      </c>
      <c r="W385" s="2">
        <v>333000</v>
      </c>
      <c r="X385" s="1">
        <v>11132.51</v>
      </c>
      <c r="Y385">
        <v>0</v>
      </c>
      <c r="Z385" t="str">
        <f>""</f>
        <v/>
      </c>
      <c r="AA385">
        <v>0</v>
      </c>
      <c r="AB385" t="str">
        <f>""</f>
        <v/>
      </c>
      <c r="AC385">
        <v>0</v>
      </c>
      <c r="AD385" t="str">
        <f>""</f>
        <v/>
      </c>
      <c r="AE385">
        <v>0</v>
      </c>
      <c r="AF385" t="str">
        <f>""</f>
        <v/>
      </c>
      <c r="AG385">
        <v>0</v>
      </c>
      <c r="AH385" t="str">
        <f>""</f>
        <v/>
      </c>
      <c r="AI385">
        <v>0</v>
      </c>
      <c r="AJ385" t="str">
        <f>""</f>
        <v/>
      </c>
      <c r="AK385">
        <v>0</v>
      </c>
      <c r="AL385" t="str">
        <f>""</f>
        <v/>
      </c>
      <c r="AM385">
        <v>0</v>
      </c>
      <c r="AN385" t="str">
        <f>""</f>
        <v/>
      </c>
      <c r="AO385">
        <v>0</v>
      </c>
      <c r="AP385" t="str">
        <f>""</f>
        <v/>
      </c>
      <c r="AQ385">
        <v>0</v>
      </c>
      <c r="AR385" t="str">
        <f>""</f>
        <v/>
      </c>
      <c r="AS385">
        <v>0</v>
      </c>
      <c r="AT385" t="str">
        <f>""</f>
        <v/>
      </c>
      <c r="AU385" t="s">
        <v>56</v>
      </c>
      <c r="AV385" t="s">
        <v>57</v>
      </c>
      <c r="AW385">
        <v>0</v>
      </c>
      <c r="AX385" t="str">
        <f>""</f>
        <v/>
      </c>
      <c r="AY385">
        <v>2015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</row>
    <row r="386" spans="1:57" x14ac:dyDescent="0.2">
      <c r="A386">
        <v>1812202110</v>
      </c>
      <c r="B386" t="s">
        <v>463</v>
      </c>
      <c r="C386" s="2">
        <v>390000</v>
      </c>
      <c r="D386" s="2"/>
      <c r="E386" s="2"/>
      <c r="F386" s="2"/>
      <c r="G386" s="1">
        <v>411466.82</v>
      </c>
      <c r="H386">
        <v>0</v>
      </c>
      <c r="I386" s="1">
        <v>411466.82</v>
      </c>
      <c r="J386" s="1">
        <v>-21466.82</v>
      </c>
      <c r="K386">
        <v>105.5</v>
      </c>
      <c r="L386" s="2">
        <v>390000</v>
      </c>
      <c r="M386" s="1">
        <v>411466.82</v>
      </c>
      <c r="N386">
        <v>0</v>
      </c>
      <c r="O386" s="1">
        <v>411466.82</v>
      </c>
      <c r="P386" s="1">
        <v>-21466.82</v>
      </c>
      <c r="Q386">
        <v>105.5</v>
      </c>
      <c r="R386">
        <v>0</v>
      </c>
      <c r="S386">
        <v>0</v>
      </c>
      <c r="T386">
        <v>0</v>
      </c>
      <c r="U386" s="2">
        <v>390000</v>
      </c>
      <c r="V386" s="1">
        <v>-21466.82</v>
      </c>
      <c r="W386" s="2">
        <v>390000</v>
      </c>
      <c r="X386" s="1">
        <v>-21466.82</v>
      </c>
      <c r="Y386">
        <v>0</v>
      </c>
      <c r="Z386" t="str">
        <f>""</f>
        <v/>
      </c>
      <c r="AA386">
        <v>0</v>
      </c>
      <c r="AB386" t="str">
        <f>""</f>
        <v/>
      </c>
      <c r="AC386">
        <v>0</v>
      </c>
      <c r="AD386" t="str">
        <f>""</f>
        <v/>
      </c>
      <c r="AE386">
        <v>0</v>
      </c>
      <c r="AF386" t="str">
        <f>""</f>
        <v/>
      </c>
      <c r="AG386">
        <v>0</v>
      </c>
      <c r="AH386" t="str">
        <f>""</f>
        <v/>
      </c>
      <c r="AI386">
        <v>0</v>
      </c>
      <c r="AJ386" t="str">
        <f>""</f>
        <v/>
      </c>
      <c r="AK386">
        <v>0</v>
      </c>
      <c r="AL386" t="str">
        <f>""</f>
        <v/>
      </c>
      <c r="AM386">
        <v>0</v>
      </c>
      <c r="AN386" t="str">
        <f>""</f>
        <v/>
      </c>
      <c r="AO386">
        <v>0</v>
      </c>
      <c r="AP386" t="str">
        <f>""</f>
        <v/>
      </c>
      <c r="AQ386">
        <v>0</v>
      </c>
      <c r="AR386" t="str">
        <f>""</f>
        <v/>
      </c>
      <c r="AS386">
        <v>0</v>
      </c>
      <c r="AT386" t="str">
        <f>""</f>
        <v/>
      </c>
      <c r="AU386" t="s">
        <v>56</v>
      </c>
      <c r="AV386" t="s">
        <v>57</v>
      </c>
      <c r="AW386">
        <v>0</v>
      </c>
      <c r="AX386" t="str">
        <f>""</f>
        <v/>
      </c>
      <c r="AY386">
        <v>2015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</row>
    <row r="387" spans="1:57" x14ac:dyDescent="0.2">
      <c r="A387">
        <v>1812203110</v>
      </c>
      <c r="B387" t="s">
        <v>464</v>
      </c>
      <c r="C387" s="2">
        <v>374000</v>
      </c>
      <c r="D387" s="2"/>
      <c r="E387" s="2"/>
      <c r="F387" s="2"/>
      <c r="G387" s="1">
        <v>365867.97</v>
      </c>
      <c r="H387">
        <v>0</v>
      </c>
      <c r="I387" s="1">
        <v>365867.97</v>
      </c>
      <c r="J387" s="1">
        <v>8132.03</v>
      </c>
      <c r="K387">
        <v>97.82</v>
      </c>
      <c r="L387" s="2">
        <v>374000</v>
      </c>
      <c r="M387" s="1">
        <v>365867.97</v>
      </c>
      <c r="N387">
        <v>0</v>
      </c>
      <c r="O387" s="1">
        <v>365867.97</v>
      </c>
      <c r="P387" s="1">
        <v>8132.03</v>
      </c>
      <c r="Q387">
        <v>97.82</v>
      </c>
      <c r="R387">
        <v>0</v>
      </c>
      <c r="S387">
        <v>0</v>
      </c>
      <c r="T387">
        <v>0</v>
      </c>
      <c r="U387" s="2">
        <v>374000</v>
      </c>
      <c r="V387" s="1">
        <v>8132.03</v>
      </c>
      <c r="W387" s="2">
        <v>374000</v>
      </c>
      <c r="X387" s="1">
        <v>8132.03</v>
      </c>
      <c r="Y387">
        <v>0</v>
      </c>
      <c r="Z387" t="str">
        <f>""</f>
        <v/>
      </c>
      <c r="AA387">
        <v>0</v>
      </c>
      <c r="AB387" t="str">
        <f>""</f>
        <v/>
      </c>
      <c r="AC387">
        <v>0</v>
      </c>
      <c r="AD387" t="str">
        <f>""</f>
        <v/>
      </c>
      <c r="AE387">
        <v>0</v>
      </c>
      <c r="AF387" t="str">
        <f>""</f>
        <v/>
      </c>
      <c r="AG387">
        <v>0</v>
      </c>
      <c r="AH387" t="str">
        <f>""</f>
        <v/>
      </c>
      <c r="AI387">
        <v>0</v>
      </c>
      <c r="AJ387" t="str">
        <f>""</f>
        <v/>
      </c>
      <c r="AK387">
        <v>0</v>
      </c>
      <c r="AL387" t="str">
        <f>""</f>
        <v/>
      </c>
      <c r="AM387">
        <v>0</v>
      </c>
      <c r="AN387" t="str">
        <f>""</f>
        <v/>
      </c>
      <c r="AO387">
        <v>0</v>
      </c>
      <c r="AP387" t="str">
        <f>""</f>
        <v/>
      </c>
      <c r="AQ387">
        <v>0</v>
      </c>
      <c r="AR387" t="str">
        <f>""</f>
        <v/>
      </c>
      <c r="AS387">
        <v>0</v>
      </c>
      <c r="AT387" t="str">
        <f>""</f>
        <v/>
      </c>
      <c r="AU387" t="s">
        <v>56</v>
      </c>
      <c r="AV387" t="s">
        <v>57</v>
      </c>
      <c r="AW387">
        <v>0</v>
      </c>
      <c r="AX387" t="str">
        <f>""</f>
        <v/>
      </c>
      <c r="AY387">
        <v>2015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</row>
    <row r="388" spans="1:57" x14ac:dyDescent="0.2">
      <c r="A388">
        <v>1812204110</v>
      </c>
      <c r="B388" t="s">
        <v>465</v>
      </c>
      <c r="C388" s="2">
        <v>229000</v>
      </c>
      <c r="D388" s="2"/>
      <c r="E388" s="2"/>
      <c r="F388" s="2"/>
      <c r="G388" s="1">
        <v>221086.5</v>
      </c>
      <c r="H388">
        <v>0</v>
      </c>
      <c r="I388" s="1">
        <v>221086.5</v>
      </c>
      <c r="J388" s="1">
        <v>7913.5</v>
      </c>
      <c r="K388">
        <v>96.54</v>
      </c>
      <c r="L388" s="2">
        <v>229000</v>
      </c>
      <c r="M388" s="1">
        <v>221086.5</v>
      </c>
      <c r="N388">
        <v>0</v>
      </c>
      <c r="O388" s="1">
        <v>221086.5</v>
      </c>
      <c r="P388" s="1">
        <v>7913.5</v>
      </c>
      <c r="Q388">
        <v>96.54</v>
      </c>
      <c r="R388">
        <v>0</v>
      </c>
      <c r="S388">
        <v>0</v>
      </c>
      <c r="T388">
        <v>0</v>
      </c>
      <c r="U388" s="2">
        <v>229000</v>
      </c>
      <c r="V388" s="1">
        <v>7913.5</v>
      </c>
      <c r="W388" s="2">
        <v>229000</v>
      </c>
      <c r="X388" s="1">
        <v>7913.5</v>
      </c>
      <c r="Y388">
        <v>0</v>
      </c>
      <c r="Z388" t="str">
        <f>""</f>
        <v/>
      </c>
      <c r="AA388">
        <v>0</v>
      </c>
      <c r="AB388" t="str">
        <f>""</f>
        <v/>
      </c>
      <c r="AC388">
        <v>0</v>
      </c>
      <c r="AD388" t="str">
        <f>""</f>
        <v/>
      </c>
      <c r="AE388">
        <v>0</v>
      </c>
      <c r="AF388" t="str">
        <f>""</f>
        <v/>
      </c>
      <c r="AG388">
        <v>0</v>
      </c>
      <c r="AH388" t="str">
        <f>""</f>
        <v/>
      </c>
      <c r="AI388">
        <v>0</v>
      </c>
      <c r="AJ388" t="str">
        <f>""</f>
        <v/>
      </c>
      <c r="AK388">
        <v>0</v>
      </c>
      <c r="AL388" t="str">
        <f>""</f>
        <v/>
      </c>
      <c r="AM388">
        <v>0</v>
      </c>
      <c r="AN388" t="str">
        <f>""</f>
        <v/>
      </c>
      <c r="AO388">
        <v>0</v>
      </c>
      <c r="AP388" t="str">
        <f>""</f>
        <v/>
      </c>
      <c r="AQ388">
        <v>0</v>
      </c>
      <c r="AR388" t="str">
        <f>""</f>
        <v/>
      </c>
      <c r="AS388">
        <v>0</v>
      </c>
      <c r="AT388" t="str">
        <f>""</f>
        <v/>
      </c>
      <c r="AU388" t="s">
        <v>56</v>
      </c>
      <c r="AV388" t="s">
        <v>57</v>
      </c>
      <c r="AW388">
        <v>0</v>
      </c>
      <c r="AX388" t="str">
        <f>""</f>
        <v/>
      </c>
      <c r="AY388">
        <v>2015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</row>
    <row r="389" spans="1:57" x14ac:dyDescent="0.2">
      <c r="A389">
        <v>1812205110</v>
      </c>
      <c r="B389" t="s">
        <v>466</v>
      </c>
      <c r="C389" s="2">
        <v>211000</v>
      </c>
      <c r="D389" s="2"/>
      <c r="E389" s="2"/>
      <c r="F389" s="2"/>
      <c r="G389" s="1">
        <v>202685</v>
      </c>
      <c r="H389">
        <v>0</v>
      </c>
      <c r="I389" s="1">
        <v>202685</v>
      </c>
      <c r="J389" s="1">
        <v>8315</v>
      </c>
      <c r="K389">
        <v>96.05</v>
      </c>
      <c r="L389" s="2">
        <v>211000</v>
      </c>
      <c r="M389" s="1">
        <v>202685</v>
      </c>
      <c r="N389">
        <v>0</v>
      </c>
      <c r="O389" s="1">
        <v>202685</v>
      </c>
      <c r="P389" s="1">
        <v>8315</v>
      </c>
      <c r="Q389">
        <v>96.05</v>
      </c>
      <c r="R389">
        <v>0</v>
      </c>
      <c r="S389">
        <v>0</v>
      </c>
      <c r="T389">
        <v>0</v>
      </c>
      <c r="U389" s="2">
        <v>211000</v>
      </c>
      <c r="V389" s="1">
        <v>8315</v>
      </c>
      <c r="W389" s="2">
        <v>211000</v>
      </c>
      <c r="X389" s="1">
        <v>8315</v>
      </c>
      <c r="Y389">
        <v>0</v>
      </c>
      <c r="Z389" t="str">
        <f>""</f>
        <v/>
      </c>
      <c r="AA389">
        <v>0</v>
      </c>
      <c r="AB389" t="str">
        <f>""</f>
        <v/>
      </c>
      <c r="AC389">
        <v>0</v>
      </c>
      <c r="AD389" t="str">
        <f>""</f>
        <v/>
      </c>
      <c r="AE389">
        <v>0</v>
      </c>
      <c r="AF389" t="str">
        <f>""</f>
        <v/>
      </c>
      <c r="AG389">
        <v>0</v>
      </c>
      <c r="AH389" t="str">
        <f>""</f>
        <v/>
      </c>
      <c r="AI389">
        <v>0</v>
      </c>
      <c r="AJ389" t="str">
        <f>""</f>
        <v/>
      </c>
      <c r="AK389">
        <v>0</v>
      </c>
      <c r="AL389" t="str">
        <f>""</f>
        <v/>
      </c>
      <c r="AM389">
        <v>0</v>
      </c>
      <c r="AN389" t="str">
        <f>""</f>
        <v/>
      </c>
      <c r="AO389">
        <v>0</v>
      </c>
      <c r="AP389" t="str">
        <f>""</f>
        <v/>
      </c>
      <c r="AQ389">
        <v>0</v>
      </c>
      <c r="AR389" t="str">
        <f>""</f>
        <v/>
      </c>
      <c r="AS389">
        <v>0</v>
      </c>
      <c r="AT389" t="str">
        <f>""</f>
        <v/>
      </c>
      <c r="AU389" t="s">
        <v>56</v>
      </c>
      <c r="AV389" t="s">
        <v>57</v>
      </c>
      <c r="AW389">
        <v>0</v>
      </c>
      <c r="AX389" t="str">
        <f>""</f>
        <v/>
      </c>
      <c r="AY389">
        <v>2015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</row>
    <row r="390" spans="1:57" x14ac:dyDescent="0.2">
      <c r="A390">
        <v>1812206110</v>
      </c>
      <c r="B390" t="s">
        <v>467</v>
      </c>
      <c r="C390" s="2">
        <v>254000</v>
      </c>
      <c r="D390" s="2"/>
      <c r="E390" s="2"/>
      <c r="F390" s="2"/>
      <c r="G390" s="1">
        <v>249171.67</v>
      </c>
      <c r="H390">
        <v>0</v>
      </c>
      <c r="I390" s="1">
        <v>249171.67</v>
      </c>
      <c r="J390" s="1">
        <v>4828.33</v>
      </c>
      <c r="K390">
        <v>98.09</v>
      </c>
      <c r="L390" s="2">
        <v>254000</v>
      </c>
      <c r="M390" s="1">
        <v>249171.67</v>
      </c>
      <c r="N390">
        <v>0</v>
      </c>
      <c r="O390" s="1">
        <v>249171.67</v>
      </c>
      <c r="P390" s="1">
        <v>4828.33</v>
      </c>
      <c r="Q390">
        <v>98.09</v>
      </c>
      <c r="R390">
        <v>0</v>
      </c>
      <c r="S390">
        <v>0</v>
      </c>
      <c r="T390">
        <v>0</v>
      </c>
      <c r="U390" s="2">
        <v>254000</v>
      </c>
      <c r="V390" s="1">
        <v>4828.33</v>
      </c>
      <c r="W390" s="2">
        <v>254000</v>
      </c>
      <c r="X390" s="1">
        <v>4828.33</v>
      </c>
      <c r="Y390">
        <v>0</v>
      </c>
      <c r="Z390" t="str">
        <f>""</f>
        <v/>
      </c>
      <c r="AA390">
        <v>0</v>
      </c>
      <c r="AB390" t="str">
        <f>""</f>
        <v/>
      </c>
      <c r="AC390">
        <v>0</v>
      </c>
      <c r="AD390" t="str">
        <f>""</f>
        <v/>
      </c>
      <c r="AE390">
        <v>0</v>
      </c>
      <c r="AF390" t="str">
        <f>""</f>
        <v/>
      </c>
      <c r="AG390">
        <v>0</v>
      </c>
      <c r="AH390" t="str">
        <f>""</f>
        <v/>
      </c>
      <c r="AI390">
        <v>0</v>
      </c>
      <c r="AJ390" t="str">
        <f>""</f>
        <v/>
      </c>
      <c r="AK390">
        <v>0</v>
      </c>
      <c r="AL390" t="str">
        <f>""</f>
        <v/>
      </c>
      <c r="AM390">
        <v>0</v>
      </c>
      <c r="AN390" t="str">
        <f>""</f>
        <v/>
      </c>
      <c r="AO390">
        <v>0</v>
      </c>
      <c r="AP390" t="str">
        <f>""</f>
        <v/>
      </c>
      <c r="AQ390">
        <v>0</v>
      </c>
      <c r="AR390" t="str">
        <f>""</f>
        <v/>
      </c>
      <c r="AS390">
        <v>0</v>
      </c>
      <c r="AT390" t="str">
        <f>""</f>
        <v/>
      </c>
      <c r="AU390" t="s">
        <v>56</v>
      </c>
      <c r="AV390" t="s">
        <v>57</v>
      </c>
      <c r="AW390">
        <v>0</v>
      </c>
      <c r="AX390" t="str">
        <f>""</f>
        <v/>
      </c>
      <c r="AY390">
        <v>2015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</row>
    <row r="391" spans="1:57" x14ac:dyDescent="0.2">
      <c r="A391">
        <v>1812207110</v>
      </c>
      <c r="B391" t="s">
        <v>468</v>
      </c>
      <c r="C391" s="2">
        <v>201000</v>
      </c>
      <c r="D391" s="2"/>
      <c r="E391" s="2"/>
      <c r="F391" s="2"/>
      <c r="G391" s="1">
        <v>193053.8</v>
      </c>
      <c r="H391">
        <v>0</v>
      </c>
      <c r="I391" s="1">
        <v>193053.8</v>
      </c>
      <c r="J391" s="1">
        <v>7946.2</v>
      </c>
      <c r="K391">
        <v>96.04</v>
      </c>
      <c r="L391" s="2">
        <v>201000</v>
      </c>
      <c r="M391" s="1">
        <v>193053.8</v>
      </c>
      <c r="N391">
        <v>0</v>
      </c>
      <c r="O391" s="1">
        <v>193053.8</v>
      </c>
      <c r="P391" s="1">
        <v>7946.2</v>
      </c>
      <c r="Q391">
        <v>96.04</v>
      </c>
      <c r="R391">
        <v>0</v>
      </c>
      <c r="S391">
        <v>0</v>
      </c>
      <c r="T391">
        <v>0</v>
      </c>
      <c r="U391" s="2">
        <v>201000</v>
      </c>
      <c r="V391" s="1">
        <v>7946.2</v>
      </c>
      <c r="W391" s="2">
        <v>201000</v>
      </c>
      <c r="X391" s="1">
        <v>7946.2</v>
      </c>
      <c r="Y391">
        <v>0</v>
      </c>
      <c r="Z391" t="str">
        <f>""</f>
        <v/>
      </c>
      <c r="AA391">
        <v>0</v>
      </c>
      <c r="AB391" t="str">
        <f>""</f>
        <v/>
      </c>
      <c r="AC391">
        <v>0</v>
      </c>
      <c r="AD391" t="str">
        <f>""</f>
        <v/>
      </c>
      <c r="AE391">
        <v>0</v>
      </c>
      <c r="AF391" t="str">
        <f>""</f>
        <v/>
      </c>
      <c r="AG391">
        <v>0</v>
      </c>
      <c r="AH391" t="str">
        <f>""</f>
        <v/>
      </c>
      <c r="AI391">
        <v>0</v>
      </c>
      <c r="AJ391" t="str">
        <f>""</f>
        <v/>
      </c>
      <c r="AK391">
        <v>0</v>
      </c>
      <c r="AL391" t="str">
        <f>""</f>
        <v/>
      </c>
      <c r="AM391">
        <v>0</v>
      </c>
      <c r="AN391" t="str">
        <f>""</f>
        <v/>
      </c>
      <c r="AO391">
        <v>0</v>
      </c>
      <c r="AP391" t="str">
        <f>""</f>
        <v/>
      </c>
      <c r="AQ391">
        <v>0</v>
      </c>
      <c r="AR391" t="str">
        <f>""</f>
        <v/>
      </c>
      <c r="AS391">
        <v>0</v>
      </c>
      <c r="AT391" t="str">
        <f>""</f>
        <v/>
      </c>
      <c r="AU391" t="s">
        <v>56</v>
      </c>
      <c r="AV391" t="s">
        <v>57</v>
      </c>
      <c r="AW391">
        <v>0</v>
      </c>
      <c r="AX391" t="str">
        <f>""</f>
        <v/>
      </c>
      <c r="AY391">
        <v>2015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</row>
    <row r="392" spans="1:57" x14ac:dyDescent="0.2">
      <c r="A392">
        <v>1812208110</v>
      </c>
      <c r="B392" t="s">
        <v>469</v>
      </c>
      <c r="C392" s="2">
        <v>367000</v>
      </c>
      <c r="D392" s="2"/>
      <c r="E392" s="2"/>
      <c r="F392" s="2"/>
      <c r="G392" s="1">
        <v>358426.01</v>
      </c>
      <c r="H392">
        <v>0</v>
      </c>
      <c r="I392" s="1">
        <v>358426.01</v>
      </c>
      <c r="J392" s="1">
        <v>8573.99</v>
      </c>
      <c r="K392">
        <v>97.66</v>
      </c>
      <c r="L392" s="2">
        <v>367000</v>
      </c>
      <c r="M392" s="1">
        <v>358426.01</v>
      </c>
      <c r="N392">
        <v>0</v>
      </c>
      <c r="O392" s="1">
        <v>358426.01</v>
      </c>
      <c r="P392" s="1">
        <v>8573.99</v>
      </c>
      <c r="Q392">
        <v>97.66</v>
      </c>
      <c r="R392">
        <v>0</v>
      </c>
      <c r="S392">
        <v>0</v>
      </c>
      <c r="T392">
        <v>0</v>
      </c>
      <c r="U392" s="2">
        <v>367000</v>
      </c>
      <c r="V392" s="1">
        <v>8573.99</v>
      </c>
      <c r="W392" s="2">
        <v>367000</v>
      </c>
      <c r="X392" s="1">
        <v>8573.99</v>
      </c>
      <c r="Y392">
        <v>0</v>
      </c>
      <c r="Z392" t="str">
        <f>""</f>
        <v/>
      </c>
      <c r="AA392">
        <v>0</v>
      </c>
      <c r="AB392" t="str">
        <f>""</f>
        <v/>
      </c>
      <c r="AC392">
        <v>0</v>
      </c>
      <c r="AD392" t="str">
        <f>""</f>
        <v/>
      </c>
      <c r="AE392">
        <v>0</v>
      </c>
      <c r="AF392" t="str">
        <f>""</f>
        <v/>
      </c>
      <c r="AG392">
        <v>0</v>
      </c>
      <c r="AH392" t="str">
        <f>""</f>
        <v/>
      </c>
      <c r="AI392">
        <v>0</v>
      </c>
      <c r="AJ392" t="str">
        <f>""</f>
        <v/>
      </c>
      <c r="AK392">
        <v>0</v>
      </c>
      <c r="AL392" t="str">
        <f>""</f>
        <v/>
      </c>
      <c r="AM392">
        <v>0</v>
      </c>
      <c r="AN392" t="str">
        <f>""</f>
        <v/>
      </c>
      <c r="AO392">
        <v>0</v>
      </c>
      <c r="AP392" t="str">
        <f>""</f>
        <v/>
      </c>
      <c r="AQ392">
        <v>0</v>
      </c>
      <c r="AR392" t="str">
        <f>""</f>
        <v/>
      </c>
      <c r="AS392">
        <v>0</v>
      </c>
      <c r="AT392" t="str">
        <f>""</f>
        <v/>
      </c>
      <c r="AU392" t="s">
        <v>56</v>
      </c>
      <c r="AV392" t="s">
        <v>57</v>
      </c>
      <c r="AW392">
        <v>0</v>
      </c>
      <c r="AX392" t="str">
        <f>""</f>
        <v/>
      </c>
      <c r="AY392">
        <v>2015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</row>
    <row r="393" spans="1:57" x14ac:dyDescent="0.2">
      <c r="A393">
        <v>1812209110</v>
      </c>
      <c r="B393" t="s">
        <v>470</v>
      </c>
      <c r="C393" s="2">
        <v>225000</v>
      </c>
      <c r="D393" s="2"/>
      <c r="E393" s="2"/>
      <c r="F393" s="2"/>
      <c r="G393" s="1">
        <v>226431.3</v>
      </c>
      <c r="H393">
        <v>0</v>
      </c>
      <c r="I393" s="1">
        <v>226431.3</v>
      </c>
      <c r="J393" s="1">
        <v>-1431.3</v>
      </c>
      <c r="K393">
        <v>100.63</v>
      </c>
      <c r="L393" s="2">
        <v>225000</v>
      </c>
      <c r="M393" s="1">
        <v>226431.3</v>
      </c>
      <c r="N393">
        <v>0</v>
      </c>
      <c r="O393" s="1">
        <v>226431.3</v>
      </c>
      <c r="P393" s="1">
        <v>-1431.3</v>
      </c>
      <c r="Q393">
        <v>100.63</v>
      </c>
      <c r="R393">
        <v>0</v>
      </c>
      <c r="S393">
        <v>0</v>
      </c>
      <c r="T393">
        <v>0</v>
      </c>
      <c r="U393" s="2">
        <v>225000</v>
      </c>
      <c r="V393" s="1">
        <v>-1431.3</v>
      </c>
      <c r="W393" s="2">
        <v>225000</v>
      </c>
      <c r="X393" s="1">
        <v>-1431.3</v>
      </c>
      <c r="Y393">
        <v>0</v>
      </c>
      <c r="Z393" t="str">
        <f>""</f>
        <v/>
      </c>
      <c r="AA393">
        <v>0</v>
      </c>
      <c r="AB393" t="str">
        <f>""</f>
        <v/>
      </c>
      <c r="AC393">
        <v>0</v>
      </c>
      <c r="AD393" t="str">
        <f>""</f>
        <v/>
      </c>
      <c r="AE393">
        <v>0</v>
      </c>
      <c r="AF393" t="str">
        <f>""</f>
        <v/>
      </c>
      <c r="AG393">
        <v>0</v>
      </c>
      <c r="AH393" t="str">
        <f>""</f>
        <v/>
      </c>
      <c r="AI393">
        <v>0</v>
      </c>
      <c r="AJ393" t="str">
        <f>""</f>
        <v/>
      </c>
      <c r="AK393">
        <v>0</v>
      </c>
      <c r="AL393" t="str">
        <f>""</f>
        <v/>
      </c>
      <c r="AM393">
        <v>0</v>
      </c>
      <c r="AN393" t="str">
        <f>""</f>
        <v/>
      </c>
      <c r="AO393">
        <v>0</v>
      </c>
      <c r="AP393" t="str">
        <f>""</f>
        <v/>
      </c>
      <c r="AQ393">
        <v>0</v>
      </c>
      <c r="AR393" t="str">
        <f>""</f>
        <v/>
      </c>
      <c r="AS393">
        <v>0</v>
      </c>
      <c r="AT393" t="str">
        <f>""</f>
        <v/>
      </c>
      <c r="AU393" t="s">
        <v>56</v>
      </c>
      <c r="AV393" t="s">
        <v>57</v>
      </c>
      <c r="AW393">
        <v>0</v>
      </c>
      <c r="AX393" t="str">
        <f>""</f>
        <v/>
      </c>
      <c r="AY393">
        <v>2015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</row>
    <row r="394" spans="1:57" x14ac:dyDescent="0.2">
      <c r="A394">
        <v>1812210110</v>
      </c>
      <c r="B394" t="s">
        <v>471</v>
      </c>
      <c r="C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 t="str">
        <f>""</f>
        <v/>
      </c>
      <c r="AA394">
        <v>0</v>
      </c>
      <c r="AB394" t="str">
        <f>""</f>
        <v/>
      </c>
      <c r="AC394">
        <v>0</v>
      </c>
      <c r="AD394" t="str">
        <f>""</f>
        <v/>
      </c>
      <c r="AE394">
        <v>0</v>
      </c>
      <c r="AF394" t="str">
        <f>""</f>
        <v/>
      </c>
      <c r="AG394">
        <v>0</v>
      </c>
      <c r="AH394" t="str">
        <f>""</f>
        <v/>
      </c>
      <c r="AI394">
        <v>0</v>
      </c>
      <c r="AJ394" t="str">
        <f>""</f>
        <v/>
      </c>
      <c r="AK394">
        <v>0</v>
      </c>
      <c r="AL394" t="str">
        <f>""</f>
        <v/>
      </c>
      <c r="AM394">
        <v>0</v>
      </c>
      <c r="AN394" t="str">
        <f>""</f>
        <v/>
      </c>
      <c r="AO394">
        <v>0</v>
      </c>
      <c r="AP394" t="str">
        <f>""</f>
        <v/>
      </c>
      <c r="AQ394">
        <v>0</v>
      </c>
      <c r="AR394" t="str">
        <f>""</f>
        <v/>
      </c>
      <c r="AS394">
        <v>0</v>
      </c>
      <c r="AT394" t="str">
        <f>""</f>
        <v/>
      </c>
      <c r="AU394" t="s">
        <v>56</v>
      </c>
      <c r="AV394" t="s">
        <v>57</v>
      </c>
      <c r="AW394">
        <v>0</v>
      </c>
      <c r="AX394" t="str">
        <f>""</f>
        <v/>
      </c>
      <c r="AY394">
        <v>2015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</row>
    <row r="395" spans="1:57" x14ac:dyDescent="0.2">
      <c r="A395">
        <v>1812300110</v>
      </c>
      <c r="B395" t="s">
        <v>472</v>
      </c>
      <c r="C395" s="2">
        <v>3250000</v>
      </c>
      <c r="D395" s="2"/>
      <c r="E395" s="2"/>
      <c r="F395" s="2"/>
      <c r="G395" s="1">
        <v>3375088.65</v>
      </c>
      <c r="H395">
        <v>0</v>
      </c>
      <c r="I395" s="1">
        <v>3375088.65</v>
      </c>
      <c r="J395" s="1">
        <v>-125088.65</v>
      </c>
      <c r="K395">
        <v>103.84</v>
      </c>
      <c r="L395" s="2">
        <v>3250000</v>
      </c>
      <c r="M395" s="1">
        <v>3375088.65</v>
      </c>
      <c r="N395">
        <v>0</v>
      </c>
      <c r="O395" s="1">
        <v>3375088.65</v>
      </c>
      <c r="P395" s="1">
        <v>-125088.65</v>
      </c>
      <c r="Q395">
        <v>103.84</v>
      </c>
      <c r="R395">
        <v>0</v>
      </c>
      <c r="S395">
        <v>0</v>
      </c>
      <c r="T395">
        <v>0</v>
      </c>
      <c r="U395" s="2">
        <v>3250000</v>
      </c>
      <c r="V395" s="1">
        <v>-125088.65</v>
      </c>
      <c r="W395" s="2">
        <v>3250000</v>
      </c>
      <c r="X395" s="1">
        <v>-125088.65</v>
      </c>
      <c r="Y395">
        <v>300</v>
      </c>
      <c r="Z395" t="s">
        <v>447</v>
      </c>
      <c r="AA395">
        <v>0</v>
      </c>
      <c r="AB395" t="str">
        <f>""</f>
        <v/>
      </c>
      <c r="AC395">
        <v>0</v>
      </c>
      <c r="AD395" t="str">
        <f>""</f>
        <v/>
      </c>
      <c r="AE395">
        <v>0</v>
      </c>
      <c r="AF395" t="str">
        <f>""</f>
        <v/>
      </c>
      <c r="AG395">
        <v>0</v>
      </c>
      <c r="AH395" t="str">
        <f>""</f>
        <v/>
      </c>
      <c r="AI395">
        <v>0</v>
      </c>
      <c r="AJ395" t="str">
        <f>""</f>
        <v/>
      </c>
      <c r="AK395">
        <v>0</v>
      </c>
      <c r="AL395" t="str">
        <f>""</f>
        <v/>
      </c>
      <c r="AM395">
        <v>0</v>
      </c>
      <c r="AN395" t="str">
        <f>""</f>
        <v/>
      </c>
      <c r="AO395">
        <v>0</v>
      </c>
      <c r="AP395" t="str">
        <f>""</f>
        <v/>
      </c>
      <c r="AQ395">
        <v>0</v>
      </c>
      <c r="AR395" t="str">
        <f>""</f>
        <v/>
      </c>
      <c r="AS395">
        <v>0</v>
      </c>
      <c r="AT395" t="str">
        <f>""</f>
        <v/>
      </c>
      <c r="AU395" t="s">
        <v>56</v>
      </c>
      <c r="AV395" t="s">
        <v>57</v>
      </c>
      <c r="AW395">
        <v>0</v>
      </c>
      <c r="AX395" t="str">
        <f>""</f>
        <v/>
      </c>
      <c r="AY395">
        <v>2015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</row>
    <row r="396" spans="1:57" x14ac:dyDescent="0.2">
      <c r="A396">
        <v>1812300111</v>
      </c>
      <c r="B396" t="s">
        <v>473</v>
      </c>
      <c r="C396" s="2">
        <v>200000</v>
      </c>
      <c r="D396" s="2"/>
      <c r="E396" s="2"/>
      <c r="F396" s="2"/>
      <c r="G396">
        <v>0</v>
      </c>
      <c r="H396">
        <v>0</v>
      </c>
      <c r="I396">
        <v>0</v>
      </c>
      <c r="J396" s="1">
        <v>200000</v>
      </c>
      <c r="K396">
        <v>0</v>
      </c>
      <c r="L396" s="2">
        <v>200000</v>
      </c>
      <c r="M396">
        <v>0</v>
      </c>
      <c r="N396">
        <v>0</v>
      </c>
      <c r="O396">
        <v>0</v>
      </c>
      <c r="P396" s="1">
        <v>200000</v>
      </c>
      <c r="Q396">
        <v>0</v>
      </c>
      <c r="R396">
        <v>0</v>
      </c>
      <c r="S396">
        <v>0</v>
      </c>
      <c r="T396">
        <v>0</v>
      </c>
      <c r="U396" s="2">
        <v>200000</v>
      </c>
      <c r="V396" s="1">
        <v>200000</v>
      </c>
      <c r="W396" s="2">
        <v>200000</v>
      </c>
      <c r="X396" s="1">
        <v>200000</v>
      </c>
      <c r="Y396">
        <v>0</v>
      </c>
      <c r="Z396" t="str">
        <f>""</f>
        <v/>
      </c>
      <c r="AA396">
        <v>0</v>
      </c>
      <c r="AB396" t="str">
        <f>""</f>
        <v/>
      </c>
      <c r="AC396">
        <v>0</v>
      </c>
      <c r="AD396" t="str">
        <f>""</f>
        <v/>
      </c>
      <c r="AE396">
        <v>0</v>
      </c>
      <c r="AF396" t="str">
        <f>""</f>
        <v/>
      </c>
      <c r="AG396">
        <v>0</v>
      </c>
      <c r="AH396" t="str">
        <f>""</f>
        <v/>
      </c>
      <c r="AI396">
        <v>0</v>
      </c>
      <c r="AJ396" t="str">
        <f>""</f>
        <v/>
      </c>
      <c r="AK396">
        <v>0</v>
      </c>
      <c r="AL396" t="str">
        <f>""</f>
        <v/>
      </c>
      <c r="AM396">
        <v>0</v>
      </c>
      <c r="AN396" t="str">
        <f>""</f>
        <v/>
      </c>
      <c r="AO396">
        <v>0</v>
      </c>
      <c r="AP396" t="str">
        <f>""</f>
        <v/>
      </c>
      <c r="AQ396">
        <v>0</v>
      </c>
      <c r="AR396" t="str">
        <f>""</f>
        <v/>
      </c>
      <c r="AS396">
        <v>0</v>
      </c>
      <c r="AT396" t="str">
        <f>""</f>
        <v/>
      </c>
      <c r="AU396" t="s">
        <v>56</v>
      </c>
      <c r="AV396" t="s">
        <v>57</v>
      </c>
      <c r="AW396">
        <v>0</v>
      </c>
      <c r="AX396" t="str">
        <f>""</f>
        <v/>
      </c>
      <c r="AY396">
        <v>2015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</row>
    <row r="397" spans="1:57" x14ac:dyDescent="0.2">
      <c r="A397">
        <v>1812300410</v>
      </c>
      <c r="B397" t="s">
        <v>474</v>
      </c>
      <c r="C397" s="2">
        <v>233000</v>
      </c>
      <c r="D397" s="2"/>
      <c r="E397" s="2"/>
      <c r="F397" s="2"/>
      <c r="G397" s="1">
        <v>193905</v>
      </c>
      <c r="H397">
        <v>0</v>
      </c>
      <c r="I397" s="1">
        <v>193905</v>
      </c>
      <c r="J397" s="1">
        <v>39095</v>
      </c>
      <c r="K397">
        <v>83.22</v>
      </c>
      <c r="L397" s="2">
        <v>233000</v>
      </c>
      <c r="M397" s="1">
        <v>193905</v>
      </c>
      <c r="N397">
        <v>0</v>
      </c>
      <c r="O397" s="1">
        <v>193905</v>
      </c>
      <c r="P397" s="1">
        <v>39095</v>
      </c>
      <c r="Q397">
        <v>83.22</v>
      </c>
      <c r="R397">
        <v>0</v>
      </c>
      <c r="S397">
        <v>0</v>
      </c>
      <c r="T397">
        <v>0</v>
      </c>
      <c r="U397" s="2">
        <v>233000</v>
      </c>
      <c r="V397" s="1">
        <v>39095</v>
      </c>
      <c r="W397" s="2">
        <v>233000</v>
      </c>
      <c r="X397" s="1">
        <v>39095</v>
      </c>
      <c r="Y397">
        <v>300</v>
      </c>
      <c r="Z397" t="s">
        <v>447</v>
      </c>
      <c r="AA397">
        <v>0</v>
      </c>
      <c r="AB397" t="str">
        <f>""</f>
        <v/>
      </c>
      <c r="AC397">
        <v>0</v>
      </c>
      <c r="AD397" t="str">
        <f>""</f>
        <v/>
      </c>
      <c r="AE397">
        <v>0</v>
      </c>
      <c r="AF397" t="str">
        <f>""</f>
        <v/>
      </c>
      <c r="AG397">
        <v>0</v>
      </c>
      <c r="AH397" t="str">
        <f>""</f>
        <v/>
      </c>
      <c r="AI397">
        <v>0</v>
      </c>
      <c r="AJ397" t="str">
        <f>""</f>
        <v/>
      </c>
      <c r="AK397">
        <v>0</v>
      </c>
      <c r="AL397" t="str">
        <f>""</f>
        <v/>
      </c>
      <c r="AM397">
        <v>0</v>
      </c>
      <c r="AN397" t="str">
        <f>""</f>
        <v/>
      </c>
      <c r="AO397">
        <v>0</v>
      </c>
      <c r="AP397" t="str">
        <f>""</f>
        <v/>
      </c>
      <c r="AQ397">
        <v>0</v>
      </c>
      <c r="AR397" t="str">
        <f>""</f>
        <v/>
      </c>
      <c r="AS397">
        <v>0</v>
      </c>
      <c r="AT397" t="str">
        <f>""</f>
        <v/>
      </c>
      <c r="AU397" t="s">
        <v>56</v>
      </c>
      <c r="AV397" t="s">
        <v>57</v>
      </c>
      <c r="AW397">
        <v>0</v>
      </c>
      <c r="AX397" t="str">
        <f>""</f>
        <v/>
      </c>
      <c r="AY397">
        <v>2015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</row>
    <row r="398" spans="1:57" x14ac:dyDescent="0.2">
      <c r="A398">
        <v>1812300431</v>
      </c>
      <c r="B398" t="s">
        <v>475</v>
      </c>
      <c r="C398" s="2">
        <v>76000</v>
      </c>
      <c r="D398" s="2"/>
      <c r="E398" s="2"/>
      <c r="F398" s="2"/>
      <c r="G398" s="1">
        <v>111362.16</v>
      </c>
      <c r="H398">
        <v>0</v>
      </c>
      <c r="I398" s="1">
        <v>111362.16</v>
      </c>
      <c r="J398" s="1">
        <v>-35362.160000000003</v>
      </c>
      <c r="K398">
        <v>146.52000000000001</v>
      </c>
      <c r="L398" s="2">
        <v>76000</v>
      </c>
      <c r="M398" s="1">
        <v>111362.16</v>
      </c>
      <c r="N398">
        <v>0</v>
      </c>
      <c r="O398" s="1">
        <v>111362.16</v>
      </c>
      <c r="P398" s="1">
        <v>-35362.160000000003</v>
      </c>
      <c r="Q398">
        <v>146.52000000000001</v>
      </c>
      <c r="R398">
        <v>0</v>
      </c>
      <c r="S398">
        <v>0</v>
      </c>
      <c r="T398">
        <v>0</v>
      </c>
      <c r="U398" s="2">
        <v>76000</v>
      </c>
      <c r="V398" s="1">
        <v>-35362.160000000003</v>
      </c>
      <c r="W398" s="2">
        <v>76000</v>
      </c>
      <c r="X398" s="1">
        <v>-35362.160000000003</v>
      </c>
      <c r="Y398">
        <v>300</v>
      </c>
      <c r="Z398" t="s">
        <v>447</v>
      </c>
      <c r="AA398">
        <v>0</v>
      </c>
      <c r="AB398" t="str">
        <f>""</f>
        <v/>
      </c>
      <c r="AC398">
        <v>0</v>
      </c>
      <c r="AD398" t="str">
        <f>""</f>
        <v/>
      </c>
      <c r="AE398">
        <v>0</v>
      </c>
      <c r="AF398" t="str">
        <f>""</f>
        <v/>
      </c>
      <c r="AG398">
        <v>0</v>
      </c>
      <c r="AH398" t="str">
        <f>""</f>
        <v/>
      </c>
      <c r="AI398">
        <v>0</v>
      </c>
      <c r="AJ398" t="str">
        <f>""</f>
        <v/>
      </c>
      <c r="AK398">
        <v>0</v>
      </c>
      <c r="AL398" t="str">
        <f>""</f>
        <v/>
      </c>
      <c r="AM398">
        <v>0</v>
      </c>
      <c r="AN398" t="str">
        <f>""</f>
        <v/>
      </c>
      <c r="AO398">
        <v>0</v>
      </c>
      <c r="AP398" t="str">
        <f>""</f>
        <v/>
      </c>
      <c r="AQ398">
        <v>0</v>
      </c>
      <c r="AR398" t="str">
        <f>""</f>
        <v/>
      </c>
      <c r="AS398">
        <v>0</v>
      </c>
      <c r="AT398" t="str">
        <f>""</f>
        <v/>
      </c>
      <c r="AU398" t="s">
        <v>56</v>
      </c>
      <c r="AV398" t="s">
        <v>57</v>
      </c>
      <c r="AW398">
        <v>0</v>
      </c>
      <c r="AX398" t="str">
        <f>""</f>
        <v/>
      </c>
      <c r="AY398">
        <v>2015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</row>
    <row r="399" spans="1:57" x14ac:dyDescent="0.2">
      <c r="A399">
        <v>1812300432</v>
      </c>
      <c r="B399" t="s">
        <v>476</v>
      </c>
      <c r="C399" s="2">
        <v>29000</v>
      </c>
      <c r="D399" s="2"/>
      <c r="E399" s="2"/>
      <c r="F399" s="2"/>
      <c r="G399" s="1">
        <v>36007.129999999997</v>
      </c>
      <c r="H399">
        <v>0</v>
      </c>
      <c r="I399" s="1">
        <v>36007.129999999997</v>
      </c>
      <c r="J399" s="1">
        <v>-7007.13</v>
      </c>
      <c r="K399">
        <v>124.16</v>
      </c>
      <c r="L399" s="2">
        <v>29000</v>
      </c>
      <c r="M399" s="1">
        <v>36007.129999999997</v>
      </c>
      <c r="N399">
        <v>0</v>
      </c>
      <c r="O399" s="1">
        <v>36007.129999999997</v>
      </c>
      <c r="P399" s="1">
        <v>-7007.13</v>
      </c>
      <c r="Q399">
        <v>124.16</v>
      </c>
      <c r="R399">
        <v>0</v>
      </c>
      <c r="S399">
        <v>0</v>
      </c>
      <c r="T399">
        <v>0</v>
      </c>
      <c r="U399" s="2">
        <v>29000</v>
      </c>
      <c r="V399" s="1">
        <v>-7007.13</v>
      </c>
      <c r="W399" s="2">
        <v>29000</v>
      </c>
      <c r="X399" s="1">
        <v>-7007.13</v>
      </c>
      <c r="Y399">
        <v>0</v>
      </c>
      <c r="Z399" t="str">
        <f>""</f>
        <v/>
      </c>
      <c r="AA399">
        <v>0</v>
      </c>
      <c r="AB399" t="str">
        <f>""</f>
        <v/>
      </c>
      <c r="AC399">
        <v>0</v>
      </c>
      <c r="AD399" t="str">
        <f>""</f>
        <v/>
      </c>
      <c r="AE399">
        <v>0</v>
      </c>
      <c r="AF399" t="str">
        <f>""</f>
        <v/>
      </c>
      <c r="AG399">
        <v>0</v>
      </c>
      <c r="AH399" t="str">
        <f>""</f>
        <v/>
      </c>
      <c r="AI399">
        <v>0</v>
      </c>
      <c r="AJ399" t="str">
        <f>""</f>
        <v/>
      </c>
      <c r="AK399">
        <v>0</v>
      </c>
      <c r="AL399" t="str">
        <f>""</f>
        <v/>
      </c>
      <c r="AM399">
        <v>0</v>
      </c>
      <c r="AN399" t="str">
        <f>""</f>
        <v/>
      </c>
      <c r="AO399">
        <v>0</v>
      </c>
      <c r="AP399" t="str">
        <f>""</f>
        <v/>
      </c>
      <c r="AQ399">
        <v>0</v>
      </c>
      <c r="AR399" t="str">
        <f>""</f>
        <v/>
      </c>
      <c r="AS399">
        <v>0</v>
      </c>
      <c r="AT399" t="str">
        <f>""</f>
        <v/>
      </c>
      <c r="AU399" t="s">
        <v>56</v>
      </c>
      <c r="AV399" t="s">
        <v>57</v>
      </c>
      <c r="AW399">
        <v>0</v>
      </c>
      <c r="AX399" t="str">
        <f>""</f>
        <v/>
      </c>
      <c r="AY399">
        <v>2015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</row>
    <row r="400" spans="1:57" x14ac:dyDescent="0.2">
      <c r="A400">
        <v>1812300433</v>
      </c>
      <c r="B400" t="s">
        <v>477</v>
      </c>
      <c r="C400">
        <v>0</v>
      </c>
      <c r="G400">
        <v>900</v>
      </c>
      <c r="H400">
        <v>0</v>
      </c>
      <c r="I400">
        <v>900</v>
      </c>
      <c r="J400">
        <v>-900</v>
      </c>
      <c r="K400">
        <v>0</v>
      </c>
      <c r="L400">
        <v>0</v>
      </c>
      <c r="M400">
        <v>900</v>
      </c>
      <c r="N400">
        <v>0</v>
      </c>
      <c r="O400">
        <v>900</v>
      </c>
      <c r="P400">
        <v>-900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-900</v>
      </c>
      <c r="W400">
        <v>0</v>
      </c>
      <c r="X400">
        <v>-900</v>
      </c>
      <c r="Y400">
        <v>300</v>
      </c>
      <c r="Z400" t="s">
        <v>447</v>
      </c>
      <c r="AA400">
        <v>0</v>
      </c>
      <c r="AB400" t="str">
        <f>""</f>
        <v/>
      </c>
      <c r="AC400">
        <v>0</v>
      </c>
      <c r="AD400" t="str">
        <f>""</f>
        <v/>
      </c>
      <c r="AE400">
        <v>0</v>
      </c>
      <c r="AF400" t="str">
        <f>""</f>
        <v/>
      </c>
      <c r="AG400">
        <v>0</v>
      </c>
      <c r="AH400" t="str">
        <f>""</f>
        <v/>
      </c>
      <c r="AI400">
        <v>0</v>
      </c>
      <c r="AJ400" t="str">
        <f>""</f>
        <v/>
      </c>
      <c r="AK400">
        <v>0</v>
      </c>
      <c r="AL400" t="str">
        <f>""</f>
        <v/>
      </c>
      <c r="AM400">
        <v>0</v>
      </c>
      <c r="AN400" t="str">
        <f>""</f>
        <v/>
      </c>
      <c r="AO400">
        <v>0</v>
      </c>
      <c r="AP400" t="str">
        <f>""</f>
        <v/>
      </c>
      <c r="AQ400">
        <v>0</v>
      </c>
      <c r="AR400" t="str">
        <f>""</f>
        <v/>
      </c>
      <c r="AS400">
        <v>0</v>
      </c>
      <c r="AT400" t="str">
        <f>""</f>
        <v/>
      </c>
      <c r="AU400" t="s">
        <v>56</v>
      </c>
      <c r="AV400" t="s">
        <v>57</v>
      </c>
      <c r="AW400">
        <v>0</v>
      </c>
      <c r="AX400" t="str">
        <f>""</f>
        <v/>
      </c>
      <c r="AY400">
        <v>2015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</row>
    <row r="401" spans="1:57" x14ac:dyDescent="0.2">
      <c r="A401">
        <v>1812300540</v>
      </c>
      <c r="B401" t="s">
        <v>478</v>
      </c>
      <c r="C401" s="2">
        <v>21000</v>
      </c>
      <c r="D401" s="2"/>
      <c r="E401" s="2"/>
      <c r="F401" s="2"/>
      <c r="G401" s="1">
        <v>29131.05</v>
      </c>
      <c r="H401">
        <v>0</v>
      </c>
      <c r="I401" s="1">
        <v>29131.05</v>
      </c>
      <c r="J401" s="1">
        <v>-8131.05</v>
      </c>
      <c r="K401">
        <v>138.71</v>
      </c>
      <c r="L401" s="2">
        <v>21000</v>
      </c>
      <c r="M401" s="1">
        <v>29131.05</v>
      </c>
      <c r="N401">
        <v>0</v>
      </c>
      <c r="O401" s="1">
        <v>29131.05</v>
      </c>
      <c r="P401" s="1">
        <v>-8131.05</v>
      </c>
      <c r="Q401">
        <v>138.71</v>
      </c>
      <c r="R401">
        <v>0</v>
      </c>
      <c r="S401">
        <v>0</v>
      </c>
      <c r="T401">
        <v>0</v>
      </c>
      <c r="U401" s="2">
        <v>21000</v>
      </c>
      <c r="V401" s="1">
        <v>-8131.05</v>
      </c>
      <c r="W401" s="2">
        <v>21000</v>
      </c>
      <c r="X401" s="1">
        <v>-8131.05</v>
      </c>
      <c r="Y401">
        <v>300</v>
      </c>
      <c r="Z401" t="s">
        <v>447</v>
      </c>
      <c r="AA401">
        <v>0</v>
      </c>
      <c r="AB401" t="str">
        <f>""</f>
        <v/>
      </c>
      <c r="AC401">
        <v>0</v>
      </c>
      <c r="AD401" t="str">
        <f>""</f>
        <v/>
      </c>
      <c r="AE401">
        <v>0</v>
      </c>
      <c r="AF401" t="str">
        <f>""</f>
        <v/>
      </c>
      <c r="AG401">
        <v>0</v>
      </c>
      <c r="AH401" t="str">
        <f>""</f>
        <v/>
      </c>
      <c r="AI401">
        <v>0</v>
      </c>
      <c r="AJ401" t="str">
        <f>""</f>
        <v/>
      </c>
      <c r="AK401">
        <v>0</v>
      </c>
      <c r="AL401" t="str">
        <f>""</f>
        <v/>
      </c>
      <c r="AM401">
        <v>0</v>
      </c>
      <c r="AN401" t="str">
        <f>""</f>
        <v/>
      </c>
      <c r="AO401">
        <v>0</v>
      </c>
      <c r="AP401" t="str">
        <f>""</f>
        <v/>
      </c>
      <c r="AQ401">
        <v>0</v>
      </c>
      <c r="AR401" t="str">
        <f>""</f>
        <v/>
      </c>
      <c r="AS401">
        <v>0</v>
      </c>
      <c r="AT401" t="str">
        <f>""</f>
        <v/>
      </c>
      <c r="AU401" t="s">
        <v>56</v>
      </c>
      <c r="AV401" t="s">
        <v>57</v>
      </c>
      <c r="AW401">
        <v>0</v>
      </c>
      <c r="AX401" t="str">
        <f>""</f>
        <v/>
      </c>
      <c r="AY401">
        <v>2015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</row>
    <row r="402" spans="1:57" x14ac:dyDescent="0.2">
      <c r="A402">
        <v>1812300560</v>
      </c>
      <c r="B402" t="s">
        <v>479</v>
      </c>
      <c r="C402" s="2">
        <v>48000</v>
      </c>
      <c r="D402" s="2"/>
      <c r="E402" s="2"/>
      <c r="F402" s="2"/>
      <c r="G402" s="1">
        <v>46151</v>
      </c>
      <c r="H402" s="1">
        <v>3200</v>
      </c>
      <c r="I402" s="1">
        <v>49351</v>
      </c>
      <c r="J402" s="1">
        <v>-1351</v>
      </c>
      <c r="K402">
        <v>102.81</v>
      </c>
      <c r="L402" s="2">
        <v>48000</v>
      </c>
      <c r="M402" s="1">
        <v>46151</v>
      </c>
      <c r="N402" s="1">
        <v>3200</v>
      </c>
      <c r="O402" s="1">
        <v>49351</v>
      </c>
      <c r="P402" s="1">
        <v>-1351</v>
      </c>
      <c r="Q402">
        <v>102.81</v>
      </c>
      <c r="R402">
        <v>0</v>
      </c>
      <c r="S402">
        <v>0</v>
      </c>
      <c r="T402">
        <v>0</v>
      </c>
      <c r="U402" s="2">
        <v>48000</v>
      </c>
      <c r="V402" s="1">
        <v>-1351</v>
      </c>
      <c r="W402" s="2">
        <v>48000</v>
      </c>
      <c r="X402" s="1">
        <v>-1351</v>
      </c>
      <c r="Y402">
        <v>300</v>
      </c>
      <c r="Z402" t="s">
        <v>447</v>
      </c>
      <c r="AA402">
        <v>0</v>
      </c>
      <c r="AB402" t="str">
        <f>""</f>
        <v/>
      </c>
      <c r="AC402">
        <v>0</v>
      </c>
      <c r="AD402" t="str">
        <f>""</f>
        <v/>
      </c>
      <c r="AE402">
        <v>0</v>
      </c>
      <c r="AF402" t="str">
        <f>""</f>
        <v/>
      </c>
      <c r="AG402">
        <v>0</v>
      </c>
      <c r="AH402" t="str">
        <f>""</f>
        <v/>
      </c>
      <c r="AI402">
        <v>0</v>
      </c>
      <c r="AJ402" t="str">
        <f>""</f>
        <v/>
      </c>
      <c r="AK402">
        <v>0</v>
      </c>
      <c r="AL402" t="str">
        <f>""</f>
        <v/>
      </c>
      <c r="AM402">
        <v>0</v>
      </c>
      <c r="AN402" t="str">
        <f>""</f>
        <v/>
      </c>
      <c r="AO402">
        <v>0</v>
      </c>
      <c r="AP402" t="str">
        <f>""</f>
        <v/>
      </c>
      <c r="AQ402">
        <v>0</v>
      </c>
      <c r="AR402" t="str">
        <f>""</f>
        <v/>
      </c>
      <c r="AS402">
        <v>0</v>
      </c>
      <c r="AT402" t="str">
        <f>""</f>
        <v/>
      </c>
      <c r="AU402" t="s">
        <v>56</v>
      </c>
      <c r="AV402" t="s">
        <v>57</v>
      </c>
      <c r="AW402">
        <v>0</v>
      </c>
      <c r="AX402" t="str">
        <f>""</f>
        <v/>
      </c>
      <c r="AY402">
        <v>2015</v>
      </c>
      <c r="AZ402">
        <v>0</v>
      </c>
      <c r="BA402">
        <v>0</v>
      </c>
      <c r="BB402">
        <v>3200</v>
      </c>
      <c r="BC402">
        <v>0</v>
      </c>
      <c r="BD402">
        <v>0</v>
      </c>
      <c r="BE402">
        <v>0</v>
      </c>
    </row>
    <row r="403" spans="1:57" x14ac:dyDescent="0.2">
      <c r="A403">
        <v>1812300720</v>
      </c>
      <c r="B403" t="s">
        <v>480</v>
      </c>
      <c r="C403" s="2">
        <v>9000</v>
      </c>
      <c r="D403" s="2"/>
      <c r="E403" s="2"/>
      <c r="F403" s="2"/>
      <c r="G403" s="1">
        <v>55270</v>
      </c>
      <c r="H403">
        <v>0</v>
      </c>
      <c r="I403" s="1">
        <v>55270</v>
      </c>
      <c r="J403" s="1">
        <v>-46270</v>
      </c>
      <c r="K403">
        <v>614.11</v>
      </c>
      <c r="L403" s="2">
        <v>9000</v>
      </c>
      <c r="M403" s="1">
        <v>55270</v>
      </c>
      <c r="N403">
        <v>0</v>
      </c>
      <c r="O403" s="1">
        <v>55270</v>
      </c>
      <c r="P403" s="1">
        <v>-46270</v>
      </c>
      <c r="Q403">
        <v>614.11</v>
      </c>
      <c r="R403">
        <v>0</v>
      </c>
      <c r="S403">
        <v>0</v>
      </c>
      <c r="T403">
        <v>0</v>
      </c>
      <c r="U403" s="2">
        <v>9000</v>
      </c>
      <c r="V403" s="1">
        <v>-46270</v>
      </c>
      <c r="W403" s="2">
        <v>9000</v>
      </c>
      <c r="X403" s="1">
        <v>-46270</v>
      </c>
      <c r="Y403">
        <v>300</v>
      </c>
      <c r="Z403" t="s">
        <v>447</v>
      </c>
      <c r="AA403">
        <v>0</v>
      </c>
      <c r="AB403" t="str">
        <f>""</f>
        <v/>
      </c>
      <c r="AC403">
        <v>0</v>
      </c>
      <c r="AD403" t="str">
        <f>""</f>
        <v/>
      </c>
      <c r="AE403">
        <v>0</v>
      </c>
      <c r="AF403" t="str">
        <f>""</f>
        <v/>
      </c>
      <c r="AG403">
        <v>0</v>
      </c>
      <c r="AH403" t="str">
        <f>""</f>
        <v/>
      </c>
      <c r="AI403">
        <v>0</v>
      </c>
      <c r="AJ403" t="str">
        <f>""</f>
        <v/>
      </c>
      <c r="AK403">
        <v>0</v>
      </c>
      <c r="AL403" t="str">
        <f>""</f>
        <v/>
      </c>
      <c r="AM403">
        <v>0</v>
      </c>
      <c r="AN403" t="str">
        <f>""</f>
        <v/>
      </c>
      <c r="AO403">
        <v>0</v>
      </c>
      <c r="AP403" t="str">
        <f>""</f>
        <v/>
      </c>
      <c r="AQ403">
        <v>0</v>
      </c>
      <c r="AR403" t="str">
        <f>""</f>
        <v/>
      </c>
      <c r="AS403">
        <v>0</v>
      </c>
      <c r="AT403" t="str">
        <f>""</f>
        <v/>
      </c>
      <c r="AU403" t="s">
        <v>56</v>
      </c>
      <c r="AV403" t="s">
        <v>57</v>
      </c>
      <c r="AW403">
        <v>0</v>
      </c>
      <c r="AX403" t="str">
        <f>""</f>
        <v/>
      </c>
      <c r="AY403">
        <v>2015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</row>
    <row r="404" spans="1:57" x14ac:dyDescent="0.2">
      <c r="A404">
        <v>1812300740</v>
      </c>
      <c r="B404" t="s">
        <v>481</v>
      </c>
      <c r="C404" s="2">
        <v>22000</v>
      </c>
      <c r="D404" s="2"/>
      <c r="E404" s="2"/>
      <c r="F404" s="2"/>
      <c r="G404" s="1">
        <v>26605.1</v>
      </c>
      <c r="H404">
        <v>0</v>
      </c>
      <c r="I404" s="1">
        <v>26605.1</v>
      </c>
      <c r="J404" s="1">
        <v>-4605.1000000000004</v>
      </c>
      <c r="K404">
        <v>120.93</v>
      </c>
      <c r="L404" s="2">
        <v>22000</v>
      </c>
      <c r="M404" s="1">
        <v>26605.1</v>
      </c>
      <c r="N404">
        <v>0</v>
      </c>
      <c r="O404" s="1">
        <v>26605.1</v>
      </c>
      <c r="P404" s="1">
        <v>-4605.1000000000004</v>
      </c>
      <c r="Q404">
        <v>120.93</v>
      </c>
      <c r="R404">
        <v>0</v>
      </c>
      <c r="S404">
        <v>0</v>
      </c>
      <c r="T404">
        <v>0</v>
      </c>
      <c r="U404" s="2">
        <v>22000</v>
      </c>
      <c r="V404" s="1">
        <v>-4605.1000000000004</v>
      </c>
      <c r="W404" s="2">
        <v>22000</v>
      </c>
      <c r="X404" s="1">
        <v>-4605.1000000000004</v>
      </c>
      <c r="Y404">
        <v>300</v>
      </c>
      <c r="Z404" t="s">
        <v>447</v>
      </c>
      <c r="AA404">
        <v>0</v>
      </c>
      <c r="AB404" t="str">
        <f>""</f>
        <v/>
      </c>
      <c r="AC404">
        <v>0</v>
      </c>
      <c r="AD404" t="str">
        <f>""</f>
        <v/>
      </c>
      <c r="AE404">
        <v>0</v>
      </c>
      <c r="AF404" t="str">
        <f>""</f>
        <v/>
      </c>
      <c r="AG404">
        <v>0</v>
      </c>
      <c r="AH404" t="str">
        <f>""</f>
        <v/>
      </c>
      <c r="AI404">
        <v>0</v>
      </c>
      <c r="AJ404" t="str">
        <f>""</f>
        <v/>
      </c>
      <c r="AK404">
        <v>0</v>
      </c>
      <c r="AL404" t="str">
        <f>""</f>
        <v/>
      </c>
      <c r="AM404">
        <v>0</v>
      </c>
      <c r="AN404" t="str">
        <f>""</f>
        <v/>
      </c>
      <c r="AO404">
        <v>0</v>
      </c>
      <c r="AP404" t="str">
        <f>""</f>
        <v/>
      </c>
      <c r="AQ404">
        <v>0</v>
      </c>
      <c r="AR404" t="str">
        <f>""</f>
        <v/>
      </c>
      <c r="AS404">
        <v>0</v>
      </c>
      <c r="AT404" t="str">
        <f>""</f>
        <v/>
      </c>
      <c r="AU404" t="s">
        <v>56</v>
      </c>
      <c r="AV404" t="s">
        <v>57</v>
      </c>
      <c r="AW404">
        <v>0</v>
      </c>
      <c r="AX404" t="str">
        <f>""</f>
        <v/>
      </c>
      <c r="AY404">
        <v>2015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</row>
    <row r="405" spans="1:57" x14ac:dyDescent="0.2">
      <c r="A405">
        <v>1812300750</v>
      </c>
      <c r="B405" t="s">
        <v>482</v>
      </c>
      <c r="C405" s="2">
        <v>3260000</v>
      </c>
      <c r="D405" s="2"/>
      <c r="E405" s="2"/>
      <c r="F405" s="2"/>
      <c r="G405" s="1">
        <v>3488009.9</v>
      </c>
      <c r="H405">
        <v>0</v>
      </c>
      <c r="I405" s="1">
        <v>3488009.9</v>
      </c>
      <c r="J405" s="1">
        <v>-228009.9</v>
      </c>
      <c r="K405">
        <v>106.99</v>
      </c>
      <c r="L405" s="2">
        <v>3260000</v>
      </c>
      <c r="M405" s="1">
        <v>3488009.9</v>
      </c>
      <c r="N405">
        <v>0</v>
      </c>
      <c r="O405" s="1">
        <v>3488009.9</v>
      </c>
      <c r="P405" s="1">
        <v>-228009.9</v>
      </c>
      <c r="Q405">
        <v>106.99</v>
      </c>
      <c r="R405">
        <v>0</v>
      </c>
      <c r="S405">
        <v>0</v>
      </c>
      <c r="T405">
        <v>0</v>
      </c>
      <c r="U405" s="2">
        <v>3260000</v>
      </c>
      <c r="V405" s="1">
        <v>-228009.9</v>
      </c>
      <c r="W405" s="2">
        <v>3260000</v>
      </c>
      <c r="X405" s="1">
        <v>-228009.9</v>
      </c>
      <c r="Y405">
        <v>300</v>
      </c>
      <c r="Z405" t="s">
        <v>447</v>
      </c>
      <c r="AA405">
        <v>0</v>
      </c>
      <c r="AB405" t="str">
        <f>""</f>
        <v/>
      </c>
      <c r="AC405">
        <v>0</v>
      </c>
      <c r="AD405" t="str">
        <f>""</f>
        <v/>
      </c>
      <c r="AE405">
        <v>0</v>
      </c>
      <c r="AF405" t="str">
        <f>""</f>
        <v/>
      </c>
      <c r="AG405">
        <v>0</v>
      </c>
      <c r="AH405" t="str">
        <f>""</f>
        <v/>
      </c>
      <c r="AI405">
        <v>0</v>
      </c>
      <c r="AJ405" t="str">
        <f>""</f>
        <v/>
      </c>
      <c r="AK405">
        <v>0</v>
      </c>
      <c r="AL405" t="str">
        <f>""</f>
        <v/>
      </c>
      <c r="AM405">
        <v>0</v>
      </c>
      <c r="AN405" t="str">
        <f>""</f>
        <v/>
      </c>
      <c r="AO405">
        <v>0</v>
      </c>
      <c r="AP405" t="str">
        <f>""</f>
        <v/>
      </c>
      <c r="AQ405">
        <v>0</v>
      </c>
      <c r="AR405" t="str">
        <f>""</f>
        <v/>
      </c>
      <c r="AS405">
        <v>0</v>
      </c>
      <c r="AT405" t="str">
        <f>""</f>
        <v/>
      </c>
      <c r="AU405" t="s">
        <v>56</v>
      </c>
      <c r="AV405" t="s">
        <v>57</v>
      </c>
      <c r="AW405">
        <v>0</v>
      </c>
      <c r="AX405" t="str">
        <f>""</f>
        <v/>
      </c>
      <c r="AY405">
        <v>2015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</row>
    <row r="406" spans="1:57" x14ac:dyDescent="0.2">
      <c r="A406">
        <v>1812300780</v>
      </c>
      <c r="B406" t="s">
        <v>483</v>
      </c>
      <c r="C406" s="2">
        <v>90000</v>
      </c>
      <c r="D406" s="2"/>
      <c r="E406" s="2"/>
      <c r="F406" s="2"/>
      <c r="G406" s="1">
        <v>102815.91</v>
      </c>
      <c r="H406">
        <v>100</v>
      </c>
      <c r="I406" s="1">
        <v>102915.91</v>
      </c>
      <c r="J406" s="1">
        <v>-12915.91</v>
      </c>
      <c r="K406">
        <v>114.35</v>
      </c>
      <c r="L406" s="2">
        <v>90000</v>
      </c>
      <c r="M406" s="1">
        <v>102815.91</v>
      </c>
      <c r="N406">
        <v>100</v>
      </c>
      <c r="O406" s="1">
        <v>102915.91</v>
      </c>
      <c r="P406" s="1">
        <v>-12915.91</v>
      </c>
      <c r="Q406">
        <v>114.35</v>
      </c>
      <c r="R406">
        <v>0</v>
      </c>
      <c r="S406">
        <v>0</v>
      </c>
      <c r="T406">
        <v>0</v>
      </c>
      <c r="U406" s="2">
        <v>90000</v>
      </c>
      <c r="V406" s="1">
        <v>-12915.91</v>
      </c>
      <c r="W406" s="2">
        <v>90000</v>
      </c>
      <c r="X406" s="1">
        <v>-12915.91</v>
      </c>
      <c r="Y406">
        <v>300</v>
      </c>
      <c r="Z406" t="s">
        <v>447</v>
      </c>
      <c r="AA406">
        <v>0</v>
      </c>
      <c r="AB406" t="str">
        <f>""</f>
        <v/>
      </c>
      <c r="AC406">
        <v>0</v>
      </c>
      <c r="AD406" t="str">
        <f>""</f>
        <v/>
      </c>
      <c r="AE406">
        <v>0</v>
      </c>
      <c r="AF406" t="str">
        <f>""</f>
        <v/>
      </c>
      <c r="AG406">
        <v>0</v>
      </c>
      <c r="AH406" t="str">
        <f>""</f>
        <v/>
      </c>
      <c r="AI406">
        <v>0</v>
      </c>
      <c r="AJ406" t="str">
        <f>""</f>
        <v/>
      </c>
      <c r="AK406">
        <v>0</v>
      </c>
      <c r="AL406" t="str">
        <f>""</f>
        <v/>
      </c>
      <c r="AM406">
        <v>0</v>
      </c>
      <c r="AN406" t="str">
        <f>""</f>
        <v/>
      </c>
      <c r="AO406">
        <v>0</v>
      </c>
      <c r="AP406" t="str">
        <f>""</f>
        <v/>
      </c>
      <c r="AQ406">
        <v>0</v>
      </c>
      <c r="AR406" t="str">
        <f>""</f>
        <v/>
      </c>
      <c r="AS406">
        <v>0</v>
      </c>
      <c r="AT406" t="str">
        <f>""</f>
        <v/>
      </c>
      <c r="AU406" t="s">
        <v>56</v>
      </c>
      <c r="AV406" t="s">
        <v>57</v>
      </c>
      <c r="AW406">
        <v>0</v>
      </c>
      <c r="AX406" t="str">
        <f>""</f>
        <v/>
      </c>
      <c r="AY406">
        <v>2015</v>
      </c>
      <c r="AZ406">
        <v>0</v>
      </c>
      <c r="BA406">
        <v>0</v>
      </c>
      <c r="BB406">
        <v>100</v>
      </c>
      <c r="BC406">
        <v>0</v>
      </c>
      <c r="BD406">
        <v>0</v>
      </c>
      <c r="BE406">
        <v>0</v>
      </c>
    </row>
    <row r="407" spans="1:57" x14ac:dyDescent="0.2">
      <c r="A407">
        <v>1812301110</v>
      </c>
      <c r="B407" t="s">
        <v>484</v>
      </c>
      <c r="C407" s="2">
        <v>26000</v>
      </c>
      <c r="D407" s="2"/>
      <c r="E407" s="2"/>
      <c r="F407" s="2"/>
      <c r="G407" s="1">
        <v>25880.54</v>
      </c>
      <c r="H407">
        <v>0</v>
      </c>
      <c r="I407" s="1">
        <v>25880.54</v>
      </c>
      <c r="J407">
        <v>119.46</v>
      </c>
      <c r="K407">
        <v>99.54</v>
      </c>
      <c r="L407" s="2">
        <v>26000</v>
      </c>
      <c r="M407" s="1">
        <v>25880.54</v>
      </c>
      <c r="N407">
        <v>0</v>
      </c>
      <c r="O407" s="1">
        <v>25880.54</v>
      </c>
      <c r="P407">
        <v>119.46</v>
      </c>
      <c r="Q407">
        <v>99.54</v>
      </c>
      <c r="R407">
        <v>0</v>
      </c>
      <c r="S407">
        <v>0</v>
      </c>
      <c r="T407">
        <v>0</v>
      </c>
      <c r="U407" s="2">
        <v>26000</v>
      </c>
      <c r="V407">
        <v>119.46</v>
      </c>
      <c r="W407" s="2">
        <v>26000</v>
      </c>
      <c r="X407">
        <v>119.46</v>
      </c>
      <c r="Y407">
        <v>0</v>
      </c>
      <c r="Z407" t="str">
        <f>""</f>
        <v/>
      </c>
      <c r="AA407">
        <v>0</v>
      </c>
      <c r="AB407" t="str">
        <f>""</f>
        <v/>
      </c>
      <c r="AC407">
        <v>0</v>
      </c>
      <c r="AD407" t="str">
        <f>""</f>
        <v/>
      </c>
      <c r="AE407">
        <v>0</v>
      </c>
      <c r="AF407" t="str">
        <f>""</f>
        <v/>
      </c>
      <c r="AG407">
        <v>0</v>
      </c>
      <c r="AH407" t="str">
        <f>""</f>
        <v/>
      </c>
      <c r="AI407">
        <v>0</v>
      </c>
      <c r="AJ407" t="str">
        <f>""</f>
        <v/>
      </c>
      <c r="AK407">
        <v>0</v>
      </c>
      <c r="AL407" t="str">
        <f>""</f>
        <v/>
      </c>
      <c r="AM407">
        <v>0</v>
      </c>
      <c r="AN407" t="str">
        <f>""</f>
        <v/>
      </c>
      <c r="AO407">
        <v>0</v>
      </c>
      <c r="AP407" t="str">
        <f>""</f>
        <v/>
      </c>
      <c r="AQ407">
        <v>0</v>
      </c>
      <c r="AR407" t="str">
        <f>""</f>
        <v/>
      </c>
      <c r="AS407">
        <v>0</v>
      </c>
      <c r="AT407" t="str">
        <f>""</f>
        <v/>
      </c>
      <c r="AU407" t="s">
        <v>56</v>
      </c>
      <c r="AV407" t="s">
        <v>57</v>
      </c>
      <c r="AW407">
        <v>0</v>
      </c>
      <c r="AX407" t="str">
        <f>""</f>
        <v/>
      </c>
      <c r="AY407">
        <v>2015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</row>
    <row r="408" spans="1:57" x14ac:dyDescent="0.2">
      <c r="A408">
        <v>1812301780</v>
      </c>
      <c r="B408" t="s">
        <v>485</v>
      </c>
      <c r="C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 t="str">
        <f>""</f>
        <v/>
      </c>
      <c r="AA408">
        <v>0</v>
      </c>
      <c r="AB408" t="str">
        <f>""</f>
        <v/>
      </c>
      <c r="AC408">
        <v>0</v>
      </c>
      <c r="AD408" t="str">
        <f>""</f>
        <v/>
      </c>
      <c r="AE408">
        <v>0</v>
      </c>
      <c r="AF408" t="str">
        <f>""</f>
        <v/>
      </c>
      <c r="AG408">
        <v>0</v>
      </c>
      <c r="AH408" t="str">
        <f>""</f>
        <v/>
      </c>
      <c r="AI408">
        <v>0</v>
      </c>
      <c r="AJ408" t="str">
        <f>""</f>
        <v/>
      </c>
      <c r="AK408">
        <v>0</v>
      </c>
      <c r="AL408" t="str">
        <f>""</f>
        <v/>
      </c>
      <c r="AM408">
        <v>0</v>
      </c>
      <c r="AN408" t="str">
        <f>""</f>
        <v/>
      </c>
      <c r="AO408">
        <v>0</v>
      </c>
      <c r="AP408" t="str">
        <f>""</f>
        <v/>
      </c>
      <c r="AQ408">
        <v>0</v>
      </c>
      <c r="AR408" t="str">
        <f>""</f>
        <v/>
      </c>
      <c r="AS408">
        <v>0</v>
      </c>
      <c r="AT408" t="str">
        <f>""</f>
        <v/>
      </c>
      <c r="AU408" t="s">
        <v>56</v>
      </c>
      <c r="AV408" t="s">
        <v>57</v>
      </c>
      <c r="AW408">
        <v>0</v>
      </c>
      <c r="AX408" t="str">
        <f>""</f>
        <v/>
      </c>
      <c r="AY408">
        <v>2015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</row>
    <row r="409" spans="1:57" x14ac:dyDescent="0.2">
      <c r="A409">
        <v>1812500110</v>
      </c>
      <c r="B409" t="s">
        <v>486</v>
      </c>
      <c r="C409" s="2">
        <v>1100000</v>
      </c>
      <c r="D409" s="2"/>
      <c r="E409" s="2"/>
      <c r="F409" s="2"/>
      <c r="G409" s="1">
        <v>1064911.3</v>
      </c>
      <c r="H409">
        <v>0</v>
      </c>
      <c r="I409" s="1">
        <v>1064911.3</v>
      </c>
      <c r="J409" s="1">
        <v>35088.699999999997</v>
      </c>
      <c r="K409">
        <v>96.81</v>
      </c>
      <c r="L409" s="2">
        <v>1100000</v>
      </c>
      <c r="M409" s="1">
        <v>1064911.3</v>
      </c>
      <c r="N409">
        <v>0</v>
      </c>
      <c r="O409" s="1">
        <v>1064911.3</v>
      </c>
      <c r="P409" s="1">
        <v>35088.699999999997</v>
      </c>
      <c r="Q409">
        <v>96.81</v>
      </c>
      <c r="R409">
        <v>0</v>
      </c>
      <c r="S409">
        <v>0</v>
      </c>
      <c r="T409">
        <v>0</v>
      </c>
      <c r="U409" s="2">
        <v>1100000</v>
      </c>
      <c r="V409" s="1">
        <v>35088.699999999997</v>
      </c>
      <c r="W409" s="2">
        <v>1100000</v>
      </c>
      <c r="X409" s="1">
        <v>35088.699999999997</v>
      </c>
      <c r="Y409">
        <v>300</v>
      </c>
      <c r="Z409" t="s">
        <v>447</v>
      </c>
      <c r="AA409">
        <v>0</v>
      </c>
      <c r="AB409" t="str">
        <f>""</f>
        <v/>
      </c>
      <c r="AC409">
        <v>0</v>
      </c>
      <c r="AD409" t="str">
        <f>""</f>
        <v/>
      </c>
      <c r="AE409">
        <v>0</v>
      </c>
      <c r="AF409" t="str">
        <f>""</f>
        <v/>
      </c>
      <c r="AG409">
        <v>0</v>
      </c>
      <c r="AH409" t="str">
        <f>""</f>
        <v/>
      </c>
      <c r="AI409">
        <v>0</v>
      </c>
      <c r="AJ409" t="str">
        <f>""</f>
        <v/>
      </c>
      <c r="AK409">
        <v>0</v>
      </c>
      <c r="AL409" t="str">
        <f>""</f>
        <v/>
      </c>
      <c r="AM409">
        <v>0</v>
      </c>
      <c r="AN409" t="str">
        <f>""</f>
        <v/>
      </c>
      <c r="AO409">
        <v>0</v>
      </c>
      <c r="AP409" t="str">
        <f>""</f>
        <v/>
      </c>
      <c r="AQ409">
        <v>0</v>
      </c>
      <c r="AR409" t="str">
        <f>""</f>
        <v/>
      </c>
      <c r="AS409">
        <v>0</v>
      </c>
      <c r="AT409" t="str">
        <f>""</f>
        <v/>
      </c>
      <c r="AU409" t="s">
        <v>56</v>
      </c>
      <c r="AV409" t="s">
        <v>57</v>
      </c>
      <c r="AW409">
        <v>0</v>
      </c>
      <c r="AX409" t="str">
        <f>""</f>
        <v/>
      </c>
      <c r="AY409">
        <v>2015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</row>
    <row r="410" spans="1:57" x14ac:dyDescent="0.2">
      <c r="A410">
        <v>1812500431</v>
      </c>
      <c r="B410" t="s">
        <v>487</v>
      </c>
      <c r="C410" s="2">
        <v>23000</v>
      </c>
      <c r="D410" s="2"/>
      <c r="E410" s="2"/>
      <c r="F410" s="2"/>
      <c r="G410" s="1">
        <v>37255.910000000003</v>
      </c>
      <c r="H410">
        <v>0</v>
      </c>
      <c r="I410" s="1">
        <v>37255.910000000003</v>
      </c>
      <c r="J410" s="1">
        <v>-14255.91</v>
      </c>
      <c r="K410">
        <v>161.97999999999999</v>
      </c>
      <c r="L410" s="2">
        <v>23000</v>
      </c>
      <c r="M410" s="1">
        <v>37255.910000000003</v>
      </c>
      <c r="N410">
        <v>0</v>
      </c>
      <c r="O410" s="1">
        <v>37255.910000000003</v>
      </c>
      <c r="P410" s="1">
        <v>-14255.91</v>
      </c>
      <c r="Q410">
        <v>161.97999999999999</v>
      </c>
      <c r="R410">
        <v>0</v>
      </c>
      <c r="S410">
        <v>0</v>
      </c>
      <c r="T410">
        <v>0</v>
      </c>
      <c r="U410" s="2">
        <v>23000</v>
      </c>
      <c r="V410" s="1">
        <v>-14255.91</v>
      </c>
      <c r="W410" s="2">
        <v>23000</v>
      </c>
      <c r="X410" s="1">
        <v>-14255.91</v>
      </c>
      <c r="Y410">
        <v>300</v>
      </c>
      <c r="Z410" t="s">
        <v>447</v>
      </c>
      <c r="AA410">
        <v>0</v>
      </c>
      <c r="AB410" t="str">
        <f>""</f>
        <v/>
      </c>
      <c r="AC410">
        <v>0</v>
      </c>
      <c r="AD410" t="str">
        <f>""</f>
        <v/>
      </c>
      <c r="AE410">
        <v>0</v>
      </c>
      <c r="AF410" t="str">
        <f>""</f>
        <v/>
      </c>
      <c r="AG410">
        <v>0</v>
      </c>
      <c r="AH410" t="str">
        <f>""</f>
        <v/>
      </c>
      <c r="AI410">
        <v>0</v>
      </c>
      <c r="AJ410" t="str">
        <f>""</f>
        <v/>
      </c>
      <c r="AK410">
        <v>0</v>
      </c>
      <c r="AL410" t="str">
        <f>""</f>
        <v/>
      </c>
      <c r="AM410">
        <v>0</v>
      </c>
      <c r="AN410" t="str">
        <f>""</f>
        <v/>
      </c>
      <c r="AO410">
        <v>0</v>
      </c>
      <c r="AP410" t="str">
        <f>""</f>
        <v/>
      </c>
      <c r="AQ410">
        <v>0</v>
      </c>
      <c r="AR410" t="str">
        <f>""</f>
        <v/>
      </c>
      <c r="AS410">
        <v>0</v>
      </c>
      <c r="AT410" t="str">
        <f>""</f>
        <v/>
      </c>
      <c r="AU410" t="s">
        <v>56</v>
      </c>
      <c r="AV410" t="s">
        <v>57</v>
      </c>
      <c r="AW410">
        <v>0</v>
      </c>
      <c r="AX410" t="str">
        <f>""</f>
        <v/>
      </c>
      <c r="AY410">
        <v>2015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</row>
    <row r="411" spans="1:57" x14ac:dyDescent="0.2">
      <c r="A411">
        <v>1812500432</v>
      </c>
      <c r="B411" t="s">
        <v>488</v>
      </c>
      <c r="C411" s="2">
        <v>1500</v>
      </c>
      <c r="D411" s="2"/>
      <c r="E411" s="2"/>
      <c r="F411" s="2"/>
      <c r="G411" s="1">
        <v>4267.91</v>
      </c>
      <c r="H411">
        <v>0</v>
      </c>
      <c r="I411" s="1">
        <v>4267.91</v>
      </c>
      <c r="J411" s="1">
        <v>-2767.91</v>
      </c>
      <c r="K411">
        <v>284.52</v>
      </c>
      <c r="L411" s="2">
        <v>1500</v>
      </c>
      <c r="M411" s="1">
        <v>4267.91</v>
      </c>
      <c r="N411">
        <v>0</v>
      </c>
      <c r="O411" s="1">
        <v>4267.91</v>
      </c>
      <c r="P411" s="1">
        <v>-2767.91</v>
      </c>
      <c r="Q411">
        <v>284.52</v>
      </c>
      <c r="R411">
        <v>0</v>
      </c>
      <c r="S411">
        <v>0</v>
      </c>
      <c r="T411">
        <v>0</v>
      </c>
      <c r="U411" s="2">
        <v>1500</v>
      </c>
      <c r="V411" s="1">
        <v>-2767.91</v>
      </c>
      <c r="W411" s="2">
        <v>1500</v>
      </c>
      <c r="X411" s="1">
        <v>-2767.91</v>
      </c>
      <c r="Y411">
        <v>0</v>
      </c>
      <c r="Z411" t="str">
        <f>""</f>
        <v/>
      </c>
      <c r="AA411">
        <v>0</v>
      </c>
      <c r="AB411" t="str">
        <f>""</f>
        <v/>
      </c>
      <c r="AC411">
        <v>0</v>
      </c>
      <c r="AD411" t="str">
        <f>""</f>
        <v/>
      </c>
      <c r="AE411">
        <v>0</v>
      </c>
      <c r="AF411" t="str">
        <f>""</f>
        <v/>
      </c>
      <c r="AG411">
        <v>0</v>
      </c>
      <c r="AH411" t="str">
        <f>""</f>
        <v/>
      </c>
      <c r="AI411">
        <v>0</v>
      </c>
      <c r="AJ411" t="str">
        <f>""</f>
        <v/>
      </c>
      <c r="AK411">
        <v>0</v>
      </c>
      <c r="AL411" t="str">
        <f>""</f>
        <v/>
      </c>
      <c r="AM411">
        <v>0</v>
      </c>
      <c r="AN411" t="str">
        <f>""</f>
        <v/>
      </c>
      <c r="AO411">
        <v>0</v>
      </c>
      <c r="AP411" t="str">
        <f>""</f>
        <v/>
      </c>
      <c r="AQ411">
        <v>0</v>
      </c>
      <c r="AR411" t="str">
        <f>""</f>
        <v/>
      </c>
      <c r="AS411">
        <v>0</v>
      </c>
      <c r="AT411" t="str">
        <f>""</f>
        <v/>
      </c>
      <c r="AU411" t="s">
        <v>56</v>
      </c>
      <c r="AV411" t="s">
        <v>57</v>
      </c>
      <c r="AW411">
        <v>0</v>
      </c>
      <c r="AX411" t="str">
        <f>""</f>
        <v/>
      </c>
      <c r="AY411">
        <v>2015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</row>
    <row r="412" spans="1:57" x14ac:dyDescent="0.2">
      <c r="A412">
        <v>1812500540</v>
      </c>
      <c r="B412" t="s">
        <v>489</v>
      </c>
      <c r="C412" s="2">
        <v>6000</v>
      </c>
      <c r="D412" s="2"/>
      <c r="E412" s="2"/>
      <c r="F412" s="2"/>
      <c r="G412" s="1">
        <v>11385.34</v>
      </c>
      <c r="H412">
        <v>0</v>
      </c>
      <c r="I412" s="1">
        <v>11385.34</v>
      </c>
      <c r="J412" s="1">
        <v>-5385.34</v>
      </c>
      <c r="K412">
        <v>189.75</v>
      </c>
      <c r="L412" s="2">
        <v>6000</v>
      </c>
      <c r="M412" s="1">
        <v>11385.34</v>
      </c>
      <c r="N412">
        <v>0</v>
      </c>
      <c r="O412" s="1">
        <v>11385.34</v>
      </c>
      <c r="P412" s="1">
        <v>-5385.34</v>
      </c>
      <c r="Q412">
        <v>189.75</v>
      </c>
      <c r="R412">
        <v>0</v>
      </c>
      <c r="S412">
        <v>0</v>
      </c>
      <c r="T412">
        <v>0</v>
      </c>
      <c r="U412" s="2">
        <v>6000</v>
      </c>
      <c r="V412" s="1">
        <v>-5385.34</v>
      </c>
      <c r="W412" s="2">
        <v>6000</v>
      </c>
      <c r="X412" s="1">
        <v>-5385.34</v>
      </c>
      <c r="Y412">
        <v>300</v>
      </c>
      <c r="Z412" t="s">
        <v>447</v>
      </c>
      <c r="AA412">
        <v>0</v>
      </c>
      <c r="AB412" t="str">
        <f>""</f>
        <v/>
      </c>
      <c r="AC412">
        <v>0</v>
      </c>
      <c r="AD412" t="str">
        <f>""</f>
        <v/>
      </c>
      <c r="AE412">
        <v>0</v>
      </c>
      <c r="AF412" t="str">
        <f>""</f>
        <v/>
      </c>
      <c r="AG412">
        <v>0</v>
      </c>
      <c r="AH412" t="str">
        <f>""</f>
        <v/>
      </c>
      <c r="AI412">
        <v>0</v>
      </c>
      <c r="AJ412" t="str">
        <f>""</f>
        <v/>
      </c>
      <c r="AK412">
        <v>0</v>
      </c>
      <c r="AL412" t="str">
        <f>""</f>
        <v/>
      </c>
      <c r="AM412">
        <v>0</v>
      </c>
      <c r="AN412" t="str">
        <f>""</f>
        <v/>
      </c>
      <c r="AO412">
        <v>0</v>
      </c>
      <c r="AP412" t="str">
        <f>""</f>
        <v/>
      </c>
      <c r="AQ412">
        <v>0</v>
      </c>
      <c r="AR412" t="str">
        <f>""</f>
        <v/>
      </c>
      <c r="AS412">
        <v>0</v>
      </c>
      <c r="AT412" t="str">
        <f>""</f>
        <v/>
      </c>
      <c r="AU412" t="s">
        <v>56</v>
      </c>
      <c r="AV412" t="s">
        <v>57</v>
      </c>
      <c r="AW412">
        <v>0</v>
      </c>
      <c r="AX412" t="str">
        <f>""</f>
        <v/>
      </c>
      <c r="AY412">
        <v>2015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</row>
    <row r="413" spans="1:57" x14ac:dyDescent="0.2">
      <c r="A413">
        <v>1812500560</v>
      </c>
      <c r="B413" t="s">
        <v>490</v>
      </c>
      <c r="C413" s="2">
        <v>2000</v>
      </c>
      <c r="D413" s="2"/>
      <c r="E413" s="2"/>
      <c r="F413" s="2"/>
      <c r="G413" s="1">
        <v>1716</v>
      </c>
      <c r="H413">
        <v>0</v>
      </c>
      <c r="I413" s="1">
        <v>1716</v>
      </c>
      <c r="J413">
        <v>284</v>
      </c>
      <c r="K413">
        <v>85.8</v>
      </c>
      <c r="L413" s="2">
        <v>2000</v>
      </c>
      <c r="M413" s="1">
        <v>1716</v>
      </c>
      <c r="N413">
        <v>0</v>
      </c>
      <c r="O413" s="1">
        <v>1716</v>
      </c>
      <c r="P413">
        <v>284</v>
      </c>
      <c r="Q413">
        <v>85.8</v>
      </c>
      <c r="R413">
        <v>0</v>
      </c>
      <c r="S413">
        <v>0</v>
      </c>
      <c r="T413">
        <v>0</v>
      </c>
      <c r="U413" s="2">
        <v>2000</v>
      </c>
      <c r="V413">
        <v>284</v>
      </c>
      <c r="W413" s="2">
        <v>2000</v>
      </c>
      <c r="X413">
        <v>284</v>
      </c>
      <c r="Y413">
        <v>300</v>
      </c>
      <c r="Z413" t="s">
        <v>447</v>
      </c>
      <c r="AA413">
        <v>0</v>
      </c>
      <c r="AB413" t="str">
        <f>""</f>
        <v/>
      </c>
      <c r="AC413">
        <v>0</v>
      </c>
      <c r="AD413" t="str">
        <f>""</f>
        <v/>
      </c>
      <c r="AE413">
        <v>0</v>
      </c>
      <c r="AF413" t="str">
        <f>""</f>
        <v/>
      </c>
      <c r="AG413">
        <v>0</v>
      </c>
      <c r="AH413" t="str">
        <f>""</f>
        <v/>
      </c>
      <c r="AI413">
        <v>0</v>
      </c>
      <c r="AJ413" t="str">
        <f>""</f>
        <v/>
      </c>
      <c r="AK413">
        <v>0</v>
      </c>
      <c r="AL413" t="str">
        <f>""</f>
        <v/>
      </c>
      <c r="AM413">
        <v>0</v>
      </c>
      <c r="AN413" t="str">
        <f>""</f>
        <v/>
      </c>
      <c r="AO413">
        <v>0</v>
      </c>
      <c r="AP413" t="str">
        <f>""</f>
        <v/>
      </c>
      <c r="AQ413">
        <v>0</v>
      </c>
      <c r="AR413" t="str">
        <f>""</f>
        <v/>
      </c>
      <c r="AS413">
        <v>0</v>
      </c>
      <c r="AT413" t="str">
        <f>""</f>
        <v/>
      </c>
      <c r="AU413" t="s">
        <v>56</v>
      </c>
      <c r="AV413" t="s">
        <v>57</v>
      </c>
      <c r="AW413">
        <v>0</v>
      </c>
      <c r="AX413" t="str">
        <f>""</f>
        <v/>
      </c>
      <c r="AY413">
        <v>2015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</row>
    <row r="414" spans="1:57" x14ac:dyDescent="0.2">
      <c r="A414">
        <v>1812500720</v>
      </c>
      <c r="B414" t="s">
        <v>423</v>
      </c>
      <c r="C414" s="2">
        <v>71000</v>
      </c>
      <c r="D414" s="2"/>
      <c r="E414" s="2"/>
      <c r="F414" s="2"/>
      <c r="G414" s="1">
        <v>75052.899999999994</v>
      </c>
      <c r="H414" s="1">
        <v>4982</v>
      </c>
      <c r="I414" s="1">
        <v>80034.899999999994</v>
      </c>
      <c r="J414" s="1">
        <v>-9034.9</v>
      </c>
      <c r="K414">
        <v>112.72</v>
      </c>
      <c r="L414" s="2">
        <v>71000</v>
      </c>
      <c r="M414" s="1">
        <v>75052.899999999994</v>
      </c>
      <c r="N414" s="1">
        <v>4982</v>
      </c>
      <c r="O414" s="1">
        <v>80034.899999999994</v>
      </c>
      <c r="P414" s="1">
        <v>-9034.9</v>
      </c>
      <c r="Q414">
        <v>112.72</v>
      </c>
      <c r="R414">
        <v>0</v>
      </c>
      <c r="S414">
        <v>0</v>
      </c>
      <c r="T414">
        <v>0</v>
      </c>
      <c r="U414" s="2">
        <v>71000</v>
      </c>
      <c r="V414" s="1">
        <v>-9034.9</v>
      </c>
      <c r="W414" s="2">
        <v>71000</v>
      </c>
      <c r="X414" s="1">
        <v>-9034.9</v>
      </c>
      <c r="Y414">
        <v>300</v>
      </c>
      <c r="Z414" t="s">
        <v>447</v>
      </c>
      <c r="AA414">
        <v>0</v>
      </c>
      <c r="AB414" t="str">
        <f>""</f>
        <v/>
      </c>
      <c r="AC414">
        <v>0</v>
      </c>
      <c r="AD414" t="str">
        <f>""</f>
        <v/>
      </c>
      <c r="AE414">
        <v>0</v>
      </c>
      <c r="AF414" t="str">
        <f>""</f>
        <v/>
      </c>
      <c r="AG414">
        <v>0</v>
      </c>
      <c r="AH414" t="str">
        <f>""</f>
        <v/>
      </c>
      <c r="AI414">
        <v>0</v>
      </c>
      <c r="AJ414" t="str">
        <f>""</f>
        <v/>
      </c>
      <c r="AK414">
        <v>0</v>
      </c>
      <c r="AL414" t="str">
        <f>""</f>
        <v/>
      </c>
      <c r="AM414">
        <v>0</v>
      </c>
      <c r="AN414" t="str">
        <f>""</f>
        <v/>
      </c>
      <c r="AO414">
        <v>0</v>
      </c>
      <c r="AP414" t="str">
        <f>""</f>
        <v/>
      </c>
      <c r="AQ414">
        <v>0</v>
      </c>
      <c r="AR414" t="str">
        <f>""</f>
        <v/>
      </c>
      <c r="AS414">
        <v>0</v>
      </c>
      <c r="AT414" t="str">
        <f>""</f>
        <v/>
      </c>
      <c r="AU414" t="s">
        <v>56</v>
      </c>
      <c r="AV414" t="s">
        <v>57</v>
      </c>
      <c r="AW414">
        <v>0</v>
      </c>
      <c r="AX414" t="str">
        <f>""</f>
        <v/>
      </c>
      <c r="AY414">
        <v>2015</v>
      </c>
      <c r="AZ414">
        <v>0</v>
      </c>
      <c r="BA414">
        <v>0</v>
      </c>
      <c r="BB414">
        <v>4982</v>
      </c>
      <c r="BC414">
        <v>0</v>
      </c>
      <c r="BD414">
        <v>0</v>
      </c>
      <c r="BE414">
        <v>0</v>
      </c>
    </row>
    <row r="415" spans="1:57" x14ac:dyDescent="0.2">
      <c r="A415">
        <v>1812500780</v>
      </c>
      <c r="B415" t="s">
        <v>491</v>
      </c>
      <c r="C415" s="2">
        <v>32000</v>
      </c>
      <c r="D415" s="2"/>
      <c r="E415" s="2"/>
      <c r="F415" s="2"/>
      <c r="G415" s="1">
        <v>64986.400000000001</v>
      </c>
      <c r="H415" s="1">
        <v>11581.5</v>
      </c>
      <c r="I415" s="1">
        <v>76567.899999999994</v>
      </c>
      <c r="J415" s="1">
        <v>-44567.9</v>
      </c>
      <c r="K415">
        <v>239.27</v>
      </c>
      <c r="L415" s="2">
        <v>32000</v>
      </c>
      <c r="M415" s="1">
        <v>64986.400000000001</v>
      </c>
      <c r="N415" s="1">
        <v>11581.5</v>
      </c>
      <c r="O415" s="1">
        <v>76567.899999999994</v>
      </c>
      <c r="P415" s="1">
        <v>-44567.9</v>
      </c>
      <c r="Q415">
        <v>239.27</v>
      </c>
      <c r="R415">
        <v>0</v>
      </c>
      <c r="S415">
        <v>0</v>
      </c>
      <c r="T415">
        <v>0</v>
      </c>
      <c r="U415" s="2">
        <v>32000</v>
      </c>
      <c r="V415" s="1">
        <v>-44567.9</v>
      </c>
      <c r="W415" s="2">
        <v>32000</v>
      </c>
      <c r="X415" s="1">
        <v>-44567.9</v>
      </c>
      <c r="Y415">
        <v>300</v>
      </c>
      <c r="Z415" t="s">
        <v>447</v>
      </c>
      <c r="AA415">
        <v>0</v>
      </c>
      <c r="AB415" t="str">
        <f>""</f>
        <v/>
      </c>
      <c r="AC415">
        <v>0</v>
      </c>
      <c r="AD415" t="str">
        <f>""</f>
        <v/>
      </c>
      <c r="AE415">
        <v>0</v>
      </c>
      <c r="AF415" t="str">
        <f>""</f>
        <v/>
      </c>
      <c r="AG415">
        <v>0</v>
      </c>
      <c r="AH415" t="str">
        <f>""</f>
        <v/>
      </c>
      <c r="AI415">
        <v>0</v>
      </c>
      <c r="AJ415" t="str">
        <f>""</f>
        <v/>
      </c>
      <c r="AK415">
        <v>0</v>
      </c>
      <c r="AL415" t="str">
        <f>""</f>
        <v/>
      </c>
      <c r="AM415">
        <v>0</v>
      </c>
      <c r="AN415" t="str">
        <f>""</f>
        <v/>
      </c>
      <c r="AO415">
        <v>0</v>
      </c>
      <c r="AP415" t="str">
        <f>""</f>
        <v/>
      </c>
      <c r="AQ415">
        <v>0</v>
      </c>
      <c r="AR415" t="str">
        <f>""</f>
        <v/>
      </c>
      <c r="AS415">
        <v>0</v>
      </c>
      <c r="AT415" t="str">
        <f>""</f>
        <v/>
      </c>
      <c r="AU415" t="s">
        <v>56</v>
      </c>
      <c r="AV415" t="s">
        <v>57</v>
      </c>
      <c r="AW415">
        <v>0</v>
      </c>
      <c r="AX415" t="str">
        <f>""</f>
        <v/>
      </c>
      <c r="AY415">
        <v>2015</v>
      </c>
      <c r="AZ415">
        <v>0</v>
      </c>
      <c r="BA415">
        <v>0</v>
      </c>
      <c r="BB415">
        <v>11582</v>
      </c>
      <c r="BC415">
        <v>0</v>
      </c>
      <c r="BD415">
        <v>0</v>
      </c>
      <c r="BE415">
        <v>0</v>
      </c>
    </row>
    <row r="416" spans="1:57" x14ac:dyDescent="0.2">
      <c r="A416">
        <v>1812700110</v>
      </c>
      <c r="B416" t="s">
        <v>492</v>
      </c>
      <c r="C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 t="str">
        <f>""</f>
        <v/>
      </c>
      <c r="AA416">
        <v>0</v>
      </c>
      <c r="AB416" t="str">
        <f>""</f>
        <v/>
      </c>
      <c r="AC416">
        <v>0</v>
      </c>
      <c r="AD416" t="str">
        <f>""</f>
        <v/>
      </c>
      <c r="AE416">
        <v>0</v>
      </c>
      <c r="AF416" t="str">
        <f>""</f>
        <v/>
      </c>
      <c r="AG416">
        <v>0</v>
      </c>
      <c r="AH416" t="str">
        <f>""</f>
        <v/>
      </c>
      <c r="AI416">
        <v>0</v>
      </c>
      <c r="AJ416" t="str">
        <f>""</f>
        <v/>
      </c>
      <c r="AK416">
        <v>0</v>
      </c>
      <c r="AL416" t="str">
        <f>""</f>
        <v/>
      </c>
      <c r="AM416">
        <v>0</v>
      </c>
      <c r="AN416" t="str">
        <f>""</f>
        <v/>
      </c>
      <c r="AO416">
        <v>0</v>
      </c>
      <c r="AP416" t="str">
        <f>""</f>
        <v/>
      </c>
      <c r="AQ416">
        <v>0</v>
      </c>
      <c r="AR416" t="str">
        <f>""</f>
        <v/>
      </c>
      <c r="AS416">
        <v>0</v>
      </c>
      <c r="AT416" t="str">
        <f>""</f>
        <v/>
      </c>
      <c r="AU416" t="s">
        <v>56</v>
      </c>
      <c r="AV416" t="s">
        <v>57</v>
      </c>
      <c r="AW416">
        <v>0</v>
      </c>
      <c r="AX416" t="str">
        <f>""</f>
        <v/>
      </c>
      <c r="AY416">
        <v>2015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</row>
    <row r="417" spans="1:57" x14ac:dyDescent="0.2">
      <c r="A417">
        <v>1812700410</v>
      </c>
      <c r="B417" t="s">
        <v>493</v>
      </c>
      <c r="C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 t="str">
        <f>""</f>
        <v/>
      </c>
      <c r="AA417">
        <v>0</v>
      </c>
      <c r="AB417" t="str">
        <f>""</f>
        <v/>
      </c>
      <c r="AC417">
        <v>0</v>
      </c>
      <c r="AD417" t="str">
        <f>""</f>
        <v/>
      </c>
      <c r="AE417">
        <v>0</v>
      </c>
      <c r="AF417" t="str">
        <f>""</f>
        <v/>
      </c>
      <c r="AG417">
        <v>0</v>
      </c>
      <c r="AH417" t="str">
        <f>""</f>
        <v/>
      </c>
      <c r="AI417">
        <v>0</v>
      </c>
      <c r="AJ417" t="str">
        <f>""</f>
        <v/>
      </c>
      <c r="AK417">
        <v>0</v>
      </c>
      <c r="AL417" t="str">
        <f>""</f>
        <v/>
      </c>
      <c r="AM417">
        <v>0</v>
      </c>
      <c r="AN417" t="str">
        <f>""</f>
        <v/>
      </c>
      <c r="AO417">
        <v>0</v>
      </c>
      <c r="AP417" t="str">
        <f>""</f>
        <v/>
      </c>
      <c r="AQ417">
        <v>0</v>
      </c>
      <c r="AR417" t="str">
        <f>""</f>
        <v/>
      </c>
      <c r="AS417">
        <v>0</v>
      </c>
      <c r="AT417" t="str">
        <f>""</f>
        <v/>
      </c>
      <c r="AU417" t="s">
        <v>56</v>
      </c>
      <c r="AV417" t="s">
        <v>57</v>
      </c>
      <c r="AW417">
        <v>0</v>
      </c>
      <c r="AX417" t="str">
        <f>""</f>
        <v/>
      </c>
      <c r="AY417">
        <v>2015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</row>
    <row r="418" spans="1:57" x14ac:dyDescent="0.2">
      <c r="A418">
        <v>1812700431</v>
      </c>
      <c r="B418" t="s">
        <v>494</v>
      </c>
      <c r="C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 t="str">
        <f>""</f>
        <v/>
      </c>
      <c r="AA418">
        <v>0</v>
      </c>
      <c r="AB418" t="str">
        <f>""</f>
        <v/>
      </c>
      <c r="AC418">
        <v>0</v>
      </c>
      <c r="AD418" t="str">
        <f>""</f>
        <v/>
      </c>
      <c r="AE418">
        <v>0</v>
      </c>
      <c r="AF418" t="str">
        <f>""</f>
        <v/>
      </c>
      <c r="AG418">
        <v>0</v>
      </c>
      <c r="AH418" t="str">
        <f>""</f>
        <v/>
      </c>
      <c r="AI418">
        <v>0</v>
      </c>
      <c r="AJ418" t="str">
        <f>""</f>
        <v/>
      </c>
      <c r="AK418">
        <v>0</v>
      </c>
      <c r="AL418" t="str">
        <f>""</f>
        <v/>
      </c>
      <c r="AM418">
        <v>0</v>
      </c>
      <c r="AN418" t="str">
        <f>""</f>
        <v/>
      </c>
      <c r="AO418">
        <v>0</v>
      </c>
      <c r="AP418" t="str">
        <f>""</f>
        <v/>
      </c>
      <c r="AQ418">
        <v>0</v>
      </c>
      <c r="AR418" t="str">
        <f>""</f>
        <v/>
      </c>
      <c r="AS418">
        <v>0</v>
      </c>
      <c r="AT418" t="str">
        <f>""</f>
        <v/>
      </c>
      <c r="AU418" t="s">
        <v>56</v>
      </c>
      <c r="AV418" t="s">
        <v>57</v>
      </c>
      <c r="AW418">
        <v>0</v>
      </c>
      <c r="AX418" t="str">
        <f>""</f>
        <v/>
      </c>
      <c r="AY418">
        <v>2015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</row>
    <row r="419" spans="1:57" x14ac:dyDescent="0.2">
      <c r="A419">
        <v>1812700432</v>
      </c>
      <c r="B419" t="s">
        <v>495</v>
      </c>
      <c r="C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 t="str">
        <f>""</f>
        <v/>
      </c>
      <c r="AA419">
        <v>0</v>
      </c>
      <c r="AB419" t="str">
        <f>""</f>
        <v/>
      </c>
      <c r="AC419">
        <v>0</v>
      </c>
      <c r="AD419" t="str">
        <f>""</f>
        <v/>
      </c>
      <c r="AE419">
        <v>0</v>
      </c>
      <c r="AF419" t="str">
        <f>""</f>
        <v/>
      </c>
      <c r="AG419">
        <v>0</v>
      </c>
      <c r="AH419" t="str">
        <f>""</f>
        <v/>
      </c>
      <c r="AI419">
        <v>0</v>
      </c>
      <c r="AJ419" t="str">
        <f>""</f>
        <v/>
      </c>
      <c r="AK419">
        <v>0</v>
      </c>
      <c r="AL419" t="str">
        <f>""</f>
        <v/>
      </c>
      <c r="AM419">
        <v>0</v>
      </c>
      <c r="AN419" t="str">
        <f>""</f>
        <v/>
      </c>
      <c r="AO419">
        <v>0</v>
      </c>
      <c r="AP419" t="str">
        <f>""</f>
        <v/>
      </c>
      <c r="AQ419">
        <v>0</v>
      </c>
      <c r="AR419" t="str">
        <f>""</f>
        <v/>
      </c>
      <c r="AS419">
        <v>0</v>
      </c>
      <c r="AT419" t="str">
        <f>""</f>
        <v/>
      </c>
      <c r="AU419" t="s">
        <v>56</v>
      </c>
      <c r="AV419" t="s">
        <v>57</v>
      </c>
      <c r="AW419">
        <v>0</v>
      </c>
      <c r="AX419" t="str">
        <f>""</f>
        <v/>
      </c>
      <c r="AY419">
        <v>2015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</row>
    <row r="420" spans="1:57" x14ac:dyDescent="0.2">
      <c r="A420">
        <v>1812700840</v>
      </c>
      <c r="B420" t="s">
        <v>496</v>
      </c>
      <c r="C420" s="2">
        <v>30000</v>
      </c>
      <c r="D420" s="2"/>
      <c r="E420" s="2"/>
      <c r="F420" s="2"/>
      <c r="G420" s="1">
        <v>80828</v>
      </c>
      <c r="H420">
        <v>0</v>
      </c>
      <c r="I420" s="1">
        <v>80828</v>
      </c>
      <c r="J420" s="1">
        <v>-50828</v>
      </c>
      <c r="K420">
        <v>269.42</v>
      </c>
      <c r="L420" s="2">
        <v>30000</v>
      </c>
      <c r="M420" s="1">
        <v>80828</v>
      </c>
      <c r="N420">
        <v>0</v>
      </c>
      <c r="O420" s="1">
        <v>80828</v>
      </c>
      <c r="P420" s="1">
        <v>-50828</v>
      </c>
      <c r="Q420">
        <v>269.42</v>
      </c>
      <c r="R420">
        <v>0</v>
      </c>
      <c r="S420">
        <v>0</v>
      </c>
      <c r="T420">
        <v>0</v>
      </c>
      <c r="U420" s="2">
        <v>30000</v>
      </c>
      <c r="V420" s="1">
        <v>-50828</v>
      </c>
      <c r="W420" s="2">
        <v>30000</v>
      </c>
      <c r="X420" s="1">
        <v>-50828</v>
      </c>
      <c r="Y420">
        <v>0</v>
      </c>
      <c r="Z420" t="str">
        <f>""</f>
        <v/>
      </c>
      <c r="AA420">
        <v>0</v>
      </c>
      <c r="AB420" t="str">
        <f>""</f>
        <v/>
      </c>
      <c r="AC420">
        <v>0</v>
      </c>
      <c r="AD420" t="str">
        <f>""</f>
        <v/>
      </c>
      <c r="AE420">
        <v>0</v>
      </c>
      <c r="AF420" t="str">
        <f>""</f>
        <v/>
      </c>
      <c r="AG420">
        <v>0</v>
      </c>
      <c r="AH420" t="str">
        <f>""</f>
        <v/>
      </c>
      <c r="AI420">
        <v>0</v>
      </c>
      <c r="AJ420" t="str">
        <f>""</f>
        <v/>
      </c>
      <c r="AK420">
        <v>0</v>
      </c>
      <c r="AL420" t="str">
        <f>""</f>
        <v/>
      </c>
      <c r="AM420">
        <v>0</v>
      </c>
      <c r="AN420" t="str">
        <f>""</f>
        <v/>
      </c>
      <c r="AO420">
        <v>0</v>
      </c>
      <c r="AP420" t="str">
        <f>""</f>
        <v/>
      </c>
      <c r="AQ420">
        <v>0</v>
      </c>
      <c r="AR420" t="str">
        <f>""</f>
        <v/>
      </c>
      <c r="AS420">
        <v>0</v>
      </c>
      <c r="AT420" t="str">
        <f>""</f>
        <v/>
      </c>
      <c r="AU420" t="s">
        <v>56</v>
      </c>
      <c r="AV420" t="s">
        <v>57</v>
      </c>
      <c r="AW420">
        <v>0</v>
      </c>
      <c r="AX420" t="str">
        <f>""</f>
        <v/>
      </c>
      <c r="AY420">
        <v>2015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</row>
    <row r="421" spans="1:57" x14ac:dyDescent="0.2">
      <c r="A421">
        <v>1812700950</v>
      </c>
      <c r="B421" t="s">
        <v>497</v>
      </c>
      <c r="C421" s="2">
        <v>13000</v>
      </c>
      <c r="D421" s="2"/>
      <c r="E421" s="2"/>
      <c r="F421" s="2"/>
      <c r="G421" s="1">
        <v>39150</v>
      </c>
      <c r="H421" s="1">
        <v>27804</v>
      </c>
      <c r="I421" s="1">
        <v>66954</v>
      </c>
      <c r="J421" s="1">
        <v>-53954</v>
      </c>
      <c r="K421">
        <v>515.03</v>
      </c>
      <c r="L421" s="2">
        <v>13000</v>
      </c>
      <c r="M421" s="1">
        <v>39150</v>
      </c>
      <c r="N421" s="1">
        <v>27804</v>
      </c>
      <c r="O421" s="1">
        <v>66954</v>
      </c>
      <c r="P421" s="1">
        <v>-53954</v>
      </c>
      <c r="Q421">
        <v>515.03</v>
      </c>
      <c r="R421">
        <v>0</v>
      </c>
      <c r="S421">
        <v>0</v>
      </c>
      <c r="T421">
        <v>0</v>
      </c>
      <c r="U421" s="2">
        <v>13000</v>
      </c>
      <c r="V421" s="1">
        <v>-53954</v>
      </c>
      <c r="W421" s="2">
        <v>13000</v>
      </c>
      <c r="X421" s="1">
        <v>-53954</v>
      </c>
      <c r="Y421">
        <v>0</v>
      </c>
      <c r="Z421" t="str">
        <f>""</f>
        <v/>
      </c>
      <c r="AA421">
        <v>0</v>
      </c>
      <c r="AB421" t="str">
        <f>""</f>
        <v/>
      </c>
      <c r="AC421">
        <v>0</v>
      </c>
      <c r="AD421" t="str">
        <f>""</f>
        <v/>
      </c>
      <c r="AE421">
        <v>0</v>
      </c>
      <c r="AF421" t="str">
        <f>""</f>
        <v/>
      </c>
      <c r="AG421">
        <v>0</v>
      </c>
      <c r="AH421" t="str">
        <f>""</f>
        <v/>
      </c>
      <c r="AI421">
        <v>0</v>
      </c>
      <c r="AJ421" t="str">
        <f>""</f>
        <v/>
      </c>
      <c r="AK421">
        <v>0</v>
      </c>
      <c r="AL421" t="str">
        <f>""</f>
        <v/>
      </c>
      <c r="AM421">
        <v>0</v>
      </c>
      <c r="AN421" t="str">
        <f>""</f>
        <v/>
      </c>
      <c r="AO421">
        <v>0</v>
      </c>
      <c r="AP421" t="str">
        <f>""</f>
        <v/>
      </c>
      <c r="AQ421">
        <v>0</v>
      </c>
      <c r="AR421" t="str">
        <f>""</f>
        <v/>
      </c>
      <c r="AS421">
        <v>0</v>
      </c>
      <c r="AT421" t="str">
        <f>""</f>
        <v/>
      </c>
      <c r="AU421" t="s">
        <v>56</v>
      </c>
      <c r="AV421" t="s">
        <v>57</v>
      </c>
      <c r="AW421">
        <v>0</v>
      </c>
      <c r="AX421" t="str">
        <f>""</f>
        <v/>
      </c>
      <c r="AY421">
        <v>2015</v>
      </c>
      <c r="AZ421">
        <v>0</v>
      </c>
      <c r="BA421">
        <v>0</v>
      </c>
      <c r="BB421">
        <v>27804</v>
      </c>
      <c r="BC421">
        <v>0</v>
      </c>
      <c r="BD421">
        <v>0</v>
      </c>
      <c r="BE421">
        <v>0</v>
      </c>
    </row>
    <row r="422" spans="1:57" x14ac:dyDescent="0.2">
      <c r="A422">
        <v>1813200110</v>
      </c>
      <c r="B422" t="s">
        <v>498</v>
      </c>
      <c r="C422" s="2">
        <v>125000</v>
      </c>
      <c r="D422" s="2"/>
      <c r="E422" s="2"/>
      <c r="F422" s="2"/>
      <c r="G422" s="1">
        <v>83178.67</v>
      </c>
      <c r="H422">
        <v>0</v>
      </c>
      <c r="I422" s="1">
        <v>83178.67</v>
      </c>
      <c r="J422" s="1">
        <v>41821.33</v>
      </c>
      <c r="K422">
        <v>66.540000000000006</v>
      </c>
      <c r="L422" s="2">
        <v>125000</v>
      </c>
      <c r="M422" s="1">
        <v>83178.67</v>
      </c>
      <c r="N422">
        <v>0</v>
      </c>
      <c r="O422" s="1">
        <v>83178.67</v>
      </c>
      <c r="P422" s="1">
        <v>41821.33</v>
      </c>
      <c r="Q422">
        <v>66.540000000000006</v>
      </c>
      <c r="R422">
        <v>0</v>
      </c>
      <c r="S422">
        <v>0</v>
      </c>
      <c r="T422">
        <v>0</v>
      </c>
      <c r="U422" s="2">
        <v>125000</v>
      </c>
      <c r="V422" s="1">
        <v>41821.33</v>
      </c>
      <c r="W422" s="2">
        <v>125000</v>
      </c>
      <c r="X422" s="1">
        <v>41821.33</v>
      </c>
      <c r="Y422">
        <v>310</v>
      </c>
      <c r="Z422" t="s">
        <v>115</v>
      </c>
      <c r="AA422">
        <v>0</v>
      </c>
      <c r="AB422" t="str">
        <f>""</f>
        <v/>
      </c>
      <c r="AC422">
        <v>0</v>
      </c>
      <c r="AD422" t="str">
        <f>""</f>
        <v/>
      </c>
      <c r="AE422">
        <v>0</v>
      </c>
      <c r="AF422" t="str">
        <f>""</f>
        <v/>
      </c>
      <c r="AG422">
        <v>0</v>
      </c>
      <c r="AH422" t="str">
        <f>""</f>
        <v/>
      </c>
      <c r="AI422">
        <v>0</v>
      </c>
      <c r="AJ422" t="str">
        <f>""</f>
        <v/>
      </c>
      <c r="AK422">
        <v>0</v>
      </c>
      <c r="AL422" t="str">
        <f>""</f>
        <v/>
      </c>
      <c r="AM422">
        <v>0</v>
      </c>
      <c r="AN422" t="str">
        <f>""</f>
        <v/>
      </c>
      <c r="AO422">
        <v>0</v>
      </c>
      <c r="AP422" t="str">
        <f>""</f>
        <v/>
      </c>
      <c r="AQ422">
        <v>0</v>
      </c>
      <c r="AR422" t="str">
        <f>""</f>
        <v/>
      </c>
      <c r="AS422">
        <v>0</v>
      </c>
      <c r="AT422" t="str">
        <f>""</f>
        <v/>
      </c>
      <c r="AU422" t="s">
        <v>56</v>
      </c>
      <c r="AV422" t="s">
        <v>57</v>
      </c>
      <c r="AW422">
        <v>0</v>
      </c>
      <c r="AX422" t="str">
        <f>""</f>
        <v/>
      </c>
      <c r="AY422">
        <v>2015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</row>
    <row r="423" spans="1:57" x14ac:dyDescent="0.2">
      <c r="A423">
        <v>1813200111</v>
      </c>
      <c r="B423" t="s">
        <v>499</v>
      </c>
      <c r="C423" s="2">
        <v>266000</v>
      </c>
      <c r="D423" s="2"/>
      <c r="E423" s="2"/>
      <c r="F423" s="2"/>
      <c r="G423">
        <v>0</v>
      </c>
      <c r="H423">
        <v>0</v>
      </c>
      <c r="I423">
        <v>0</v>
      </c>
      <c r="J423" s="1">
        <v>266000</v>
      </c>
      <c r="K423">
        <v>0</v>
      </c>
      <c r="L423" s="2">
        <v>266000</v>
      </c>
      <c r="M423">
        <v>0</v>
      </c>
      <c r="N423">
        <v>0</v>
      </c>
      <c r="O423">
        <v>0</v>
      </c>
      <c r="P423" s="1">
        <v>266000</v>
      </c>
      <c r="Q423">
        <v>0</v>
      </c>
      <c r="R423">
        <v>0</v>
      </c>
      <c r="S423">
        <v>0</v>
      </c>
      <c r="T423">
        <v>0</v>
      </c>
      <c r="U423" s="2">
        <v>266000</v>
      </c>
      <c r="V423" s="1">
        <v>266000</v>
      </c>
      <c r="W423" s="2">
        <v>266000</v>
      </c>
      <c r="X423" s="1">
        <v>266000</v>
      </c>
      <c r="Y423">
        <v>0</v>
      </c>
      <c r="Z423" t="str">
        <f>""</f>
        <v/>
      </c>
      <c r="AA423">
        <v>0</v>
      </c>
      <c r="AB423" t="str">
        <f>""</f>
        <v/>
      </c>
      <c r="AC423">
        <v>0</v>
      </c>
      <c r="AD423" t="str">
        <f>""</f>
        <v/>
      </c>
      <c r="AE423">
        <v>0</v>
      </c>
      <c r="AF423" t="str">
        <f>""</f>
        <v/>
      </c>
      <c r="AG423">
        <v>0</v>
      </c>
      <c r="AH423" t="str">
        <f>""</f>
        <v/>
      </c>
      <c r="AI423">
        <v>0</v>
      </c>
      <c r="AJ423" t="str">
        <f>""</f>
        <v/>
      </c>
      <c r="AK423">
        <v>0</v>
      </c>
      <c r="AL423" t="str">
        <f>""</f>
        <v/>
      </c>
      <c r="AM423">
        <v>0</v>
      </c>
      <c r="AN423" t="str">
        <f>""</f>
        <v/>
      </c>
      <c r="AO423">
        <v>0</v>
      </c>
      <c r="AP423" t="str">
        <f>""</f>
        <v/>
      </c>
      <c r="AQ423">
        <v>0</v>
      </c>
      <c r="AR423" t="str">
        <f>""</f>
        <v/>
      </c>
      <c r="AS423">
        <v>0</v>
      </c>
      <c r="AT423" t="str">
        <f>""</f>
        <v/>
      </c>
      <c r="AU423" t="s">
        <v>56</v>
      </c>
      <c r="AV423" t="s">
        <v>57</v>
      </c>
      <c r="AW423">
        <v>0</v>
      </c>
      <c r="AX423" t="str">
        <f>""</f>
        <v/>
      </c>
      <c r="AY423">
        <v>2015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</row>
    <row r="424" spans="1:57" x14ac:dyDescent="0.2">
      <c r="A424">
        <v>1813200410</v>
      </c>
      <c r="B424" t="s">
        <v>500</v>
      </c>
      <c r="C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310</v>
      </c>
      <c r="Z424" t="s">
        <v>115</v>
      </c>
      <c r="AA424">
        <v>0</v>
      </c>
      <c r="AB424" t="str">
        <f>""</f>
        <v/>
      </c>
      <c r="AC424">
        <v>0</v>
      </c>
      <c r="AD424" t="str">
        <f>""</f>
        <v/>
      </c>
      <c r="AE424">
        <v>0</v>
      </c>
      <c r="AF424" t="str">
        <f>""</f>
        <v/>
      </c>
      <c r="AG424">
        <v>0</v>
      </c>
      <c r="AH424" t="str">
        <f>""</f>
        <v/>
      </c>
      <c r="AI424">
        <v>0</v>
      </c>
      <c r="AJ424" t="str">
        <f>""</f>
        <v/>
      </c>
      <c r="AK424">
        <v>0</v>
      </c>
      <c r="AL424" t="str">
        <f>""</f>
        <v/>
      </c>
      <c r="AM424">
        <v>0</v>
      </c>
      <c r="AN424" t="str">
        <f>""</f>
        <v/>
      </c>
      <c r="AO424">
        <v>0</v>
      </c>
      <c r="AP424" t="str">
        <f>""</f>
        <v/>
      </c>
      <c r="AQ424">
        <v>0</v>
      </c>
      <c r="AR424" t="str">
        <f>""</f>
        <v/>
      </c>
      <c r="AS424">
        <v>0</v>
      </c>
      <c r="AT424" t="str">
        <f>""</f>
        <v/>
      </c>
      <c r="AU424" t="s">
        <v>56</v>
      </c>
      <c r="AV424" t="s">
        <v>57</v>
      </c>
      <c r="AW424">
        <v>0</v>
      </c>
      <c r="AX424" t="str">
        <f>""</f>
        <v/>
      </c>
      <c r="AY424">
        <v>2015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</row>
    <row r="425" spans="1:57" x14ac:dyDescent="0.2">
      <c r="A425">
        <v>1813200431</v>
      </c>
      <c r="B425" t="s">
        <v>501</v>
      </c>
      <c r="C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310</v>
      </c>
      <c r="Z425" t="s">
        <v>115</v>
      </c>
      <c r="AA425">
        <v>0</v>
      </c>
      <c r="AB425" t="str">
        <f>""</f>
        <v/>
      </c>
      <c r="AC425">
        <v>0</v>
      </c>
      <c r="AD425" t="str">
        <f>""</f>
        <v/>
      </c>
      <c r="AE425">
        <v>0</v>
      </c>
      <c r="AF425" t="str">
        <f>""</f>
        <v/>
      </c>
      <c r="AG425">
        <v>0</v>
      </c>
      <c r="AH425" t="str">
        <f>""</f>
        <v/>
      </c>
      <c r="AI425">
        <v>0</v>
      </c>
      <c r="AJ425" t="str">
        <f>""</f>
        <v/>
      </c>
      <c r="AK425">
        <v>0</v>
      </c>
      <c r="AL425" t="str">
        <f>""</f>
        <v/>
      </c>
      <c r="AM425">
        <v>0</v>
      </c>
      <c r="AN425" t="str">
        <f>""</f>
        <v/>
      </c>
      <c r="AO425">
        <v>0</v>
      </c>
      <c r="AP425" t="str">
        <f>""</f>
        <v/>
      </c>
      <c r="AQ425">
        <v>0</v>
      </c>
      <c r="AR425" t="str">
        <f>""</f>
        <v/>
      </c>
      <c r="AS425">
        <v>0</v>
      </c>
      <c r="AT425" t="str">
        <f>""</f>
        <v/>
      </c>
      <c r="AU425" t="s">
        <v>56</v>
      </c>
      <c r="AV425" t="s">
        <v>57</v>
      </c>
      <c r="AW425">
        <v>0</v>
      </c>
      <c r="AX425" t="str">
        <f>""</f>
        <v/>
      </c>
      <c r="AY425">
        <v>2015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</row>
    <row r="426" spans="1:57" x14ac:dyDescent="0.2">
      <c r="A426">
        <v>1813200440</v>
      </c>
      <c r="B426" t="s">
        <v>502</v>
      </c>
      <c r="C426" s="2">
        <v>187000</v>
      </c>
      <c r="D426" s="2"/>
      <c r="E426" s="2"/>
      <c r="F426" s="2"/>
      <c r="G426" s="1">
        <v>176125</v>
      </c>
      <c r="H426">
        <v>0</v>
      </c>
      <c r="I426" s="1">
        <v>176125</v>
      </c>
      <c r="J426" s="1">
        <v>10875</v>
      </c>
      <c r="K426">
        <v>94.18</v>
      </c>
      <c r="L426" s="2">
        <v>187000</v>
      </c>
      <c r="M426" s="1">
        <v>176125</v>
      </c>
      <c r="N426">
        <v>0</v>
      </c>
      <c r="O426" s="1">
        <v>176125</v>
      </c>
      <c r="P426" s="1">
        <v>10875</v>
      </c>
      <c r="Q426">
        <v>94.18</v>
      </c>
      <c r="R426">
        <v>0</v>
      </c>
      <c r="S426">
        <v>0</v>
      </c>
      <c r="T426">
        <v>0</v>
      </c>
      <c r="U426" s="2">
        <v>187000</v>
      </c>
      <c r="V426" s="1">
        <v>10875</v>
      </c>
      <c r="W426" s="2">
        <v>187000</v>
      </c>
      <c r="X426" s="1">
        <v>10875</v>
      </c>
      <c r="Y426">
        <v>310</v>
      </c>
      <c r="Z426" t="s">
        <v>115</v>
      </c>
      <c r="AA426">
        <v>0</v>
      </c>
      <c r="AB426" t="str">
        <f>""</f>
        <v/>
      </c>
      <c r="AC426">
        <v>0</v>
      </c>
      <c r="AD426" t="str">
        <f>""</f>
        <v/>
      </c>
      <c r="AE426">
        <v>0</v>
      </c>
      <c r="AF426" t="str">
        <f>""</f>
        <v/>
      </c>
      <c r="AG426">
        <v>0</v>
      </c>
      <c r="AH426" t="str">
        <f>""</f>
        <v/>
      </c>
      <c r="AI426">
        <v>0</v>
      </c>
      <c r="AJ426" t="str">
        <f>""</f>
        <v/>
      </c>
      <c r="AK426">
        <v>0</v>
      </c>
      <c r="AL426" t="str">
        <f>""</f>
        <v/>
      </c>
      <c r="AM426">
        <v>0</v>
      </c>
      <c r="AN426" t="str">
        <f>""</f>
        <v/>
      </c>
      <c r="AO426">
        <v>0</v>
      </c>
      <c r="AP426" t="str">
        <f>""</f>
        <v/>
      </c>
      <c r="AQ426">
        <v>0</v>
      </c>
      <c r="AR426" t="str">
        <f>""</f>
        <v/>
      </c>
      <c r="AS426">
        <v>0</v>
      </c>
      <c r="AT426" t="str">
        <f>""</f>
        <v/>
      </c>
      <c r="AU426" t="s">
        <v>56</v>
      </c>
      <c r="AV426" t="s">
        <v>57</v>
      </c>
      <c r="AW426">
        <v>0</v>
      </c>
      <c r="AX426" t="str">
        <f>""</f>
        <v/>
      </c>
      <c r="AY426">
        <v>2015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</row>
    <row r="427" spans="1:57" x14ac:dyDescent="0.2">
      <c r="A427">
        <v>1813200540</v>
      </c>
      <c r="B427" t="s">
        <v>503</v>
      </c>
      <c r="C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310</v>
      </c>
      <c r="Z427" t="s">
        <v>115</v>
      </c>
      <c r="AA427">
        <v>0</v>
      </c>
      <c r="AB427" t="str">
        <f>""</f>
        <v/>
      </c>
      <c r="AC427">
        <v>0</v>
      </c>
      <c r="AD427" t="str">
        <f>""</f>
        <v/>
      </c>
      <c r="AE427">
        <v>0</v>
      </c>
      <c r="AF427" t="str">
        <f>""</f>
        <v/>
      </c>
      <c r="AG427">
        <v>0</v>
      </c>
      <c r="AH427" t="str">
        <f>""</f>
        <v/>
      </c>
      <c r="AI427">
        <v>0</v>
      </c>
      <c r="AJ427" t="str">
        <f>""</f>
        <v/>
      </c>
      <c r="AK427">
        <v>0</v>
      </c>
      <c r="AL427" t="str">
        <f>""</f>
        <v/>
      </c>
      <c r="AM427">
        <v>0</v>
      </c>
      <c r="AN427" t="str">
        <f>""</f>
        <v/>
      </c>
      <c r="AO427">
        <v>0</v>
      </c>
      <c r="AP427" t="str">
        <f>""</f>
        <v/>
      </c>
      <c r="AQ427">
        <v>0</v>
      </c>
      <c r="AR427" t="str">
        <f>""</f>
        <v/>
      </c>
      <c r="AS427">
        <v>0</v>
      </c>
      <c r="AT427" t="str">
        <f>""</f>
        <v/>
      </c>
      <c r="AU427" t="s">
        <v>56</v>
      </c>
      <c r="AV427" t="s">
        <v>57</v>
      </c>
      <c r="AW427">
        <v>0</v>
      </c>
      <c r="AX427" t="str">
        <f>""</f>
        <v/>
      </c>
      <c r="AY427">
        <v>2015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</row>
    <row r="428" spans="1:57" x14ac:dyDescent="0.2">
      <c r="A428">
        <v>1813200750</v>
      </c>
      <c r="B428" t="s">
        <v>313</v>
      </c>
      <c r="C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310</v>
      </c>
      <c r="Z428" t="s">
        <v>115</v>
      </c>
      <c r="AA428">
        <v>0</v>
      </c>
      <c r="AB428" t="str">
        <f>""</f>
        <v/>
      </c>
      <c r="AC428">
        <v>0</v>
      </c>
      <c r="AD428" t="str">
        <f>""</f>
        <v/>
      </c>
      <c r="AE428">
        <v>0</v>
      </c>
      <c r="AF428" t="str">
        <f>""</f>
        <v/>
      </c>
      <c r="AG428">
        <v>0</v>
      </c>
      <c r="AH428" t="str">
        <f>""</f>
        <v/>
      </c>
      <c r="AI428">
        <v>0</v>
      </c>
      <c r="AJ428" t="str">
        <f>""</f>
        <v/>
      </c>
      <c r="AK428">
        <v>0</v>
      </c>
      <c r="AL428" t="str">
        <f>""</f>
        <v/>
      </c>
      <c r="AM428">
        <v>0</v>
      </c>
      <c r="AN428" t="str">
        <f>""</f>
        <v/>
      </c>
      <c r="AO428">
        <v>0</v>
      </c>
      <c r="AP428" t="str">
        <f>""</f>
        <v/>
      </c>
      <c r="AQ428">
        <v>0</v>
      </c>
      <c r="AR428" t="str">
        <f>""</f>
        <v/>
      </c>
      <c r="AS428">
        <v>0</v>
      </c>
      <c r="AT428" t="str">
        <f>""</f>
        <v/>
      </c>
      <c r="AU428" t="s">
        <v>56</v>
      </c>
      <c r="AV428" t="s">
        <v>57</v>
      </c>
      <c r="AW428">
        <v>0</v>
      </c>
      <c r="AX428" t="str">
        <f>""</f>
        <v/>
      </c>
      <c r="AY428">
        <v>2015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</row>
    <row r="429" spans="1:57" x14ac:dyDescent="0.2">
      <c r="A429">
        <v>1813200780</v>
      </c>
      <c r="B429" t="s">
        <v>305</v>
      </c>
      <c r="C429" s="2">
        <v>135000</v>
      </c>
      <c r="D429" s="2"/>
      <c r="E429" s="2"/>
      <c r="F429" s="2"/>
      <c r="G429" s="1">
        <v>103964.42</v>
      </c>
      <c r="H429">
        <v>0</v>
      </c>
      <c r="I429" s="1">
        <v>103964.42</v>
      </c>
      <c r="J429" s="1">
        <v>31035.58</v>
      </c>
      <c r="K429">
        <v>77.010000000000005</v>
      </c>
      <c r="L429" s="2">
        <v>135000</v>
      </c>
      <c r="M429" s="1">
        <v>103964.42</v>
      </c>
      <c r="N429">
        <v>0</v>
      </c>
      <c r="O429" s="1">
        <v>103964.42</v>
      </c>
      <c r="P429" s="1">
        <v>31035.58</v>
      </c>
      <c r="Q429">
        <v>77.010000000000005</v>
      </c>
      <c r="R429">
        <v>0</v>
      </c>
      <c r="S429">
        <v>0</v>
      </c>
      <c r="T429">
        <v>0</v>
      </c>
      <c r="U429" s="2">
        <v>135000</v>
      </c>
      <c r="V429" s="1">
        <v>31035.58</v>
      </c>
      <c r="W429" s="2">
        <v>135000</v>
      </c>
      <c r="X429" s="1">
        <v>31035.58</v>
      </c>
      <c r="Y429">
        <v>310</v>
      </c>
      <c r="Z429" t="s">
        <v>115</v>
      </c>
      <c r="AA429">
        <v>0</v>
      </c>
      <c r="AB429" t="str">
        <f>""</f>
        <v/>
      </c>
      <c r="AC429">
        <v>0</v>
      </c>
      <c r="AD429" t="str">
        <f>""</f>
        <v/>
      </c>
      <c r="AE429">
        <v>0</v>
      </c>
      <c r="AF429" t="str">
        <f>""</f>
        <v/>
      </c>
      <c r="AG429">
        <v>0</v>
      </c>
      <c r="AH429" t="str">
        <f>""</f>
        <v/>
      </c>
      <c r="AI429">
        <v>0</v>
      </c>
      <c r="AJ429" t="str">
        <f>""</f>
        <v/>
      </c>
      <c r="AK429">
        <v>0</v>
      </c>
      <c r="AL429" t="str">
        <f>""</f>
        <v/>
      </c>
      <c r="AM429">
        <v>0</v>
      </c>
      <c r="AN429" t="str">
        <f>""</f>
        <v/>
      </c>
      <c r="AO429">
        <v>0</v>
      </c>
      <c r="AP429" t="str">
        <f>""</f>
        <v/>
      </c>
      <c r="AQ429">
        <v>0</v>
      </c>
      <c r="AR429" t="str">
        <f>""</f>
        <v/>
      </c>
      <c r="AS429">
        <v>0</v>
      </c>
      <c r="AT429" t="str">
        <f>""</f>
        <v/>
      </c>
      <c r="AU429" t="s">
        <v>56</v>
      </c>
      <c r="AV429" t="s">
        <v>57</v>
      </c>
      <c r="AW429">
        <v>0</v>
      </c>
      <c r="AX429" t="str">
        <f>""</f>
        <v/>
      </c>
      <c r="AY429">
        <v>2015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</row>
    <row r="430" spans="1:57" x14ac:dyDescent="0.2">
      <c r="A430">
        <v>1813200841</v>
      </c>
      <c r="B430" t="s">
        <v>504</v>
      </c>
      <c r="C430" s="2">
        <v>266000</v>
      </c>
      <c r="D430" s="2"/>
      <c r="E430" s="2"/>
      <c r="F430" s="2"/>
      <c r="G430" s="1">
        <v>306251</v>
      </c>
      <c r="H430">
        <v>0</v>
      </c>
      <c r="I430" s="1">
        <v>306251</v>
      </c>
      <c r="J430" s="1">
        <v>-40251</v>
      </c>
      <c r="K430">
        <v>115.13</v>
      </c>
      <c r="L430" s="2">
        <v>266000</v>
      </c>
      <c r="M430" s="1">
        <v>306251</v>
      </c>
      <c r="N430">
        <v>0</v>
      </c>
      <c r="O430" s="1">
        <v>306251</v>
      </c>
      <c r="P430" s="1">
        <v>-40251</v>
      </c>
      <c r="Q430">
        <v>115.13</v>
      </c>
      <c r="R430">
        <v>0</v>
      </c>
      <c r="S430">
        <v>0</v>
      </c>
      <c r="T430">
        <v>0</v>
      </c>
      <c r="U430" s="2">
        <v>266000</v>
      </c>
      <c r="V430" s="1">
        <v>-40251</v>
      </c>
      <c r="W430" s="2">
        <v>266000</v>
      </c>
      <c r="X430" s="1">
        <v>-40251</v>
      </c>
      <c r="Y430">
        <v>0</v>
      </c>
      <c r="Z430" t="str">
        <f>""</f>
        <v/>
      </c>
      <c r="AA430">
        <v>0</v>
      </c>
      <c r="AB430" t="str">
        <f>""</f>
        <v/>
      </c>
      <c r="AC430">
        <v>0</v>
      </c>
      <c r="AD430" t="str">
        <f>""</f>
        <v/>
      </c>
      <c r="AE430">
        <v>0</v>
      </c>
      <c r="AF430" t="str">
        <f>""</f>
        <v/>
      </c>
      <c r="AG430">
        <v>0</v>
      </c>
      <c r="AH430" t="str">
        <f>""</f>
        <v/>
      </c>
      <c r="AI430">
        <v>0</v>
      </c>
      <c r="AJ430" t="str">
        <f>""</f>
        <v/>
      </c>
      <c r="AK430">
        <v>0</v>
      </c>
      <c r="AL430" t="str">
        <f>""</f>
        <v/>
      </c>
      <c r="AM430">
        <v>0</v>
      </c>
      <c r="AN430" t="str">
        <f>""</f>
        <v/>
      </c>
      <c r="AO430">
        <v>0</v>
      </c>
      <c r="AP430" t="str">
        <f>""</f>
        <v/>
      </c>
      <c r="AQ430">
        <v>0</v>
      </c>
      <c r="AR430" t="str">
        <f>""</f>
        <v/>
      </c>
      <c r="AS430">
        <v>0</v>
      </c>
      <c r="AT430" t="str">
        <f>""</f>
        <v/>
      </c>
      <c r="AU430" t="s">
        <v>56</v>
      </c>
      <c r="AV430" t="s">
        <v>57</v>
      </c>
      <c r="AW430">
        <v>0</v>
      </c>
      <c r="AX430" t="str">
        <f>""</f>
        <v/>
      </c>
      <c r="AY430">
        <v>2015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</row>
    <row r="431" spans="1:57" x14ac:dyDescent="0.2">
      <c r="A431">
        <v>1813201110</v>
      </c>
      <c r="B431" t="s">
        <v>505</v>
      </c>
      <c r="C431" s="2">
        <v>457000</v>
      </c>
      <c r="D431" s="2"/>
      <c r="E431" s="2"/>
      <c r="F431" s="2"/>
      <c r="G431" s="1">
        <v>419646.89</v>
      </c>
      <c r="H431">
        <v>0</v>
      </c>
      <c r="I431" s="1">
        <v>419646.89</v>
      </c>
      <c r="J431" s="1">
        <v>37353.11</v>
      </c>
      <c r="K431">
        <v>91.82</v>
      </c>
      <c r="L431" s="2">
        <v>457000</v>
      </c>
      <c r="M431" s="1">
        <v>419646.89</v>
      </c>
      <c r="N431">
        <v>0</v>
      </c>
      <c r="O431" s="1">
        <v>419646.89</v>
      </c>
      <c r="P431" s="1">
        <v>37353.11</v>
      </c>
      <c r="Q431">
        <v>91.82</v>
      </c>
      <c r="R431">
        <v>0</v>
      </c>
      <c r="S431">
        <v>0</v>
      </c>
      <c r="T431">
        <v>0</v>
      </c>
      <c r="U431" s="2">
        <v>457000</v>
      </c>
      <c r="V431" s="1">
        <v>37353.11</v>
      </c>
      <c r="W431" s="2">
        <v>457000</v>
      </c>
      <c r="X431" s="1">
        <v>37353.11</v>
      </c>
      <c r="Y431">
        <v>0</v>
      </c>
      <c r="Z431" t="str">
        <f>""</f>
        <v/>
      </c>
      <c r="AA431">
        <v>0</v>
      </c>
      <c r="AB431" t="str">
        <f>""</f>
        <v/>
      </c>
      <c r="AC431">
        <v>0</v>
      </c>
      <c r="AD431" t="str">
        <f>""</f>
        <v/>
      </c>
      <c r="AE431">
        <v>0</v>
      </c>
      <c r="AF431" t="str">
        <f>""</f>
        <v/>
      </c>
      <c r="AG431">
        <v>0</v>
      </c>
      <c r="AH431" t="str">
        <f>""</f>
        <v/>
      </c>
      <c r="AI431">
        <v>0</v>
      </c>
      <c r="AJ431" t="str">
        <f>""</f>
        <v/>
      </c>
      <c r="AK431">
        <v>0</v>
      </c>
      <c r="AL431" t="str">
        <f>""</f>
        <v/>
      </c>
      <c r="AM431">
        <v>0</v>
      </c>
      <c r="AN431" t="str">
        <f>""</f>
        <v/>
      </c>
      <c r="AO431">
        <v>0</v>
      </c>
      <c r="AP431" t="str">
        <f>""</f>
        <v/>
      </c>
      <c r="AQ431">
        <v>0</v>
      </c>
      <c r="AR431" t="str">
        <f>""</f>
        <v/>
      </c>
      <c r="AS431">
        <v>0</v>
      </c>
      <c r="AT431" t="str">
        <f>""</f>
        <v/>
      </c>
      <c r="AU431" t="s">
        <v>56</v>
      </c>
      <c r="AV431" t="s">
        <v>57</v>
      </c>
      <c r="AW431">
        <v>0</v>
      </c>
      <c r="AX431" t="str">
        <f>""</f>
        <v/>
      </c>
      <c r="AY431">
        <v>2015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</row>
    <row r="432" spans="1:57" x14ac:dyDescent="0.2">
      <c r="A432">
        <v>1813201750</v>
      </c>
      <c r="B432" t="s">
        <v>506</v>
      </c>
      <c r="C432" s="2">
        <v>40000</v>
      </c>
      <c r="D432" s="2"/>
      <c r="E432" s="2"/>
      <c r="F432" s="2"/>
      <c r="G432" s="1">
        <v>26400</v>
      </c>
      <c r="H432">
        <v>0</v>
      </c>
      <c r="I432" s="1">
        <v>26400</v>
      </c>
      <c r="J432" s="1">
        <v>13600</v>
      </c>
      <c r="K432">
        <v>66</v>
      </c>
      <c r="L432" s="2">
        <v>40000</v>
      </c>
      <c r="M432" s="1">
        <v>26400</v>
      </c>
      <c r="N432">
        <v>0</v>
      </c>
      <c r="O432" s="1">
        <v>26400</v>
      </c>
      <c r="P432" s="1">
        <v>13600</v>
      </c>
      <c r="Q432">
        <v>66</v>
      </c>
      <c r="R432">
        <v>0</v>
      </c>
      <c r="S432">
        <v>0</v>
      </c>
      <c r="T432">
        <v>0</v>
      </c>
      <c r="U432" s="2">
        <v>40000</v>
      </c>
      <c r="V432" s="1">
        <v>13600</v>
      </c>
      <c r="W432" s="2">
        <v>40000</v>
      </c>
      <c r="X432" s="1">
        <v>13600</v>
      </c>
      <c r="Y432">
        <v>0</v>
      </c>
      <c r="Z432" t="str">
        <f>""</f>
        <v/>
      </c>
      <c r="AA432">
        <v>0</v>
      </c>
      <c r="AB432" t="str">
        <f>""</f>
        <v/>
      </c>
      <c r="AC432">
        <v>0</v>
      </c>
      <c r="AD432" t="str">
        <f>""</f>
        <v/>
      </c>
      <c r="AE432">
        <v>0</v>
      </c>
      <c r="AF432" t="str">
        <f>""</f>
        <v/>
      </c>
      <c r="AG432">
        <v>0</v>
      </c>
      <c r="AH432" t="str">
        <f>""</f>
        <v/>
      </c>
      <c r="AI432">
        <v>0</v>
      </c>
      <c r="AJ432" t="str">
        <f>""</f>
        <v/>
      </c>
      <c r="AK432">
        <v>0</v>
      </c>
      <c r="AL432" t="str">
        <f>""</f>
        <v/>
      </c>
      <c r="AM432">
        <v>0</v>
      </c>
      <c r="AN432" t="str">
        <f>""</f>
        <v/>
      </c>
      <c r="AO432">
        <v>0</v>
      </c>
      <c r="AP432" t="str">
        <f>""</f>
        <v/>
      </c>
      <c r="AQ432">
        <v>0</v>
      </c>
      <c r="AR432" t="str">
        <f>""</f>
        <v/>
      </c>
      <c r="AS432">
        <v>0</v>
      </c>
      <c r="AT432" t="str">
        <f>""</f>
        <v/>
      </c>
      <c r="AU432" t="s">
        <v>56</v>
      </c>
      <c r="AV432" t="s">
        <v>57</v>
      </c>
      <c r="AW432">
        <v>0</v>
      </c>
      <c r="AX432" t="str">
        <f>""</f>
        <v/>
      </c>
      <c r="AY432">
        <v>2015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</row>
    <row r="433" spans="1:57" x14ac:dyDescent="0.2">
      <c r="A433">
        <v>1813201850</v>
      </c>
      <c r="B433" t="s">
        <v>507</v>
      </c>
      <c r="C433" s="2">
        <v>322000</v>
      </c>
      <c r="D433" s="2"/>
      <c r="E433" s="2"/>
      <c r="F433" s="2"/>
      <c r="G433" s="1">
        <v>332495.02</v>
      </c>
      <c r="H433">
        <v>0</v>
      </c>
      <c r="I433" s="1">
        <v>332495.02</v>
      </c>
      <c r="J433" s="1">
        <v>-10495.02</v>
      </c>
      <c r="K433">
        <v>103.25</v>
      </c>
      <c r="L433" s="2">
        <v>322000</v>
      </c>
      <c r="M433" s="1">
        <v>332495.02</v>
      </c>
      <c r="N433">
        <v>0</v>
      </c>
      <c r="O433" s="1">
        <v>332495.02</v>
      </c>
      <c r="P433" s="1">
        <v>-10495.02</v>
      </c>
      <c r="Q433">
        <v>103.25</v>
      </c>
      <c r="R433">
        <v>0</v>
      </c>
      <c r="S433">
        <v>0</v>
      </c>
      <c r="T433">
        <v>0</v>
      </c>
      <c r="U433" s="2">
        <v>322000</v>
      </c>
      <c r="V433" s="1">
        <v>-10495.02</v>
      </c>
      <c r="W433" s="2">
        <v>322000</v>
      </c>
      <c r="X433" s="1">
        <v>-10495.02</v>
      </c>
      <c r="Y433">
        <v>0</v>
      </c>
      <c r="Z433" t="str">
        <f>""</f>
        <v/>
      </c>
      <c r="AA433">
        <v>0</v>
      </c>
      <c r="AB433" t="str">
        <f>""</f>
        <v/>
      </c>
      <c r="AC433">
        <v>0</v>
      </c>
      <c r="AD433" t="str">
        <f>""</f>
        <v/>
      </c>
      <c r="AE433">
        <v>0</v>
      </c>
      <c r="AF433" t="str">
        <f>""</f>
        <v/>
      </c>
      <c r="AG433">
        <v>0</v>
      </c>
      <c r="AH433" t="str">
        <f>""</f>
        <v/>
      </c>
      <c r="AI433">
        <v>0</v>
      </c>
      <c r="AJ433" t="str">
        <f>""</f>
        <v/>
      </c>
      <c r="AK433">
        <v>0</v>
      </c>
      <c r="AL433" t="str">
        <f>""</f>
        <v/>
      </c>
      <c r="AM433">
        <v>0</v>
      </c>
      <c r="AN433" t="str">
        <f>""</f>
        <v/>
      </c>
      <c r="AO433">
        <v>0</v>
      </c>
      <c r="AP433" t="str">
        <f>""</f>
        <v/>
      </c>
      <c r="AQ433">
        <v>0</v>
      </c>
      <c r="AR433" t="str">
        <f>""</f>
        <v/>
      </c>
      <c r="AS433">
        <v>0</v>
      </c>
      <c r="AT433" t="str">
        <f>""</f>
        <v/>
      </c>
      <c r="AU433" t="s">
        <v>56</v>
      </c>
      <c r="AV433" t="s">
        <v>57</v>
      </c>
      <c r="AW433">
        <v>0</v>
      </c>
      <c r="AX433" t="str">
        <f>""</f>
        <v/>
      </c>
      <c r="AY433">
        <v>2015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</row>
    <row r="434" spans="1:57" x14ac:dyDescent="0.2">
      <c r="A434">
        <v>1813202110</v>
      </c>
      <c r="B434" t="s">
        <v>508</v>
      </c>
      <c r="C434" s="2">
        <v>650000</v>
      </c>
      <c r="D434" s="2"/>
      <c r="E434" s="2"/>
      <c r="F434" s="2"/>
      <c r="G434" s="1">
        <v>624417.02</v>
      </c>
      <c r="H434">
        <v>0</v>
      </c>
      <c r="I434" s="1">
        <v>624417.02</v>
      </c>
      <c r="J434" s="1">
        <v>25582.98</v>
      </c>
      <c r="K434">
        <v>96.06</v>
      </c>
      <c r="L434" s="2">
        <v>650000</v>
      </c>
      <c r="M434" s="1">
        <v>624417.02</v>
      </c>
      <c r="N434">
        <v>0</v>
      </c>
      <c r="O434" s="1">
        <v>624417.02</v>
      </c>
      <c r="P434" s="1">
        <v>25582.98</v>
      </c>
      <c r="Q434">
        <v>96.06</v>
      </c>
      <c r="R434">
        <v>0</v>
      </c>
      <c r="S434">
        <v>0</v>
      </c>
      <c r="T434">
        <v>0</v>
      </c>
      <c r="U434" s="2">
        <v>650000</v>
      </c>
      <c r="V434" s="1">
        <v>25582.98</v>
      </c>
      <c r="W434" s="2">
        <v>650000</v>
      </c>
      <c r="X434" s="1">
        <v>25582.98</v>
      </c>
      <c r="Y434">
        <v>0</v>
      </c>
      <c r="Z434" t="str">
        <f>""</f>
        <v/>
      </c>
      <c r="AA434">
        <v>0</v>
      </c>
      <c r="AB434" t="str">
        <f>""</f>
        <v/>
      </c>
      <c r="AC434">
        <v>0</v>
      </c>
      <c r="AD434" t="str">
        <f>""</f>
        <v/>
      </c>
      <c r="AE434">
        <v>0</v>
      </c>
      <c r="AF434" t="str">
        <f>""</f>
        <v/>
      </c>
      <c r="AG434">
        <v>0</v>
      </c>
      <c r="AH434" t="str">
        <f>""</f>
        <v/>
      </c>
      <c r="AI434">
        <v>0</v>
      </c>
      <c r="AJ434" t="str">
        <f>""</f>
        <v/>
      </c>
      <c r="AK434">
        <v>0</v>
      </c>
      <c r="AL434" t="str">
        <f>""</f>
        <v/>
      </c>
      <c r="AM434">
        <v>0</v>
      </c>
      <c r="AN434" t="str">
        <f>""</f>
        <v/>
      </c>
      <c r="AO434">
        <v>0</v>
      </c>
      <c r="AP434" t="str">
        <f>""</f>
        <v/>
      </c>
      <c r="AQ434">
        <v>0</v>
      </c>
      <c r="AR434" t="str">
        <f>""</f>
        <v/>
      </c>
      <c r="AS434">
        <v>0</v>
      </c>
      <c r="AT434" t="str">
        <f>""</f>
        <v/>
      </c>
      <c r="AU434" t="s">
        <v>56</v>
      </c>
      <c r="AV434" t="s">
        <v>57</v>
      </c>
      <c r="AW434">
        <v>0</v>
      </c>
      <c r="AX434" t="str">
        <f>""</f>
        <v/>
      </c>
      <c r="AY434">
        <v>2015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</row>
    <row r="435" spans="1:57" x14ac:dyDescent="0.2">
      <c r="A435">
        <v>1813202750</v>
      </c>
      <c r="B435" t="s">
        <v>509</v>
      </c>
      <c r="C435" s="2">
        <v>45000</v>
      </c>
      <c r="D435" s="2"/>
      <c r="E435" s="2"/>
      <c r="F435" s="2"/>
      <c r="G435" s="1">
        <v>30305</v>
      </c>
      <c r="H435">
        <v>0</v>
      </c>
      <c r="I435" s="1">
        <v>30305</v>
      </c>
      <c r="J435" s="1">
        <v>14695</v>
      </c>
      <c r="K435">
        <v>67.34</v>
      </c>
      <c r="L435" s="2">
        <v>45000</v>
      </c>
      <c r="M435" s="1">
        <v>30305</v>
      </c>
      <c r="N435">
        <v>0</v>
      </c>
      <c r="O435" s="1">
        <v>30305</v>
      </c>
      <c r="P435" s="1">
        <v>14695</v>
      </c>
      <c r="Q435">
        <v>67.34</v>
      </c>
      <c r="R435">
        <v>0</v>
      </c>
      <c r="S435">
        <v>0</v>
      </c>
      <c r="T435">
        <v>0</v>
      </c>
      <c r="U435" s="2">
        <v>45000</v>
      </c>
      <c r="V435" s="1">
        <v>14695</v>
      </c>
      <c r="W435" s="2">
        <v>45000</v>
      </c>
      <c r="X435" s="1">
        <v>14695</v>
      </c>
      <c r="Y435">
        <v>0</v>
      </c>
      <c r="Z435" t="str">
        <f>""</f>
        <v/>
      </c>
      <c r="AA435">
        <v>0</v>
      </c>
      <c r="AB435" t="str">
        <f>""</f>
        <v/>
      </c>
      <c r="AC435">
        <v>0</v>
      </c>
      <c r="AD435" t="str">
        <f>""</f>
        <v/>
      </c>
      <c r="AE435">
        <v>0</v>
      </c>
      <c r="AF435" t="str">
        <f>""</f>
        <v/>
      </c>
      <c r="AG435">
        <v>0</v>
      </c>
      <c r="AH435" t="str">
        <f>""</f>
        <v/>
      </c>
      <c r="AI435">
        <v>0</v>
      </c>
      <c r="AJ435" t="str">
        <f>""</f>
        <v/>
      </c>
      <c r="AK435">
        <v>0</v>
      </c>
      <c r="AL435" t="str">
        <f>""</f>
        <v/>
      </c>
      <c r="AM435">
        <v>0</v>
      </c>
      <c r="AN435" t="str">
        <f>""</f>
        <v/>
      </c>
      <c r="AO435">
        <v>0</v>
      </c>
      <c r="AP435" t="str">
        <f>""</f>
        <v/>
      </c>
      <c r="AQ435">
        <v>0</v>
      </c>
      <c r="AR435" t="str">
        <f>""</f>
        <v/>
      </c>
      <c r="AS435">
        <v>0</v>
      </c>
      <c r="AT435" t="str">
        <f>""</f>
        <v/>
      </c>
      <c r="AU435" t="s">
        <v>56</v>
      </c>
      <c r="AV435" t="s">
        <v>57</v>
      </c>
      <c r="AW435">
        <v>0</v>
      </c>
      <c r="AX435" t="str">
        <f>""</f>
        <v/>
      </c>
      <c r="AY435">
        <v>2015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</row>
    <row r="436" spans="1:57" x14ac:dyDescent="0.2">
      <c r="A436">
        <v>1813202850</v>
      </c>
      <c r="B436" t="s">
        <v>510</v>
      </c>
      <c r="C436" s="2">
        <v>302000</v>
      </c>
      <c r="D436" s="2"/>
      <c r="E436" s="2"/>
      <c r="F436" s="2"/>
      <c r="G436" s="1">
        <v>314758.73</v>
      </c>
      <c r="H436">
        <v>0</v>
      </c>
      <c r="I436" s="1">
        <v>314758.73</v>
      </c>
      <c r="J436" s="1">
        <v>-12758.73</v>
      </c>
      <c r="K436">
        <v>104.22</v>
      </c>
      <c r="L436" s="2">
        <v>302000</v>
      </c>
      <c r="M436" s="1">
        <v>314758.73</v>
      </c>
      <c r="N436">
        <v>0</v>
      </c>
      <c r="O436" s="1">
        <v>314758.73</v>
      </c>
      <c r="P436" s="1">
        <v>-12758.73</v>
      </c>
      <c r="Q436">
        <v>104.22</v>
      </c>
      <c r="R436">
        <v>0</v>
      </c>
      <c r="S436">
        <v>0</v>
      </c>
      <c r="T436">
        <v>0</v>
      </c>
      <c r="U436" s="2">
        <v>302000</v>
      </c>
      <c r="V436" s="1">
        <v>-12758.73</v>
      </c>
      <c r="W436" s="2">
        <v>302000</v>
      </c>
      <c r="X436" s="1">
        <v>-12758.73</v>
      </c>
      <c r="Y436">
        <v>0</v>
      </c>
      <c r="Z436" t="str">
        <f>""</f>
        <v/>
      </c>
      <c r="AA436">
        <v>0</v>
      </c>
      <c r="AB436" t="str">
        <f>""</f>
        <v/>
      </c>
      <c r="AC436">
        <v>0</v>
      </c>
      <c r="AD436" t="str">
        <f>""</f>
        <v/>
      </c>
      <c r="AE436">
        <v>0</v>
      </c>
      <c r="AF436" t="str">
        <f>""</f>
        <v/>
      </c>
      <c r="AG436">
        <v>0</v>
      </c>
      <c r="AH436" t="str">
        <f>""</f>
        <v/>
      </c>
      <c r="AI436">
        <v>0</v>
      </c>
      <c r="AJ436" t="str">
        <f>""</f>
        <v/>
      </c>
      <c r="AK436">
        <v>0</v>
      </c>
      <c r="AL436" t="str">
        <f>""</f>
        <v/>
      </c>
      <c r="AM436">
        <v>0</v>
      </c>
      <c r="AN436" t="str">
        <f>""</f>
        <v/>
      </c>
      <c r="AO436">
        <v>0</v>
      </c>
      <c r="AP436" t="str">
        <f>""</f>
        <v/>
      </c>
      <c r="AQ436">
        <v>0</v>
      </c>
      <c r="AR436" t="str">
        <f>""</f>
        <v/>
      </c>
      <c r="AS436">
        <v>0</v>
      </c>
      <c r="AT436" t="str">
        <f>""</f>
        <v/>
      </c>
      <c r="AU436" t="s">
        <v>56</v>
      </c>
      <c r="AV436" t="s">
        <v>57</v>
      </c>
      <c r="AW436">
        <v>0</v>
      </c>
      <c r="AX436" t="str">
        <f>""</f>
        <v/>
      </c>
      <c r="AY436">
        <v>2015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</row>
    <row r="437" spans="1:57" x14ac:dyDescent="0.2">
      <c r="A437">
        <v>1813203110</v>
      </c>
      <c r="B437" t="s">
        <v>511</v>
      </c>
      <c r="C437" s="2">
        <v>650000</v>
      </c>
      <c r="D437" s="2"/>
      <c r="E437" s="2"/>
      <c r="F437" s="2"/>
      <c r="G437" s="1">
        <v>632966.54</v>
      </c>
      <c r="H437">
        <v>0</v>
      </c>
      <c r="I437" s="1">
        <v>632966.54</v>
      </c>
      <c r="J437" s="1">
        <v>17033.46</v>
      </c>
      <c r="K437">
        <v>97.37</v>
      </c>
      <c r="L437" s="2">
        <v>650000</v>
      </c>
      <c r="M437" s="1">
        <v>632966.54</v>
      </c>
      <c r="N437">
        <v>0</v>
      </c>
      <c r="O437" s="1">
        <v>632966.54</v>
      </c>
      <c r="P437" s="1">
        <v>17033.46</v>
      </c>
      <c r="Q437">
        <v>97.37</v>
      </c>
      <c r="R437">
        <v>0</v>
      </c>
      <c r="S437">
        <v>0</v>
      </c>
      <c r="T437">
        <v>0</v>
      </c>
      <c r="U437" s="2">
        <v>650000</v>
      </c>
      <c r="V437" s="1">
        <v>17033.46</v>
      </c>
      <c r="W437" s="2">
        <v>650000</v>
      </c>
      <c r="X437" s="1">
        <v>17033.46</v>
      </c>
      <c r="Y437">
        <v>0</v>
      </c>
      <c r="Z437" t="str">
        <f>""</f>
        <v/>
      </c>
      <c r="AA437">
        <v>0</v>
      </c>
      <c r="AB437" t="str">
        <f>""</f>
        <v/>
      </c>
      <c r="AC437">
        <v>0</v>
      </c>
      <c r="AD437" t="str">
        <f>""</f>
        <v/>
      </c>
      <c r="AE437">
        <v>0</v>
      </c>
      <c r="AF437" t="str">
        <f>""</f>
        <v/>
      </c>
      <c r="AG437">
        <v>0</v>
      </c>
      <c r="AH437" t="str">
        <f>""</f>
        <v/>
      </c>
      <c r="AI437">
        <v>0</v>
      </c>
      <c r="AJ437" t="str">
        <f>""</f>
        <v/>
      </c>
      <c r="AK437">
        <v>0</v>
      </c>
      <c r="AL437" t="str">
        <f>""</f>
        <v/>
      </c>
      <c r="AM437">
        <v>0</v>
      </c>
      <c r="AN437" t="str">
        <f>""</f>
        <v/>
      </c>
      <c r="AO437">
        <v>0</v>
      </c>
      <c r="AP437" t="str">
        <f>""</f>
        <v/>
      </c>
      <c r="AQ437">
        <v>0</v>
      </c>
      <c r="AR437" t="str">
        <f>""</f>
        <v/>
      </c>
      <c r="AS437">
        <v>0</v>
      </c>
      <c r="AT437" t="str">
        <f>""</f>
        <v/>
      </c>
      <c r="AU437" t="s">
        <v>56</v>
      </c>
      <c r="AV437" t="s">
        <v>57</v>
      </c>
      <c r="AW437">
        <v>0</v>
      </c>
      <c r="AX437" t="str">
        <f>""</f>
        <v/>
      </c>
      <c r="AY437">
        <v>2015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</row>
    <row r="438" spans="1:57" x14ac:dyDescent="0.2">
      <c r="A438">
        <v>1813203750</v>
      </c>
      <c r="B438" t="s">
        <v>512</v>
      </c>
      <c r="C438" s="2">
        <v>49000</v>
      </c>
      <c r="D438" s="2"/>
      <c r="E438" s="2"/>
      <c r="F438" s="2"/>
      <c r="G438" s="1">
        <v>32670</v>
      </c>
      <c r="H438">
        <v>0</v>
      </c>
      <c r="I438" s="1">
        <v>32670</v>
      </c>
      <c r="J438" s="1">
        <v>16330</v>
      </c>
      <c r="K438">
        <v>66.67</v>
      </c>
      <c r="L438" s="2">
        <v>49000</v>
      </c>
      <c r="M438" s="1">
        <v>32670</v>
      </c>
      <c r="N438">
        <v>0</v>
      </c>
      <c r="O438" s="1">
        <v>32670</v>
      </c>
      <c r="P438" s="1">
        <v>16330</v>
      </c>
      <c r="Q438">
        <v>66.67</v>
      </c>
      <c r="R438">
        <v>0</v>
      </c>
      <c r="S438">
        <v>0</v>
      </c>
      <c r="T438">
        <v>0</v>
      </c>
      <c r="U438" s="2">
        <v>49000</v>
      </c>
      <c r="V438" s="1">
        <v>16330</v>
      </c>
      <c r="W438" s="2">
        <v>49000</v>
      </c>
      <c r="X438" s="1">
        <v>16330</v>
      </c>
      <c r="Y438">
        <v>0</v>
      </c>
      <c r="Z438" t="str">
        <f>""</f>
        <v/>
      </c>
      <c r="AA438">
        <v>0</v>
      </c>
      <c r="AB438" t="str">
        <f>""</f>
        <v/>
      </c>
      <c r="AC438">
        <v>0</v>
      </c>
      <c r="AD438" t="str">
        <f>""</f>
        <v/>
      </c>
      <c r="AE438">
        <v>0</v>
      </c>
      <c r="AF438" t="str">
        <f>""</f>
        <v/>
      </c>
      <c r="AG438">
        <v>0</v>
      </c>
      <c r="AH438" t="str">
        <f>""</f>
        <v/>
      </c>
      <c r="AI438">
        <v>0</v>
      </c>
      <c r="AJ438" t="str">
        <f>""</f>
        <v/>
      </c>
      <c r="AK438">
        <v>0</v>
      </c>
      <c r="AL438" t="str">
        <f>""</f>
        <v/>
      </c>
      <c r="AM438">
        <v>0</v>
      </c>
      <c r="AN438" t="str">
        <f>""</f>
        <v/>
      </c>
      <c r="AO438">
        <v>0</v>
      </c>
      <c r="AP438" t="str">
        <f>""</f>
        <v/>
      </c>
      <c r="AQ438">
        <v>0</v>
      </c>
      <c r="AR438" t="str">
        <f>""</f>
        <v/>
      </c>
      <c r="AS438">
        <v>0</v>
      </c>
      <c r="AT438" t="str">
        <f>""</f>
        <v/>
      </c>
      <c r="AU438" t="s">
        <v>56</v>
      </c>
      <c r="AV438" t="s">
        <v>57</v>
      </c>
      <c r="AW438">
        <v>0</v>
      </c>
      <c r="AX438" t="str">
        <f>""</f>
        <v/>
      </c>
      <c r="AY438">
        <v>2015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</row>
    <row r="439" spans="1:57" x14ac:dyDescent="0.2">
      <c r="A439">
        <v>1813203850</v>
      </c>
      <c r="B439" t="s">
        <v>513</v>
      </c>
      <c r="C439" s="2">
        <v>403000</v>
      </c>
      <c r="D439" s="2"/>
      <c r="E439" s="2"/>
      <c r="F439" s="2"/>
      <c r="G439" s="1">
        <v>415722.12</v>
      </c>
      <c r="H439">
        <v>0</v>
      </c>
      <c r="I439" s="1">
        <v>415722.12</v>
      </c>
      <c r="J439" s="1">
        <v>-12722.12</v>
      </c>
      <c r="K439">
        <v>103.15</v>
      </c>
      <c r="L439" s="2">
        <v>403000</v>
      </c>
      <c r="M439" s="1">
        <v>415722.12</v>
      </c>
      <c r="N439">
        <v>0</v>
      </c>
      <c r="O439" s="1">
        <v>415722.12</v>
      </c>
      <c r="P439" s="1">
        <v>-12722.12</v>
      </c>
      <c r="Q439">
        <v>103.15</v>
      </c>
      <c r="R439">
        <v>0</v>
      </c>
      <c r="S439">
        <v>0</v>
      </c>
      <c r="T439">
        <v>0</v>
      </c>
      <c r="U439" s="2">
        <v>403000</v>
      </c>
      <c r="V439" s="1">
        <v>-12722.12</v>
      </c>
      <c r="W439" s="2">
        <v>403000</v>
      </c>
      <c r="X439" s="1">
        <v>-12722.12</v>
      </c>
      <c r="Y439">
        <v>0</v>
      </c>
      <c r="Z439" t="str">
        <f>""</f>
        <v/>
      </c>
      <c r="AA439">
        <v>0</v>
      </c>
      <c r="AB439" t="str">
        <f>""</f>
        <v/>
      </c>
      <c r="AC439">
        <v>0</v>
      </c>
      <c r="AD439" t="str">
        <f>""</f>
        <v/>
      </c>
      <c r="AE439">
        <v>0</v>
      </c>
      <c r="AF439" t="str">
        <f>""</f>
        <v/>
      </c>
      <c r="AG439">
        <v>0</v>
      </c>
      <c r="AH439" t="str">
        <f>""</f>
        <v/>
      </c>
      <c r="AI439">
        <v>0</v>
      </c>
      <c r="AJ439" t="str">
        <f>""</f>
        <v/>
      </c>
      <c r="AK439">
        <v>0</v>
      </c>
      <c r="AL439" t="str">
        <f>""</f>
        <v/>
      </c>
      <c r="AM439">
        <v>0</v>
      </c>
      <c r="AN439" t="str">
        <f>""</f>
        <v/>
      </c>
      <c r="AO439">
        <v>0</v>
      </c>
      <c r="AP439" t="str">
        <f>""</f>
        <v/>
      </c>
      <c r="AQ439">
        <v>0</v>
      </c>
      <c r="AR439" t="str">
        <f>""</f>
        <v/>
      </c>
      <c r="AS439">
        <v>0</v>
      </c>
      <c r="AT439" t="str">
        <f>""</f>
        <v/>
      </c>
      <c r="AU439" t="s">
        <v>56</v>
      </c>
      <c r="AV439" t="s">
        <v>57</v>
      </c>
      <c r="AW439">
        <v>0</v>
      </c>
      <c r="AX439" t="str">
        <f>""</f>
        <v/>
      </c>
      <c r="AY439">
        <v>2015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</row>
    <row r="440" spans="1:57" x14ac:dyDescent="0.2">
      <c r="A440">
        <v>1813204110</v>
      </c>
      <c r="B440" t="s">
        <v>514</v>
      </c>
      <c r="C440" s="2">
        <v>495000</v>
      </c>
      <c r="D440" s="2"/>
      <c r="E440" s="2"/>
      <c r="F440" s="2"/>
      <c r="G440" s="1">
        <v>473449.1</v>
      </c>
      <c r="H440">
        <v>0</v>
      </c>
      <c r="I440" s="1">
        <v>473449.1</v>
      </c>
      <c r="J440" s="1">
        <v>21550.9</v>
      </c>
      <c r="K440">
        <v>95.64</v>
      </c>
      <c r="L440" s="2">
        <v>495000</v>
      </c>
      <c r="M440" s="1">
        <v>473449.1</v>
      </c>
      <c r="N440">
        <v>0</v>
      </c>
      <c r="O440" s="1">
        <v>473449.1</v>
      </c>
      <c r="P440" s="1">
        <v>21550.9</v>
      </c>
      <c r="Q440">
        <v>95.64</v>
      </c>
      <c r="R440">
        <v>0</v>
      </c>
      <c r="S440">
        <v>0</v>
      </c>
      <c r="T440">
        <v>0</v>
      </c>
      <c r="U440" s="2">
        <v>495000</v>
      </c>
      <c r="V440" s="1">
        <v>21550.9</v>
      </c>
      <c r="W440" s="2">
        <v>495000</v>
      </c>
      <c r="X440" s="1">
        <v>21550.9</v>
      </c>
      <c r="Y440">
        <v>0</v>
      </c>
      <c r="Z440" t="str">
        <f>""</f>
        <v/>
      </c>
      <c r="AA440">
        <v>0</v>
      </c>
      <c r="AB440" t="str">
        <f>""</f>
        <v/>
      </c>
      <c r="AC440">
        <v>0</v>
      </c>
      <c r="AD440" t="str">
        <f>""</f>
        <v/>
      </c>
      <c r="AE440">
        <v>0</v>
      </c>
      <c r="AF440" t="str">
        <f>""</f>
        <v/>
      </c>
      <c r="AG440">
        <v>0</v>
      </c>
      <c r="AH440" t="str">
        <f>""</f>
        <v/>
      </c>
      <c r="AI440">
        <v>0</v>
      </c>
      <c r="AJ440" t="str">
        <f>""</f>
        <v/>
      </c>
      <c r="AK440">
        <v>0</v>
      </c>
      <c r="AL440" t="str">
        <f>""</f>
        <v/>
      </c>
      <c r="AM440">
        <v>0</v>
      </c>
      <c r="AN440" t="str">
        <f>""</f>
        <v/>
      </c>
      <c r="AO440">
        <v>0</v>
      </c>
      <c r="AP440" t="str">
        <f>""</f>
        <v/>
      </c>
      <c r="AQ440">
        <v>0</v>
      </c>
      <c r="AR440" t="str">
        <f>""</f>
        <v/>
      </c>
      <c r="AS440">
        <v>0</v>
      </c>
      <c r="AT440" t="str">
        <f>""</f>
        <v/>
      </c>
      <c r="AU440" t="s">
        <v>56</v>
      </c>
      <c r="AV440" t="s">
        <v>57</v>
      </c>
      <c r="AW440">
        <v>0</v>
      </c>
      <c r="AX440" t="str">
        <f>""</f>
        <v/>
      </c>
      <c r="AY440">
        <v>2015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</row>
    <row r="441" spans="1:57" x14ac:dyDescent="0.2">
      <c r="A441">
        <v>1813204750</v>
      </c>
      <c r="B441" t="s">
        <v>515</v>
      </c>
      <c r="C441" s="2">
        <v>33000</v>
      </c>
      <c r="D441" s="2"/>
      <c r="E441" s="2"/>
      <c r="F441" s="2"/>
      <c r="G441" s="1">
        <v>21780</v>
      </c>
      <c r="H441">
        <v>0</v>
      </c>
      <c r="I441" s="1">
        <v>21780</v>
      </c>
      <c r="J441" s="1">
        <v>11220</v>
      </c>
      <c r="K441">
        <v>66</v>
      </c>
      <c r="L441" s="2">
        <v>33000</v>
      </c>
      <c r="M441" s="1">
        <v>21780</v>
      </c>
      <c r="N441">
        <v>0</v>
      </c>
      <c r="O441" s="1">
        <v>21780</v>
      </c>
      <c r="P441" s="1">
        <v>11220</v>
      </c>
      <c r="Q441">
        <v>66</v>
      </c>
      <c r="R441">
        <v>0</v>
      </c>
      <c r="S441">
        <v>0</v>
      </c>
      <c r="T441">
        <v>0</v>
      </c>
      <c r="U441" s="2">
        <v>33000</v>
      </c>
      <c r="V441" s="1">
        <v>11220</v>
      </c>
      <c r="W441" s="2">
        <v>33000</v>
      </c>
      <c r="X441" s="1">
        <v>11220</v>
      </c>
      <c r="Y441">
        <v>0</v>
      </c>
      <c r="Z441" t="str">
        <f>""</f>
        <v/>
      </c>
      <c r="AA441">
        <v>0</v>
      </c>
      <c r="AB441" t="str">
        <f>""</f>
        <v/>
      </c>
      <c r="AC441">
        <v>0</v>
      </c>
      <c r="AD441" t="str">
        <f>""</f>
        <v/>
      </c>
      <c r="AE441">
        <v>0</v>
      </c>
      <c r="AF441" t="str">
        <f>""</f>
        <v/>
      </c>
      <c r="AG441">
        <v>0</v>
      </c>
      <c r="AH441" t="str">
        <f>""</f>
        <v/>
      </c>
      <c r="AI441">
        <v>0</v>
      </c>
      <c r="AJ441" t="str">
        <f>""</f>
        <v/>
      </c>
      <c r="AK441">
        <v>0</v>
      </c>
      <c r="AL441" t="str">
        <f>""</f>
        <v/>
      </c>
      <c r="AM441">
        <v>0</v>
      </c>
      <c r="AN441" t="str">
        <f>""</f>
        <v/>
      </c>
      <c r="AO441">
        <v>0</v>
      </c>
      <c r="AP441" t="str">
        <f>""</f>
        <v/>
      </c>
      <c r="AQ441">
        <v>0</v>
      </c>
      <c r="AR441" t="str">
        <f>""</f>
        <v/>
      </c>
      <c r="AS441">
        <v>0</v>
      </c>
      <c r="AT441" t="str">
        <f>""</f>
        <v/>
      </c>
      <c r="AU441" t="s">
        <v>56</v>
      </c>
      <c r="AV441" t="s">
        <v>57</v>
      </c>
      <c r="AW441">
        <v>0</v>
      </c>
      <c r="AX441" t="str">
        <f>""</f>
        <v/>
      </c>
      <c r="AY441">
        <v>2015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</row>
    <row r="442" spans="1:57" x14ac:dyDescent="0.2">
      <c r="A442">
        <v>1813204850</v>
      </c>
      <c r="B442" t="s">
        <v>516</v>
      </c>
      <c r="C442" s="2">
        <v>265000</v>
      </c>
      <c r="D442" s="2"/>
      <c r="E442" s="2"/>
      <c r="F442" s="2"/>
      <c r="G442" s="1">
        <v>276762.12</v>
      </c>
      <c r="H442">
        <v>0</v>
      </c>
      <c r="I442" s="1">
        <v>276762.12</v>
      </c>
      <c r="J442" s="1">
        <v>-11762.12</v>
      </c>
      <c r="K442">
        <v>104.43</v>
      </c>
      <c r="L442" s="2">
        <v>265000</v>
      </c>
      <c r="M442" s="1">
        <v>276762.12</v>
      </c>
      <c r="N442">
        <v>0</v>
      </c>
      <c r="O442" s="1">
        <v>276762.12</v>
      </c>
      <c r="P442" s="1">
        <v>-11762.12</v>
      </c>
      <c r="Q442">
        <v>104.43</v>
      </c>
      <c r="R442">
        <v>0</v>
      </c>
      <c r="S442">
        <v>0</v>
      </c>
      <c r="T442">
        <v>0</v>
      </c>
      <c r="U442" s="2">
        <v>265000</v>
      </c>
      <c r="V442" s="1">
        <v>-11762.12</v>
      </c>
      <c r="W442" s="2">
        <v>265000</v>
      </c>
      <c r="X442" s="1">
        <v>-11762.12</v>
      </c>
      <c r="Y442">
        <v>0</v>
      </c>
      <c r="Z442" t="str">
        <f>""</f>
        <v/>
      </c>
      <c r="AA442">
        <v>0</v>
      </c>
      <c r="AB442" t="str">
        <f>""</f>
        <v/>
      </c>
      <c r="AC442">
        <v>0</v>
      </c>
      <c r="AD442" t="str">
        <f>""</f>
        <v/>
      </c>
      <c r="AE442">
        <v>0</v>
      </c>
      <c r="AF442" t="str">
        <f>""</f>
        <v/>
      </c>
      <c r="AG442">
        <v>0</v>
      </c>
      <c r="AH442" t="str">
        <f>""</f>
        <v/>
      </c>
      <c r="AI442">
        <v>0</v>
      </c>
      <c r="AJ442" t="str">
        <f>""</f>
        <v/>
      </c>
      <c r="AK442">
        <v>0</v>
      </c>
      <c r="AL442" t="str">
        <f>""</f>
        <v/>
      </c>
      <c r="AM442">
        <v>0</v>
      </c>
      <c r="AN442" t="str">
        <f>""</f>
        <v/>
      </c>
      <c r="AO442">
        <v>0</v>
      </c>
      <c r="AP442" t="str">
        <f>""</f>
        <v/>
      </c>
      <c r="AQ442">
        <v>0</v>
      </c>
      <c r="AR442" t="str">
        <f>""</f>
        <v/>
      </c>
      <c r="AS442">
        <v>0</v>
      </c>
      <c r="AT442" t="str">
        <f>""</f>
        <v/>
      </c>
      <c r="AU442" t="s">
        <v>56</v>
      </c>
      <c r="AV442" t="s">
        <v>57</v>
      </c>
      <c r="AW442">
        <v>0</v>
      </c>
      <c r="AX442" t="str">
        <f>""</f>
        <v/>
      </c>
      <c r="AY442">
        <v>2015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</row>
    <row r="443" spans="1:57" x14ac:dyDescent="0.2">
      <c r="A443">
        <v>1813205110</v>
      </c>
      <c r="B443" t="s">
        <v>517</v>
      </c>
      <c r="C443" s="2">
        <v>666000</v>
      </c>
      <c r="D443" s="2"/>
      <c r="E443" s="2"/>
      <c r="F443" s="2"/>
      <c r="G443" s="1">
        <v>635057.18999999994</v>
      </c>
      <c r="H443">
        <v>0</v>
      </c>
      <c r="I443" s="1">
        <v>635057.18999999994</v>
      </c>
      <c r="J443" s="1">
        <v>30942.81</v>
      </c>
      <c r="K443">
        <v>95.35</v>
      </c>
      <c r="L443" s="2">
        <v>666000</v>
      </c>
      <c r="M443" s="1">
        <v>635057.18999999994</v>
      </c>
      <c r="N443">
        <v>0</v>
      </c>
      <c r="O443" s="1">
        <v>635057.18999999994</v>
      </c>
      <c r="P443" s="1">
        <v>30942.81</v>
      </c>
      <c r="Q443">
        <v>95.35</v>
      </c>
      <c r="R443">
        <v>0</v>
      </c>
      <c r="S443">
        <v>0</v>
      </c>
      <c r="T443">
        <v>0</v>
      </c>
      <c r="U443" s="2">
        <v>666000</v>
      </c>
      <c r="V443" s="1">
        <v>30942.81</v>
      </c>
      <c r="W443" s="2">
        <v>666000</v>
      </c>
      <c r="X443" s="1">
        <v>30942.81</v>
      </c>
      <c r="Y443">
        <v>0</v>
      </c>
      <c r="Z443" t="str">
        <f>""</f>
        <v/>
      </c>
      <c r="AA443">
        <v>0</v>
      </c>
      <c r="AB443" t="str">
        <f>""</f>
        <v/>
      </c>
      <c r="AC443">
        <v>0</v>
      </c>
      <c r="AD443" t="str">
        <f>""</f>
        <v/>
      </c>
      <c r="AE443">
        <v>0</v>
      </c>
      <c r="AF443" t="str">
        <f>""</f>
        <v/>
      </c>
      <c r="AG443">
        <v>0</v>
      </c>
      <c r="AH443" t="str">
        <f>""</f>
        <v/>
      </c>
      <c r="AI443">
        <v>0</v>
      </c>
      <c r="AJ443" t="str">
        <f>""</f>
        <v/>
      </c>
      <c r="AK443">
        <v>0</v>
      </c>
      <c r="AL443" t="str">
        <f>""</f>
        <v/>
      </c>
      <c r="AM443">
        <v>0</v>
      </c>
      <c r="AN443" t="str">
        <f>""</f>
        <v/>
      </c>
      <c r="AO443">
        <v>0</v>
      </c>
      <c r="AP443" t="str">
        <f>""</f>
        <v/>
      </c>
      <c r="AQ443">
        <v>0</v>
      </c>
      <c r="AR443" t="str">
        <f>""</f>
        <v/>
      </c>
      <c r="AS443">
        <v>0</v>
      </c>
      <c r="AT443" t="str">
        <f>""</f>
        <v/>
      </c>
      <c r="AU443" t="s">
        <v>56</v>
      </c>
      <c r="AV443" t="s">
        <v>57</v>
      </c>
      <c r="AW443">
        <v>0</v>
      </c>
      <c r="AX443" t="str">
        <f>""</f>
        <v/>
      </c>
      <c r="AY443">
        <v>2015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</row>
    <row r="444" spans="1:57" x14ac:dyDescent="0.2">
      <c r="A444">
        <v>1813205750</v>
      </c>
      <c r="B444" t="s">
        <v>518</v>
      </c>
      <c r="C444" s="2">
        <v>35000</v>
      </c>
      <c r="D444" s="2"/>
      <c r="E444" s="2"/>
      <c r="F444" s="2"/>
      <c r="G444" s="1">
        <v>23210</v>
      </c>
      <c r="H444">
        <v>0</v>
      </c>
      <c r="I444" s="1">
        <v>23210</v>
      </c>
      <c r="J444" s="1">
        <v>11790</v>
      </c>
      <c r="K444">
        <v>66.31</v>
      </c>
      <c r="L444" s="2">
        <v>35000</v>
      </c>
      <c r="M444" s="1">
        <v>23210</v>
      </c>
      <c r="N444">
        <v>0</v>
      </c>
      <c r="O444" s="1">
        <v>23210</v>
      </c>
      <c r="P444" s="1">
        <v>11790</v>
      </c>
      <c r="Q444">
        <v>66.31</v>
      </c>
      <c r="R444">
        <v>0</v>
      </c>
      <c r="S444">
        <v>0</v>
      </c>
      <c r="T444">
        <v>0</v>
      </c>
      <c r="U444" s="2">
        <v>35000</v>
      </c>
      <c r="V444" s="1">
        <v>11790</v>
      </c>
      <c r="W444" s="2">
        <v>35000</v>
      </c>
      <c r="X444" s="1">
        <v>11790</v>
      </c>
      <c r="Y444">
        <v>0</v>
      </c>
      <c r="Z444" t="str">
        <f>""</f>
        <v/>
      </c>
      <c r="AA444">
        <v>0</v>
      </c>
      <c r="AB444" t="str">
        <f>""</f>
        <v/>
      </c>
      <c r="AC444">
        <v>0</v>
      </c>
      <c r="AD444" t="str">
        <f>""</f>
        <v/>
      </c>
      <c r="AE444">
        <v>0</v>
      </c>
      <c r="AF444" t="str">
        <f>""</f>
        <v/>
      </c>
      <c r="AG444">
        <v>0</v>
      </c>
      <c r="AH444" t="str">
        <f>""</f>
        <v/>
      </c>
      <c r="AI444">
        <v>0</v>
      </c>
      <c r="AJ444" t="str">
        <f>""</f>
        <v/>
      </c>
      <c r="AK444">
        <v>0</v>
      </c>
      <c r="AL444" t="str">
        <f>""</f>
        <v/>
      </c>
      <c r="AM444">
        <v>0</v>
      </c>
      <c r="AN444" t="str">
        <f>""</f>
        <v/>
      </c>
      <c r="AO444">
        <v>0</v>
      </c>
      <c r="AP444" t="str">
        <f>""</f>
        <v/>
      </c>
      <c r="AQ444">
        <v>0</v>
      </c>
      <c r="AR444" t="str">
        <f>""</f>
        <v/>
      </c>
      <c r="AS444">
        <v>0</v>
      </c>
      <c r="AT444" t="str">
        <f>""</f>
        <v/>
      </c>
      <c r="AU444" t="s">
        <v>56</v>
      </c>
      <c r="AV444" t="s">
        <v>57</v>
      </c>
      <c r="AW444">
        <v>0</v>
      </c>
      <c r="AX444" t="str">
        <f>""</f>
        <v/>
      </c>
      <c r="AY444">
        <v>2015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</row>
    <row r="445" spans="1:57" x14ac:dyDescent="0.2">
      <c r="A445">
        <v>1813205850</v>
      </c>
      <c r="B445" t="s">
        <v>519</v>
      </c>
      <c r="C445" s="2">
        <v>285000</v>
      </c>
      <c r="D445" s="2"/>
      <c r="E445" s="2"/>
      <c r="F445" s="2"/>
      <c r="G445" s="1">
        <v>302324.71999999997</v>
      </c>
      <c r="H445">
        <v>0</v>
      </c>
      <c r="I445" s="1">
        <v>302324.71999999997</v>
      </c>
      <c r="J445" s="1">
        <v>-17324.72</v>
      </c>
      <c r="K445">
        <v>106.07</v>
      </c>
      <c r="L445" s="2">
        <v>285000</v>
      </c>
      <c r="M445" s="1">
        <v>302324.71999999997</v>
      </c>
      <c r="N445">
        <v>0</v>
      </c>
      <c r="O445" s="1">
        <v>302324.71999999997</v>
      </c>
      <c r="P445" s="1">
        <v>-17324.72</v>
      </c>
      <c r="Q445">
        <v>106.07</v>
      </c>
      <c r="R445">
        <v>0</v>
      </c>
      <c r="S445">
        <v>0</v>
      </c>
      <c r="T445">
        <v>0</v>
      </c>
      <c r="U445" s="2">
        <v>285000</v>
      </c>
      <c r="V445" s="1">
        <v>-17324.72</v>
      </c>
      <c r="W445" s="2">
        <v>285000</v>
      </c>
      <c r="X445" s="1">
        <v>-17324.72</v>
      </c>
      <c r="Y445">
        <v>0</v>
      </c>
      <c r="Z445" t="str">
        <f>""</f>
        <v/>
      </c>
      <c r="AA445">
        <v>0</v>
      </c>
      <c r="AB445" t="str">
        <f>""</f>
        <v/>
      </c>
      <c r="AC445">
        <v>0</v>
      </c>
      <c r="AD445" t="str">
        <f>""</f>
        <v/>
      </c>
      <c r="AE445">
        <v>0</v>
      </c>
      <c r="AF445" t="str">
        <f>""</f>
        <v/>
      </c>
      <c r="AG445">
        <v>0</v>
      </c>
      <c r="AH445" t="str">
        <f>""</f>
        <v/>
      </c>
      <c r="AI445">
        <v>0</v>
      </c>
      <c r="AJ445" t="str">
        <f>""</f>
        <v/>
      </c>
      <c r="AK445">
        <v>0</v>
      </c>
      <c r="AL445" t="str">
        <f>""</f>
        <v/>
      </c>
      <c r="AM445">
        <v>0</v>
      </c>
      <c r="AN445" t="str">
        <f>""</f>
        <v/>
      </c>
      <c r="AO445">
        <v>0</v>
      </c>
      <c r="AP445" t="str">
        <f>""</f>
        <v/>
      </c>
      <c r="AQ445">
        <v>0</v>
      </c>
      <c r="AR445" t="str">
        <f>""</f>
        <v/>
      </c>
      <c r="AS445">
        <v>0</v>
      </c>
      <c r="AT445" t="str">
        <f>""</f>
        <v/>
      </c>
      <c r="AU445" t="s">
        <v>56</v>
      </c>
      <c r="AV445" t="s">
        <v>57</v>
      </c>
      <c r="AW445">
        <v>0</v>
      </c>
      <c r="AX445" t="str">
        <f>""</f>
        <v/>
      </c>
      <c r="AY445">
        <v>2015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</row>
    <row r="446" spans="1:57" x14ac:dyDescent="0.2">
      <c r="A446">
        <v>1813206110</v>
      </c>
      <c r="B446" t="s">
        <v>520</v>
      </c>
      <c r="C446" s="2">
        <v>461000</v>
      </c>
      <c r="D446" s="2"/>
      <c r="E446" s="2"/>
      <c r="F446" s="2"/>
      <c r="G446" s="1">
        <v>442517.88</v>
      </c>
      <c r="H446">
        <v>0</v>
      </c>
      <c r="I446" s="1">
        <v>442517.88</v>
      </c>
      <c r="J446" s="1">
        <v>18482.12</v>
      </c>
      <c r="K446">
        <v>95.99</v>
      </c>
      <c r="L446" s="2">
        <v>461000</v>
      </c>
      <c r="M446" s="1">
        <v>442517.88</v>
      </c>
      <c r="N446">
        <v>0</v>
      </c>
      <c r="O446" s="1">
        <v>442517.88</v>
      </c>
      <c r="P446" s="1">
        <v>18482.12</v>
      </c>
      <c r="Q446">
        <v>95.99</v>
      </c>
      <c r="R446">
        <v>0</v>
      </c>
      <c r="S446">
        <v>0</v>
      </c>
      <c r="T446">
        <v>0</v>
      </c>
      <c r="U446" s="2">
        <v>461000</v>
      </c>
      <c r="V446" s="1">
        <v>18482.12</v>
      </c>
      <c r="W446" s="2">
        <v>461000</v>
      </c>
      <c r="X446" s="1">
        <v>18482.12</v>
      </c>
      <c r="Y446">
        <v>0</v>
      </c>
      <c r="Z446" t="str">
        <f>""</f>
        <v/>
      </c>
      <c r="AA446">
        <v>0</v>
      </c>
      <c r="AB446" t="str">
        <f>""</f>
        <v/>
      </c>
      <c r="AC446">
        <v>0</v>
      </c>
      <c r="AD446" t="str">
        <f>""</f>
        <v/>
      </c>
      <c r="AE446">
        <v>0</v>
      </c>
      <c r="AF446" t="str">
        <f>""</f>
        <v/>
      </c>
      <c r="AG446">
        <v>0</v>
      </c>
      <c r="AH446" t="str">
        <f>""</f>
        <v/>
      </c>
      <c r="AI446">
        <v>0</v>
      </c>
      <c r="AJ446" t="str">
        <f>""</f>
        <v/>
      </c>
      <c r="AK446">
        <v>0</v>
      </c>
      <c r="AL446" t="str">
        <f>""</f>
        <v/>
      </c>
      <c r="AM446">
        <v>0</v>
      </c>
      <c r="AN446" t="str">
        <f>""</f>
        <v/>
      </c>
      <c r="AO446">
        <v>0</v>
      </c>
      <c r="AP446" t="str">
        <f>""</f>
        <v/>
      </c>
      <c r="AQ446">
        <v>0</v>
      </c>
      <c r="AR446" t="str">
        <f>""</f>
        <v/>
      </c>
      <c r="AS446">
        <v>0</v>
      </c>
      <c r="AT446" t="str">
        <f>""</f>
        <v/>
      </c>
      <c r="AU446" t="s">
        <v>56</v>
      </c>
      <c r="AV446" t="s">
        <v>57</v>
      </c>
      <c r="AW446">
        <v>0</v>
      </c>
      <c r="AX446" t="str">
        <f>""</f>
        <v/>
      </c>
      <c r="AY446">
        <v>2015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</row>
    <row r="447" spans="1:57" x14ac:dyDescent="0.2">
      <c r="A447">
        <v>1813206750</v>
      </c>
      <c r="B447" t="s">
        <v>521</v>
      </c>
      <c r="C447" s="2">
        <v>26000</v>
      </c>
      <c r="D447" s="2"/>
      <c r="E447" s="2"/>
      <c r="F447" s="2"/>
      <c r="G447" s="1">
        <v>17268</v>
      </c>
      <c r="H447">
        <v>0</v>
      </c>
      <c r="I447" s="1">
        <v>17268</v>
      </c>
      <c r="J447" s="1">
        <v>8732</v>
      </c>
      <c r="K447">
        <v>66.41</v>
      </c>
      <c r="L447" s="2">
        <v>26000</v>
      </c>
      <c r="M447" s="1">
        <v>17268</v>
      </c>
      <c r="N447">
        <v>0</v>
      </c>
      <c r="O447" s="1">
        <v>17268</v>
      </c>
      <c r="P447" s="1">
        <v>8732</v>
      </c>
      <c r="Q447">
        <v>66.41</v>
      </c>
      <c r="R447">
        <v>0</v>
      </c>
      <c r="S447">
        <v>0</v>
      </c>
      <c r="T447">
        <v>0</v>
      </c>
      <c r="U447" s="2">
        <v>26000</v>
      </c>
      <c r="V447" s="1">
        <v>8732</v>
      </c>
      <c r="W447" s="2">
        <v>26000</v>
      </c>
      <c r="X447" s="1">
        <v>8732</v>
      </c>
      <c r="Y447">
        <v>0</v>
      </c>
      <c r="Z447" t="str">
        <f>""</f>
        <v/>
      </c>
      <c r="AA447">
        <v>0</v>
      </c>
      <c r="AB447" t="str">
        <f>""</f>
        <v/>
      </c>
      <c r="AC447">
        <v>0</v>
      </c>
      <c r="AD447" t="str">
        <f>""</f>
        <v/>
      </c>
      <c r="AE447">
        <v>0</v>
      </c>
      <c r="AF447" t="str">
        <f>""</f>
        <v/>
      </c>
      <c r="AG447">
        <v>0</v>
      </c>
      <c r="AH447" t="str">
        <f>""</f>
        <v/>
      </c>
      <c r="AI447">
        <v>0</v>
      </c>
      <c r="AJ447" t="str">
        <f>""</f>
        <v/>
      </c>
      <c r="AK447">
        <v>0</v>
      </c>
      <c r="AL447" t="str">
        <f>""</f>
        <v/>
      </c>
      <c r="AM447">
        <v>0</v>
      </c>
      <c r="AN447" t="str">
        <f>""</f>
        <v/>
      </c>
      <c r="AO447">
        <v>0</v>
      </c>
      <c r="AP447" t="str">
        <f>""</f>
        <v/>
      </c>
      <c r="AQ447">
        <v>0</v>
      </c>
      <c r="AR447" t="str">
        <f>""</f>
        <v/>
      </c>
      <c r="AS447">
        <v>0</v>
      </c>
      <c r="AT447" t="str">
        <f>""</f>
        <v/>
      </c>
      <c r="AU447" t="s">
        <v>56</v>
      </c>
      <c r="AV447" t="s">
        <v>57</v>
      </c>
      <c r="AW447">
        <v>0</v>
      </c>
      <c r="AX447" t="str">
        <f>""</f>
        <v/>
      </c>
      <c r="AY447">
        <v>2015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</row>
    <row r="448" spans="1:57" x14ac:dyDescent="0.2">
      <c r="A448">
        <v>1813206850</v>
      </c>
      <c r="B448" t="s">
        <v>522</v>
      </c>
      <c r="C448" s="2">
        <v>216000</v>
      </c>
      <c r="D448" s="2"/>
      <c r="E448" s="2"/>
      <c r="F448" s="2"/>
      <c r="G448" s="1">
        <v>228445.49</v>
      </c>
      <c r="H448">
        <v>0</v>
      </c>
      <c r="I448" s="1">
        <v>228445.49</v>
      </c>
      <c r="J448" s="1">
        <v>-12445.49</v>
      </c>
      <c r="K448">
        <v>105.76</v>
      </c>
      <c r="L448" s="2">
        <v>216000</v>
      </c>
      <c r="M448" s="1">
        <v>228445.49</v>
      </c>
      <c r="N448">
        <v>0</v>
      </c>
      <c r="O448" s="1">
        <v>228445.49</v>
      </c>
      <c r="P448" s="1">
        <v>-12445.49</v>
      </c>
      <c r="Q448">
        <v>105.76</v>
      </c>
      <c r="R448">
        <v>0</v>
      </c>
      <c r="S448">
        <v>0</v>
      </c>
      <c r="T448">
        <v>0</v>
      </c>
      <c r="U448" s="2">
        <v>216000</v>
      </c>
      <c r="V448" s="1">
        <v>-12445.49</v>
      </c>
      <c r="W448" s="2">
        <v>216000</v>
      </c>
      <c r="X448" s="1">
        <v>-12445.49</v>
      </c>
      <c r="Y448">
        <v>0</v>
      </c>
      <c r="Z448" t="str">
        <f>""</f>
        <v/>
      </c>
      <c r="AA448">
        <v>0</v>
      </c>
      <c r="AB448" t="str">
        <f>""</f>
        <v/>
      </c>
      <c r="AC448">
        <v>0</v>
      </c>
      <c r="AD448" t="str">
        <f>""</f>
        <v/>
      </c>
      <c r="AE448">
        <v>0</v>
      </c>
      <c r="AF448" t="str">
        <f>""</f>
        <v/>
      </c>
      <c r="AG448">
        <v>0</v>
      </c>
      <c r="AH448" t="str">
        <f>""</f>
        <v/>
      </c>
      <c r="AI448">
        <v>0</v>
      </c>
      <c r="AJ448" t="str">
        <f>""</f>
        <v/>
      </c>
      <c r="AK448">
        <v>0</v>
      </c>
      <c r="AL448" t="str">
        <f>""</f>
        <v/>
      </c>
      <c r="AM448">
        <v>0</v>
      </c>
      <c r="AN448" t="str">
        <f>""</f>
        <v/>
      </c>
      <c r="AO448">
        <v>0</v>
      </c>
      <c r="AP448" t="str">
        <f>""</f>
        <v/>
      </c>
      <c r="AQ448">
        <v>0</v>
      </c>
      <c r="AR448" t="str">
        <f>""</f>
        <v/>
      </c>
      <c r="AS448">
        <v>0</v>
      </c>
      <c r="AT448" t="str">
        <f>""</f>
        <v/>
      </c>
      <c r="AU448" t="s">
        <v>56</v>
      </c>
      <c r="AV448" t="s">
        <v>57</v>
      </c>
      <c r="AW448">
        <v>0</v>
      </c>
      <c r="AX448" t="str">
        <f>""</f>
        <v/>
      </c>
      <c r="AY448">
        <v>2015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</row>
    <row r="449" spans="1:57" x14ac:dyDescent="0.2">
      <c r="A449">
        <v>1813207110</v>
      </c>
      <c r="B449" t="s">
        <v>523</v>
      </c>
      <c r="C449" s="2">
        <v>458000</v>
      </c>
      <c r="D449" s="2"/>
      <c r="E449" s="2"/>
      <c r="F449" s="2"/>
      <c r="G449" s="1">
        <v>435377.71</v>
      </c>
      <c r="H449">
        <v>0</v>
      </c>
      <c r="I449" s="1">
        <v>435377.71</v>
      </c>
      <c r="J449" s="1">
        <v>22622.29</v>
      </c>
      <c r="K449">
        <v>95.06</v>
      </c>
      <c r="L449" s="2">
        <v>458000</v>
      </c>
      <c r="M449" s="1">
        <v>435377.71</v>
      </c>
      <c r="N449">
        <v>0</v>
      </c>
      <c r="O449" s="1">
        <v>435377.71</v>
      </c>
      <c r="P449" s="1">
        <v>22622.29</v>
      </c>
      <c r="Q449">
        <v>95.06</v>
      </c>
      <c r="R449">
        <v>0</v>
      </c>
      <c r="S449">
        <v>0</v>
      </c>
      <c r="T449">
        <v>0</v>
      </c>
      <c r="U449" s="2">
        <v>458000</v>
      </c>
      <c r="V449" s="1">
        <v>22622.29</v>
      </c>
      <c r="W449" s="2">
        <v>458000</v>
      </c>
      <c r="X449" s="1">
        <v>22622.29</v>
      </c>
      <c r="Y449">
        <v>0</v>
      </c>
      <c r="Z449" t="str">
        <f>""</f>
        <v/>
      </c>
      <c r="AA449">
        <v>0</v>
      </c>
      <c r="AB449" t="str">
        <f>""</f>
        <v/>
      </c>
      <c r="AC449">
        <v>0</v>
      </c>
      <c r="AD449" t="str">
        <f>""</f>
        <v/>
      </c>
      <c r="AE449">
        <v>0</v>
      </c>
      <c r="AF449" t="str">
        <f>""</f>
        <v/>
      </c>
      <c r="AG449">
        <v>0</v>
      </c>
      <c r="AH449" t="str">
        <f>""</f>
        <v/>
      </c>
      <c r="AI449">
        <v>0</v>
      </c>
      <c r="AJ449" t="str">
        <f>""</f>
        <v/>
      </c>
      <c r="AK449">
        <v>0</v>
      </c>
      <c r="AL449" t="str">
        <f>""</f>
        <v/>
      </c>
      <c r="AM449">
        <v>0</v>
      </c>
      <c r="AN449" t="str">
        <f>""</f>
        <v/>
      </c>
      <c r="AO449">
        <v>0</v>
      </c>
      <c r="AP449" t="str">
        <f>""</f>
        <v/>
      </c>
      <c r="AQ449">
        <v>0</v>
      </c>
      <c r="AR449" t="str">
        <f>""</f>
        <v/>
      </c>
      <c r="AS449">
        <v>0</v>
      </c>
      <c r="AT449" t="str">
        <f>""</f>
        <v/>
      </c>
      <c r="AU449" t="s">
        <v>56</v>
      </c>
      <c r="AV449" t="s">
        <v>57</v>
      </c>
      <c r="AW449">
        <v>0</v>
      </c>
      <c r="AX449" t="str">
        <f>""</f>
        <v/>
      </c>
      <c r="AY449">
        <v>2015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</row>
    <row r="450" spans="1:57" x14ac:dyDescent="0.2">
      <c r="A450">
        <v>1813207750</v>
      </c>
      <c r="B450" t="s">
        <v>524</v>
      </c>
      <c r="C450" s="2">
        <v>34000</v>
      </c>
      <c r="D450" s="2"/>
      <c r="E450" s="2"/>
      <c r="F450" s="2"/>
      <c r="G450" s="1">
        <v>22715</v>
      </c>
      <c r="H450">
        <v>0</v>
      </c>
      <c r="I450" s="1">
        <v>22715</v>
      </c>
      <c r="J450" s="1">
        <v>11285</v>
      </c>
      <c r="K450">
        <v>66.8</v>
      </c>
      <c r="L450" s="2">
        <v>34000</v>
      </c>
      <c r="M450" s="1">
        <v>22715</v>
      </c>
      <c r="N450">
        <v>0</v>
      </c>
      <c r="O450" s="1">
        <v>22715</v>
      </c>
      <c r="P450" s="1">
        <v>11285</v>
      </c>
      <c r="Q450">
        <v>66.8</v>
      </c>
      <c r="R450">
        <v>0</v>
      </c>
      <c r="S450">
        <v>0</v>
      </c>
      <c r="T450">
        <v>0</v>
      </c>
      <c r="U450" s="2">
        <v>34000</v>
      </c>
      <c r="V450" s="1">
        <v>11285</v>
      </c>
      <c r="W450" s="2">
        <v>34000</v>
      </c>
      <c r="X450" s="1">
        <v>11285</v>
      </c>
      <c r="Y450">
        <v>0</v>
      </c>
      <c r="Z450" t="str">
        <f>""</f>
        <v/>
      </c>
      <c r="AA450">
        <v>0</v>
      </c>
      <c r="AB450" t="str">
        <f>""</f>
        <v/>
      </c>
      <c r="AC450">
        <v>0</v>
      </c>
      <c r="AD450" t="str">
        <f>""</f>
        <v/>
      </c>
      <c r="AE450">
        <v>0</v>
      </c>
      <c r="AF450" t="str">
        <f>""</f>
        <v/>
      </c>
      <c r="AG450">
        <v>0</v>
      </c>
      <c r="AH450" t="str">
        <f>""</f>
        <v/>
      </c>
      <c r="AI450">
        <v>0</v>
      </c>
      <c r="AJ450" t="str">
        <f>""</f>
        <v/>
      </c>
      <c r="AK450">
        <v>0</v>
      </c>
      <c r="AL450" t="str">
        <f>""</f>
        <v/>
      </c>
      <c r="AM450">
        <v>0</v>
      </c>
      <c r="AN450" t="str">
        <f>""</f>
        <v/>
      </c>
      <c r="AO450">
        <v>0</v>
      </c>
      <c r="AP450" t="str">
        <f>""</f>
        <v/>
      </c>
      <c r="AQ450">
        <v>0</v>
      </c>
      <c r="AR450" t="str">
        <f>""</f>
        <v/>
      </c>
      <c r="AS450">
        <v>0</v>
      </c>
      <c r="AT450" t="str">
        <f>""</f>
        <v/>
      </c>
      <c r="AU450" t="s">
        <v>56</v>
      </c>
      <c r="AV450" t="s">
        <v>57</v>
      </c>
      <c r="AW450">
        <v>0</v>
      </c>
      <c r="AX450" t="str">
        <f>""</f>
        <v/>
      </c>
      <c r="AY450">
        <v>2015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</row>
    <row r="451" spans="1:57" x14ac:dyDescent="0.2">
      <c r="A451">
        <v>1813207850</v>
      </c>
      <c r="B451" t="s">
        <v>525</v>
      </c>
      <c r="C451" s="2">
        <v>282000</v>
      </c>
      <c r="D451" s="2"/>
      <c r="E451" s="2"/>
      <c r="F451" s="2"/>
      <c r="G451" s="1">
        <v>293925.55</v>
      </c>
      <c r="H451">
        <v>0</v>
      </c>
      <c r="I451" s="1">
        <v>293925.55</v>
      </c>
      <c r="J451" s="1">
        <v>-11925.55</v>
      </c>
      <c r="K451">
        <v>104.22</v>
      </c>
      <c r="L451" s="2">
        <v>282000</v>
      </c>
      <c r="M451" s="1">
        <v>293925.55</v>
      </c>
      <c r="N451">
        <v>0</v>
      </c>
      <c r="O451" s="1">
        <v>293925.55</v>
      </c>
      <c r="P451" s="1">
        <v>-11925.55</v>
      </c>
      <c r="Q451">
        <v>104.22</v>
      </c>
      <c r="R451">
        <v>0</v>
      </c>
      <c r="S451">
        <v>0</v>
      </c>
      <c r="T451">
        <v>0</v>
      </c>
      <c r="U451" s="2">
        <v>282000</v>
      </c>
      <c r="V451" s="1">
        <v>-11925.55</v>
      </c>
      <c r="W451" s="2">
        <v>282000</v>
      </c>
      <c r="X451" s="1">
        <v>-11925.55</v>
      </c>
      <c r="Y451">
        <v>0</v>
      </c>
      <c r="Z451" t="str">
        <f>""</f>
        <v/>
      </c>
      <c r="AA451">
        <v>0</v>
      </c>
      <c r="AB451" t="str">
        <f>""</f>
        <v/>
      </c>
      <c r="AC451">
        <v>0</v>
      </c>
      <c r="AD451" t="str">
        <f>""</f>
        <v/>
      </c>
      <c r="AE451">
        <v>0</v>
      </c>
      <c r="AF451" t="str">
        <f>""</f>
        <v/>
      </c>
      <c r="AG451">
        <v>0</v>
      </c>
      <c r="AH451" t="str">
        <f>""</f>
        <v/>
      </c>
      <c r="AI451">
        <v>0</v>
      </c>
      <c r="AJ451" t="str">
        <f>""</f>
        <v/>
      </c>
      <c r="AK451">
        <v>0</v>
      </c>
      <c r="AL451" t="str">
        <f>""</f>
        <v/>
      </c>
      <c r="AM451">
        <v>0</v>
      </c>
      <c r="AN451" t="str">
        <f>""</f>
        <v/>
      </c>
      <c r="AO451">
        <v>0</v>
      </c>
      <c r="AP451" t="str">
        <f>""</f>
        <v/>
      </c>
      <c r="AQ451">
        <v>0</v>
      </c>
      <c r="AR451" t="str">
        <f>""</f>
        <v/>
      </c>
      <c r="AS451">
        <v>0</v>
      </c>
      <c r="AT451" t="str">
        <f>""</f>
        <v/>
      </c>
      <c r="AU451" t="s">
        <v>56</v>
      </c>
      <c r="AV451" t="s">
        <v>57</v>
      </c>
      <c r="AW451">
        <v>0</v>
      </c>
      <c r="AX451" t="str">
        <f>""</f>
        <v/>
      </c>
      <c r="AY451">
        <v>2015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</row>
    <row r="452" spans="1:57" x14ac:dyDescent="0.2">
      <c r="A452">
        <v>1813208110</v>
      </c>
      <c r="B452" t="s">
        <v>526</v>
      </c>
      <c r="C452" s="2">
        <v>632000</v>
      </c>
      <c r="D452" s="2"/>
      <c r="E452" s="2"/>
      <c r="F452" s="2"/>
      <c r="G452" s="1">
        <v>602509.26</v>
      </c>
      <c r="H452">
        <v>0</v>
      </c>
      <c r="I452" s="1">
        <v>602509.26</v>
      </c>
      <c r="J452" s="1">
        <v>29490.74</v>
      </c>
      <c r="K452">
        <v>95.33</v>
      </c>
      <c r="L452" s="2">
        <v>632000</v>
      </c>
      <c r="M452" s="1">
        <v>602509.26</v>
      </c>
      <c r="N452">
        <v>0</v>
      </c>
      <c r="O452" s="1">
        <v>602509.26</v>
      </c>
      <c r="P452" s="1">
        <v>29490.74</v>
      </c>
      <c r="Q452">
        <v>95.33</v>
      </c>
      <c r="R452">
        <v>0</v>
      </c>
      <c r="S452">
        <v>0</v>
      </c>
      <c r="T452">
        <v>0</v>
      </c>
      <c r="U452" s="2">
        <v>632000</v>
      </c>
      <c r="V452" s="1">
        <v>29490.74</v>
      </c>
      <c r="W452" s="2">
        <v>632000</v>
      </c>
      <c r="X452" s="1">
        <v>29490.74</v>
      </c>
      <c r="Y452">
        <v>0</v>
      </c>
      <c r="Z452" t="str">
        <f>""</f>
        <v/>
      </c>
      <c r="AA452">
        <v>0</v>
      </c>
      <c r="AB452" t="str">
        <f>""</f>
        <v/>
      </c>
      <c r="AC452">
        <v>0</v>
      </c>
      <c r="AD452" t="str">
        <f>""</f>
        <v/>
      </c>
      <c r="AE452">
        <v>0</v>
      </c>
      <c r="AF452" t="str">
        <f>""</f>
        <v/>
      </c>
      <c r="AG452">
        <v>0</v>
      </c>
      <c r="AH452" t="str">
        <f>""</f>
        <v/>
      </c>
      <c r="AI452">
        <v>0</v>
      </c>
      <c r="AJ452" t="str">
        <f>""</f>
        <v/>
      </c>
      <c r="AK452">
        <v>0</v>
      </c>
      <c r="AL452" t="str">
        <f>""</f>
        <v/>
      </c>
      <c r="AM452">
        <v>0</v>
      </c>
      <c r="AN452" t="str">
        <f>""</f>
        <v/>
      </c>
      <c r="AO452">
        <v>0</v>
      </c>
      <c r="AP452" t="str">
        <f>""</f>
        <v/>
      </c>
      <c r="AQ452">
        <v>0</v>
      </c>
      <c r="AR452" t="str">
        <f>""</f>
        <v/>
      </c>
      <c r="AS452">
        <v>0</v>
      </c>
      <c r="AT452" t="str">
        <f>""</f>
        <v/>
      </c>
      <c r="AU452" t="s">
        <v>56</v>
      </c>
      <c r="AV452" t="s">
        <v>57</v>
      </c>
      <c r="AW452">
        <v>0</v>
      </c>
      <c r="AX452" t="str">
        <f>""</f>
        <v/>
      </c>
      <c r="AY452">
        <v>2015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</row>
    <row r="453" spans="1:57" x14ac:dyDescent="0.2">
      <c r="A453">
        <v>1813208750</v>
      </c>
      <c r="B453" t="s">
        <v>527</v>
      </c>
      <c r="C453" s="2">
        <v>49000</v>
      </c>
      <c r="D453" s="2"/>
      <c r="E453" s="2"/>
      <c r="F453" s="2"/>
      <c r="G453" s="1">
        <v>32945</v>
      </c>
      <c r="H453">
        <v>0</v>
      </c>
      <c r="I453" s="1">
        <v>32945</v>
      </c>
      <c r="J453" s="1">
        <v>16055</v>
      </c>
      <c r="K453">
        <v>67.23</v>
      </c>
      <c r="L453" s="2">
        <v>49000</v>
      </c>
      <c r="M453" s="1">
        <v>32945</v>
      </c>
      <c r="N453">
        <v>0</v>
      </c>
      <c r="O453" s="1">
        <v>32945</v>
      </c>
      <c r="P453" s="1">
        <v>16055</v>
      </c>
      <c r="Q453">
        <v>67.23</v>
      </c>
      <c r="R453">
        <v>0</v>
      </c>
      <c r="S453">
        <v>0</v>
      </c>
      <c r="T453">
        <v>0</v>
      </c>
      <c r="U453" s="2">
        <v>49000</v>
      </c>
      <c r="V453" s="1">
        <v>16055</v>
      </c>
      <c r="W453" s="2">
        <v>49000</v>
      </c>
      <c r="X453" s="1">
        <v>16055</v>
      </c>
      <c r="Y453">
        <v>0</v>
      </c>
      <c r="Z453" t="str">
        <f>""</f>
        <v/>
      </c>
      <c r="AA453">
        <v>0</v>
      </c>
      <c r="AB453" t="str">
        <f>""</f>
        <v/>
      </c>
      <c r="AC453">
        <v>0</v>
      </c>
      <c r="AD453" t="str">
        <f>""</f>
        <v/>
      </c>
      <c r="AE453">
        <v>0</v>
      </c>
      <c r="AF453" t="str">
        <f>""</f>
        <v/>
      </c>
      <c r="AG453">
        <v>0</v>
      </c>
      <c r="AH453" t="str">
        <f>""</f>
        <v/>
      </c>
      <c r="AI453">
        <v>0</v>
      </c>
      <c r="AJ453" t="str">
        <f>""</f>
        <v/>
      </c>
      <c r="AK453">
        <v>0</v>
      </c>
      <c r="AL453" t="str">
        <f>""</f>
        <v/>
      </c>
      <c r="AM453">
        <v>0</v>
      </c>
      <c r="AN453" t="str">
        <f>""</f>
        <v/>
      </c>
      <c r="AO453">
        <v>0</v>
      </c>
      <c r="AP453" t="str">
        <f>""</f>
        <v/>
      </c>
      <c r="AQ453">
        <v>0</v>
      </c>
      <c r="AR453" t="str">
        <f>""</f>
        <v/>
      </c>
      <c r="AS453">
        <v>0</v>
      </c>
      <c r="AT453" t="str">
        <f>""</f>
        <v/>
      </c>
      <c r="AU453" t="s">
        <v>56</v>
      </c>
      <c r="AV453" t="s">
        <v>57</v>
      </c>
      <c r="AW453">
        <v>0</v>
      </c>
      <c r="AX453" t="str">
        <f>""</f>
        <v/>
      </c>
      <c r="AY453">
        <v>2015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</row>
    <row r="454" spans="1:57" x14ac:dyDescent="0.2">
      <c r="A454">
        <v>1813208850</v>
      </c>
      <c r="B454" t="s">
        <v>528</v>
      </c>
      <c r="C454" s="2">
        <v>410000</v>
      </c>
      <c r="D454" s="2"/>
      <c r="E454" s="2"/>
      <c r="F454" s="2"/>
      <c r="G454" s="1">
        <v>422220.61</v>
      </c>
      <c r="H454">
        <v>0</v>
      </c>
      <c r="I454" s="1">
        <v>422220.61</v>
      </c>
      <c r="J454" s="1">
        <v>-12220.61</v>
      </c>
      <c r="K454">
        <v>102.98</v>
      </c>
      <c r="L454" s="2">
        <v>410000</v>
      </c>
      <c r="M454" s="1">
        <v>422220.61</v>
      </c>
      <c r="N454">
        <v>0</v>
      </c>
      <c r="O454" s="1">
        <v>422220.61</v>
      </c>
      <c r="P454" s="1">
        <v>-12220.61</v>
      </c>
      <c r="Q454">
        <v>102.98</v>
      </c>
      <c r="R454">
        <v>0</v>
      </c>
      <c r="S454">
        <v>0</v>
      </c>
      <c r="T454">
        <v>0</v>
      </c>
      <c r="U454" s="2">
        <v>410000</v>
      </c>
      <c r="V454" s="1">
        <v>-12220.61</v>
      </c>
      <c r="W454" s="2">
        <v>410000</v>
      </c>
      <c r="X454" s="1">
        <v>-12220.61</v>
      </c>
      <c r="Y454">
        <v>0</v>
      </c>
      <c r="Z454" t="str">
        <f>""</f>
        <v/>
      </c>
      <c r="AA454">
        <v>0</v>
      </c>
      <c r="AB454" t="str">
        <f>""</f>
        <v/>
      </c>
      <c r="AC454">
        <v>0</v>
      </c>
      <c r="AD454" t="str">
        <f>""</f>
        <v/>
      </c>
      <c r="AE454">
        <v>0</v>
      </c>
      <c r="AF454" t="str">
        <f>""</f>
        <v/>
      </c>
      <c r="AG454">
        <v>0</v>
      </c>
      <c r="AH454" t="str">
        <f>""</f>
        <v/>
      </c>
      <c r="AI454">
        <v>0</v>
      </c>
      <c r="AJ454" t="str">
        <f>""</f>
        <v/>
      </c>
      <c r="AK454">
        <v>0</v>
      </c>
      <c r="AL454" t="str">
        <f>""</f>
        <v/>
      </c>
      <c r="AM454">
        <v>0</v>
      </c>
      <c r="AN454" t="str">
        <f>""</f>
        <v/>
      </c>
      <c r="AO454">
        <v>0</v>
      </c>
      <c r="AP454" t="str">
        <f>""</f>
        <v/>
      </c>
      <c r="AQ454">
        <v>0</v>
      </c>
      <c r="AR454" t="str">
        <f>""</f>
        <v/>
      </c>
      <c r="AS454">
        <v>0</v>
      </c>
      <c r="AT454" t="str">
        <f>""</f>
        <v/>
      </c>
      <c r="AU454" t="s">
        <v>56</v>
      </c>
      <c r="AV454" t="s">
        <v>57</v>
      </c>
      <c r="AW454">
        <v>0</v>
      </c>
      <c r="AX454" t="str">
        <f>""</f>
        <v/>
      </c>
      <c r="AY454">
        <v>2015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</row>
    <row r="455" spans="1:57" x14ac:dyDescent="0.2">
      <c r="A455">
        <v>1813209110</v>
      </c>
      <c r="B455" t="s">
        <v>529</v>
      </c>
      <c r="C455" s="2">
        <v>435000</v>
      </c>
      <c r="D455" s="2"/>
      <c r="E455" s="2"/>
      <c r="F455" s="2"/>
      <c r="G455" s="1">
        <v>418635.71</v>
      </c>
      <c r="H455">
        <v>0</v>
      </c>
      <c r="I455" s="1">
        <v>418635.71</v>
      </c>
      <c r="J455" s="1">
        <v>16364.29</v>
      </c>
      <c r="K455">
        <v>96.23</v>
      </c>
      <c r="L455" s="2">
        <v>435000</v>
      </c>
      <c r="M455" s="1">
        <v>418635.71</v>
      </c>
      <c r="N455">
        <v>0</v>
      </c>
      <c r="O455" s="1">
        <v>418635.71</v>
      </c>
      <c r="P455" s="1">
        <v>16364.29</v>
      </c>
      <c r="Q455">
        <v>96.23</v>
      </c>
      <c r="R455">
        <v>0</v>
      </c>
      <c r="S455">
        <v>0</v>
      </c>
      <c r="T455">
        <v>0</v>
      </c>
      <c r="U455" s="2">
        <v>435000</v>
      </c>
      <c r="V455" s="1">
        <v>16364.29</v>
      </c>
      <c r="W455" s="2">
        <v>435000</v>
      </c>
      <c r="X455" s="1">
        <v>16364.29</v>
      </c>
      <c r="Y455">
        <v>0</v>
      </c>
      <c r="Z455" t="str">
        <f>""</f>
        <v/>
      </c>
      <c r="AA455">
        <v>0</v>
      </c>
      <c r="AB455" t="str">
        <f>""</f>
        <v/>
      </c>
      <c r="AC455">
        <v>0</v>
      </c>
      <c r="AD455" t="str">
        <f>""</f>
        <v/>
      </c>
      <c r="AE455">
        <v>0</v>
      </c>
      <c r="AF455" t="str">
        <f>""</f>
        <v/>
      </c>
      <c r="AG455">
        <v>0</v>
      </c>
      <c r="AH455" t="str">
        <f>""</f>
        <v/>
      </c>
      <c r="AI455">
        <v>0</v>
      </c>
      <c r="AJ455" t="str">
        <f>""</f>
        <v/>
      </c>
      <c r="AK455">
        <v>0</v>
      </c>
      <c r="AL455" t="str">
        <f>""</f>
        <v/>
      </c>
      <c r="AM455">
        <v>0</v>
      </c>
      <c r="AN455" t="str">
        <f>""</f>
        <v/>
      </c>
      <c r="AO455">
        <v>0</v>
      </c>
      <c r="AP455" t="str">
        <f>""</f>
        <v/>
      </c>
      <c r="AQ455">
        <v>0</v>
      </c>
      <c r="AR455" t="str">
        <f>""</f>
        <v/>
      </c>
      <c r="AS455">
        <v>0</v>
      </c>
      <c r="AT455" t="str">
        <f>""</f>
        <v/>
      </c>
      <c r="AU455" t="s">
        <v>56</v>
      </c>
      <c r="AV455" t="s">
        <v>57</v>
      </c>
      <c r="AW455">
        <v>0</v>
      </c>
      <c r="AX455" t="str">
        <f>""</f>
        <v/>
      </c>
      <c r="AY455">
        <v>2015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</row>
    <row r="456" spans="1:57" x14ac:dyDescent="0.2">
      <c r="A456">
        <v>1813209750</v>
      </c>
      <c r="B456" t="s">
        <v>530</v>
      </c>
      <c r="C456" s="2">
        <v>39000</v>
      </c>
      <c r="D456" s="2"/>
      <c r="E456" s="2"/>
      <c r="F456" s="2"/>
      <c r="G456" s="1">
        <v>25685</v>
      </c>
      <c r="H456">
        <v>0</v>
      </c>
      <c r="I456" s="1">
        <v>25685</v>
      </c>
      <c r="J456" s="1">
        <v>13315</v>
      </c>
      <c r="K456">
        <v>65.849999999999994</v>
      </c>
      <c r="L456" s="2">
        <v>39000</v>
      </c>
      <c r="M456" s="1">
        <v>25685</v>
      </c>
      <c r="N456">
        <v>0</v>
      </c>
      <c r="O456" s="1">
        <v>25685</v>
      </c>
      <c r="P456" s="1">
        <v>13315</v>
      </c>
      <c r="Q456">
        <v>65.849999999999994</v>
      </c>
      <c r="R456">
        <v>0</v>
      </c>
      <c r="S456">
        <v>0</v>
      </c>
      <c r="T456">
        <v>0</v>
      </c>
      <c r="U456" s="2">
        <v>39000</v>
      </c>
      <c r="V456" s="1">
        <v>13315</v>
      </c>
      <c r="W456" s="2">
        <v>39000</v>
      </c>
      <c r="X456" s="1">
        <v>13315</v>
      </c>
      <c r="Y456">
        <v>0</v>
      </c>
      <c r="Z456" t="str">
        <f>""</f>
        <v/>
      </c>
      <c r="AA456">
        <v>0</v>
      </c>
      <c r="AB456" t="str">
        <f>""</f>
        <v/>
      </c>
      <c r="AC456">
        <v>0</v>
      </c>
      <c r="AD456" t="str">
        <f>""</f>
        <v/>
      </c>
      <c r="AE456">
        <v>0</v>
      </c>
      <c r="AF456" t="str">
        <f>""</f>
        <v/>
      </c>
      <c r="AG456">
        <v>0</v>
      </c>
      <c r="AH456" t="str">
        <f>""</f>
        <v/>
      </c>
      <c r="AI456">
        <v>0</v>
      </c>
      <c r="AJ456" t="str">
        <f>""</f>
        <v/>
      </c>
      <c r="AK456">
        <v>0</v>
      </c>
      <c r="AL456" t="str">
        <f>""</f>
        <v/>
      </c>
      <c r="AM456">
        <v>0</v>
      </c>
      <c r="AN456" t="str">
        <f>""</f>
        <v/>
      </c>
      <c r="AO456">
        <v>0</v>
      </c>
      <c r="AP456" t="str">
        <f>""</f>
        <v/>
      </c>
      <c r="AQ456">
        <v>0</v>
      </c>
      <c r="AR456" t="str">
        <f>""</f>
        <v/>
      </c>
      <c r="AS456">
        <v>0</v>
      </c>
      <c r="AT456" t="str">
        <f>""</f>
        <v/>
      </c>
      <c r="AU456" t="s">
        <v>56</v>
      </c>
      <c r="AV456" t="s">
        <v>57</v>
      </c>
      <c r="AW456">
        <v>0</v>
      </c>
      <c r="AX456" t="str">
        <f>""</f>
        <v/>
      </c>
      <c r="AY456">
        <v>2015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</row>
    <row r="457" spans="1:57" x14ac:dyDescent="0.2">
      <c r="A457">
        <v>1813209850</v>
      </c>
      <c r="B457" t="s">
        <v>531</v>
      </c>
      <c r="C457" s="2">
        <v>317000</v>
      </c>
      <c r="D457" s="2"/>
      <c r="E457" s="2"/>
      <c r="F457" s="2"/>
      <c r="G457" s="1">
        <v>333075.09999999998</v>
      </c>
      <c r="H457">
        <v>0</v>
      </c>
      <c r="I457" s="1">
        <v>333075.09999999998</v>
      </c>
      <c r="J457" s="1">
        <v>-16075.1</v>
      </c>
      <c r="K457">
        <v>105.07</v>
      </c>
      <c r="L457" s="2">
        <v>317000</v>
      </c>
      <c r="M457" s="1">
        <v>333075.09999999998</v>
      </c>
      <c r="N457">
        <v>0</v>
      </c>
      <c r="O457" s="1">
        <v>333075.09999999998</v>
      </c>
      <c r="P457" s="1">
        <v>-16075.1</v>
      </c>
      <c r="Q457">
        <v>105.07</v>
      </c>
      <c r="R457">
        <v>0</v>
      </c>
      <c r="S457">
        <v>0</v>
      </c>
      <c r="T457">
        <v>0</v>
      </c>
      <c r="U457" s="2">
        <v>317000</v>
      </c>
      <c r="V457" s="1">
        <v>-16075.1</v>
      </c>
      <c r="W457" s="2">
        <v>317000</v>
      </c>
      <c r="X457" s="1">
        <v>-16075.1</v>
      </c>
      <c r="Y457">
        <v>0</v>
      </c>
      <c r="Z457" t="str">
        <f>""</f>
        <v/>
      </c>
      <c r="AA457">
        <v>0</v>
      </c>
      <c r="AB457" t="str">
        <f>""</f>
        <v/>
      </c>
      <c r="AC457">
        <v>0</v>
      </c>
      <c r="AD457" t="str">
        <f>""</f>
        <v/>
      </c>
      <c r="AE457">
        <v>0</v>
      </c>
      <c r="AF457" t="str">
        <f>""</f>
        <v/>
      </c>
      <c r="AG457">
        <v>0</v>
      </c>
      <c r="AH457" t="str">
        <f>""</f>
        <v/>
      </c>
      <c r="AI457">
        <v>0</v>
      </c>
      <c r="AJ457" t="str">
        <f>""</f>
        <v/>
      </c>
      <c r="AK457">
        <v>0</v>
      </c>
      <c r="AL457" t="str">
        <f>""</f>
        <v/>
      </c>
      <c r="AM457">
        <v>0</v>
      </c>
      <c r="AN457" t="str">
        <f>""</f>
        <v/>
      </c>
      <c r="AO457">
        <v>0</v>
      </c>
      <c r="AP457" t="str">
        <f>""</f>
        <v/>
      </c>
      <c r="AQ457">
        <v>0</v>
      </c>
      <c r="AR457" t="str">
        <f>""</f>
        <v/>
      </c>
      <c r="AS457">
        <v>0</v>
      </c>
      <c r="AT457" t="str">
        <f>""</f>
        <v/>
      </c>
      <c r="AU457" t="s">
        <v>56</v>
      </c>
      <c r="AV457" t="s">
        <v>57</v>
      </c>
      <c r="AW457">
        <v>0</v>
      </c>
      <c r="AX457" t="str">
        <f>""</f>
        <v/>
      </c>
      <c r="AY457">
        <v>2015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</row>
    <row r="458" spans="1:57" x14ac:dyDescent="0.2">
      <c r="A458">
        <v>1813210110</v>
      </c>
      <c r="B458" t="s">
        <v>532</v>
      </c>
      <c r="C458">
        <v>0</v>
      </c>
      <c r="G458" s="1">
        <v>177275.18</v>
      </c>
      <c r="H458">
        <v>0</v>
      </c>
      <c r="I458" s="1">
        <v>177275.18</v>
      </c>
      <c r="J458" s="1">
        <v>-177275.18</v>
      </c>
      <c r="K458">
        <v>0</v>
      </c>
      <c r="L458">
        <v>0</v>
      </c>
      <c r="M458" s="1">
        <v>177275.18</v>
      </c>
      <c r="N458">
        <v>0</v>
      </c>
      <c r="O458" s="1">
        <v>177275.18</v>
      </c>
      <c r="P458" s="1">
        <v>-177275.18</v>
      </c>
      <c r="Q458">
        <v>0</v>
      </c>
      <c r="R458">
        <v>0</v>
      </c>
      <c r="S458">
        <v>0</v>
      </c>
      <c r="T458">
        <v>0</v>
      </c>
      <c r="U458">
        <v>0</v>
      </c>
      <c r="V458" s="1">
        <v>-177275.18</v>
      </c>
      <c r="W458">
        <v>0</v>
      </c>
      <c r="X458" s="1">
        <v>-177275.18</v>
      </c>
      <c r="Y458">
        <v>0</v>
      </c>
      <c r="Z458" t="str">
        <f>""</f>
        <v/>
      </c>
      <c r="AA458">
        <v>0</v>
      </c>
      <c r="AB458" t="str">
        <f>""</f>
        <v/>
      </c>
      <c r="AC458">
        <v>0</v>
      </c>
      <c r="AD458" t="str">
        <f>""</f>
        <v/>
      </c>
      <c r="AE458">
        <v>0</v>
      </c>
      <c r="AF458" t="str">
        <f>""</f>
        <v/>
      </c>
      <c r="AG458">
        <v>0</v>
      </c>
      <c r="AH458" t="str">
        <f>""</f>
        <v/>
      </c>
      <c r="AI458">
        <v>0</v>
      </c>
      <c r="AJ458" t="str">
        <f>""</f>
        <v/>
      </c>
      <c r="AK458">
        <v>0</v>
      </c>
      <c r="AL458" t="str">
        <f>""</f>
        <v/>
      </c>
      <c r="AM458">
        <v>0</v>
      </c>
      <c r="AN458" t="str">
        <f>""</f>
        <v/>
      </c>
      <c r="AO458">
        <v>0</v>
      </c>
      <c r="AP458" t="str">
        <f>""</f>
        <v/>
      </c>
      <c r="AQ458">
        <v>0</v>
      </c>
      <c r="AR458" t="str">
        <f>""</f>
        <v/>
      </c>
      <c r="AS458">
        <v>0</v>
      </c>
      <c r="AT458" t="str">
        <f>""</f>
        <v/>
      </c>
      <c r="AU458" t="s">
        <v>56</v>
      </c>
      <c r="AV458" t="s">
        <v>57</v>
      </c>
      <c r="AW458">
        <v>0</v>
      </c>
      <c r="AX458" t="str">
        <f>""</f>
        <v/>
      </c>
      <c r="AY458">
        <v>2015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</row>
    <row r="459" spans="1:57" x14ac:dyDescent="0.2">
      <c r="A459">
        <v>1813299750</v>
      </c>
      <c r="B459" t="s">
        <v>533</v>
      </c>
      <c r="C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 t="str">
        <f>""</f>
        <v/>
      </c>
      <c r="AA459">
        <v>0</v>
      </c>
      <c r="AB459" t="str">
        <f>""</f>
        <v/>
      </c>
      <c r="AC459">
        <v>0</v>
      </c>
      <c r="AD459" t="str">
        <f>""</f>
        <v/>
      </c>
      <c r="AE459">
        <v>0</v>
      </c>
      <c r="AF459" t="str">
        <f>""</f>
        <v/>
      </c>
      <c r="AG459">
        <v>0</v>
      </c>
      <c r="AH459" t="str">
        <f>""</f>
        <v/>
      </c>
      <c r="AI459">
        <v>0</v>
      </c>
      <c r="AJ459" t="str">
        <f>""</f>
        <v/>
      </c>
      <c r="AK459">
        <v>0</v>
      </c>
      <c r="AL459" t="str">
        <f>""</f>
        <v/>
      </c>
      <c r="AM459">
        <v>0</v>
      </c>
      <c r="AN459" t="str">
        <f>""</f>
        <v/>
      </c>
      <c r="AO459">
        <v>0</v>
      </c>
      <c r="AP459" t="str">
        <f>""</f>
        <v/>
      </c>
      <c r="AQ459">
        <v>0</v>
      </c>
      <c r="AR459" t="str">
        <f>""</f>
        <v/>
      </c>
      <c r="AS459">
        <v>0</v>
      </c>
      <c r="AT459" t="str">
        <f>""</f>
        <v/>
      </c>
      <c r="AU459" t="s">
        <v>56</v>
      </c>
      <c r="AV459" t="s">
        <v>57</v>
      </c>
      <c r="AW459">
        <v>0</v>
      </c>
      <c r="AX459" t="str">
        <f>""</f>
        <v/>
      </c>
      <c r="AY459">
        <v>2015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</row>
    <row r="460" spans="1:57" x14ac:dyDescent="0.2">
      <c r="A460">
        <v>1813300110</v>
      </c>
      <c r="B460" t="s">
        <v>534</v>
      </c>
      <c r="C460" s="2">
        <v>3512000</v>
      </c>
      <c r="D460" s="2"/>
      <c r="E460" s="2"/>
      <c r="F460" s="2"/>
      <c r="G460" s="1">
        <v>3526569.97</v>
      </c>
      <c r="H460">
        <v>0</v>
      </c>
      <c r="I460" s="1">
        <v>3526569.97</v>
      </c>
      <c r="J460" s="1">
        <v>-14569.97</v>
      </c>
      <c r="K460">
        <v>100.41</v>
      </c>
      <c r="L460" s="2">
        <v>3512000</v>
      </c>
      <c r="M460" s="1">
        <v>3526569.97</v>
      </c>
      <c r="N460">
        <v>0</v>
      </c>
      <c r="O460" s="1">
        <v>3526569.97</v>
      </c>
      <c r="P460" s="1">
        <v>-14569.97</v>
      </c>
      <c r="Q460">
        <v>100.41</v>
      </c>
      <c r="R460">
        <v>0</v>
      </c>
      <c r="S460">
        <v>0</v>
      </c>
      <c r="T460">
        <v>0</v>
      </c>
      <c r="U460" s="2">
        <v>3512000</v>
      </c>
      <c r="V460" s="1">
        <v>-14569.97</v>
      </c>
      <c r="W460" s="2">
        <v>3512000</v>
      </c>
      <c r="X460" s="1">
        <v>-14569.97</v>
      </c>
      <c r="Y460">
        <v>310</v>
      </c>
      <c r="Z460" t="s">
        <v>115</v>
      </c>
      <c r="AA460">
        <v>0</v>
      </c>
      <c r="AB460" t="str">
        <f>""</f>
        <v/>
      </c>
      <c r="AC460">
        <v>0</v>
      </c>
      <c r="AD460" t="str">
        <f>""</f>
        <v/>
      </c>
      <c r="AE460">
        <v>0</v>
      </c>
      <c r="AF460" t="str">
        <f>""</f>
        <v/>
      </c>
      <c r="AG460">
        <v>0</v>
      </c>
      <c r="AH460" t="str">
        <f>""</f>
        <v/>
      </c>
      <c r="AI460">
        <v>0</v>
      </c>
      <c r="AJ460" t="str">
        <f>""</f>
        <v/>
      </c>
      <c r="AK460">
        <v>0</v>
      </c>
      <c r="AL460" t="str">
        <f>""</f>
        <v/>
      </c>
      <c r="AM460">
        <v>0</v>
      </c>
      <c r="AN460" t="str">
        <f>""</f>
        <v/>
      </c>
      <c r="AO460">
        <v>0</v>
      </c>
      <c r="AP460" t="str">
        <f>""</f>
        <v/>
      </c>
      <c r="AQ460">
        <v>0</v>
      </c>
      <c r="AR460" t="str">
        <f>""</f>
        <v/>
      </c>
      <c r="AS460">
        <v>0</v>
      </c>
      <c r="AT460" t="str">
        <f>""</f>
        <v/>
      </c>
      <c r="AU460" t="s">
        <v>56</v>
      </c>
      <c r="AV460" t="s">
        <v>57</v>
      </c>
      <c r="AW460">
        <v>0</v>
      </c>
      <c r="AX460" t="str">
        <f>""</f>
        <v/>
      </c>
      <c r="AY460">
        <v>2015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</row>
    <row r="461" spans="1:57" x14ac:dyDescent="0.2">
      <c r="A461">
        <v>1813300720</v>
      </c>
      <c r="B461" t="s">
        <v>535</v>
      </c>
      <c r="C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310</v>
      </c>
      <c r="Z461" t="s">
        <v>115</v>
      </c>
      <c r="AA461">
        <v>0</v>
      </c>
      <c r="AB461" t="str">
        <f>""</f>
        <v/>
      </c>
      <c r="AC461">
        <v>0</v>
      </c>
      <c r="AD461" t="str">
        <f>""</f>
        <v/>
      </c>
      <c r="AE461">
        <v>0</v>
      </c>
      <c r="AF461" t="str">
        <f>""</f>
        <v/>
      </c>
      <c r="AG461">
        <v>0</v>
      </c>
      <c r="AH461" t="str">
        <f>""</f>
        <v/>
      </c>
      <c r="AI461">
        <v>0</v>
      </c>
      <c r="AJ461" t="str">
        <f>""</f>
        <v/>
      </c>
      <c r="AK461">
        <v>0</v>
      </c>
      <c r="AL461" t="str">
        <f>""</f>
        <v/>
      </c>
      <c r="AM461">
        <v>0</v>
      </c>
      <c r="AN461" t="str">
        <f>""</f>
        <v/>
      </c>
      <c r="AO461">
        <v>0</v>
      </c>
      <c r="AP461" t="str">
        <f>""</f>
        <v/>
      </c>
      <c r="AQ461">
        <v>0</v>
      </c>
      <c r="AR461" t="str">
        <f>""</f>
        <v/>
      </c>
      <c r="AS461">
        <v>0</v>
      </c>
      <c r="AT461" t="str">
        <f>""</f>
        <v/>
      </c>
      <c r="AU461" t="s">
        <v>56</v>
      </c>
      <c r="AV461" t="s">
        <v>57</v>
      </c>
      <c r="AW461">
        <v>0</v>
      </c>
      <c r="AX461" t="str">
        <f>""</f>
        <v/>
      </c>
      <c r="AY461">
        <v>2015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</row>
    <row r="462" spans="1:57" x14ac:dyDescent="0.2">
      <c r="A462">
        <v>1813300780</v>
      </c>
      <c r="B462" t="s">
        <v>536</v>
      </c>
      <c r="C462" s="2">
        <v>70000</v>
      </c>
      <c r="D462" s="2"/>
      <c r="E462" s="2"/>
      <c r="F462" s="2"/>
      <c r="G462" s="1">
        <v>59714.09</v>
      </c>
      <c r="H462" s="1">
        <v>3852</v>
      </c>
      <c r="I462" s="1">
        <v>63566.09</v>
      </c>
      <c r="J462" s="1">
        <v>6433.91</v>
      </c>
      <c r="K462">
        <v>90.8</v>
      </c>
      <c r="L462" s="2">
        <v>70000</v>
      </c>
      <c r="M462" s="1">
        <v>59714.09</v>
      </c>
      <c r="N462" s="1">
        <v>3852</v>
      </c>
      <c r="O462" s="1">
        <v>63566.09</v>
      </c>
      <c r="P462" s="1">
        <v>6433.91</v>
      </c>
      <c r="Q462">
        <v>90.8</v>
      </c>
      <c r="R462">
        <v>0</v>
      </c>
      <c r="S462">
        <v>0</v>
      </c>
      <c r="T462">
        <v>0</v>
      </c>
      <c r="U462" s="2">
        <v>70000</v>
      </c>
      <c r="V462" s="1">
        <v>6433.91</v>
      </c>
      <c r="W462" s="2">
        <v>70000</v>
      </c>
      <c r="X462" s="1">
        <v>6433.91</v>
      </c>
      <c r="Y462">
        <v>310</v>
      </c>
      <c r="Z462" t="s">
        <v>115</v>
      </c>
      <c r="AA462">
        <v>0</v>
      </c>
      <c r="AB462" t="str">
        <f>""</f>
        <v/>
      </c>
      <c r="AC462">
        <v>0</v>
      </c>
      <c r="AD462" t="str">
        <f>""</f>
        <v/>
      </c>
      <c r="AE462">
        <v>0</v>
      </c>
      <c r="AF462" t="str">
        <f>""</f>
        <v/>
      </c>
      <c r="AG462">
        <v>0</v>
      </c>
      <c r="AH462" t="str">
        <f>""</f>
        <v/>
      </c>
      <c r="AI462">
        <v>0</v>
      </c>
      <c r="AJ462" t="str">
        <f>""</f>
        <v/>
      </c>
      <c r="AK462">
        <v>0</v>
      </c>
      <c r="AL462" t="str">
        <f>""</f>
        <v/>
      </c>
      <c r="AM462">
        <v>0</v>
      </c>
      <c r="AN462" t="str">
        <f>""</f>
        <v/>
      </c>
      <c r="AO462">
        <v>0</v>
      </c>
      <c r="AP462" t="str">
        <f>""</f>
        <v/>
      </c>
      <c r="AQ462">
        <v>0</v>
      </c>
      <c r="AR462" t="str">
        <f>""</f>
        <v/>
      </c>
      <c r="AS462">
        <v>0</v>
      </c>
      <c r="AT462" t="str">
        <f>""</f>
        <v/>
      </c>
      <c r="AU462" t="s">
        <v>56</v>
      </c>
      <c r="AV462" t="s">
        <v>57</v>
      </c>
      <c r="AW462">
        <v>0</v>
      </c>
      <c r="AX462" t="str">
        <f>""</f>
        <v/>
      </c>
      <c r="AY462">
        <v>2015</v>
      </c>
      <c r="AZ462">
        <v>0</v>
      </c>
      <c r="BA462">
        <v>0</v>
      </c>
      <c r="BB462">
        <v>3852</v>
      </c>
      <c r="BC462">
        <v>0</v>
      </c>
      <c r="BD462">
        <v>0</v>
      </c>
      <c r="BE462">
        <v>0</v>
      </c>
    </row>
    <row r="463" spans="1:57" x14ac:dyDescent="0.2">
      <c r="A463">
        <v>1813312110</v>
      </c>
      <c r="B463" t="s">
        <v>537</v>
      </c>
      <c r="C463" s="2">
        <v>646000</v>
      </c>
      <c r="D463" s="2"/>
      <c r="E463" s="2"/>
      <c r="F463" s="2"/>
      <c r="G463" s="1">
        <v>649866.6</v>
      </c>
      <c r="H463">
        <v>0</v>
      </c>
      <c r="I463" s="1">
        <v>649866.6</v>
      </c>
      <c r="J463" s="1">
        <v>-3866.6</v>
      </c>
      <c r="K463">
        <v>100.59</v>
      </c>
      <c r="L463" s="2">
        <v>646000</v>
      </c>
      <c r="M463" s="1">
        <v>649866.6</v>
      </c>
      <c r="N463">
        <v>0</v>
      </c>
      <c r="O463" s="1">
        <v>649866.6</v>
      </c>
      <c r="P463" s="1">
        <v>-3866.6</v>
      </c>
      <c r="Q463">
        <v>100.59</v>
      </c>
      <c r="R463">
        <v>0</v>
      </c>
      <c r="S463">
        <v>0</v>
      </c>
      <c r="T463">
        <v>0</v>
      </c>
      <c r="U463" s="2">
        <v>646000</v>
      </c>
      <c r="V463" s="1">
        <v>-3866.6</v>
      </c>
      <c r="W463" s="2">
        <v>646000</v>
      </c>
      <c r="X463" s="1">
        <v>-3866.6</v>
      </c>
      <c r="Y463">
        <v>0</v>
      </c>
      <c r="Z463" t="str">
        <f>""</f>
        <v/>
      </c>
      <c r="AA463">
        <v>0</v>
      </c>
      <c r="AB463" t="str">
        <f>""</f>
        <v/>
      </c>
      <c r="AC463">
        <v>0</v>
      </c>
      <c r="AD463" t="str">
        <f>""</f>
        <v/>
      </c>
      <c r="AE463">
        <v>0</v>
      </c>
      <c r="AF463" t="str">
        <f>""</f>
        <v/>
      </c>
      <c r="AG463">
        <v>0</v>
      </c>
      <c r="AH463" t="str">
        <f>""</f>
        <v/>
      </c>
      <c r="AI463">
        <v>0</v>
      </c>
      <c r="AJ463" t="str">
        <f>""</f>
        <v/>
      </c>
      <c r="AK463">
        <v>0</v>
      </c>
      <c r="AL463" t="str">
        <f>""</f>
        <v/>
      </c>
      <c r="AM463">
        <v>0</v>
      </c>
      <c r="AN463" t="str">
        <f>""</f>
        <v/>
      </c>
      <c r="AO463">
        <v>0</v>
      </c>
      <c r="AP463" t="str">
        <f>""</f>
        <v/>
      </c>
      <c r="AQ463">
        <v>0</v>
      </c>
      <c r="AR463" t="str">
        <f>""</f>
        <v/>
      </c>
      <c r="AS463">
        <v>0</v>
      </c>
      <c r="AT463" t="str">
        <f>""</f>
        <v/>
      </c>
      <c r="AU463" t="s">
        <v>56</v>
      </c>
      <c r="AV463" t="s">
        <v>57</v>
      </c>
      <c r="AW463">
        <v>0</v>
      </c>
      <c r="AX463" t="str">
        <f>""</f>
        <v/>
      </c>
      <c r="AY463">
        <v>2015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</row>
    <row r="464" spans="1:57" x14ac:dyDescent="0.2">
      <c r="A464">
        <v>1813400110</v>
      </c>
      <c r="B464" t="s">
        <v>538</v>
      </c>
      <c r="C464" s="2">
        <v>23000</v>
      </c>
      <c r="D464" s="2"/>
      <c r="E464" s="2"/>
      <c r="F464" s="2"/>
      <c r="G464" s="1">
        <v>21773.89</v>
      </c>
      <c r="H464">
        <v>0</v>
      </c>
      <c r="I464" s="1">
        <v>21773.89</v>
      </c>
      <c r="J464" s="1">
        <v>1226.1099999999999</v>
      </c>
      <c r="K464">
        <v>94.66</v>
      </c>
      <c r="L464" s="2">
        <v>23000</v>
      </c>
      <c r="M464" s="1">
        <v>21773.89</v>
      </c>
      <c r="N464">
        <v>0</v>
      </c>
      <c r="O464" s="1">
        <v>21773.89</v>
      </c>
      <c r="P464" s="1">
        <v>1226.1099999999999</v>
      </c>
      <c r="Q464">
        <v>94.66</v>
      </c>
      <c r="R464">
        <v>0</v>
      </c>
      <c r="S464">
        <v>0</v>
      </c>
      <c r="T464">
        <v>0</v>
      </c>
      <c r="U464" s="2">
        <v>23000</v>
      </c>
      <c r="V464" s="1">
        <v>1226.1099999999999</v>
      </c>
      <c r="W464" s="2">
        <v>23000</v>
      </c>
      <c r="X464" s="1">
        <v>1226.1099999999999</v>
      </c>
      <c r="Y464">
        <v>0</v>
      </c>
      <c r="Z464" t="str">
        <f>""</f>
        <v/>
      </c>
      <c r="AA464">
        <v>0</v>
      </c>
      <c r="AB464" t="str">
        <f>""</f>
        <v/>
      </c>
      <c r="AC464">
        <v>0</v>
      </c>
      <c r="AD464" t="str">
        <f>""</f>
        <v/>
      </c>
      <c r="AE464">
        <v>0</v>
      </c>
      <c r="AF464" t="str">
        <f>""</f>
        <v/>
      </c>
      <c r="AG464">
        <v>0</v>
      </c>
      <c r="AH464" t="str">
        <f>""</f>
        <v/>
      </c>
      <c r="AI464">
        <v>0</v>
      </c>
      <c r="AJ464" t="str">
        <f>""</f>
        <v/>
      </c>
      <c r="AK464">
        <v>0</v>
      </c>
      <c r="AL464" t="str">
        <f>""</f>
        <v/>
      </c>
      <c r="AM464">
        <v>0</v>
      </c>
      <c r="AN464" t="str">
        <f>""</f>
        <v/>
      </c>
      <c r="AO464">
        <v>0</v>
      </c>
      <c r="AP464" t="str">
        <f>""</f>
        <v/>
      </c>
      <c r="AQ464">
        <v>0</v>
      </c>
      <c r="AR464" t="str">
        <f>""</f>
        <v/>
      </c>
      <c r="AS464">
        <v>0</v>
      </c>
      <c r="AT464" t="str">
        <f>""</f>
        <v/>
      </c>
      <c r="AU464" t="s">
        <v>56</v>
      </c>
      <c r="AV464" t="s">
        <v>57</v>
      </c>
      <c r="AW464">
        <v>0</v>
      </c>
      <c r="AX464" t="str">
        <f>""</f>
        <v/>
      </c>
      <c r="AY464">
        <v>2015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</row>
    <row r="465" spans="1:57" x14ac:dyDescent="0.2">
      <c r="A465">
        <v>1813400780</v>
      </c>
      <c r="B465" t="s">
        <v>539</v>
      </c>
      <c r="C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310</v>
      </c>
      <c r="Z465" t="s">
        <v>115</v>
      </c>
      <c r="AA465">
        <v>0</v>
      </c>
      <c r="AB465" t="str">
        <f>""</f>
        <v/>
      </c>
      <c r="AC465">
        <v>0</v>
      </c>
      <c r="AD465" t="str">
        <f>""</f>
        <v/>
      </c>
      <c r="AE465">
        <v>0</v>
      </c>
      <c r="AF465" t="str">
        <f>""</f>
        <v/>
      </c>
      <c r="AG465">
        <v>0</v>
      </c>
      <c r="AH465" t="str">
        <f>""</f>
        <v/>
      </c>
      <c r="AI465">
        <v>0</v>
      </c>
      <c r="AJ465" t="str">
        <f>""</f>
        <v/>
      </c>
      <c r="AK465">
        <v>0</v>
      </c>
      <c r="AL465" t="str">
        <f>""</f>
        <v/>
      </c>
      <c r="AM465">
        <v>0</v>
      </c>
      <c r="AN465" t="str">
        <f>""</f>
        <v/>
      </c>
      <c r="AO465">
        <v>0</v>
      </c>
      <c r="AP465" t="str">
        <f>""</f>
        <v/>
      </c>
      <c r="AQ465">
        <v>0</v>
      </c>
      <c r="AR465" t="str">
        <f>""</f>
        <v/>
      </c>
      <c r="AS465">
        <v>0</v>
      </c>
      <c r="AT465" t="str">
        <f>""</f>
        <v/>
      </c>
      <c r="AU465" t="s">
        <v>56</v>
      </c>
      <c r="AV465" t="s">
        <v>57</v>
      </c>
      <c r="AW465">
        <v>0</v>
      </c>
      <c r="AX465" t="str">
        <f>""</f>
        <v/>
      </c>
      <c r="AY465">
        <v>2015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</row>
    <row r="466" spans="1:57" x14ac:dyDescent="0.2">
      <c r="A466">
        <v>1813600110</v>
      </c>
      <c r="B466" t="s">
        <v>540</v>
      </c>
      <c r="C466" s="2">
        <v>1450000</v>
      </c>
      <c r="D466" s="2"/>
      <c r="E466" s="2"/>
      <c r="F466" s="2"/>
      <c r="G466" s="1">
        <v>1517399.31</v>
      </c>
      <c r="H466">
        <v>0</v>
      </c>
      <c r="I466" s="1">
        <v>1517399.31</v>
      </c>
      <c r="J466" s="1">
        <v>-67399.31</v>
      </c>
      <c r="K466">
        <v>104.64</v>
      </c>
      <c r="L466" s="2">
        <v>1450000</v>
      </c>
      <c r="M466" s="1">
        <v>1517399.31</v>
      </c>
      <c r="N466">
        <v>0</v>
      </c>
      <c r="O466" s="1">
        <v>1517399.31</v>
      </c>
      <c r="P466" s="1">
        <v>-67399.31</v>
      </c>
      <c r="Q466">
        <v>104.64</v>
      </c>
      <c r="R466">
        <v>0</v>
      </c>
      <c r="S466">
        <v>0</v>
      </c>
      <c r="T466">
        <v>0</v>
      </c>
      <c r="U466" s="2">
        <v>1450000</v>
      </c>
      <c r="V466" s="1">
        <v>-67399.31</v>
      </c>
      <c r="W466" s="2">
        <v>1450000</v>
      </c>
      <c r="X466" s="1">
        <v>-67399.31</v>
      </c>
      <c r="Y466">
        <v>310</v>
      </c>
      <c r="Z466" t="s">
        <v>115</v>
      </c>
      <c r="AA466">
        <v>0</v>
      </c>
      <c r="AB466" t="str">
        <f>""</f>
        <v/>
      </c>
      <c r="AC466">
        <v>0</v>
      </c>
      <c r="AD466" t="str">
        <f>""</f>
        <v/>
      </c>
      <c r="AE466">
        <v>0</v>
      </c>
      <c r="AF466" t="str">
        <f>""</f>
        <v/>
      </c>
      <c r="AG466">
        <v>0</v>
      </c>
      <c r="AH466" t="str">
        <f>""</f>
        <v/>
      </c>
      <c r="AI466">
        <v>0</v>
      </c>
      <c r="AJ466" t="str">
        <f>""</f>
        <v/>
      </c>
      <c r="AK466">
        <v>0</v>
      </c>
      <c r="AL466" t="str">
        <f>""</f>
        <v/>
      </c>
      <c r="AM466">
        <v>0</v>
      </c>
      <c r="AN466" t="str">
        <f>""</f>
        <v/>
      </c>
      <c r="AO466">
        <v>0</v>
      </c>
      <c r="AP466" t="str">
        <f>""</f>
        <v/>
      </c>
      <c r="AQ466">
        <v>0</v>
      </c>
      <c r="AR466" t="str">
        <f>""</f>
        <v/>
      </c>
      <c r="AS466">
        <v>0</v>
      </c>
      <c r="AT466" t="str">
        <f>""</f>
        <v/>
      </c>
      <c r="AU466" t="s">
        <v>56</v>
      </c>
      <c r="AV466" t="s">
        <v>57</v>
      </c>
      <c r="AW466">
        <v>0</v>
      </c>
      <c r="AX466" t="str">
        <f>""</f>
        <v/>
      </c>
      <c r="AY466">
        <v>2015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</row>
    <row r="467" spans="1:57" x14ac:dyDescent="0.2">
      <c r="A467">
        <v>1813601780</v>
      </c>
      <c r="B467" t="s">
        <v>541</v>
      </c>
      <c r="C467" s="2">
        <v>2000</v>
      </c>
      <c r="D467" s="2"/>
      <c r="E467" s="2"/>
      <c r="F467" s="2"/>
      <c r="G467" s="1">
        <v>1000</v>
      </c>
      <c r="H467">
        <v>0</v>
      </c>
      <c r="I467" s="1">
        <v>1000</v>
      </c>
      <c r="J467" s="1">
        <v>1000</v>
      </c>
      <c r="K467">
        <v>50</v>
      </c>
      <c r="L467" s="2">
        <v>2000</v>
      </c>
      <c r="M467" s="1">
        <v>1000</v>
      </c>
      <c r="N467">
        <v>0</v>
      </c>
      <c r="O467" s="1">
        <v>1000</v>
      </c>
      <c r="P467" s="1">
        <v>1000</v>
      </c>
      <c r="Q467">
        <v>50</v>
      </c>
      <c r="R467">
        <v>0</v>
      </c>
      <c r="S467">
        <v>0</v>
      </c>
      <c r="T467">
        <v>0</v>
      </c>
      <c r="U467" s="2">
        <v>2000</v>
      </c>
      <c r="V467" s="1">
        <v>1000</v>
      </c>
      <c r="W467" s="2">
        <v>2000</v>
      </c>
      <c r="X467" s="1">
        <v>1000</v>
      </c>
      <c r="Y467">
        <v>0</v>
      </c>
      <c r="Z467" t="str">
        <f>""</f>
        <v/>
      </c>
      <c r="AA467">
        <v>0</v>
      </c>
      <c r="AB467" t="str">
        <f>""</f>
        <v/>
      </c>
      <c r="AC467">
        <v>0</v>
      </c>
      <c r="AD467" t="str">
        <f>""</f>
        <v/>
      </c>
      <c r="AE467">
        <v>0</v>
      </c>
      <c r="AF467" t="str">
        <f>""</f>
        <v/>
      </c>
      <c r="AG467">
        <v>0</v>
      </c>
      <c r="AH467" t="str">
        <f>""</f>
        <v/>
      </c>
      <c r="AI467">
        <v>0</v>
      </c>
      <c r="AJ467" t="str">
        <f>""</f>
        <v/>
      </c>
      <c r="AK467">
        <v>0</v>
      </c>
      <c r="AL467" t="str">
        <f>""</f>
        <v/>
      </c>
      <c r="AM467">
        <v>0</v>
      </c>
      <c r="AN467" t="str">
        <f>""</f>
        <v/>
      </c>
      <c r="AO467">
        <v>0</v>
      </c>
      <c r="AP467" t="str">
        <f>""</f>
        <v/>
      </c>
      <c r="AQ467">
        <v>0</v>
      </c>
      <c r="AR467" t="str">
        <f>""</f>
        <v/>
      </c>
      <c r="AS467">
        <v>0</v>
      </c>
      <c r="AT467" t="str">
        <f>""</f>
        <v/>
      </c>
      <c r="AU467" t="s">
        <v>56</v>
      </c>
      <c r="AV467" t="s">
        <v>57</v>
      </c>
      <c r="AW467">
        <v>0</v>
      </c>
      <c r="AX467" t="str">
        <f>""</f>
        <v/>
      </c>
      <c r="AY467">
        <v>2015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</row>
    <row r="468" spans="1:57" x14ac:dyDescent="0.2">
      <c r="A468">
        <v>1813605110</v>
      </c>
      <c r="B468" t="s">
        <v>542</v>
      </c>
      <c r="C468" s="2">
        <v>103000</v>
      </c>
      <c r="D468" s="2"/>
      <c r="E468" s="2"/>
      <c r="F468" s="2"/>
      <c r="G468" s="1">
        <v>100265.07</v>
      </c>
      <c r="H468">
        <v>0</v>
      </c>
      <c r="I468" s="1">
        <v>100265.07</v>
      </c>
      <c r="J468" s="1">
        <v>2734.93</v>
      </c>
      <c r="K468">
        <v>97.34</v>
      </c>
      <c r="L468" s="2">
        <v>103000</v>
      </c>
      <c r="M468" s="1">
        <v>100265.07</v>
      </c>
      <c r="N468">
        <v>0</v>
      </c>
      <c r="O468" s="1">
        <v>100265.07</v>
      </c>
      <c r="P468" s="1">
        <v>2734.93</v>
      </c>
      <c r="Q468">
        <v>97.34</v>
      </c>
      <c r="R468">
        <v>0</v>
      </c>
      <c r="S468">
        <v>0</v>
      </c>
      <c r="T468">
        <v>0</v>
      </c>
      <c r="U468" s="2">
        <v>103000</v>
      </c>
      <c r="V468" s="1">
        <v>2734.93</v>
      </c>
      <c r="W468" s="2">
        <v>103000</v>
      </c>
      <c r="X468" s="1">
        <v>2734.93</v>
      </c>
      <c r="Y468">
        <v>0</v>
      </c>
      <c r="Z468" t="str">
        <f>""</f>
        <v/>
      </c>
      <c r="AA468">
        <v>0</v>
      </c>
      <c r="AB468" t="str">
        <f>""</f>
        <v/>
      </c>
      <c r="AC468">
        <v>0</v>
      </c>
      <c r="AD468" t="str">
        <f>""</f>
        <v/>
      </c>
      <c r="AE468">
        <v>0</v>
      </c>
      <c r="AF468" t="str">
        <f>""</f>
        <v/>
      </c>
      <c r="AG468">
        <v>0</v>
      </c>
      <c r="AH468" t="str">
        <f>""</f>
        <v/>
      </c>
      <c r="AI468">
        <v>0</v>
      </c>
      <c r="AJ468" t="str">
        <f>""</f>
        <v/>
      </c>
      <c r="AK468">
        <v>0</v>
      </c>
      <c r="AL468" t="str">
        <f>""</f>
        <v/>
      </c>
      <c r="AM468">
        <v>0</v>
      </c>
      <c r="AN468" t="str">
        <f>""</f>
        <v/>
      </c>
      <c r="AO468">
        <v>0</v>
      </c>
      <c r="AP468" t="str">
        <f>""</f>
        <v/>
      </c>
      <c r="AQ468">
        <v>0</v>
      </c>
      <c r="AR468" t="str">
        <f>""</f>
        <v/>
      </c>
      <c r="AS468">
        <v>0</v>
      </c>
      <c r="AT468" t="str">
        <f>""</f>
        <v/>
      </c>
      <c r="AU468" t="s">
        <v>56</v>
      </c>
      <c r="AV468" t="s">
        <v>57</v>
      </c>
      <c r="AW468">
        <v>0</v>
      </c>
      <c r="AX468" t="str">
        <f>""</f>
        <v/>
      </c>
      <c r="AY468">
        <v>2015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</row>
    <row r="469" spans="1:57" x14ac:dyDescent="0.2">
      <c r="A469">
        <v>1813605840</v>
      </c>
      <c r="B469" t="s">
        <v>543</v>
      </c>
      <c r="C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 t="str">
        <f>""</f>
        <v/>
      </c>
      <c r="AA469">
        <v>0</v>
      </c>
      <c r="AB469" t="str">
        <f>""</f>
        <v/>
      </c>
      <c r="AC469">
        <v>0</v>
      </c>
      <c r="AD469" t="str">
        <f>""</f>
        <v/>
      </c>
      <c r="AE469">
        <v>0</v>
      </c>
      <c r="AF469" t="str">
        <f>""</f>
        <v/>
      </c>
      <c r="AG469">
        <v>0</v>
      </c>
      <c r="AH469" t="str">
        <f>""</f>
        <v/>
      </c>
      <c r="AI469">
        <v>0</v>
      </c>
      <c r="AJ469" t="str">
        <f>""</f>
        <v/>
      </c>
      <c r="AK469">
        <v>0</v>
      </c>
      <c r="AL469" t="str">
        <f>""</f>
        <v/>
      </c>
      <c r="AM469">
        <v>0</v>
      </c>
      <c r="AN469" t="str">
        <f>""</f>
        <v/>
      </c>
      <c r="AO469">
        <v>0</v>
      </c>
      <c r="AP469" t="str">
        <f>""</f>
        <v/>
      </c>
      <c r="AQ469">
        <v>0</v>
      </c>
      <c r="AR469" t="str">
        <f>""</f>
        <v/>
      </c>
      <c r="AS469">
        <v>0</v>
      </c>
      <c r="AT469" t="str">
        <f>""</f>
        <v/>
      </c>
      <c r="AU469" t="s">
        <v>56</v>
      </c>
      <c r="AV469" t="s">
        <v>57</v>
      </c>
      <c r="AW469">
        <v>0</v>
      </c>
      <c r="AX469" t="str">
        <f>""</f>
        <v/>
      </c>
      <c r="AY469">
        <v>2015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</row>
    <row r="470" spans="1:57" x14ac:dyDescent="0.2">
      <c r="A470">
        <v>1813700110</v>
      </c>
      <c r="B470" t="s">
        <v>544</v>
      </c>
      <c r="C470" s="2">
        <v>352000</v>
      </c>
      <c r="D470" s="2"/>
      <c r="E470" s="2"/>
      <c r="F470" s="2"/>
      <c r="G470" s="1">
        <v>338333.84</v>
      </c>
      <c r="H470">
        <v>0</v>
      </c>
      <c r="I470" s="1">
        <v>338333.84</v>
      </c>
      <c r="J470" s="1">
        <v>13666.16</v>
      </c>
      <c r="K470">
        <v>96.11</v>
      </c>
      <c r="L470" s="2">
        <v>352000</v>
      </c>
      <c r="M470" s="1">
        <v>338333.84</v>
      </c>
      <c r="N470">
        <v>0</v>
      </c>
      <c r="O470" s="1">
        <v>338333.84</v>
      </c>
      <c r="P470" s="1">
        <v>13666.16</v>
      </c>
      <c r="Q470">
        <v>96.11</v>
      </c>
      <c r="R470">
        <v>0</v>
      </c>
      <c r="S470">
        <v>0</v>
      </c>
      <c r="T470">
        <v>0</v>
      </c>
      <c r="U470" s="2">
        <v>352000</v>
      </c>
      <c r="V470" s="1">
        <v>13666.16</v>
      </c>
      <c r="W470" s="2">
        <v>352000</v>
      </c>
      <c r="X470" s="1">
        <v>13666.16</v>
      </c>
      <c r="Y470">
        <v>310</v>
      </c>
      <c r="Z470" t="s">
        <v>115</v>
      </c>
      <c r="AA470">
        <v>0</v>
      </c>
      <c r="AB470" t="str">
        <f>""</f>
        <v/>
      </c>
      <c r="AC470">
        <v>0</v>
      </c>
      <c r="AD470" t="str">
        <f>""</f>
        <v/>
      </c>
      <c r="AE470">
        <v>0</v>
      </c>
      <c r="AF470" t="str">
        <f>""</f>
        <v/>
      </c>
      <c r="AG470">
        <v>0</v>
      </c>
      <c r="AH470" t="str">
        <f>""</f>
        <v/>
      </c>
      <c r="AI470">
        <v>0</v>
      </c>
      <c r="AJ470" t="str">
        <f>""</f>
        <v/>
      </c>
      <c r="AK470">
        <v>0</v>
      </c>
      <c r="AL470" t="str">
        <f>""</f>
        <v/>
      </c>
      <c r="AM470">
        <v>0</v>
      </c>
      <c r="AN470" t="str">
        <f>""</f>
        <v/>
      </c>
      <c r="AO470">
        <v>0</v>
      </c>
      <c r="AP470" t="str">
        <f>""</f>
        <v/>
      </c>
      <c r="AQ470">
        <v>0</v>
      </c>
      <c r="AR470" t="str">
        <f>""</f>
        <v/>
      </c>
      <c r="AS470">
        <v>0</v>
      </c>
      <c r="AT470" t="str">
        <f>""</f>
        <v/>
      </c>
      <c r="AU470" t="s">
        <v>56</v>
      </c>
      <c r="AV470" t="s">
        <v>57</v>
      </c>
      <c r="AW470">
        <v>0</v>
      </c>
      <c r="AX470" t="str">
        <f>""</f>
        <v/>
      </c>
      <c r="AY470">
        <v>2015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</row>
    <row r="471" spans="1:57" x14ac:dyDescent="0.2">
      <c r="A471">
        <v>1813700410</v>
      </c>
      <c r="B471" t="s">
        <v>545</v>
      </c>
      <c r="C471" s="2">
        <v>20000</v>
      </c>
      <c r="D471" s="2"/>
      <c r="E471" s="2"/>
      <c r="F471" s="2"/>
      <c r="G471" s="1">
        <v>18000</v>
      </c>
      <c r="H471">
        <v>0</v>
      </c>
      <c r="I471" s="1">
        <v>18000</v>
      </c>
      <c r="J471" s="1">
        <v>2000</v>
      </c>
      <c r="K471">
        <v>90</v>
      </c>
      <c r="L471" s="2">
        <v>20000</v>
      </c>
      <c r="M471" s="1">
        <v>18000</v>
      </c>
      <c r="N471">
        <v>0</v>
      </c>
      <c r="O471" s="1">
        <v>18000</v>
      </c>
      <c r="P471" s="1">
        <v>2000</v>
      </c>
      <c r="Q471">
        <v>90</v>
      </c>
      <c r="R471">
        <v>0</v>
      </c>
      <c r="S471">
        <v>0</v>
      </c>
      <c r="T471">
        <v>0</v>
      </c>
      <c r="U471" s="2">
        <v>20000</v>
      </c>
      <c r="V471" s="1">
        <v>2000</v>
      </c>
      <c r="W471" s="2">
        <v>20000</v>
      </c>
      <c r="X471" s="1">
        <v>2000</v>
      </c>
      <c r="Y471">
        <v>310</v>
      </c>
      <c r="Z471" t="s">
        <v>115</v>
      </c>
      <c r="AA471">
        <v>0</v>
      </c>
      <c r="AB471" t="str">
        <f>""</f>
        <v/>
      </c>
      <c r="AC471">
        <v>0</v>
      </c>
      <c r="AD471" t="str">
        <f>""</f>
        <v/>
      </c>
      <c r="AE471">
        <v>0</v>
      </c>
      <c r="AF471" t="str">
        <f>""</f>
        <v/>
      </c>
      <c r="AG471">
        <v>0</v>
      </c>
      <c r="AH471" t="str">
        <f>""</f>
        <v/>
      </c>
      <c r="AI471">
        <v>0</v>
      </c>
      <c r="AJ471" t="str">
        <f>""</f>
        <v/>
      </c>
      <c r="AK471">
        <v>0</v>
      </c>
      <c r="AL471" t="str">
        <f>""</f>
        <v/>
      </c>
      <c r="AM471">
        <v>0</v>
      </c>
      <c r="AN471" t="str">
        <f>""</f>
        <v/>
      </c>
      <c r="AO471">
        <v>0</v>
      </c>
      <c r="AP471" t="str">
        <f>""</f>
        <v/>
      </c>
      <c r="AQ471">
        <v>0</v>
      </c>
      <c r="AR471" t="str">
        <f>""</f>
        <v/>
      </c>
      <c r="AS471">
        <v>0</v>
      </c>
      <c r="AT471" t="str">
        <f>""</f>
        <v/>
      </c>
      <c r="AU471" t="s">
        <v>56</v>
      </c>
      <c r="AV471" t="s">
        <v>57</v>
      </c>
      <c r="AW471">
        <v>0</v>
      </c>
      <c r="AX471" t="str">
        <f>""</f>
        <v/>
      </c>
      <c r="AY471">
        <v>2015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</row>
    <row r="472" spans="1:57" x14ac:dyDescent="0.2">
      <c r="A472">
        <v>1813700431</v>
      </c>
      <c r="B472" t="s">
        <v>546</v>
      </c>
      <c r="C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310</v>
      </c>
      <c r="Z472" t="s">
        <v>115</v>
      </c>
      <c r="AA472">
        <v>0</v>
      </c>
      <c r="AB472" t="str">
        <f>""</f>
        <v/>
      </c>
      <c r="AC472">
        <v>0</v>
      </c>
      <c r="AD472" t="str">
        <f>""</f>
        <v/>
      </c>
      <c r="AE472">
        <v>0</v>
      </c>
      <c r="AF472" t="str">
        <f>""</f>
        <v/>
      </c>
      <c r="AG472">
        <v>0</v>
      </c>
      <c r="AH472" t="str">
        <f>""</f>
        <v/>
      </c>
      <c r="AI472">
        <v>0</v>
      </c>
      <c r="AJ472" t="str">
        <f>""</f>
        <v/>
      </c>
      <c r="AK472">
        <v>0</v>
      </c>
      <c r="AL472" t="str">
        <f>""</f>
        <v/>
      </c>
      <c r="AM472">
        <v>0</v>
      </c>
      <c r="AN472" t="str">
        <f>""</f>
        <v/>
      </c>
      <c r="AO472">
        <v>0</v>
      </c>
      <c r="AP472" t="str">
        <f>""</f>
        <v/>
      </c>
      <c r="AQ472">
        <v>0</v>
      </c>
      <c r="AR472" t="str">
        <f>""</f>
        <v/>
      </c>
      <c r="AS472">
        <v>0</v>
      </c>
      <c r="AT472" t="str">
        <f>""</f>
        <v/>
      </c>
      <c r="AU472" t="s">
        <v>56</v>
      </c>
      <c r="AV472" t="s">
        <v>57</v>
      </c>
      <c r="AW472">
        <v>0</v>
      </c>
      <c r="AX472" t="str">
        <f>""</f>
        <v/>
      </c>
      <c r="AY472">
        <v>2015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</row>
    <row r="473" spans="1:57" x14ac:dyDescent="0.2">
      <c r="A473">
        <v>1813700432</v>
      </c>
      <c r="B473" t="s">
        <v>547</v>
      </c>
      <c r="C473" s="2">
        <v>12000</v>
      </c>
      <c r="D473" s="2"/>
      <c r="E473" s="2"/>
      <c r="F473" s="2"/>
      <c r="G473" s="1">
        <v>16875.57</v>
      </c>
      <c r="H473">
        <v>0</v>
      </c>
      <c r="I473" s="1">
        <v>16875.57</v>
      </c>
      <c r="J473" s="1">
        <v>-4875.57</v>
      </c>
      <c r="K473">
        <v>140.62</v>
      </c>
      <c r="L473" s="2">
        <v>12000</v>
      </c>
      <c r="M473" s="1">
        <v>16875.57</v>
      </c>
      <c r="N473">
        <v>0</v>
      </c>
      <c r="O473" s="1">
        <v>16875.57</v>
      </c>
      <c r="P473" s="1">
        <v>-4875.57</v>
      </c>
      <c r="Q473">
        <v>140.62</v>
      </c>
      <c r="R473">
        <v>0</v>
      </c>
      <c r="S473">
        <v>0</v>
      </c>
      <c r="T473">
        <v>0</v>
      </c>
      <c r="U473" s="2">
        <v>12000</v>
      </c>
      <c r="V473" s="1">
        <v>-4875.57</v>
      </c>
      <c r="W473" s="2">
        <v>12000</v>
      </c>
      <c r="X473" s="1">
        <v>-4875.57</v>
      </c>
      <c r="Y473">
        <v>310</v>
      </c>
      <c r="Z473" t="s">
        <v>115</v>
      </c>
      <c r="AA473">
        <v>0</v>
      </c>
      <c r="AB473" t="str">
        <f>""</f>
        <v/>
      </c>
      <c r="AC473">
        <v>0</v>
      </c>
      <c r="AD473" t="str">
        <f>""</f>
        <v/>
      </c>
      <c r="AE473">
        <v>0</v>
      </c>
      <c r="AF473" t="str">
        <f>""</f>
        <v/>
      </c>
      <c r="AG473">
        <v>0</v>
      </c>
      <c r="AH473" t="str">
        <f>""</f>
        <v/>
      </c>
      <c r="AI473">
        <v>0</v>
      </c>
      <c r="AJ473" t="str">
        <f>""</f>
        <v/>
      </c>
      <c r="AK473">
        <v>0</v>
      </c>
      <c r="AL473" t="str">
        <f>""</f>
        <v/>
      </c>
      <c r="AM473">
        <v>0</v>
      </c>
      <c r="AN473" t="str">
        <f>""</f>
        <v/>
      </c>
      <c r="AO473">
        <v>0</v>
      </c>
      <c r="AP473" t="str">
        <f>""</f>
        <v/>
      </c>
      <c r="AQ473">
        <v>0</v>
      </c>
      <c r="AR473" t="str">
        <f>""</f>
        <v/>
      </c>
      <c r="AS473">
        <v>0</v>
      </c>
      <c r="AT473" t="str">
        <f>""</f>
        <v/>
      </c>
      <c r="AU473" t="s">
        <v>56</v>
      </c>
      <c r="AV473" t="s">
        <v>57</v>
      </c>
      <c r="AW473">
        <v>0</v>
      </c>
      <c r="AX473" t="str">
        <f>""</f>
        <v/>
      </c>
      <c r="AY473">
        <v>2015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</row>
    <row r="474" spans="1:57" x14ac:dyDescent="0.2">
      <c r="A474">
        <v>1813700540</v>
      </c>
      <c r="B474" t="s">
        <v>548</v>
      </c>
      <c r="C474" s="2">
        <v>4000</v>
      </c>
      <c r="D474" s="2"/>
      <c r="E474" s="2"/>
      <c r="F474" s="2"/>
      <c r="G474" s="1">
        <v>5826.23</v>
      </c>
      <c r="H474">
        <v>0</v>
      </c>
      <c r="I474" s="1">
        <v>5826.23</v>
      </c>
      <c r="J474" s="1">
        <v>-1826.23</v>
      </c>
      <c r="K474">
        <v>145.65</v>
      </c>
      <c r="L474" s="2">
        <v>4000</v>
      </c>
      <c r="M474" s="1">
        <v>5826.23</v>
      </c>
      <c r="N474">
        <v>0</v>
      </c>
      <c r="O474" s="1">
        <v>5826.23</v>
      </c>
      <c r="P474" s="1">
        <v>-1826.23</v>
      </c>
      <c r="Q474">
        <v>145.65</v>
      </c>
      <c r="R474">
        <v>0</v>
      </c>
      <c r="S474">
        <v>0</v>
      </c>
      <c r="T474">
        <v>0</v>
      </c>
      <c r="U474" s="2">
        <v>4000</v>
      </c>
      <c r="V474" s="1">
        <v>-1826.23</v>
      </c>
      <c r="W474" s="2">
        <v>4000</v>
      </c>
      <c r="X474" s="1">
        <v>-1826.23</v>
      </c>
      <c r="Y474">
        <v>310</v>
      </c>
      <c r="Z474" t="s">
        <v>115</v>
      </c>
      <c r="AA474">
        <v>0</v>
      </c>
      <c r="AB474" t="str">
        <f>""</f>
        <v/>
      </c>
      <c r="AC474">
        <v>0</v>
      </c>
      <c r="AD474" t="str">
        <f>""</f>
        <v/>
      </c>
      <c r="AE474">
        <v>0</v>
      </c>
      <c r="AF474" t="str">
        <f>""</f>
        <v/>
      </c>
      <c r="AG474">
        <v>0</v>
      </c>
      <c r="AH474" t="str">
        <f>""</f>
        <v/>
      </c>
      <c r="AI474">
        <v>0</v>
      </c>
      <c r="AJ474" t="str">
        <f>""</f>
        <v/>
      </c>
      <c r="AK474">
        <v>0</v>
      </c>
      <c r="AL474" t="str">
        <f>""</f>
        <v/>
      </c>
      <c r="AM474">
        <v>0</v>
      </c>
      <c r="AN474" t="str">
        <f>""</f>
        <v/>
      </c>
      <c r="AO474">
        <v>0</v>
      </c>
      <c r="AP474" t="str">
        <f>""</f>
        <v/>
      </c>
      <c r="AQ474">
        <v>0</v>
      </c>
      <c r="AR474" t="str">
        <f>""</f>
        <v/>
      </c>
      <c r="AS474">
        <v>0</v>
      </c>
      <c r="AT474" t="str">
        <f>""</f>
        <v/>
      </c>
      <c r="AU474" t="s">
        <v>56</v>
      </c>
      <c r="AV474" t="s">
        <v>57</v>
      </c>
      <c r="AW474">
        <v>0</v>
      </c>
      <c r="AX474" t="str">
        <f>""</f>
        <v/>
      </c>
      <c r="AY474">
        <v>2015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</row>
    <row r="475" spans="1:57" x14ac:dyDescent="0.2">
      <c r="A475">
        <v>1813700720</v>
      </c>
      <c r="B475" t="s">
        <v>549</v>
      </c>
      <c r="C475" s="2">
        <v>7000</v>
      </c>
      <c r="D475" s="2"/>
      <c r="E475" s="2"/>
      <c r="F475" s="2"/>
      <c r="G475" s="1">
        <v>8871.7199999999993</v>
      </c>
      <c r="H475">
        <v>0</v>
      </c>
      <c r="I475" s="1">
        <v>8871.7199999999993</v>
      </c>
      <c r="J475" s="1">
        <v>-1871.72</v>
      </c>
      <c r="K475">
        <v>126.73</v>
      </c>
      <c r="L475" s="2">
        <v>7000</v>
      </c>
      <c r="M475" s="1">
        <v>8871.7199999999993</v>
      </c>
      <c r="N475">
        <v>0</v>
      </c>
      <c r="O475" s="1">
        <v>8871.7199999999993</v>
      </c>
      <c r="P475" s="1">
        <v>-1871.72</v>
      </c>
      <c r="Q475">
        <v>126.73</v>
      </c>
      <c r="R475">
        <v>0</v>
      </c>
      <c r="S475">
        <v>0</v>
      </c>
      <c r="T475">
        <v>0</v>
      </c>
      <c r="U475" s="2">
        <v>7000</v>
      </c>
      <c r="V475" s="1">
        <v>-1871.72</v>
      </c>
      <c r="W475" s="2">
        <v>7000</v>
      </c>
      <c r="X475" s="1">
        <v>-1871.72</v>
      </c>
      <c r="Y475">
        <v>310</v>
      </c>
      <c r="Z475" t="s">
        <v>115</v>
      </c>
      <c r="AA475">
        <v>0</v>
      </c>
      <c r="AB475" t="str">
        <f>""</f>
        <v/>
      </c>
      <c r="AC475">
        <v>0</v>
      </c>
      <c r="AD475" t="str">
        <f>""</f>
        <v/>
      </c>
      <c r="AE475">
        <v>0</v>
      </c>
      <c r="AF475" t="str">
        <f>""</f>
        <v/>
      </c>
      <c r="AG475">
        <v>0</v>
      </c>
      <c r="AH475" t="str">
        <f>""</f>
        <v/>
      </c>
      <c r="AI475">
        <v>0</v>
      </c>
      <c r="AJ475" t="str">
        <f>""</f>
        <v/>
      </c>
      <c r="AK475">
        <v>0</v>
      </c>
      <c r="AL475" t="str">
        <f>""</f>
        <v/>
      </c>
      <c r="AM475">
        <v>0</v>
      </c>
      <c r="AN475" t="str">
        <f>""</f>
        <v/>
      </c>
      <c r="AO475">
        <v>0</v>
      </c>
      <c r="AP475" t="str">
        <f>""</f>
        <v/>
      </c>
      <c r="AQ475">
        <v>0</v>
      </c>
      <c r="AR475" t="str">
        <f>""</f>
        <v/>
      </c>
      <c r="AS475">
        <v>0</v>
      </c>
      <c r="AT475" t="str">
        <f>""</f>
        <v/>
      </c>
      <c r="AU475" t="s">
        <v>56</v>
      </c>
      <c r="AV475" t="s">
        <v>57</v>
      </c>
      <c r="AW475">
        <v>0</v>
      </c>
      <c r="AX475" t="str">
        <f>""</f>
        <v/>
      </c>
      <c r="AY475">
        <v>2015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</row>
    <row r="476" spans="1:57" x14ac:dyDescent="0.2">
      <c r="A476">
        <v>1813700750</v>
      </c>
      <c r="B476" t="s">
        <v>550</v>
      </c>
      <c r="C476" s="2">
        <v>26000</v>
      </c>
      <c r="D476" s="2"/>
      <c r="E476" s="2"/>
      <c r="F476" s="2"/>
      <c r="G476" s="1">
        <v>17598</v>
      </c>
      <c r="H476">
        <v>0</v>
      </c>
      <c r="I476" s="1">
        <v>17598</v>
      </c>
      <c r="J476" s="1">
        <v>8402</v>
      </c>
      <c r="K476">
        <v>67.680000000000007</v>
      </c>
      <c r="L476" s="2">
        <v>26000</v>
      </c>
      <c r="M476" s="1">
        <v>17598</v>
      </c>
      <c r="N476">
        <v>0</v>
      </c>
      <c r="O476" s="1">
        <v>17598</v>
      </c>
      <c r="P476" s="1">
        <v>8402</v>
      </c>
      <c r="Q476">
        <v>67.680000000000007</v>
      </c>
      <c r="R476">
        <v>0</v>
      </c>
      <c r="S476">
        <v>0</v>
      </c>
      <c r="T476">
        <v>0</v>
      </c>
      <c r="U476" s="2">
        <v>26000</v>
      </c>
      <c r="V476" s="1">
        <v>8402</v>
      </c>
      <c r="W476" s="2">
        <v>26000</v>
      </c>
      <c r="X476" s="1">
        <v>8402</v>
      </c>
      <c r="Y476">
        <v>310</v>
      </c>
      <c r="Z476" t="s">
        <v>115</v>
      </c>
      <c r="AA476">
        <v>0</v>
      </c>
      <c r="AB476" t="str">
        <f>""</f>
        <v/>
      </c>
      <c r="AC476">
        <v>0</v>
      </c>
      <c r="AD476" t="str">
        <f>""</f>
        <v/>
      </c>
      <c r="AE476">
        <v>0</v>
      </c>
      <c r="AF476" t="str">
        <f>""</f>
        <v/>
      </c>
      <c r="AG476">
        <v>0</v>
      </c>
      <c r="AH476" t="str">
        <f>""</f>
        <v/>
      </c>
      <c r="AI476">
        <v>0</v>
      </c>
      <c r="AJ476" t="str">
        <f>""</f>
        <v/>
      </c>
      <c r="AK476">
        <v>0</v>
      </c>
      <c r="AL476" t="str">
        <f>""</f>
        <v/>
      </c>
      <c r="AM476">
        <v>0</v>
      </c>
      <c r="AN476" t="str">
        <f>""</f>
        <v/>
      </c>
      <c r="AO476">
        <v>0</v>
      </c>
      <c r="AP476" t="str">
        <f>""</f>
        <v/>
      </c>
      <c r="AQ476">
        <v>0</v>
      </c>
      <c r="AR476" t="str">
        <f>""</f>
        <v/>
      </c>
      <c r="AS476">
        <v>0</v>
      </c>
      <c r="AT476" t="str">
        <f>""</f>
        <v/>
      </c>
      <c r="AU476" t="s">
        <v>56</v>
      </c>
      <c r="AV476" t="s">
        <v>57</v>
      </c>
      <c r="AW476">
        <v>0</v>
      </c>
      <c r="AX476" t="str">
        <f>""</f>
        <v/>
      </c>
      <c r="AY476">
        <v>2015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</row>
    <row r="477" spans="1:57" x14ac:dyDescent="0.2">
      <c r="A477">
        <v>1813700780</v>
      </c>
      <c r="B477" t="s">
        <v>551</v>
      </c>
      <c r="C477" s="2">
        <v>10000</v>
      </c>
      <c r="D477" s="2"/>
      <c r="E477" s="2"/>
      <c r="F477" s="2"/>
      <c r="G477" s="1">
        <v>11074.75</v>
      </c>
      <c r="H477" s="1">
        <v>1960</v>
      </c>
      <c r="I477" s="1">
        <v>13034.75</v>
      </c>
      <c r="J477" s="1">
        <v>-3034.75</v>
      </c>
      <c r="K477">
        <v>130.34</v>
      </c>
      <c r="L477" s="2">
        <v>10000</v>
      </c>
      <c r="M477" s="1">
        <v>11074.75</v>
      </c>
      <c r="N477" s="1">
        <v>1960</v>
      </c>
      <c r="O477" s="1">
        <v>13034.75</v>
      </c>
      <c r="P477" s="1">
        <v>-3034.75</v>
      </c>
      <c r="Q477">
        <v>130.34</v>
      </c>
      <c r="R477">
        <v>0</v>
      </c>
      <c r="S477">
        <v>0</v>
      </c>
      <c r="T477">
        <v>0</v>
      </c>
      <c r="U477" s="2">
        <v>10000</v>
      </c>
      <c r="V477" s="1">
        <v>-3034.75</v>
      </c>
      <c r="W477" s="2">
        <v>10000</v>
      </c>
      <c r="X477" s="1">
        <v>-3034.75</v>
      </c>
      <c r="Y477">
        <v>310</v>
      </c>
      <c r="Z477" t="s">
        <v>115</v>
      </c>
      <c r="AA477">
        <v>0</v>
      </c>
      <c r="AB477" t="str">
        <f>""</f>
        <v/>
      </c>
      <c r="AC477">
        <v>0</v>
      </c>
      <c r="AD477" t="str">
        <f>""</f>
        <v/>
      </c>
      <c r="AE477">
        <v>0</v>
      </c>
      <c r="AF477" t="str">
        <f>""</f>
        <v/>
      </c>
      <c r="AG477">
        <v>0</v>
      </c>
      <c r="AH477" t="str">
        <f>""</f>
        <v/>
      </c>
      <c r="AI477">
        <v>0</v>
      </c>
      <c r="AJ477" t="str">
        <f>""</f>
        <v/>
      </c>
      <c r="AK477">
        <v>0</v>
      </c>
      <c r="AL477" t="str">
        <f>""</f>
        <v/>
      </c>
      <c r="AM477">
        <v>0</v>
      </c>
      <c r="AN477" t="str">
        <f>""</f>
        <v/>
      </c>
      <c r="AO477">
        <v>0</v>
      </c>
      <c r="AP477" t="str">
        <f>""</f>
        <v/>
      </c>
      <c r="AQ477">
        <v>0</v>
      </c>
      <c r="AR477" t="str">
        <f>""</f>
        <v/>
      </c>
      <c r="AS477">
        <v>0</v>
      </c>
      <c r="AT477" t="str">
        <f>""</f>
        <v/>
      </c>
      <c r="AU477" t="s">
        <v>56</v>
      </c>
      <c r="AV477" t="s">
        <v>57</v>
      </c>
      <c r="AW477">
        <v>0</v>
      </c>
      <c r="AX477" t="str">
        <f>""</f>
        <v/>
      </c>
      <c r="AY477">
        <v>2015</v>
      </c>
      <c r="AZ477">
        <v>0</v>
      </c>
      <c r="BA477">
        <v>0</v>
      </c>
      <c r="BB477">
        <v>1960</v>
      </c>
      <c r="BC477">
        <v>0</v>
      </c>
      <c r="BD477">
        <v>0</v>
      </c>
      <c r="BE477">
        <v>0</v>
      </c>
    </row>
    <row r="478" spans="1:57" x14ac:dyDescent="0.2">
      <c r="A478">
        <v>1813800780</v>
      </c>
      <c r="B478" t="s">
        <v>552</v>
      </c>
      <c r="C478" s="2">
        <v>850000</v>
      </c>
      <c r="D478" s="2"/>
      <c r="E478" s="2"/>
      <c r="F478" s="2"/>
      <c r="G478" s="1">
        <v>667050</v>
      </c>
      <c r="H478" s="1">
        <v>2000</v>
      </c>
      <c r="I478" s="1">
        <v>669050</v>
      </c>
      <c r="J478" s="1">
        <v>180950</v>
      </c>
      <c r="K478">
        <v>78.709999999999994</v>
      </c>
      <c r="L478" s="2">
        <v>850000</v>
      </c>
      <c r="M478" s="1">
        <v>667050</v>
      </c>
      <c r="N478" s="1">
        <v>2000</v>
      </c>
      <c r="O478" s="1">
        <v>669050</v>
      </c>
      <c r="P478" s="1">
        <v>180950</v>
      </c>
      <c r="Q478">
        <v>78.709999999999994</v>
      </c>
      <c r="R478">
        <v>0</v>
      </c>
      <c r="S478">
        <v>0</v>
      </c>
      <c r="T478">
        <v>0</v>
      </c>
      <c r="U478" s="2">
        <v>850000</v>
      </c>
      <c r="V478" s="1">
        <v>180950</v>
      </c>
      <c r="W478" s="2">
        <v>850000</v>
      </c>
      <c r="X478" s="1">
        <v>180950</v>
      </c>
      <c r="Y478">
        <v>310</v>
      </c>
      <c r="Z478" t="s">
        <v>115</v>
      </c>
      <c r="AA478">
        <v>0</v>
      </c>
      <c r="AB478" t="str">
        <f>""</f>
        <v/>
      </c>
      <c r="AC478">
        <v>0</v>
      </c>
      <c r="AD478" t="str">
        <f>""</f>
        <v/>
      </c>
      <c r="AE478">
        <v>0</v>
      </c>
      <c r="AF478" t="str">
        <f>""</f>
        <v/>
      </c>
      <c r="AG478">
        <v>0</v>
      </c>
      <c r="AH478" t="str">
        <f>""</f>
        <v/>
      </c>
      <c r="AI478">
        <v>0</v>
      </c>
      <c r="AJ478" t="str">
        <f>""</f>
        <v/>
      </c>
      <c r="AK478">
        <v>0</v>
      </c>
      <c r="AL478" t="str">
        <f>""</f>
        <v/>
      </c>
      <c r="AM478">
        <v>0</v>
      </c>
      <c r="AN478" t="str">
        <f>""</f>
        <v/>
      </c>
      <c r="AO478">
        <v>0</v>
      </c>
      <c r="AP478" t="str">
        <f>""</f>
        <v/>
      </c>
      <c r="AQ478">
        <v>0</v>
      </c>
      <c r="AR478" t="str">
        <f>""</f>
        <v/>
      </c>
      <c r="AS478">
        <v>0</v>
      </c>
      <c r="AT478" t="str">
        <f>""</f>
        <v/>
      </c>
      <c r="AU478" t="s">
        <v>56</v>
      </c>
      <c r="AV478" t="s">
        <v>57</v>
      </c>
      <c r="AW478">
        <v>0</v>
      </c>
      <c r="AX478" t="str">
        <f>""</f>
        <v/>
      </c>
      <c r="AY478">
        <v>2015</v>
      </c>
      <c r="AZ478">
        <v>0</v>
      </c>
      <c r="BA478">
        <v>0</v>
      </c>
      <c r="BB478">
        <v>2000</v>
      </c>
      <c r="BC478">
        <v>0</v>
      </c>
      <c r="BD478">
        <v>0</v>
      </c>
      <c r="BE478">
        <v>0</v>
      </c>
    </row>
    <row r="479" spans="1:57" x14ac:dyDescent="0.2">
      <c r="A479">
        <v>1814000110</v>
      </c>
      <c r="B479" t="s">
        <v>553</v>
      </c>
      <c r="C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320</v>
      </c>
      <c r="Z479" t="s">
        <v>554</v>
      </c>
      <c r="AA479">
        <v>0</v>
      </c>
      <c r="AB479" t="str">
        <f>""</f>
        <v/>
      </c>
      <c r="AC479">
        <v>0</v>
      </c>
      <c r="AD479" t="str">
        <f>""</f>
        <v/>
      </c>
      <c r="AE479">
        <v>0</v>
      </c>
      <c r="AF479" t="str">
        <f>""</f>
        <v/>
      </c>
      <c r="AG479">
        <v>0</v>
      </c>
      <c r="AH479" t="str">
        <f>""</f>
        <v/>
      </c>
      <c r="AI479">
        <v>0</v>
      </c>
      <c r="AJ479" t="str">
        <f>""</f>
        <v/>
      </c>
      <c r="AK479">
        <v>0</v>
      </c>
      <c r="AL479" t="str">
        <f>""</f>
        <v/>
      </c>
      <c r="AM479">
        <v>0</v>
      </c>
      <c r="AN479" t="str">
        <f>""</f>
        <v/>
      </c>
      <c r="AO479">
        <v>0</v>
      </c>
      <c r="AP479" t="str">
        <f>""</f>
        <v/>
      </c>
      <c r="AQ479">
        <v>0</v>
      </c>
      <c r="AR479" t="str">
        <f>""</f>
        <v/>
      </c>
      <c r="AS479">
        <v>0</v>
      </c>
      <c r="AT479" t="str">
        <f>""</f>
        <v/>
      </c>
      <c r="AU479" t="s">
        <v>56</v>
      </c>
      <c r="AV479" t="s">
        <v>57</v>
      </c>
      <c r="AW479">
        <v>0</v>
      </c>
      <c r="AX479" t="str">
        <f>""</f>
        <v/>
      </c>
      <c r="AY479">
        <v>2015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</row>
    <row r="480" spans="1:57" x14ac:dyDescent="0.2">
      <c r="A480">
        <v>1814000421</v>
      </c>
      <c r="B480" t="s">
        <v>555</v>
      </c>
      <c r="C480" s="2">
        <v>238000</v>
      </c>
      <c r="D480" s="2"/>
      <c r="E480" s="2"/>
      <c r="F480" s="2"/>
      <c r="G480" s="1">
        <v>158584.79999999999</v>
      </c>
      <c r="H480">
        <v>0</v>
      </c>
      <c r="I480" s="1">
        <v>158584.79999999999</v>
      </c>
      <c r="J480" s="1">
        <v>79415.199999999997</v>
      </c>
      <c r="K480">
        <v>66.63</v>
      </c>
      <c r="L480" s="2">
        <v>238000</v>
      </c>
      <c r="M480" s="1">
        <v>158584.79999999999</v>
      </c>
      <c r="N480">
        <v>0</v>
      </c>
      <c r="O480" s="1">
        <v>158584.79999999999</v>
      </c>
      <c r="P480" s="1">
        <v>79415.199999999997</v>
      </c>
      <c r="Q480">
        <v>66.63</v>
      </c>
      <c r="R480">
        <v>0</v>
      </c>
      <c r="S480">
        <v>0</v>
      </c>
      <c r="T480">
        <v>0</v>
      </c>
      <c r="U480" s="2">
        <v>238000</v>
      </c>
      <c r="V480" s="1">
        <v>79415.199999999997</v>
      </c>
      <c r="W480" s="2">
        <v>238000</v>
      </c>
      <c r="X480" s="1">
        <v>79415.199999999997</v>
      </c>
      <c r="Y480">
        <v>320</v>
      </c>
      <c r="Z480" t="s">
        <v>554</v>
      </c>
      <c r="AA480">
        <v>0</v>
      </c>
      <c r="AB480" t="str">
        <f>""</f>
        <v/>
      </c>
      <c r="AC480">
        <v>0</v>
      </c>
      <c r="AD480" t="str">
        <f>""</f>
        <v/>
      </c>
      <c r="AE480">
        <v>0</v>
      </c>
      <c r="AF480" t="str">
        <f>""</f>
        <v/>
      </c>
      <c r="AG480">
        <v>0</v>
      </c>
      <c r="AH480" t="str">
        <f>""</f>
        <v/>
      </c>
      <c r="AI480">
        <v>0</v>
      </c>
      <c r="AJ480" t="str">
        <f>""</f>
        <v/>
      </c>
      <c r="AK480">
        <v>0</v>
      </c>
      <c r="AL480" t="str">
        <f>""</f>
        <v/>
      </c>
      <c r="AM480">
        <v>0</v>
      </c>
      <c r="AN480" t="str">
        <f>""</f>
        <v/>
      </c>
      <c r="AO480">
        <v>0</v>
      </c>
      <c r="AP480" t="str">
        <f>""</f>
        <v/>
      </c>
      <c r="AQ480">
        <v>0</v>
      </c>
      <c r="AR480" t="str">
        <f>""</f>
        <v/>
      </c>
      <c r="AS480">
        <v>0</v>
      </c>
      <c r="AT480" t="str">
        <f>""</f>
        <v/>
      </c>
      <c r="AU480" t="s">
        <v>56</v>
      </c>
      <c r="AV480" t="s">
        <v>57</v>
      </c>
      <c r="AW480">
        <v>0</v>
      </c>
      <c r="AX480" t="str">
        <f>""</f>
        <v/>
      </c>
      <c r="AY480">
        <v>2015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</row>
    <row r="481" spans="1:57" x14ac:dyDescent="0.2">
      <c r="A481">
        <v>1814000431</v>
      </c>
      <c r="B481" t="s">
        <v>501</v>
      </c>
      <c r="C481" s="2">
        <v>150000</v>
      </c>
      <c r="D481" s="2"/>
      <c r="E481" s="2"/>
      <c r="F481" s="2"/>
      <c r="G481" s="1">
        <v>183912.01</v>
      </c>
      <c r="H481">
        <v>0</v>
      </c>
      <c r="I481" s="1">
        <v>183912.01</v>
      </c>
      <c r="J481" s="1">
        <v>-33912.01</v>
      </c>
      <c r="K481">
        <v>122.6</v>
      </c>
      <c r="L481" s="2">
        <v>150000</v>
      </c>
      <c r="M481" s="1">
        <v>183912.01</v>
      </c>
      <c r="N481">
        <v>0</v>
      </c>
      <c r="O481" s="1">
        <v>183912.01</v>
      </c>
      <c r="P481" s="1">
        <v>-33912.01</v>
      </c>
      <c r="Q481">
        <v>122.6</v>
      </c>
      <c r="R481">
        <v>0</v>
      </c>
      <c r="S481">
        <v>0</v>
      </c>
      <c r="T481">
        <v>0</v>
      </c>
      <c r="U481" s="2">
        <v>150000</v>
      </c>
      <c r="V481" s="1">
        <v>-33912.01</v>
      </c>
      <c r="W481" s="2">
        <v>150000</v>
      </c>
      <c r="X481" s="1">
        <v>-33912.01</v>
      </c>
      <c r="Y481">
        <v>320</v>
      </c>
      <c r="Z481" t="s">
        <v>554</v>
      </c>
      <c r="AA481">
        <v>0</v>
      </c>
      <c r="AB481" t="str">
        <f>""</f>
        <v/>
      </c>
      <c r="AC481">
        <v>0</v>
      </c>
      <c r="AD481" t="str">
        <f>""</f>
        <v/>
      </c>
      <c r="AE481">
        <v>0</v>
      </c>
      <c r="AF481" t="str">
        <f>""</f>
        <v/>
      </c>
      <c r="AG481">
        <v>0</v>
      </c>
      <c r="AH481" t="str">
        <f>""</f>
        <v/>
      </c>
      <c r="AI481">
        <v>0</v>
      </c>
      <c r="AJ481" t="str">
        <f>""</f>
        <v/>
      </c>
      <c r="AK481">
        <v>0</v>
      </c>
      <c r="AL481" t="str">
        <f>""</f>
        <v/>
      </c>
      <c r="AM481">
        <v>0</v>
      </c>
      <c r="AN481" t="str">
        <f>""</f>
        <v/>
      </c>
      <c r="AO481">
        <v>0</v>
      </c>
      <c r="AP481" t="str">
        <f>""</f>
        <v/>
      </c>
      <c r="AQ481">
        <v>0</v>
      </c>
      <c r="AR481" t="str">
        <f>""</f>
        <v/>
      </c>
      <c r="AS481">
        <v>0</v>
      </c>
      <c r="AT481" t="str">
        <f>""</f>
        <v/>
      </c>
      <c r="AU481" t="s">
        <v>56</v>
      </c>
      <c r="AV481" t="s">
        <v>57</v>
      </c>
      <c r="AW481">
        <v>0</v>
      </c>
      <c r="AX481" t="str">
        <f>""</f>
        <v/>
      </c>
      <c r="AY481">
        <v>2015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</row>
    <row r="482" spans="1:57" x14ac:dyDescent="0.2">
      <c r="A482">
        <v>1814000432</v>
      </c>
      <c r="B482" t="s">
        <v>556</v>
      </c>
      <c r="C482" s="2">
        <v>72000</v>
      </c>
      <c r="D482" s="2"/>
      <c r="E482" s="2"/>
      <c r="F482" s="2"/>
      <c r="G482" s="1">
        <v>65219.09</v>
      </c>
      <c r="H482">
        <v>0</v>
      </c>
      <c r="I482" s="1">
        <v>65219.09</v>
      </c>
      <c r="J482" s="1">
        <v>6780.91</v>
      </c>
      <c r="K482">
        <v>90.58</v>
      </c>
      <c r="L482" s="2">
        <v>72000</v>
      </c>
      <c r="M482" s="1">
        <v>65219.09</v>
      </c>
      <c r="N482">
        <v>0</v>
      </c>
      <c r="O482" s="1">
        <v>65219.09</v>
      </c>
      <c r="P482" s="1">
        <v>6780.91</v>
      </c>
      <c r="Q482">
        <v>90.58</v>
      </c>
      <c r="R482">
        <v>0</v>
      </c>
      <c r="S482">
        <v>0</v>
      </c>
      <c r="T482">
        <v>0</v>
      </c>
      <c r="U482" s="2">
        <v>72000</v>
      </c>
      <c r="V482" s="1">
        <v>6780.91</v>
      </c>
      <c r="W482" s="2">
        <v>72000</v>
      </c>
      <c r="X482" s="1">
        <v>6780.91</v>
      </c>
      <c r="Y482">
        <v>320</v>
      </c>
      <c r="Z482" t="s">
        <v>554</v>
      </c>
      <c r="AA482">
        <v>0</v>
      </c>
      <c r="AB482" t="str">
        <f>""</f>
        <v/>
      </c>
      <c r="AC482">
        <v>0</v>
      </c>
      <c r="AD482" t="str">
        <f>""</f>
        <v/>
      </c>
      <c r="AE482">
        <v>0</v>
      </c>
      <c r="AF482" t="str">
        <f>""</f>
        <v/>
      </c>
      <c r="AG482">
        <v>0</v>
      </c>
      <c r="AH482" t="str">
        <f>""</f>
        <v/>
      </c>
      <c r="AI482">
        <v>0</v>
      </c>
      <c r="AJ482" t="str">
        <f>""</f>
        <v/>
      </c>
      <c r="AK482">
        <v>0</v>
      </c>
      <c r="AL482" t="str">
        <f>""</f>
        <v/>
      </c>
      <c r="AM482">
        <v>0</v>
      </c>
      <c r="AN482" t="str">
        <f>""</f>
        <v/>
      </c>
      <c r="AO482">
        <v>0</v>
      </c>
      <c r="AP482" t="str">
        <f>""</f>
        <v/>
      </c>
      <c r="AQ482">
        <v>0</v>
      </c>
      <c r="AR482" t="str">
        <f>""</f>
        <v/>
      </c>
      <c r="AS482">
        <v>0</v>
      </c>
      <c r="AT482" t="str">
        <f>""</f>
        <v/>
      </c>
      <c r="AU482" t="s">
        <v>56</v>
      </c>
      <c r="AV482" t="s">
        <v>57</v>
      </c>
      <c r="AW482">
        <v>0</v>
      </c>
      <c r="AX482" t="str">
        <f>""</f>
        <v/>
      </c>
      <c r="AY482">
        <v>2015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</row>
    <row r="483" spans="1:57" x14ac:dyDescent="0.2">
      <c r="A483">
        <v>1814000433</v>
      </c>
      <c r="B483" t="s">
        <v>557</v>
      </c>
      <c r="C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 t="str">
        <f>""</f>
        <v/>
      </c>
      <c r="AA483">
        <v>0</v>
      </c>
      <c r="AB483" t="str">
        <f>""</f>
        <v/>
      </c>
      <c r="AC483">
        <v>0</v>
      </c>
      <c r="AD483" t="str">
        <f>""</f>
        <v/>
      </c>
      <c r="AE483">
        <v>0</v>
      </c>
      <c r="AF483" t="str">
        <f>""</f>
        <v/>
      </c>
      <c r="AG483">
        <v>0</v>
      </c>
      <c r="AH483" t="str">
        <f>""</f>
        <v/>
      </c>
      <c r="AI483">
        <v>0</v>
      </c>
      <c r="AJ483" t="str">
        <f>""</f>
        <v/>
      </c>
      <c r="AK483">
        <v>0</v>
      </c>
      <c r="AL483" t="str">
        <f>""</f>
        <v/>
      </c>
      <c r="AM483">
        <v>0</v>
      </c>
      <c r="AN483" t="str">
        <f>""</f>
        <v/>
      </c>
      <c r="AO483">
        <v>0</v>
      </c>
      <c r="AP483" t="str">
        <f>""</f>
        <v/>
      </c>
      <c r="AQ483">
        <v>0</v>
      </c>
      <c r="AR483" t="str">
        <f>""</f>
        <v/>
      </c>
      <c r="AS483">
        <v>0</v>
      </c>
      <c r="AT483" t="str">
        <f>""</f>
        <v/>
      </c>
      <c r="AU483" t="s">
        <v>56</v>
      </c>
      <c r="AV483" t="s">
        <v>57</v>
      </c>
      <c r="AW483">
        <v>0</v>
      </c>
      <c r="AX483" t="str">
        <f>""</f>
        <v/>
      </c>
      <c r="AY483">
        <v>2015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</row>
    <row r="484" spans="1:57" x14ac:dyDescent="0.2">
      <c r="A484">
        <v>1814000440</v>
      </c>
      <c r="B484" t="s">
        <v>558</v>
      </c>
      <c r="C484" s="2">
        <v>68000</v>
      </c>
      <c r="D484" s="2"/>
      <c r="E484" s="2"/>
      <c r="F484" s="2"/>
      <c r="G484" s="1">
        <v>62786</v>
      </c>
      <c r="H484">
        <v>0</v>
      </c>
      <c r="I484" s="1">
        <v>62786</v>
      </c>
      <c r="J484" s="1">
        <v>5214</v>
      </c>
      <c r="K484">
        <v>92.33</v>
      </c>
      <c r="L484" s="2">
        <v>68000</v>
      </c>
      <c r="M484" s="1">
        <v>62786</v>
      </c>
      <c r="N484">
        <v>0</v>
      </c>
      <c r="O484" s="1">
        <v>62786</v>
      </c>
      <c r="P484" s="1">
        <v>5214</v>
      </c>
      <c r="Q484">
        <v>92.33</v>
      </c>
      <c r="R484">
        <v>0</v>
      </c>
      <c r="S484">
        <v>0</v>
      </c>
      <c r="T484">
        <v>0</v>
      </c>
      <c r="U484" s="2">
        <v>68000</v>
      </c>
      <c r="V484" s="1">
        <v>5214</v>
      </c>
      <c r="W484" s="2">
        <v>68000</v>
      </c>
      <c r="X484" s="1">
        <v>5214</v>
      </c>
      <c r="Y484">
        <v>320</v>
      </c>
      <c r="Z484" t="s">
        <v>554</v>
      </c>
      <c r="AA484">
        <v>0</v>
      </c>
      <c r="AB484" t="str">
        <f>""</f>
        <v/>
      </c>
      <c r="AC484">
        <v>0</v>
      </c>
      <c r="AD484" t="str">
        <f>""</f>
        <v/>
      </c>
      <c r="AE484">
        <v>0</v>
      </c>
      <c r="AF484" t="str">
        <f>""</f>
        <v/>
      </c>
      <c r="AG484">
        <v>0</v>
      </c>
      <c r="AH484" t="str">
        <f>""</f>
        <v/>
      </c>
      <c r="AI484">
        <v>0</v>
      </c>
      <c r="AJ484" t="str">
        <f>""</f>
        <v/>
      </c>
      <c r="AK484">
        <v>0</v>
      </c>
      <c r="AL484" t="str">
        <f>""</f>
        <v/>
      </c>
      <c r="AM484">
        <v>0</v>
      </c>
      <c r="AN484" t="str">
        <f>""</f>
        <v/>
      </c>
      <c r="AO484">
        <v>0</v>
      </c>
      <c r="AP484" t="str">
        <f>""</f>
        <v/>
      </c>
      <c r="AQ484">
        <v>0</v>
      </c>
      <c r="AR484" t="str">
        <f>""</f>
        <v/>
      </c>
      <c r="AS484">
        <v>0</v>
      </c>
      <c r="AT484" t="str">
        <f>""</f>
        <v/>
      </c>
      <c r="AU484" t="s">
        <v>56</v>
      </c>
      <c r="AV484" t="s">
        <v>57</v>
      </c>
      <c r="AW484">
        <v>0</v>
      </c>
      <c r="AX484" t="str">
        <f>""</f>
        <v/>
      </c>
      <c r="AY484">
        <v>2015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</row>
    <row r="485" spans="1:57" x14ac:dyDescent="0.2">
      <c r="A485">
        <v>1814000450</v>
      </c>
      <c r="B485" t="s">
        <v>559</v>
      </c>
      <c r="C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320</v>
      </c>
      <c r="Z485" t="s">
        <v>554</v>
      </c>
      <c r="AA485">
        <v>0</v>
      </c>
      <c r="AB485" t="str">
        <f>""</f>
        <v/>
      </c>
      <c r="AC485">
        <v>0</v>
      </c>
      <c r="AD485" t="str">
        <f>""</f>
        <v/>
      </c>
      <c r="AE485">
        <v>0</v>
      </c>
      <c r="AF485" t="str">
        <f>""</f>
        <v/>
      </c>
      <c r="AG485">
        <v>0</v>
      </c>
      <c r="AH485" t="str">
        <f>""</f>
        <v/>
      </c>
      <c r="AI485">
        <v>0</v>
      </c>
      <c r="AJ485" t="str">
        <f>""</f>
        <v/>
      </c>
      <c r="AK485">
        <v>0</v>
      </c>
      <c r="AL485" t="str">
        <f>""</f>
        <v/>
      </c>
      <c r="AM485">
        <v>0</v>
      </c>
      <c r="AN485" t="str">
        <f>""</f>
        <v/>
      </c>
      <c r="AO485">
        <v>0</v>
      </c>
      <c r="AP485" t="str">
        <f>""</f>
        <v/>
      </c>
      <c r="AQ485">
        <v>0</v>
      </c>
      <c r="AR485" t="str">
        <f>""</f>
        <v/>
      </c>
      <c r="AS485">
        <v>0</v>
      </c>
      <c r="AT485" t="str">
        <f>""</f>
        <v/>
      </c>
      <c r="AU485" t="s">
        <v>56</v>
      </c>
      <c r="AV485" t="s">
        <v>57</v>
      </c>
      <c r="AW485">
        <v>0</v>
      </c>
      <c r="AX485" t="str">
        <f>""</f>
        <v/>
      </c>
      <c r="AY485">
        <v>2015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</row>
    <row r="486" spans="1:57" x14ac:dyDescent="0.2">
      <c r="A486">
        <v>1814000522</v>
      </c>
      <c r="B486" t="s">
        <v>299</v>
      </c>
      <c r="C486">
        <v>0</v>
      </c>
      <c r="G486" s="1">
        <v>1800</v>
      </c>
      <c r="H486">
        <v>0</v>
      </c>
      <c r="I486" s="1">
        <v>1800</v>
      </c>
      <c r="J486" s="1">
        <v>-1800</v>
      </c>
      <c r="K486">
        <v>0</v>
      </c>
      <c r="L486">
        <v>0</v>
      </c>
      <c r="M486" s="1">
        <v>1800</v>
      </c>
      <c r="N486">
        <v>0</v>
      </c>
      <c r="O486" s="1">
        <v>1800</v>
      </c>
      <c r="P486" s="1">
        <v>-1800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-1800</v>
      </c>
      <c r="W486">
        <v>0</v>
      </c>
      <c r="X486" s="1">
        <v>-1800</v>
      </c>
      <c r="Y486">
        <v>320</v>
      </c>
      <c r="Z486" t="s">
        <v>554</v>
      </c>
      <c r="AA486">
        <v>0</v>
      </c>
      <c r="AB486" t="str">
        <f>""</f>
        <v/>
      </c>
      <c r="AC486">
        <v>0</v>
      </c>
      <c r="AD486" t="str">
        <f>""</f>
        <v/>
      </c>
      <c r="AE486">
        <v>0</v>
      </c>
      <c r="AF486" t="str">
        <f>""</f>
        <v/>
      </c>
      <c r="AG486">
        <v>0</v>
      </c>
      <c r="AH486" t="str">
        <f>""</f>
        <v/>
      </c>
      <c r="AI486">
        <v>0</v>
      </c>
      <c r="AJ486" t="str">
        <f>""</f>
        <v/>
      </c>
      <c r="AK486">
        <v>0</v>
      </c>
      <c r="AL486" t="str">
        <f>""</f>
        <v/>
      </c>
      <c r="AM486">
        <v>0</v>
      </c>
      <c r="AN486" t="str">
        <f>""</f>
        <v/>
      </c>
      <c r="AO486">
        <v>0</v>
      </c>
      <c r="AP486" t="str">
        <f>""</f>
        <v/>
      </c>
      <c r="AQ486">
        <v>0</v>
      </c>
      <c r="AR486" t="str">
        <f>""</f>
        <v/>
      </c>
      <c r="AS486">
        <v>0</v>
      </c>
      <c r="AT486" t="str">
        <f>""</f>
        <v/>
      </c>
      <c r="AU486" t="s">
        <v>56</v>
      </c>
      <c r="AV486" t="s">
        <v>57</v>
      </c>
      <c r="AW486">
        <v>0</v>
      </c>
      <c r="AX486" t="str">
        <f>""</f>
        <v/>
      </c>
      <c r="AY486">
        <v>2015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</row>
    <row r="487" spans="1:57" x14ac:dyDescent="0.2">
      <c r="A487">
        <v>1814000540</v>
      </c>
      <c r="B487" t="s">
        <v>301</v>
      </c>
      <c r="C487" s="2">
        <v>3000</v>
      </c>
      <c r="D487" s="2"/>
      <c r="E487" s="2"/>
      <c r="F487" s="2"/>
      <c r="G487" s="1">
        <v>16058.01</v>
      </c>
      <c r="H487">
        <v>0</v>
      </c>
      <c r="I487" s="1">
        <v>16058.01</v>
      </c>
      <c r="J487" s="1">
        <v>-13058.01</v>
      </c>
      <c r="K487">
        <v>535.26</v>
      </c>
      <c r="L487" s="2">
        <v>3000</v>
      </c>
      <c r="M487" s="1">
        <v>16058.01</v>
      </c>
      <c r="N487">
        <v>0</v>
      </c>
      <c r="O487" s="1">
        <v>16058.01</v>
      </c>
      <c r="P487" s="1">
        <v>-13058.01</v>
      </c>
      <c r="Q487">
        <v>535.26</v>
      </c>
      <c r="R487">
        <v>0</v>
      </c>
      <c r="S487">
        <v>0</v>
      </c>
      <c r="T487">
        <v>0</v>
      </c>
      <c r="U487" s="2">
        <v>3000</v>
      </c>
      <c r="V487" s="1">
        <v>-13058.01</v>
      </c>
      <c r="W487" s="2">
        <v>3000</v>
      </c>
      <c r="X487" s="1">
        <v>-13058.01</v>
      </c>
      <c r="Y487">
        <v>320</v>
      </c>
      <c r="Z487" t="s">
        <v>554</v>
      </c>
      <c r="AA487">
        <v>0</v>
      </c>
      <c r="AB487" t="str">
        <f>""</f>
        <v/>
      </c>
      <c r="AC487">
        <v>0</v>
      </c>
      <c r="AD487" t="str">
        <f>""</f>
        <v/>
      </c>
      <c r="AE487">
        <v>0</v>
      </c>
      <c r="AF487" t="str">
        <f>""</f>
        <v/>
      </c>
      <c r="AG487">
        <v>0</v>
      </c>
      <c r="AH487" t="str">
        <f>""</f>
        <v/>
      </c>
      <c r="AI487">
        <v>0</v>
      </c>
      <c r="AJ487" t="str">
        <f>""</f>
        <v/>
      </c>
      <c r="AK487">
        <v>0</v>
      </c>
      <c r="AL487" t="str">
        <f>""</f>
        <v/>
      </c>
      <c r="AM487">
        <v>0</v>
      </c>
      <c r="AN487" t="str">
        <f>""</f>
        <v/>
      </c>
      <c r="AO487">
        <v>0</v>
      </c>
      <c r="AP487" t="str">
        <f>""</f>
        <v/>
      </c>
      <c r="AQ487">
        <v>0</v>
      </c>
      <c r="AR487" t="str">
        <f>""</f>
        <v/>
      </c>
      <c r="AS487">
        <v>0</v>
      </c>
      <c r="AT487" t="str">
        <f>""</f>
        <v/>
      </c>
      <c r="AU487" t="s">
        <v>56</v>
      </c>
      <c r="AV487" t="s">
        <v>57</v>
      </c>
      <c r="AW487">
        <v>0</v>
      </c>
      <c r="AX487" t="str">
        <f>""</f>
        <v/>
      </c>
      <c r="AY487">
        <v>2015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</row>
    <row r="488" spans="1:57" x14ac:dyDescent="0.2">
      <c r="A488">
        <v>1814000560</v>
      </c>
      <c r="B488" t="s">
        <v>303</v>
      </c>
      <c r="C488" s="2">
        <v>10000</v>
      </c>
      <c r="D488" s="2"/>
      <c r="E488" s="2"/>
      <c r="F488" s="2"/>
      <c r="G488" s="1">
        <v>43244</v>
      </c>
      <c r="H488">
        <v>0</v>
      </c>
      <c r="I488" s="1">
        <v>43244</v>
      </c>
      <c r="J488" s="1">
        <v>-33244</v>
      </c>
      <c r="K488">
        <v>432.44</v>
      </c>
      <c r="L488" s="2">
        <v>10000</v>
      </c>
      <c r="M488" s="1">
        <v>43244</v>
      </c>
      <c r="N488">
        <v>0</v>
      </c>
      <c r="O488" s="1">
        <v>43244</v>
      </c>
      <c r="P488" s="1">
        <v>-33244</v>
      </c>
      <c r="Q488">
        <v>432.44</v>
      </c>
      <c r="R488">
        <v>0</v>
      </c>
      <c r="S488">
        <v>0</v>
      </c>
      <c r="T488">
        <v>0</v>
      </c>
      <c r="U488" s="2">
        <v>10000</v>
      </c>
      <c r="V488" s="1">
        <v>-33244</v>
      </c>
      <c r="W488" s="2">
        <v>10000</v>
      </c>
      <c r="X488" s="1">
        <v>-33244</v>
      </c>
      <c r="Y488">
        <v>320</v>
      </c>
      <c r="Z488" t="s">
        <v>554</v>
      </c>
      <c r="AA488">
        <v>0</v>
      </c>
      <c r="AB488" t="str">
        <f>""</f>
        <v/>
      </c>
      <c r="AC488">
        <v>0</v>
      </c>
      <c r="AD488" t="str">
        <f>""</f>
        <v/>
      </c>
      <c r="AE488">
        <v>0</v>
      </c>
      <c r="AF488" t="str">
        <f>""</f>
        <v/>
      </c>
      <c r="AG488">
        <v>0</v>
      </c>
      <c r="AH488" t="str">
        <f>""</f>
        <v/>
      </c>
      <c r="AI488">
        <v>0</v>
      </c>
      <c r="AJ488" t="str">
        <f>""</f>
        <v/>
      </c>
      <c r="AK488">
        <v>0</v>
      </c>
      <c r="AL488" t="str">
        <f>""</f>
        <v/>
      </c>
      <c r="AM488">
        <v>0</v>
      </c>
      <c r="AN488" t="str">
        <f>""</f>
        <v/>
      </c>
      <c r="AO488">
        <v>0</v>
      </c>
      <c r="AP488" t="str">
        <f>""</f>
        <v/>
      </c>
      <c r="AQ488">
        <v>0</v>
      </c>
      <c r="AR488" t="str">
        <f>""</f>
        <v/>
      </c>
      <c r="AS488">
        <v>0</v>
      </c>
      <c r="AT488" t="str">
        <f>""</f>
        <v/>
      </c>
      <c r="AU488" t="s">
        <v>56</v>
      </c>
      <c r="AV488" t="s">
        <v>57</v>
      </c>
      <c r="AW488">
        <v>0</v>
      </c>
      <c r="AX488" t="str">
        <f>""</f>
        <v/>
      </c>
      <c r="AY488">
        <v>2015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</row>
    <row r="489" spans="1:57" x14ac:dyDescent="0.2">
      <c r="A489">
        <v>1814000720</v>
      </c>
      <c r="B489" t="s">
        <v>423</v>
      </c>
      <c r="C489" s="2">
        <v>51000</v>
      </c>
      <c r="D489" s="2"/>
      <c r="E489" s="2"/>
      <c r="F489" s="2"/>
      <c r="G489">
        <v>0</v>
      </c>
      <c r="H489">
        <v>0</v>
      </c>
      <c r="I489">
        <v>0</v>
      </c>
      <c r="J489" s="1">
        <v>51000</v>
      </c>
      <c r="K489">
        <v>0</v>
      </c>
      <c r="L489" s="2">
        <v>51000</v>
      </c>
      <c r="M489">
        <v>0</v>
      </c>
      <c r="N489">
        <v>0</v>
      </c>
      <c r="O489">
        <v>0</v>
      </c>
      <c r="P489" s="1">
        <v>51000</v>
      </c>
      <c r="Q489">
        <v>0</v>
      </c>
      <c r="R489">
        <v>0</v>
      </c>
      <c r="S489">
        <v>0</v>
      </c>
      <c r="T489">
        <v>0</v>
      </c>
      <c r="U489" s="2">
        <v>51000</v>
      </c>
      <c r="V489" s="1">
        <v>51000</v>
      </c>
      <c r="W489" s="2">
        <v>51000</v>
      </c>
      <c r="X489" s="1">
        <v>51000</v>
      </c>
      <c r="Y489">
        <v>320</v>
      </c>
      <c r="Z489" t="s">
        <v>554</v>
      </c>
      <c r="AA489">
        <v>0</v>
      </c>
      <c r="AB489" t="str">
        <f>""</f>
        <v/>
      </c>
      <c r="AC489">
        <v>0</v>
      </c>
      <c r="AD489" t="str">
        <f>""</f>
        <v/>
      </c>
      <c r="AE489">
        <v>0</v>
      </c>
      <c r="AF489" t="str">
        <f>""</f>
        <v/>
      </c>
      <c r="AG489">
        <v>0</v>
      </c>
      <c r="AH489" t="str">
        <f>""</f>
        <v/>
      </c>
      <c r="AI489">
        <v>0</v>
      </c>
      <c r="AJ489" t="str">
        <f>""</f>
        <v/>
      </c>
      <c r="AK489">
        <v>0</v>
      </c>
      <c r="AL489" t="str">
        <f>""</f>
        <v/>
      </c>
      <c r="AM489">
        <v>0</v>
      </c>
      <c r="AN489" t="str">
        <f>""</f>
        <v/>
      </c>
      <c r="AO489">
        <v>0</v>
      </c>
      <c r="AP489" t="str">
        <f>""</f>
        <v/>
      </c>
      <c r="AQ489">
        <v>0</v>
      </c>
      <c r="AR489" t="str">
        <f>""</f>
        <v/>
      </c>
      <c r="AS489">
        <v>0</v>
      </c>
      <c r="AT489" t="str">
        <f>""</f>
        <v/>
      </c>
      <c r="AU489" t="s">
        <v>56</v>
      </c>
      <c r="AV489" t="s">
        <v>57</v>
      </c>
      <c r="AW489">
        <v>0</v>
      </c>
      <c r="AX489" t="str">
        <f>""</f>
        <v/>
      </c>
      <c r="AY489">
        <v>2015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</row>
    <row r="490" spans="1:57" x14ac:dyDescent="0.2">
      <c r="A490">
        <v>1814000740</v>
      </c>
      <c r="B490" t="s">
        <v>560</v>
      </c>
      <c r="C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320</v>
      </c>
      <c r="Z490" t="s">
        <v>554</v>
      </c>
      <c r="AA490">
        <v>0</v>
      </c>
      <c r="AB490" t="str">
        <f>""</f>
        <v/>
      </c>
      <c r="AC490">
        <v>0</v>
      </c>
      <c r="AD490" t="str">
        <f>""</f>
        <v/>
      </c>
      <c r="AE490">
        <v>0</v>
      </c>
      <c r="AF490" t="str">
        <f>""</f>
        <v/>
      </c>
      <c r="AG490">
        <v>0</v>
      </c>
      <c r="AH490" t="str">
        <f>""</f>
        <v/>
      </c>
      <c r="AI490">
        <v>0</v>
      </c>
      <c r="AJ490" t="str">
        <f>""</f>
        <v/>
      </c>
      <c r="AK490">
        <v>0</v>
      </c>
      <c r="AL490" t="str">
        <f>""</f>
        <v/>
      </c>
      <c r="AM490">
        <v>0</v>
      </c>
      <c r="AN490" t="str">
        <f>""</f>
        <v/>
      </c>
      <c r="AO490">
        <v>0</v>
      </c>
      <c r="AP490" t="str">
        <f>""</f>
        <v/>
      </c>
      <c r="AQ490">
        <v>0</v>
      </c>
      <c r="AR490" t="str">
        <f>""</f>
        <v/>
      </c>
      <c r="AS490">
        <v>0</v>
      </c>
      <c r="AT490" t="str">
        <f>""</f>
        <v/>
      </c>
      <c r="AU490" t="s">
        <v>56</v>
      </c>
      <c r="AV490" t="s">
        <v>57</v>
      </c>
      <c r="AW490">
        <v>0</v>
      </c>
      <c r="AX490" t="str">
        <f>""</f>
        <v/>
      </c>
      <c r="AY490">
        <v>2015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</row>
    <row r="491" spans="1:57" x14ac:dyDescent="0.2">
      <c r="A491">
        <v>1814000750</v>
      </c>
      <c r="B491" t="s">
        <v>313</v>
      </c>
      <c r="C491" s="2">
        <v>51000</v>
      </c>
      <c r="D491" s="2"/>
      <c r="E491" s="2"/>
      <c r="F491" s="2"/>
      <c r="G491" s="1">
        <v>34100</v>
      </c>
      <c r="H491">
        <v>0</v>
      </c>
      <c r="I491" s="1">
        <v>34100</v>
      </c>
      <c r="J491" s="1">
        <v>16900</v>
      </c>
      <c r="K491">
        <v>66.86</v>
      </c>
      <c r="L491" s="2">
        <v>51000</v>
      </c>
      <c r="M491" s="1">
        <v>34100</v>
      </c>
      <c r="N491">
        <v>0</v>
      </c>
      <c r="O491" s="1">
        <v>34100</v>
      </c>
      <c r="P491" s="1">
        <v>16900</v>
      </c>
      <c r="Q491">
        <v>66.86</v>
      </c>
      <c r="R491">
        <v>0</v>
      </c>
      <c r="S491">
        <v>0</v>
      </c>
      <c r="T491">
        <v>0</v>
      </c>
      <c r="U491" s="2">
        <v>51000</v>
      </c>
      <c r="V491" s="1">
        <v>16900</v>
      </c>
      <c r="W491" s="2">
        <v>51000</v>
      </c>
      <c r="X491" s="1">
        <v>16900</v>
      </c>
      <c r="Y491">
        <v>320</v>
      </c>
      <c r="Z491" t="s">
        <v>554</v>
      </c>
      <c r="AA491">
        <v>0</v>
      </c>
      <c r="AB491" t="str">
        <f>""</f>
        <v/>
      </c>
      <c r="AC491">
        <v>0</v>
      </c>
      <c r="AD491" t="str">
        <f>""</f>
        <v/>
      </c>
      <c r="AE491">
        <v>0</v>
      </c>
      <c r="AF491" t="str">
        <f>""</f>
        <v/>
      </c>
      <c r="AG491">
        <v>0</v>
      </c>
      <c r="AH491" t="str">
        <f>""</f>
        <v/>
      </c>
      <c r="AI491">
        <v>0</v>
      </c>
      <c r="AJ491" t="str">
        <f>""</f>
        <v/>
      </c>
      <c r="AK491">
        <v>0</v>
      </c>
      <c r="AL491" t="str">
        <f>""</f>
        <v/>
      </c>
      <c r="AM491">
        <v>0</v>
      </c>
      <c r="AN491" t="str">
        <f>""</f>
        <v/>
      </c>
      <c r="AO491">
        <v>0</v>
      </c>
      <c r="AP491" t="str">
        <f>""</f>
        <v/>
      </c>
      <c r="AQ491">
        <v>0</v>
      </c>
      <c r="AR491" t="str">
        <f>""</f>
        <v/>
      </c>
      <c r="AS491">
        <v>0</v>
      </c>
      <c r="AT491" t="str">
        <f>""</f>
        <v/>
      </c>
      <c r="AU491" t="s">
        <v>56</v>
      </c>
      <c r="AV491" t="s">
        <v>57</v>
      </c>
      <c r="AW491">
        <v>0</v>
      </c>
      <c r="AX491" t="str">
        <f>""</f>
        <v/>
      </c>
      <c r="AY491">
        <v>2015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</row>
    <row r="492" spans="1:57" x14ac:dyDescent="0.2">
      <c r="A492">
        <v>1814000780</v>
      </c>
      <c r="B492" t="s">
        <v>305</v>
      </c>
      <c r="C492" s="2">
        <v>1000</v>
      </c>
      <c r="D492" s="2"/>
      <c r="E492" s="2"/>
      <c r="F492" s="2"/>
      <c r="G492" s="1">
        <v>14720</v>
      </c>
      <c r="H492">
        <v>0</v>
      </c>
      <c r="I492" s="1">
        <v>14720</v>
      </c>
      <c r="J492" s="1">
        <v>-13720</v>
      </c>
      <c r="K492">
        <v>1472</v>
      </c>
      <c r="L492" s="2">
        <v>1000</v>
      </c>
      <c r="M492" s="1">
        <v>14720</v>
      </c>
      <c r="N492">
        <v>0</v>
      </c>
      <c r="O492" s="1">
        <v>14720</v>
      </c>
      <c r="P492" s="1">
        <v>-13720</v>
      </c>
      <c r="Q492" s="2">
        <v>1472</v>
      </c>
      <c r="R492">
        <v>0</v>
      </c>
      <c r="S492">
        <v>0</v>
      </c>
      <c r="T492">
        <v>0</v>
      </c>
      <c r="U492" s="2">
        <v>1000</v>
      </c>
      <c r="V492" s="1">
        <v>-13720</v>
      </c>
      <c r="W492" s="2">
        <v>1000</v>
      </c>
      <c r="X492" s="1">
        <v>-13720</v>
      </c>
      <c r="Y492">
        <v>320</v>
      </c>
      <c r="Z492" t="s">
        <v>554</v>
      </c>
      <c r="AA492">
        <v>0</v>
      </c>
      <c r="AB492" t="str">
        <f>""</f>
        <v/>
      </c>
      <c r="AC492">
        <v>0</v>
      </c>
      <c r="AD492" t="str">
        <f>""</f>
        <v/>
      </c>
      <c r="AE492">
        <v>0</v>
      </c>
      <c r="AF492" t="str">
        <f>""</f>
        <v/>
      </c>
      <c r="AG492">
        <v>0</v>
      </c>
      <c r="AH492" t="str">
        <f>""</f>
        <v/>
      </c>
      <c r="AI492">
        <v>0</v>
      </c>
      <c r="AJ492" t="str">
        <f>""</f>
        <v/>
      </c>
      <c r="AK492">
        <v>0</v>
      </c>
      <c r="AL492" t="str">
        <f>""</f>
        <v/>
      </c>
      <c r="AM492">
        <v>0</v>
      </c>
      <c r="AN492" t="str">
        <f>""</f>
        <v/>
      </c>
      <c r="AO492">
        <v>0</v>
      </c>
      <c r="AP492" t="str">
        <f>""</f>
        <v/>
      </c>
      <c r="AQ492">
        <v>0</v>
      </c>
      <c r="AR492" t="str">
        <f>""</f>
        <v/>
      </c>
      <c r="AS492">
        <v>0</v>
      </c>
      <c r="AT492" t="str">
        <f>""</f>
        <v/>
      </c>
      <c r="AU492" t="s">
        <v>56</v>
      </c>
      <c r="AV492" t="s">
        <v>57</v>
      </c>
      <c r="AW492">
        <v>0</v>
      </c>
      <c r="AX492" t="str">
        <f>""</f>
        <v/>
      </c>
      <c r="AY492">
        <v>2015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</row>
    <row r="493" spans="1:57" x14ac:dyDescent="0.2">
      <c r="A493">
        <v>1814000820</v>
      </c>
      <c r="B493" t="s">
        <v>561</v>
      </c>
      <c r="C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 t="str">
        <f>""</f>
        <v/>
      </c>
      <c r="AA493">
        <v>0</v>
      </c>
      <c r="AB493" t="str">
        <f>""</f>
        <v/>
      </c>
      <c r="AC493">
        <v>0</v>
      </c>
      <c r="AD493" t="str">
        <f>""</f>
        <v/>
      </c>
      <c r="AE493">
        <v>0</v>
      </c>
      <c r="AF493" t="str">
        <f>""</f>
        <v/>
      </c>
      <c r="AG493">
        <v>0</v>
      </c>
      <c r="AH493" t="str">
        <f>""</f>
        <v/>
      </c>
      <c r="AI493">
        <v>0</v>
      </c>
      <c r="AJ493" t="str">
        <f>""</f>
        <v/>
      </c>
      <c r="AK493">
        <v>0</v>
      </c>
      <c r="AL493" t="str">
        <f>""</f>
        <v/>
      </c>
      <c r="AM493">
        <v>0</v>
      </c>
      <c r="AN493" t="str">
        <f>""</f>
        <v/>
      </c>
      <c r="AO493">
        <v>0</v>
      </c>
      <c r="AP493" t="str">
        <f>""</f>
        <v/>
      </c>
      <c r="AQ493">
        <v>0</v>
      </c>
      <c r="AR493" t="str">
        <f>""</f>
        <v/>
      </c>
      <c r="AS493">
        <v>0</v>
      </c>
      <c r="AT493" t="str">
        <f>""</f>
        <v/>
      </c>
      <c r="AU493" t="s">
        <v>56</v>
      </c>
      <c r="AV493" t="s">
        <v>57</v>
      </c>
      <c r="AW493">
        <v>0</v>
      </c>
      <c r="AX493" t="str">
        <f>""</f>
        <v/>
      </c>
      <c r="AY493">
        <v>2015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</row>
    <row r="494" spans="1:57" x14ac:dyDescent="0.2">
      <c r="A494">
        <v>1814001110</v>
      </c>
      <c r="B494" t="s">
        <v>562</v>
      </c>
      <c r="C494" s="2">
        <v>1267000</v>
      </c>
      <c r="D494" s="2"/>
      <c r="E494" s="2"/>
      <c r="F494" s="2"/>
      <c r="G494" s="1">
        <v>1223423.71</v>
      </c>
      <c r="H494">
        <v>0</v>
      </c>
      <c r="I494" s="1">
        <v>1223423.71</v>
      </c>
      <c r="J494" s="1">
        <v>43576.29</v>
      </c>
      <c r="K494">
        <v>96.56</v>
      </c>
      <c r="L494" s="2">
        <v>1267000</v>
      </c>
      <c r="M494" s="1">
        <v>1223423.71</v>
      </c>
      <c r="N494">
        <v>0</v>
      </c>
      <c r="O494" s="1">
        <v>1223423.71</v>
      </c>
      <c r="P494" s="1">
        <v>43576.29</v>
      </c>
      <c r="Q494">
        <v>96.56</v>
      </c>
      <c r="R494">
        <v>0</v>
      </c>
      <c r="S494">
        <v>0</v>
      </c>
      <c r="T494">
        <v>0</v>
      </c>
      <c r="U494" s="2">
        <v>1267000</v>
      </c>
      <c r="V494" s="1">
        <v>43576.29</v>
      </c>
      <c r="W494" s="2">
        <v>1267000</v>
      </c>
      <c r="X494" s="1">
        <v>43576.29</v>
      </c>
      <c r="Y494">
        <v>0</v>
      </c>
      <c r="Z494" t="str">
        <f>""</f>
        <v/>
      </c>
      <c r="AA494">
        <v>0</v>
      </c>
      <c r="AB494" t="str">
        <f>""</f>
        <v/>
      </c>
      <c r="AC494">
        <v>0</v>
      </c>
      <c r="AD494" t="str">
        <f>""</f>
        <v/>
      </c>
      <c r="AE494">
        <v>0</v>
      </c>
      <c r="AF494" t="str">
        <f>""</f>
        <v/>
      </c>
      <c r="AG494">
        <v>0</v>
      </c>
      <c r="AH494" t="str">
        <f>""</f>
        <v/>
      </c>
      <c r="AI494">
        <v>0</v>
      </c>
      <c r="AJ494" t="str">
        <f>""</f>
        <v/>
      </c>
      <c r="AK494">
        <v>0</v>
      </c>
      <c r="AL494" t="str">
        <f>""</f>
        <v/>
      </c>
      <c r="AM494">
        <v>0</v>
      </c>
      <c r="AN494" t="str">
        <f>""</f>
        <v/>
      </c>
      <c r="AO494">
        <v>0</v>
      </c>
      <c r="AP494" t="str">
        <f>""</f>
        <v/>
      </c>
      <c r="AQ494">
        <v>0</v>
      </c>
      <c r="AR494" t="str">
        <f>""</f>
        <v/>
      </c>
      <c r="AS494">
        <v>0</v>
      </c>
      <c r="AT494" t="str">
        <f>""</f>
        <v/>
      </c>
      <c r="AU494" t="s">
        <v>56</v>
      </c>
      <c r="AV494" t="s">
        <v>57</v>
      </c>
      <c r="AW494">
        <v>0</v>
      </c>
      <c r="AX494" t="str">
        <f>""</f>
        <v/>
      </c>
      <c r="AY494">
        <v>2015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</row>
    <row r="495" spans="1:57" x14ac:dyDescent="0.2">
      <c r="A495">
        <v>1814001850</v>
      </c>
      <c r="B495" t="s">
        <v>563</v>
      </c>
      <c r="C495" s="2">
        <v>207000</v>
      </c>
      <c r="D495" s="2"/>
      <c r="E495" s="2"/>
      <c r="F495" s="2"/>
      <c r="G495" s="1">
        <v>319665</v>
      </c>
      <c r="H495">
        <v>0</v>
      </c>
      <c r="I495" s="1">
        <v>319665</v>
      </c>
      <c r="J495" s="1">
        <v>-112665</v>
      </c>
      <c r="K495">
        <v>154.41999999999999</v>
      </c>
      <c r="L495" s="2">
        <v>207000</v>
      </c>
      <c r="M495" s="1">
        <v>319665</v>
      </c>
      <c r="N495">
        <v>0</v>
      </c>
      <c r="O495" s="1">
        <v>319665</v>
      </c>
      <c r="P495" s="1">
        <v>-112665</v>
      </c>
      <c r="Q495">
        <v>154.41999999999999</v>
      </c>
      <c r="R495">
        <v>0</v>
      </c>
      <c r="S495">
        <v>0</v>
      </c>
      <c r="T495">
        <v>0</v>
      </c>
      <c r="U495" s="2">
        <v>207000</v>
      </c>
      <c r="V495" s="1">
        <v>-112665</v>
      </c>
      <c r="W495" s="2">
        <v>207000</v>
      </c>
      <c r="X495" s="1">
        <v>-112665</v>
      </c>
      <c r="Y495">
        <v>0</v>
      </c>
      <c r="Z495" t="str">
        <f>""</f>
        <v/>
      </c>
      <c r="AA495">
        <v>0</v>
      </c>
      <c r="AB495" t="str">
        <f>""</f>
        <v/>
      </c>
      <c r="AC495">
        <v>0</v>
      </c>
      <c r="AD495" t="str">
        <f>""</f>
        <v/>
      </c>
      <c r="AE495">
        <v>0</v>
      </c>
      <c r="AF495" t="str">
        <f>""</f>
        <v/>
      </c>
      <c r="AG495">
        <v>0</v>
      </c>
      <c r="AH495" t="str">
        <f>""</f>
        <v/>
      </c>
      <c r="AI495">
        <v>0</v>
      </c>
      <c r="AJ495" t="str">
        <f>""</f>
        <v/>
      </c>
      <c r="AK495">
        <v>0</v>
      </c>
      <c r="AL495" t="str">
        <f>""</f>
        <v/>
      </c>
      <c r="AM495">
        <v>0</v>
      </c>
      <c r="AN495" t="str">
        <f>""</f>
        <v/>
      </c>
      <c r="AO495">
        <v>0</v>
      </c>
      <c r="AP495" t="str">
        <f>""</f>
        <v/>
      </c>
      <c r="AQ495">
        <v>0</v>
      </c>
      <c r="AR495" t="str">
        <f>""</f>
        <v/>
      </c>
      <c r="AS495">
        <v>0</v>
      </c>
      <c r="AT495" t="str">
        <f>""</f>
        <v/>
      </c>
      <c r="AU495" t="s">
        <v>56</v>
      </c>
      <c r="AV495" t="s">
        <v>57</v>
      </c>
      <c r="AW495">
        <v>0</v>
      </c>
      <c r="AX495" t="str">
        <f>""</f>
        <v/>
      </c>
      <c r="AY495">
        <v>2015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</row>
    <row r="496" spans="1:57" x14ac:dyDescent="0.2">
      <c r="A496">
        <v>1814002110</v>
      </c>
      <c r="B496" t="s">
        <v>564</v>
      </c>
      <c r="C496" s="2">
        <v>1262000</v>
      </c>
      <c r="D496" s="2"/>
      <c r="E496" s="2"/>
      <c r="F496" s="2"/>
      <c r="G496" s="1">
        <v>1219324.8500000001</v>
      </c>
      <c r="H496">
        <v>0</v>
      </c>
      <c r="I496" s="1">
        <v>1219324.8500000001</v>
      </c>
      <c r="J496" s="1">
        <v>42675.15</v>
      </c>
      <c r="K496">
        <v>96.61</v>
      </c>
      <c r="L496" s="2">
        <v>1262000</v>
      </c>
      <c r="M496" s="1">
        <v>1219324.8500000001</v>
      </c>
      <c r="N496">
        <v>0</v>
      </c>
      <c r="O496" s="1">
        <v>1219324.8500000001</v>
      </c>
      <c r="P496" s="1">
        <v>42675.15</v>
      </c>
      <c r="Q496">
        <v>96.61</v>
      </c>
      <c r="R496">
        <v>0</v>
      </c>
      <c r="S496">
        <v>0</v>
      </c>
      <c r="T496">
        <v>0</v>
      </c>
      <c r="U496" s="2">
        <v>1262000</v>
      </c>
      <c r="V496" s="1">
        <v>42675.15</v>
      </c>
      <c r="W496" s="2">
        <v>1262000</v>
      </c>
      <c r="X496" s="1">
        <v>42675.15</v>
      </c>
      <c r="Y496">
        <v>0</v>
      </c>
      <c r="Z496" t="str">
        <f>""</f>
        <v/>
      </c>
      <c r="AA496">
        <v>0</v>
      </c>
      <c r="AB496" t="str">
        <f>""</f>
        <v/>
      </c>
      <c r="AC496">
        <v>0</v>
      </c>
      <c r="AD496" t="str">
        <f>""</f>
        <v/>
      </c>
      <c r="AE496">
        <v>0</v>
      </c>
      <c r="AF496" t="str">
        <f>""</f>
        <v/>
      </c>
      <c r="AG496">
        <v>0</v>
      </c>
      <c r="AH496" t="str">
        <f>""</f>
        <v/>
      </c>
      <c r="AI496">
        <v>0</v>
      </c>
      <c r="AJ496" t="str">
        <f>""</f>
        <v/>
      </c>
      <c r="AK496">
        <v>0</v>
      </c>
      <c r="AL496" t="str">
        <f>""</f>
        <v/>
      </c>
      <c r="AM496">
        <v>0</v>
      </c>
      <c r="AN496" t="str">
        <f>""</f>
        <v/>
      </c>
      <c r="AO496">
        <v>0</v>
      </c>
      <c r="AP496" t="str">
        <f>""</f>
        <v/>
      </c>
      <c r="AQ496">
        <v>0</v>
      </c>
      <c r="AR496" t="str">
        <f>""</f>
        <v/>
      </c>
      <c r="AS496">
        <v>0</v>
      </c>
      <c r="AT496" t="str">
        <f>""</f>
        <v/>
      </c>
      <c r="AU496" t="s">
        <v>56</v>
      </c>
      <c r="AV496" t="s">
        <v>57</v>
      </c>
      <c r="AW496">
        <v>0</v>
      </c>
      <c r="AX496" t="str">
        <f>""</f>
        <v/>
      </c>
      <c r="AY496">
        <v>2015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</row>
    <row r="497" spans="1:57" x14ac:dyDescent="0.2">
      <c r="A497">
        <v>1814002850</v>
      </c>
      <c r="B497" t="s">
        <v>565</v>
      </c>
      <c r="C497" s="2">
        <v>126000</v>
      </c>
      <c r="D497" s="2"/>
      <c r="E497" s="2"/>
      <c r="F497" s="2"/>
      <c r="G497" s="1">
        <v>198122.48</v>
      </c>
      <c r="H497">
        <v>0</v>
      </c>
      <c r="I497" s="1">
        <v>198122.48</v>
      </c>
      <c r="J497" s="1">
        <v>-72122.48</v>
      </c>
      <c r="K497">
        <v>157.24</v>
      </c>
      <c r="L497" s="2">
        <v>126000</v>
      </c>
      <c r="M497" s="1">
        <v>198122.48</v>
      </c>
      <c r="N497">
        <v>0</v>
      </c>
      <c r="O497" s="1">
        <v>198122.48</v>
      </c>
      <c r="P497" s="1">
        <v>-72122.48</v>
      </c>
      <c r="Q497">
        <v>157.24</v>
      </c>
      <c r="R497">
        <v>0</v>
      </c>
      <c r="S497">
        <v>0</v>
      </c>
      <c r="T497">
        <v>0</v>
      </c>
      <c r="U497" s="2">
        <v>126000</v>
      </c>
      <c r="V497" s="1">
        <v>-72122.48</v>
      </c>
      <c r="W497" s="2">
        <v>126000</v>
      </c>
      <c r="X497" s="1">
        <v>-72122.48</v>
      </c>
      <c r="Y497">
        <v>0</v>
      </c>
      <c r="Z497" t="str">
        <f>""</f>
        <v/>
      </c>
      <c r="AA497">
        <v>0</v>
      </c>
      <c r="AB497" t="str">
        <f>""</f>
        <v/>
      </c>
      <c r="AC497">
        <v>0</v>
      </c>
      <c r="AD497" t="str">
        <f>""</f>
        <v/>
      </c>
      <c r="AE497">
        <v>0</v>
      </c>
      <c r="AF497" t="str">
        <f>""</f>
        <v/>
      </c>
      <c r="AG497">
        <v>0</v>
      </c>
      <c r="AH497" t="str">
        <f>""</f>
        <v/>
      </c>
      <c r="AI497">
        <v>0</v>
      </c>
      <c r="AJ497" t="str">
        <f>""</f>
        <v/>
      </c>
      <c r="AK497">
        <v>0</v>
      </c>
      <c r="AL497" t="str">
        <f>""</f>
        <v/>
      </c>
      <c r="AM497">
        <v>0</v>
      </c>
      <c r="AN497" t="str">
        <f>""</f>
        <v/>
      </c>
      <c r="AO497">
        <v>0</v>
      </c>
      <c r="AP497" t="str">
        <f>""</f>
        <v/>
      </c>
      <c r="AQ497">
        <v>0</v>
      </c>
      <c r="AR497" t="str">
        <f>""</f>
        <v/>
      </c>
      <c r="AS497">
        <v>0</v>
      </c>
      <c r="AT497" t="str">
        <f>""</f>
        <v/>
      </c>
      <c r="AU497" t="s">
        <v>56</v>
      </c>
      <c r="AV497" t="s">
        <v>57</v>
      </c>
      <c r="AW497">
        <v>0</v>
      </c>
      <c r="AX497" t="str">
        <f>""</f>
        <v/>
      </c>
      <c r="AY497">
        <v>2015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</row>
    <row r="498" spans="1:57" x14ac:dyDescent="0.2">
      <c r="A498">
        <v>1814003110</v>
      </c>
      <c r="B498" t="s">
        <v>566</v>
      </c>
      <c r="C498" s="2">
        <v>657000</v>
      </c>
      <c r="D498" s="2"/>
      <c r="E498" s="2"/>
      <c r="F498" s="2"/>
      <c r="G498" s="1">
        <v>629703.94999999995</v>
      </c>
      <c r="H498">
        <v>0</v>
      </c>
      <c r="I498" s="1">
        <v>629703.94999999995</v>
      </c>
      <c r="J498" s="1">
        <v>27296.05</v>
      </c>
      <c r="K498">
        <v>95.84</v>
      </c>
      <c r="L498" s="2">
        <v>657000</v>
      </c>
      <c r="M498" s="1">
        <v>629703.94999999995</v>
      </c>
      <c r="N498">
        <v>0</v>
      </c>
      <c r="O498" s="1">
        <v>629703.94999999995</v>
      </c>
      <c r="P498" s="1">
        <v>27296.05</v>
      </c>
      <c r="Q498">
        <v>95.84</v>
      </c>
      <c r="R498">
        <v>0</v>
      </c>
      <c r="S498">
        <v>0</v>
      </c>
      <c r="T498">
        <v>0</v>
      </c>
      <c r="U498" s="2">
        <v>657000</v>
      </c>
      <c r="V498" s="1">
        <v>27296.05</v>
      </c>
      <c r="W498" s="2">
        <v>657000</v>
      </c>
      <c r="X498" s="1">
        <v>27296.05</v>
      </c>
      <c r="Y498">
        <v>0</v>
      </c>
      <c r="Z498" t="str">
        <f>""</f>
        <v/>
      </c>
      <c r="AA498">
        <v>0</v>
      </c>
      <c r="AB498" t="str">
        <f>""</f>
        <v/>
      </c>
      <c r="AC498">
        <v>0</v>
      </c>
      <c r="AD498" t="str">
        <f>""</f>
        <v/>
      </c>
      <c r="AE498">
        <v>0</v>
      </c>
      <c r="AF498" t="str">
        <f>""</f>
        <v/>
      </c>
      <c r="AG498">
        <v>0</v>
      </c>
      <c r="AH498" t="str">
        <f>""</f>
        <v/>
      </c>
      <c r="AI498">
        <v>0</v>
      </c>
      <c r="AJ498" t="str">
        <f>""</f>
        <v/>
      </c>
      <c r="AK498">
        <v>0</v>
      </c>
      <c r="AL498" t="str">
        <f>""</f>
        <v/>
      </c>
      <c r="AM498">
        <v>0</v>
      </c>
      <c r="AN498" t="str">
        <f>""</f>
        <v/>
      </c>
      <c r="AO498">
        <v>0</v>
      </c>
      <c r="AP498" t="str">
        <f>""</f>
        <v/>
      </c>
      <c r="AQ498">
        <v>0</v>
      </c>
      <c r="AR498" t="str">
        <f>""</f>
        <v/>
      </c>
      <c r="AS498">
        <v>0</v>
      </c>
      <c r="AT498" t="str">
        <f>""</f>
        <v/>
      </c>
      <c r="AU498" t="s">
        <v>56</v>
      </c>
      <c r="AV498" t="s">
        <v>57</v>
      </c>
      <c r="AW498">
        <v>0</v>
      </c>
      <c r="AX498" t="str">
        <f>""</f>
        <v/>
      </c>
      <c r="AY498">
        <v>2015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</row>
    <row r="499" spans="1:57" x14ac:dyDescent="0.2">
      <c r="A499">
        <v>1814003820</v>
      </c>
      <c r="B499" t="s">
        <v>567</v>
      </c>
      <c r="C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 t="str">
        <f>""</f>
        <v/>
      </c>
      <c r="AA499">
        <v>0</v>
      </c>
      <c r="AB499" t="str">
        <f>""</f>
        <v/>
      </c>
      <c r="AC499">
        <v>0</v>
      </c>
      <c r="AD499" t="str">
        <f>""</f>
        <v/>
      </c>
      <c r="AE499">
        <v>0</v>
      </c>
      <c r="AF499" t="str">
        <f>""</f>
        <v/>
      </c>
      <c r="AG499">
        <v>0</v>
      </c>
      <c r="AH499" t="str">
        <f>""</f>
        <v/>
      </c>
      <c r="AI499">
        <v>0</v>
      </c>
      <c r="AJ499" t="str">
        <f>""</f>
        <v/>
      </c>
      <c r="AK499">
        <v>0</v>
      </c>
      <c r="AL499" t="str">
        <f>""</f>
        <v/>
      </c>
      <c r="AM499">
        <v>0</v>
      </c>
      <c r="AN499" t="str">
        <f>""</f>
        <v/>
      </c>
      <c r="AO499">
        <v>0</v>
      </c>
      <c r="AP499" t="str">
        <f>""</f>
        <v/>
      </c>
      <c r="AQ499">
        <v>0</v>
      </c>
      <c r="AR499" t="str">
        <f>""</f>
        <v/>
      </c>
      <c r="AS499">
        <v>0</v>
      </c>
      <c r="AT499" t="str">
        <f>""</f>
        <v/>
      </c>
      <c r="AU499" t="s">
        <v>56</v>
      </c>
      <c r="AV499" t="s">
        <v>57</v>
      </c>
      <c r="AW499">
        <v>0</v>
      </c>
      <c r="AX499" t="str">
        <f>""</f>
        <v/>
      </c>
      <c r="AY499">
        <v>2015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</row>
    <row r="500" spans="1:57" x14ac:dyDescent="0.2">
      <c r="A500">
        <v>1814003850</v>
      </c>
      <c r="B500" t="s">
        <v>568</v>
      </c>
      <c r="C500" s="2">
        <v>13000</v>
      </c>
      <c r="D500" s="2"/>
      <c r="E500" s="2"/>
      <c r="F500" s="2"/>
      <c r="G500" s="1">
        <v>32673</v>
      </c>
      <c r="H500">
        <v>0</v>
      </c>
      <c r="I500" s="1">
        <v>32673</v>
      </c>
      <c r="J500" s="1">
        <v>-19673</v>
      </c>
      <c r="K500">
        <v>251.33</v>
      </c>
      <c r="L500" s="2">
        <v>13000</v>
      </c>
      <c r="M500" s="1">
        <v>32673</v>
      </c>
      <c r="N500">
        <v>0</v>
      </c>
      <c r="O500" s="1">
        <v>32673</v>
      </c>
      <c r="P500" s="1">
        <v>-19673</v>
      </c>
      <c r="Q500">
        <v>251.33</v>
      </c>
      <c r="R500">
        <v>0</v>
      </c>
      <c r="S500">
        <v>0</v>
      </c>
      <c r="T500">
        <v>0</v>
      </c>
      <c r="U500" s="2">
        <v>13000</v>
      </c>
      <c r="V500" s="1">
        <v>-19673</v>
      </c>
      <c r="W500" s="2">
        <v>13000</v>
      </c>
      <c r="X500" s="1">
        <v>-19673</v>
      </c>
      <c r="Y500">
        <v>0</v>
      </c>
      <c r="Z500" t="str">
        <f>""</f>
        <v/>
      </c>
      <c r="AA500">
        <v>0</v>
      </c>
      <c r="AB500" t="str">
        <f>""</f>
        <v/>
      </c>
      <c r="AC500">
        <v>0</v>
      </c>
      <c r="AD500" t="str">
        <f>""</f>
        <v/>
      </c>
      <c r="AE500">
        <v>0</v>
      </c>
      <c r="AF500" t="str">
        <f>""</f>
        <v/>
      </c>
      <c r="AG500">
        <v>0</v>
      </c>
      <c r="AH500" t="str">
        <f>""</f>
        <v/>
      </c>
      <c r="AI500">
        <v>0</v>
      </c>
      <c r="AJ500" t="str">
        <f>""</f>
        <v/>
      </c>
      <c r="AK500">
        <v>0</v>
      </c>
      <c r="AL500" t="str">
        <f>""</f>
        <v/>
      </c>
      <c r="AM500">
        <v>0</v>
      </c>
      <c r="AN500" t="str">
        <f>""</f>
        <v/>
      </c>
      <c r="AO500">
        <v>0</v>
      </c>
      <c r="AP500" t="str">
        <f>""</f>
        <v/>
      </c>
      <c r="AQ500">
        <v>0</v>
      </c>
      <c r="AR500" t="str">
        <f>""</f>
        <v/>
      </c>
      <c r="AS500">
        <v>0</v>
      </c>
      <c r="AT500" t="str">
        <f>""</f>
        <v/>
      </c>
      <c r="AU500" t="s">
        <v>56</v>
      </c>
      <c r="AV500" t="s">
        <v>57</v>
      </c>
      <c r="AW500">
        <v>0</v>
      </c>
      <c r="AX500" t="str">
        <f>""</f>
        <v/>
      </c>
      <c r="AY500">
        <v>2015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</row>
    <row r="501" spans="1:57" x14ac:dyDescent="0.2">
      <c r="A501">
        <v>1814004110</v>
      </c>
      <c r="B501" t="s">
        <v>569</v>
      </c>
      <c r="C501" s="2">
        <v>472000</v>
      </c>
      <c r="D501" s="2"/>
      <c r="E501" s="2"/>
      <c r="F501" s="2"/>
      <c r="G501" s="1">
        <v>475484.08</v>
      </c>
      <c r="H501">
        <v>0</v>
      </c>
      <c r="I501" s="1">
        <v>475484.08</v>
      </c>
      <c r="J501" s="1">
        <v>-3484.08</v>
      </c>
      <c r="K501">
        <v>100.73</v>
      </c>
      <c r="L501" s="2">
        <v>472000</v>
      </c>
      <c r="M501" s="1">
        <v>475484.08</v>
      </c>
      <c r="N501">
        <v>0</v>
      </c>
      <c r="O501" s="1">
        <v>475484.08</v>
      </c>
      <c r="P501" s="1">
        <v>-3484.08</v>
      </c>
      <c r="Q501">
        <v>100.73</v>
      </c>
      <c r="R501">
        <v>0</v>
      </c>
      <c r="S501">
        <v>0</v>
      </c>
      <c r="T501">
        <v>0</v>
      </c>
      <c r="U501" s="2">
        <v>472000</v>
      </c>
      <c r="V501" s="1">
        <v>-3484.08</v>
      </c>
      <c r="W501" s="2">
        <v>472000</v>
      </c>
      <c r="X501" s="1">
        <v>-3484.08</v>
      </c>
      <c r="Y501">
        <v>0</v>
      </c>
      <c r="Z501" t="str">
        <f>""</f>
        <v/>
      </c>
      <c r="AA501">
        <v>0</v>
      </c>
      <c r="AB501" t="str">
        <f>""</f>
        <v/>
      </c>
      <c r="AC501">
        <v>0</v>
      </c>
      <c r="AD501" t="str">
        <f>""</f>
        <v/>
      </c>
      <c r="AE501">
        <v>0</v>
      </c>
      <c r="AF501" t="str">
        <f>""</f>
        <v/>
      </c>
      <c r="AG501">
        <v>0</v>
      </c>
      <c r="AH501" t="str">
        <f>""</f>
        <v/>
      </c>
      <c r="AI501">
        <v>0</v>
      </c>
      <c r="AJ501" t="str">
        <f>""</f>
        <v/>
      </c>
      <c r="AK501">
        <v>0</v>
      </c>
      <c r="AL501" t="str">
        <f>""</f>
        <v/>
      </c>
      <c r="AM501">
        <v>0</v>
      </c>
      <c r="AN501" t="str">
        <f>""</f>
        <v/>
      </c>
      <c r="AO501">
        <v>0</v>
      </c>
      <c r="AP501" t="str">
        <f>""</f>
        <v/>
      </c>
      <c r="AQ501">
        <v>0</v>
      </c>
      <c r="AR501" t="str">
        <f>""</f>
        <v/>
      </c>
      <c r="AS501">
        <v>0</v>
      </c>
      <c r="AT501" t="str">
        <f>""</f>
        <v/>
      </c>
      <c r="AU501" t="s">
        <v>56</v>
      </c>
      <c r="AV501" t="s">
        <v>57</v>
      </c>
      <c r="AW501">
        <v>0</v>
      </c>
      <c r="AX501" t="str">
        <f>""</f>
        <v/>
      </c>
      <c r="AY501">
        <v>2015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</row>
    <row r="502" spans="1:57" x14ac:dyDescent="0.2">
      <c r="A502">
        <v>1814004850</v>
      </c>
      <c r="B502" t="s">
        <v>570</v>
      </c>
      <c r="C502" s="2">
        <v>47000</v>
      </c>
      <c r="D502" s="2"/>
      <c r="E502" s="2"/>
      <c r="F502" s="2"/>
      <c r="G502" s="1">
        <v>56661.52</v>
      </c>
      <c r="H502">
        <v>0</v>
      </c>
      <c r="I502" s="1">
        <v>56661.52</v>
      </c>
      <c r="J502" s="1">
        <v>-9661.52</v>
      </c>
      <c r="K502">
        <v>120.55</v>
      </c>
      <c r="L502" s="2">
        <v>47000</v>
      </c>
      <c r="M502" s="1">
        <v>56661.52</v>
      </c>
      <c r="N502">
        <v>0</v>
      </c>
      <c r="O502" s="1">
        <v>56661.52</v>
      </c>
      <c r="P502" s="1">
        <v>-9661.52</v>
      </c>
      <c r="Q502">
        <v>120.55</v>
      </c>
      <c r="R502">
        <v>0</v>
      </c>
      <c r="S502">
        <v>0</v>
      </c>
      <c r="T502">
        <v>0</v>
      </c>
      <c r="U502" s="2">
        <v>47000</v>
      </c>
      <c r="V502" s="1">
        <v>-9661.52</v>
      </c>
      <c r="W502" s="2">
        <v>47000</v>
      </c>
      <c r="X502" s="1">
        <v>-9661.52</v>
      </c>
      <c r="Y502">
        <v>0</v>
      </c>
      <c r="Z502" t="str">
        <f>""</f>
        <v/>
      </c>
      <c r="AA502">
        <v>0</v>
      </c>
      <c r="AB502" t="str">
        <f>""</f>
        <v/>
      </c>
      <c r="AC502">
        <v>0</v>
      </c>
      <c r="AD502" t="str">
        <f>""</f>
        <v/>
      </c>
      <c r="AE502">
        <v>0</v>
      </c>
      <c r="AF502" t="str">
        <f>""</f>
        <v/>
      </c>
      <c r="AG502">
        <v>0</v>
      </c>
      <c r="AH502" t="str">
        <f>""</f>
        <v/>
      </c>
      <c r="AI502">
        <v>0</v>
      </c>
      <c r="AJ502" t="str">
        <f>""</f>
        <v/>
      </c>
      <c r="AK502">
        <v>0</v>
      </c>
      <c r="AL502" t="str">
        <f>""</f>
        <v/>
      </c>
      <c r="AM502">
        <v>0</v>
      </c>
      <c r="AN502" t="str">
        <f>""</f>
        <v/>
      </c>
      <c r="AO502">
        <v>0</v>
      </c>
      <c r="AP502" t="str">
        <f>""</f>
        <v/>
      </c>
      <c r="AQ502">
        <v>0</v>
      </c>
      <c r="AR502" t="str">
        <f>""</f>
        <v/>
      </c>
      <c r="AS502">
        <v>0</v>
      </c>
      <c r="AT502" t="str">
        <f>""</f>
        <v/>
      </c>
      <c r="AU502" t="s">
        <v>56</v>
      </c>
      <c r="AV502" t="s">
        <v>57</v>
      </c>
      <c r="AW502">
        <v>0</v>
      </c>
      <c r="AX502" t="str">
        <f>""</f>
        <v/>
      </c>
      <c r="AY502">
        <v>2015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</row>
    <row r="503" spans="1:57" x14ac:dyDescent="0.2">
      <c r="A503">
        <v>1814100750</v>
      </c>
      <c r="B503" t="s">
        <v>571</v>
      </c>
      <c r="C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 t="str">
        <f>""</f>
        <v/>
      </c>
      <c r="AA503">
        <v>0</v>
      </c>
      <c r="AB503" t="str">
        <f>""</f>
        <v/>
      </c>
      <c r="AC503">
        <v>0</v>
      </c>
      <c r="AD503" t="str">
        <f>""</f>
        <v/>
      </c>
      <c r="AE503">
        <v>0</v>
      </c>
      <c r="AF503" t="str">
        <f>""</f>
        <v/>
      </c>
      <c r="AG503">
        <v>0</v>
      </c>
      <c r="AH503" t="str">
        <f>""</f>
        <v/>
      </c>
      <c r="AI503">
        <v>0</v>
      </c>
      <c r="AJ503" t="str">
        <f>""</f>
        <v/>
      </c>
      <c r="AK503">
        <v>0</v>
      </c>
      <c r="AL503" t="str">
        <f>""</f>
        <v/>
      </c>
      <c r="AM503">
        <v>0</v>
      </c>
      <c r="AN503" t="str">
        <f>""</f>
        <v/>
      </c>
      <c r="AO503">
        <v>0</v>
      </c>
      <c r="AP503" t="str">
        <f>""</f>
        <v/>
      </c>
      <c r="AQ503">
        <v>0</v>
      </c>
      <c r="AR503" t="str">
        <f>""</f>
        <v/>
      </c>
      <c r="AS503">
        <v>0</v>
      </c>
      <c r="AT503" t="str">
        <f>""</f>
        <v/>
      </c>
      <c r="AU503" t="s">
        <v>56</v>
      </c>
      <c r="AV503" t="s">
        <v>57</v>
      </c>
      <c r="AW503">
        <v>0</v>
      </c>
      <c r="AX503" t="str">
        <f>""</f>
        <v/>
      </c>
      <c r="AY503">
        <v>2015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</row>
    <row r="504" spans="1:57" x14ac:dyDescent="0.2">
      <c r="A504">
        <v>1815200780</v>
      </c>
      <c r="B504" t="s">
        <v>535</v>
      </c>
      <c r="C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330</v>
      </c>
      <c r="Z504" t="s">
        <v>151</v>
      </c>
      <c r="AA504">
        <v>0</v>
      </c>
      <c r="AB504" t="str">
        <f>""</f>
        <v/>
      </c>
      <c r="AC504">
        <v>0</v>
      </c>
      <c r="AD504" t="str">
        <f>""</f>
        <v/>
      </c>
      <c r="AE504">
        <v>0</v>
      </c>
      <c r="AF504" t="str">
        <f>""</f>
        <v/>
      </c>
      <c r="AG504">
        <v>0</v>
      </c>
      <c r="AH504" t="str">
        <f>""</f>
        <v/>
      </c>
      <c r="AI504">
        <v>0</v>
      </c>
      <c r="AJ504" t="str">
        <f>""</f>
        <v/>
      </c>
      <c r="AK504">
        <v>0</v>
      </c>
      <c r="AL504" t="str">
        <f>""</f>
        <v/>
      </c>
      <c r="AM504">
        <v>0</v>
      </c>
      <c r="AN504" t="str">
        <f>""</f>
        <v/>
      </c>
      <c r="AO504">
        <v>0</v>
      </c>
      <c r="AP504" t="str">
        <f>""</f>
        <v/>
      </c>
      <c r="AQ504">
        <v>0</v>
      </c>
      <c r="AR504" t="str">
        <f>""</f>
        <v/>
      </c>
      <c r="AS504">
        <v>0</v>
      </c>
      <c r="AT504" t="str">
        <f>""</f>
        <v/>
      </c>
      <c r="AU504" t="s">
        <v>56</v>
      </c>
      <c r="AV504" t="s">
        <v>57</v>
      </c>
      <c r="AW504">
        <v>0</v>
      </c>
      <c r="AX504" t="str">
        <f>""</f>
        <v/>
      </c>
      <c r="AY504">
        <v>2015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</row>
    <row r="505" spans="1:57" x14ac:dyDescent="0.2">
      <c r="A505">
        <v>1815700110</v>
      </c>
      <c r="B505" t="s">
        <v>572</v>
      </c>
      <c r="C505" s="2">
        <v>12881000</v>
      </c>
      <c r="D505" s="2"/>
      <c r="E505" s="2"/>
      <c r="F505" s="2"/>
      <c r="G505" s="1">
        <v>12760781.029999999</v>
      </c>
      <c r="H505">
        <v>0</v>
      </c>
      <c r="I505" s="1">
        <v>12760781.029999999</v>
      </c>
      <c r="J505" s="1">
        <v>120218.97</v>
      </c>
      <c r="K505">
        <v>99.06</v>
      </c>
      <c r="L505" s="2">
        <v>12881000</v>
      </c>
      <c r="M505" s="1">
        <v>12760781.029999999</v>
      </c>
      <c r="N505">
        <v>0</v>
      </c>
      <c r="O505" s="1">
        <v>12760781.029999999</v>
      </c>
      <c r="P505" s="1">
        <v>120218.97</v>
      </c>
      <c r="Q505">
        <v>99.06</v>
      </c>
      <c r="R505">
        <v>0</v>
      </c>
      <c r="S505">
        <v>0</v>
      </c>
      <c r="T505">
        <v>0</v>
      </c>
      <c r="U505" s="2">
        <v>12881000</v>
      </c>
      <c r="V505" s="1">
        <v>120218.97</v>
      </c>
      <c r="W505" s="2">
        <v>12881000</v>
      </c>
      <c r="X505" s="1">
        <v>120218.97</v>
      </c>
      <c r="Y505">
        <v>330</v>
      </c>
      <c r="Z505" t="s">
        <v>151</v>
      </c>
      <c r="AA505">
        <v>0</v>
      </c>
      <c r="AB505" t="str">
        <f>""</f>
        <v/>
      </c>
      <c r="AC505">
        <v>0</v>
      </c>
      <c r="AD505" t="str">
        <f>""</f>
        <v/>
      </c>
      <c r="AE505">
        <v>0</v>
      </c>
      <c r="AF505" t="str">
        <f>""</f>
        <v/>
      </c>
      <c r="AG505">
        <v>0</v>
      </c>
      <c r="AH505" t="str">
        <f>""</f>
        <v/>
      </c>
      <c r="AI505">
        <v>0</v>
      </c>
      <c r="AJ505" t="str">
        <f>""</f>
        <v/>
      </c>
      <c r="AK505">
        <v>0</v>
      </c>
      <c r="AL505" t="str">
        <f>""</f>
        <v/>
      </c>
      <c r="AM505">
        <v>0</v>
      </c>
      <c r="AN505" t="str">
        <f>""</f>
        <v/>
      </c>
      <c r="AO505">
        <v>0</v>
      </c>
      <c r="AP505" t="str">
        <f>""</f>
        <v/>
      </c>
      <c r="AQ505">
        <v>0</v>
      </c>
      <c r="AR505" t="str">
        <f>""</f>
        <v/>
      </c>
      <c r="AS505">
        <v>0</v>
      </c>
      <c r="AT505" t="str">
        <f>""</f>
        <v/>
      </c>
      <c r="AU505" t="s">
        <v>56</v>
      </c>
      <c r="AV505" t="s">
        <v>57</v>
      </c>
      <c r="AW505">
        <v>0</v>
      </c>
      <c r="AX505" t="str">
        <f>""</f>
        <v/>
      </c>
      <c r="AY505">
        <v>2015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</row>
    <row r="506" spans="1:57" x14ac:dyDescent="0.2">
      <c r="A506">
        <v>1815700421</v>
      </c>
      <c r="B506" t="s">
        <v>555</v>
      </c>
      <c r="C506" s="2">
        <v>39000</v>
      </c>
      <c r="D506" s="2"/>
      <c r="E506" s="2"/>
      <c r="F506" s="2"/>
      <c r="G506" s="1">
        <v>25762.06</v>
      </c>
      <c r="H506">
        <v>0</v>
      </c>
      <c r="I506" s="1">
        <v>25762.06</v>
      </c>
      <c r="J506" s="1">
        <v>13237.94</v>
      </c>
      <c r="K506">
        <v>66.05</v>
      </c>
      <c r="L506" s="2">
        <v>39000</v>
      </c>
      <c r="M506" s="1">
        <v>25762.06</v>
      </c>
      <c r="N506">
        <v>0</v>
      </c>
      <c r="O506" s="1">
        <v>25762.06</v>
      </c>
      <c r="P506" s="1">
        <v>13237.94</v>
      </c>
      <c r="Q506">
        <v>66.05</v>
      </c>
      <c r="R506">
        <v>0</v>
      </c>
      <c r="S506">
        <v>0</v>
      </c>
      <c r="T506">
        <v>0</v>
      </c>
      <c r="U506" s="2">
        <v>39000</v>
      </c>
      <c r="V506" s="1">
        <v>13237.94</v>
      </c>
      <c r="W506" s="2">
        <v>39000</v>
      </c>
      <c r="X506" s="1">
        <v>13237.94</v>
      </c>
      <c r="Y506">
        <v>330</v>
      </c>
      <c r="Z506" t="s">
        <v>151</v>
      </c>
      <c r="AA506">
        <v>0</v>
      </c>
      <c r="AB506" t="str">
        <f>""</f>
        <v/>
      </c>
      <c r="AC506">
        <v>0</v>
      </c>
      <c r="AD506" t="str">
        <f>""</f>
        <v/>
      </c>
      <c r="AE506">
        <v>0</v>
      </c>
      <c r="AF506" t="str">
        <f>""</f>
        <v/>
      </c>
      <c r="AG506">
        <v>0</v>
      </c>
      <c r="AH506" t="str">
        <f>""</f>
        <v/>
      </c>
      <c r="AI506">
        <v>0</v>
      </c>
      <c r="AJ506" t="str">
        <f>""</f>
        <v/>
      </c>
      <c r="AK506">
        <v>0</v>
      </c>
      <c r="AL506" t="str">
        <f>""</f>
        <v/>
      </c>
      <c r="AM506">
        <v>0</v>
      </c>
      <c r="AN506" t="str">
        <f>""</f>
        <v/>
      </c>
      <c r="AO506">
        <v>0</v>
      </c>
      <c r="AP506" t="str">
        <f>""</f>
        <v/>
      </c>
      <c r="AQ506">
        <v>0</v>
      </c>
      <c r="AR506" t="str">
        <f>""</f>
        <v/>
      </c>
      <c r="AS506">
        <v>0</v>
      </c>
      <c r="AT506" t="str">
        <f>""</f>
        <v/>
      </c>
      <c r="AU506" t="s">
        <v>56</v>
      </c>
      <c r="AV506" t="s">
        <v>57</v>
      </c>
      <c r="AW506">
        <v>0</v>
      </c>
      <c r="AX506" t="str">
        <f>""</f>
        <v/>
      </c>
      <c r="AY506">
        <v>2015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</row>
    <row r="507" spans="1:57" x14ac:dyDescent="0.2">
      <c r="A507">
        <v>1815700431</v>
      </c>
      <c r="B507" t="s">
        <v>501</v>
      </c>
      <c r="C507" s="2">
        <v>166000</v>
      </c>
      <c r="D507" s="2"/>
      <c r="E507" s="2"/>
      <c r="F507" s="2"/>
      <c r="G507" s="1">
        <v>177812.04</v>
      </c>
      <c r="H507">
        <v>0</v>
      </c>
      <c r="I507" s="1">
        <v>177812.04</v>
      </c>
      <c r="J507" s="1">
        <v>-11812.04</v>
      </c>
      <c r="K507">
        <v>107.11</v>
      </c>
      <c r="L507" s="2">
        <v>166000</v>
      </c>
      <c r="M507" s="1">
        <v>177812.04</v>
      </c>
      <c r="N507">
        <v>0</v>
      </c>
      <c r="O507" s="1">
        <v>177812.04</v>
      </c>
      <c r="P507" s="1">
        <v>-11812.04</v>
      </c>
      <c r="Q507">
        <v>107.11</v>
      </c>
      <c r="R507">
        <v>0</v>
      </c>
      <c r="S507">
        <v>0</v>
      </c>
      <c r="T507">
        <v>0</v>
      </c>
      <c r="U507" s="2">
        <v>166000</v>
      </c>
      <c r="V507" s="1">
        <v>-11812.04</v>
      </c>
      <c r="W507" s="2">
        <v>166000</v>
      </c>
      <c r="X507" s="1">
        <v>-11812.04</v>
      </c>
      <c r="Y507">
        <v>330</v>
      </c>
      <c r="Z507" t="s">
        <v>151</v>
      </c>
      <c r="AA507">
        <v>0</v>
      </c>
      <c r="AB507" t="str">
        <f>""</f>
        <v/>
      </c>
      <c r="AC507">
        <v>0</v>
      </c>
      <c r="AD507" t="str">
        <f>""</f>
        <v/>
      </c>
      <c r="AE507">
        <v>0</v>
      </c>
      <c r="AF507" t="str">
        <f>""</f>
        <v/>
      </c>
      <c r="AG507">
        <v>0</v>
      </c>
      <c r="AH507" t="str">
        <f>""</f>
        <v/>
      </c>
      <c r="AI507">
        <v>0</v>
      </c>
      <c r="AJ507" t="str">
        <f>""</f>
        <v/>
      </c>
      <c r="AK507">
        <v>0</v>
      </c>
      <c r="AL507" t="str">
        <f>""</f>
        <v/>
      </c>
      <c r="AM507">
        <v>0</v>
      </c>
      <c r="AN507" t="str">
        <f>""</f>
        <v/>
      </c>
      <c r="AO507">
        <v>0</v>
      </c>
      <c r="AP507" t="str">
        <f>""</f>
        <v/>
      </c>
      <c r="AQ507">
        <v>0</v>
      </c>
      <c r="AR507" t="str">
        <f>""</f>
        <v/>
      </c>
      <c r="AS507">
        <v>0</v>
      </c>
      <c r="AT507" t="str">
        <f>""</f>
        <v/>
      </c>
      <c r="AU507" t="s">
        <v>56</v>
      </c>
      <c r="AV507" t="s">
        <v>57</v>
      </c>
      <c r="AW507">
        <v>0</v>
      </c>
      <c r="AX507" t="str">
        <f>""</f>
        <v/>
      </c>
      <c r="AY507">
        <v>2015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</row>
    <row r="508" spans="1:57" x14ac:dyDescent="0.2">
      <c r="A508">
        <v>1815700432</v>
      </c>
      <c r="B508" t="s">
        <v>573</v>
      </c>
      <c r="C508" s="2">
        <v>11000</v>
      </c>
      <c r="D508" s="2"/>
      <c r="E508" s="2"/>
      <c r="F508" s="2"/>
      <c r="G508" s="1">
        <v>35681.42</v>
      </c>
      <c r="H508">
        <v>0</v>
      </c>
      <c r="I508" s="1">
        <v>35681.42</v>
      </c>
      <c r="J508" s="1">
        <v>-24681.42</v>
      </c>
      <c r="K508">
        <v>324.37</v>
      </c>
      <c r="L508" s="2">
        <v>11000</v>
      </c>
      <c r="M508" s="1">
        <v>35681.42</v>
      </c>
      <c r="N508">
        <v>0</v>
      </c>
      <c r="O508" s="1">
        <v>35681.42</v>
      </c>
      <c r="P508" s="1">
        <v>-24681.42</v>
      </c>
      <c r="Q508">
        <v>324.37</v>
      </c>
      <c r="R508">
        <v>0</v>
      </c>
      <c r="S508">
        <v>0</v>
      </c>
      <c r="T508">
        <v>0</v>
      </c>
      <c r="U508" s="2">
        <v>11000</v>
      </c>
      <c r="V508" s="1">
        <v>-24681.42</v>
      </c>
      <c r="W508" s="2">
        <v>11000</v>
      </c>
      <c r="X508" s="1">
        <v>-24681.42</v>
      </c>
      <c r="Y508">
        <v>330</v>
      </c>
      <c r="Z508" t="s">
        <v>151</v>
      </c>
      <c r="AA508">
        <v>0</v>
      </c>
      <c r="AB508" t="str">
        <f>""</f>
        <v/>
      </c>
      <c r="AC508">
        <v>0</v>
      </c>
      <c r="AD508" t="str">
        <f>""</f>
        <v/>
      </c>
      <c r="AE508">
        <v>0</v>
      </c>
      <c r="AF508" t="str">
        <f>""</f>
        <v/>
      </c>
      <c r="AG508">
        <v>0</v>
      </c>
      <c r="AH508" t="str">
        <f>""</f>
        <v/>
      </c>
      <c r="AI508">
        <v>0</v>
      </c>
      <c r="AJ508" t="str">
        <f>""</f>
        <v/>
      </c>
      <c r="AK508">
        <v>0</v>
      </c>
      <c r="AL508" t="str">
        <f>""</f>
        <v/>
      </c>
      <c r="AM508">
        <v>0</v>
      </c>
      <c r="AN508" t="str">
        <f>""</f>
        <v/>
      </c>
      <c r="AO508">
        <v>0</v>
      </c>
      <c r="AP508" t="str">
        <f>""</f>
        <v/>
      </c>
      <c r="AQ508">
        <v>0</v>
      </c>
      <c r="AR508" t="str">
        <f>""</f>
        <v/>
      </c>
      <c r="AS508">
        <v>0</v>
      </c>
      <c r="AT508" t="str">
        <f>""</f>
        <v/>
      </c>
      <c r="AU508" t="s">
        <v>56</v>
      </c>
      <c r="AV508" t="s">
        <v>57</v>
      </c>
      <c r="AW508">
        <v>0</v>
      </c>
      <c r="AX508" t="str">
        <f>""</f>
        <v/>
      </c>
      <c r="AY508">
        <v>2015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</row>
    <row r="509" spans="1:57" x14ac:dyDescent="0.2">
      <c r="A509">
        <v>1815700433</v>
      </c>
      <c r="B509" t="s">
        <v>455</v>
      </c>
      <c r="C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 t="str">
        <f>""</f>
        <v/>
      </c>
      <c r="AA509">
        <v>0</v>
      </c>
      <c r="AB509" t="str">
        <f>""</f>
        <v/>
      </c>
      <c r="AC509">
        <v>0</v>
      </c>
      <c r="AD509" t="str">
        <f>""</f>
        <v/>
      </c>
      <c r="AE509">
        <v>0</v>
      </c>
      <c r="AF509" t="str">
        <f>""</f>
        <v/>
      </c>
      <c r="AG509">
        <v>0</v>
      </c>
      <c r="AH509" t="str">
        <f>""</f>
        <v/>
      </c>
      <c r="AI509">
        <v>0</v>
      </c>
      <c r="AJ509" t="str">
        <f>""</f>
        <v/>
      </c>
      <c r="AK509">
        <v>0</v>
      </c>
      <c r="AL509" t="str">
        <f>""</f>
        <v/>
      </c>
      <c r="AM509">
        <v>0</v>
      </c>
      <c r="AN509" t="str">
        <f>""</f>
        <v/>
      </c>
      <c r="AO509">
        <v>0</v>
      </c>
      <c r="AP509" t="str">
        <f>""</f>
        <v/>
      </c>
      <c r="AQ509">
        <v>0</v>
      </c>
      <c r="AR509" t="str">
        <f>""</f>
        <v/>
      </c>
      <c r="AS509">
        <v>0</v>
      </c>
      <c r="AT509" t="str">
        <f>""</f>
        <v/>
      </c>
      <c r="AU509" t="s">
        <v>56</v>
      </c>
      <c r="AV509" t="s">
        <v>57</v>
      </c>
      <c r="AW509">
        <v>0</v>
      </c>
      <c r="AX509" t="str">
        <f>""</f>
        <v/>
      </c>
      <c r="AY509">
        <v>2015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</row>
    <row r="510" spans="1:57" x14ac:dyDescent="0.2">
      <c r="A510">
        <v>1815700440</v>
      </c>
      <c r="B510" t="s">
        <v>502</v>
      </c>
      <c r="C510" s="2">
        <v>62000</v>
      </c>
      <c r="D510" s="2"/>
      <c r="E510" s="2"/>
      <c r="F510" s="2"/>
      <c r="G510" s="1">
        <v>58714</v>
      </c>
      <c r="H510">
        <v>0</v>
      </c>
      <c r="I510" s="1">
        <v>58714</v>
      </c>
      <c r="J510" s="1">
        <v>3286</v>
      </c>
      <c r="K510">
        <v>94.7</v>
      </c>
      <c r="L510" s="2">
        <v>62000</v>
      </c>
      <c r="M510" s="1">
        <v>58714</v>
      </c>
      <c r="N510">
        <v>0</v>
      </c>
      <c r="O510" s="1">
        <v>58714</v>
      </c>
      <c r="P510" s="1">
        <v>3286</v>
      </c>
      <c r="Q510">
        <v>94.7</v>
      </c>
      <c r="R510">
        <v>0</v>
      </c>
      <c r="S510">
        <v>0</v>
      </c>
      <c r="T510">
        <v>0</v>
      </c>
      <c r="U510" s="2">
        <v>62000</v>
      </c>
      <c r="V510" s="1">
        <v>3286</v>
      </c>
      <c r="W510" s="2">
        <v>62000</v>
      </c>
      <c r="X510" s="1">
        <v>3286</v>
      </c>
      <c r="Y510">
        <v>330</v>
      </c>
      <c r="Z510" t="s">
        <v>151</v>
      </c>
      <c r="AA510">
        <v>0</v>
      </c>
      <c r="AB510" t="str">
        <f>""</f>
        <v/>
      </c>
      <c r="AC510">
        <v>0</v>
      </c>
      <c r="AD510" t="str">
        <f>""</f>
        <v/>
      </c>
      <c r="AE510">
        <v>0</v>
      </c>
      <c r="AF510" t="str">
        <f>""</f>
        <v/>
      </c>
      <c r="AG510">
        <v>0</v>
      </c>
      <c r="AH510" t="str">
        <f>""</f>
        <v/>
      </c>
      <c r="AI510">
        <v>0</v>
      </c>
      <c r="AJ510" t="str">
        <f>""</f>
        <v/>
      </c>
      <c r="AK510">
        <v>0</v>
      </c>
      <c r="AL510" t="str">
        <f>""</f>
        <v/>
      </c>
      <c r="AM510">
        <v>0</v>
      </c>
      <c r="AN510" t="str">
        <f>""</f>
        <v/>
      </c>
      <c r="AO510">
        <v>0</v>
      </c>
      <c r="AP510" t="str">
        <f>""</f>
        <v/>
      </c>
      <c r="AQ510">
        <v>0</v>
      </c>
      <c r="AR510" t="str">
        <f>""</f>
        <v/>
      </c>
      <c r="AS510">
        <v>0</v>
      </c>
      <c r="AT510" t="str">
        <f>""</f>
        <v/>
      </c>
      <c r="AU510" t="s">
        <v>56</v>
      </c>
      <c r="AV510" t="s">
        <v>57</v>
      </c>
      <c r="AW510">
        <v>0</v>
      </c>
      <c r="AX510" t="str">
        <f>""</f>
        <v/>
      </c>
      <c r="AY510">
        <v>2015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</row>
    <row r="511" spans="1:57" x14ac:dyDescent="0.2">
      <c r="A511">
        <v>1815700450</v>
      </c>
      <c r="B511" t="s">
        <v>574</v>
      </c>
      <c r="C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 t="str">
        <f>""</f>
        <v/>
      </c>
      <c r="AA511">
        <v>0</v>
      </c>
      <c r="AB511" t="str">
        <f>""</f>
        <v/>
      </c>
      <c r="AC511">
        <v>0</v>
      </c>
      <c r="AD511" t="str">
        <f>""</f>
        <v/>
      </c>
      <c r="AE511">
        <v>0</v>
      </c>
      <c r="AF511" t="str">
        <f>""</f>
        <v/>
      </c>
      <c r="AG511">
        <v>0</v>
      </c>
      <c r="AH511" t="str">
        <f>""</f>
        <v/>
      </c>
      <c r="AI511">
        <v>0</v>
      </c>
      <c r="AJ511" t="str">
        <f>""</f>
        <v/>
      </c>
      <c r="AK511">
        <v>0</v>
      </c>
      <c r="AL511" t="str">
        <f>""</f>
        <v/>
      </c>
      <c r="AM511">
        <v>0</v>
      </c>
      <c r="AN511" t="str">
        <f>""</f>
        <v/>
      </c>
      <c r="AO511">
        <v>0</v>
      </c>
      <c r="AP511" t="str">
        <f>""</f>
        <v/>
      </c>
      <c r="AQ511">
        <v>0</v>
      </c>
      <c r="AR511" t="str">
        <f>""</f>
        <v/>
      </c>
      <c r="AS511">
        <v>0</v>
      </c>
      <c r="AT511" t="str">
        <f>""</f>
        <v/>
      </c>
      <c r="AU511" t="s">
        <v>56</v>
      </c>
      <c r="AV511" t="s">
        <v>57</v>
      </c>
      <c r="AW511">
        <v>0</v>
      </c>
      <c r="AX511" t="str">
        <f>""</f>
        <v/>
      </c>
      <c r="AY511">
        <v>2015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</row>
    <row r="512" spans="1:57" x14ac:dyDescent="0.2">
      <c r="A512">
        <v>1815700521</v>
      </c>
      <c r="B512" t="s">
        <v>575</v>
      </c>
      <c r="C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330</v>
      </c>
      <c r="Z512" t="s">
        <v>151</v>
      </c>
      <c r="AA512">
        <v>0</v>
      </c>
      <c r="AB512" t="str">
        <f>""</f>
        <v/>
      </c>
      <c r="AC512">
        <v>0</v>
      </c>
      <c r="AD512" t="str">
        <f>""</f>
        <v/>
      </c>
      <c r="AE512">
        <v>0</v>
      </c>
      <c r="AF512" t="str">
        <f>""</f>
        <v/>
      </c>
      <c r="AG512">
        <v>0</v>
      </c>
      <c r="AH512" t="str">
        <f>""</f>
        <v/>
      </c>
      <c r="AI512">
        <v>0</v>
      </c>
      <c r="AJ512" t="str">
        <f>""</f>
        <v/>
      </c>
      <c r="AK512">
        <v>0</v>
      </c>
      <c r="AL512" t="str">
        <f>""</f>
        <v/>
      </c>
      <c r="AM512">
        <v>0</v>
      </c>
      <c r="AN512" t="str">
        <f>""</f>
        <v/>
      </c>
      <c r="AO512">
        <v>0</v>
      </c>
      <c r="AP512" t="str">
        <f>""</f>
        <v/>
      </c>
      <c r="AQ512">
        <v>0</v>
      </c>
      <c r="AR512" t="str">
        <f>""</f>
        <v/>
      </c>
      <c r="AS512">
        <v>0</v>
      </c>
      <c r="AT512" t="str">
        <f>""</f>
        <v/>
      </c>
      <c r="AU512" t="s">
        <v>56</v>
      </c>
      <c r="AV512" t="s">
        <v>57</v>
      </c>
      <c r="AW512">
        <v>0</v>
      </c>
      <c r="AX512" t="str">
        <f>""</f>
        <v/>
      </c>
      <c r="AY512">
        <v>2015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</row>
    <row r="513" spans="1:57" x14ac:dyDescent="0.2">
      <c r="A513">
        <v>1815700522</v>
      </c>
      <c r="B513" t="s">
        <v>576</v>
      </c>
      <c r="C513">
        <v>0</v>
      </c>
      <c r="G513" s="1">
        <v>2700</v>
      </c>
      <c r="H513">
        <v>0</v>
      </c>
      <c r="I513" s="1">
        <v>2700</v>
      </c>
      <c r="J513" s="1">
        <v>-2700</v>
      </c>
      <c r="K513">
        <v>0</v>
      </c>
      <c r="L513">
        <v>0</v>
      </c>
      <c r="M513" s="1">
        <v>2700</v>
      </c>
      <c r="N513">
        <v>0</v>
      </c>
      <c r="O513" s="1">
        <v>2700</v>
      </c>
      <c r="P513" s="1">
        <v>-2700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-2700</v>
      </c>
      <c r="W513">
        <v>0</v>
      </c>
      <c r="X513" s="1">
        <v>-2700</v>
      </c>
      <c r="Y513">
        <v>330</v>
      </c>
      <c r="Z513" t="s">
        <v>151</v>
      </c>
      <c r="AA513">
        <v>0</v>
      </c>
      <c r="AB513" t="str">
        <f>""</f>
        <v/>
      </c>
      <c r="AC513">
        <v>0</v>
      </c>
      <c r="AD513" t="str">
        <f>""</f>
        <v/>
      </c>
      <c r="AE513">
        <v>0</v>
      </c>
      <c r="AF513" t="str">
        <f>""</f>
        <v/>
      </c>
      <c r="AG513">
        <v>0</v>
      </c>
      <c r="AH513" t="str">
        <f>""</f>
        <v/>
      </c>
      <c r="AI513">
        <v>0</v>
      </c>
      <c r="AJ513" t="str">
        <f>""</f>
        <v/>
      </c>
      <c r="AK513">
        <v>0</v>
      </c>
      <c r="AL513" t="str">
        <f>""</f>
        <v/>
      </c>
      <c r="AM513">
        <v>0</v>
      </c>
      <c r="AN513" t="str">
        <f>""</f>
        <v/>
      </c>
      <c r="AO513">
        <v>0</v>
      </c>
      <c r="AP513" t="str">
        <f>""</f>
        <v/>
      </c>
      <c r="AQ513">
        <v>0</v>
      </c>
      <c r="AR513" t="str">
        <f>""</f>
        <v/>
      </c>
      <c r="AS513">
        <v>0</v>
      </c>
      <c r="AT513" t="str">
        <f>""</f>
        <v/>
      </c>
      <c r="AU513" t="s">
        <v>56</v>
      </c>
      <c r="AV513" t="s">
        <v>57</v>
      </c>
      <c r="AW513">
        <v>0</v>
      </c>
      <c r="AX513" t="str">
        <f>""</f>
        <v/>
      </c>
      <c r="AY513">
        <v>2015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</row>
    <row r="514" spans="1:57" x14ac:dyDescent="0.2">
      <c r="A514">
        <v>1815700540</v>
      </c>
      <c r="B514" t="s">
        <v>301</v>
      </c>
      <c r="C514" s="2">
        <v>7000</v>
      </c>
      <c r="D514" s="2"/>
      <c r="E514" s="2"/>
      <c r="F514" s="2"/>
      <c r="G514" s="1">
        <v>4021.47</v>
      </c>
      <c r="H514">
        <v>0</v>
      </c>
      <c r="I514" s="1">
        <v>4021.47</v>
      </c>
      <c r="J514" s="1">
        <v>2978.53</v>
      </c>
      <c r="K514">
        <v>57.44</v>
      </c>
      <c r="L514" s="2">
        <v>7000</v>
      </c>
      <c r="M514" s="1">
        <v>4021.47</v>
      </c>
      <c r="N514">
        <v>0</v>
      </c>
      <c r="O514" s="1">
        <v>4021.47</v>
      </c>
      <c r="P514" s="1">
        <v>2978.53</v>
      </c>
      <c r="Q514">
        <v>57.44</v>
      </c>
      <c r="R514">
        <v>0</v>
      </c>
      <c r="S514">
        <v>0</v>
      </c>
      <c r="T514">
        <v>0</v>
      </c>
      <c r="U514" s="2">
        <v>7000</v>
      </c>
      <c r="V514" s="1">
        <v>2978.53</v>
      </c>
      <c r="W514" s="2">
        <v>7000</v>
      </c>
      <c r="X514" s="1">
        <v>2978.53</v>
      </c>
      <c r="Y514">
        <v>330</v>
      </c>
      <c r="Z514" t="s">
        <v>151</v>
      </c>
      <c r="AA514">
        <v>0</v>
      </c>
      <c r="AB514" t="str">
        <f>""</f>
        <v/>
      </c>
      <c r="AC514">
        <v>0</v>
      </c>
      <c r="AD514" t="str">
        <f>""</f>
        <v/>
      </c>
      <c r="AE514">
        <v>0</v>
      </c>
      <c r="AF514" t="str">
        <f>""</f>
        <v/>
      </c>
      <c r="AG514">
        <v>0</v>
      </c>
      <c r="AH514" t="str">
        <f>""</f>
        <v/>
      </c>
      <c r="AI514">
        <v>0</v>
      </c>
      <c r="AJ514" t="str">
        <f>""</f>
        <v/>
      </c>
      <c r="AK514">
        <v>0</v>
      </c>
      <c r="AL514" t="str">
        <f>""</f>
        <v/>
      </c>
      <c r="AM514">
        <v>0</v>
      </c>
      <c r="AN514" t="str">
        <f>""</f>
        <v/>
      </c>
      <c r="AO514">
        <v>0</v>
      </c>
      <c r="AP514" t="str">
        <f>""</f>
        <v/>
      </c>
      <c r="AQ514">
        <v>0</v>
      </c>
      <c r="AR514" t="str">
        <f>""</f>
        <v/>
      </c>
      <c r="AS514">
        <v>0</v>
      </c>
      <c r="AT514" t="str">
        <f>""</f>
        <v/>
      </c>
      <c r="AU514" t="s">
        <v>56</v>
      </c>
      <c r="AV514" t="s">
        <v>57</v>
      </c>
      <c r="AW514">
        <v>0</v>
      </c>
      <c r="AX514" t="str">
        <f>""</f>
        <v/>
      </c>
      <c r="AY514">
        <v>2015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</row>
    <row r="515" spans="1:57" x14ac:dyDescent="0.2">
      <c r="A515">
        <v>1815700560</v>
      </c>
      <c r="B515" t="s">
        <v>319</v>
      </c>
      <c r="C515" s="2">
        <v>41000</v>
      </c>
      <c r="D515" s="2"/>
      <c r="E515" s="2"/>
      <c r="F515" s="2"/>
      <c r="G515" s="1">
        <v>82169.8</v>
      </c>
      <c r="H515" s="1">
        <v>2000</v>
      </c>
      <c r="I515" s="1">
        <v>84169.8</v>
      </c>
      <c r="J515" s="1">
        <v>-43169.8</v>
      </c>
      <c r="K515">
        <v>205.29</v>
      </c>
      <c r="L515" s="2">
        <v>41000</v>
      </c>
      <c r="M515" s="1">
        <v>82169.8</v>
      </c>
      <c r="N515" s="1">
        <v>2000</v>
      </c>
      <c r="O515" s="1">
        <v>84169.8</v>
      </c>
      <c r="P515" s="1">
        <v>-43169.8</v>
      </c>
      <c r="Q515">
        <v>205.29</v>
      </c>
      <c r="R515">
        <v>0</v>
      </c>
      <c r="S515">
        <v>0</v>
      </c>
      <c r="T515">
        <v>0</v>
      </c>
      <c r="U515" s="2">
        <v>41000</v>
      </c>
      <c r="V515" s="1">
        <v>-43169.8</v>
      </c>
      <c r="W515" s="2">
        <v>41000</v>
      </c>
      <c r="X515" s="1">
        <v>-43169.8</v>
      </c>
      <c r="Y515">
        <v>0</v>
      </c>
      <c r="Z515" t="str">
        <f>""</f>
        <v/>
      </c>
      <c r="AA515">
        <v>0</v>
      </c>
      <c r="AB515" t="str">
        <f>""</f>
        <v/>
      </c>
      <c r="AC515">
        <v>0</v>
      </c>
      <c r="AD515" t="str">
        <f>""</f>
        <v/>
      </c>
      <c r="AE515">
        <v>0</v>
      </c>
      <c r="AF515" t="str">
        <f>""</f>
        <v/>
      </c>
      <c r="AG515">
        <v>0</v>
      </c>
      <c r="AH515" t="str">
        <f>""</f>
        <v/>
      </c>
      <c r="AI515">
        <v>0</v>
      </c>
      <c r="AJ515" t="str">
        <f>""</f>
        <v/>
      </c>
      <c r="AK515">
        <v>0</v>
      </c>
      <c r="AL515" t="str">
        <f>""</f>
        <v/>
      </c>
      <c r="AM515">
        <v>0</v>
      </c>
      <c r="AN515" t="str">
        <f>""</f>
        <v/>
      </c>
      <c r="AO515">
        <v>0</v>
      </c>
      <c r="AP515" t="str">
        <f>""</f>
        <v/>
      </c>
      <c r="AQ515">
        <v>0</v>
      </c>
      <c r="AR515" t="str">
        <f>""</f>
        <v/>
      </c>
      <c r="AS515">
        <v>0</v>
      </c>
      <c r="AT515" t="str">
        <f>""</f>
        <v/>
      </c>
      <c r="AU515" t="s">
        <v>56</v>
      </c>
      <c r="AV515" t="s">
        <v>57</v>
      </c>
      <c r="AW515">
        <v>0</v>
      </c>
      <c r="AX515" t="str">
        <f>""</f>
        <v/>
      </c>
      <c r="AY515">
        <v>2015</v>
      </c>
      <c r="AZ515">
        <v>0</v>
      </c>
      <c r="BA515">
        <v>0</v>
      </c>
      <c r="BB515">
        <v>2000</v>
      </c>
      <c r="BC515">
        <v>0</v>
      </c>
      <c r="BD515">
        <v>0</v>
      </c>
      <c r="BE515">
        <v>0</v>
      </c>
    </row>
    <row r="516" spans="1:57" x14ac:dyDescent="0.2">
      <c r="A516">
        <v>1815700720</v>
      </c>
      <c r="B516" t="s">
        <v>423</v>
      </c>
      <c r="C516" s="2">
        <v>17000</v>
      </c>
      <c r="D516" s="2"/>
      <c r="E516" s="2"/>
      <c r="F516" s="2"/>
      <c r="G516" s="1">
        <v>38564.519999999997</v>
      </c>
      <c r="H516" s="1">
        <v>3940</v>
      </c>
      <c r="I516" s="1">
        <v>42504.52</v>
      </c>
      <c r="J516" s="1">
        <v>-25504.52</v>
      </c>
      <c r="K516">
        <v>250.02</v>
      </c>
      <c r="L516" s="2">
        <v>17000</v>
      </c>
      <c r="M516" s="1">
        <v>38564.519999999997</v>
      </c>
      <c r="N516" s="1">
        <v>3940</v>
      </c>
      <c r="O516" s="1">
        <v>42504.52</v>
      </c>
      <c r="P516" s="1">
        <v>-25504.52</v>
      </c>
      <c r="Q516">
        <v>250.02</v>
      </c>
      <c r="R516">
        <v>0</v>
      </c>
      <c r="S516">
        <v>0</v>
      </c>
      <c r="T516">
        <v>0</v>
      </c>
      <c r="U516" s="2">
        <v>17000</v>
      </c>
      <c r="V516" s="1">
        <v>-25504.52</v>
      </c>
      <c r="W516" s="2">
        <v>17000</v>
      </c>
      <c r="X516" s="1">
        <v>-25504.52</v>
      </c>
      <c r="Y516">
        <v>330</v>
      </c>
      <c r="Z516" t="s">
        <v>151</v>
      </c>
      <c r="AA516">
        <v>0</v>
      </c>
      <c r="AB516" t="str">
        <f>""</f>
        <v/>
      </c>
      <c r="AC516">
        <v>0</v>
      </c>
      <c r="AD516" t="str">
        <f>""</f>
        <v/>
      </c>
      <c r="AE516">
        <v>0</v>
      </c>
      <c r="AF516" t="str">
        <f>""</f>
        <v/>
      </c>
      <c r="AG516">
        <v>0</v>
      </c>
      <c r="AH516" t="str">
        <f>""</f>
        <v/>
      </c>
      <c r="AI516">
        <v>0</v>
      </c>
      <c r="AJ516" t="str">
        <f>""</f>
        <v/>
      </c>
      <c r="AK516">
        <v>0</v>
      </c>
      <c r="AL516" t="str">
        <f>""</f>
        <v/>
      </c>
      <c r="AM516">
        <v>0</v>
      </c>
      <c r="AN516" t="str">
        <f>""</f>
        <v/>
      </c>
      <c r="AO516">
        <v>0</v>
      </c>
      <c r="AP516" t="str">
        <f>""</f>
        <v/>
      </c>
      <c r="AQ516">
        <v>0</v>
      </c>
      <c r="AR516" t="str">
        <f>""</f>
        <v/>
      </c>
      <c r="AS516">
        <v>0</v>
      </c>
      <c r="AT516" t="str">
        <f>""</f>
        <v/>
      </c>
      <c r="AU516" t="s">
        <v>56</v>
      </c>
      <c r="AV516" t="s">
        <v>57</v>
      </c>
      <c r="AW516">
        <v>0</v>
      </c>
      <c r="AX516" t="str">
        <f>""</f>
        <v/>
      </c>
      <c r="AY516">
        <v>2015</v>
      </c>
      <c r="AZ516">
        <v>0</v>
      </c>
      <c r="BA516">
        <v>0</v>
      </c>
      <c r="BB516">
        <v>3940</v>
      </c>
      <c r="BC516">
        <v>0</v>
      </c>
      <c r="BD516">
        <v>0</v>
      </c>
      <c r="BE516">
        <v>0</v>
      </c>
    </row>
    <row r="517" spans="1:57" x14ac:dyDescent="0.2">
      <c r="A517">
        <v>1815700750</v>
      </c>
      <c r="B517" t="s">
        <v>313</v>
      </c>
      <c r="C517" s="2">
        <v>196000</v>
      </c>
      <c r="D517" s="2"/>
      <c r="E517" s="2"/>
      <c r="F517" s="2"/>
      <c r="G517" s="1">
        <v>158432</v>
      </c>
      <c r="H517">
        <v>0</v>
      </c>
      <c r="I517" s="1">
        <v>158432</v>
      </c>
      <c r="J517" s="1">
        <v>37568</v>
      </c>
      <c r="K517">
        <v>80.83</v>
      </c>
      <c r="L517" s="2">
        <v>196000</v>
      </c>
      <c r="M517" s="1">
        <v>158432</v>
      </c>
      <c r="N517">
        <v>0</v>
      </c>
      <c r="O517" s="1">
        <v>158432</v>
      </c>
      <c r="P517" s="1">
        <v>37568</v>
      </c>
      <c r="Q517">
        <v>80.83</v>
      </c>
      <c r="R517">
        <v>0</v>
      </c>
      <c r="S517">
        <v>0</v>
      </c>
      <c r="T517">
        <v>0</v>
      </c>
      <c r="U517" s="2">
        <v>196000</v>
      </c>
      <c r="V517" s="1">
        <v>37568</v>
      </c>
      <c r="W517" s="2">
        <v>196000</v>
      </c>
      <c r="X517" s="1">
        <v>37568</v>
      </c>
      <c r="Y517">
        <v>330</v>
      </c>
      <c r="Z517" t="s">
        <v>151</v>
      </c>
      <c r="AA517">
        <v>0</v>
      </c>
      <c r="AB517" t="str">
        <f>""</f>
        <v/>
      </c>
      <c r="AC517">
        <v>0</v>
      </c>
      <c r="AD517" t="str">
        <f>""</f>
        <v/>
      </c>
      <c r="AE517">
        <v>0</v>
      </c>
      <c r="AF517" t="str">
        <f>""</f>
        <v/>
      </c>
      <c r="AG517">
        <v>0</v>
      </c>
      <c r="AH517" t="str">
        <f>""</f>
        <v/>
      </c>
      <c r="AI517">
        <v>0</v>
      </c>
      <c r="AJ517" t="str">
        <f>""</f>
        <v/>
      </c>
      <c r="AK517">
        <v>0</v>
      </c>
      <c r="AL517" t="str">
        <f>""</f>
        <v/>
      </c>
      <c r="AM517">
        <v>0</v>
      </c>
      <c r="AN517" t="str">
        <f>""</f>
        <v/>
      </c>
      <c r="AO517">
        <v>0</v>
      </c>
      <c r="AP517" t="str">
        <f>""</f>
        <v/>
      </c>
      <c r="AQ517">
        <v>0</v>
      </c>
      <c r="AR517" t="str">
        <f>""</f>
        <v/>
      </c>
      <c r="AS517">
        <v>0</v>
      </c>
      <c r="AT517" t="str">
        <f>""</f>
        <v/>
      </c>
      <c r="AU517" t="s">
        <v>56</v>
      </c>
      <c r="AV517" t="s">
        <v>57</v>
      </c>
      <c r="AW517">
        <v>0</v>
      </c>
      <c r="AX517" t="str">
        <f>""</f>
        <v/>
      </c>
      <c r="AY517">
        <v>2015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</row>
    <row r="518" spans="1:57" x14ac:dyDescent="0.2">
      <c r="A518">
        <v>1815700751</v>
      </c>
      <c r="B518" t="s">
        <v>577</v>
      </c>
      <c r="C518" s="2">
        <v>62000</v>
      </c>
      <c r="D518" s="2"/>
      <c r="E518" s="2"/>
      <c r="F518" s="2"/>
      <c r="G518" s="1">
        <v>45560.03</v>
      </c>
      <c r="H518">
        <v>0</v>
      </c>
      <c r="I518" s="1">
        <v>45560.03</v>
      </c>
      <c r="J518" s="1">
        <v>16439.97</v>
      </c>
      <c r="K518">
        <v>73.48</v>
      </c>
      <c r="L518" s="2">
        <v>62000</v>
      </c>
      <c r="M518" s="1">
        <v>45560.03</v>
      </c>
      <c r="N518">
        <v>0</v>
      </c>
      <c r="O518" s="1">
        <v>45560.03</v>
      </c>
      <c r="P518" s="1">
        <v>16439.97</v>
      </c>
      <c r="Q518">
        <v>73.48</v>
      </c>
      <c r="R518">
        <v>0</v>
      </c>
      <c r="S518">
        <v>0</v>
      </c>
      <c r="T518">
        <v>0</v>
      </c>
      <c r="U518" s="2">
        <v>62000</v>
      </c>
      <c r="V518" s="1">
        <v>16439.97</v>
      </c>
      <c r="W518" s="2">
        <v>62000</v>
      </c>
      <c r="X518" s="1">
        <v>16439.97</v>
      </c>
      <c r="Y518">
        <v>0</v>
      </c>
      <c r="Z518" t="str">
        <f>""</f>
        <v/>
      </c>
      <c r="AA518">
        <v>0</v>
      </c>
      <c r="AB518" t="str">
        <f>""</f>
        <v/>
      </c>
      <c r="AC518">
        <v>0</v>
      </c>
      <c r="AD518" t="str">
        <f>""</f>
        <v/>
      </c>
      <c r="AE518">
        <v>0</v>
      </c>
      <c r="AF518" t="str">
        <f>""</f>
        <v/>
      </c>
      <c r="AG518">
        <v>0</v>
      </c>
      <c r="AH518" t="str">
        <f>""</f>
        <v/>
      </c>
      <c r="AI518">
        <v>0</v>
      </c>
      <c r="AJ518" t="str">
        <f>""</f>
        <v/>
      </c>
      <c r="AK518">
        <v>0</v>
      </c>
      <c r="AL518" t="str">
        <f>""</f>
        <v/>
      </c>
      <c r="AM518">
        <v>0</v>
      </c>
      <c r="AN518" t="str">
        <f>""</f>
        <v/>
      </c>
      <c r="AO518">
        <v>0</v>
      </c>
      <c r="AP518" t="str">
        <f>""</f>
        <v/>
      </c>
      <c r="AQ518">
        <v>0</v>
      </c>
      <c r="AR518" t="str">
        <f>""</f>
        <v/>
      </c>
      <c r="AS518">
        <v>0</v>
      </c>
      <c r="AT518" t="str">
        <f>""</f>
        <v/>
      </c>
      <c r="AU518" t="s">
        <v>56</v>
      </c>
      <c r="AV518" t="s">
        <v>57</v>
      </c>
      <c r="AW518">
        <v>0</v>
      </c>
      <c r="AX518" t="str">
        <f>""</f>
        <v/>
      </c>
      <c r="AY518">
        <v>2015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</row>
    <row r="519" spans="1:57" x14ac:dyDescent="0.2">
      <c r="A519">
        <v>1815700780</v>
      </c>
      <c r="B519" t="s">
        <v>305</v>
      </c>
      <c r="C519" s="2">
        <v>99000</v>
      </c>
      <c r="D519" s="2"/>
      <c r="E519" s="2"/>
      <c r="F519" s="2"/>
      <c r="G519" s="1">
        <v>94787</v>
      </c>
      <c r="H519" s="1">
        <v>4600</v>
      </c>
      <c r="I519" s="1">
        <v>99387</v>
      </c>
      <c r="J519">
        <v>-387</v>
      </c>
      <c r="K519">
        <v>100.39</v>
      </c>
      <c r="L519" s="2">
        <v>99000</v>
      </c>
      <c r="M519" s="1">
        <v>94787</v>
      </c>
      <c r="N519" s="1">
        <v>4600</v>
      </c>
      <c r="O519" s="1">
        <v>99387</v>
      </c>
      <c r="P519">
        <v>-387</v>
      </c>
      <c r="Q519">
        <v>100.39</v>
      </c>
      <c r="R519">
        <v>0</v>
      </c>
      <c r="S519">
        <v>0</v>
      </c>
      <c r="T519">
        <v>0</v>
      </c>
      <c r="U519" s="2">
        <v>99000</v>
      </c>
      <c r="V519">
        <v>-387</v>
      </c>
      <c r="W519" s="2">
        <v>99000</v>
      </c>
      <c r="X519">
        <v>-387</v>
      </c>
      <c r="Y519">
        <v>330</v>
      </c>
      <c r="Z519" t="s">
        <v>151</v>
      </c>
      <c r="AA519">
        <v>0</v>
      </c>
      <c r="AB519" t="str">
        <f>""</f>
        <v/>
      </c>
      <c r="AC519">
        <v>0</v>
      </c>
      <c r="AD519" t="str">
        <f>""</f>
        <v/>
      </c>
      <c r="AE519">
        <v>0</v>
      </c>
      <c r="AF519" t="str">
        <f>""</f>
        <v/>
      </c>
      <c r="AG519">
        <v>0</v>
      </c>
      <c r="AH519" t="str">
        <f>""</f>
        <v/>
      </c>
      <c r="AI519">
        <v>0</v>
      </c>
      <c r="AJ519" t="str">
        <f>""</f>
        <v/>
      </c>
      <c r="AK519">
        <v>0</v>
      </c>
      <c r="AL519" t="str">
        <f>""</f>
        <v/>
      </c>
      <c r="AM519">
        <v>0</v>
      </c>
      <c r="AN519" t="str">
        <f>""</f>
        <v/>
      </c>
      <c r="AO519">
        <v>0</v>
      </c>
      <c r="AP519" t="str">
        <f>""</f>
        <v/>
      </c>
      <c r="AQ519">
        <v>0</v>
      </c>
      <c r="AR519" t="str">
        <f>""</f>
        <v/>
      </c>
      <c r="AS519">
        <v>0</v>
      </c>
      <c r="AT519" t="str">
        <f>""</f>
        <v/>
      </c>
      <c r="AU519" t="s">
        <v>56</v>
      </c>
      <c r="AV519" t="s">
        <v>57</v>
      </c>
      <c r="AW519">
        <v>0</v>
      </c>
      <c r="AX519" t="str">
        <f>""</f>
        <v/>
      </c>
      <c r="AY519">
        <v>2015</v>
      </c>
      <c r="AZ519">
        <v>0</v>
      </c>
      <c r="BA519">
        <v>0</v>
      </c>
      <c r="BB519">
        <v>4600</v>
      </c>
      <c r="BC519">
        <v>0</v>
      </c>
      <c r="BD519">
        <v>0</v>
      </c>
      <c r="BE519">
        <v>0</v>
      </c>
    </row>
    <row r="520" spans="1:57" x14ac:dyDescent="0.2">
      <c r="A520">
        <v>1815701110</v>
      </c>
      <c r="B520" t="s">
        <v>578</v>
      </c>
      <c r="C520" s="2">
        <v>12577000</v>
      </c>
      <c r="D520" s="2"/>
      <c r="E520" s="2"/>
      <c r="F520" s="2"/>
      <c r="G520" s="1">
        <v>12508262.77</v>
      </c>
      <c r="H520">
        <v>0</v>
      </c>
      <c r="I520" s="1">
        <v>12508262.77</v>
      </c>
      <c r="J520" s="1">
        <v>68737.23</v>
      </c>
      <c r="K520">
        <v>99.45</v>
      </c>
      <c r="L520" s="2">
        <v>12577000</v>
      </c>
      <c r="M520" s="1">
        <v>12508262.77</v>
      </c>
      <c r="N520">
        <v>0</v>
      </c>
      <c r="O520" s="1">
        <v>12508262.77</v>
      </c>
      <c r="P520" s="1">
        <v>68737.23</v>
      </c>
      <c r="Q520">
        <v>99.45</v>
      </c>
      <c r="R520">
        <v>0</v>
      </c>
      <c r="S520">
        <v>0</v>
      </c>
      <c r="T520">
        <v>0</v>
      </c>
      <c r="U520" s="2">
        <v>12577000</v>
      </c>
      <c r="V520" s="1">
        <v>68737.23</v>
      </c>
      <c r="W520" s="2">
        <v>12577000</v>
      </c>
      <c r="X520" s="1">
        <v>68737.23</v>
      </c>
      <c r="Y520">
        <v>330</v>
      </c>
      <c r="Z520" t="s">
        <v>151</v>
      </c>
      <c r="AA520">
        <v>0</v>
      </c>
      <c r="AB520" t="str">
        <f>""</f>
        <v/>
      </c>
      <c r="AC520">
        <v>0</v>
      </c>
      <c r="AD520" t="str">
        <f>""</f>
        <v/>
      </c>
      <c r="AE520">
        <v>0</v>
      </c>
      <c r="AF520" t="str">
        <f>""</f>
        <v/>
      </c>
      <c r="AG520">
        <v>0</v>
      </c>
      <c r="AH520" t="str">
        <f>""</f>
        <v/>
      </c>
      <c r="AI520">
        <v>0</v>
      </c>
      <c r="AJ520" t="str">
        <f>""</f>
        <v/>
      </c>
      <c r="AK520">
        <v>0</v>
      </c>
      <c r="AL520" t="str">
        <f>""</f>
        <v/>
      </c>
      <c r="AM520">
        <v>0</v>
      </c>
      <c r="AN520" t="str">
        <f>""</f>
        <v/>
      </c>
      <c r="AO520">
        <v>0</v>
      </c>
      <c r="AP520" t="str">
        <f>""</f>
        <v/>
      </c>
      <c r="AQ520">
        <v>0</v>
      </c>
      <c r="AR520" t="str">
        <f>""</f>
        <v/>
      </c>
      <c r="AS520">
        <v>0</v>
      </c>
      <c r="AT520" t="str">
        <f>""</f>
        <v/>
      </c>
      <c r="AU520" t="s">
        <v>56</v>
      </c>
      <c r="AV520" t="s">
        <v>57</v>
      </c>
      <c r="AW520">
        <v>0</v>
      </c>
      <c r="AX520" t="str">
        <f>""</f>
        <v/>
      </c>
      <c r="AY520">
        <v>2015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</row>
    <row r="521" spans="1:57" x14ac:dyDescent="0.2">
      <c r="A521">
        <v>1815701431</v>
      </c>
      <c r="B521" t="s">
        <v>501</v>
      </c>
      <c r="C521" s="2">
        <v>84000</v>
      </c>
      <c r="D521" s="2"/>
      <c r="E521" s="2"/>
      <c r="F521" s="2"/>
      <c r="G521" s="1">
        <v>115514.75</v>
      </c>
      <c r="H521">
        <v>0</v>
      </c>
      <c r="I521" s="1">
        <v>115514.75</v>
      </c>
      <c r="J521" s="1">
        <v>-31514.75</v>
      </c>
      <c r="K521">
        <v>137.51</v>
      </c>
      <c r="L521" s="2">
        <v>84000</v>
      </c>
      <c r="M521" s="1">
        <v>115514.75</v>
      </c>
      <c r="N521">
        <v>0</v>
      </c>
      <c r="O521" s="1">
        <v>115514.75</v>
      </c>
      <c r="P521" s="1">
        <v>-31514.75</v>
      </c>
      <c r="Q521">
        <v>137.51</v>
      </c>
      <c r="R521">
        <v>0</v>
      </c>
      <c r="S521">
        <v>0</v>
      </c>
      <c r="T521">
        <v>0</v>
      </c>
      <c r="U521" s="2">
        <v>84000</v>
      </c>
      <c r="V521" s="1">
        <v>-31514.75</v>
      </c>
      <c r="W521" s="2">
        <v>84000</v>
      </c>
      <c r="X521" s="1">
        <v>-31514.75</v>
      </c>
      <c r="Y521">
        <v>0</v>
      </c>
      <c r="Z521" t="str">
        <f>""</f>
        <v/>
      </c>
      <c r="AA521">
        <v>0</v>
      </c>
      <c r="AB521" t="str">
        <f>""</f>
        <v/>
      </c>
      <c r="AC521">
        <v>0</v>
      </c>
      <c r="AD521" t="str">
        <f>""</f>
        <v/>
      </c>
      <c r="AE521">
        <v>0</v>
      </c>
      <c r="AF521" t="str">
        <f>""</f>
        <v/>
      </c>
      <c r="AG521">
        <v>0</v>
      </c>
      <c r="AH521" t="str">
        <f>""</f>
        <v/>
      </c>
      <c r="AI521">
        <v>0</v>
      </c>
      <c r="AJ521" t="str">
        <f>""</f>
        <v/>
      </c>
      <c r="AK521">
        <v>0</v>
      </c>
      <c r="AL521" t="str">
        <f>""</f>
        <v/>
      </c>
      <c r="AM521">
        <v>0</v>
      </c>
      <c r="AN521" t="str">
        <f>""</f>
        <v/>
      </c>
      <c r="AO521">
        <v>0</v>
      </c>
      <c r="AP521" t="str">
        <f>""</f>
        <v/>
      </c>
      <c r="AQ521">
        <v>0</v>
      </c>
      <c r="AR521" t="str">
        <f>""</f>
        <v/>
      </c>
      <c r="AS521">
        <v>0</v>
      </c>
      <c r="AT521" t="str">
        <f>""</f>
        <v/>
      </c>
      <c r="AU521" t="s">
        <v>56</v>
      </c>
      <c r="AV521" t="s">
        <v>57</v>
      </c>
      <c r="AW521">
        <v>0</v>
      </c>
      <c r="AX521" t="str">
        <f>""</f>
        <v/>
      </c>
      <c r="AY521">
        <v>2015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</row>
    <row r="522" spans="1:57" x14ac:dyDescent="0.2">
      <c r="A522">
        <v>1815701432</v>
      </c>
      <c r="B522" t="s">
        <v>573</v>
      </c>
      <c r="C522" s="2">
        <v>45000</v>
      </c>
      <c r="D522" s="2"/>
      <c r="E522" s="2"/>
      <c r="F522" s="2"/>
      <c r="G522" s="1">
        <v>75554.740000000005</v>
      </c>
      <c r="H522">
        <v>0</v>
      </c>
      <c r="I522" s="1">
        <v>75554.740000000005</v>
      </c>
      <c r="J522" s="1">
        <v>-30554.74</v>
      </c>
      <c r="K522">
        <v>167.89</v>
      </c>
      <c r="L522" s="2">
        <v>45000</v>
      </c>
      <c r="M522" s="1">
        <v>75554.740000000005</v>
      </c>
      <c r="N522">
        <v>0</v>
      </c>
      <c r="O522" s="1">
        <v>75554.740000000005</v>
      </c>
      <c r="P522" s="1">
        <v>-30554.74</v>
      </c>
      <c r="Q522">
        <v>167.89</v>
      </c>
      <c r="R522">
        <v>0</v>
      </c>
      <c r="S522">
        <v>0</v>
      </c>
      <c r="T522">
        <v>0</v>
      </c>
      <c r="U522" s="2">
        <v>45000</v>
      </c>
      <c r="V522" s="1">
        <v>-30554.74</v>
      </c>
      <c r="W522" s="2">
        <v>45000</v>
      </c>
      <c r="X522" s="1">
        <v>-30554.74</v>
      </c>
      <c r="Y522">
        <v>0</v>
      </c>
      <c r="Z522" t="str">
        <f>""</f>
        <v/>
      </c>
      <c r="AA522">
        <v>0</v>
      </c>
      <c r="AB522" t="str">
        <f>""</f>
        <v/>
      </c>
      <c r="AC522">
        <v>0</v>
      </c>
      <c r="AD522" t="str">
        <f>""</f>
        <v/>
      </c>
      <c r="AE522">
        <v>0</v>
      </c>
      <c r="AF522" t="str">
        <f>""</f>
        <v/>
      </c>
      <c r="AG522">
        <v>0</v>
      </c>
      <c r="AH522" t="str">
        <f>""</f>
        <v/>
      </c>
      <c r="AI522">
        <v>0</v>
      </c>
      <c r="AJ522" t="str">
        <f>""</f>
        <v/>
      </c>
      <c r="AK522">
        <v>0</v>
      </c>
      <c r="AL522" t="str">
        <f>""</f>
        <v/>
      </c>
      <c r="AM522">
        <v>0</v>
      </c>
      <c r="AN522" t="str">
        <f>""</f>
        <v/>
      </c>
      <c r="AO522">
        <v>0</v>
      </c>
      <c r="AP522" t="str">
        <f>""</f>
        <v/>
      </c>
      <c r="AQ522">
        <v>0</v>
      </c>
      <c r="AR522" t="str">
        <f>""</f>
        <v/>
      </c>
      <c r="AS522">
        <v>0</v>
      </c>
      <c r="AT522" t="str">
        <f>""</f>
        <v/>
      </c>
      <c r="AU522" t="s">
        <v>56</v>
      </c>
      <c r="AV522" t="s">
        <v>57</v>
      </c>
      <c r="AW522">
        <v>0</v>
      </c>
      <c r="AX522" t="str">
        <f>""</f>
        <v/>
      </c>
      <c r="AY522">
        <v>2015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</row>
    <row r="523" spans="1:57" x14ac:dyDescent="0.2">
      <c r="A523">
        <v>1815701440</v>
      </c>
      <c r="B523" t="s">
        <v>502</v>
      </c>
      <c r="C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 t="str">
        <f>""</f>
        <v/>
      </c>
      <c r="AA523">
        <v>0</v>
      </c>
      <c r="AB523" t="str">
        <f>""</f>
        <v/>
      </c>
      <c r="AC523">
        <v>0</v>
      </c>
      <c r="AD523" t="str">
        <f>""</f>
        <v/>
      </c>
      <c r="AE523">
        <v>0</v>
      </c>
      <c r="AF523" t="str">
        <f>""</f>
        <v/>
      </c>
      <c r="AG523">
        <v>0</v>
      </c>
      <c r="AH523" t="str">
        <f>""</f>
        <v/>
      </c>
      <c r="AI523">
        <v>0</v>
      </c>
      <c r="AJ523" t="str">
        <f>""</f>
        <v/>
      </c>
      <c r="AK523">
        <v>0</v>
      </c>
      <c r="AL523" t="str">
        <f>""</f>
        <v/>
      </c>
      <c r="AM523">
        <v>0</v>
      </c>
      <c r="AN523" t="str">
        <f>""</f>
        <v/>
      </c>
      <c r="AO523">
        <v>0</v>
      </c>
      <c r="AP523" t="str">
        <f>""</f>
        <v/>
      </c>
      <c r="AQ523">
        <v>0</v>
      </c>
      <c r="AR523" t="str">
        <f>""</f>
        <v/>
      </c>
      <c r="AS523">
        <v>0</v>
      </c>
      <c r="AT523" t="str">
        <f>""</f>
        <v/>
      </c>
      <c r="AU523" t="s">
        <v>56</v>
      </c>
      <c r="AV523" t="s">
        <v>57</v>
      </c>
      <c r="AW523">
        <v>0</v>
      </c>
      <c r="AX523" t="str">
        <f>""</f>
        <v/>
      </c>
      <c r="AY523">
        <v>2015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</row>
    <row r="524" spans="1:57" x14ac:dyDescent="0.2">
      <c r="A524">
        <v>1815701450</v>
      </c>
      <c r="B524" t="s">
        <v>579</v>
      </c>
      <c r="C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 t="str">
        <f>""</f>
        <v/>
      </c>
      <c r="AA524">
        <v>0</v>
      </c>
      <c r="AB524" t="str">
        <f>""</f>
        <v/>
      </c>
      <c r="AC524">
        <v>0</v>
      </c>
      <c r="AD524" t="str">
        <f>""</f>
        <v/>
      </c>
      <c r="AE524">
        <v>0</v>
      </c>
      <c r="AF524" t="str">
        <f>""</f>
        <v/>
      </c>
      <c r="AG524">
        <v>0</v>
      </c>
      <c r="AH524" t="str">
        <f>""</f>
        <v/>
      </c>
      <c r="AI524">
        <v>0</v>
      </c>
      <c r="AJ524" t="str">
        <f>""</f>
        <v/>
      </c>
      <c r="AK524">
        <v>0</v>
      </c>
      <c r="AL524" t="str">
        <f>""</f>
        <v/>
      </c>
      <c r="AM524">
        <v>0</v>
      </c>
      <c r="AN524" t="str">
        <f>""</f>
        <v/>
      </c>
      <c r="AO524">
        <v>0</v>
      </c>
      <c r="AP524" t="str">
        <f>""</f>
        <v/>
      </c>
      <c r="AQ524">
        <v>0</v>
      </c>
      <c r="AR524" t="str">
        <f>""</f>
        <v/>
      </c>
      <c r="AS524">
        <v>0</v>
      </c>
      <c r="AT524" t="str">
        <f>""</f>
        <v/>
      </c>
      <c r="AU524" t="s">
        <v>56</v>
      </c>
      <c r="AV524" t="s">
        <v>57</v>
      </c>
      <c r="AW524">
        <v>0</v>
      </c>
      <c r="AX524" t="str">
        <f>""</f>
        <v/>
      </c>
      <c r="AY524">
        <v>2015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</row>
    <row r="525" spans="1:57" x14ac:dyDescent="0.2">
      <c r="A525">
        <v>1815701540</v>
      </c>
      <c r="B525" t="s">
        <v>354</v>
      </c>
      <c r="C525" s="2">
        <v>9000</v>
      </c>
      <c r="D525" s="2"/>
      <c r="E525" s="2"/>
      <c r="F525" s="2"/>
      <c r="G525" s="1">
        <v>10901.39</v>
      </c>
      <c r="H525">
        <v>0</v>
      </c>
      <c r="I525" s="1">
        <v>10901.39</v>
      </c>
      <c r="J525" s="1">
        <v>-1901.39</v>
      </c>
      <c r="K525">
        <v>121.12</v>
      </c>
      <c r="L525" s="2">
        <v>9000</v>
      </c>
      <c r="M525" s="1">
        <v>10901.39</v>
      </c>
      <c r="N525">
        <v>0</v>
      </c>
      <c r="O525" s="1">
        <v>10901.39</v>
      </c>
      <c r="P525" s="1">
        <v>-1901.39</v>
      </c>
      <c r="Q525">
        <v>121.12</v>
      </c>
      <c r="R525">
        <v>0</v>
      </c>
      <c r="S525">
        <v>0</v>
      </c>
      <c r="T525">
        <v>0</v>
      </c>
      <c r="U525" s="2">
        <v>9000</v>
      </c>
      <c r="V525" s="1">
        <v>-1901.39</v>
      </c>
      <c r="W525" s="2">
        <v>9000</v>
      </c>
      <c r="X525" s="1">
        <v>-1901.39</v>
      </c>
      <c r="Y525">
        <v>0</v>
      </c>
      <c r="Z525" t="str">
        <f>""</f>
        <v/>
      </c>
      <c r="AA525">
        <v>0</v>
      </c>
      <c r="AB525" t="str">
        <f>""</f>
        <v/>
      </c>
      <c r="AC525">
        <v>0</v>
      </c>
      <c r="AD525" t="str">
        <f>""</f>
        <v/>
      </c>
      <c r="AE525">
        <v>0</v>
      </c>
      <c r="AF525" t="str">
        <f>""</f>
        <v/>
      </c>
      <c r="AG525">
        <v>0</v>
      </c>
      <c r="AH525" t="str">
        <f>""</f>
        <v/>
      </c>
      <c r="AI525">
        <v>0</v>
      </c>
      <c r="AJ525" t="str">
        <f>""</f>
        <v/>
      </c>
      <c r="AK525">
        <v>0</v>
      </c>
      <c r="AL525" t="str">
        <f>""</f>
        <v/>
      </c>
      <c r="AM525">
        <v>0</v>
      </c>
      <c r="AN525" t="str">
        <f>""</f>
        <v/>
      </c>
      <c r="AO525">
        <v>0</v>
      </c>
      <c r="AP525" t="str">
        <f>""</f>
        <v/>
      </c>
      <c r="AQ525">
        <v>0</v>
      </c>
      <c r="AR525" t="str">
        <f>""</f>
        <v/>
      </c>
      <c r="AS525">
        <v>0</v>
      </c>
      <c r="AT525" t="str">
        <f>""</f>
        <v/>
      </c>
      <c r="AU525" t="s">
        <v>56</v>
      </c>
      <c r="AV525" t="s">
        <v>57</v>
      </c>
      <c r="AW525">
        <v>0</v>
      </c>
      <c r="AX525" t="str">
        <f>""</f>
        <v/>
      </c>
      <c r="AY525">
        <v>2015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</row>
    <row r="526" spans="1:57" x14ac:dyDescent="0.2">
      <c r="A526">
        <v>1815701560</v>
      </c>
      <c r="B526" t="s">
        <v>580</v>
      </c>
      <c r="C526" s="2">
        <v>36000</v>
      </c>
      <c r="D526" s="2"/>
      <c r="E526" s="2"/>
      <c r="F526" s="2"/>
      <c r="G526" s="1">
        <v>44267</v>
      </c>
      <c r="H526">
        <v>0</v>
      </c>
      <c r="I526" s="1">
        <v>44267</v>
      </c>
      <c r="J526" s="1">
        <v>-8267</v>
      </c>
      <c r="K526">
        <v>122.96</v>
      </c>
      <c r="L526" s="2">
        <v>36000</v>
      </c>
      <c r="M526" s="1">
        <v>44267</v>
      </c>
      <c r="N526">
        <v>0</v>
      </c>
      <c r="O526" s="1">
        <v>44267</v>
      </c>
      <c r="P526" s="1">
        <v>-8267</v>
      </c>
      <c r="Q526">
        <v>122.96</v>
      </c>
      <c r="R526">
        <v>0</v>
      </c>
      <c r="S526">
        <v>0</v>
      </c>
      <c r="T526">
        <v>0</v>
      </c>
      <c r="U526" s="2">
        <v>36000</v>
      </c>
      <c r="V526" s="1">
        <v>-8267</v>
      </c>
      <c r="W526" s="2">
        <v>36000</v>
      </c>
      <c r="X526" s="1">
        <v>-8267</v>
      </c>
      <c r="Y526">
        <v>0</v>
      </c>
      <c r="Z526" t="str">
        <f>""</f>
        <v/>
      </c>
      <c r="AA526">
        <v>0</v>
      </c>
      <c r="AB526" t="str">
        <f>""</f>
        <v/>
      </c>
      <c r="AC526">
        <v>0</v>
      </c>
      <c r="AD526" t="str">
        <f>""</f>
        <v/>
      </c>
      <c r="AE526">
        <v>0</v>
      </c>
      <c r="AF526" t="str">
        <f>""</f>
        <v/>
      </c>
      <c r="AG526">
        <v>0</v>
      </c>
      <c r="AH526" t="str">
        <f>""</f>
        <v/>
      </c>
      <c r="AI526">
        <v>0</v>
      </c>
      <c r="AJ526" t="str">
        <f>""</f>
        <v/>
      </c>
      <c r="AK526">
        <v>0</v>
      </c>
      <c r="AL526" t="str">
        <f>""</f>
        <v/>
      </c>
      <c r="AM526">
        <v>0</v>
      </c>
      <c r="AN526" t="str">
        <f>""</f>
        <v/>
      </c>
      <c r="AO526">
        <v>0</v>
      </c>
      <c r="AP526" t="str">
        <f>""</f>
        <v/>
      </c>
      <c r="AQ526">
        <v>0</v>
      </c>
      <c r="AR526" t="str">
        <f>""</f>
        <v/>
      </c>
      <c r="AS526">
        <v>0</v>
      </c>
      <c r="AT526" t="str">
        <f>""</f>
        <v/>
      </c>
      <c r="AU526" t="s">
        <v>56</v>
      </c>
      <c r="AV526" t="s">
        <v>57</v>
      </c>
      <c r="AW526">
        <v>0</v>
      </c>
      <c r="AX526" t="str">
        <f>""</f>
        <v/>
      </c>
      <c r="AY526">
        <v>2015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</row>
    <row r="527" spans="1:57" x14ac:dyDescent="0.2">
      <c r="A527">
        <v>1815701720</v>
      </c>
      <c r="B527" t="s">
        <v>581</v>
      </c>
      <c r="C527" s="2">
        <v>10000</v>
      </c>
      <c r="D527" s="2"/>
      <c r="E527" s="2"/>
      <c r="F527" s="2"/>
      <c r="G527" s="1">
        <v>9726.6</v>
      </c>
      <c r="H527">
        <v>0</v>
      </c>
      <c r="I527" s="1">
        <v>9726.6</v>
      </c>
      <c r="J527">
        <v>273.39999999999998</v>
      </c>
      <c r="K527">
        <v>97.26</v>
      </c>
      <c r="L527" s="2">
        <v>10000</v>
      </c>
      <c r="M527" s="1">
        <v>9726.6</v>
      </c>
      <c r="N527">
        <v>0</v>
      </c>
      <c r="O527" s="1">
        <v>9726.6</v>
      </c>
      <c r="P527">
        <v>273.39999999999998</v>
      </c>
      <c r="Q527">
        <v>97.26</v>
      </c>
      <c r="R527">
        <v>0</v>
      </c>
      <c r="S527">
        <v>0</v>
      </c>
      <c r="T527">
        <v>0</v>
      </c>
      <c r="U527" s="2">
        <v>10000</v>
      </c>
      <c r="V527">
        <v>273.39999999999998</v>
      </c>
      <c r="W527" s="2">
        <v>10000</v>
      </c>
      <c r="X527">
        <v>273.39999999999998</v>
      </c>
      <c r="Y527">
        <v>0</v>
      </c>
      <c r="Z527" t="str">
        <f>""</f>
        <v/>
      </c>
      <c r="AA527">
        <v>0</v>
      </c>
      <c r="AB527" t="str">
        <f>""</f>
        <v/>
      </c>
      <c r="AC527">
        <v>0</v>
      </c>
      <c r="AD527" t="str">
        <f>""</f>
        <v/>
      </c>
      <c r="AE527">
        <v>0</v>
      </c>
      <c r="AF527" t="str">
        <f>""</f>
        <v/>
      </c>
      <c r="AG527">
        <v>0</v>
      </c>
      <c r="AH527" t="str">
        <f>""</f>
        <v/>
      </c>
      <c r="AI527">
        <v>0</v>
      </c>
      <c r="AJ527" t="str">
        <f>""</f>
        <v/>
      </c>
      <c r="AK527">
        <v>0</v>
      </c>
      <c r="AL527" t="str">
        <f>""</f>
        <v/>
      </c>
      <c r="AM527">
        <v>0</v>
      </c>
      <c r="AN527" t="str">
        <f>""</f>
        <v/>
      </c>
      <c r="AO527">
        <v>0</v>
      </c>
      <c r="AP527" t="str">
        <f>""</f>
        <v/>
      </c>
      <c r="AQ527">
        <v>0</v>
      </c>
      <c r="AR527" t="str">
        <f>""</f>
        <v/>
      </c>
      <c r="AS527">
        <v>0</v>
      </c>
      <c r="AT527" t="str">
        <f>""</f>
        <v/>
      </c>
      <c r="AU527" t="s">
        <v>56</v>
      </c>
      <c r="AV527" t="s">
        <v>57</v>
      </c>
      <c r="AW527">
        <v>0</v>
      </c>
      <c r="AX527" t="str">
        <f>""</f>
        <v/>
      </c>
      <c r="AY527">
        <v>2015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</row>
    <row r="528" spans="1:57" x14ac:dyDescent="0.2">
      <c r="A528">
        <v>1815701750</v>
      </c>
      <c r="B528" t="s">
        <v>582</v>
      </c>
      <c r="C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 t="str">
        <f>""</f>
        <v/>
      </c>
      <c r="AA528">
        <v>0</v>
      </c>
      <c r="AB528" t="str">
        <f>""</f>
        <v/>
      </c>
      <c r="AC528">
        <v>0</v>
      </c>
      <c r="AD528" t="str">
        <f>""</f>
        <v/>
      </c>
      <c r="AE528">
        <v>0</v>
      </c>
      <c r="AF528" t="str">
        <f>""</f>
        <v/>
      </c>
      <c r="AG528">
        <v>0</v>
      </c>
      <c r="AH528" t="str">
        <f>""</f>
        <v/>
      </c>
      <c r="AI528">
        <v>0</v>
      </c>
      <c r="AJ528" t="str">
        <f>""</f>
        <v/>
      </c>
      <c r="AK528">
        <v>0</v>
      </c>
      <c r="AL528" t="str">
        <f>""</f>
        <v/>
      </c>
      <c r="AM528">
        <v>0</v>
      </c>
      <c r="AN528" t="str">
        <f>""</f>
        <v/>
      </c>
      <c r="AO528">
        <v>0</v>
      </c>
      <c r="AP528" t="str">
        <f>""</f>
        <v/>
      </c>
      <c r="AQ528">
        <v>0</v>
      </c>
      <c r="AR528" t="str">
        <f>""</f>
        <v/>
      </c>
      <c r="AS528">
        <v>0</v>
      </c>
      <c r="AT528" t="str">
        <f>""</f>
        <v/>
      </c>
      <c r="AU528" t="s">
        <v>56</v>
      </c>
      <c r="AV528" t="s">
        <v>57</v>
      </c>
      <c r="AW528">
        <v>0</v>
      </c>
      <c r="AX528" t="str">
        <f>""</f>
        <v/>
      </c>
      <c r="AY528">
        <v>2015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</row>
    <row r="529" spans="1:57" x14ac:dyDescent="0.2">
      <c r="A529">
        <v>1815701780</v>
      </c>
      <c r="B529" t="s">
        <v>583</v>
      </c>
      <c r="C529" s="2">
        <v>55000</v>
      </c>
      <c r="D529" s="2"/>
      <c r="E529" s="2"/>
      <c r="F529" s="2"/>
      <c r="G529" s="1">
        <v>99259.7</v>
      </c>
      <c r="H529" s="1">
        <v>19444.240000000002</v>
      </c>
      <c r="I529" s="1">
        <v>118703.94</v>
      </c>
      <c r="J529" s="1">
        <v>-63703.94</v>
      </c>
      <c r="K529">
        <v>215.82</v>
      </c>
      <c r="L529" s="2">
        <v>55000</v>
      </c>
      <c r="M529" s="1">
        <v>99259.7</v>
      </c>
      <c r="N529" s="1">
        <v>19444.240000000002</v>
      </c>
      <c r="O529" s="1">
        <v>118703.94</v>
      </c>
      <c r="P529" s="1">
        <v>-63703.94</v>
      </c>
      <c r="Q529">
        <v>215.82</v>
      </c>
      <c r="R529">
        <v>0</v>
      </c>
      <c r="S529">
        <v>0</v>
      </c>
      <c r="T529">
        <v>0</v>
      </c>
      <c r="U529" s="2">
        <v>55000</v>
      </c>
      <c r="V529" s="1">
        <v>-63703.94</v>
      </c>
      <c r="W529" s="2">
        <v>55000</v>
      </c>
      <c r="X529" s="1">
        <v>-63703.94</v>
      </c>
      <c r="Y529">
        <v>0</v>
      </c>
      <c r="Z529" t="str">
        <f>""</f>
        <v/>
      </c>
      <c r="AA529">
        <v>0</v>
      </c>
      <c r="AB529" t="str">
        <f>""</f>
        <v/>
      </c>
      <c r="AC529">
        <v>0</v>
      </c>
      <c r="AD529" t="str">
        <f>""</f>
        <v/>
      </c>
      <c r="AE529">
        <v>0</v>
      </c>
      <c r="AF529" t="str">
        <f>""</f>
        <v/>
      </c>
      <c r="AG529">
        <v>0</v>
      </c>
      <c r="AH529" t="str">
        <f>""</f>
        <v/>
      </c>
      <c r="AI529">
        <v>0</v>
      </c>
      <c r="AJ529" t="str">
        <f>""</f>
        <v/>
      </c>
      <c r="AK529">
        <v>0</v>
      </c>
      <c r="AL529" t="str">
        <f>""</f>
        <v/>
      </c>
      <c r="AM529">
        <v>0</v>
      </c>
      <c r="AN529" t="str">
        <f>""</f>
        <v/>
      </c>
      <c r="AO529">
        <v>0</v>
      </c>
      <c r="AP529" t="str">
        <f>""</f>
        <v/>
      </c>
      <c r="AQ529">
        <v>0</v>
      </c>
      <c r="AR529" t="str">
        <f>""</f>
        <v/>
      </c>
      <c r="AS529">
        <v>0</v>
      </c>
      <c r="AT529" t="str">
        <f>""</f>
        <v/>
      </c>
      <c r="AU529" t="s">
        <v>56</v>
      </c>
      <c r="AV529" t="s">
        <v>57</v>
      </c>
      <c r="AW529">
        <v>0</v>
      </c>
      <c r="AX529" t="str">
        <f>""</f>
        <v/>
      </c>
      <c r="AY529">
        <v>2015</v>
      </c>
      <c r="AZ529">
        <v>0</v>
      </c>
      <c r="BA529">
        <v>0</v>
      </c>
      <c r="BB529">
        <v>19444</v>
      </c>
      <c r="BC529">
        <v>0</v>
      </c>
      <c r="BD529">
        <v>0</v>
      </c>
      <c r="BE529">
        <v>0</v>
      </c>
    </row>
    <row r="530" spans="1:57" x14ac:dyDescent="0.2">
      <c r="A530">
        <v>1815702110</v>
      </c>
      <c r="B530" t="s">
        <v>584</v>
      </c>
      <c r="C530" s="2">
        <v>7670000</v>
      </c>
      <c r="D530" s="2"/>
      <c r="E530" s="2"/>
      <c r="F530" s="2"/>
      <c r="G530" s="1">
        <v>7630174.5599999996</v>
      </c>
      <c r="H530">
        <v>0</v>
      </c>
      <c r="I530" s="1">
        <v>7630174.5599999996</v>
      </c>
      <c r="J530" s="1">
        <v>39825.440000000002</v>
      </c>
      <c r="K530">
        <v>99.48</v>
      </c>
      <c r="L530" s="2">
        <v>7670000</v>
      </c>
      <c r="M530" s="1">
        <v>7630174.5599999996</v>
      </c>
      <c r="N530">
        <v>0</v>
      </c>
      <c r="O530" s="1">
        <v>7630174.5599999996</v>
      </c>
      <c r="P530" s="1">
        <v>39825.440000000002</v>
      </c>
      <c r="Q530">
        <v>99.48</v>
      </c>
      <c r="R530">
        <v>0</v>
      </c>
      <c r="S530">
        <v>0</v>
      </c>
      <c r="T530">
        <v>0</v>
      </c>
      <c r="U530" s="2">
        <v>7670000</v>
      </c>
      <c r="V530" s="1">
        <v>39825.440000000002</v>
      </c>
      <c r="W530" s="2">
        <v>7670000</v>
      </c>
      <c r="X530" s="1">
        <v>39825.440000000002</v>
      </c>
      <c r="Y530">
        <v>0</v>
      </c>
      <c r="Z530" t="str">
        <f>""</f>
        <v/>
      </c>
      <c r="AA530">
        <v>0</v>
      </c>
      <c r="AB530" t="str">
        <f>""</f>
        <v/>
      </c>
      <c r="AC530">
        <v>0</v>
      </c>
      <c r="AD530" t="str">
        <f>""</f>
        <v/>
      </c>
      <c r="AE530">
        <v>0</v>
      </c>
      <c r="AF530" t="str">
        <f>""</f>
        <v/>
      </c>
      <c r="AG530">
        <v>0</v>
      </c>
      <c r="AH530" t="str">
        <f>""</f>
        <v/>
      </c>
      <c r="AI530">
        <v>0</v>
      </c>
      <c r="AJ530" t="str">
        <f>""</f>
        <v/>
      </c>
      <c r="AK530">
        <v>0</v>
      </c>
      <c r="AL530" t="str">
        <f>""</f>
        <v/>
      </c>
      <c r="AM530">
        <v>0</v>
      </c>
      <c r="AN530" t="str">
        <f>""</f>
        <v/>
      </c>
      <c r="AO530">
        <v>0</v>
      </c>
      <c r="AP530" t="str">
        <f>""</f>
        <v/>
      </c>
      <c r="AQ530">
        <v>0</v>
      </c>
      <c r="AR530" t="str">
        <f>""</f>
        <v/>
      </c>
      <c r="AS530">
        <v>0</v>
      </c>
      <c r="AT530" t="str">
        <f>""</f>
        <v/>
      </c>
      <c r="AU530" t="s">
        <v>56</v>
      </c>
      <c r="AV530" t="s">
        <v>57</v>
      </c>
      <c r="AW530">
        <v>0</v>
      </c>
      <c r="AX530" t="str">
        <f>""</f>
        <v/>
      </c>
      <c r="AY530">
        <v>2015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</row>
    <row r="531" spans="1:57" x14ac:dyDescent="0.2">
      <c r="A531">
        <v>1815702431</v>
      </c>
      <c r="B531" t="s">
        <v>585</v>
      </c>
      <c r="C531" s="2">
        <v>109000</v>
      </c>
      <c r="D531" s="2"/>
      <c r="E531" s="2"/>
      <c r="F531" s="2"/>
      <c r="G531" s="1">
        <v>72817.929999999993</v>
      </c>
      <c r="H531">
        <v>0</v>
      </c>
      <c r="I531" s="1">
        <v>72817.929999999993</v>
      </c>
      <c r="J531" s="1">
        <v>36182.07</v>
      </c>
      <c r="K531">
        <v>66.8</v>
      </c>
      <c r="L531" s="2">
        <v>109000</v>
      </c>
      <c r="M531" s="1">
        <v>72817.929999999993</v>
      </c>
      <c r="N531">
        <v>0</v>
      </c>
      <c r="O531" s="1">
        <v>72817.929999999993</v>
      </c>
      <c r="P531" s="1">
        <v>36182.07</v>
      </c>
      <c r="Q531">
        <v>66.8</v>
      </c>
      <c r="R531">
        <v>0</v>
      </c>
      <c r="S531">
        <v>0</v>
      </c>
      <c r="T531">
        <v>0</v>
      </c>
      <c r="U531" s="2">
        <v>109000</v>
      </c>
      <c r="V531" s="1">
        <v>36182.07</v>
      </c>
      <c r="W531" s="2">
        <v>109000</v>
      </c>
      <c r="X531" s="1">
        <v>36182.07</v>
      </c>
      <c r="Y531">
        <v>0</v>
      </c>
      <c r="Z531" t="str">
        <f>""</f>
        <v/>
      </c>
      <c r="AA531">
        <v>0</v>
      </c>
      <c r="AB531" t="str">
        <f>""</f>
        <v/>
      </c>
      <c r="AC531">
        <v>0</v>
      </c>
      <c r="AD531" t="str">
        <f>""</f>
        <v/>
      </c>
      <c r="AE531">
        <v>0</v>
      </c>
      <c r="AF531" t="str">
        <f>""</f>
        <v/>
      </c>
      <c r="AG531">
        <v>0</v>
      </c>
      <c r="AH531" t="str">
        <f>""</f>
        <v/>
      </c>
      <c r="AI531">
        <v>0</v>
      </c>
      <c r="AJ531" t="str">
        <f>""</f>
        <v/>
      </c>
      <c r="AK531">
        <v>0</v>
      </c>
      <c r="AL531" t="str">
        <f>""</f>
        <v/>
      </c>
      <c r="AM531">
        <v>0</v>
      </c>
      <c r="AN531" t="str">
        <f>""</f>
        <v/>
      </c>
      <c r="AO531">
        <v>0</v>
      </c>
      <c r="AP531" t="str">
        <f>""</f>
        <v/>
      </c>
      <c r="AQ531">
        <v>0</v>
      </c>
      <c r="AR531" t="str">
        <f>""</f>
        <v/>
      </c>
      <c r="AS531">
        <v>0</v>
      </c>
      <c r="AT531" t="str">
        <f>""</f>
        <v/>
      </c>
      <c r="AU531" t="s">
        <v>56</v>
      </c>
      <c r="AV531" t="s">
        <v>57</v>
      </c>
      <c r="AW531">
        <v>0</v>
      </c>
      <c r="AX531" t="str">
        <f>""</f>
        <v/>
      </c>
      <c r="AY531">
        <v>2015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</row>
    <row r="532" spans="1:57" x14ac:dyDescent="0.2">
      <c r="A532">
        <v>1815702432</v>
      </c>
      <c r="B532" t="s">
        <v>586</v>
      </c>
      <c r="C532" s="2">
        <v>25000</v>
      </c>
      <c r="D532" s="2"/>
      <c r="E532" s="2"/>
      <c r="F532" s="2"/>
      <c r="G532" s="1">
        <v>19674.62</v>
      </c>
      <c r="H532">
        <v>0</v>
      </c>
      <c r="I532" s="1">
        <v>19674.62</v>
      </c>
      <c r="J532" s="1">
        <v>5325.38</v>
      </c>
      <c r="K532">
        <v>78.69</v>
      </c>
      <c r="L532" s="2">
        <v>25000</v>
      </c>
      <c r="M532" s="1">
        <v>19674.62</v>
      </c>
      <c r="N532">
        <v>0</v>
      </c>
      <c r="O532" s="1">
        <v>19674.62</v>
      </c>
      <c r="P532" s="1">
        <v>5325.38</v>
      </c>
      <c r="Q532">
        <v>78.69</v>
      </c>
      <c r="R532">
        <v>0</v>
      </c>
      <c r="S532">
        <v>0</v>
      </c>
      <c r="T532">
        <v>0</v>
      </c>
      <c r="U532" s="2">
        <v>25000</v>
      </c>
      <c r="V532" s="1">
        <v>5325.38</v>
      </c>
      <c r="W532" s="2">
        <v>25000</v>
      </c>
      <c r="X532" s="1">
        <v>5325.38</v>
      </c>
      <c r="Y532">
        <v>0</v>
      </c>
      <c r="Z532" t="str">
        <f>""</f>
        <v/>
      </c>
      <c r="AA532">
        <v>0</v>
      </c>
      <c r="AB532" t="str">
        <f>""</f>
        <v/>
      </c>
      <c r="AC532">
        <v>0</v>
      </c>
      <c r="AD532" t="str">
        <f>""</f>
        <v/>
      </c>
      <c r="AE532">
        <v>0</v>
      </c>
      <c r="AF532" t="str">
        <f>""</f>
        <v/>
      </c>
      <c r="AG532">
        <v>0</v>
      </c>
      <c r="AH532" t="str">
        <f>""</f>
        <v/>
      </c>
      <c r="AI532">
        <v>0</v>
      </c>
      <c r="AJ532" t="str">
        <f>""</f>
        <v/>
      </c>
      <c r="AK532">
        <v>0</v>
      </c>
      <c r="AL532" t="str">
        <f>""</f>
        <v/>
      </c>
      <c r="AM532">
        <v>0</v>
      </c>
      <c r="AN532" t="str">
        <f>""</f>
        <v/>
      </c>
      <c r="AO532">
        <v>0</v>
      </c>
      <c r="AP532" t="str">
        <f>""</f>
        <v/>
      </c>
      <c r="AQ532">
        <v>0</v>
      </c>
      <c r="AR532" t="str">
        <f>""</f>
        <v/>
      </c>
      <c r="AS532">
        <v>0</v>
      </c>
      <c r="AT532" t="str">
        <f>""</f>
        <v/>
      </c>
      <c r="AU532" t="s">
        <v>56</v>
      </c>
      <c r="AV532" t="s">
        <v>57</v>
      </c>
      <c r="AW532">
        <v>0</v>
      </c>
      <c r="AX532" t="str">
        <f>""</f>
        <v/>
      </c>
      <c r="AY532">
        <v>2015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</row>
    <row r="533" spans="1:57" x14ac:dyDescent="0.2">
      <c r="A533">
        <v>1815702440</v>
      </c>
      <c r="B533" t="s">
        <v>502</v>
      </c>
      <c r="C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 t="str">
        <f>""</f>
        <v/>
      </c>
      <c r="AA533">
        <v>0</v>
      </c>
      <c r="AB533" t="str">
        <f>""</f>
        <v/>
      </c>
      <c r="AC533">
        <v>0</v>
      </c>
      <c r="AD533" t="str">
        <f>""</f>
        <v/>
      </c>
      <c r="AE533">
        <v>0</v>
      </c>
      <c r="AF533" t="str">
        <f>""</f>
        <v/>
      </c>
      <c r="AG533">
        <v>0</v>
      </c>
      <c r="AH533" t="str">
        <f>""</f>
        <v/>
      </c>
      <c r="AI533">
        <v>0</v>
      </c>
      <c r="AJ533" t="str">
        <f>""</f>
        <v/>
      </c>
      <c r="AK533">
        <v>0</v>
      </c>
      <c r="AL533" t="str">
        <f>""</f>
        <v/>
      </c>
      <c r="AM533">
        <v>0</v>
      </c>
      <c r="AN533" t="str">
        <f>""</f>
        <v/>
      </c>
      <c r="AO533">
        <v>0</v>
      </c>
      <c r="AP533" t="str">
        <f>""</f>
        <v/>
      </c>
      <c r="AQ533">
        <v>0</v>
      </c>
      <c r="AR533" t="str">
        <f>""</f>
        <v/>
      </c>
      <c r="AS533">
        <v>0</v>
      </c>
      <c r="AT533" t="str">
        <f>""</f>
        <v/>
      </c>
      <c r="AU533" t="s">
        <v>56</v>
      </c>
      <c r="AV533" t="s">
        <v>57</v>
      </c>
      <c r="AW533">
        <v>0</v>
      </c>
      <c r="AX533" t="str">
        <f>""</f>
        <v/>
      </c>
      <c r="AY533">
        <v>2015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</row>
    <row r="534" spans="1:57" x14ac:dyDescent="0.2">
      <c r="A534">
        <v>1815702450</v>
      </c>
      <c r="B534" t="s">
        <v>579</v>
      </c>
      <c r="C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 t="str">
        <f>""</f>
        <v/>
      </c>
      <c r="AA534">
        <v>0</v>
      </c>
      <c r="AB534" t="str">
        <f>""</f>
        <v/>
      </c>
      <c r="AC534">
        <v>0</v>
      </c>
      <c r="AD534" t="str">
        <f>""</f>
        <v/>
      </c>
      <c r="AE534">
        <v>0</v>
      </c>
      <c r="AF534" t="str">
        <f>""</f>
        <v/>
      </c>
      <c r="AG534">
        <v>0</v>
      </c>
      <c r="AH534" t="str">
        <f>""</f>
        <v/>
      </c>
      <c r="AI534">
        <v>0</v>
      </c>
      <c r="AJ534" t="str">
        <f>""</f>
        <v/>
      </c>
      <c r="AK534">
        <v>0</v>
      </c>
      <c r="AL534" t="str">
        <f>""</f>
        <v/>
      </c>
      <c r="AM534">
        <v>0</v>
      </c>
      <c r="AN534" t="str">
        <f>""</f>
        <v/>
      </c>
      <c r="AO534">
        <v>0</v>
      </c>
      <c r="AP534" t="str">
        <f>""</f>
        <v/>
      </c>
      <c r="AQ534">
        <v>0</v>
      </c>
      <c r="AR534" t="str">
        <f>""</f>
        <v/>
      </c>
      <c r="AS534">
        <v>0</v>
      </c>
      <c r="AT534" t="str">
        <f>""</f>
        <v/>
      </c>
      <c r="AU534" t="s">
        <v>56</v>
      </c>
      <c r="AV534" t="s">
        <v>57</v>
      </c>
      <c r="AW534">
        <v>0</v>
      </c>
      <c r="AX534" t="str">
        <f>""</f>
        <v/>
      </c>
      <c r="AY534">
        <v>2015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</row>
    <row r="535" spans="1:57" x14ac:dyDescent="0.2">
      <c r="A535">
        <v>1815702540</v>
      </c>
      <c r="B535" t="s">
        <v>587</v>
      </c>
      <c r="C535" s="2">
        <v>1000</v>
      </c>
      <c r="D535" s="2"/>
      <c r="E535" s="2"/>
      <c r="F535" s="2"/>
      <c r="G535">
        <v>948.27</v>
      </c>
      <c r="H535">
        <v>0</v>
      </c>
      <c r="I535">
        <v>948.27</v>
      </c>
      <c r="J535">
        <v>51.73</v>
      </c>
      <c r="K535">
        <v>94.82</v>
      </c>
      <c r="L535" s="2">
        <v>1000</v>
      </c>
      <c r="M535">
        <v>948.27</v>
      </c>
      <c r="N535">
        <v>0</v>
      </c>
      <c r="O535">
        <v>948.27</v>
      </c>
      <c r="P535">
        <v>51.73</v>
      </c>
      <c r="Q535">
        <v>94.82</v>
      </c>
      <c r="R535">
        <v>0</v>
      </c>
      <c r="S535">
        <v>0</v>
      </c>
      <c r="T535">
        <v>0</v>
      </c>
      <c r="U535" s="2">
        <v>1000</v>
      </c>
      <c r="V535">
        <v>51.73</v>
      </c>
      <c r="W535" s="2">
        <v>1000</v>
      </c>
      <c r="X535">
        <v>51.73</v>
      </c>
      <c r="Y535">
        <v>0</v>
      </c>
      <c r="Z535" t="str">
        <f>""</f>
        <v/>
      </c>
      <c r="AA535">
        <v>0</v>
      </c>
      <c r="AB535" t="str">
        <f>""</f>
        <v/>
      </c>
      <c r="AC535">
        <v>0</v>
      </c>
      <c r="AD535" t="str">
        <f>""</f>
        <v/>
      </c>
      <c r="AE535">
        <v>0</v>
      </c>
      <c r="AF535" t="str">
        <f>""</f>
        <v/>
      </c>
      <c r="AG535">
        <v>0</v>
      </c>
      <c r="AH535" t="str">
        <f>""</f>
        <v/>
      </c>
      <c r="AI535">
        <v>0</v>
      </c>
      <c r="AJ535" t="str">
        <f>""</f>
        <v/>
      </c>
      <c r="AK535">
        <v>0</v>
      </c>
      <c r="AL535" t="str">
        <f>""</f>
        <v/>
      </c>
      <c r="AM535">
        <v>0</v>
      </c>
      <c r="AN535" t="str">
        <f>""</f>
        <v/>
      </c>
      <c r="AO535">
        <v>0</v>
      </c>
      <c r="AP535" t="str">
        <f>""</f>
        <v/>
      </c>
      <c r="AQ535">
        <v>0</v>
      </c>
      <c r="AR535" t="str">
        <f>""</f>
        <v/>
      </c>
      <c r="AS535">
        <v>0</v>
      </c>
      <c r="AT535" t="str">
        <f>""</f>
        <v/>
      </c>
      <c r="AU535" t="s">
        <v>56</v>
      </c>
      <c r="AV535" t="s">
        <v>57</v>
      </c>
      <c r="AW535">
        <v>0</v>
      </c>
      <c r="AX535" t="str">
        <f>""</f>
        <v/>
      </c>
      <c r="AY535">
        <v>2015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</row>
    <row r="536" spans="1:57" x14ac:dyDescent="0.2">
      <c r="A536">
        <v>1815702560</v>
      </c>
      <c r="B536" t="s">
        <v>588</v>
      </c>
      <c r="C536" s="2">
        <v>14000</v>
      </c>
      <c r="D536" s="2"/>
      <c r="E536" s="2"/>
      <c r="F536" s="2"/>
      <c r="G536" s="1">
        <v>16176</v>
      </c>
      <c r="H536">
        <v>0</v>
      </c>
      <c r="I536" s="1">
        <v>16176</v>
      </c>
      <c r="J536" s="1">
        <v>-2176</v>
      </c>
      <c r="K536">
        <v>115.54</v>
      </c>
      <c r="L536" s="2">
        <v>14000</v>
      </c>
      <c r="M536" s="1">
        <v>16176</v>
      </c>
      <c r="N536">
        <v>0</v>
      </c>
      <c r="O536" s="1">
        <v>16176</v>
      </c>
      <c r="P536" s="1">
        <v>-2176</v>
      </c>
      <c r="Q536">
        <v>115.54</v>
      </c>
      <c r="R536">
        <v>0</v>
      </c>
      <c r="S536">
        <v>0</v>
      </c>
      <c r="T536">
        <v>0</v>
      </c>
      <c r="U536" s="2">
        <v>14000</v>
      </c>
      <c r="V536" s="1">
        <v>-2176</v>
      </c>
      <c r="W536" s="2">
        <v>14000</v>
      </c>
      <c r="X536" s="1">
        <v>-2176</v>
      </c>
      <c r="Y536">
        <v>0</v>
      </c>
      <c r="Z536" t="str">
        <f>""</f>
        <v/>
      </c>
      <c r="AA536">
        <v>0</v>
      </c>
      <c r="AB536" t="str">
        <f>""</f>
        <v/>
      </c>
      <c r="AC536">
        <v>0</v>
      </c>
      <c r="AD536" t="str">
        <f>""</f>
        <v/>
      </c>
      <c r="AE536">
        <v>0</v>
      </c>
      <c r="AF536" t="str">
        <f>""</f>
        <v/>
      </c>
      <c r="AG536">
        <v>0</v>
      </c>
      <c r="AH536" t="str">
        <f>""</f>
        <v/>
      </c>
      <c r="AI536">
        <v>0</v>
      </c>
      <c r="AJ536" t="str">
        <f>""</f>
        <v/>
      </c>
      <c r="AK536">
        <v>0</v>
      </c>
      <c r="AL536" t="str">
        <f>""</f>
        <v/>
      </c>
      <c r="AM536">
        <v>0</v>
      </c>
      <c r="AN536" t="str">
        <f>""</f>
        <v/>
      </c>
      <c r="AO536">
        <v>0</v>
      </c>
      <c r="AP536" t="str">
        <f>""</f>
        <v/>
      </c>
      <c r="AQ536">
        <v>0</v>
      </c>
      <c r="AR536" t="str">
        <f>""</f>
        <v/>
      </c>
      <c r="AS536">
        <v>0</v>
      </c>
      <c r="AT536" t="str">
        <f>""</f>
        <v/>
      </c>
      <c r="AU536" t="s">
        <v>56</v>
      </c>
      <c r="AV536" t="s">
        <v>57</v>
      </c>
      <c r="AW536">
        <v>0</v>
      </c>
      <c r="AX536" t="str">
        <f>""</f>
        <v/>
      </c>
      <c r="AY536">
        <v>2015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</row>
    <row r="537" spans="1:57" x14ac:dyDescent="0.2">
      <c r="A537">
        <v>1815702720</v>
      </c>
      <c r="B537" t="s">
        <v>589</v>
      </c>
      <c r="C537" s="2">
        <v>11000</v>
      </c>
      <c r="D537" s="2"/>
      <c r="E537" s="2"/>
      <c r="F537" s="2"/>
      <c r="G537" s="1">
        <v>10075</v>
      </c>
      <c r="H537">
        <v>0</v>
      </c>
      <c r="I537" s="1">
        <v>10075</v>
      </c>
      <c r="J537">
        <v>925</v>
      </c>
      <c r="K537">
        <v>91.59</v>
      </c>
      <c r="L537" s="2">
        <v>11000</v>
      </c>
      <c r="M537" s="1">
        <v>10075</v>
      </c>
      <c r="N537">
        <v>0</v>
      </c>
      <c r="O537" s="1">
        <v>10075</v>
      </c>
      <c r="P537">
        <v>925</v>
      </c>
      <c r="Q537">
        <v>91.59</v>
      </c>
      <c r="R537">
        <v>0</v>
      </c>
      <c r="S537">
        <v>0</v>
      </c>
      <c r="T537">
        <v>0</v>
      </c>
      <c r="U537" s="2">
        <v>11000</v>
      </c>
      <c r="V537">
        <v>925</v>
      </c>
      <c r="W537" s="2">
        <v>11000</v>
      </c>
      <c r="X537">
        <v>925</v>
      </c>
      <c r="Y537">
        <v>0</v>
      </c>
      <c r="Z537" t="str">
        <f>""</f>
        <v/>
      </c>
      <c r="AA537">
        <v>0</v>
      </c>
      <c r="AB537" t="str">
        <f>""</f>
        <v/>
      </c>
      <c r="AC537">
        <v>0</v>
      </c>
      <c r="AD537" t="str">
        <f>""</f>
        <v/>
      </c>
      <c r="AE537">
        <v>0</v>
      </c>
      <c r="AF537" t="str">
        <f>""</f>
        <v/>
      </c>
      <c r="AG537">
        <v>0</v>
      </c>
      <c r="AH537" t="str">
        <f>""</f>
        <v/>
      </c>
      <c r="AI537">
        <v>0</v>
      </c>
      <c r="AJ537" t="str">
        <f>""</f>
        <v/>
      </c>
      <c r="AK537">
        <v>0</v>
      </c>
      <c r="AL537" t="str">
        <f>""</f>
        <v/>
      </c>
      <c r="AM537">
        <v>0</v>
      </c>
      <c r="AN537" t="str">
        <f>""</f>
        <v/>
      </c>
      <c r="AO537">
        <v>0</v>
      </c>
      <c r="AP537" t="str">
        <f>""</f>
        <v/>
      </c>
      <c r="AQ537">
        <v>0</v>
      </c>
      <c r="AR537" t="str">
        <f>""</f>
        <v/>
      </c>
      <c r="AS537">
        <v>0</v>
      </c>
      <c r="AT537" t="str">
        <f>""</f>
        <v/>
      </c>
      <c r="AU537" t="s">
        <v>56</v>
      </c>
      <c r="AV537" t="s">
        <v>57</v>
      </c>
      <c r="AW537">
        <v>0</v>
      </c>
      <c r="AX537" t="str">
        <f>""</f>
        <v/>
      </c>
      <c r="AY537">
        <v>2015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</row>
    <row r="538" spans="1:57" x14ac:dyDescent="0.2">
      <c r="A538">
        <v>1815702750</v>
      </c>
      <c r="B538" t="s">
        <v>590</v>
      </c>
      <c r="C538">
        <v>0</v>
      </c>
      <c r="G538">
        <v>0</v>
      </c>
      <c r="H538" s="1">
        <v>8892</v>
      </c>
      <c r="I538" s="1">
        <v>8892</v>
      </c>
      <c r="J538" s="1">
        <v>-8892</v>
      </c>
      <c r="K538">
        <v>0</v>
      </c>
      <c r="L538">
        <v>0</v>
      </c>
      <c r="M538">
        <v>0</v>
      </c>
      <c r="N538" s="1">
        <v>8892</v>
      </c>
      <c r="O538" s="1">
        <v>8892</v>
      </c>
      <c r="P538" s="1">
        <v>-8892</v>
      </c>
      <c r="Q538">
        <v>0</v>
      </c>
      <c r="R538">
        <v>0</v>
      </c>
      <c r="S538">
        <v>0</v>
      </c>
      <c r="T538">
        <v>0</v>
      </c>
      <c r="U538">
        <v>0</v>
      </c>
      <c r="V538" s="1">
        <v>-8892</v>
      </c>
      <c r="W538">
        <v>0</v>
      </c>
      <c r="X538" s="1">
        <v>-8892</v>
      </c>
      <c r="Y538">
        <v>0</v>
      </c>
      <c r="Z538" t="str">
        <f>""</f>
        <v/>
      </c>
      <c r="AA538">
        <v>0</v>
      </c>
      <c r="AB538" t="str">
        <f>""</f>
        <v/>
      </c>
      <c r="AC538">
        <v>0</v>
      </c>
      <c r="AD538" t="str">
        <f>""</f>
        <v/>
      </c>
      <c r="AE538">
        <v>0</v>
      </c>
      <c r="AF538" t="str">
        <f>""</f>
        <v/>
      </c>
      <c r="AG538">
        <v>0</v>
      </c>
      <c r="AH538" t="str">
        <f>""</f>
        <v/>
      </c>
      <c r="AI538">
        <v>0</v>
      </c>
      <c r="AJ538" t="str">
        <f>""</f>
        <v/>
      </c>
      <c r="AK538">
        <v>0</v>
      </c>
      <c r="AL538" t="str">
        <f>""</f>
        <v/>
      </c>
      <c r="AM538">
        <v>0</v>
      </c>
      <c r="AN538" t="str">
        <f>""</f>
        <v/>
      </c>
      <c r="AO538">
        <v>0</v>
      </c>
      <c r="AP538" t="str">
        <f>""</f>
        <v/>
      </c>
      <c r="AQ538">
        <v>0</v>
      </c>
      <c r="AR538" t="str">
        <f>""</f>
        <v/>
      </c>
      <c r="AS538">
        <v>0</v>
      </c>
      <c r="AT538" t="str">
        <f>""</f>
        <v/>
      </c>
      <c r="AU538" t="s">
        <v>56</v>
      </c>
      <c r="AV538" t="s">
        <v>57</v>
      </c>
      <c r="AW538">
        <v>0</v>
      </c>
      <c r="AX538" t="str">
        <f>""</f>
        <v/>
      </c>
      <c r="AY538">
        <v>2015</v>
      </c>
      <c r="AZ538">
        <v>0</v>
      </c>
      <c r="BA538">
        <v>0</v>
      </c>
      <c r="BB538">
        <v>8892</v>
      </c>
      <c r="BC538">
        <v>0</v>
      </c>
      <c r="BD538">
        <v>0</v>
      </c>
      <c r="BE538">
        <v>0</v>
      </c>
    </row>
    <row r="539" spans="1:57" x14ac:dyDescent="0.2">
      <c r="A539">
        <v>1815702780</v>
      </c>
      <c r="B539" t="s">
        <v>591</v>
      </c>
      <c r="C539" s="2">
        <v>106000</v>
      </c>
      <c r="D539" s="2"/>
      <c r="E539" s="2"/>
      <c r="F539" s="2"/>
      <c r="G539" s="1">
        <v>71664.2</v>
      </c>
      <c r="H539" s="1">
        <v>11800</v>
      </c>
      <c r="I539" s="1">
        <v>83464.2</v>
      </c>
      <c r="J539" s="1">
        <v>22535.8</v>
      </c>
      <c r="K539">
        <v>78.73</v>
      </c>
      <c r="L539" s="2">
        <v>106000</v>
      </c>
      <c r="M539" s="1">
        <v>71664.2</v>
      </c>
      <c r="N539" s="1">
        <v>11800</v>
      </c>
      <c r="O539" s="1">
        <v>83464.2</v>
      </c>
      <c r="P539" s="1">
        <v>22535.8</v>
      </c>
      <c r="Q539">
        <v>78.73</v>
      </c>
      <c r="R539">
        <v>0</v>
      </c>
      <c r="S539">
        <v>0</v>
      </c>
      <c r="T539">
        <v>0</v>
      </c>
      <c r="U539" s="2">
        <v>106000</v>
      </c>
      <c r="V539" s="1">
        <v>22535.8</v>
      </c>
      <c r="W539" s="2">
        <v>106000</v>
      </c>
      <c r="X539" s="1">
        <v>22535.8</v>
      </c>
      <c r="Y539">
        <v>0</v>
      </c>
      <c r="Z539" t="str">
        <f>""</f>
        <v/>
      </c>
      <c r="AA539">
        <v>0</v>
      </c>
      <c r="AB539" t="str">
        <f>""</f>
        <v/>
      </c>
      <c r="AC539">
        <v>0</v>
      </c>
      <c r="AD539" t="str">
        <f>""</f>
        <v/>
      </c>
      <c r="AE539">
        <v>0</v>
      </c>
      <c r="AF539" t="str">
        <f>""</f>
        <v/>
      </c>
      <c r="AG539">
        <v>0</v>
      </c>
      <c r="AH539" t="str">
        <f>""</f>
        <v/>
      </c>
      <c r="AI539">
        <v>0</v>
      </c>
      <c r="AJ539" t="str">
        <f>""</f>
        <v/>
      </c>
      <c r="AK539">
        <v>0</v>
      </c>
      <c r="AL539" t="str">
        <f>""</f>
        <v/>
      </c>
      <c r="AM539">
        <v>0</v>
      </c>
      <c r="AN539" t="str">
        <f>""</f>
        <v/>
      </c>
      <c r="AO539">
        <v>0</v>
      </c>
      <c r="AP539" t="str">
        <f>""</f>
        <v/>
      </c>
      <c r="AQ539">
        <v>0</v>
      </c>
      <c r="AR539" t="str">
        <f>""</f>
        <v/>
      </c>
      <c r="AS539">
        <v>0</v>
      </c>
      <c r="AT539" t="str">
        <f>""</f>
        <v/>
      </c>
      <c r="AU539" t="s">
        <v>56</v>
      </c>
      <c r="AV539" t="s">
        <v>57</v>
      </c>
      <c r="AW539">
        <v>0</v>
      </c>
      <c r="AX539" t="str">
        <f>""</f>
        <v/>
      </c>
      <c r="AY539">
        <v>2015</v>
      </c>
      <c r="AZ539">
        <v>0</v>
      </c>
      <c r="BA539">
        <v>0</v>
      </c>
      <c r="BB539">
        <v>11800</v>
      </c>
      <c r="BC539">
        <v>0</v>
      </c>
      <c r="BD539">
        <v>0</v>
      </c>
      <c r="BE539">
        <v>0</v>
      </c>
    </row>
    <row r="540" spans="1:57" x14ac:dyDescent="0.2">
      <c r="A540">
        <v>1815703110</v>
      </c>
      <c r="B540" t="s">
        <v>592</v>
      </c>
      <c r="C540" s="2">
        <v>3684000</v>
      </c>
      <c r="D540" s="2"/>
      <c r="E540" s="2"/>
      <c r="F540" s="2"/>
      <c r="G540" s="1">
        <v>3770258.06</v>
      </c>
      <c r="H540">
        <v>0</v>
      </c>
      <c r="I540" s="1">
        <v>3770258.06</v>
      </c>
      <c r="J540" s="1">
        <v>-86258.06</v>
      </c>
      <c r="K540">
        <v>102.34</v>
      </c>
      <c r="L540" s="2">
        <v>3684000</v>
      </c>
      <c r="M540" s="1">
        <v>3770258.06</v>
      </c>
      <c r="N540">
        <v>0</v>
      </c>
      <c r="O540" s="1">
        <v>3770258.06</v>
      </c>
      <c r="P540" s="1">
        <v>-86258.06</v>
      </c>
      <c r="Q540">
        <v>102.34</v>
      </c>
      <c r="R540">
        <v>0</v>
      </c>
      <c r="S540">
        <v>0</v>
      </c>
      <c r="T540">
        <v>0</v>
      </c>
      <c r="U540" s="2">
        <v>3684000</v>
      </c>
      <c r="V540" s="1">
        <v>-86258.06</v>
      </c>
      <c r="W540" s="2">
        <v>3684000</v>
      </c>
      <c r="X540" s="1">
        <v>-86258.06</v>
      </c>
      <c r="Y540">
        <v>0</v>
      </c>
      <c r="Z540" t="str">
        <f>""</f>
        <v/>
      </c>
      <c r="AA540">
        <v>0</v>
      </c>
      <c r="AB540" t="str">
        <f>""</f>
        <v/>
      </c>
      <c r="AC540">
        <v>0</v>
      </c>
      <c r="AD540" t="str">
        <f>""</f>
        <v/>
      </c>
      <c r="AE540">
        <v>0</v>
      </c>
      <c r="AF540" t="str">
        <f>""</f>
        <v/>
      </c>
      <c r="AG540">
        <v>0</v>
      </c>
      <c r="AH540" t="str">
        <f>""</f>
        <v/>
      </c>
      <c r="AI540">
        <v>0</v>
      </c>
      <c r="AJ540" t="str">
        <f>""</f>
        <v/>
      </c>
      <c r="AK540">
        <v>0</v>
      </c>
      <c r="AL540" t="str">
        <f>""</f>
        <v/>
      </c>
      <c r="AM540">
        <v>0</v>
      </c>
      <c r="AN540" t="str">
        <f>""</f>
        <v/>
      </c>
      <c r="AO540">
        <v>0</v>
      </c>
      <c r="AP540" t="str">
        <f>""</f>
        <v/>
      </c>
      <c r="AQ540">
        <v>0</v>
      </c>
      <c r="AR540" t="str">
        <f>""</f>
        <v/>
      </c>
      <c r="AS540">
        <v>0</v>
      </c>
      <c r="AT540" t="str">
        <f>""</f>
        <v/>
      </c>
      <c r="AU540" t="s">
        <v>56</v>
      </c>
      <c r="AV540" t="s">
        <v>57</v>
      </c>
      <c r="AW540">
        <v>0</v>
      </c>
      <c r="AX540" t="str">
        <f>""</f>
        <v/>
      </c>
      <c r="AY540">
        <v>2015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</row>
    <row r="541" spans="1:57" x14ac:dyDescent="0.2">
      <c r="A541">
        <v>1815703431</v>
      </c>
      <c r="B541" t="s">
        <v>593</v>
      </c>
      <c r="C541">
        <v>0</v>
      </c>
      <c r="G541" s="1">
        <v>20005.439999999999</v>
      </c>
      <c r="H541">
        <v>0</v>
      </c>
      <c r="I541" s="1">
        <v>20005.439999999999</v>
      </c>
      <c r="J541" s="1">
        <v>-20005.439999999999</v>
      </c>
      <c r="K541">
        <v>0</v>
      </c>
      <c r="L541">
        <v>0</v>
      </c>
      <c r="M541" s="1">
        <v>20005.439999999999</v>
      </c>
      <c r="N541">
        <v>0</v>
      </c>
      <c r="O541" s="1">
        <v>20005.439999999999</v>
      </c>
      <c r="P541" s="1">
        <v>-20005.439999999999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-20005.439999999999</v>
      </c>
      <c r="W541">
        <v>0</v>
      </c>
      <c r="X541" s="1">
        <v>-20005.439999999999</v>
      </c>
      <c r="Y541">
        <v>0</v>
      </c>
      <c r="Z541" t="str">
        <f>""</f>
        <v/>
      </c>
      <c r="AA541">
        <v>0</v>
      </c>
      <c r="AB541" t="str">
        <f>""</f>
        <v/>
      </c>
      <c r="AC541">
        <v>0</v>
      </c>
      <c r="AD541" t="str">
        <f>""</f>
        <v/>
      </c>
      <c r="AE541">
        <v>0</v>
      </c>
      <c r="AF541" t="str">
        <f>""</f>
        <v/>
      </c>
      <c r="AG541">
        <v>0</v>
      </c>
      <c r="AH541" t="str">
        <f>""</f>
        <v/>
      </c>
      <c r="AI541">
        <v>0</v>
      </c>
      <c r="AJ541" t="str">
        <f>""</f>
        <v/>
      </c>
      <c r="AK541">
        <v>0</v>
      </c>
      <c r="AL541" t="str">
        <f>""</f>
        <v/>
      </c>
      <c r="AM541">
        <v>0</v>
      </c>
      <c r="AN541" t="str">
        <f>""</f>
        <v/>
      </c>
      <c r="AO541">
        <v>0</v>
      </c>
      <c r="AP541" t="str">
        <f>""</f>
        <v/>
      </c>
      <c r="AQ541">
        <v>0</v>
      </c>
      <c r="AR541" t="str">
        <f>""</f>
        <v/>
      </c>
      <c r="AS541">
        <v>0</v>
      </c>
      <c r="AT541" t="str">
        <f>""</f>
        <v/>
      </c>
      <c r="AU541" t="s">
        <v>56</v>
      </c>
      <c r="AV541" t="s">
        <v>57</v>
      </c>
      <c r="AW541">
        <v>0</v>
      </c>
      <c r="AX541" t="str">
        <f>""</f>
        <v/>
      </c>
      <c r="AY541">
        <v>2015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</row>
    <row r="542" spans="1:57" x14ac:dyDescent="0.2">
      <c r="A542">
        <v>1815703432</v>
      </c>
      <c r="B542" t="s">
        <v>594</v>
      </c>
      <c r="C542" s="2">
        <v>23000</v>
      </c>
      <c r="D542" s="2"/>
      <c r="E542" s="2"/>
      <c r="F542" s="2"/>
      <c r="G542" s="1">
        <v>4166.1000000000004</v>
      </c>
      <c r="H542">
        <v>0</v>
      </c>
      <c r="I542" s="1">
        <v>4166.1000000000004</v>
      </c>
      <c r="J542" s="1">
        <v>18833.900000000001</v>
      </c>
      <c r="K542">
        <v>18.11</v>
      </c>
      <c r="L542" s="2">
        <v>23000</v>
      </c>
      <c r="M542" s="1">
        <v>4166.1000000000004</v>
      </c>
      <c r="N542">
        <v>0</v>
      </c>
      <c r="O542" s="1">
        <v>4166.1000000000004</v>
      </c>
      <c r="P542" s="1">
        <v>18833.900000000001</v>
      </c>
      <c r="Q542">
        <v>18.11</v>
      </c>
      <c r="R542">
        <v>0</v>
      </c>
      <c r="S542">
        <v>0</v>
      </c>
      <c r="T542">
        <v>0</v>
      </c>
      <c r="U542" s="2">
        <v>23000</v>
      </c>
      <c r="V542" s="1">
        <v>18833.900000000001</v>
      </c>
      <c r="W542" s="2">
        <v>23000</v>
      </c>
      <c r="X542" s="1">
        <v>18833.900000000001</v>
      </c>
      <c r="Y542">
        <v>0</v>
      </c>
      <c r="Z542" t="str">
        <f>""</f>
        <v/>
      </c>
      <c r="AA542">
        <v>0</v>
      </c>
      <c r="AB542" t="str">
        <f>""</f>
        <v/>
      </c>
      <c r="AC542">
        <v>0</v>
      </c>
      <c r="AD542" t="str">
        <f>""</f>
        <v/>
      </c>
      <c r="AE542">
        <v>0</v>
      </c>
      <c r="AF542" t="str">
        <f>""</f>
        <v/>
      </c>
      <c r="AG542">
        <v>0</v>
      </c>
      <c r="AH542" t="str">
        <f>""</f>
        <v/>
      </c>
      <c r="AI542">
        <v>0</v>
      </c>
      <c r="AJ542" t="str">
        <f>""</f>
        <v/>
      </c>
      <c r="AK542">
        <v>0</v>
      </c>
      <c r="AL542" t="str">
        <f>""</f>
        <v/>
      </c>
      <c r="AM542">
        <v>0</v>
      </c>
      <c r="AN542" t="str">
        <f>""</f>
        <v/>
      </c>
      <c r="AO542">
        <v>0</v>
      </c>
      <c r="AP542" t="str">
        <f>""</f>
        <v/>
      </c>
      <c r="AQ542">
        <v>0</v>
      </c>
      <c r="AR542" t="str">
        <f>""</f>
        <v/>
      </c>
      <c r="AS542">
        <v>0</v>
      </c>
      <c r="AT542" t="str">
        <f>""</f>
        <v/>
      </c>
      <c r="AU542" t="s">
        <v>56</v>
      </c>
      <c r="AV542" t="s">
        <v>57</v>
      </c>
      <c r="AW542">
        <v>0</v>
      </c>
      <c r="AX542" t="str">
        <f>""</f>
        <v/>
      </c>
      <c r="AY542">
        <v>2015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</row>
    <row r="543" spans="1:57" x14ac:dyDescent="0.2">
      <c r="A543">
        <v>1815703450</v>
      </c>
      <c r="B543" t="s">
        <v>579</v>
      </c>
      <c r="C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 t="str">
        <f>""</f>
        <v/>
      </c>
      <c r="AA543">
        <v>0</v>
      </c>
      <c r="AB543" t="str">
        <f>""</f>
        <v/>
      </c>
      <c r="AC543">
        <v>0</v>
      </c>
      <c r="AD543" t="str">
        <f>""</f>
        <v/>
      </c>
      <c r="AE543">
        <v>0</v>
      </c>
      <c r="AF543" t="str">
        <f>""</f>
        <v/>
      </c>
      <c r="AG543">
        <v>0</v>
      </c>
      <c r="AH543" t="str">
        <f>""</f>
        <v/>
      </c>
      <c r="AI543">
        <v>0</v>
      </c>
      <c r="AJ543" t="str">
        <f>""</f>
        <v/>
      </c>
      <c r="AK543">
        <v>0</v>
      </c>
      <c r="AL543" t="str">
        <f>""</f>
        <v/>
      </c>
      <c r="AM543">
        <v>0</v>
      </c>
      <c r="AN543" t="str">
        <f>""</f>
        <v/>
      </c>
      <c r="AO543">
        <v>0</v>
      </c>
      <c r="AP543" t="str">
        <f>""</f>
        <v/>
      </c>
      <c r="AQ543">
        <v>0</v>
      </c>
      <c r="AR543" t="str">
        <f>""</f>
        <v/>
      </c>
      <c r="AS543">
        <v>0</v>
      </c>
      <c r="AT543" t="str">
        <f>""</f>
        <v/>
      </c>
      <c r="AU543" t="s">
        <v>56</v>
      </c>
      <c r="AV543" t="s">
        <v>57</v>
      </c>
      <c r="AW543">
        <v>0</v>
      </c>
      <c r="AX543" t="str">
        <f>""</f>
        <v/>
      </c>
      <c r="AY543">
        <v>2015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</row>
    <row r="544" spans="1:57" x14ac:dyDescent="0.2">
      <c r="A544">
        <v>1815703540</v>
      </c>
      <c r="B544" t="s">
        <v>595</v>
      </c>
      <c r="C544">
        <v>0</v>
      </c>
      <c r="G544" s="1">
        <v>2471.88</v>
      </c>
      <c r="H544">
        <v>0</v>
      </c>
      <c r="I544" s="1">
        <v>2471.88</v>
      </c>
      <c r="J544" s="1">
        <v>-2471.88</v>
      </c>
      <c r="K544">
        <v>0</v>
      </c>
      <c r="L544">
        <v>0</v>
      </c>
      <c r="M544" s="1">
        <v>2471.88</v>
      </c>
      <c r="N544">
        <v>0</v>
      </c>
      <c r="O544" s="1">
        <v>2471.88</v>
      </c>
      <c r="P544" s="1">
        <v>-2471.88</v>
      </c>
      <c r="Q544">
        <v>0</v>
      </c>
      <c r="R544">
        <v>0</v>
      </c>
      <c r="S544">
        <v>0</v>
      </c>
      <c r="T544">
        <v>0</v>
      </c>
      <c r="U544">
        <v>0</v>
      </c>
      <c r="V544" s="1">
        <v>-2471.88</v>
      </c>
      <c r="W544">
        <v>0</v>
      </c>
      <c r="X544" s="1">
        <v>-2471.88</v>
      </c>
      <c r="Y544">
        <v>0</v>
      </c>
      <c r="Z544" t="str">
        <f>""</f>
        <v/>
      </c>
      <c r="AA544">
        <v>0</v>
      </c>
      <c r="AB544" t="str">
        <f>""</f>
        <v/>
      </c>
      <c r="AC544">
        <v>0</v>
      </c>
      <c r="AD544" t="str">
        <f>""</f>
        <v/>
      </c>
      <c r="AE544">
        <v>0</v>
      </c>
      <c r="AF544" t="str">
        <f>""</f>
        <v/>
      </c>
      <c r="AG544">
        <v>0</v>
      </c>
      <c r="AH544" t="str">
        <f>""</f>
        <v/>
      </c>
      <c r="AI544">
        <v>0</v>
      </c>
      <c r="AJ544" t="str">
        <f>""</f>
        <v/>
      </c>
      <c r="AK544">
        <v>0</v>
      </c>
      <c r="AL544" t="str">
        <f>""</f>
        <v/>
      </c>
      <c r="AM544">
        <v>0</v>
      </c>
      <c r="AN544" t="str">
        <f>""</f>
        <v/>
      </c>
      <c r="AO544">
        <v>0</v>
      </c>
      <c r="AP544" t="str">
        <f>""</f>
        <v/>
      </c>
      <c r="AQ544">
        <v>0</v>
      </c>
      <c r="AR544" t="str">
        <f>""</f>
        <v/>
      </c>
      <c r="AS544">
        <v>0</v>
      </c>
      <c r="AT544" t="str">
        <f>""</f>
        <v/>
      </c>
      <c r="AU544" t="s">
        <v>56</v>
      </c>
      <c r="AV544" t="s">
        <v>57</v>
      </c>
      <c r="AW544">
        <v>0</v>
      </c>
      <c r="AX544" t="str">
        <f>""</f>
        <v/>
      </c>
      <c r="AY544">
        <v>2015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</row>
    <row r="545" spans="1:57" x14ac:dyDescent="0.2">
      <c r="A545">
        <v>1815703560</v>
      </c>
      <c r="B545" t="s">
        <v>596</v>
      </c>
      <c r="C545" s="2">
        <v>2000</v>
      </c>
      <c r="D545" s="2"/>
      <c r="E545" s="2"/>
      <c r="F545" s="2"/>
      <c r="G545" s="1">
        <v>10024</v>
      </c>
      <c r="H545">
        <v>0</v>
      </c>
      <c r="I545" s="1">
        <v>10024</v>
      </c>
      <c r="J545" s="1">
        <v>-8024</v>
      </c>
      <c r="K545">
        <v>501.2</v>
      </c>
      <c r="L545" s="2">
        <v>2000</v>
      </c>
      <c r="M545" s="1">
        <v>10024</v>
      </c>
      <c r="N545">
        <v>0</v>
      </c>
      <c r="O545" s="1">
        <v>10024</v>
      </c>
      <c r="P545" s="1">
        <v>-8024</v>
      </c>
      <c r="Q545">
        <v>501.2</v>
      </c>
      <c r="R545">
        <v>0</v>
      </c>
      <c r="S545">
        <v>0</v>
      </c>
      <c r="T545">
        <v>0</v>
      </c>
      <c r="U545" s="2">
        <v>2000</v>
      </c>
      <c r="V545" s="1">
        <v>-8024</v>
      </c>
      <c r="W545" s="2">
        <v>2000</v>
      </c>
      <c r="X545" s="1">
        <v>-8024</v>
      </c>
      <c r="Y545">
        <v>0</v>
      </c>
      <c r="Z545" t="str">
        <f>""</f>
        <v/>
      </c>
      <c r="AA545">
        <v>0</v>
      </c>
      <c r="AB545" t="str">
        <f>""</f>
        <v/>
      </c>
      <c r="AC545">
        <v>0</v>
      </c>
      <c r="AD545" t="str">
        <f>""</f>
        <v/>
      </c>
      <c r="AE545">
        <v>0</v>
      </c>
      <c r="AF545" t="str">
        <f>""</f>
        <v/>
      </c>
      <c r="AG545">
        <v>0</v>
      </c>
      <c r="AH545" t="str">
        <f>""</f>
        <v/>
      </c>
      <c r="AI545">
        <v>0</v>
      </c>
      <c r="AJ545" t="str">
        <f>""</f>
        <v/>
      </c>
      <c r="AK545">
        <v>0</v>
      </c>
      <c r="AL545" t="str">
        <f>""</f>
        <v/>
      </c>
      <c r="AM545">
        <v>0</v>
      </c>
      <c r="AN545" t="str">
        <f>""</f>
        <v/>
      </c>
      <c r="AO545">
        <v>0</v>
      </c>
      <c r="AP545" t="str">
        <f>""</f>
        <v/>
      </c>
      <c r="AQ545">
        <v>0</v>
      </c>
      <c r="AR545" t="str">
        <f>""</f>
        <v/>
      </c>
      <c r="AS545">
        <v>0</v>
      </c>
      <c r="AT545" t="str">
        <f>""</f>
        <v/>
      </c>
      <c r="AU545" t="s">
        <v>56</v>
      </c>
      <c r="AV545" t="s">
        <v>57</v>
      </c>
      <c r="AW545">
        <v>0</v>
      </c>
      <c r="AX545" t="str">
        <f>""</f>
        <v/>
      </c>
      <c r="AY545">
        <v>2015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</row>
    <row r="546" spans="1:57" x14ac:dyDescent="0.2">
      <c r="A546">
        <v>1815703720</v>
      </c>
      <c r="B546" t="s">
        <v>597</v>
      </c>
      <c r="C546" s="2">
        <v>23000</v>
      </c>
      <c r="D546" s="2"/>
      <c r="E546" s="2"/>
      <c r="F546" s="2"/>
      <c r="G546" s="1">
        <v>15528</v>
      </c>
      <c r="H546">
        <v>0</v>
      </c>
      <c r="I546" s="1">
        <v>15528</v>
      </c>
      <c r="J546" s="1">
        <v>7472</v>
      </c>
      <c r="K546">
        <v>67.510000000000005</v>
      </c>
      <c r="L546" s="2">
        <v>23000</v>
      </c>
      <c r="M546" s="1">
        <v>15528</v>
      </c>
      <c r="N546">
        <v>0</v>
      </c>
      <c r="O546" s="1">
        <v>15528</v>
      </c>
      <c r="P546" s="1">
        <v>7472</v>
      </c>
      <c r="Q546">
        <v>67.510000000000005</v>
      </c>
      <c r="R546">
        <v>0</v>
      </c>
      <c r="S546">
        <v>0</v>
      </c>
      <c r="T546">
        <v>0</v>
      </c>
      <c r="U546" s="2">
        <v>23000</v>
      </c>
      <c r="V546" s="1">
        <v>7472</v>
      </c>
      <c r="W546" s="2">
        <v>23000</v>
      </c>
      <c r="X546" s="1">
        <v>7472</v>
      </c>
      <c r="Y546">
        <v>0</v>
      </c>
      <c r="Z546" t="str">
        <f>""</f>
        <v/>
      </c>
      <c r="AA546">
        <v>0</v>
      </c>
      <c r="AB546" t="str">
        <f>""</f>
        <v/>
      </c>
      <c r="AC546">
        <v>0</v>
      </c>
      <c r="AD546" t="str">
        <f>""</f>
        <v/>
      </c>
      <c r="AE546">
        <v>0</v>
      </c>
      <c r="AF546" t="str">
        <f>""</f>
        <v/>
      </c>
      <c r="AG546">
        <v>0</v>
      </c>
      <c r="AH546" t="str">
        <f>""</f>
        <v/>
      </c>
      <c r="AI546">
        <v>0</v>
      </c>
      <c r="AJ546" t="str">
        <f>""</f>
        <v/>
      </c>
      <c r="AK546">
        <v>0</v>
      </c>
      <c r="AL546" t="str">
        <f>""</f>
        <v/>
      </c>
      <c r="AM546">
        <v>0</v>
      </c>
      <c r="AN546" t="str">
        <f>""</f>
        <v/>
      </c>
      <c r="AO546">
        <v>0</v>
      </c>
      <c r="AP546" t="str">
        <f>""</f>
        <v/>
      </c>
      <c r="AQ546">
        <v>0</v>
      </c>
      <c r="AR546" t="str">
        <f>""</f>
        <v/>
      </c>
      <c r="AS546">
        <v>0</v>
      </c>
      <c r="AT546" t="str">
        <f>""</f>
        <v/>
      </c>
      <c r="AU546" t="s">
        <v>56</v>
      </c>
      <c r="AV546" t="s">
        <v>57</v>
      </c>
      <c r="AW546">
        <v>0</v>
      </c>
      <c r="AX546" t="str">
        <f>""</f>
        <v/>
      </c>
      <c r="AY546">
        <v>2015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</row>
    <row r="547" spans="1:57" x14ac:dyDescent="0.2">
      <c r="A547">
        <v>1815703750</v>
      </c>
      <c r="B547" t="s">
        <v>598</v>
      </c>
      <c r="C547" s="2">
        <v>28000</v>
      </c>
      <c r="D547" s="2"/>
      <c r="E547" s="2"/>
      <c r="F547" s="2"/>
      <c r="G547" s="1">
        <v>18900</v>
      </c>
      <c r="H547">
        <v>0</v>
      </c>
      <c r="I547" s="1">
        <v>18900</v>
      </c>
      <c r="J547" s="1">
        <v>9100</v>
      </c>
      <c r="K547">
        <v>67.5</v>
      </c>
      <c r="L547" s="2">
        <v>28000</v>
      </c>
      <c r="M547" s="1">
        <v>18900</v>
      </c>
      <c r="N547">
        <v>0</v>
      </c>
      <c r="O547" s="1">
        <v>18900</v>
      </c>
      <c r="P547" s="1">
        <v>9100</v>
      </c>
      <c r="Q547">
        <v>67.5</v>
      </c>
      <c r="R547">
        <v>0</v>
      </c>
      <c r="S547">
        <v>0</v>
      </c>
      <c r="T547">
        <v>0</v>
      </c>
      <c r="U547" s="2">
        <v>28000</v>
      </c>
      <c r="V547" s="1">
        <v>9100</v>
      </c>
      <c r="W547" s="2">
        <v>28000</v>
      </c>
      <c r="X547" s="1">
        <v>9100</v>
      </c>
      <c r="Y547">
        <v>0</v>
      </c>
      <c r="Z547" t="str">
        <f>""</f>
        <v/>
      </c>
      <c r="AA547">
        <v>0</v>
      </c>
      <c r="AB547" t="str">
        <f>""</f>
        <v/>
      </c>
      <c r="AC547">
        <v>0</v>
      </c>
      <c r="AD547" t="str">
        <f>""</f>
        <v/>
      </c>
      <c r="AE547">
        <v>0</v>
      </c>
      <c r="AF547" t="str">
        <f>""</f>
        <v/>
      </c>
      <c r="AG547">
        <v>0</v>
      </c>
      <c r="AH547" t="str">
        <f>""</f>
        <v/>
      </c>
      <c r="AI547">
        <v>0</v>
      </c>
      <c r="AJ547" t="str">
        <f>""</f>
        <v/>
      </c>
      <c r="AK547">
        <v>0</v>
      </c>
      <c r="AL547" t="str">
        <f>""</f>
        <v/>
      </c>
      <c r="AM547">
        <v>0</v>
      </c>
      <c r="AN547" t="str">
        <f>""</f>
        <v/>
      </c>
      <c r="AO547">
        <v>0</v>
      </c>
      <c r="AP547" t="str">
        <f>""</f>
        <v/>
      </c>
      <c r="AQ547">
        <v>0</v>
      </c>
      <c r="AR547" t="str">
        <f>""</f>
        <v/>
      </c>
      <c r="AS547">
        <v>0</v>
      </c>
      <c r="AT547" t="str">
        <f>""</f>
        <v/>
      </c>
      <c r="AU547" t="s">
        <v>56</v>
      </c>
      <c r="AV547" t="s">
        <v>57</v>
      </c>
      <c r="AW547">
        <v>0</v>
      </c>
      <c r="AX547" t="str">
        <f>""</f>
        <v/>
      </c>
      <c r="AY547">
        <v>2015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</row>
    <row r="548" spans="1:57" x14ac:dyDescent="0.2">
      <c r="A548">
        <v>1815703780</v>
      </c>
      <c r="B548" t="s">
        <v>599</v>
      </c>
      <c r="C548" s="2">
        <v>104000</v>
      </c>
      <c r="D548" s="2"/>
      <c r="E548" s="2"/>
      <c r="F548" s="2"/>
      <c r="G548" s="1">
        <v>142768.56</v>
      </c>
      <c r="H548">
        <v>0</v>
      </c>
      <c r="I548" s="1">
        <v>142768.56</v>
      </c>
      <c r="J548" s="1">
        <v>-38768.559999999998</v>
      </c>
      <c r="K548">
        <v>137.27000000000001</v>
      </c>
      <c r="L548" s="2">
        <v>104000</v>
      </c>
      <c r="M548" s="1">
        <v>142768.56</v>
      </c>
      <c r="N548">
        <v>0</v>
      </c>
      <c r="O548" s="1">
        <v>142768.56</v>
      </c>
      <c r="P548" s="1">
        <v>-38768.559999999998</v>
      </c>
      <c r="Q548">
        <v>137.27000000000001</v>
      </c>
      <c r="R548">
        <v>0</v>
      </c>
      <c r="S548">
        <v>0</v>
      </c>
      <c r="T548">
        <v>0</v>
      </c>
      <c r="U548" s="2">
        <v>104000</v>
      </c>
      <c r="V548" s="1">
        <v>-38768.559999999998</v>
      </c>
      <c r="W548" s="2">
        <v>104000</v>
      </c>
      <c r="X548" s="1">
        <v>-38768.559999999998</v>
      </c>
      <c r="Y548">
        <v>0</v>
      </c>
      <c r="Z548" t="str">
        <f>""</f>
        <v/>
      </c>
      <c r="AA548">
        <v>0</v>
      </c>
      <c r="AB548" t="str">
        <f>""</f>
        <v/>
      </c>
      <c r="AC548">
        <v>0</v>
      </c>
      <c r="AD548" t="str">
        <f>""</f>
        <v/>
      </c>
      <c r="AE548">
        <v>0</v>
      </c>
      <c r="AF548" t="str">
        <f>""</f>
        <v/>
      </c>
      <c r="AG548">
        <v>0</v>
      </c>
      <c r="AH548" t="str">
        <f>""</f>
        <v/>
      </c>
      <c r="AI548">
        <v>0</v>
      </c>
      <c r="AJ548" t="str">
        <f>""</f>
        <v/>
      </c>
      <c r="AK548">
        <v>0</v>
      </c>
      <c r="AL548" t="str">
        <f>""</f>
        <v/>
      </c>
      <c r="AM548">
        <v>0</v>
      </c>
      <c r="AN548" t="str">
        <f>""</f>
        <v/>
      </c>
      <c r="AO548">
        <v>0</v>
      </c>
      <c r="AP548" t="str">
        <f>""</f>
        <v/>
      </c>
      <c r="AQ548">
        <v>0</v>
      </c>
      <c r="AR548" t="str">
        <f>""</f>
        <v/>
      </c>
      <c r="AS548">
        <v>0</v>
      </c>
      <c r="AT548" t="str">
        <f>""</f>
        <v/>
      </c>
      <c r="AU548" t="s">
        <v>56</v>
      </c>
      <c r="AV548" t="s">
        <v>57</v>
      </c>
      <c r="AW548">
        <v>0</v>
      </c>
      <c r="AX548" t="str">
        <f>""</f>
        <v/>
      </c>
      <c r="AY548">
        <v>2015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</row>
    <row r="549" spans="1:57" x14ac:dyDescent="0.2">
      <c r="A549">
        <v>1816800820</v>
      </c>
      <c r="B549" t="s">
        <v>600</v>
      </c>
      <c r="C549" s="2">
        <v>40000</v>
      </c>
      <c r="D549" s="2"/>
      <c r="E549" s="2"/>
      <c r="F549" s="2"/>
      <c r="G549" s="1">
        <v>45000</v>
      </c>
      <c r="H549">
        <v>0</v>
      </c>
      <c r="I549" s="1">
        <v>45000</v>
      </c>
      <c r="J549" s="1">
        <v>-5000</v>
      </c>
      <c r="K549">
        <v>112.5</v>
      </c>
      <c r="L549" s="2">
        <v>40000</v>
      </c>
      <c r="M549" s="1">
        <v>45000</v>
      </c>
      <c r="N549">
        <v>0</v>
      </c>
      <c r="O549" s="1">
        <v>45000</v>
      </c>
      <c r="P549" s="1">
        <v>-5000</v>
      </c>
      <c r="Q549">
        <v>112.5</v>
      </c>
      <c r="R549">
        <v>0</v>
      </c>
      <c r="S549">
        <v>0</v>
      </c>
      <c r="T549">
        <v>0</v>
      </c>
      <c r="U549" s="2">
        <v>40000</v>
      </c>
      <c r="V549" s="1">
        <v>-5000</v>
      </c>
      <c r="W549" s="2">
        <v>40000</v>
      </c>
      <c r="X549" s="1">
        <v>-5000</v>
      </c>
      <c r="Y549">
        <v>340</v>
      </c>
      <c r="Z549" t="s">
        <v>601</v>
      </c>
      <c r="AA549">
        <v>0</v>
      </c>
      <c r="AB549" t="str">
        <f>""</f>
        <v/>
      </c>
      <c r="AC549">
        <v>0</v>
      </c>
      <c r="AD549" t="str">
        <f>""</f>
        <v/>
      </c>
      <c r="AE549">
        <v>0</v>
      </c>
      <c r="AF549" t="str">
        <f>""</f>
        <v/>
      </c>
      <c r="AG549">
        <v>0</v>
      </c>
      <c r="AH549" t="str">
        <f>""</f>
        <v/>
      </c>
      <c r="AI549">
        <v>0</v>
      </c>
      <c r="AJ549" t="str">
        <f>""</f>
        <v/>
      </c>
      <c r="AK549">
        <v>0</v>
      </c>
      <c r="AL549" t="str">
        <f>""</f>
        <v/>
      </c>
      <c r="AM549">
        <v>0</v>
      </c>
      <c r="AN549" t="str">
        <f>""</f>
        <v/>
      </c>
      <c r="AO549">
        <v>0</v>
      </c>
      <c r="AP549" t="str">
        <f>""</f>
        <v/>
      </c>
      <c r="AQ549">
        <v>0</v>
      </c>
      <c r="AR549" t="str">
        <f>""</f>
        <v/>
      </c>
      <c r="AS549">
        <v>0</v>
      </c>
      <c r="AT549" t="str">
        <f>""</f>
        <v/>
      </c>
      <c r="AU549" t="s">
        <v>56</v>
      </c>
      <c r="AV549" t="s">
        <v>57</v>
      </c>
      <c r="AW549">
        <v>0</v>
      </c>
      <c r="AX549" t="str">
        <f>""</f>
        <v/>
      </c>
      <c r="AY549">
        <v>2015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</row>
    <row r="550" spans="1:57" x14ac:dyDescent="0.2">
      <c r="A550">
        <v>1816810820</v>
      </c>
      <c r="B550" t="s">
        <v>602</v>
      </c>
      <c r="C550" s="2">
        <v>400000</v>
      </c>
      <c r="D550" s="2"/>
      <c r="E550" s="2"/>
      <c r="F550" s="2"/>
      <c r="G550" s="1">
        <v>474110</v>
      </c>
      <c r="H550">
        <v>0</v>
      </c>
      <c r="I550" s="1">
        <v>474110</v>
      </c>
      <c r="J550" s="1">
        <v>-74110</v>
      </c>
      <c r="K550">
        <v>118.52</v>
      </c>
      <c r="L550" s="2">
        <v>400000</v>
      </c>
      <c r="M550" s="1">
        <v>474110</v>
      </c>
      <c r="N550">
        <v>0</v>
      </c>
      <c r="O550" s="1">
        <v>474110</v>
      </c>
      <c r="P550" s="1">
        <v>-74110</v>
      </c>
      <c r="Q550">
        <v>118.52</v>
      </c>
      <c r="R550">
        <v>0</v>
      </c>
      <c r="S550">
        <v>0</v>
      </c>
      <c r="T550">
        <v>0</v>
      </c>
      <c r="U550" s="2">
        <v>400000</v>
      </c>
      <c r="V550" s="1">
        <v>-74110</v>
      </c>
      <c r="W550" s="2">
        <v>400000</v>
      </c>
      <c r="X550" s="1">
        <v>-74110</v>
      </c>
      <c r="Y550">
        <v>0</v>
      </c>
      <c r="Z550" t="str">
        <f>""</f>
        <v/>
      </c>
      <c r="AA550">
        <v>0</v>
      </c>
      <c r="AB550" t="str">
        <f>""</f>
        <v/>
      </c>
      <c r="AC550">
        <v>0</v>
      </c>
      <c r="AD550" t="str">
        <f>""</f>
        <v/>
      </c>
      <c r="AE550">
        <v>0</v>
      </c>
      <c r="AF550" t="str">
        <f>""</f>
        <v/>
      </c>
      <c r="AG550">
        <v>0</v>
      </c>
      <c r="AH550" t="str">
        <f>""</f>
        <v/>
      </c>
      <c r="AI550">
        <v>0</v>
      </c>
      <c r="AJ550" t="str">
        <f>""</f>
        <v/>
      </c>
      <c r="AK550">
        <v>0</v>
      </c>
      <c r="AL550" t="str">
        <f>""</f>
        <v/>
      </c>
      <c r="AM550">
        <v>0</v>
      </c>
      <c r="AN550" t="str">
        <f>""</f>
        <v/>
      </c>
      <c r="AO550">
        <v>0</v>
      </c>
      <c r="AP550" t="str">
        <f>""</f>
        <v/>
      </c>
      <c r="AQ550">
        <v>0</v>
      </c>
      <c r="AR550" t="str">
        <f>""</f>
        <v/>
      </c>
      <c r="AS550">
        <v>0</v>
      </c>
      <c r="AT550" t="str">
        <f>""</f>
        <v/>
      </c>
      <c r="AU550" t="s">
        <v>56</v>
      </c>
      <c r="AV550" t="s">
        <v>57</v>
      </c>
      <c r="AW550">
        <v>0</v>
      </c>
      <c r="AX550" t="str">
        <f>""</f>
        <v/>
      </c>
      <c r="AY550">
        <v>2015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</row>
    <row r="551" spans="1:57" x14ac:dyDescent="0.2">
      <c r="A551">
        <v>1817100750</v>
      </c>
      <c r="B551" t="s">
        <v>603</v>
      </c>
      <c r="C551" s="2">
        <v>743000</v>
      </c>
      <c r="D551" s="2"/>
      <c r="E551" s="2"/>
      <c r="F551" s="2"/>
      <c r="G551" s="1">
        <v>1049251.6200000001</v>
      </c>
      <c r="H551">
        <v>0</v>
      </c>
      <c r="I551" s="1">
        <v>1049251.6200000001</v>
      </c>
      <c r="J551" s="1">
        <v>-306251.62</v>
      </c>
      <c r="K551">
        <v>141.21</v>
      </c>
      <c r="L551" s="2">
        <v>743000</v>
      </c>
      <c r="M551" s="1">
        <v>1049251.6200000001</v>
      </c>
      <c r="N551">
        <v>0</v>
      </c>
      <c r="O551" s="1">
        <v>1049251.6200000001</v>
      </c>
      <c r="P551" s="1">
        <v>-306251.62</v>
      </c>
      <c r="Q551">
        <v>141.21</v>
      </c>
      <c r="R551">
        <v>0</v>
      </c>
      <c r="S551">
        <v>0</v>
      </c>
      <c r="T551">
        <v>0</v>
      </c>
      <c r="U551" s="2">
        <v>743000</v>
      </c>
      <c r="V551" s="1">
        <v>-306251.62</v>
      </c>
      <c r="W551" s="2">
        <v>743000</v>
      </c>
      <c r="X551" s="1">
        <v>-306251.62</v>
      </c>
      <c r="Y551">
        <v>0</v>
      </c>
      <c r="Z551" t="str">
        <f>""</f>
        <v/>
      </c>
      <c r="AA551">
        <v>0</v>
      </c>
      <c r="AB551" t="str">
        <f>""</f>
        <v/>
      </c>
      <c r="AC551">
        <v>0</v>
      </c>
      <c r="AD551" t="str">
        <f>""</f>
        <v/>
      </c>
      <c r="AE551">
        <v>0</v>
      </c>
      <c r="AF551" t="str">
        <f>""</f>
        <v/>
      </c>
      <c r="AG551">
        <v>0</v>
      </c>
      <c r="AH551" t="str">
        <f>""</f>
        <v/>
      </c>
      <c r="AI551">
        <v>0</v>
      </c>
      <c r="AJ551" t="str">
        <f>""</f>
        <v/>
      </c>
      <c r="AK551">
        <v>0</v>
      </c>
      <c r="AL551" t="str">
        <f>""</f>
        <v/>
      </c>
      <c r="AM551">
        <v>0</v>
      </c>
      <c r="AN551" t="str">
        <f>""</f>
        <v/>
      </c>
      <c r="AO551">
        <v>0</v>
      </c>
      <c r="AP551" t="str">
        <f>""</f>
        <v/>
      </c>
      <c r="AQ551">
        <v>0</v>
      </c>
      <c r="AR551" t="str">
        <f>""</f>
        <v/>
      </c>
      <c r="AS551">
        <v>0</v>
      </c>
      <c r="AT551" t="str">
        <f>""</f>
        <v/>
      </c>
      <c r="AU551" t="s">
        <v>56</v>
      </c>
      <c r="AV551" t="s">
        <v>57</v>
      </c>
      <c r="AW551">
        <v>0</v>
      </c>
      <c r="AX551" t="str">
        <f>""</f>
        <v/>
      </c>
      <c r="AY551">
        <v>2015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</row>
    <row r="552" spans="1:57" x14ac:dyDescent="0.2">
      <c r="A552">
        <v>1817200110</v>
      </c>
      <c r="B552" t="s">
        <v>604</v>
      </c>
      <c r="C552" s="2">
        <v>183000</v>
      </c>
      <c r="D552" s="2"/>
      <c r="E552" s="2"/>
      <c r="F552" s="2"/>
      <c r="G552" s="1">
        <v>175549.32</v>
      </c>
      <c r="H552">
        <v>0</v>
      </c>
      <c r="I552" s="1">
        <v>175549.32</v>
      </c>
      <c r="J552" s="1">
        <v>7450.68</v>
      </c>
      <c r="K552">
        <v>95.92</v>
      </c>
      <c r="L552" s="2">
        <v>183000</v>
      </c>
      <c r="M552" s="1">
        <v>175549.32</v>
      </c>
      <c r="N552">
        <v>0</v>
      </c>
      <c r="O552" s="1">
        <v>175549.32</v>
      </c>
      <c r="P552" s="1">
        <v>7450.68</v>
      </c>
      <c r="Q552">
        <v>95.92</v>
      </c>
      <c r="R552">
        <v>0</v>
      </c>
      <c r="S552">
        <v>0</v>
      </c>
      <c r="T552">
        <v>0</v>
      </c>
      <c r="U552" s="2">
        <v>183000</v>
      </c>
      <c r="V552" s="1">
        <v>7450.68</v>
      </c>
      <c r="W552" s="2">
        <v>183000</v>
      </c>
      <c r="X552" s="1">
        <v>7450.68</v>
      </c>
      <c r="Y552">
        <v>350</v>
      </c>
      <c r="Z552" t="s">
        <v>605</v>
      </c>
      <c r="AA552">
        <v>0</v>
      </c>
      <c r="AB552" t="str">
        <f>""</f>
        <v/>
      </c>
      <c r="AC552">
        <v>0</v>
      </c>
      <c r="AD552" t="str">
        <f>""</f>
        <v/>
      </c>
      <c r="AE552">
        <v>0</v>
      </c>
      <c r="AF552" t="str">
        <f>""</f>
        <v/>
      </c>
      <c r="AG552">
        <v>0</v>
      </c>
      <c r="AH552" t="str">
        <f>""</f>
        <v/>
      </c>
      <c r="AI552">
        <v>0</v>
      </c>
      <c r="AJ552" t="str">
        <f>""</f>
        <v/>
      </c>
      <c r="AK552">
        <v>0</v>
      </c>
      <c r="AL552" t="str">
        <f>""</f>
        <v/>
      </c>
      <c r="AM552">
        <v>0</v>
      </c>
      <c r="AN552" t="str">
        <f>""</f>
        <v/>
      </c>
      <c r="AO552">
        <v>0</v>
      </c>
      <c r="AP552" t="str">
        <f>""</f>
        <v/>
      </c>
      <c r="AQ552">
        <v>0</v>
      </c>
      <c r="AR552" t="str">
        <f>""</f>
        <v/>
      </c>
      <c r="AS552">
        <v>0</v>
      </c>
      <c r="AT552" t="str">
        <f>""</f>
        <v/>
      </c>
      <c r="AU552" t="s">
        <v>56</v>
      </c>
      <c r="AV552" t="s">
        <v>57</v>
      </c>
      <c r="AW552">
        <v>0</v>
      </c>
      <c r="AX552" t="str">
        <f>""</f>
        <v/>
      </c>
      <c r="AY552">
        <v>2015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</row>
    <row r="553" spans="1:57" x14ac:dyDescent="0.2">
      <c r="A553">
        <v>1817200410</v>
      </c>
      <c r="B553" t="s">
        <v>606</v>
      </c>
      <c r="C553" s="2">
        <v>75000</v>
      </c>
      <c r="D553" s="2"/>
      <c r="E553" s="2"/>
      <c r="F553" s="2"/>
      <c r="G553" s="1">
        <v>74356</v>
      </c>
      <c r="H553">
        <v>0</v>
      </c>
      <c r="I553" s="1">
        <v>74356</v>
      </c>
      <c r="J553">
        <v>644</v>
      </c>
      <c r="K553">
        <v>99.14</v>
      </c>
      <c r="L553" s="2">
        <v>75000</v>
      </c>
      <c r="M553" s="1">
        <v>74356</v>
      </c>
      <c r="N553">
        <v>0</v>
      </c>
      <c r="O553" s="1">
        <v>74356</v>
      </c>
      <c r="P553">
        <v>644</v>
      </c>
      <c r="Q553">
        <v>99.14</v>
      </c>
      <c r="R553">
        <v>0</v>
      </c>
      <c r="S553">
        <v>0</v>
      </c>
      <c r="T553">
        <v>0</v>
      </c>
      <c r="U553" s="2">
        <v>75000</v>
      </c>
      <c r="V553">
        <v>644</v>
      </c>
      <c r="W553" s="2">
        <v>75000</v>
      </c>
      <c r="X553">
        <v>644</v>
      </c>
      <c r="Y553">
        <v>350</v>
      </c>
      <c r="Z553" t="s">
        <v>605</v>
      </c>
      <c r="AA553">
        <v>0</v>
      </c>
      <c r="AB553" t="str">
        <f>""</f>
        <v/>
      </c>
      <c r="AC553">
        <v>0</v>
      </c>
      <c r="AD553" t="str">
        <f>""</f>
        <v/>
      </c>
      <c r="AE553">
        <v>0</v>
      </c>
      <c r="AF553" t="str">
        <f>""</f>
        <v/>
      </c>
      <c r="AG553">
        <v>0</v>
      </c>
      <c r="AH553" t="str">
        <f>""</f>
        <v/>
      </c>
      <c r="AI553">
        <v>0</v>
      </c>
      <c r="AJ553" t="str">
        <f>""</f>
        <v/>
      </c>
      <c r="AK553">
        <v>0</v>
      </c>
      <c r="AL553" t="str">
        <f>""</f>
        <v/>
      </c>
      <c r="AM553">
        <v>0</v>
      </c>
      <c r="AN553" t="str">
        <f>""</f>
        <v/>
      </c>
      <c r="AO553">
        <v>0</v>
      </c>
      <c r="AP553" t="str">
        <f>""</f>
        <v/>
      </c>
      <c r="AQ553">
        <v>0</v>
      </c>
      <c r="AR553" t="str">
        <f>""</f>
        <v/>
      </c>
      <c r="AS553">
        <v>0</v>
      </c>
      <c r="AT553" t="str">
        <f>""</f>
        <v/>
      </c>
      <c r="AU553" t="s">
        <v>56</v>
      </c>
      <c r="AV553" t="s">
        <v>57</v>
      </c>
      <c r="AW553">
        <v>0</v>
      </c>
      <c r="AX553" t="str">
        <f>""</f>
        <v/>
      </c>
      <c r="AY553">
        <v>2015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</row>
    <row r="554" spans="1:57" x14ac:dyDescent="0.2">
      <c r="A554">
        <v>1817200431</v>
      </c>
      <c r="B554" t="s">
        <v>607</v>
      </c>
      <c r="C554" s="2">
        <v>15000</v>
      </c>
      <c r="D554" s="2"/>
      <c r="E554" s="2"/>
      <c r="F554" s="2"/>
      <c r="G554" s="1">
        <v>17796.71</v>
      </c>
      <c r="H554">
        <v>0</v>
      </c>
      <c r="I554" s="1">
        <v>17796.71</v>
      </c>
      <c r="J554" s="1">
        <v>-2796.71</v>
      </c>
      <c r="K554">
        <v>118.64</v>
      </c>
      <c r="L554" s="2">
        <v>15000</v>
      </c>
      <c r="M554" s="1">
        <v>17796.71</v>
      </c>
      <c r="N554">
        <v>0</v>
      </c>
      <c r="O554" s="1">
        <v>17796.71</v>
      </c>
      <c r="P554" s="1">
        <v>-2796.71</v>
      </c>
      <c r="Q554">
        <v>118.64</v>
      </c>
      <c r="R554">
        <v>0</v>
      </c>
      <c r="S554">
        <v>0</v>
      </c>
      <c r="T554">
        <v>0</v>
      </c>
      <c r="U554" s="2">
        <v>15000</v>
      </c>
      <c r="V554" s="1">
        <v>-2796.71</v>
      </c>
      <c r="W554" s="2">
        <v>15000</v>
      </c>
      <c r="X554" s="1">
        <v>-2796.71</v>
      </c>
      <c r="Y554">
        <v>350</v>
      </c>
      <c r="Z554" t="s">
        <v>605</v>
      </c>
      <c r="AA554">
        <v>0</v>
      </c>
      <c r="AB554" t="str">
        <f>""</f>
        <v/>
      </c>
      <c r="AC554">
        <v>0</v>
      </c>
      <c r="AD554" t="str">
        <f>""</f>
        <v/>
      </c>
      <c r="AE554">
        <v>0</v>
      </c>
      <c r="AF554" t="str">
        <f>""</f>
        <v/>
      </c>
      <c r="AG554">
        <v>0</v>
      </c>
      <c r="AH554" t="str">
        <f>""</f>
        <v/>
      </c>
      <c r="AI554">
        <v>0</v>
      </c>
      <c r="AJ554" t="str">
        <f>""</f>
        <v/>
      </c>
      <c r="AK554">
        <v>0</v>
      </c>
      <c r="AL554" t="str">
        <f>""</f>
        <v/>
      </c>
      <c r="AM554">
        <v>0</v>
      </c>
      <c r="AN554" t="str">
        <f>""</f>
        <v/>
      </c>
      <c r="AO554">
        <v>0</v>
      </c>
      <c r="AP554" t="str">
        <f>""</f>
        <v/>
      </c>
      <c r="AQ554">
        <v>0</v>
      </c>
      <c r="AR554" t="str">
        <f>""</f>
        <v/>
      </c>
      <c r="AS554">
        <v>0</v>
      </c>
      <c r="AT554" t="str">
        <f>""</f>
        <v/>
      </c>
      <c r="AU554" t="s">
        <v>56</v>
      </c>
      <c r="AV554" t="s">
        <v>57</v>
      </c>
      <c r="AW554">
        <v>0</v>
      </c>
      <c r="AX554" t="str">
        <f>""</f>
        <v/>
      </c>
      <c r="AY554">
        <v>2015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</row>
    <row r="555" spans="1:57" x14ac:dyDescent="0.2">
      <c r="A555">
        <v>1817200432</v>
      </c>
      <c r="B555" t="s">
        <v>608</v>
      </c>
      <c r="C555">
        <v>0</v>
      </c>
      <c r="G555" s="1">
        <v>1008.9</v>
      </c>
      <c r="H555">
        <v>0</v>
      </c>
      <c r="I555" s="1">
        <v>1008.9</v>
      </c>
      <c r="J555" s="1">
        <v>-1008.9</v>
      </c>
      <c r="K555">
        <v>0</v>
      </c>
      <c r="L555">
        <v>0</v>
      </c>
      <c r="M555" s="1">
        <v>1008.9</v>
      </c>
      <c r="N555">
        <v>0</v>
      </c>
      <c r="O555" s="1">
        <v>1008.9</v>
      </c>
      <c r="P555" s="1">
        <v>-1008.9</v>
      </c>
      <c r="Q555">
        <v>0</v>
      </c>
      <c r="R555">
        <v>0</v>
      </c>
      <c r="S555">
        <v>0</v>
      </c>
      <c r="T555">
        <v>0</v>
      </c>
      <c r="U555">
        <v>0</v>
      </c>
      <c r="V555" s="1">
        <v>-1008.9</v>
      </c>
      <c r="W555">
        <v>0</v>
      </c>
      <c r="X555" s="1">
        <v>-1008.9</v>
      </c>
      <c r="Y555">
        <v>0</v>
      </c>
      <c r="Z555" t="str">
        <f>""</f>
        <v/>
      </c>
      <c r="AA555">
        <v>0</v>
      </c>
      <c r="AB555" t="str">
        <f>""</f>
        <v/>
      </c>
      <c r="AC555">
        <v>0</v>
      </c>
      <c r="AD555" t="str">
        <f>""</f>
        <v/>
      </c>
      <c r="AE555">
        <v>0</v>
      </c>
      <c r="AF555" t="str">
        <f>""</f>
        <v/>
      </c>
      <c r="AG555">
        <v>0</v>
      </c>
      <c r="AH555" t="str">
        <f>""</f>
        <v/>
      </c>
      <c r="AI555">
        <v>0</v>
      </c>
      <c r="AJ555" t="str">
        <f>""</f>
        <v/>
      </c>
      <c r="AK555">
        <v>0</v>
      </c>
      <c r="AL555" t="str">
        <f>""</f>
        <v/>
      </c>
      <c r="AM555">
        <v>0</v>
      </c>
      <c r="AN555" t="str">
        <f>""</f>
        <v/>
      </c>
      <c r="AO555">
        <v>0</v>
      </c>
      <c r="AP555" t="str">
        <f>""</f>
        <v/>
      </c>
      <c r="AQ555">
        <v>0</v>
      </c>
      <c r="AR555" t="str">
        <f>""</f>
        <v/>
      </c>
      <c r="AS555">
        <v>0</v>
      </c>
      <c r="AT555" t="str">
        <f>""</f>
        <v/>
      </c>
      <c r="AU555" t="s">
        <v>56</v>
      </c>
      <c r="AV555" t="s">
        <v>57</v>
      </c>
      <c r="AW555">
        <v>0</v>
      </c>
      <c r="AX555" t="str">
        <f>""</f>
        <v/>
      </c>
      <c r="AY555">
        <v>2015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</row>
    <row r="556" spans="1:57" x14ac:dyDescent="0.2">
      <c r="A556">
        <v>1817200540</v>
      </c>
      <c r="B556" t="s">
        <v>609</v>
      </c>
      <c r="C556" s="2">
        <v>2000</v>
      </c>
      <c r="D556" s="2"/>
      <c r="E556" s="2"/>
      <c r="F556" s="2"/>
      <c r="G556" s="1">
        <v>1751.38</v>
      </c>
      <c r="H556">
        <v>0</v>
      </c>
      <c r="I556" s="1">
        <v>1751.38</v>
      </c>
      <c r="J556">
        <v>248.62</v>
      </c>
      <c r="K556">
        <v>87.56</v>
      </c>
      <c r="L556" s="2">
        <v>2000</v>
      </c>
      <c r="M556" s="1">
        <v>1751.38</v>
      </c>
      <c r="N556">
        <v>0</v>
      </c>
      <c r="O556" s="1">
        <v>1751.38</v>
      </c>
      <c r="P556">
        <v>248.62</v>
      </c>
      <c r="Q556">
        <v>87.56</v>
      </c>
      <c r="R556">
        <v>0</v>
      </c>
      <c r="S556">
        <v>0</v>
      </c>
      <c r="T556">
        <v>0</v>
      </c>
      <c r="U556" s="2">
        <v>2000</v>
      </c>
      <c r="V556">
        <v>248.62</v>
      </c>
      <c r="W556" s="2">
        <v>2000</v>
      </c>
      <c r="X556">
        <v>248.62</v>
      </c>
      <c r="Y556">
        <v>350</v>
      </c>
      <c r="Z556" t="s">
        <v>605</v>
      </c>
      <c r="AA556">
        <v>0</v>
      </c>
      <c r="AB556" t="str">
        <f>""</f>
        <v/>
      </c>
      <c r="AC556">
        <v>0</v>
      </c>
      <c r="AD556" t="str">
        <f>""</f>
        <v/>
      </c>
      <c r="AE556">
        <v>0</v>
      </c>
      <c r="AF556" t="str">
        <f>""</f>
        <v/>
      </c>
      <c r="AG556">
        <v>0</v>
      </c>
      <c r="AH556" t="str">
        <f>""</f>
        <v/>
      </c>
      <c r="AI556">
        <v>0</v>
      </c>
      <c r="AJ556" t="str">
        <f>""</f>
        <v/>
      </c>
      <c r="AK556">
        <v>0</v>
      </c>
      <c r="AL556" t="str">
        <f>""</f>
        <v/>
      </c>
      <c r="AM556">
        <v>0</v>
      </c>
      <c r="AN556" t="str">
        <f>""</f>
        <v/>
      </c>
      <c r="AO556">
        <v>0</v>
      </c>
      <c r="AP556" t="str">
        <f>""</f>
        <v/>
      </c>
      <c r="AQ556">
        <v>0</v>
      </c>
      <c r="AR556" t="str">
        <f>""</f>
        <v/>
      </c>
      <c r="AS556">
        <v>0</v>
      </c>
      <c r="AT556" t="str">
        <f>""</f>
        <v/>
      </c>
      <c r="AU556" t="s">
        <v>56</v>
      </c>
      <c r="AV556" t="s">
        <v>57</v>
      </c>
      <c r="AW556">
        <v>0</v>
      </c>
      <c r="AX556" t="str">
        <f>""</f>
        <v/>
      </c>
      <c r="AY556">
        <v>2015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</row>
    <row r="557" spans="1:57" x14ac:dyDescent="0.2">
      <c r="A557">
        <v>1817200750</v>
      </c>
      <c r="B557" t="s">
        <v>610</v>
      </c>
      <c r="C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350</v>
      </c>
      <c r="Z557" t="s">
        <v>605</v>
      </c>
      <c r="AA557">
        <v>0</v>
      </c>
      <c r="AB557" t="str">
        <f>""</f>
        <v/>
      </c>
      <c r="AC557">
        <v>0</v>
      </c>
      <c r="AD557" t="str">
        <f>""</f>
        <v/>
      </c>
      <c r="AE557">
        <v>0</v>
      </c>
      <c r="AF557" t="str">
        <f>""</f>
        <v/>
      </c>
      <c r="AG557">
        <v>0</v>
      </c>
      <c r="AH557" t="str">
        <f>""</f>
        <v/>
      </c>
      <c r="AI557">
        <v>0</v>
      </c>
      <c r="AJ557" t="str">
        <f>""</f>
        <v/>
      </c>
      <c r="AK557">
        <v>0</v>
      </c>
      <c r="AL557" t="str">
        <f>""</f>
        <v/>
      </c>
      <c r="AM557">
        <v>0</v>
      </c>
      <c r="AN557" t="str">
        <f>""</f>
        <v/>
      </c>
      <c r="AO557">
        <v>0</v>
      </c>
      <c r="AP557" t="str">
        <f>""</f>
        <v/>
      </c>
      <c r="AQ557">
        <v>0</v>
      </c>
      <c r="AR557" t="str">
        <f>""</f>
        <v/>
      </c>
      <c r="AS557">
        <v>0</v>
      </c>
      <c r="AT557" t="str">
        <f>""</f>
        <v/>
      </c>
      <c r="AU557" t="s">
        <v>56</v>
      </c>
      <c r="AV557" t="s">
        <v>57</v>
      </c>
      <c r="AW557">
        <v>0</v>
      </c>
      <c r="AX557" t="str">
        <f>""</f>
        <v/>
      </c>
      <c r="AY557">
        <v>2015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</row>
    <row r="558" spans="1:57" x14ac:dyDescent="0.2">
      <c r="A558">
        <v>1817200780</v>
      </c>
      <c r="B558" t="s">
        <v>305</v>
      </c>
      <c r="C558">
        <v>0</v>
      </c>
      <c r="G558" s="1">
        <v>12017</v>
      </c>
      <c r="H558" s="1">
        <v>2655</v>
      </c>
      <c r="I558" s="1">
        <v>14672</v>
      </c>
      <c r="J558" s="1">
        <v>-14672</v>
      </c>
      <c r="K558">
        <v>0</v>
      </c>
      <c r="L558">
        <v>0</v>
      </c>
      <c r="M558" s="1">
        <v>12017</v>
      </c>
      <c r="N558" s="1">
        <v>2655</v>
      </c>
      <c r="O558" s="1">
        <v>14672</v>
      </c>
      <c r="P558" s="1">
        <v>-14672</v>
      </c>
      <c r="Q558">
        <v>0</v>
      </c>
      <c r="R558">
        <v>0</v>
      </c>
      <c r="S558">
        <v>0</v>
      </c>
      <c r="T558">
        <v>0</v>
      </c>
      <c r="U558">
        <v>0</v>
      </c>
      <c r="V558" s="1">
        <v>-14672</v>
      </c>
      <c r="W558">
        <v>0</v>
      </c>
      <c r="X558" s="1">
        <v>-14672</v>
      </c>
      <c r="Y558">
        <v>350</v>
      </c>
      <c r="Z558" t="s">
        <v>605</v>
      </c>
      <c r="AA558">
        <v>0</v>
      </c>
      <c r="AB558" t="str">
        <f>""</f>
        <v/>
      </c>
      <c r="AC558">
        <v>0</v>
      </c>
      <c r="AD558" t="str">
        <f>""</f>
        <v/>
      </c>
      <c r="AE558">
        <v>0</v>
      </c>
      <c r="AF558" t="str">
        <f>""</f>
        <v/>
      </c>
      <c r="AG558">
        <v>0</v>
      </c>
      <c r="AH558" t="str">
        <f>""</f>
        <v/>
      </c>
      <c r="AI558">
        <v>0</v>
      </c>
      <c r="AJ558" t="str">
        <f>""</f>
        <v/>
      </c>
      <c r="AK558">
        <v>0</v>
      </c>
      <c r="AL558" t="str">
        <f>""</f>
        <v/>
      </c>
      <c r="AM558">
        <v>0</v>
      </c>
      <c r="AN558" t="str">
        <f>""</f>
        <v/>
      </c>
      <c r="AO558">
        <v>0</v>
      </c>
      <c r="AP558" t="str">
        <f>""</f>
        <v/>
      </c>
      <c r="AQ558">
        <v>0</v>
      </c>
      <c r="AR558" t="str">
        <f>""</f>
        <v/>
      </c>
      <c r="AS558">
        <v>0</v>
      </c>
      <c r="AT558" t="str">
        <f>""</f>
        <v/>
      </c>
      <c r="AU558" t="s">
        <v>56</v>
      </c>
      <c r="AV558" t="s">
        <v>57</v>
      </c>
      <c r="AW558">
        <v>0</v>
      </c>
      <c r="AX558" t="str">
        <f>""</f>
        <v/>
      </c>
      <c r="AY558">
        <v>2015</v>
      </c>
      <c r="AZ558">
        <v>0</v>
      </c>
      <c r="BA558">
        <v>0</v>
      </c>
      <c r="BB558">
        <v>2655</v>
      </c>
      <c r="BC558">
        <v>0</v>
      </c>
      <c r="BD558">
        <v>0</v>
      </c>
      <c r="BE558">
        <v>0</v>
      </c>
    </row>
    <row r="559" spans="1:57" x14ac:dyDescent="0.2">
      <c r="A559">
        <v>1817300110</v>
      </c>
      <c r="B559" t="s">
        <v>611</v>
      </c>
      <c r="C559" s="2">
        <v>1650000</v>
      </c>
      <c r="D559" s="2"/>
      <c r="E559" s="2"/>
      <c r="F559" s="2"/>
      <c r="G559" s="1">
        <v>1646892.99</v>
      </c>
      <c r="H559">
        <v>0</v>
      </c>
      <c r="I559" s="1">
        <v>1646892.99</v>
      </c>
      <c r="J559" s="1">
        <v>3107.01</v>
      </c>
      <c r="K559">
        <v>99.81</v>
      </c>
      <c r="L559" s="2">
        <v>1650000</v>
      </c>
      <c r="M559" s="1">
        <v>1646892.99</v>
      </c>
      <c r="N559">
        <v>0</v>
      </c>
      <c r="O559" s="1">
        <v>1646892.99</v>
      </c>
      <c r="P559" s="1">
        <v>3107.01</v>
      </c>
      <c r="Q559">
        <v>99.81</v>
      </c>
      <c r="R559">
        <v>0</v>
      </c>
      <c r="S559">
        <v>0</v>
      </c>
      <c r="T559">
        <v>0</v>
      </c>
      <c r="U559" s="2">
        <v>1650000</v>
      </c>
      <c r="V559" s="1">
        <v>3107.01</v>
      </c>
      <c r="W559" s="2">
        <v>1650000</v>
      </c>
      <c r="X559" s="1">
        <v>3107.01</v>
      </c>
      <c r="Y559">
        <v>350</v>
      </c>
      <c r="Z559" t="s">
        <v>605</v>
      </c>
      <c r="AA559">
        <v>0</v>
      </c>
      <c r="AB559" t="str">
        <f>""</f>
        <v/>
      </c>
      <c r="AC559">
        <v>0</v>
      </c>
      <c r="AD559" t="str">
        <f>""</f>
        <v/>
      </c>
      <c r="AE559">
        <v>0</v>
      </c>
      <c r="AF559" t="str">
        <f>""</f>
        <v/>
      </c>
      <c r="AG559">
        <v>0</v>
      </c>
      <c r="AH559" t="str">
        <f>""</f>
        <v/>
      </c>
      <c r="AI559">
        <v>0</v>
      </c>
      <c r="AJ559" t="str">
        <f>""</f>
        <v/>
      </c>
      <c r="AK559">
        <v>0</v>
      </c>
      <c r="AL559" t="str">
        <f>""</f>
        <v/>
      </c>
      <c r="AM559">
        <v>0</v>
      </c>
      <c r="AN559" t="str">
        <f>""</f>
        <v/>
      </c>
      <c r="AO559">
        <v>0</v>
      </c>
      <c r="AP559" t="str">
        <f>""</f>
        <v/>
      </c>
      <c r="AQ559">
        <v>0</v>
      </c>
      <c r="AR559" t="str">
        <f>""</f>
        <v/>
      </c>
      <c r="AS559">
        <v>0</v>
      </c>
      <c r="AT559" t="str">
        <f>""</f>
        <v/>
      </c>
      <c r="AU559" t="s">
        <v>56</v>
      </c>
      <c r="AV559" t="s">
        <v>57</v>
      </c>
      <c r="AW559">
        <v>0</v>
      </c>
      <c r="AX559" t="str">
        <f>""</f>
        <v/>
      </c>
      <c r="AY559">
        <v>2015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</row>
    <row r="560" spans="1:57" x14ac:dyDescent="0.2">
      <c r="A560">
        <v>1817300410</v>
      </c>
      <c r="B560" t="s">
        <v>612</v>
      </c>
      <c r="C560" s="2">
        <v>25000</v>
      </c>
      <c r="D560" s="2"/>
      <c r="E560" s="2"/>
      <c r="F560" s="2"/>
      <c r="G560" s="1">
        <v>24856</v>
      </c>
      <c r="H560">
        <v>0</v>
      </c>
      <c r="I560" s="1">
        <v>24856</v>
      </c>
      <c r="J560">
        <v>144</v>
      </c>
      <c r="K560">
        <v>99.42</v>
      </c>
      <c r="L560" s="2">
        <v>25000</v>
      </c>
      <c r="M560" s="1">
        <v>24856</v>
      </c>
      <c r="N560">
        <v>0</v>
      </c>
      <c r="O560" s="1">
        <v>24856</v>
      </c>
      <c r="P560">
        <v>144</v>
      </c>
      <c r="Q560">
        <v>99.42</v>
      </c>
      <c r="R560">
        <v>0</v>
      </c>
      <c r="S560">
        <v>0</v>
      </c>
      <c r="T560">
        <v>0</v>
      </c>
      <c r="U560" s="2">
        <v>25000</v>
      </c>
      <c r="V560">
        <v>144</v>
      </c>
      <c r="W560" s="2">
        <v>25000</v>
      </c>
      <c r="X560">
        <v>144</v>
      </c>
      <c r="Y560">
        <v>350</v>
      </c>
      <c r="Z560" t="s">
        <v>605</v>
      </c>
      <c r="AA560">
        <v>0</v>
      </c>
      <c r="AB560" t="str">
        <f>""</f>
        <v/>
      </c>
      <c r="AC560">
        <v>0</v>
      </c>
      <c r="AD560" t="str">
        <f>""</f>
        <v/>
      </c>
      <c r="AE560">
        <v>0</v>
      </c>
      <c r="AF560" t="str">
        <f>""</f>
        <v/>
      </c>
      <c r="AG560">
        <v>0</v>
      </c>
      <c r="AH560" t="str">
        <f>""</f>
        <v/>
      </c>
      <c r="AI560">
        <v>0</v>
      </c>
      <c r="AJ560" t="str">
        <f>""</f>
        <v/>
      </c>
      <c r="AK560">
        <v>0</v>
      </c>
      <c r="AL560" t="str">
        <f>""</f>
        <v/>
      </c>
      <c r="AM560">
        <v>0</v>
      </c>
      <c r="AN560" t="str">
        <f>""</f>
        <v/>
      </c>
      <c r="AO560">
        <v>0</v>
      </c>
      <c r="AP560" t="str">
        <f>""</f>
        <v/>
      </c>
      <c r="AQ560">
        <v>0</v>
      </c>
      <c r="AR560" t="str">
        <f>""</f>
        <v/>
      </c>
      <c r="AS560">
        <v>0</v>
      </c>
      <c r="AT560" t="str">
        <f>""</f>
        <v/>
      </c>
      <c r="AU560" t="s">
        <v>56</v>
      </c>
      <c r="AV560" t="s">
        <v>57</v>
      </c>
      <c r="AW560">
        <v>0</v>
      </c>
      <c r="AX560" t="str">
        <f>""</f>
        <v/>
      </c>
      <c r="AY560">
        <v>2015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</row>
    <row r="561" spans="1:57" x14ac:dyDescent="0.2">
      <c r="A561">
        <v>1817300431</v>
      </c>
      <c r="B561" t="s">
        <v>613</v>
      </c>
      <c r="C561" s="2">
        <v>3000</v>
      </c>
      <c r="D561" s="2"/>
      <c r="E561" s="2"/>
      <c r="F561" s="2"/>
      <c r="G561" s="1">
        <v>5085.3500000000004</v>
      </c>
      <c r="H561">
        <v>0</v>
      </c>
      <c r="I561" s="1">
        <v>5085.3500000000004</v>
      </c>
      <c r="J561" s="1">
        <v>-2085.35</v>
      </c>
      <c r="K561">
        <v>169.51</v>
      </c>
      <c r="L561" s="2">
        <v>3000</v>
      </c>
      <c r="M561" s="1">
        <v>5085.3500000000004</v>
      </c>
      <c r="N561">
        <v>0</v>
      </c>
      <c r="O561" s="1">
        <v>5085.3500000000004</v>
      </c>
      <c r="P561" s="1">
        <v>-2085.35</v>
      </c>
      <c r="Q561">
        <v>169.51</v>
      </c>
      <c r="R561">
        <v>0</v>
      </c>
      <c r="S561">
        <v>0</v>
      </c>
      <c r="T561">
        <v>0</v>
      </c>
      <c r="U561" s="2">
        <v>3000</v>
      </c>
      <c r="V561" s="1">
        <v>-2085.35</v>
      </c>
      <c r="W561" s="2">
        <v>3000</v>
      </c>
      <c r="X561" s="1">
        <v>-2085.35</v>
      </c>
      <c r="Y561">
        <v>0</v>
      </c>
      <c r="Z561" t="str">
        <f>""</f>
        <v/>
      </c>
      <c r="AA561">
        <v>0</v>
      </c>
      <c r="AB561" t="str">
        <f>""</f>
        <v/>
      </c>
      <c r="AC561">
        <v>0</v>
      </c>
      <c r="AD561" t="str">
        <f>""</f>
        <v/>
      </c>
      <c r="AE561">
        <v>0</v>
      </c>
      <c r="AF561" t="str">
        <f>""</f>
        <v/>
      </c>
      <c r="AG561">
        <v>0</v>
      </c>
      <c r="AH561" t="str">
        <f>""</f>
        <v/>
      </c>
      <c r="AI561">
        <v>0</v>
      </c>
      <c r="AJ561" t="str">
        <f>""</f>
        <v/>
      </c>
      <c r="AK561">
        <v>0</v>
      </c>
      <c r="AL561" t="str">
        <f>""</f>
        <v/>
      </c>
      <c r="AM561">
        <v>0</v>
      </c>
      <c r="AN561" t="str">
        <f>""</f>
        <v/>
      </c>
      <c r="AO561">
        <v>0</v>
      </c>
      <c r="AP561" t="str">
        <f>""</f>
        <v/>
      </c>
      <c r="AQ561">
        <v>0</v>
      </c>
      <c r="AR561" t="str">
        <f>""</f>
        <v/>
      </c>
      <c r="AS561">
        <v>0</v>
      </c>
      <c r="AT561" t="str">
        <f>""</f>
        <v/>
      </c>
      <c r="AU561" t="s">
        <v>56</v>
      </c>
      <c r="AV561" t="s">
        <v>57</v>
      </c>
      <c r="AW561">
        <v>0</v>
      </c>
      <c r="AX561" t="str">
        <f>""</f>
        <v/>
      </c>
      <c r="AY561">
        <v>2015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</row>
    <row r="562" spans="1:57" x14ac:dyDescent="0.2">
      <c r="A562">
        <v>1817300521</v>
      </c>
      <c r="B562" t="s">
        <v>614</v>
      </c>
      <c r="C562" s="2">
        <v>55000</v>
      </c>
      <c r="D562" s="2"/>
      <c r="E562" s="2"/>
      <c r="F562" s="2"/>
      <c r="G562" s="1">
        <v>51982.7</v>
      </c>
      <c r="H562">
        <v>0</v>
      </c>
      <c r="I562" s="1">
        <v>51982.7</v>
      </c>
      <c r="J562" s="1">
        <v>3017.3</v>
      </c>
      <c r="K562">
        <v>94.51</v>
      </c>
      <c r="L562" s="2">
        <v>55000</v>
      </c>
      <c r="M562" s="1">
        <v>51982.7</v>
      </c>
      <c r="N562">
        <v>0</v>
      </c>
      <c r="O562" s="1">
        <v>51982.7</v>
      </c>
      <c r="P562" s="1">
        <v>3017.3</v>
      </c>
      <c r="Q562">
        <v>94.51</v>
      </c>
      <c r="R562">
        <v>0</v>
      </c>
      <c r="S562">
        <v>0</v>
      </c>
      <c r="T562">
        <v>0</v>
      </c>
      <c r="U562" s="2">
        <v>55000</v>
      </c>
      <c r="V562" s="1">
        <v>3017.3</v>
      </c>
      <c r="W562" s="2">
        <v>55000</v>
      </c>
      <c r="X562" s="1">
        <v>3017.3</v>
      </c>
      <c r="Y562">
        <v>350</v>
      </c>
      <c r="Z562" t="s">
        <v>605</v>
      </c>
      <c r="AA562">
        <v>0</v>
      </c>
      <c r="AB562" t="str">
        <f>""</f>
        <v/>
      </c>
      <c r="AC562">
        <v>0</v>
      </c>
      <c r="AD562" t="str">
        <f>""</f>
        <v/>
      </c>
      <c r="AE562">
        <v>0</v>
      </c>
      <c r="AF562" t="str">
        <f>""</f>
        <v/>
      </c>
      <c r="AG562">
        <v>0</v>
      </c>
      <c r="AH562" t="str">
        <f>""</f>
        <v/>
      </c>
      <c r="AI562">
        <v>0</v>
      </c>
      <c r="AJ562" t="str">
        <f>""</f>
        <v/>
      </c>
      <c r="AK562">
        <v>0</v>
      </c>
      <c r="AL562" t="str">
        <f>""</f>
        <v/>
      </c>
      <c r="AM562">
        <v>0</v>
      </c>
      <c r="AN562" t="str">
        <f>""</f>
        <v/>
      </c>
      <c r="AO562">
        <v>0</v>
      </c>
      <c r="AP562" t="str">
        <f>""</f>
        <v/>
      </c>
      <c r="AQ562">
        <v>0</v>
      </c>
      <c r="AR562" t="str">
        <f>""</f>
        <v/>
      </c>
      <c r="AS562">
        <v>0</v>
      </c>
      <c r="AT562" t="str">
        <f>""</f>
        <v/>
      </c>
      <c r="AU562" t="s">
        <v>56</v>
      </c>
      <c r="AV562" t="s">
        <v>57</v>
      </c>
      <c r="AW562">
        <v>0</v>
      </c>
      <c r="AX562" t="str">
        <f>""</f>
        <v/>
      </c>
      <c r="AY562">
        <v>2015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</row>
    <row r="563" spans="1:57" x14ac:dyDescent="0.2">
      <c r="A563">
        <v>1817300540</v>
      </c>
      <c r="B563" t="s">
        <v>615</v>
      </c>
      <c r="C563" s="2">
        <v>1000</v>
      </c>
      <c r="D563" s="2"/>
      <c r="E563" s="2"/>
      <c r="F563" s="2"/>
      <c r="G563">
        <v>975.56</v>
      </c>
      <c r="H563">
        <v>0</v>
      </c>
      <c r="I563">
        <v>975.56</v>
      </c>
      <c r="J563">
        <v>24.44</v>
      </c>
      <c r="K563">
        <v>97.55</v>
      </c>
      <c r="L563" s="2">
        <v>1000</v>
      </c>
      <c r="M563">
        <v>975.56</v>
      </c>
      <c r="N563">
        <v>0</v>
      </c>
      <c r="O563">
        <v>975.56</v>
      </c>
      <c r="P563">
        <v>24.44</v>
      </c>
      <c r="Q563">
        <v>97.55</v>
      </c>
      <c r="R563">
        <v>0</v>
      </c>
      <c r="S563">
        <v>0</v>
      </c>
      <c r="T563">
        <v>0</v>
      </c>
      <c r="U563" s="2">
        <v>1000</v>
      </c>
      <c r="V563">
        <v>24.44</v>
      </c>
      <c r="W563" s="2">
        <v>1000</v>
      </c>
      <c r="X563">
        <v>24.44</v>
      </c>
      <c r="Y563">
        <v>350</v>
      </c>
      <c r="Z563" t="s">
        <v>605</v>
      </c>
      <c r="AA563">
        <v>0</v>
      </c>
      <c r="AB563" t="str">
        <f>""</f>
        <v/>
      </c>
      <c r="AC563">
        <v>0</v>
      </c>
      <c r="AD563" t="str">
        <f>""</f>
        <v/>
      </c>
      <c r="AE563">
        <v>0</v>
      </c>
      <c r="AF563" t="str">
        <f>""</f>
        <v/>
      </c>
      <c r="AG563">
        <v>0</v>
      </c>
      <c r="AH563" t="str">
        <f>""</f>
        <v/>
      </c>
      <c r="AI563">
        <v>0</v>
      </c>
      <c r="AJ563" t="str">
        <f>""</f>
        <v/>
      </c>
      <c r="AK563">
        <v>0</v>
      </c>
      <c r="AL563" t="str">
        <f>""</f>
        <v/>
      </c>
      <c r="AM563">
        <v>0</v>
      </c>
      <c r="AN563" t="str">
        <f>""</f>
        <v/>
      </c>
      <c r="AO563">
        <v>0</v>
      </c>
      <c r="AP563" t="str">
        <f>""</f>
        <v/>
      </c>
      <c r="AQ563">
        <v>0</v>
      </c>
      <c r="AR563" t="str">
        <f>""</f>
        <v/>
      </c>
      <c r="AS563">
        <v>0</v>
      </c>
      <c r="AT563" t="str">
        <f>""</f>
        <v/>
      </c>
      <c r="AU563" t="s">
        <v>56</v>
      </c>
      <c r="AV563" t="s">
        <v>57</v>
      </c>
      <c r="AW563">
        <v>0</v>
      </c>
      <c r="AX563" t="str">
        <f>""</f>
        <v/>
      </c>
      <c r="AY563">
        <v>2015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</row>
    <row r="564" spans="1:57" x14ac:dyDescent="0.2">
      <c r="A564">
        <v>1817300740</v>
      </c>
      <c r="B564" t="s">
        <v>616</v>
      </c>
      <c r="C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350</v>
      </c>
      <c r="Z564" t="s">
        <v>605</v>
      </c>
      <c r="AA564">
        <v>0</v>
      </c>
      <c r="AB564" t="str">
        <f>""</f>
        <v/>
      </c>
      <c r="AC564">
        <v>0</v>
      </c>
      <c r="AD564" t="str">
        <f>""</f>
        <v/>
      </c>
      <c r="AE564">
        <v>0</v>
      </c>
      <c r="AF564" t="str">
        <f>""</f>
        <v/>
      </c>
      <c r="AG564">
        <v>0</v>
      </c>
      <c r="AH564" t="str">
        <f>""</f>
        <v/>
      </c>
      <c r="AI564">
        <v>0</v>
      </c>
      <c r="AJ564" t="str">
        <f>""</f>
        <v/>
      </c>
      <c r="AK564">
        <v>0</v>
      </c>
      <c r="AL564" t="str">
        <f>""</f>
        <v/>
      </c>
      <c r="AM564">
        <v>0</v>
      </c>
      <c r="AN564" t="str">
        <f>""</f>
        <v/>
      </c>
      <c r="AO564">
        <v>0</v>
      </c>
      <c r="AP564" t="str">
        <f>""</f>
        <v/>
      </c>
      <c r="AQ564">
        <v>0</v>
      </c>
      <c r="AR564" t="str">
        <f>""</f>
        <v/>
      </c>
      <c r="AS564">
        <v>0</v>
      </c>
      <c r="AT564" t="str">
        <f>""</f>
        <v/>
      </c>
      <c r="AU564" t="s">
        <v>56</v>
      </c>
      <c r="AV564" t="s">
        <v>57</v>
      </c>
      <c r="AW564">
        <v>0</v>
      </c>
      <c r="AX564" t="str">
        <f>""</f>
        <v/>
      </c>
      <c r="AY564">
        <v>2015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</row>
    <row r="565" spans="1:57" x14ac:dyDescent="0.2">
      <c r="A565">
        <v>1817300780</v>
      </c>
      <c r="B565" t="s">
        <v>305</v>
      </c>
      <c r="C565" s="2">
        <v>6000</v>
      </c>
      <c r="D565" s="2"/>
      <c r="E565" s="2"/>
      <c r="F565" s="2"/>
      <c r="G565" s="1">
        <v>7939.45</v>
      </c>
      <c r="H565">
        <v>600</v>
      </c>
      <c r="I565" s="1">
        <v>8539.4500000000007</v>
      </c>
      <c r="J565" s="1">
        <v>-2539.4499999999998</v>
      </c>
      <c r="K565">
        <v>142.32</v>
      </c>
      <c r="L565" s="2">
        <v>6000</v>
      </c>
      <c r="M565" s="1">
        <v>7939.45</v>
      </c>
      <c r="N565">
        <v>600</v>
      </c>
      <c r="O565" s="1">
        <v>8539.4500000000007</v>
      </c>
      <c r="P565" s="1">
        <v>-2539.4499999999998</v>
      </c>
      <c r="Q565">
        <v>142.32</v>
      </c>
      <c r="R565">
        <v>0</v>
      </c>
      <c r="S565">
        <v>0</v>
      </c>
      <c r="T565">
        <v>0</v>
      </c>
      <c r="U565" s="2">
        <v>6000</v>
      </c>
      <c r="V565" s="1">
        <v>-2539.4499999999998</v>
      </c>
      <c r="W565" s="2">
        <v>6000</v>
      </c>
      <c r="X565" s="1">
        <v>-2539.4499999999998</v>
      </c>
      <c r="Y565">
        <v>350</v>
      </c>
      <c r="Z565" t="s">
        <v>605</v>
      </c>
      <c r="AA565">
        <v>0</v>
      </c>
      <c r="AB565" t="str">
        <f>""</f>
        <v/>
      </c>
      <c r="AC565">
        <v>0</v>
      </c>
      <c r="AD565" t="str">
        <f>""</f>
        <v/>
      </c>
      <c r="AE565">
        <v>0</v>
      </c>
      <c r="AF565" t="str">
        <f>""</f>
        <v/>
      </c>
      <c r="AG565">
        <v>0</v>
      </c>
      <c r="AH565" t="str">
        <f>""</f>
        <v/>
      </c>
      <c r="AI565">
        <v>0</v>
      </c>
      <c r="AJ565" t="str">
        <f>""</f>
        <v/>
      </c>
      <c r="AK565">
        <v>0</v>
      </c>
      <c r="AL565" t="str">
        <f>""</f>
        <v/>
      </c>
      <c r="AM565">
        <v>0</v>
      </c>
      <c r="AN565" t="str">
        <f>""</f>
        <v/>
      </c>
      <c r="AO565">
        <v>0</v>
      </c>
      <c r="AP565" t="str">
        <f>""</f>
        <v/>
      </c>
      <c r="AQ565">
        <v>0</v>
      </c>
      <c r="AR565" t="str">
        <f>""</f>
        <v/>
      </c>
      <c r="AS565">
        <v>0</v>
      </c>
      <c r="AT565" t="str">
        <f>""</f>
        <v/>
      </c>
      <c r="AU565" t="s">
        <v>56</v>
      </c>
      <c r="AV565" t="s">
        <v>57</v>
      </c>
      <c r="AW565">
        <v>0</v>
      </c>
      <c r="AX565" t="str">
        <f>""</f>
        <v/>
      </c>
      <c r="AY565">
        <v>2015</v>
      </c>
      <c r="AZ565">
        <v>0</v>
      </c>
      <c r="BA565">
        <v>0</v>
      </c>
      <c r="BB565">
        <v>600</v>
      </c>
      <c r="BC565">
        <v>0</v>
      </c>
      <c r="BD565">
        <v>0</v>
      </c>
      <c r="BE565">
        <v>0</v>
      </c>
    </row>
    <row r="566" spans="1:57" x14ac:dyDescent="0.2">
      <c r="A566">
        <v>1817500440</v>
      </c>
      <c r="B566" t="s">
        <v>188</v>
      </c>
      <c r="C566" s="2">
        <v>530000</v>
      </c>
      <c r="D566" s="2"/>
      <c r="E566" s="2"/>
      <c r="F566" s="2"/>
      <c r="G566" s="1">
        <v>553868</v>
      </c>
      <c r="H566">
        <v>0</v>
      </c>
      <c r="I566" s="1">
        <v>553868</v>
      </c>
      <c r="J566" s="1">
        <v>-23868</v>
      </c>
      <c r="K566">
        <v>104.5</v>
      </c>
      <c r="L566" s="2">
        <v>530000</v>
      </c>
      <c r="M566" s="1">
        <v>553868</v>
      </c>
      <c r="N566">
        <v>0</v>
      </c>
      <c r="O566" s="1">
        <v>553868</v>
      </c>
      <c r="P566" s="1">
        <v>-23868</v>
      </c>
      <c r="Q566">
        <v>104.5</v>
      </c>
      <c r="R566">
        <v>0</v>
      </c>
      <c r="S566">
        <v>0</v>
      </c>
      <c r="T566">
        <v>0</v>
      </c>
      <c r="U566" s="2">
        <v>530000</v>
      </c>
      <c r="V566" s="1">
        <v>-23868</v>
      </c>
      <c r="W566" s="2">
        <v>530000</v>
      </c>
      <c r="X566" s="1">
        <v>-23868</v>
      </c>
      <c r="Y566">
        <v>350</v>
      </c>
      <c r="Z566" t="s">
        <v>605</v>
      </c>
      <c r="AA566">
        <v>0</v>
      </c>
      <c r="AB566" t="str">
        <f>""</f>
        <v/>
      </c>
      <c r="AC566">
        <v>0</v>
      </c>
      <c r="AD566" t="str">
        <f>""</f>
        <v/>
      </c>
      <c r="AE566">
        <v>0</v>
      </c>
      <c r="AF566" t="str">
        <f>""</f>
        <v/>
      </c>
      <c r="AG566">
        <v>0</v>
      </c>
      <c r="AH566" t="str">
        <f>""</f>
        <v/>
      </c>
      <c r="AI566">
        <v>0</v>
      </c>
      <c r="AJ566" t="str">
        <f>""</f>
        <v/>
      </c>
      <c r="AK566">
        <v>0</v>
      </c>
      <c r="AL566" t="str">
        <f>""</f>
        <v/>
      </c>
      <c r="AM566">
        <v>0</v>
      </c>
      <c r="AN566" t="str">
        <f>""</f>
        <v/>
      </c>
      <c r="AO566">
        <v>0</v>
      </c>
      <c r="AP566" t="str">
        <f>""</f>
        <v/>
      </c>
      <c r="AQ566">
        <v>0</v>
      </c>
      <c r="AR566" t="str">
        <f>""</f>
        <v/>
      </c>
      <c r="AS566">
        <v>0</v>
      </c>
      <c r="AT566" t="str">
        <f>""</f>
        <v/>
      </c>
      <c r="AU566" t="s">
        <v>56</v>
      </c>
      <c r="AV566" t="s">
        <v>57</v>
      </c>
      <c r="AW566">
        <v>0</v>
      </c>
      <c r="AX566" t="str">
        <f>""</f>
        <v/>
      </c>
      <c r="AY566">
        <v>2015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</row>
    <row r="567" spans="1:57" x14ac:dyDescent="0.2">
      <c r="A567">
        <v>1817700110</v>
      </c>
      <c r="B567" t="s">
        <v>617</v>
      </c>
      <c r="C567" s="2">
        <v>577000</v>
      </c>
      <c r="D567" s="2"/>
      <c r="E567" s="2"/>
      <c r="F567" s="2"/>
      <c r="G567" s="1">
        <v>638645.91</v>
      </c>
      <c r="H567">
        <v>0</v>
      </c>
      <c r="I567" s="1">
        <v>638645.91</v>
      </c>
      <c r="J567" s="1">
        <v>-61645.91</v>
      </c>
      <c r="K567">
        <v>110.68</v>
      </c>
      <c r="L567" s="2">
        <v>577000</v>
      </c>
      <c r="M567" s="1">
        <v>638645.91</v>
      </c>
      <c r="N567">
        <v>0</v>
      </c>
      <c r="O567" s="1">
        <v>638645.91</v>
      </c>
      <c r="P567" s="1">
        <v>-61645.91</v>
      </c>
      <c r="Q567">
        <v>110.68</v>
      </c>
      <c r="R567">
        <v>0</v>
      </c>
      <c r="S567">
        <v>0</v>
      </c>
      <c r="T567">
        <v>0</v>
      </c>
      <c r="U567" s="2">
        <v>577000</v>
      </c>
      <c r="V567" s="1">
        <v>-61645.91</v>
      </c>
      <c r="W567" s="2">
        <v>577000</v>
      </c>
      <c r="X567" s="1">
        <v>-61645.91</v>
      </c>
      <c r="Y567">
        <v>350</v>
      </c>
      <c r="Z567" t="s">
        <v>605</v>
      </c>
      <c r="AA567">
        <v>0</v>
      </c>
      <c r="AB567" t="str">
        <f>""</f>
        <v/>
      </c>
      <c r="AC567">
        <v>0</v>
      </c>
      <c r="AD567" t="str">
        <f>""</f>
        <v/>
      </c>
      <c r="AE567">
        <v>0</v>
      </c>
      <c r="AF567" t="str">
        <f>""</f>
        <v/>
      </c>
      <c r="AG567">
        <v>0</v>
      </c>
      <c r="AH567" t="str">
        <f>""</f>
        <v/>
      </c>
      <c r="AI567">
        <v>0</v>
      </c>
      <c r="AJ567" t="str">
        <f>""</f>
        <v/>
      </c>
      <c r="AK567">
        <v>0</v>
      </c>
      <c r="AL567" t="str">
        <f>""</f>
        <v/>
      </c>
      <c r="AM567">
        <v>0</v>
      </c>
      <c r="AN567" t="str">
        <f>""</f>
        <v/>
      </c>
      <c r="AO567">
        <v>0</v>
      </c>
      <c r="AP567" t="str">
        <f>""</f>
        <v/>
      </c>
      <c r="AQ567">
        <v>0</v>
      </c>
      <c r="AR567" t="str">
        <f>""</f>
        <v/>
      </c>
      <c r="AS567">
        <v>0</v>
      </c>
      <c r="AT567" t="str">
        <f>""</f>
        <v/>
      </c>
      <c r="AU567" t="s">
        <v>56</v>
      </c>
      <c r="AV567" t="s">
        <v>57</v>
      </c>
      <c r="AW567">
        <v>0</v>
      </c>
      <c r="AX567" t="str">
        <f>""</f>
        <v/>
      </c>
      <c r="AY567">
        <v>2015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</row>
    <row r="568" spans="1:57" x14ac:dyDescent="0.2">
      <c r="A568">
        <v>1817800750</v>
      </c>
      <c r="B568" t="s">
        <v>618</v>
      </c>
      <c r="C568" s="2">
        <v>3323000</v>
      </c>
      <c r="D568" s="2"/>
      <c r="E568" s="2"/>
      <c r="F568" s="2"/>
      <c r="G568" s="1">
        <v>3466974.71</v>
      </c>
      <c r="H568" s="1">
        <v>9169.2000000000007</v>
      </c>
      <c r="I568" s="1">
        <v>3476143.91</v>
      </c>
      <c r="J568" s="1">
        <v>-153143.91</v>
      </c>
      <c r="K568">
        <v>104.6</v>
      </c>
      <c r="L568" s="2">
        <v>3323000</v>
      </c>
      <c r="M568" s="1">
        <v>3466974.71</v>
      </c>
      <c r="N568" s="1">
        <v>9169.2000000000007</v>
      </c>
      <c r="O568" s="1">
        <v>3476143.91</v>
      </c>
      <c r="P568" s="1">
        <v>-153143.91</v>
      </c>
      <c r="Q568">
        <v>104.6</v>
      </c>
      <c r="R568">
        <v>0</v>
      </c>
      <c r="S568">
        <v>0</v>
      </c>
      <c r="T568">
        <v>0</v>
      </c>
      <c r="U568" s="2">
        <v>3323000</v>
      </c>
      <c r="V568" s="1">
        <v>-153143.91</v>
      </c>
      <c r="W568" s="2">
        <v>3323000</v>
      </c>
      <c r="X568" s="1">
        <v>-153143.91</v>
      </c>
      <c r="Y568">
        <v>350</v>
      </c>
      <c r="Z568" t="s">
        <v>605</v>
      </c>
      <c r="AA568">
        <v>0</v>
      </c>
      <c r="AB568" t="str">
        <f>""</f>
        <v/>
      </c>
      <c r="AC568">
        <v>0</v>
      </c>
      <c r="AD568" t="str">
        <f>""</f>
        <v/>
      </c>
      <c r="AE568">
        <v>0</v>
      </c>
      <c r="AF568" t="str">
        <f>""</f>
        <v/>
      </c>
      <c r="AG568">
        <v>0</v>
      </c>
      <c r="AH568" t="str">
        <f>""</f>
        <v/>
      </c>
      <c r="AI568">
        <v>0</v>
      </c>
      <c r="AJ568" t="str">
        <f>""</f>
        <v/>
      </c>
      <c r="AK568">
        <v>0</v>
      </c>
      <c r="AL568" t="str">
        <f>""</f>
        <v/>
      </c>
      <c r="AM568">
        <v>0</v>
      </c>
      <c r="AN568" t="str">
        <f>""</f>
        <v/>
      </c>
      <c r="AO568">
        <v>0</v>
      </c>
      <c r="AP568" t="str">
        <f>""</f>
        <v/>
      </c>
      <c r="AQ568">
        <v>0</v>
      </c>
      <c r="AR568" t="str">
        <f>""</f>
        <v/>
      </c>
      <c r="AS568">
        <v>0</v>
      </c>
      <c r="AT568" t="str">
        <f>""</f>
        <v/>
      </c>
      <c r="AU568" t="s">
        <v>56</v>
      </c>
      <c r="AV568" t="s">
        <v>57</v>
      </c>
      <c r="AW568">
        <v>0</v>
      </c>
      <c r="AX568" t="str">
        <f>""</f>
        <v/>
      </c>
      <c r="AY568">
        <v>2015</v>
      </c>
      <c r="AZ568">
        <v>0</v>
      </c>
      <c r="BA568">
        <v>0</v>
      </c>
      <c r="BB568">
        <v>9169</v>
      </c>
      <c r="BC568">
        <v>0</v>
      </c>
      <c r="BD568">
        <v>0</v>
      </c>
      <c r="BE568">
        <v>0</v>
      </c>
    </row>
    <row r="569" spans="1:57" x14ac:dyDescent="0.2">
      <c r="A569">
        <v>1817801110</v>
      </c>
      <c r="B569" t="s">
        <v>619</v>
      </c>
      <c r="C569" s="2">
        <v>150000</v>
      </c>
      <c r="D569" s="2"/>
      <c r="E569" s="2"/>
      <c r="F569" s="2"/>
      <c r="G569">
        <v>0</v>
      </c>
      <c r="H569">
        <v>0</v>
      </c>
      <c r="I569">
        <v>0</v>
      </c>
      <c r="J569" s="1">
        <v>150000</v>
      </c>
      <c r="K569">
        <v>0</v>
      </c>
      <c r="L569" s="2">
        <v>150000</v>
      </c>
      <c r="M569">
        <v>0</v>
      </c>
      <c r="N569">
        <v>0</v>
      </c>
      <c r="O569">
        <v>0</v>
      </c>
      <c r="P569" s="1">
        <v>150000</v>
      </c>
      <c r="Q569">
        <v>0</v>
      </c>
      <c r="R569">
        <v>0</v>
      </c>
      <c r="S569">
        <v>0</v>
      </c>
      <c r="T569">
        <v>0</v>
      </c>
      <c r="U569" s="2">
        <v>150000</v>
      </c>
      <c r="V569" s="1">
        <v>150000</v>
      </c>
      <c r="W569" s="2">
        <v>150000</v>
      </c>
      <c r="X569" s="1">
        <v>150000</v>
      </c>
      <c r="Y569">
        <v>0</v>
      </c>
      <c r="Z569" t="str">
        <f>""</f>
        <v/>
      </c>
      <c r="AA569">
        <v>0</v>
      </c>
      <c r="AB569" t="str">
        <f>""</f>
        <v/>
      </c>
      <c r="AC569">
        <v>0</v>
      </c>
      <c r="AD569" t="str">
        <f>""</f>
        <v/>
      </c>
      <c r="AE569">
        <v>0</v>
      </c>
      <c r="AF569" t="str">
        <f>""</f>
        <v/>
      </c>
      <c r="AG569">
        <v>0</v>
      </c>
      <c r="AH569" t="str">
        <f>""</f>
        <v/>
      </c>
      <c r="AI569">
        <v>0</v>
      </c>
      <c r="AJ569" t="str">
        <f>""</f>
        <v/>
      </c>
      <c r="AK569">
        <v>0</v>
      </c>
      <c r="AL569" t="str">
        <f>""</f>
        <v/>
      </c>
      <c r="AM569">
        <v>0</v>
      </c>
      <c r="AN569" t="str">
        <f>""</f>
        <v/>
      </c>
      <c r="AO569">
        <v>0</v>
      </c>
      <c r="AP569" t="str">
        <f>""</f>
        <v/>
      </c>
      <c r="AQ569">
        <v>0</v>
      </c>
      <c r="AR569" t="str">
        <f>""</f>
        <v/>
      </c>
      <c r="AS569">
        <v>0</v>
      </c>
      <c r="AT569" t="str">
        <f>""</f>
        <v/>
      </c>
      <c r="AU569" t="s">
        <v>56</v>
      </c>
      <c r="AV569" t="s">
        <v>57</v>
      </c>
      <c r="AW569">
        <v>0</v>
      </c>
      <c r="AX569" t="str">
        <f>""</f>
        <v/>
      </c>
      <c r="AY569">
        <v>2015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</row>
    <row r="570" spans="1:57" x14ac:dyDescent="0.2">
      <c r="A570">
        <v>1817900110</v>
      </c>
      <c r="B570" t="s">
        <v>620</v>
      </c>
      <c r="C570" s="2">
        <v>54000</v>
      </c>
      <c r="D570" s="2"/>
      <c r="E570" s="2"/>
      <c r="F570" s="2"/>
      <c r="G570" s="1">
        <v>54554.16</v>
      </c>
      <c r="H570">
        <v>0</v>
      </c>
      <c r="I570" s="1">
        <v>54554.16</v>
      </c>
      <c r="J570">
        <v>-554.16</v>
      </c>
      <c r="K570">
        <v>101.02</v>
      </c>
      <c r="L570" s="2">
        <v>54000</v>
      </c>
      <c r="M570" s="1">
        <v>54554.16</v>
      </c>
      <c r="N570">
        <v>0</v>
      </c>
      <c r="O570" s="1">
        <v>54554.16</v>
      </c>
      <c r="P570">
        <v>-554.16</v>
      </c>
      <c r="Q570">
        <v>101.02</v>
      </c>
      <c r="R570">
        <v>0</v>
      </c>
      <c r="S570">
        <v>0</v>
      </c>
      <c r="T570">
        <v>0</v>
      </c>
      <c r="U570" s="2">
        <v>54000</v>
      </c>
      <c r="V570">
        <v>-554.16</v>
      </c>
      <c r="W570" s="2">
        <v>54000</v>
      </c>
      <c r="X570">
        <v>-554.16</v>
      </c>
      <c r="Y570">
        <v>0</v>
      </c>
      <c r="Z570" t="str">
        <f>""</f>
        <v/>
      </c>
      <c r="AA570">
        <v>0</v>
      </c>
      <c r="AB570" t="str">
        <f>""</f>
        <v/>
      </c>
      <c r="AC570">
        <v>0</v>
      </c>
      <c r="AD570" t="str">
        <f>""</f>
        <v/>
      </c>
      <c r="AE570">
        <v>0</v>
      </c>
      <c r="AF570" t="str">
        <f>""</f>
        <v/>
      </c>
      <c r="AG570">
        <v>0</v>
      </c>
      <c r="AH570" t="str">
        <f>""</f>
        <v/>
      </c>
      <c r="AI570">
        <v>0</v>
      </c>
      <c r="AJ570" t="str">
        <f>""</f>
        <v/>
      </c>
      <c r="AK570">
        <v>0</v>
      </c>
      <c r="AL570" t="str">
        <f>""</f>
        <v/>
      </c>
      <c r="AM570">
        <v>0</v>
      </c>
      <c r="AN570" t="str">
        <f>""</f>
        <v/>
      </c>
      <c r="AO570">
        <v>0</v>
      </c>
      <c r="AP570" t="str">
        <f>""</f>
        <v/>
      </c>
      <c r="AQ570">
        <v>0</v>
      </c>
      <c r="AR570" t="str">
        <f>""</f>
        <v/>
      </c>
      <c r="AS570">
        <v>0</v>
      </c>
      <c r="AT570" t="str">
        <f>""</f>
        <v/>
      </c>
      <c r="AU570" t="s">
        <v>56</v>
      </c>
      <c r="AV570" t="s">
        <v>57</v>
      </c>
      <c r="AW570">
        <v>0</v>
      </c>
      <c r="AX570" t="str">
        <f>""</f>
        <v/>
      </c>
      <c r="AY570">
        <v>2015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</row>
    <row r="571" spans="1:57" x14ac:dyDescent="0.2">
      <c r="A571">
        <v>1817900410</v>
      </c>
      <c r="B571" t="s">
        <v>621</v>
      </c>
      <c r="C571" s="2">
        <v>22000</v>
      </c>
      <c r="D571" s="2"/>
      <c r="E571" s="2"/>
      <c r="F571" s="2"/>
      <c r="G571" s="1">
        <v>19548</v>
      </c>
      <c r="H571">
        <v>0</v>
      </c>
      <c r="I571" s="1">
        <v>19548</v>
      </c>
      <c r="J571" s="1">
        <v>2452</v>
      </c>
      <c r="K571">
        <v>88.85</v>
      </c>
      <c r="L571" s="2">
        <v>22000</v>
      </c>
      <c r="M571" s="1">
        <v>19548</v>
      </c>
      <c r="N571">
        <v>0</v>
      </c>
      <c r="O571" s="1">
        <v>19548</v>
      </c>
      <c r="P571" s="1">
        <v>2452</v>
      </c>
      <c r="Q571">
        <v>88.85</v>
      </c>
      <c r="R571">
        <v>0</v>
      </c>
      <c r="S571">
        <v>0</v>
      </c>
      <c r="T571">
        <v>0</v>
      </c>
      <c r="U571" s="2">
        <v>22000</v>
      </c>
      <c r="V571" s="1">
        <v>2452</v>
      </c>
      <c r="W571" s="2">
        <v>22000</v>
      </c>
      <c r="X571" s="1">
        <v>2452</v>
      </c>
      <c r="Y571">
        <v>350</v>
      </c>
      <c r="Z571" t="s">
        <v>605</v>
      </c>
      <c r="AA571">
        <v>0</v>
      </c>
      <c r="AB571" t="str">
        <f>""</f>
        <v/>
      </c>
      <c r="AC571">
        <v>0</v>
      </c>
      <c r="AD571" t="str">
        <f>""</f>
        <v/>
      </c>
      <c r="AE571">
        <v>0</v>
      </c>
      <c r="AF571" t="str">
        <f>""</f>
        <v/>
      </c>
      <c r="AG571">
        <v>0</v>
      </c>
      <c r="AH571" t="str">
        <f>""</f>
        <v/>
      </c>
      <c r="AI571">
        <v>0</v>
      </c>
      <c r="AJ571" t="str">
        <f>""</f>
        <v/>
      </c>
      <c r="AK571">
        <v>0</v>
      </c>
      <c r="AL571" t="str">
        <f>""</f>
        <v/>
      </c>
      <c r="AM571">
        <v>0</v>
      </c>
      <c r="AN571" t="str">
        <f>""</f>
        <v/>
      </c>
      <c r="AO571">
        <v>0</v>
      </c>
      <c r="AP571" t="str">
        <f>""</f>
        <v/>
      </c>
      <c r="AQ571">
        <v>0</v>
      </c>
      <c r="AR571" t="str">
        <f>""</f>
        <v/>
      </c>
      <c r="AS571">
        <v>0</v>
      </c>
      <c r="AT571" t="str">
        <f>""</f>
        <v/>
      </c>
      <c r="AU571" t="s">
        <v>56</v>
      </c>
      <c r="AV571" t="s">
        <v>57</v>
      </c>
      <c r="AW571">
        <v>0</v>
      </c>
      <c r="AX571" t="str">
        <f>""</f>
        <v/>
      </c>
      <c r="AY571">
        <v>2015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</row>
    <row r="572" spans="1:57" x14ac:dyDescent="0.2">
      <c r="A572">
        <v>1817900560</v>
      </c>
      <c r="B572" t="s">
        <v>622</v>
      </c>
      <c r="C572">
        <v>0</v>
      </c>
      <c r="G572" s="1">
        <v>4000</v>
      </c>
      <c r="H572" s="1">
        <v>2600</v>
      </c>
      <c r="I572" s="1">
        <v>6600</v>
      </c>
      <c r="J572" s="1">
        <v>-6600</v>
      </c>
      <c r="K572">
        <v>0</v>
      </c>
      <c r="L572">
        <v>0</v>
      </c>
      <c r="M572" s="1">
        <v>4000</v>
      </c>
      <c r="N572" s="1">
        <v>2600</v>
      </c>
      <c r="O572" s="1">
        <v>6600</v>
      </c>
      <c r="P572" s="1">
        <v>-6600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-6600</v>
      </c>
      <c r="W572">
        <v>0</v>
      </c>
      <c r="X572" s="1">
        <v>-6600</v>
      </c>
      <c r="Y572">
        <v>350</v>
      </c>
      <c r="Z572" t="s">
        <v>605</v>
      </c>
      <c r="AA572">
        <v>0</v>
      </c>
      <c r="AB572" t="str">
        <f>""</f>
        <v/>
      </c>
      <c r="AC572">
        <v>0</v>
      </c>
      <c r="AD572" t="str">
        <f>""</f>
        <v/>
      </c>
      <c r="AE572">
        <v>0</v>
      </c>
      <c r="AF572" t="str">
        <f>""</f>
        <v/>
      </c>
      <c r="AG572">
        <v>0</v>
      </c>
      <c r="AH572" t="str">
        <f>""</f>
        <v/>
      </c>
      <c r="AI572">
        <v>0</v>
      </c>
      <c r="AJ572" t="str">
        <f>""</f>
        <v/>
      </c>
      <c r="AK572">
        <v>0</v>
      </c>
      <c r="AL572" t="str">
        <f>""</f>
        <v/>
      </c>
      <c r="AM572">
        <v>0</v>
      </c>
      <c r="AN572" t="str">
        <f>""</f>
        <v/>
      </c>
      <c r="AO572">
        <v>0</v>
      </c>
      <c r="AP572" t="str">
        <f>""</f>
        <v/>
      </c>
      <c r="AQ572">
        <v>0</v>
      </c>
      <c r="AR572" t="str">
        <f>""</f>
        <v/>
      </c>
      <c r="AS572">
        <v>0</v>
      </c>
      <c r="AT572" t="str">
        <f>""</f>
        <v/>
      </c>
      <c r="AU572" t="s">
        <v>56</v>
      </c>
      <c r="AV572" t="s">
        <v>57</v>
      </c>
      <c r="AW572">
        <v>0</v>
      </c>
      <c r="AX572" t="str">
        <f>""</f>
        <v/>
      </c>
      <c r="AY572">
        <v>2015</v>
      </c>
      <c r="AZ572">
        <v>0</v>
      </c>
      <c r="BA572">
        <v>0</v>
      </c>
      <c r="BB572">
        <v>2600</v>
      </c>
      <c r="BC572">
        <v>0</v>
      </c>
      <c r="BD572">
        <v>0</v>
      </c>
      <c r="BE572">
        <v>0</v>
      </c>
    </row>
    <row r="573" spans="1:57" x14ac:dyDescent="0.2">
      <c r="A573">
        <v>1817900780</v>
      </c>
      <c r="B573" t="s">
        <v>623</v>
      </c>
      <c r="C573" s="2">
        <v>8000</v>
      </c>
      <c r="D573" s="2"/>
      <c r="E573" s="2"/>
      <c r="F573" s="2"/>
      <c r="G573" s="1">
        <v>6074.41</v>
      </c>
      <c r="H573" s="1">
        <v>9250</v>
      </c>
      <c r="I573" s="1">
        <v>15324.41</v>
      </c>
      <c r="J573" s="1">
        <v>-7324.41</v>
      </c>
      <c r="K573">
        <v>191.55</v>
      </c>
      <c r="L573" s="2">
        <v>8000</v>
      </c>
      <c r="M573" s="1">
        <v>6074.41</v>
      </c>
      <c r="N573" s="1">
        <v>9250</v>
      </c>
      <c r="O573" s="1">
        <v>15324.41</v>
      </c>
      <c r="P573" s="1">
        <v>-7324.41</v>
      </c>
      <c r="Q573">
        <v>191.55</v>
      </c>
      <c r="R573">
        <v>0</v>
      </c>
      <c r="S573">
        <v>0</v>
      </c>
      <c r="T573">
        <v>0</v>
      </c>
      <c r="U573" s="2">
        <v>8000</v>
      </c>
      <c r="V573" s="1">
        <v>-7324.41</v>
      </c>
      <c r="W573" s="2">
        <v>8000</v>
      </c>
      <c r="X573" s="1">
        <v>-7324.41</v>
      </c>
      <c r="Y573">
        <v>0</v>
      </c>
      <c r="Z573" t="str">
        <f>""</f>
        <v/>
      </c>
      <c r="AA573">
        <v>0</v>
      </c>
      <c r="AB573" t="str">
        <f>""</f>
        <v/>
      </c>
      <c r="AC573">
        <v>0</v>
      </c>
      <c r="AD573" t="str">
        <f>""</f>
        <v/>
      </c>
      <c r="AE573">
        <v>0</v>
      </c>
      <c r="AF573" t="str">
        <f>""</f>
        <v/>
      </c>
      <c r="AG573">
        <v>0</v>
      </c>
      <c r="AH573" t="str">
        <f>""</f>
        <v/>
      </c>
      <c r="AI573">
        <v>0</v>
      </c>
      <c r="AJ573" t="str">
        <f>""</f>
        <v/>
      </c>
      <c r="AK573">
        <v>0</v>
      </c>
      <c r="AL573" t="str">
        <f>""</f>
        <v/>
      </c>
      <c r="AM573">
        <v>0</v>
      </c>
      <c r="AN573" t="str">
        <f>""</f>
        <v/>
      </c>
      <c r="AO573">
        <v>0</v>
      </c>
      <c r="AP573" t="str">
        <f>""</f>
        <v/>
      </c>
      <c r="AQ573">
        <v>0</v>
      </c>
      <c r="AR573" t="str">
        <f>""</f>
        <v/>
      </c>
      <c r="AS573">
        <v>0</v>
      </c>
      <c r="AT573" t="str">
        <f>""</f>
        <v/>
      </c>
      <c r="AU573" t="s">
        <v>56</v>
      </c>
      <c r="AV573" t="s">
        <v>57</v>
      </c>
      <c r="AW573">
        <v>0</v>
      </c>
      <c r="AX573" t="str">
        <f>""</f>
        <v/>
      </c>
      <c r="AY573">
        <v>2015</v>
      </c>
      <c r="AZ573">
        <v>0</v>
      </c>
      <c r="BA573">
        <v>0</v>
      </c>
      <c r="BB573">
        <v>9250</v>
      </c>
      <c r="BC573">
        <v>0</v>
      </c>
      <c r="BD573">
        <v>0</v>
      </c>
      <c r="BE573">
        <v>0</v>
      </c>
    </row>
    <row r="574" spans="1:57" x14ac:dyDescent="0.2">
      <c r="A574">
        <v>1817900820</v>
      </c>
      <c r="B574" t="s">
        <v>624</v>
      </c>
      <c r="C574" s="2">
        <v>59000</v>
      </c>
      <c r="D574" s="2"/>
      <c r="E574" s="2"/>
      <c r="F574" s="2"/>
      <c r="G574" s="1">
        <v>39209</v>
      </c>
      <c r="H574">
        <v>0</v>
      </c>
      <c r="I574" s="1">
        <v>39209</v>
      </c>
      <c r="J574" s="1">
        <v>19791</v>
      </c>
      <c r="K574">
        <v>66.45</v>
      </c>
      <c r="L574" s="2">
        <v>59000</v>
      </c>
      <c r="M574" s="1">
        <v>39209</v>
      </c>
      <c r="N574">
        <v>0</v>
      </c>
      <c r="O574" s="1">
        <v>39209</v>
      </c>
      <c r="P574" s="1">
        <v>19791</v>
      </c>
      <c r="Q574">
        <v>66.45</v>
      </c>
      <c r="R574">
        <v>0</v>
      </c>
      <c r="S574">
        <v>0</v>
      </c>
      <c r="T574">
        <v>0</v>
      </c>
      <c r="U574" s="2">
        <v>59000</v>
      </c>
      <c r="V574" s="1">
        <v>19791</v>
      </c>
      <c r="W574" s="2">
        <v>59000</v>
      </c>
      <c r="X574" s="1">
        <v>19791</v>
      </c>
      <c r="Y574">
        <v>350</v>
      </c>
      <c r="Z574" t="s">
        <v>605</v>
      </c>
      <c r="AA574">
        <v>0</v>
      </c>
      <c r="AB574" t="str">
        <f>""</f>
        <v/>
      </c>
      <c r="AC574">
        <v>0</v>
      </c>
      <c r="AD574" t="str">
        <f>""</f>
        <v/>
      </c>
      <c r="AE574">
        <v>0</v>
      </c>
      <c r="AF574" t="str">
        <f>""</f>
        <v/>
      </c>
      <c r="AG574">
        <v>0</v>
      </c>
      <c r="AH574" t="str">
        <f>""</f>
        <v/>
      </c>
      <c r="AI574">
        <v>0</v>
      </c>
      <c r="AJ574" t="str">
        <f>""</f>
        <v/>
      </c>
      <c r="AK574">
        <v>0</v>
      </c>
      <c r="AL574" t="str">
        <f>""</f>
        <v/>
      </c>
      <c r="AM574">
        <v>0</v>
      </c>
      <c r="AN574" t="str">
        <f>""</f>
        <v/>
      </c>
      <c r="AO574">
        <v>0</v>
      </c>
      <c r="AP574" t="str">
        <f>""</f>
        <v/>
      </c>
      <c r="AQ574">
        <v>0</v>
      </c>
      <c r="AR574" t="str">
        <f>""</f>
        <v/>
      </c>
      <c r="AS574">
        <v>0</v>
      </c>
      <c r="AT574" t="str">
        <f>""</f>
        <v/>
      </c>
      <c r="AU574" t="s">
        <v>56</v>
      </c>
      <c r="AV574" t="s">
        <v>57</v>
      </c>
      <c r="AW574">
        <v>0</v>
      </c>
      <c r="AX574" t="str">
        <f>""</f>
        <v/>
      </c>
      <c r="AY574">
        <v>2015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</row>
    <row r="575" spans="1:57" x14ac:dyDescent="0.2">
      <c r="A575">
        <v>1817910780</v>
      </c>
      <c r="B575" t="s">
        <v>625</v>
      </c>
      <c r="C575" s="2">
        <v>60000</v>
      </c>
      <c r="D575" s="2"/>
      <c r="E575" s="2"/>
      <c r="F575" s="2"/>
      <c r="G575" s="1">
        <v>57831.199999999997</v>
      </c>
      <c r="H575" s="1">
        <v>31000</v>
      </c>
      <c r="I575" s="1">
        <v>88831.2</v>
      </c>
      <c r="J575" s="1">
        <v>-28831.200000000001</v>
      </c>
      <c r="K575">
        <v>148.05000000000001</v>
      </c>
      <c r="L575" s="2">
        <v>60000</v>
      </c>
      <c r="M575" s="1">
        <v>57831.199999999997</v>
      </c>
      <c r="N575" s="1">
        <v>31000</v>
      </c>
      <c r="O575" s="1">
        <v>88831.2</v>
      </c>
      <c r="P575" s="1">
        <v>-28831.200000000001</v>
      </c>
      <c r="Q575">
        <v>148.05000000000001</v>
      </c>
      <c r="R575">
        <v>0</v>
      </c>
      <c r="S575">
        <v>0</v>
      </c>
      <c r="T575">
        <v>0</v>
      </c>
      <c r="U575" s="2">
        <v>60000</v>
      </c>
      <c r="V575" s="1">
        <v>-28831.200000000001</v>
      </c>
      <c r="W575" s="2">
        <v>60000</v>
      </c>
      <c r="X575" s="1">
        <v>-28831.200000000001</v>
      </c>
      <c r="Y575">
        <v>0</v>
      </c>
      <c r="Z575" t="str">
        <f>""</f>
        <v/>
      </c>
      <c r="AA575">
        <v>0</v>
      </c>
      <c r="AB575" t="str">
        <f>""</f>
        <v/>
      </c>
      <c r="AC575">
        <v>0</v>
      </c>
      <c r="AD575" t="str">
        <f>""</f>
        <v/>
      </c>
      <c r="AE575">
        <v>0</v>
      </c>
      <c r="AF575" t="str">
        <f>""</f>
        <v/>
      </c>
      <c r="AG575">
        <v>0</v>
      </c>
      <c r="AH575" t="str">
        <f>""</f>
        <v/>
      </c>
      <c r="AI575">
        <v>0</v>
      </c>
      <c r="AJ575" t="str">
        <f>""</f>
        <v/>
      </c>
      <c r="AK575">
        <v>0</v>
      </c>
      <c r="AL575" t="str">
        <f>""</f>
        <v/>
      </c>
      <c r="AM575">
        <v>0</v>
      </c>
      <c r="AN575" t="str">
        <f>""</f>
        <v/>
      </c>
      <c r="AO575">
        <v>0</v>
      </c>
      <c r="AP575" t="str">
        <f>""</f>
        <v/>
      </c>
      <c r="AQ575">
        <v>0</v>
      </c>
      <c r="AR575" t="str">
        <f>""</f>
        <v/>
      </c>
      <c r="AS575">
        <v>0</v>
      </c>
      <c r="AT575" t="str">
        <f>""</f>
        <v/>
      </c>
      <c r="AU575" t="s">
        <v>56</v>
      </c>
      <c r="AV575" t="s">
        <v>57</v>
      </c>
      <c r="AW575">
        <v>0</v>
      </c>
      <c r="AX575" t="str">
        <f>""</f>
        <v/>
      </c>
      <c r="AY575">
        <v>2015</v>
      </c>
      <c r="AZ575">
        <v>0</v>
      </c>
      <c r="BA575">
        <v>0</v>
      </c>
      <c r="BB575">
        <v>31000</v>
      </c>
      <c r="BC575">
        <v>0</v>
      </c>
      <c r="BD575">
        <v>0</v>
      </c>
      <c r="BE575">
        <v>0</v>
      </c>
    </row>
    <row r="576" spans="1:57" x14ac:dyDescent="0.2">
      <c r="A576">
        <v>1817911780</v>
      </c>
      <c r="B576" t="s">
        <v>626</v>
      </c>
      <c r="C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 t="str">
        <f>""</f>
        <v/>
      </c>
      <c r="AA576">
        <v>0</v>
      </c>
      <c r="AB576" t="str">
        <f>""</f>
        <v/>
      </c>
      <c r="AC576">
        <v>0</v>
      </c>
      <c r="AD576" t="str">
        <f>""</f>
        <v/>
      </c>
      <c r="AE576">
        <v>0</v>
      </c>
      <c r="AF576" t="str">
        <f>""</f>
        <v/>
      </c>
      <c r="AG576">
        <v>0</v>
      </c>
      <c r="AH576" t="str">
        <f>""</f>
        <v/>
      </c>
      <c r="AI576">
        <v>0</v>
      </c>
      <c r="AJ576" t="str">
        <f>""</f>
        <v/>
      </c>
      <c r="AK576">
        <v>0</v>
      </c>
      <c r="AL576" t="str">
        <f>""</f>
        <v/>
      </c>
      <c r="AM576">
        <v>0</v>
      </c>
      <c r="AN576" t="str">
        <f>""</f>
        <v/>
      </c>
      <c r="AO576">
        <v>0</v>
      </c>
      <c r="AP576" t="str">
        <f>""</f>
        <v/>
      </c>
      <c r="AQ576">
        <v>0</v>
      </c>
      <c r="AR576" t="str">
        <f>""</f>
        <v/>
      </c>
      <c r="AS576">
        <v>0</v>
      </c>
      <c r="AT576" t="str">
        <f>""</f>
        <v/>
      </c>
      <c r="AU576" t="s">
        <v>56</v>
      </c>
      <c r="AV576" t="s">
        <v>57</v>
      </c>
      <c r="AW576">
        <v>0</v>
      </c>
      <c r="AX576" t="str">
        <f>""</f>
        <v/>
      </c>
      <c r="AY576">
        <v>2015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</row>
    <row r="577" spans="1:57" x14ac:dyDescent="0.2">
      <c r="A577">
        <v>1817912780</v>
      </c>
      <c r="B577" t="s">
        <v>627</v>
      </c>
      <c r="C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 t="str">
        <f>""</f>
        <v/>
      </c>
      <c r="AA577">
        <v>0</v>
      </c>
      <c r="AB577" t="str">
        <f>""</f>
        <v/>
      </c>
      <c r="AC577">
        <v>0</v>
      </c>
      <c r="AD577" t="str">
        <f>""</f>
        <v/>
      </c>
      <c r="AE577">
        <v>0</v>
      </c>
      <c r="AF577" t="str">
        <f>""</f>
        <v/>
      </c>
      <c r="AG577">
        <v>0</v>
      </c>
      <c r="AH577" t="str">
        <f>""</f>
        <v/>
      </c>
      <c r="AI577">
        <v>0</v>
      </c>
      <c r="AJ577" t="str">
        <f>""</f>
        <v/>
      </c>
      <c r="AK577">
        <v>0</v>
      </c>
      <c r="AL577" t="str">
        <f>""</f>
        <v/>
      </c>
      <c r="AM577">
        <v>0</v>
      </c>
      <c r="AN577" t="str">
        <f>""</f>
        <v/>
      </c>
      <c r="AO577">
        <v>0</v>
      </c>
      <c r="AP577" t="str">
        <f>""</f>
        <v/>
      </c>
      <c r="AQ577">
        <v>0</v>
      </c>
      <c r="AR577" t="str">
        <f>""</f>
        <v/>
      </c>
      <c r="AS577">
        <v>0</v>
      </c>
      <c r="AT577" t="str">
        <f>""</f>
        <v/>
      </c>
      <c r="AU577" t="s">
        <v>56</v>
      </c>
      <c r="AV577" t="s">
        <v>57</v>
      </c>
      <c r="AW577">
        <v>0</v>
      </c>
      <c r="AX577" t="str">
        <f>""</f>
        <v/>
      </c>
      <c r="AY577">
        <v>2015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</row>
    <row r="578" spans="1:57" x14ac:dyDescent="0.2">
      <c r="A578">
        <v>1817925820</v>
      </c>
      <c r="B578" t="s">
        <v>628</v>
      </c>
      <c r="C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 t="str">
        <f>""</f>
        <v/>
      </c>
      <c r="AA578">
        <v>0</v>
      </c>
      <c r="AB578" t="str">
        <f>""</f>
        <v/>
      </c>
      <c r="AC578">
        <v>0</v>
      </c>
      <c r="AD578" t="str">
        <f>""</f>
        <v/>
      </c>
      <c r="AE578">
        <v>0</v>
      </c>
      <c r="AF578" t="str">
        <f>""</f>
        <v/>
      </c>
      <c r="AG578">
        <v>0</v>
      </c>
      <c r="AH578" t="str">
        <f>""</f>
        <v/>
      </c>
      <c r="AI578">
        <v>0</v>
      </c>
      <c r="AJ578" t="str">
        <f>""</f>
        <v/>
      </c>
      <c r="AK578">
        <v>0</v>
      </c>
      <c r="AL578" t="str">
        <f>""</f>
        <v/>
      </c>
      <c r="AM578">
        <v>0</v>
      </c>
      <c r="AN578" t="str">
        <f>""</f>
        <v/>
      </c>
      <c r="AO578">
        <v>0</v>
      </c>
      <c r="AP578" t="str">
        <f>""</f>
        <v/>
      </c>
      <c r="AQ578">
        <v>0</v>
      </c>
      <c r="AR578" t="str">
        <f>""</f>
        <v/>
      </c>
      <c r="AS578">
        <v>0</v>
      </c>
      <c r="AT578" t="str">
        <f>""</f>
        <v/>
      </c>
      <c r="AU578" t="s">
        <v>56</v>
      </c>
      <c r="AV578" t="s">
        <v>57</v>
      </c>
      <c r="AW578">
        <v>0</v>
      </c>
      <c r="AX578" t="str">
        <f>""</f>
        <v/>
      </c>
      <c r="AY578">
        <v>2015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</row>
    <row r="579" spans="1:57" x14ac:dyDescent="0.2">
      <c r="A579">
        <v>1817999820</v>
      </c>
      <c r="B579" t="s">
        <v>629</v>
      </c>
      <c r="C579" s="2">
        <v>450000</v>
      </c>
      <c r="D579" s="2"/>
      <c r="E579" s="2"/>
      <c r="F579" s="2"/>
      <c r="G579" s="1">
        <v>789486.1</v>
      </c>
      <c r="H579">
        <v>0</v>
      </c>
      <c r="I579" s="1">
        <v>789486.1</v>
      </c>
      <c r="J579" s="1">
        <v>-339486.1</v>
      </c>
      <c r="K579">
        <v>175.44</v>
      </c>
      <c r="L579" s="2">
        <v>450000</v>
      </c>
      <c r="M579" s="1">
        <v>789486.1</v>
      </c>
      <c r="N579">
        <v>0</v>
      </c>
      <c r="O579" s="1">
        <v>789486.1</v>
      </c>
      <c r="P579" s="1">
        <v>-339486.1</v>
      </c>
      <c r="Q579">
        <v>175.44</v>
      </c>
      <c r="R579">
        <v>0</v>
      </c>
      <c r="S579">
        <v>0</v>
      </c>
      <c r="T579">
        <v>0</v>
      </c>
      <c r="U579" s="2">
        <v>450000</v>
      </c>
      <c r="V579" s="1">
        <v>-339486.1</v>
      </c>
      <c r="W579" s="2">
        <v>450000</v>
      </c>
      <c r="X579" s="1">
        <v>-339486.1</v>
      </c>
      <c r="Y579">
        <v>0</v>
      </c>
      <c r="Z579" t="str">
        <f>""</f>
        <v/>
      </c>
      <c r="AA579">
        <v>0</v>
      </c>
      <c r="AB579" t="str">
        <f>""</f>
        <v/>
      </c>
      <c r="AC579">
        <v>0</v>
      </c>
      <c r="AD579" t="str">
        <f>""</f>
        <v/>
      </c>
      <c r="AE579">
        <v>0</v>
      </c>
      <c r="AF579" t="str">
        <f>""</f>
        <v/>
      </c>
      <c r="AG579">
        <v>0</v>
      </c>
      <c r="AH579" t="str">
        <f>""</f>
        <v/>
      </c>
      <c r="AI579">
        <v>0</v>
      </c>
      <c r="AJ579" t="str">
        <f>""</f>
        <v/>
      </c>
      <c r="AK579">
        <v>0</v>
      </c>
      <c r="AL579" t="str">
        <f>""</f>
        <v/>
      </c>
      <c r="AM579">
        <v>0</v>
      </c>
      <c r="AN579" t="str">
        <f>""</f>
        <v/>
      </c>
      <c r="AO579">
        <v>0</v>
      </c>
      <c r="AP579" t="str">
        <f>""</f>
        <v/>
      </c>
      <c r="AQ579">
        <v>0</v>
      </c>
      <c r="AR579" t="str">
        <f>""</f>
        <v/>
      </c>
      <c r="AS579">
        <v>0</v>
      </c>
      <c r="AT579" t="str">
        <f>""</f>
        <v/>
      </c>
      <c r="AU579" t="s">
        <v>56</v>
      </c>
      <c r="AV579" t="s">
        <v>57</v>
      </c>
      <c r="AW579">
        <v>0</v>
      </c>
      <c r="AX579" t="str">
        <f>""</f>
        <v/>
      </c>
      <c r="AY579">
        <v>2015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</row>
    <row r="580" spans="1:57" x14ac:dyDescent="0.2">
      <c r="A580">
        <v>1819000750</v>
      </c>
      <c r="B580" t="s">
        <v>630</v>
      </c>
      <c r="C580" s="2">
        <v>133000</v>
      </c>
      <c r="D580" s="2"/>
      <c r="E580" s="2"/>
      <c r="F580" s="2"/>
      <c r="G580" s="1">
        <v>133640.85</v>
      </c>
      <c r="H580">
        <v>0</v>
      </c>
      <c r="I580" s="1">
        <v>133640.85</v>
      </c>
      <c r="J580">
        <v>-640.85</v>
      </c>
      <c r="K580">
        <v>100.48</v>
      </c>
      <c r="L580" s="2">
        <v>133000</v>
      </c>
      <c r="M580" s="1">
        <v>133640.85</v>
      </c>
      <c r="N580">
        <v>0</v>
      </c>
      <c r="O580" s="1">
        <v>133640.85</v>
      </c>
      <c r="P580">
        <v>-640.85</v>
      </c>
      <c r="Q580">
        <v>100.48</v>
      </c>
      <c r="R580">
        <v>0</v>
      </c>
      <c r="S580">
        <v>0</v>
      </c>
      <c r="T580">
        <v>0</v>
      </c>
      <c r="U580" s="2">
        <v>133000</v>
      </c>
      <c r="V580">
        <v>-640.85</v>
      </c>
      <c r="W580" s="2">
        <v>133000</v>
      </c>
      <c r="X580">
        <v>-640.85</v>
      </c>
      <c r="Y580">
        <v>0</v>
      </c>
      <c r="Z580" t="str">
        <f>""</f>
        <v/>
      </c>
      <c r="AA580">
        <v>0</v>
      </c>
      <c r="AB580" t="str">
        <f>""</f>
        <v/>
      </c>
      <c r="AC580">
        <v>0</v>
      </c>
      <c r="AD580" t="str">
        <f>""</f>
        <v/>
      </c>
      <c r="AE580">
        <v>0</v>
      </c>
      <c r="AF580" t="str">
        <f>""</f>
        <v/>
      </c>
      <c r="AG580">
        <v>0</v>
      </c>
      <c r="AH580" t="str">
        <f>""</f>
        <v/>
      </c>
      <c r="AI580">
        <v>0</v>
      </c>
      <c r="AJ580" t="str">
        <f>""</f>
        <v/>
      </c>
      <c r="AK580">
        <v>0</v>
      </c>
      <c r="AL580" t="str">
        <f>""</f>
        <v/>
      </c>
      <c r="AM580">
        <v>0</v>
      </c>
      <c r="AN580" t="str">
        <f>""</f>
        <v/>
      </c>
      <c r="AO580">
        <v>0</v>
      </c>
      <c r="AP580" t="str">
        <f>""</f>
        <v/>
      </c>
      <c r="AQ580">
        <v>0</v>
      </c>
      <c r="AR580" t="str">
        <f>""</f>
        <v/>
      </c>
      <c r="AS580">
        <v>0</v>
      </c>
      <c r="AT580" t="str">
        <f>""</f>
        <v/>
      </c>
      <c r="AU580" t="s">
        <v>56</v>
      </c>
      <c r="AV580" t="s">
        <v>57</v>
      </c>
      <c r="AW580">
        <v>0</v>
      </c>
      <c r="AX580" t="str">
        <f>""</f>
        <v/>
      </c>
      <c r="AY580">
        <v>2015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</row>
    <row r="581" spans="1:57" x14ac:dyDescent="0.2">
      <c r="A581">
        <v>1822000780</v>
      </c>
      <c r="B581" t="s">
        <v>631</v>
      </c>
      <c r="C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370</v>
      </c>
      <c r="Z581" t="s">
        <v>203</v>
      </c>
      <c r="AA581">
        <v>0</v>
      </c>
      <c r="AB581" t="str">
        <f>""</f>
        <v/>
      </c>
      <c r="AC581">
        <v>0</v>
      </c>
      <c r="AD581" t="str">
        <f>""</f>
        <v/>
      </c>
      <c r="AE581">
        <v>0</v>
      </c>
      <c r="AF581" t="str">
        <f>""</f>
        <v/>
      </c>
      <c r="AG581">
        <v>0</v>
      </c>
      <c r="AH581" t="str">
        <f>""</f>
        <v/>
      </c>
      <c r="AI581">
        <v>0</v>
      </c>
      <c r="AJ581" t="str">
        <f>""</f>
        <v/>
      </c>
      <c r="AK581">
        <v>0</v>
      </c>
      <c r="AL581" t="str">
        <f>""</f>
        <v/>
      </c>
      <c r="AM581">
        <v>0</v>
      </c>
      <c r="AN581" t="str">
        <f>""</f>
        <v/>
      </c>
      <c r="AO581">
        <v>0</v>
      </c>
      <c r="AP581" t="str">
        <f>""</f>
        <v/>
      </c>
      <c r="AQ581">
        <v>0</v>
      </c>
      <c r="AR581" t="str">
        <f>""</f>
        <v/>
      </c>
      <c r="AS581">
        <v>0</v>
      </c>
      <c r="AT581" t="str">
        <f>""</f>
        <v/>
      </c>
      <c r="AU581" t="s">
        <v>56</v>
      </c>
      <c r="AV581" t="s">
        <v>57</v>
      </c>
      <c r="AW581">
        <v>0</v>
      </c>
      <c r="AX581" t="str">
        <f>""</f>
        <v/>
      </c>
      <c r="AY581">
        <v>2015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</row>
    <row r="582" spans="1:57" x14ac:dyDescent="0.2">
      <c r="A582">
        <v>1823000110</v>
      </c>
      <c r="B582" t="s">
        <v>632</v>
      </c>
      <c r="C582" s="2">
        <v>582000</v>
      </c>
      <c r="D582" s="2"/>
      <c r="E582" s="2"/>
      <c r="F582" s="2"/>
      <c r="G582" s="1">
        <v>658726.49</v>
      </c>
      <c r="H582">
        <v>0</v>
      </c>
      <c r="I582" s="1">
        <v>658726.49</v>
      </c>
      <c r="J582" s="1">
        <v>-76726.490000000005</v>
      </c>
      <c r="K582">
        <v>113.18</v>
      </c>
      <c r="L582" s="2">
        <v>582000</v>
      </c>
      <c r="M582" s="1">
        <v>658726.49</v>
      </c>
      <c r="N582">
        <v>0</v>
      </c>
      <c r="O582" s="1">
        <v>658726.49</v>
      </c>
      <c r="P582" s="1">
        <v>-76726.490000000005</v>
      </c>
      <c r="Q582">
        <v>113.18</v>
      </c>
      <c r="R582">
        <v>0</v>
      </c>
      <c r="S582">
        <v>0</v>
      </c>
      <c r="T582">
        <v>0</v>
      </c>
      <c r="U582" s="2">
        <v>582000</v>
      </c>
      <c r="V582" s="1">
        <v>-76726.490000000005</v>
      </c>
      <c r="W582" s="2">
        <v>582000</v>
      </c>
      <c r="X582" s="1">
        <v>-76726.490000000005</v>
      </c>
      <c r="Y582">
        <v>370</v>
      </c>
      <c r="Z582" t="s">
        <v>203</v>
      </c>
      <c r="AA582">
        <v>0</v>
      </c>
      <c r="AB582" t="str">
        <f>""</f>
        <v/>
      </c>
      <c r="AC582">
        <v>0</v>
      </c>
      <c r="AD582" t="str">
        <f>""</f>
        <v/>
      </c>
      <c r="AE582">
        <v>0</v>
      </c>
      <c r="AF582" t="str">
        <f>""</f>
        <v/>
      </c>
      <c r="AG582">
        <v>0</v>
      </c>
      <c r="AH582" t="str">
        <f>""</f>
        <v/>
      </c>
      <c r="AI582">
        <v>0</v>
      </c>
      <c r="AJ582" t="str">
        <f>""</f>
        <v/>
      </c>
      <c r="AK582">
        <v>0</v>
      </c>
      <c r="AL582" t="str">
        <f>""</f>
        <v/>
      </c>
      <c r="AM582">
        <v>0</v>
      </c>
      <c r="AN582" t="str">
        <f>""</f>
        <v/>
      </c>
      <c r="AO582">
        <v>0</v>
      </c>
      <c r="AP582" t="str">
        <f>""</f>
        <v/>
      </c>
      <c r="AQ582">
        <v>0</v>
      </c>
      <c r="AR582" t="str">
        <f>""</f>
        <v/>
      </c>
      <c r="AS582">
        <v>0</v>
      </c>
      <c r="AT582" t="str">
        <f>""</f>
        <v/>
      </c>
      <c r="AU582" t="s">
        <v>56</v>
      </c>
      <c r="AV582" t="s">
        <v>57</v>
      </c>
      <c r="AW582">
        <v>0</v>
      </c>
      <c r="AX582" t="str">
        <f>""</f>
        <v/>
      </c>
      <c r="AY582">
        <v>2015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</row>
    <row r="583" spans="1:57" x14ac:dyDescent="0.2">
      <c r="A583">
        <v>1823000521</v>
      </c>
      <c r="B583" t="s">
        <v>633</v>
      </c>
      <c r="C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370</v>
      </c>
      <c r="Z583" t="s">
        <v>203</v>
      </c>
      <c r="AA583">
        <v>0</v>
      </c>
      <c r="AB583" t="str">
        <f>""</f>
        <v/>
      </c>
      <c r="AC583">
        <v>0</v>
      </c>
      <c r="AD583" t="str">
        <f>""</f>
        <v/>
      </c>
      <c r="AE583">
        <v>0</v>
      </c>
      <c r="AF583" t="str">
        <f>""</f>
        <v/>
      </c>
      <c r="AG583">
        <v>0</v>
      </c>
      <c r="AH583" t="str">
        <f>""</f>
        <v/>
      </c>
      <c r="AI583">
        <v>0</v>
      </c>
      <c r="AJ583" t="str">
        <f>""</f>
        <v/>
      </c>
      <c r="AK583">
        <v>0</v>
      </c>
      <c r="AL583" t="str">
        <f>""</f>
        <v/>
      </c>
      <c r="AM583">
        <v>0</v>
      </c>
      <c r="AN583" t="str">
        <f>""</f>
        <v/>
      </c>
      <c r="AO583">
        <v>0</v>
      </c>
      <c r="AP583" t="str">
        <f>""</f>
        <v/>
      </c>
      <c r="AQ583">
        <v>0</v>
      </c>
      <c r="AR583" t="str">
        <f>""</f>
        <v/>
      </c>
      <c r="AS583">
        <v>0</v>
      </c>
      <c r="AT583" t="str">
        <f>""</f>
        <v/>
      </c>
      <c r="AU583" t="s">
        <v>56</v>
      </c>
      <c r="AV583" t="s">
        <v>57</v>
      </c>
      <c r="AW583">
        <v>0</v>
      </c>
      <c r="AX583" t="str">
        <f>""</f>
        <v/>
      </c>
      <c r="AY583">
        <v>2015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</row>
    <row r="584" spans="1:57" x14ac:dyDescent="0.2">
      <c r="A584">
        <v>1823000522</v>
      </c>
      <c r="B584" t="s">
        <v>634</v>
      </c>
      <c r="C584">
        <v>0</v>
      </c>
      <c r="G584" s="1">
        <v>5625</v>
      </c>
      <c r="H584">
        <v>0</v>
      </c>
      <c r="I584" s="1">
        <v>5625</v>
      </c>
      <c r="J584" s="1">
        <v>-5625</v>
      </c>
      <c r="K584">
        <v>0</v>
      </c>
      <c r="L584">
        <v>0</v>
      </c>
      <c r="M584" s="1">
        <v>5625</v>
      </c>
      <c r="N584">
        <v>0</v>
      </c>
      <c r="O584" s="1">
        <v>5625</v>
      </c>
      <c r="P584" s="1">
        <v>-5625</v>
      </c>
      <c r="Q584">
        <v>0</v>
      </c>
      <c r="R584">
        <v>0</v>
      </c>
      <c r="S584">
        <v>0</v>
      </c>
      <c r="T584">
        <v>0</v>
      </c>
      <c r="U584">
        <v>0</v>
      </c>
      <c r="V584" s="1">
        <v>-5625</v>
      </c>
      <c r="W584">
        <v>0</v>
      </c>
      <c r="X584" s="1">
        <v>-5625</v>
      </c>
      <c r="Y584">
        <v>370</v>
      </c>
      <c r="Z584" t="s">
        <v>203</v>
      </c>
      <c r="AA584">
        <v>0</v>
      </c>
      <c r="AB584" t="str">
        <f>""</f>
        <v/>
      </c>
      <c r="AC584">
        <v>0</v>
      </c>
      <c r="AD584" t="str">
        <f>""</f>
        <v/>
      </c>
      <c r="AE584">
        <v>0</v>
      </c>
      <c r="AF584" t="str">
        <f>""</f>
        <v/>
      </c>
      <c r="AG584">
        <v>0</v>
      </c>
      <c r="AH584" t="str">
        <f>""</f>
        <v/>
      </c>
      <c r="AI584">
        <v>0</v>
      </c>
      <c r="AJ584" t="str">
        <f>""</f>
        <v/>
      </c>
      <c r="AK584">
        <v>0</v>
      </c>
      <c r="AL584" t="str">
        <f>""</f>
        <v/>
      </c>
      <c r="AM584">
        <v>0</v>
      </c>
      <c r="AN584" t="str">
        <f>""</f>
        <v/>
      </c>
      <c r="AO584">
        <v>0</v>
      </c>
      <c r="AP584" t="str">
        <f>""</f>
        <v/>
      </c>
      <c r="AQ584">
        <v>0</v>
      </c>
      <c r="AR584" t="str">
        <f>""</f>
        <v/>
      </c>
      <c r="AS584">
        <v>0</v>
      </c>
      <c r="AT584" t="str">
        <f>""</f>
        <v/>
      </c>
      <c r="AU584" t="s">
        <v>56</v>
      </c>
      <c r="AV584" t="s">
        <v>57</v>
      </c>
      <c r="AW584">
        <v>0</v>
      </c>
      <c r="AX584" t="str">
        <f>""</f>
        <v/>
      </c>
      <c r="AY584">
        <v>2015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</row>
    <row r="585" spans="1:57" x14ac:dyDescent="0.2">
      <c r="A585">
        <v>1823000540</v>
      </c>
      <c r="B585" t="s">
        <v>301</v>
      </c>
      <c r="C585" s="2">
        <v>10000</v>
      </c>
      <c r="D585" s="2"/>
      <c r="E585" s="2"/>
      <c r="F585" s="2"/>
      <c r="G585" s="1">
        <v>5836.77</v>
      </c>
      <c r="H585">
        <v>0</v>
      </c>
      <c r="I585" s="1">
        <v>5836.77</v>
      </c>
      <c r="J585" s="1">
        <v>4163.2299999999996</v>
      </c>
      <c r="K585">
        <v>58.36</v>
      </c>
      <c r="L585" s="2">
        <v>10000</v>
      </c>
      <c r="M585" s="1">
        <v>5836.77</v>
      </c>
      <c r="N585">
        <v>0</v>
      </c>
      <c r="O585" s="1">
        <v>5836.77</v>
      </c>
      <c r="P585" s="1">
        <v>4163.2299999999996</v>
      </c>
      <c r="Q585">
        <v>58.36</v>
      </c>
      <c r="R585">
        <v>0</v>
      </c>
      <c r="S585">
        <v>0</v>
      </c>
      <c r="T585">
        <v>0</v>
      </c>
      <c r="U585" s="2">
        <v>10000</v>
      </c>
      <c r="V585" s="1">
        <v>4163.2299999999996</v>
      </c>
      <c r="W585" s="2">
        <v>10000</v>
      </c>
      <c r="X585" s="1">
        <v>4163.2299999999996</v>
      </c>
      <c r="Y585">
        <v>370</v>
      </c>
      <c r="Z585" t="s">
        <v>203</v>
      </c>
      <c r="AA585">
        <v>0</v>
      </c>
      <c r="AB585" t="str">
        <f>""</f>
        <v/>
      </c>
      <c r="AC585">
        <v>0</v>
      </c>
      <c r="AD585" t="str">
        <f>""</f>
        <v/>
      </c>
      <c r="AE585">
        <v>0</v>
      </c>
      <c r="AF585" t="str">
        <f>""</f>
        <v/>
      </c>
      <c r="AG585">
        <v>0</v>
      </c>
      <c r="AH585" t="str">
        <f>""</f>
        <v/>
      </c>
      <c r="AI585">
        <v>0</v>
      </c>
      <c r="AJ585" t="str">
        <f>""</f>
        <v/>
      </c>
      <c r="AK585">
        <v>0</v>
      </c>
      <c r="AL585" t="str">
        <f>""</f>
        <v/>
      </c>
      <c r="AM585">
        <v>0</v>
      </c>
      <c r="AN585" t="str">
        <f>""</f>
        <v/>
      </c>
      <c r="AO585">
        <v>0</v>
      </c>
      <c r="AP585" t="str">
        <f>""</f>
        <v/>
      </c>
      <c r="AQ585">
        <v>0</v>
      </c>
      <c r="AR585" t="str">
        <f>""</f>
        <v/>
      </c>
      <c r="AS585">
        <v>0</v>
      </c>
      <c r="AT585" t="str">
        <f>""</f>
        <v/>
      </c>
      <c r="AU585" t="s">
        <v>56</v>
      </c>
      <c r="AV585" t="s">
        <v>57</v>
      </c>
      <c r="AW585">
        <v>0</v>
      </c>
      <c r="AX585" t="str">
        <f>""</f>
        <v/>
      </c>
      <c r="AY585">
        <v>2015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</row>
    <row r="586" spans="1:57" x14ac:dyDescent="0.2">
      <c r="A586">
        <v>1823000560</v>
      </c>
      <c r="B586" t="s">
        <v>370</v>
      </c>
      <c r="C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370</v>
      </c>
      <c r="Z586" t="s">
        <v>203</v>
      </c>
      <c r="AA586">
        <v>0</v>
      </c>
      <c r="AB586" t="str">
        <f>""</f>
        <v/>
      </c>
      <c r="AC586">
        <v>0</v>
      </c>
      <c r="AD586" t="str">
        <f>""</f>
        <v/>
      </c>
      <c r="AE586">
        <v>0</v>
      </c>
      <c r="AF586" t="str">
        <f>""</f>
        <v/>
      </c>
      <c r="AG586">
        <v>0</v>
      </c>
      <c r="AH586" t="str">
        <f>""</f>
        <v/>
      </c>
      <c r="AI586">
        <v>0</v>
      </c>
      <c r="AJ586" t="str">
        <f>""</f>
        <v/>
      </c>
      <c r="AK586">
        <v>0</v>
      </c>
      <c r="AL586" t="str">
        <f>""</f>
        <v/>
      </c>
      <c r="AM586">
        <v>0</v>
      </c>
      <c r="AN586" t="str">
        <f>""</f>
        <v/>
      </c>
      <c r="AO586">
        <v>0</v>
      </c>
      <c r="AP586" t="str">
        <f>""</f>
        <v/>
      </c>
      <c r="AQ586">
        <v>0</v>
      </c>
      <c r="AR586" t="str">
        <f>""</f>
        <v/>
      </c>
      <c r="AS586">
        <v>0</v>
      </c>
      <c r="AT586" t="str">
        <f>""</f>
        <v/>
      </c>
      <c r="AU586" t="s">
        <v>56</v>
      </c>
      <c r="AV586" t="s">
        <v>57</v>
      </c>
      <c r="AW586">
        <v>0</v>
      </c>
      <c r="AX586" t="str">
        <f>""</f>
        <v/>
      </c>
      <c r="AY586">
        <v>2015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</row>
    <row r="587" spans="1:57" x14ac:dyDescent="0.2">
      <c r="A587">
        <v>1823000780</v>
      </c>
      <c r="B587" t="s">
        <v>635</v>
      </c>
      <c r="C587">
        <v>0</v>
      </c>
      <c r="G587">
        <v>858.79</v>
      </c>
      <c r="H587">
        <v>0</v>
      </c>
      <c r="I587">
        <v>858.79</v>
      </c>
      <c r="J587">
        <v>-858.79</v>
      </c>
      <c r="K587">
        <v>0</v>
      </c>
      <c r="L587">
        <v>0</v>
      </c>
      <c r="M587">
        <v>858.79</v>
      </c>
      <c r="N587">
        <v>0</v>
      </c>
      <c r="O587">
        <v>858.79</v>
      </c>
      <c r="P587">
        <v>-858.79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-858.79</v>
      </c>
      <c r="W587">
        <v>0</v>
      </c>
      <c r="X587">
        <v>-858.79</v>
      </c>
      <c r="Y587">
        <v>370</v>
      </c>
      <c r="Z587" t="s">
        <v>203</v>
      </c>
      <c r="AA587">
        <v>0</v>
      </c>
      <c r="AB587" t="str">
        <f>""</f>
        <v/>
      </c>
      <c r="AC587">
        <v>0</v>
      </c>
      <c r="AD587" t="str">
        <f>""</f>
        <v/>
      </c>
      <c r="AE587">
        <v>0</v>
      </c>
      <c r="AF587" t="str">
        <f>""</f>
        <v/>
      </c>
      <c r="AG587">
        <v>0</v>
      </c>
      <c r="AH587" t="str">
        <f>""</f>
        <v/>
      </c>
      <c r="AI587">
        <v>0</v>
      </c>
      <c r="AJ587" t="str">
        <f>""</f>
        <v/>
      </c>
      <c r="AK587">
        <v>0</v>
      </c>
      <c r="AL587" t="str">
        <f>""</f>
        <v/>
      </c>
      <c r="AM587">
        <v>0</v>
      </c>
      <c r="AN587" t="str">
        <f>""</f>
        <v/>
      </c>
      <c r="AO587">
        <v>0</v>
      </c>
      <c r="AP587" t="str">
        <f>""</f>
        <v/>
      </c>
      <c r="AQ587">
        <v>0</v>
      </c>
      <c r="AR587" t="str">
        <f>""</f>
        <v/>
      </c>
      <c r="AS587">
        <v>0</v>
      </c>
      <c r="AT587" t="str">
        <f>""</f>
        <v/>
      </c>
      <c r="AU587" t="s">
        <v>56</v>
      </c>
      <c r="AV587" t="s">
        <v>57</v>
      </c>
      <c r="AW587">
        <v>0</v>
      </c>
      <c r="AX587" t="str">
        <f>""</f>
        <v/>
      </c>
      <c r="AY587">
        <v>2015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</row>
    <row r="588" spans="1:57" x14ac:dyDescent="0.2">
      <c r="A588">
        <v>1824000780</v>
      </c>
      <c r="B588" t="s">
        <v>636</v>
      </c>
      <c r="C588" s="2">
        <v>600000</v>
      </c>
      <c r="D588" s="2"/>
      <c r="E588" s="2"/>
      <c r="F588" s="2"/>
      <c r="G588" s="1">
        <v>663259.23</v>
      </c>
      <c r="H588" s="1">
        <v>4025.82</v>
      </c>
      <c r="I588" s="1">
        <v>667285.05000000005</v>
      </c>
      <c r="J588" s="1">
        <v>-67285.05</v>
      </c>
      <c r="K588">
        <v>111.21</v>
      </c>
      <c r="L588" s="2">
        <v>600000</v>
      </c>
      <c r="M588" s="1">
        <v>663259.23</v>
      </c>
      <c r="N588" s="1">
        <v>4025.82</v>
      </c>
      <c r="O588" s="1">
        <v>667285.05000000005</v>
      </c>
      <c r="P588" s="1">
        <v>-67285.05</v>
      </c>
      <c r="Q588">
        <v>111.21</v>
      </c>
      <c r="R588">
        <v>0</v>
      </c>
      <c r="S588">
        <v>0</v>
      </c>
      <c r="T588">
        <v>0</v>
      </c>
      <c r="U588" s="2">
        <v>600000</v>
      </c>
      <c r="V588" s="1">
        <v>-67285.05</v>
      </c>
      <c r="W588" s="2">
        <v>600000</v>
      </c>
      <c r="X588" s="1">
        <v>-67285.05</v>
      </c>
      <c r="Y588">
        <v>380</v>
      </c>
      <c r="Z588" t="s">
        <v>637</v>
      </c>
      <c r="AA588">
        <v>0</v>
      </c>
      <c r="AB588" t="str">
        <f>""</f>
        <v/>
      </c>
      <c r="AC588">
        <v>0</v>
      </c>
      <c r="AD588" t="str">
        <f>""</f>
        <v/>
      </c>
      <c r="AE588">
        <v>0</v>
      </c>
      <c r="AF588" t="str">
        <f>""</f>
        <v/>
      </c>
      <c r="AG588">
        <v>0</v>
      </c>
      <c r="AH588" t="str">
        <f>""</f>
        <v/>
      </c>
      <c r="AI588">
        <v>0</v>
      </c>
      <c r="AJ588" t="str">
        <f>""</f>
        <v/>
      </c>
      <c r="AK588">
        <v>0</v>
      </c>
      <c r="AL588" t="str">
        <f>""</f>
        <v/>
      </c>
      <c r="AM588">
        <v>0</v>
      </c>
      <c r="AN588" t="str">
        <f>""</f>
        <v/>
      </c>
      <c r="AO588">
        <v>0</v>
      </c>
      <c r="AP588" t="str">
        <f>""</f>
        <v/>
      </c>
      <c r="AQ588">
        <v>0</v>
      </c>
      <c r="AR588" t="str">
        <f>""</f>
        <v/>
      </c>
      <c r="AS588">
        <v>0</v>
      </c>
      <c r="AT588" t="str">
        <f>""</f>
        <v/>
      </c>
      <c r="AU588" t="s">
        <v>56</v>
      </c>
      <c r="AV588" t="s">
        <v>57</v>
      </c>
      <c r="AW588">
        <v>0</v>
      </c>
      <c r="AX588" t="str">
        <f>""</f>
        <v/>
      </c>
      <c r="AY588">
        <v>2015</v>
      </c>
      <c r="AZ588">
        <v>0</v>
      </c>
      <c r="BA588">
        <v>0</v>
      </c>
      <c r="BB588">
        <v>4026</v>
      </c>
      <c r="BC588">
        <v>0</v>
      </c>
      <c r="BD588">
        <v>0</v>
      </c>
      <c r="BE588">
        <v>0</v>
      </c>
    </row>
    <row r="589" spans="1:57" x14ac:dyDescent="0.2">
      <c r="A589">
        <v>1824000810</v>
      </c>
      <c r="B589" t="s">
        <v>638</v>
      </c>
      <c r="C589" s="2">
        <v>1000000</v>
      </c>
      <c r="D589" s="2"/>
      <c r="E589" s="2"/>
      <c r="F589" s="2"/>
      <c r="G589" s="1">
        <v>1000000</v>
      </c>
      <c r="H589">
        <v>0</v>
      </c>
      <c r="I589" s="1">
        <v>1000000</v>
      </c>
      <c r="J589">
        <v>0</v>
      </c>
      <c r="K589">
        <v>100</v>
      </c>
      <c r="L589" s="2">
        <v>1000000</v>
      </c>
      <c r="M589" s="1">
        <v>1000000</v>
      </c>
      <c r="N589">
        <v>0</v>
      </c>
      <c r="O589" s="1">
        <v>1000000</v>
      </c>
      <c r="P589">
        <v>0</v>
      </c>
      <c r="Q589">
        <v>100</v>
      </c>
      <c r="R589">
        <v>0</v>
      </c>
      <c r="S589">
        <v>0</v>
      </c>
      <c r="T589">
        <v>0</v>
      </c>
      <c r="U589" s="2">
        <v>1000000</v>
      </c>
      <c r="V589">
        <v>0</v>
      </c>
      <c r="W589" s="2">
        <v>1000000</v>
      </c>
      <c r="X589">
        <v>0</v>
      </c>
      <c r="Y589">
        <v>380</v>
      </c>
      <c r="Z589" t="s">
        <v>637</v>
      </c>
      <c r="AA589">
        <v>0</v>
      </c>
      <c r="AB589" t="str">
        <f>""</f>
        <v/>
      </c>
      <c r="AC589">
        <v>0</v>
      </c>
      <c r="AD589" t="str">
        <f>""</f>
        <v/>
      </c>
      <c r="AE589">
        <v>0</v>
      </c>
      <c r="AF589" t="str">
        <f>""</f>
        <v/>
      </c>
      <c r="AG589">
        <v>0</v>
      </c>
      <c r="AH589" t="str">
        <f>""</f>
        <v/>
      </c>
      <c r="AI589">
        <v>0</v>
      </c>
      <c r="AJ589" t="str">
        <f>""</f>
        <v/>
      </c>
      <c r="AK589">
        <v>0</v>
      </c>
      <c r="AL589" t="str">
        <f>""</f>
        <v/>
      </c>
      <c r="AM589">
        <v>0</v>
      </c>
      <c r="AN589" t="str">
        <f>""</f>
        <v/>
      </c>
      <c r="AO589">
        <v>0</v>
      </c>
      <c r="AP589" t="str">
        <f>""</f>
        <v/>
      </c>
      <c r="AQ589">
        <v>0</v>
      </c>
      <c r="AR589" t="str">
        <f>""</f>
        <v/>
      </c>
      <c r="AS589">
        <v>0</v>
      </c>
      <c r="AT589" t="str">
        <f>""</f>
        <v/>
      </c>
      <c r="AU589" t="s">
        <v>56</v>
      </c>
      <c r="AV589" t="s">
        <v>57</v>
      </c>
      <c r="AW589">
        <v>0</v>
      </c>
      <c r="AX589" t="str">
        <f>""</f>
        <v/>
      </c>
      <c r="AY589">
        <v>2015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</row>
    <row r="590" spans="1:57" x14ac:dyDescent="0.2">
      <c r="A590">
        <v>1824100810</v>
      </c>
      <c r="B590" t="s">
        <v>639</v>
      </c>
      <c r="C590" s="2">
        <v>150000</v>
      </c>
      <c r="D590" s="2"/>
      <c r="E590" s="2"/>
      <c r="F590" s="2"/>
      <c r="G590" s="1">
        <v>430474</v>
      </c>
      <c r="H590">
        <v>0</v>
      </c>
      <c r="I590" s="1">
        <v>430474</v>
      </c>
      <c r="J590" s="1">
        <v>-280474</v>
      </c>
      <c r="K590">
        <v>286.98</v>
      </c>
      <c r="L590" s="2">
        <v>150000</v>
      </c>
      <c r="M590" s="1">
        <v>430474</v>
      </c>
      <c r="N590">
        <v>0</v>
      </c>
      <c r="O590" s="1">
        <v>430474</v>
      </c>
      <c r="P590" s="1">
        <v>-280474</v>
      </c>
      <c r="Q590">
        <v>286.98</v>
      </c>
      <c r="R590">
        <v>0</v>
      </c>
      <c r="S590">
        <v>0</v>
      </c>
      <c r="T590">
        <v>0</v>
      </c>
      <c r="U590" s="2">
        <v>150000</v>
      </c>
      <c r="V590" s="1">
        <v>-280474</v>
      </c>
      <c r="W590" s="2">
        <v>150000</v>
      </c>
      <c r="X590" s="1">
        <v>-280474</v>
      </c>
      <c r="Y590">
        <v>0</v>
      </c>
      <c r="Z590" t="str">
        <f>""</f>
        <v/>
      </c>
      <c r="AA590">
        <v>0</v>
      </c>
      <c r="AB590" t="str">
        <f>""</f>
        <v/>
      </c>
      <c r="AC590">
        <v>0</v>
      </c>
      <c r="AD590" t="str">
        <f>""</f>
        <v/>
      </c>
      <c r="AE590">
        <v>0</v>
      </c>
      <c r="AF590" t="str">
        <f>""</f>
        <v/>
      </c>
      <c r="AG590">
        <v>0</v>
      </c>
      <c r="AH590" t="str">
        <f>""</f>
        <v/>
      </c>
      <c r="AI590">
        <v>0</v>
      </c>
      <c r="AJ590" t="str">
        <f>""</f>
        <v/>
      </c>
      <c r="AK590">
        <v>0</v>
      </c>
      <c r="AL590" t="str">
        <f>""</f>
        <v/>
      </c>
      <c r="AM590">
        <v>0</v>
      </c>
      <c r="AN590" t="str">
        <f>""</f>
        <v/>
      </c>
      <c r="AO590">
        <v>0</v>
      </c>
      <c r="AP590" t="str">
        <f>""</f>
        <v/>
      </c>
      <c r="AQ590">
        <v>0</v>
      </c>
      <c r="AR590" t="str">
        <f>""</f>
        <v/>
      </c>
      <c r="AS590">
        <v>0</v>
      </c>
      <c r="AT590" t="str">
        <f>""</f>
        <v/>
      </c>
      <c r="AU590" t="s">
        <v>56</v>
      </c>
      <c r="AV590" t="s">
        <v>57</v>
      </c>
      <c r="AW590">
        <v>0</v>
      </c>
      <c r="AX590" t="str">
        <f>""</f>
        <v/>
      </c>
      <c r="AY590">
        <v>2015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</row>
    <row r="591" spans="1:57" x14ac:dyDescent="0.2">
      <c r="A591">
        <v>1824200810</v>
      </c>
      <c r="B591" t="s">
        <v>640</v>
      </c>
      <c r="C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 t="str">
        <f>""</f>
        <v/>
      </c>
      <c r="AA591">
        <v>0</v>
      </c>
      <c r="AB591" t="str">
        <f>""</f>
        <v/>
      </c>
      <c r="AC591">
        <v>0</v>
      </c>
      <c r="AD591" t="str">
        <f>""</f>
        <v/>
      </c>
      <c r="AE591">
        <v>0</v>
      </c>
      <c r="AF591" t="str">
        <f>""</f>
        <v/>
      </c>
      <c r="AG591">
        <v>0</v>
      </c>
      <c r="AH591" t="str">
        <f>""</f>
        <v/>
      </c>
      <c r="AI591">
        <v>0</v>
      </c>
      <c r="AJ591" t="str">
        <f>""</f>
        <v/>
      </c>
      <c r="AK591">
        <v>0</v>
      </c>
      <c r="AL591" t="str">
        <f>""</f>
        <v/>
      </c>
      <c r="AM591">
        <v>0</v>
      </c>
      <c r="AN591" t="str">
        <f>""</f>
        <v/>
      </c>
      <c r="AO591">
        <v>0</v>
      </c>
      <c r="AP591" t="str">
        <f>""</f>
        <v/>
      </c>
      <c r="AQ591">
        <v>0</v>
      </c>
      <c r="AR591" t="str">
        <f>""</f>
        <v/>
      </c>
      <c r="AS591">
        <v>0</v>
      </c>
      <c r="AT591" t="str">
        <f>""</f>
        <v/>
      </c>
      <c r="AU591" t="s">
        <v>56</v>
      </c>
      <c r="AV591" t="s">
        <v>57</v>
      </c>
      <c r="AW591">
        <v>0</v>
      </c>
      <c r="AX591" t="str">
        <f>""</f>
        <v/>
      </c>
      <c r="AY591">
        <v>2015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</row>
    <row r="592" spans="1:57" x14ac:dyDescent="0.2">
      <c r="A592">
        <v>1824300810</v>
      </c>
      <c r="B592" t="s">
        <v>641</v>
      </c>
      <c r="C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 t="str">
        <f>""</f>
        <v/>
      </c>
      <c r="AA592">
        <v>0</v>
      </c>
      <c r="AB592" t="str">
        <f>""</f>
        <v/>
      </c>
      <c r="AC592">
        <v>0</v>
      </c>
      <c r="AD592" t="str">
        <f>""</f>
        <v/>
      </c>
      <c r="AE592">
        <v>0</v>
      </c>
      <c r="AF592" t="str">
        <f>""</f>
        <v/>
      </c>
      <c r="AG592">
        <v>0</v>
      </c>
      <c r="AH592" t="str">
        <f>""</f>
        <v/>
      </c>
      <c r="AI592">
        <v>0</v>
      </c>
      <c r="AJ592" t="str">
        <f>""</f>
        <v/>
      </c>
      <c r="AK592">
        <v>0</v>
      </c>
      <c r="AL592" t="str">
        <f>""</f>
        <v/>
      </c>
      <c r="AM592">
        <v>0</v>
      </c>
      <c r="AN592" t="str">
        <f>""</f>
        <v/>
      </c>
      <c r="AO592">
        <v>0</v>
      </c>
      <c r="AP592" t="str">
        <f>""</f>
        <v/>
      </c>
      <c r="AQ592">
        <v>0</v>
      </c>
      <c r="AR592" t="str">
        <f>""</f>
        <v/>
      </c>
      <c r="AS592">
        <v>0</v>
      </c>
      <c r="AT592" t="str">
        <f>""</f>
        <v/>
      </c>
      <c r="AU592" t="s">
        <v>56</v>
      </c>
      <c r="AV592" t="s">
        <v>57</v>
      </c>
      <c r="AW592">
        <v>0</v>
      </c>
      <c r="AX592" t="str">
        <f>""</f>
        <v/>
      </c>
      <c r="AY592">
        <v>2015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</row>
    <row r="593" spans="1:57" x14ac:dyDescent="0.2">
      <c r="A593">
        <v>1826100780</v>
      </c>
      <c r="B593" t="s">
        <v>642</v>
      </c>
      <c r="C593">
        <v>0</v>
      </c>
      <c r="G593">
        <v>166</v>
      </c>
      <c r="H593">
        <v>0</v>
      </c>
      <c r="I593">
        <v>166</v>
      </c>
      <c r="J593">
        <v>-166</v>
      </c>
      <c r="K593">
        <v>0</v>
      </c>
      <c r="L593">
        <v>0</v>
      </c>
      <c r="M593">
        <v>166</v>
      </c>
      <c r="N593">
        <v>0</v>
      </c>
      <c r="O593">
        <v>166</v>
      </c>
      <c r="P593">
        <v>-166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-166</v>
      </c>
      <c r="W593">
        <v>0</v>
      </c>
      <c r="X593">
        <v>-166</v>
      </c>
      <c r="Y593">
        <v>390</v>
      </c>
      <c r="Z593" t="s">
        <v>643</v>
      </c>
      <c r="AA593">
        <v>0</v>
      </c>
      <c r="AB593" t="str">
        <f>""</f>
        <v/>
      </c>
      <c r="AC593">
        <v>0</v>
      </c>
      <c r="AD593" t="str">
        <f>""</f>
        <v/>
      </c>
      <c r="AE593">
        <v>0</v>
      </c>
      <c r="AF593" t="str">
        <f>""</f>
        <v/>
      </c>
      <c r="AG593">
        <v>0</v>
      </c>
      <c r="AH593" t="str">
        <f>""</f>
        <v/>
      </c>
      <c r="AI593">
        <v>0</v>
      </c>
      <c r="AJ593" t="str">
        <f>""</f>
        <v/>
      </c>
      <c r="AK593">
        <v>0</v>
      </c>
      <c r="AL593" t="str">
        <f>""</f>
        <v/>
      </c>
      <c r="AM593">
        <v>0</v>
      </c>
      <c r="AN593" t="str">
        <f>""</f>
        <v/>
      </c>
      <c r="AO593">
        <v>0</v>
      </c>
      <c r="AP593" t="str">
        <f>""</f>
        <v/>
      </c>
      <c r="AQ593">
        <v>0</v>
      </c>
      <c r="AR593" t="str">
        <f>""</f>
        <v/>
      </c>
      <c r="AS593">
        <v>0</v>
      </c>
      <c r="AT593" t="str">
        <f>""</f>
        <v/>
      </c>
      <c r="AU593" t="s">
        <v>56</v>
      </c>
      <c r="AV593" t="s">
        <v>57</v>
      </c>
      <c r="AW593">
        <v>0</v>
      </c>
      <c r="AX593" t="str">
        <f>""</f>
        <v/>
      </c>
      <c r="AY593">
        <v>2015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</row>
    <row r="594" spans="1:57" x14ac:dyDescent="0.2">
      <c r="A594">
        <v>1826400780</v>
      </c>
      <c r="B594" t="s">
        <v>202</v>
      </c>
      <c r="C594" s="2">
        <v>73000</v>
      </c>
      <c r="D594" s="2"/>
      <c r="E594" s="2"/>
      <c r="F594" s="2"/>
      <c r="G594" s="1">
        <v>109015.08</v>
      </c>
      <c r="H594">
        <v>0</v>
      </c>
      <c r="I594" s="1">
        <v>109015.08</v>
      </c>
      <c r="J594" s="1">
        <v>-36015.08</v>
      </c>
      <c r="K594">
        <v>149.33000000000001</v>
      </c>
      <c r="L594" s="2">
        <v>73000</v>
      </c>
      <c r="M594" s="1">
        <v>109015.08</v>
      </c>
      <c r="N594">
        <v>0</v>
      </c>
      <c r="O594" s="1">
        <v>109015.08</v>
      </c>
      <c r="P594" s="1">
        <v>-36015.08</v>
      </c>
      <c r="Q594">
        <v>149.33000000000001</v>
      </c>
      <c r="R594">
        <v>0</v>
      </c>
      <c r="S594">
        <v>0</v>
      </c>
      <c r="T594">
        <v>0</v>
      </c>
      <c r="U594" s="2">
        <v>73000</v>
      </c>
      <c r="V594" s="1">
        <v>-36015.08</v>
      </c>
      <c r="W594" s="2">
        <v>73000</v>
      </c>
      <c r="X594" s="1">
        <v>-36015.08</v>
      </c>
      <c r="Y594">
        <v>390</v>
      </c>
      <c r="Z594" t="s">
        <v>643</v>
      </c>
      <c r="AA594">
        <v>0</v>
      </c>
      <c r="AB594" t="str">
        <f>""</f>
        <v/>
      </c>
      <c r="AC594">
        <v>0</v>
      </c>
      <c r="AD594" t="str">
        <f>""</f>
        <v/>
      </c>
      <c r="AE594">
        <v>0</v>
      </c>
      <c r="AF594" t="str">
        <f>""</f>
        <v/>
      </c>
      <c r="AG594">
        <v>0</v>
      </c>
      <c r="AH594" t="str">
        <f>""</f>
        <v/>
      </c>
      <c r="AI594">
        <v>0</v>
      </c>
      <c r="AJ594" t="str">
        <f>""</f>
        <v/>
      </c>
      <c r="AK594">
        <v>0</v>
      </c>
      <c r="AL594" t="str">
        <f>""</f>
        <v/>
      </c>
      <c r="AM594">
        <v>0</v>
      </c>
      <c r="AN594" t="str">
        <f>""</f>
        <v/>
      </c>
      <c r="AO594">
        <v>0</v>
      </c>
      <c r="AP594" t="str">
        <f>""</f>
        <v/>
      </c>
      <c r="AQ594">
        <v>0</v>
      </c>
      <c r="AR594" t="str">
        <f>""</f>
        <v/>
      </c>
      <c r="AS594">
        <v>0</v>
      </c>
      <c r="AT594" t="str">
        <f>""</f>
        <v/>
      </c>
      <c r="AU594" t="s">
        <v>56</v>
      </c>
      <c r="AV594" t="s">
        <v>57</v>
      </c>
      <c r="AW594">
        <v>0</v>
      </c>
      <c r="AX594" t="str">
        <f>""</f>
        <v/>
      </c>
      <c r="AY594">
        <v>2015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</row>
    <row r="595" spans="1:57" x14ac:dyDescent="0.2">
      <c r="A595">
        <v>1828100780</v>
      </c>
      <c r="B595" t="s">
        <v>644</v>
      </c>
      <c r="C595" s="2">
        <v>250000</v>
      </c>
      <c r="D595" s="2"/>
      <c r="E595" s="2"/>
      <c r="F595" s="2"/>
      <c r="G595" s="1">
        <v>301332</v>
      </c>
      <c r="H595">
        <v>0</v>
      </c>
      <c r="I595" s="1">
        <v>301332</v>
      </c>
      <c r="J595" s="1">
        <v>-51332</v>
      </c>
      <c r="K595">
        <v>120.53</v>
      </c>
      <c r="L595" s="2">
        <v>250000</v>
      </c>
      <c r="M595" s="1">
        <v>301332</v>
      </c>
      <c r="N595">
        <v>0</v>
      </c>
      <c r="O595" s="1">
        <v>301332</v>
      </c>
      <c r="P595" s="1">
        <v>-51332</v>
      </c>
      <c r="Q595">
        <v>120.53</v>
      </c>
      <c r="R595">
        <v>0</v>
      </c>
      <c r="S595">
        <v>0</v>
      </c>
      <c r="T595">
        <v>0</v>
      </c>
      <c r="U595" s="2">
        <v>250000</v>
      </c>
      <c r="V595" s="1">
        <v>-51332</v>
      </c>
      <c r="W595" s="2">
        <v>250000</v>
      </c>
      <c r="X595" s="1">
        <v>-51332</v>
      </c>
      <c r="Y595">
        <v>400</v>
      </c>
      <c r="Z595" t="s">
        <v>205</v>
      </c>
      <c r="AA595">
        <v>0</v>
      </c>
      <c r="AB595" t="str">
        <f>""</f>
        <v/>
      </c>
      <c r="AC595">
        <v>0</v>
      </c>
      <c r="AD595" t="str">
        <f>""</f>
        <v/>
      </c>
      <c r="AE595">
        <v>0</v>
      </c>
      <c r="AF595" t="str">
        <f>""</f>
        <v/>
      </c>
      <c r="AG595">
        <v>0</v>
      </c>
      <c r="AH595" t="str">
        <f>""</f>
        <v/>
      </c>
      <c r="AI595">
        <v>0</v>
      </c>
      <c r="AJ595" t="str">
        <f>""</f>
        <v/>
      </c>
      <c r="AK595">
        <v>0</v>
      </c>
      <c r="AL595" t="str">
        <f>""</f>
        <v/>
      </c>
      <c r="AM595">
        <v>0</v>
      </c>
      <c r="AN595" t="str">
        <f>""</f>
        <v/>
      </c>
      <c r="AO595">
        <v>0</v>
      </c>
      <c r="AP595" t="str">
        <f>""</f>
        <v/>
      </c>
      <c r="AQ595">
        <v>0</v>
      </c>
      <c r="AR595" t="str">
        <f>""</f>
        <v/>
      </c>
      <c r="AS595">
        <v>0</v>
      </c>
      <c r="AT595" t="str">
        <f>""</f>
        <v/>
      </c>
      <c r="AU595" t="s">
        <v>56</v>
      </c>
      <c r="AV595" t="s">
        <v>57</v>
      </c>
      <c r="AW595">
        <v>0</v>
      </c>
      <c r="AX595" t="str">
        <f>""</f>
        <v/>
      </c>
      <c r="AY595">
        <v>2015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</row>
    <row r="596" spans="1:57" x14ac:dyDescent="0.2">
      <c r="A596">
        <v>1828200110</v>
      </c>
      <c r="B596" t="s">
        <v>645</v>
      </c>
      <c r="C596" s="2">
        <v>771000</v>
      </c>
      <c r="D596" s="2"/>
      <c r="E596" s="2"/>
      <c r="F596" s="2"/>
      <c r="G596" s="1">
        <v>716041.84</v>
      </c>
      <c r="H596">
        <v>0</v>
      </c>
      <c r="I596" s="1">
        <v>716041.84</v>
      </c>
      <c r="J596" s="1">
        <v>54958.16</v>
      </c>
      <c r="K596">
        <v>92.87</v>
      </c>
      <c r="L596" s="2">
        <v>771000</v>
      </c>
      <c r="M596" s="1">
        <v>716041.84</v>
      </c>
      <c r="N596">
        <v>0</v>
      </c>
      <c r="O596" s="1">
        <v>716041.84</v>
      </c>
      <c r="P596" s="1">
        <v>54958.16</v>
      </c>
      <c r="Q596">
        <v>92.87</v>
      </c>
      <c r="R596">
        <v>0</v>
      </c>
      <c r="S596">
        <v>0</v>
      </c>
      <c r="T596">
        <v>0</v>
      </c>
      <c r="U596" s="2">
        <v>771000</v>
      </c>
      <c r="V596" s="1">
        <v>54958.16</v>
      </c>
      <c r="W596" s="2">
        <v>771000</v>
      </c>
      <c r="X596" s="1">
        <v>54958.16</v>
      </c>
      <c r="Y596">
        <v>400</v>
      </c>
      <c r="Z596" t="s">
        <v>205</v>
      </c>
      <c r="AA596">
        <v>0</v>
      </c>
      <c r="AB596" t="str">
        <f>""</f>
        <v/>
      </c>
      <c r="AC596">
        <v>0</v>
      </c>
      <c r="AD596" t="str">
        <f>""</f>
        <v/>
      </c>
      <c r="AE596">
        <v>0</v>
      </c>
      <c r="AF596" t="str">
        <f>""</f>
        <v/>
      </c>
      <c r="AG596">
        <v>0</v>
      </c>
      <c r="AH596" t="str">
        <f>""</f>
        <v/>
      </c>
      <c r="AI596">
        <v>0</v>
      </c>
      <c r="AJ596" t="str">
        <f>""</f>
        <v/>
      </c>
      <c r="AK596">
        <v>0</v>
      </c>
      <c r="AL596" t="str">
        <f>""</f>
        <v/>
      </c>
      <c r="AM596">
        <v>0</v>
      </c>
      <c r="AN596" t="str">
        <f>""</f>
        <v/>
      </c>
      <c r="AO596">
        <v>0</v>
      </c>
      <c r="AP596" t="str">
        <f>""</f>
        <v/>
      </c>
      <c r="AQ596">
        <v>0</v>
      </c>
      <c r="AR596" t="str">
        <f>""</f>
        <v/>
      </c>
      <c r="AS596">
        <v>0</v>
      </c>
      <c r="AT596" t="str">
        <f>""</f>
        <v/>
      </c>
      <c r="AU596" t="s">
        <v>56</v>
      </c>
      <c r="AV596" t="s">
        <v>57</v>
      </c>
      <c r="AW596">
        <v>0</v>
      </c>
      <c r="AX596" t="str">
        <f>""</f>
        <v/>
      </c>
      <c r="AY596">
        <v>2015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</row>
    <row r="597" spans="1:57" x14ac:dyDescent="0.2">
      <c r="A597">
        <v>1828200410</v>
      </c>
      <c r="B597" t="s">
        <v>646</v>
      </c>
      <c r="C597" s="2">
        <v>109000</v>
      </c>
      <c r="D597" s="2"/>
      <c r="E597" s="2"/>
      <c r="F597" s="2"/>
      <c r="G597" s="1">
        <v>93910</v>
      </c>
      <c r="H597">
        <v>0</v>
      </c>
      <c r="I597" s="1">
        <v>93910</v>
      </c>
      <c r="J597" s="1">
        <v>15090</v>
      </c>
      <c r="K597">
        <v>86.15</v>
      </c>
      <c r="L597" s="2">
        <v>109000</v>
      </c>
      <c r="M597" s="1">
        <v>93910</v>
      </c>
      <c r="N597">
        <v>0</v>
      </c>
      <c r="O597" s="1">
        <v>93910</v>
      </c>
      <c r="P597" s="1">
        <v>15090</v>
      </c>
      <c r="Q597">
        <v>86.15</v>
      </c>
      <c r="R597">
        <v>0</v>
      </c>
      <c r="S597">
        <v>0</v>
      </c>
      <c r="T597">
        <v>0</v>
      </c>
      <c r="U597" s="2">
        <v>109000</v>
      </c>
      <c r="V597" s="1">
        <v>15090</v>
      </c>
      <c r="W597" s="2">
        <v>109000</v>
      </c>
      <c r="X597" s="1">
        <v>15090</v>
      </c>
      <c r="Y597">
        <v>0</v>
      </c>
      <c r="Z597" t="str">
        <f>""</f>
        <v/>
      </c>
      <c r="AA597">
        <v>0</v>
      </c>
      <c r="AB597" t="str">
        <f>""</f>
        <v/>
      </c>
      <c r="AC597">
        <v>0</v>
      </c>
      <c r="AD597" t="str">
        <f>""</f>
        <v/>
      </c>
      <c r="AE597">
        <v>0</v>
      </c>
      <c r="AF597" t="str">
        <f>""</f>
        <v/>
      </c>
      <c r="AG597">
        <v>0</v>
      </c>
      <c r="AH597" t="str">
        <f>""</f>
        <v/>
      </c>
      <c r="AI597">
        <v>0</v>
      </c>
      <c r="AJ597" t="str">
        <f>""</f>
        <v/>
      </c>
      <c r="AK597">
        <v>0</v>
      </c>
      <c r="AL597" t="str">
        <f>""</f>
        <v/>
      </c>
      <c r="AM597">
        <v>0</v>
      </c>
      <c r="AN597" t="str">
        <f>""</f>
        <v/>
      </c>
      <c r="AO597">
        <v>0</v>
      </c>
      <c r="AP597" t="str">
        <f>""</f>
        <v/>
      </c>
      <c r="AQ597">
        <v>0</v>
      </c>
      <c r="AR597" t="str">
        <f>""</f>
        <v/>
      </c>
      <c r="AS597">
        <v>0</v>
      </c>
      <c r="AT597" t="str">
        <f>""</f>
        <v/>
      </c>
      <c r="AU597" t="s">
        <v>56</v>
      </c>
      <c r="AV597" t="s">
        <v>57</v>
      </c>
      <c r="AW597">
        <v>0</v>
      </c>
      <c r="AX597" t="str">
        <f>""</f>
        <v/>
      </c>
      <c r="AY597">
        <v>2015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</row>
    <row r="598" spans="1:57" x14ac:dyDescent="0.2">
      <c r="A598">
        <v>1828200431</v>
      </c>
      <c r="B598" t="s">
        <v>647</v>
      </c>
      <c r="C598" s="2">
        <v>24000</v>
      </c>
      <c r="D598" s="2"/>
      <c r="E598" s="2"/>
      <c r="F598" s="2"/>
      <c r="G598" s="1">
        <v>35268.980000000003</v>
      </c>
      <c r="H598">
        <v>0</v>
      </c>
      <c r="I598" s="1">
        <v>35268.980000000003</v>
      </c>
      <c r="J598" s="1">
        <v>-11268.98</v>
      </c>
      <c r="K598">
        <v>146.94999999999999</v>
      </c>
      <c r="L598" s="2">
        <v>24000</v>
      </c>
      <c r="M598" s="1">
        <v>35268.980000000003</v>
      </c>
      <c r="N598">
        <v>0</v>
      </c>
      <c r="O598" s="1">
        <v>35268.980000000003</v>
      </c>
      <c r="P598" s="1">
        <v>-11268.98</v>
      </c>
      <c r="Q598">
        <v>146.94999999999999</v>
      </c>
      <c r="R598">
        <v>0</v>
      </c>
      <c r="S598">
        <v>0</v>
      </c>
      <c r="T598">
        <v>0</v>
      </c>
      <c r="U598" s="2">
        <v>24000</v>
      </c>
      <c r="V598" s="1">
        <v>-11268.98</v>
      </c>
      <c r="W598" s="2">
        <v>24000</v>
      </c>
      <c r="X598" s="1">
        <v>-11268.98</v>
      </c>
      <c r="Y598">
        <v>0</v>
      </c>
      <c r="Z598" t="str">
        <f>""</f>
        <v/>
      </c>
      <c r="AA598">
        <v>0</v>
      </c>
      <c r="AB598" t="str">
        <f>""</f>
        <v/>
      </c>
      <c r="AC598">
        <v>0</v>
      </c>
      <c r="AD598" t="str">
        <f>""</f>
        <v/>
      </c>
      <c r="AE598">
        <v>0</v>
      </c>
      <c r="AF598" t="str">
        <f>""</f>
        <v/>
      </c>
      <c r="AG598">
        <v>0</v>
      </c>
      <c r="AH598" t="str">
        <f>""</f>
        <v/>
      </c>
      <c r="AI598">
        <v>0</v>
      </c>
      <c r="AJ598" t="str">
        <f>""</f>
        <v/>
      </c>
      <c r="AK598">
        <v>0</v>
      </c>
      <c r="AL598" t="str">
        <f>""</f>
        <v/>
      </c>
      <c r="AM598">
        <v>0</v>
      </c>
      <c r="AN598" t="str">
        <f>""</f>
        <v/>
      </c>
      <c r="AO598">
        <v>0</v>
      </c>
      <c r="AP598" t="str">
        <f>""</f>
        <v/>
      </c>
      <c r="AQ598">
        <v>0</v>
      </c>
      <c r="AR598" t="str">
        <f>""</f>
        <v/>
      </c>
      <c r="AS598">
        <v>0</v>
      </c>
      <c r="AT598" t="str">
        <f>""</f>
        <v/>
      </c>
      <c r="AU598" t="s">
        <v>56</v>
      </c>
      <c r="AV598" t="s">
        <v>57</v>
      </c>
      <c r="AW598">
        <v>0</v>
      </c>
      <c r="AX598" t="str">
        <f>""</f>
        <v/>
      </c>
      <c r="AY598">
        <v>2015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</row>
    <row r="599" spans="1:57" x14ac:dyDescent="0.2">
      <c r="A599">
        <v>1828200432</v>
      </c>
      <c r="B599" t="s">
        <v>648</v>
      </c>
      <c r="C599" s="2">
        <v>12000</v>
      </c>
      <c r="D599" s="2"/>
      <c r="E599" s="2"/>
      <c r="F599" s="2"/>
      <c r="G599" s="1">
        <v>11079.61</v>
      </c>
      <c r="H599">
        <v>0</v>
      </c>
      <c r="I599" s="1">
        <v>11079.61</v>
      </c>
      <c r="J599">
        <v>920.39</v>
      </c>
      <c r="K599">
        <v>92.33</v>
      </c>
      <c r="L599" s="2">
        <v>12000</v>
      </c>
      <c r="M599" s="1">
        <v>11079.61</v>
      </c>
      <c r="N599">
        <v>0</v>
      </c>
      <c r="O599" s="1">
        <v>11079.61</v>
      </c>
      <c r="P599">
        <v>920.39</v>
      </c>
      <c r="Q599">
        <v>92.33</v>
      </c>
      <c r="R599">
        <v>0</v>
      </c>
      <c r="S599">
        <v>0</v>
      </c>
      <c r="T599">
        <v>0</v>
      </c>
      <c r="U599" s="2">
        <v>12000</v>
      </c>
      <c r="V599">
        <v>920.39</v>
      </c>
      <c r="W599" s="2">
        <v>12000</v>
      </c>
      <c r="X599">
        <v>920.39</v>
      </c>
      <c r="Y599">
        <v>0</v>
      </c>
      <c r="Z599" t="str">
        <f>""</f>
        <v/>
      </c>
      <c r="AA599">
        <v>0</v>
      </c>
      <c r="AB599" t="str">
        <f>""</f>
        <v/>
      </c>
      <c r="AC599">
        <v>0</v>
      </c>
      <c r="AD599" t="str">
        <f>""</f>
        <v/>
      </c>
      <c r="AE599">
        <v>0</v>
      </c>
      <c r="AF599" t="str">
        <f>""</f>
        <v/>
      </c>
      <c r="AG599">
        <v>0</v>
      </c>
      <c r="AH599" t="str">
        <f>""</f>
        <v/>
      </c>
      <c r="AI599">
        <v>0</v>
      </c>
      <c r="AJ599" t="str">
        <f>""</f>
        <v/>
      </c>
      <c r="AK599">
        <v>0</v>
      </c>
      <c r="AL599" t="str">
        <f>""</f>
        <v/>
      </c>
      <c r="AM599">
        <v>0</v>
      </c>
      <c r="AN599" t="str">
        <f>""</f>
        <v/>
      </c>
      <c r="AO599">
        <v>0</v>
      </c>
      <c r="AP599" t="str">
        <f>""</f>
        <v/>
      </c>
      <c r="AQ599">
        <v>0</v>
      </c>
      <c r="AR599" t="str">
        <f>""</f>
        <v/>
      </c>
      <c r="AS599">
        <v>0</v>
      </c>
      <c r="AT599" t="str">
        <f>""</f>
        <v/>
      </c>
      <c r="AU599" t="s">
        <v>56</v>
      </c>
      <c r="AV599" t="s">
        <v>57</v>
      </c>
      <c r="AW599">
        <v>0</v>
      </c>
      <c r="AX599" t="str">
        <f>""</f>
        <v/>
      </c>
      <c r="AY599">
        <v>2015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</row>
    <row r="600" spans="1:57" x14ac:dyDescent="0.2">
      <c r="A600">
        <v>1828200540</v>
      </c>
      <c r="B600" t="s">
        <v>649</v>
      </c>
      <c r="C600" s="2">
        <v>10000</v>
      </c>
      <c r="D600" s="2"/>
      <c r="E600" s="2"/>
      <c r="F600" s="2"/>
      <c r="G600" s="1">
        <v>15597.5</v>
      </c>
      <c r="H600">
        <v>0</v>
      </c>
      <c r="I600" s="1">
        <v>15597.5</v>
      </c>
      <c r="J600" s="1">
        <v>-5597.5</v>
      </c>
      <c r="K600">
        <v>155.97</v>
      </c>
      <c r="L600" s="2">
        <v>10000</v>
      </c>
      <c r="M600" s="1">
        <v>15597.5</v>
      </c>
      <c r="N600">
        <v>0</v>
      </c>
      <c r="O600" s="1">
        <v>15597.5</v>
      </c>
      <c r="P600" s="1">
        <v>-5597.5</v>
      </c>
      <c r="Q600">
        <v>155.97</v>
      </c>
      <c r="R600">
        <v>0</v>
      </c>
      <c r="S600">
        <v>0</v>
      </c>
      <c r="T600">
        <v>0</v>
      </c>
      <c r="U600" s="2">
        <v>10000</v>
      </c>
      <c r="V600" s="1">
        <v>-5597.5</v>
      </c>
      <c r="W600" s="2">
        <v>10000</v>
      </c>
      <c r="X600" s="1">
        <v>-5597.5</v>
      </c>
      <c r="Y600">
        <v>400</v>
      </c>
      <c r="Z600" t="s">
        <v>205</v>
      </c>
      <c r="AA600">
        <v>0</v>
      </c>
      <c r="AB600" t="str">
        <f>""</f>
        <v/>
      </c>
      <c r="AC600">
        <v>0</v>
      </c>
      <c r="AD600" t="str">
        <f>""</f>
        <v/>
      </c>
      <c r="AE600">
        <v>0</v>
      </c>
      <c r="AF600" t="str">
        <f>""</f>
        <v/>
      </c>
      <c r="AG600">
        <v>0</v>
      </c>
      <c r="AH600" t="str">
        <f>""</f>
        <v/>
      </c>
      <c r="AI600">
        <v>0</v>
      </c>
      <c r="AJ600" t="str">
        <f>""</f>
        <v/>
      </c>
      <c r="AK600">
        <v>0</v>
      </c>
      <c r="AL600" t="str">
        <f>""</f>
        <v/>
      </c>
      <c r="AM600">
        <v>0</v>
      </c>
      <c r="AN600" t="str">
        <f>""</f>
        <v/>
      </c>
      <c r="AO600">
        <v>0</v>
      </c>
      <c r="AP600" t="str">
        <f>""</f>
        <v/>
      </c>
      <c r="AQ600">
        <v>0</v>
      </c>
      <c r="AR600" t="str">
        <f>""</f>
        <v/>
      </c>
      <c r="AS600">
        <v>0</v>
      </c>
      <c r="AT600" t="str">
        <f>""</f>
        <v/>
      </c>
      <c r="AU600" t="s">
        <v>56</v>
      </c>
      <c r="AV600" t="s">
        <v>57</v>
      </c>
      <c r="AW600">
        <v>0</v>
      </c>
      <c r="AX600" t="str">
        <f>""</f>
        <v/>
      </c>
      <c r="AY600">
        <v>2015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</row>
    <row r="601" spans="1:57" x14ac:dyDescent="0.2">
      <c r="A601">
        <v>1828200560</v>
      </c>
      <c r="B601" t="s">
        <v>457</v>
      </c>
      <c r="C601">
        <v>0</v>
      </c>
      <c r="G601">
        <v>289</v>
      </c>
      <c r="H601">
        <v>0</v>
      </c>
      <c r="I601">
        <v>289</v>
      </c>
      <c r="J601">
        <v>-289</v>
      </c>
      <c r="K601">
        <v>0</v>
      </c>
      <c r="L601">
        <v>0</v>
      </c>
      <c r="M601">
        <v>289</v>
      </c>
      <c r="N601">
        <v>0</v>
      </c>
      <c r="O601">
        <v>289</v>
      </c>
      <c r="P601">
        <v>-289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-289</v>
      </c>
      <c r="W601">
        <v>0</v>
      </c>
      <c r="X601">
        <v>-289</v>
      </c>
      <c r="Y601">
        <v>0</v>
      </c>
      <c r="Z601" t="str">
        <f>""</f>
        <v/>
      </c>
      <c r="AA601">
        <v>0</v>
      </c>
      <c r="AB601" t="str">
        <f>""</f>
        <v/>
      </c>
      <c r="AC601">
        <v>0</v>
      </c>
      <c r="AD601" t="str">
        <f>""</f>
        <v/>
      </c>
      <c r="AE601">
        <v>0</v>
      </c>
      <c r="AF601" t="str">
        <f>""</f>
        <v/>
      </c>
      <c r="AG601">
        <v>0</v>
      </c>
      <c r="AH601" t="str">
        <f>""</f>
        <v/>
      </c>
      <c r="AI601">
        <v>0</v>
      </c>
      <c r="AJ601" t="str">
        <f>""</f>
        <v/>
      </c>
      <c r="AK601">
        <v>0</v>
      </c>
      <c r="AL601" t="str">
        <f>""</f>
        <v/>
      </c>
      <c r="AM601">
        <v>0</v>
      </c>
      <c r="AN601" t="str">
        <f>""</f>
        <v/>
      </c>
      <c r="AO601">
        <v>0</v>
      </c>
      <c r="AP601" t="str">
        <f>""</f>
        <v/>
      </c>
      <c r="AQ601">
        <v>0</v>
      </c>
      <c r="AR601" t="str">
        <f>""</f>
        <v/>
      </c>
      <c r="AS601">
        <v>0</v>
      </c>
      <c r="AT601" t="str">
        <f>""</f>
        <v/>
      </c>
      <c r="AU601" t="s">
        <v>56</v>
      </c>
      <c r="AV601" t="s">
        <v>57</v>
      </c>
      <c r="AW601">
        <v>0</v>
      </c>
      <c r="AX601" t="str">
        <f>""</f>
        <v/>
      </c>
      <c r="AY601">
        <v>2015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</row>
    <row r="602" spans="1:57" x14ac:dyDescent="0.2">
      <c r="A602">
        <v>1828200720</v>
      </c>
      <c r="B602" t="s">
        <v>650</v>
      </c>
      <c r="C602" s="2">
        <v>32000</v>
      </c>
      <c r="D602" s="2"/>
      <c r="E602" s="2"/>
      <c r="F602" s="2"/>
      <c r="G602" s="1">
        <v>34178.800000000003</v>
      </c>
      <c r="H602" s="1">
        <v>2080</v>
      </c>
      <c r="I602" s="1">
        <v>36258.800000000003</v>
      </c>
      <c r="J602" s="1">
        <v>-4258.8</v>
      </c>
      <c r="K602">
        <v>113.3</v>
      </c>
      <c r="L602" s="2">
        <v>32000</v>
      </c>
      <c r="M602" s="1">
        <v>34178.800000000003</v>
      </c>
      <c r="N602" s="1">
        <v>2080</v>
      </c>
      <c r="O602" s="1">
        <v>36258.800000000003</v>
      </c>
      <c r="P602" s="1">
        <v>-4258.8</v>
      </c>
      <c r="Q602">
        <v>113.3</v>
      </c>
      <c r="R602">
        <v>0</v>
      </c>
      <c r="S602">
        <v>0</v>
      </c>
      <c r="T602">
        <v>0</v>
      </c>
      <c r="U602" s="2">
        <v>32000</v>
      </c>
      <c r="V602" s="1">
        <v>-4258.8</v>
      </c>
      <c r="W602" s="2">
        <v>32000</v>
      </c>
      <c r="X602" s="1">
        <v>-4258.8</v>
      </c>
      <c r="Y602">
        <v>0</v>
      </c>
      <c r="Z602" t="str">
        <f>""</f>
        <v/>
      </c>
      <c r="AA602">
        <v>0</v>
      </c>
      <c r="AB602" t="str">
        <f>""</f>
        <v/>
      </c>
      <c r="AC602">
        <v>0</v>
      </c>
      <c r="AD602" t="str">
        <f>""</f>
        <v/>
      </c>
      <c r="AE602">
        <v>0</v>
      </c>
      <c r="AF602" t="str">
        <f>""</f>
        <v/>
      </c>
      <c r="AG602">
        <v>0</v>
      </c>
      <c r="AH602" t="str">
        <f>""</f>
        <v/>
      </c>
      <c r="AI602">
        <v>0</v>
      </c>
      <c r="AJ602" t="str">
        <f>""</f>
        <v/>
      </c>
      <c r="AK602">
        <v>0</v>
      </c>
      <c r="AL602" t="str">
        <f>""</f>
        <v/>
      </c>
      <c r="AM602">
        <v>0</v>
      </c>
      <c r="AN602" t="str">
        <f>""</f>
        <v/>
      </c>
      <c r="AO602">
        <v>0</v>
      </c>
      <c r="AP602" t="str">
        <f>""</f>
        <v/>
      </c>
      <c r="AQ602">
        <v>0</v>
      </c>
      <c r="AR602" t="str">
        <f>""</f>
        <v/>
      </c>
      <c r="AS602">
        <v>0</v>
      </c>
      <c r="AT602" t="str">
        <f>""</f>
        <v/>
      </c>
      <c r="AU602" t="s">
        <v>56</v>
      </c>
      <c r="AV602" t="s">
        <v>57</v>
      </c>
      <c r="AW602">
        <v>0</v>
      </c>
      <c r="AX602" t="str">
        <f>""</f>
        <v/>
      </c>
      <c r="AY602">
        <v>2015</v>
      </c>
      <c r="AZ602">
        <v>0</v>
      </c>
      <c r="BA602">
        <v>0</v>
      </c>
      <c r="BB602">
        <v>2080</v>
      </c>
      <c r="BC602">
        <v>0</v>
      </c>
      <c r="BD602">
        <v>0</v>
      </c>
      <c r="BE602">
        <v>0</v>
      </c>
    </row>
    <row r="603" spans="1:57" x14ac:dyDescent="0.2">
      <c r="A603">
        <v>1828200740</v>
      </c>
      <c r="B603" t="s">
        <v>651</v>
      </c>
      <c r="C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 t="str">
        <f>""</f>
        <v/>
      </c>
      <c r="AA603">
        <v>0</v>
      </c>
      <c r="AB603" t="str">
        <f>""</f>
        <v/>
      </c>
      <c r="AC603">
        <v>0</v>
      </c>
      <c r="AD603" t="str">
        <f>""</f>
        <v/>
      </c>
      <c r="AE603">
        <v>0</v>
      </c>
      <c r="AF603" t="str">
        <f>""</f>
        <v/>
      </c>
      <c r="AG603">
        <v>0</v>
      </c>
      <c r="AH603" t="str">
        <f>""</f>
        <v/>
      </c>
      <c r="AI603">
        <v>0</v>
      </c>
      <c r="AJ603" t="str">
        <f>""</f>
        <v/>
      </c>
      <c r="AK603">
        <v>0</v>
      </c>
      <c r="AL603" t="str">
        <f>""</f>
        <v/>
      </c>
      <c r="AM603">
        <v>0</v>
      </c>
      <c r="AN603" t="str">
        <f>""</f>
        <v/>
      </c>
      <c r="AO603">
        <v>0</v>
      </c>
      <c r="AP603" t="str">
        <f>""</f>
        <v/>
      </c>
      <c r="AQ603">
        <v>0</v>
      </c>
      <c r="AR603" t="str">
        <f>""</f>
        <v/>
      </c>
      <c r="AS603">
        <v>0</v>
      </c>
      <c r="AT603" t="str">
        <f>""</f>
        <v/>
      </c>
      <c r="AU603" t="s">
        <v>56</v>
      </c>
      <c r="AV603" t="s">
        <v>57</v>
      </c>
      <c r="AW603">
        <v>0</v>
      </c>
      <c r="AX603" t="str">
        <f>""</f>
        <v/>
      </c>
      <c r="AY603">
        <v>2015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</row>
    <row r="604" spans="1:57" x14ac:dyDescent="0.2">
      <c r="A604">
        <v>1828200780</v>
      </c>
      <c r="B604" t="s">
        <v>652</v>
      </c>
      <c r="C604" s="2">
        <v>12000</v>
      </c>
      <c r="D604" s="2"/>
      <c r="E604" s="2"/>
      <c r="F604" s="2"/>
      <c r="G604" s="1">
        <v>12561</v>
      </c>
      <c r="H604">
        <v>370</v>
      </c>
      <c r="I604" s="1">
        <v>12931</v>
      </c>
      <c r="J604">
        <v>-931</v>
      </c>
      <c r="K604">
        <v>107.75</v>
      </c>
      <c r="L604" s="2">
        <v>12000</v>
      </c>
      <c r="M604" s="1">
        <v>12561</v>
      </c>
      <c r="N604">
        <v>370</v>
      </c>
      <c r="O604" s="1">
        <v>12931</v>
      </c>
      <c r="P604">
        <v>-931</v>
      </c>
      <c r="Q604">
        <v>107.75</v>
      </c>
      <c r="R604">
        <v>0</v>
      </c>
      <c r="S604">
        <v>0</v>
      </c>
      <c r="T604">
        <v>0</v>
      </c>
      <c r="U604" s="2">
        <v>12000</v>
      </c>
      <c r="V604">
        <v>-931</v>
      </c>
      <c r="W604" s="2">
        <v>12000</v>
      </c>
      <c r="X604">
        <v>-931</v>
      </c>
      <c r="Y604">
        <v>400</v>
      </c>
      <c r="Z604" t="s">
        <v>205</v>
      </c>
      <c r="AA604">
        <v>0</v>
      </c>
      <c r="AB604" t="str">
        <f>""</f>
        <v/>
      </c>
      <c r="AC604">
        <v>0</v>
      </c>
      <c r="AD604" t="str">
        <f>""</f>
        <v/>
      </c>
      <c r="AE604">
        <v>0</v>
      </c>
      <c r="AF604" t="str">
        <f>""</f>
        <v/>
      </c>
      <c r="AG604">
        <v>0</v>
      </c>
      <c r="AH604" t="str">
        <f>""</f>
        <v/>
      </c>
      <c r="AI604">
        <v>0</v>
      </c>
      <c r="AJ604" t="str">
        <f>""</f>
        <v/>
      </c>
      <c r="AK604">
        <v>0</v>
      </c>
      <c r="AL604" t="str">
        <f>""</f>
        <v/>
      </c>
      <c r="AM604">
        <v>0</v>
      </c>
      <c r="AN604" t="str">
        <f>""</f>
        <v/>
      </c>
      <c r="AO604">
        <v>0</v>
      </c>
      <c r="AP604" t="str">
        <f>""</f>
        <v/>
      </c>
      <c r="AQ604">
        <v>0</v>
      </c>
      <c r="AR604" t="str">
        <f>""</f>
        <v/>
      </c>
      <c r="AS604">
        <v>0</v>
      </c>
      <c r="AT604" t="str">
        <f>""</f>
        <v/>
      </c>
      <c r="AU604" t="s">
        <v>56</v>
      </c>
      <c r="AV604" t="s">
        <v>57</v>
      </c>
      <c r="AW604">
        <v>0</v>
      </c>
      <c r="AX604" t="str">
        <f>""</f>
        <v/>
      </c>
      <c r="AY604">
        <v>2015</v>
      </c>
      <c r="AZ604">
        <v>0</v>
      </c>
      <c r="BA604">
        <v>0</v>
      </c>
      <c r="BB604">
        <v>370</v>
      </c>
      <c r="BC604">
        <v>0</v>
      </c>
      <c r="BD604">
        <v>0</v>
      </c>
      <c r="BE604">
        <v>0</v>
      </c>
    </row>
    <row r="605" spans="1:57" x14ac:dyDescent="0.2">
      <c r="A605">
        <v>1829100110</v>
      </c>
      <c r="B605" t="s">
        <v>653</v>
      </c>
      <c r="C605" s="2">
        <v>164000</v>
      </c>
      <c r="D605" s="2"/>
      <c r="E605" s="2"/>
      <c r="F605" s="2"/>
      <c r="G605" s="1">
        <v>160908.60999999999</v>
      </c>
      <c r="H605">
        <v>0</v>
      </c>
      <c r="I605" s="1">
        <v>160908.60999999999</v>
      </c>
      <c r="J605" s="1">
        <v>3091.39</v>
      </c>
      <c r="K605">
        <v>98.11</v>
      </c>
      <c r="L605" s="2">
        <v>164000</v>
      </c>
      <c r="M605" s="1">
        <v>160908.60999999999</v>
      </c>
      <c r="N605">
        <v>0</v>
      </c>
      <c r="O605" s="1">
        <v>160908.60999999999</v>
      </c>
      <c r="P605" s="1">
        <v>3091.39</v>
      </c>
      <c r="Q605">
        <v>98.11</v>
      </c>
      <c r="R605">
        <v>0</v>
      </c>
      <c r="S605">
        <v>0</v>
      </c>
      <c r="T605">
        <v>0</v>
      </c>
      <c r="U605" s="2">
        <v>164000</v>
      </c>
      <c r="V605" s="1">
        <v>3091.39</v>
      </c>
      <c r="W605" s="2">
        <v>164000</v>
      </c>
      <c r="X605" s="1">
        <v>3091.39</v>
      </c>
      <c r="Y605">
        <v>410</v>
      </c>
      <c r="Z605" t="s">
        <v>208</v>
      </c>
      <c r="AA605">
        <v>0</v>
      </c>
      <c r="AB605" t="str">
        <f>""</f>
        <v/>
      </c>
      <c r="AC605">
        <v>0</v>
      </c>
      <c r="AD605" t="str">
        <f>""</f>
        <v/>
      </c>
      <c r="AE605">
        <v>0</v>
      </c>
      <c r="AF605" t="str">
        <f>""</f>
        <v/>
      </c>
      <c r="AG605">
        <v>0</v>
      </c>
      <c r="AH605" t="str">
        <f>""</f>
        <v/>
      </c>
      <c r="AI605">
        <v>0</v>
      </c>
      <c r="AJ605" t="str">
        <f>""</f>
        <v/>
      </c>
      <c r="AK605">
        <v>0</v>
      </c>
      <c r="AL605" t="str">
        <f>""</f>
        <v/>
      </c>
      <c r="AM605">
        <v>0</v>
      </c>
      <c r="AN605" t="str">
        <f>""</f>
        <v/>
      </c>
      <c r="AO605">
        <v>0</v>
      </c>
      <c r="AP605" t="str">
        <f>""</f>
        <v/>
      </c>
      <c r="AQ605">
        <v>0</v>
      </c>
      <c r="AR605" t="str">
        <f>""</f>
        <v/>
      </c>
      <c r="AS605">
        <v>0</v>
      </c>
      <c r="AT605" t="str">
        <f>""</f>
        <v/>
      </c>
      <c r="AU605" t="s">
        <v>56</v>
      </c>
      <c r="AV605" t="s">
        <v>57</v>
      </c>
      <c r="AW605">
        <v>0</v>
      </c>
      <c r="AX605" t="str">
        <f>""</f>
        <v/>
      </c>
      <c r="AY605">
        <v>2015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</row>
    <row r="606" spans="1:57" x14ac:dyDescent="0.2">
      <c r="A606">
        <v>1829100521</v>
      </c>
      <c r="B606" t="s">
        <v>654</v>
      </c>
      <c r="C606" s="2">
        <v>2000</v>
      </c>
      <c r="D606" s="2"/>
      <c r="E606" s="2"/>
      <c r="F606" s="2"/>
      <c r="G606" s="1">
        <v>1590</v>
      </c>
      <c r="H606">
        <v>0</v>
      </c>
      <c r="I606" s="1">
        <v>1590</v>
      </c>
      <c r="J606">
        <v>410</v>
      </c>
      <c r="K606">
        <v>79.5</v>
      </c>
      <c r="L606" s="2">
        <v>2000</v>
      </c>
      <c r="M606" s="1">
        <v>1590</v>
      </c>
      <c r="N606">
        <v>0</v>
      </c>
      <c r="O606" s="1">
        <v>1590</v>
      </c>
      <c r="P606">
        <v>410</v>
      </c>
      <c r="Q606">
        <v>79.5</v>
      </c>
      <c r="R606">
        <v>0</v>
      </c>
      <c r="S606">
        <v>0</v>
      </c>
      <c r="T606">
        <v>0</v>
      </c>
      <c r="U606" s="2">
        <v>2000</v>
      </c>
      <c r="V606">
        <v>410</v>
      </c>
      <c r="W606" s="2">
        <v>2000</v>
      </c>
      <c r="X606">
        <v>410</v>
      </c>
      <c r="Y606">
        <v>410</v>
      </c>
      <c r="Z606" t="s">
        <v>208</v>
      </c>
      <c r="AA606">
        <v>0</v>
      </c>
      <c r="AB606" t="str">
        <f>""</f>
        <v/>
      </c>
      <c r="AC606">
        <v>0</v>
      </c>
      <c r="AD606" t="str">
        <f>""</f>
        <v/>
      </c>
      <c r="AE606">
        <v>0</v>
      </c>
      <c r="AF606" t="str">
        <f>""</f>
        <v/>
      </c>
      <c r="AG606">
        <v>0</v>
      </c>
      <c r="AH606" t="str">
        <f>""</f>
        <v/>
      </c>
      <c r="AI606">
        <v>0</v>
      </c>
      <c r="AJ606" t="str">
        <f>""</f>
        <v/>
      </c>
      <c r="AK606">
        <v>0</v>
      </c>
      <c r="AL606" t="str">
        <f>""</f>
        <v/>
      </c>
      <c r="AM606">
        <v>0</v>
      </c>
      <c r="AN606" t="str">
        <f>""</f>
        <v/>
      </c>
      <c r="AO606">
        <v>0</v>
      </c>
      <c r="AP606" t="str">
        <f>""</f>
        <v/>
      </c>
      <c r="AQ606">
        <v>0</v>
      </c>
      <c r="AR606" t="str">
        <f>""</f>
        <v/>
      </c>
      <c r="AS606">
        <v>0</v>
      </c>
      <c r="AT606" t="str">
        <f>""</f>
        <v/>
      </c>
      <c r="AU606" t="s">
        <v>56</v>
      </c>
      <c r="AV606" t="s">
        <v>57</v>
      </c>
      <c r="AW606">
        <v>0</v>
      </c>
      <c r="AX606" t="str">
        <f>""</f>
        <v/>
      </c>
      <c r="AY606">
        <v>2015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</row>
    <row r="607" spans="1:57" x14ac:dyDescent="0.2">
      <c r="A607">
        <v>1829200110</v>
      </c>
      <c r="B607" t="s">
        <v>655</v>
      </c>
      <c r="C607" s="2">
        <v>101000</v>
      </c>
      <c r="D607" s="2"/>
      <c r="E607" s="2"/>
      <c r="F607" s="2"/>
      <c r="G607" s="1">
        <v>96838.55</v>
      </c>
      <c r="H607">
        <v>0</v>
      </c>
      <c r="I607" s="1">
        <v>96838.55</v>
      </c>
      <c r="J607" s="1">
        <v>4161.45</v>
      </c>
      <c r="K607">
        <v>95.87</v>
      </c>
      <c r="L607" s="2">
        <v>101000</v>
      </c>
      <c r="M607" s="1">
        <v>96838.55</v>
      </c>
      <c r="N607">
        <v>0</v>
      </c>
      <c r="O607" s="1">
        <v>96838.55</v>
      </c>
      <c r="P607" s="1">
        <v>4161.45</v>
      </c>
      <c r="Q607">
        <v>95.87</v>
      </c>
      <c r="R607">
        <v>0</v>
      </c>
      <c r="S607">
        <v>0</v>
      </c>
      <c r="T607">
        <v>0</v>
      </c>
      <c r="U607" s="2">
        <v>101000</v>
      </c>
      <c r="V607" s="1">
        <v>4161.45</v>
      </c>
      <c r="W607" s="2">
        <v>101000</v>
      </c>
      <c r="X607" s="1">
        <v>4161.45</v>
      </c>
      <c r="Y607">
        <v>410</v>
      </c>
      <c r="Z607" t="s">
        <v>208</v>
      </c>
      <c r="AA607">
        <v>0</v>
      </c>
      <c r="AB607" t="str">
        <f>""</f>
        <v/>
      </c>
      <c r="AC607">
        <v>0</v>
      </c>
      <c r="AD607" t="str">
        <f>""</f>
        <v/>
      </c>
      <c r="AE607">
        <v>0</v>
      </c>
      <c r="AF607" t="str">
        <f>""</f>
        <v/>
      </c>
      <c r="AG607">
        <v>0</v>
      </c>
      <c r="AH607" t="str">
        <f>""</f>
        <v/>
      </c>
      <c r="AI607">
        <v>0</v>
      </c>
      <c r="AJ607" t="str">
        <f>""</f>
        <v/>
      </c>
      <c r="AK607">
        <v>0</v>
      </c>
      <c r="AL607" t="str">
        <f>""</f>
        <v/>
      </c>
      <c r="AM607">
        <v>0</v>
      </c>
      <c r="AN607" t="str">
        <f>""</f>
        <v/>
      </c>
      <c r="AO607">
        <v>0</v>
      </c>
      <c r="AP607" t="str">
        <f>""</f>
        <v/>
      </c>
      <c r="AQ607">
        <v>0</v>
      </c>
      <c r="AR607" t="str">
        <f>""</f>
        <v/>
      </c>
      <c r="AS607">
        <v>0</v>
      </c>
      <c r="AT607" t="str">
        <f>""</f>
        <v/>
      </c>
      <c r="AU607" t="s">
        <v>56</v>
      </c>
      <c r="AV607" t="s">
        <v>57</v>
      </c>
      <c r="AW607">
        <v>0</v>
      </c>
      <c r="AX607" t="str">
        <f>""</f>
        <v/>
      </c>
      <c r="AY607">
        <v>2015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</row>
    <row r="608" spans="1:57" x14ac:dyDescent="0.2">
      <c r="A608">
        <v>1829200432</v>
      </c>
      <c r="B608" t="s">
        <v>656</v>
      </c>
      <c r="C608" s="2">
        <v>57000</v>
      </c>
      <c r="D608" s="2"/>
      <c r="E608" s="2"/>
      <c r="F608" s="2"/>
      <c r="G608" s="1">
        <v>151905.85</v>
      </c>
      <c r="H608">
        <v>0</v>
      </c>
      <c r="I608" s="1">
        <v>151905.85</v>
      </c>
      <c r="J608" s="1">
        <v>-94905.85</v>
      </c>
      <c r="K608">
        <v>266.5</v>
      </c>
      <c r="L608" s="2">
        <v>57000</v>
      </c>
      <c r="M608" s="1">
        <v>151905.85</v>
      </c>
      <c r="N608">
        <v>0</v>
      </c>
      <c r="O608" s="1">
        <v>151905.85</v>
      </c>
      <c r="P608" s="1">
        <v>-94905.85</v>
      </c>
      <c r="Q608">
        <v>266.5</v>
      </c>
      <c r="R608">
        <v>0</v>
      </c>
      <c r="S608">
        <v>0</v>
      </c>
      <c r="T608">
        <v>0</v>
      </c>
      <c r="U608" s="2">
        <v>57000</v>
      </c>
      <c r="V608" s="1">
        <v>-94905.85</v>
      </c>
      <c r="W608" s="2">
        <v>57000</v>
      </c>
      <c r="X608" s="1">
        <v>-94905.85</v>
      </c>
      <c r="Y608">
        <v>410</v>
      </c>
      <c r="Z608" t="s">
        <v>208</v>
      </c>
      <c r="AA608">
        <v>0</v>
      </c>
      <c r="AB608" t="str">
        <f>""</f>
        <v/>
      </c>
      <c r="AC608">
        <v>0</v>
      </c>
      <c r="AD608" t="str">
        <f>""</f>
        <v/>
      </c>
      <c r="AE608">
        <v>0</v>
      </c>
      <c r="AF608" t="str">
        <f>""</f>
        <v/>
      </c>
      <c r="AG608">
        <v>0</v>
      </c>
      <c r="AH608" t="str">
        <f>""</f>
        <v/>
      </c>
      <c r="AI608">
        <v>0</v>
      </c>
      <c r="AJ608" t="str">
        <f>""</f>
        <v/>
      </c>
      <c r="AK608">
        <v>0</v>
      </c>
      <c r="AL608" t="str">
        <f>""</f>
        <v/>
      </c>
      <c r="AM608">
        <v>0</v>
      </c>
      <c r="AN608" t="str">
        <f>""</f>
        <v/>
      </c>
      <c r="AO608">
        <v>0</v>
      </c>
      <c r="AP608" t="str">
        <f>""</f>
        <v/>
      </c>
      <c r="AQ608">
        <v>0</v>
      </c>
      <c r="AR608" t="str">
        <f>""</f>
        <v/>
      </c>
      <c r="AS608">
        <v>0</v>
      </c>
      <c r="AT608" t="str">
        <f>""</f>
        <v/>
      </c>
      <c r="AU608" t="s">
        <v>56</v>
      </c>
      <c r="AV608" t="s">
        <v>57</v>
      </c>
      <c r="AW608">
        <v>0</v>
      </c>
      <c r="AX608" t="str">
        <f>""</f>
        <v/>
      </c>
      <c r="AY608">
        <v>2015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</row>
    <row r="609" spans="1:57" x14ac:dyDescent="0.2">
      <c r="A609">
        <v>1829200540</v>
      </c>
      <c r="B609" t="s">
        <v>657</v>
      </c>
      <c r="C609" s="2">
        <v>2000</v>
      </c>
      <c r="D609" s="2"/>
      <c r="E609" s="2"/>
      <c r="F609" s="2"/>
      <c r="G609" s="1">
        <v>2197.13</v>
      </c>
      <c r="H609">
        <v>0</v>
      </c>
      <c r="I609" s="1">
        <v>2197.13</v>
      </c>
      <c r="J609">
        <v>-197.13</v>
      </c>
      <c r="K609">
        <v>109.85</v>
      </c>
      <c r="L609" s="2">
        <v>2000</v>
      </c>
      <c r="M609" s="1">
        <v>2197.13</v>
      </c>
      <c r="N609">
        <v>0</v>
      </c>
      <c r="O609" s="1">
        <v>2197.13</v>
      </c>
      <c r="P609">
        <v>-197.13</v>
      </c>
      <c r="Q609">
        <v>109.85</v>
      </c>
      <c r="R609">
        <v>0</v>
      </c>
      <c r="S609">
        <v>0</v>
      </c>
      <c r="T609">
        <v>0</v>
      </c>
      <c r="U609" s="2">
        <v>2000</v>
      </c>
      <c r="V609">
        <v>-197.13</v>
      </c>
      <c r="W609" s="2">
        <v>2000</v>
      </c>
      <c r="X609">
        <v>-197.13</v>
      </c>
      <c r="Y609">
        <v>410</v>
      </c>
      <c r="Z609" t="s">
        <v>208</v>
      </c>
      <c r="AA609">
        <v>0</v>
      </c>
      <c r="AB609" t="str">
        <f>""</f>
        <v/>
      </c>
      <c r="AC609">
        <v>0</v>
      </c>
      <c r="AD609" t="str">
        <f>""</f>
        <v/>
      </c>
      <c r="AE609">
        <v>0</v>
      </c>
      <c r="AF609" t="str">
        <f>""</f>
        <v/>
      </c>
      <c r="AG609">
        <v>0</v>
      </c>
      <c r="AH609" t="str">
        <f>""</f>
        <v/>
      </c>
      <c r="AI609">
        <v>0</v>
      </c>
      <c r="AJ609" t="str">
        <f>""</f>
        <v/>
      </c>
      <c r="AK609">
        <v>0</v>
      </c>
      <c r="AL609" t="str">
        <f>""</f>
        <v/>
      </c>
      <c r="AM609">
        <v>0</v>
      </c>
      <c r="AN609" t="str">
        <f>""</f>
        <v/>
      </c>
      <c r="AO609">
        <v>0</v>
      </c>
      <c r="AP609" t="str">
        <f>""</f>
        <v/>
      </c>
      <c r="AQ609">
        <v>0</v>
      </c>
      <c r="AR609" t="str">
        <f>""</f>
        <v/>
      </c>
      <c r="AS609">
        <v>0</v>
      </c>
      <c r="AT609" t="str">
        <f>""</f>
        <v/>
      </c>
      <c r="AU609" t="s">
        <v>56</v>
      </c>
      <c r="AV609" t="s">
        <v>57</v>
      </c>
      <c r="AW609">
        <v>0</v>
      </c>
      <c r="AX609" t="str">
        <f>""</f>
        <v/>
      </c>
      <c r="AY609">
        <v>2015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</row>
    <row r="610" spans="1:57" x14ac:dyDescent="0.2">
      <c r="A610">
        <v>1829200720</v>
      </c>
      <c r="B610" t="s">
        <v>658</v>
      </c>
      <c r="C610" s="2">
        <v>17000</v>
      </c>
      <c r="D610" s="2"/>
      <c r="E610" s="2"/>
      <c r="F610" s="2"/>
      <c r="G610" s="1">
        <v>48724</v>
      </c>
      <c r="H610" s="1">
        <v>4889.28</v>
      </c>
      <c r="I610" s="1">
        <v>53613.279999999999</v>
      </c>
      <c r="J610" s="1">
        <v>-36613.279999999999</v>
      </c>
      <c r="K610">
        <v>315.37</v>
      </c>
      <c r="L610" s="2">
        <v>17000</v>
      </c>
      <c r="M610" s="1">
        <v>48724</v>
      </c>
      <c r="N610" s="1">
        <v>4889.28</v>
      </c>
      <c r="O610" s="1">
        <v>53613.279999999999</v>
      </c>
      <c r="P610" s="1">
        <v>-36613.279999999999</v>
      </c>
      <c r="Q610">
        <v>315.37</v>
      </c>
      <c r="R610">
        <v>0</v>
      </c>
      <c r="S610">
        <v>0</v>
      </c>
      <c r="T610">
        <v>0</v>
      </c>
      <c r="U610" s="2">
        <v>17000</v>
      </c>
      <c r="V610" s="1">
        <v>-36613.279999999999</v>
      </c>
      <c r="W610" s="2">
        <v>17000</v>
      </c>
      <c r="X610" s="1">
        <v>-36613.279999999999</v>
      </c>
      <c r="Y610">
        <v>410</v>
      </c>
      <c r="Z610" t="s">
        <v>208</v>
      </c>
      <c r="AA610">
        <v>0</v>
      </c>
      <c r="AB610" t="str">
        <f>""</f>
        <v/>
      </c>
      <c r="AC610">
        <v>0</v>
      </c>
      <c r="AD610" t="str">
        <f>""</f>
        <v/>
      </c>
      <c r="AE610">
        <v>0</v>
      </c>
      <c r="AF610" t="str">
        <f>""</f>
        <v/>
      </c>
      <c r="AG610">
        <v>0</v>
      </c>
      <c r="AH610" t="str">
        <f>""</f>
        <v/>
      </c>
      <c r="AI610">
        <v>0</v>
      </c>
      <c r="AJ610" t="str">
        <f>""</f>
        <v/>
      </c>
      <c r="AK610">
        <v>0</v>
      </c>
      <c r="AL610" t="str">
        <f>""</f>
        <v/>
      </c>
      <c r="AM610">
        <v>0</v>
      </c>
      <c r="AN610" t="str">
        <f>""</f>
        <v/>
      </c>
      <c r="AO610">
        <v>0</v>
      </c>
      <c r="AP610" t="str">
        <f>""</f>
        <v/>
      </c>
      <c r="AQ610">
        <v>0</v>
      </c>
      <c r="AR610" t="str">
        <f>""</f>
        <v/>
      </c>
      <c r="AS610">
        <v>0</v>
      </c>
      <c r="AT610" t="str">
        <f>""</f>
        <v/>
      </c>
      <c r="AU610" t="s">
        <v>56</v>
      </c>
      <c r="AV610" t="s">
        <v>57</v>
      </c>
      <c r="AW610">
        <v>0</v>
      </c>
      <c r="AX610" t="str">
        <f>""</f>
        <v/>
      </c>
      <c r="AY610">
        <v>2015</v>
      </c>
      <c r="AZ610">
        <v>0</v>
      </c>
      <c r="BA610">
        <v>0</v>
      </c>
      <c r="BB610">
        <v>4889</v>
      </c>
      <c r="BC610">
        <v>0</v>
      </c>
      <c r="BD610">
        <v>0</v>
      </c>
      <c r="BE610">
        <v>0</v>
      </c>
    </row>
    <row r="611" spans="1:57" x14ac:dyDescent="0.2">
      <c r="A611">
        <v>1829200740</v>
      </c>
      <c r="B611" t="s">
        <v>387</v>
      </c>
      <c r="C611" s="2">
        <v>9000</v>
      </c>
      <c r="D611" s="2"/>
      <c r="E611" s="2"/>
      <c r="F611" s="2"/>
      <c r="G611" s="1">
        <v>6018</v>
      </c>
      <c r="H611">
        <v>0</v>
      </c>
      <c r="I611" s="1">
        <v>6018</v>
      </c>
      <c r="J611" s="1">
        <v>2982</v>
      </c>
      <c r="K611">
        <v>66.86</v>
      </c>
      <c r="L611" s="2">
        <v>9000</v>
      </c>
      <c r="M611" s="1">
        <v>6018</v>
      </c>
      <c r="N611">
        <v>0</v>
      </c>
      <c r="O611" s="1">
        <v>6018</v>
      </c>
      <c r="P611" s="1">
        <v>2982</v>
      </c>
      <c r="Q611">
        <v>66.86</v>
      </c>
      <c r="R611">
        <v>0</v>
      </c>
      <c r="S611">
        <v>0</v>
      </c>
      <c r="T611">
        <v>0</v>
      </c>
      <c r="U611" s="2">
        <v>9000</v>
      </c>
      <c r="V611" s="1">
        <v>2982</v>
      </c>
      <c r="W611" s="2">
        <v>9000</v>
      </c>
      <c r="X611" s="1">
        <v>2982</v>
      </c>
      <c r="Y611">
        <v>410</v>
      </c>
      <c r="Z611" t="s">
        <v>208</v>
      </c>
      <c r="AA611">
        <v>0</v>
      </c>
      <c r="AB611" t="str">
        <f>""</f>
        <v/>
      </c>
      <c r="AC611">
        <v>0</v>
      </c>
      <c r="AD611" t="str">
        <f>""</f>
        <v/>
      </c>
      <c r="AE611">
        <v>0</v>
      </c>
      <c r="AF611" t="str">
        <f>""</f>
        <v/>
      </c>
      <c r="AG611">
        <v>0</v>
      </c>
      <c r="AH611" t="str">
        <f>""</f>
        <v/>
      </c>
      <c r="AI611">
        <v>0</v>
      </c>
      <c r="AJ611" t="str">
        <f>""</f>
        <v/>
      </c>
      <c r="AK611">
        <v>0</v>
      </c>
      <c r="AL611" t="str">
        <f>""</f>
        <v/>
      </c>
      <c r="AM611">
        <v>0</v>
      </c>
      <c r="AN611" t="str">
        <f>""</f>
        <v/>
      </c>
      <c r="AO611">
        <v>0</v>
      </c>
      <c r="AP611" t="str">
        <f>""</f>
        <v/>
      </c>
      <c r="AQ611">
        <v>0</v>
      </c>
      <c r="AR611" t="str">
        <f>""</f>
        <v/>
      </c>
      <c r="AS611">
        <v>0</v>
      </c>
      <c r="AT611" t="str">
        <f>""</f>
        <v/>
      </c>
      <c r="AU611" t="s">
        <v>56</v>
      </c>
      <c r="AV611" t="s">
        <v>57</v>
      </c>
      <c r="AW611">
        <v>0</v>
      </c>
      <c r="AX611" t="str">
        <f>""</f>
        <v/>
      </c>
      <c r="AY611">
        <v>2015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</row>
    <row r="612" spans="1:57" x14ac:dyDescent="0.2">
      <c r="A612">
        <v>1829200750</v>
      </c>
      <c r="B612" t="s">
        <v>659</v>
      </c>
      <c r="C612" s="2">
        <v>85000</v>
      </c>
      <c r="D612" s="2"/>
      <c r="E612" s="2"/>
      <c r="F612" s="2"/>
      <c r="G612" s="1">
        <v>58179.98</v>
      </c>
      <c r="H612" s="1">
        <v>2702</v>
      </c>
      <c r="I612" s="1">
        <v>60881.98</v>
      </c>
      <c r="J612" s="1">
        <v>24118.02</v>
      </c>
      <c r="K612">
        <v>71.62</v>
      </c>
      <c r="L612" s="2">
        <v>85000</v>
      </c>
      <c r="M612" s="1">
        <v>58179.98</v>
      </c>
      <c r="N612" s="1">
        <v>2702</v>
      </c>
      <c r="O612" s="1">
        <v>60881.98</v>
      </c>
      <c r="P612" s="1">
        <v>24118.02</v>
      </c>
      <c r="Q612">
        <v>71.62</v>
      </c>
      <c r="R612">
        <v>0</v>
      </c>
      <c r="S612">
        <v>0</v>
      </c>
      <c r="T612">
        <v>0</v>
      </c>
      <c r="U612" s="2">
        <v>85000</v>
      </c>
      <c r="V612" s="1">
        <v>24118.02</v>
      </c>
      <c r="W612" s="2">
        <v>85000</v>
      </c>
      <c r="X612" s="1">
        <v>24118.02</v>
      </c>
      <c r="Y612">
        <v>410</v>
      </c>
      <c r="Z612" t="s">
        <v>208</v>
      </c>
      <c r="AA612">
        <v>0</v>
      </c>
      <c r="AB612" t="str">
        <f>""</f>
        <v/>
      </c>
      <c r="AC612">
        <v>0</v>
      </c>
      <c r="AD612" t="str">
        <f>""</f>
        <v/>
      </c>
      <c r="AE612">
        <v>0</v>
      </c>
      <c r="AF612" t="str">
        <f>""</f>
        <v/>
      </c>
      <c r="AG612">
        <v>0</v>
      </c>
      <c r="AH612" t="str">
        <f>""</f>
        <v/>
      </c>
      <c r="AI612">
        <v>0</v>
      </c>
      <c r="AJ612" t="str">
        <f>""</f>
        <v/>
      </c>
      <c r="AK612">
        <v>0</v>
      </c>
      <c r="AL612" t="str">
        <f>""</f>
        <v/>
      </c>
      <c r="AM612">
        <v>0</v>
      </c>
      <c r="AN612" t="str">
        <f>""</f>
        <v/>
      </c>
      <c r="AO612">
        <v>0</v>
      </c>
      <c r="AP612" t="str">
        <f>""</f>
        <v/>
      </c>
      <c r="AQ612">
        <v>0</v>
      </c>
      <c r="AR612" t="str">
        <f>""</f>
        <v/>
      </c>
      <c r="AS612">
        <v>0</v>
      </c>
      <c r="AT612" t="str">
        <f>""</f>
        <v/>
      </c>
      <c r="AU612" t="s">
        <v>56</v>
      </c>
      <c r="AV612" t="s">
        <v>57</v>
      </c>
      <c r="AW612">
        <v>0</v>
      </c>
      <c r="AX612" t="str">
        <f>""</f>
        <v/>
      </c>
      <c r="AY612">
        <v>2015</v>
      </c>
      <c r="AZ612">
        <v>0</v>
      </c>
      <c r="BA612">
        <v>0</v>
      </c>
      <c r="BB612">
        <v>2702</v>
      </c>
      <c r="BC612">
        <v>0</v>
      </c>
      <c r="BD612">
        <v>0</v>
      </c>
      <c r="BE612">
        <v>0</v>
      </c>
    </row>
    <row r="613" spans="1:57" x14ac:dyDescent="0.2">
      <c r="A613">
        <v>1829200780</v>
      </c>
      <c r="B613" t="s">
        <v>305</v>
      </c>
      <c r="C613" s="2">
        <v>85000</v>
      </c>
      <c r="D613" s="2"/>
      <c r="E613" s="2"/>
      <c r="F613" s="2"/>
      <c r="G613" s="1">
        <v>165180.1</v>
      </c>
      <c r="H613">
        <v>0</v>
      </c>
      <c r="I613" s="1">
        <v>165180.1</v>
      </c>
      <c r="J613" s="1">
        <v>-80180.100000000006</v>
      </c>
      <c r="K613">
        <v>194.32</v>
      </c>
      <c r="L613" s="2">
        <v>85000</v>
      </c>
      <c r="M613" s="1">
        <v>165180.1</v>
      </c>
      <c r="N613">
        <v>0</v>
      </c>
      <c r="O613" s="1">
        <v>165180.1</v>
      </c>
      <c r="P613" s="1">
        <v>-80180.100000000006</v>
      </c>
      <c r="Q613">
        <v>194.32</v>
      </c>
      <c r="R613">
        <v>0</v>
      </c>
      <c r="S613">
        <v>0</v>
      </c>
      <c r="T613">
        <v>0</v>
      </c>
      <c r="U613" s="2">
        <v>85000</v>
      </c>
      <c r="V613" s="1">
        <v>-80180.100000000006</v>
      </c>
      <c r="W613" s="2">
        <v>85000</v>
      </c>
      <c r="X613" s="1">
        <v>-80180.100000000006</v>
      </c>
      <c r="Y613">
        <v>410</v>
      </c>
      <c r="Z613" t="s">
        <v>208</v>
      </c>
      <c r="AA613">
        <v>0</v>
      </c>
      <c r="AB613" t="str">
        <f>""</f>
        <v/>
      </c>
      <c r="AC613">
        <v>0</v>
      </c>
      <c r="AD613" t="str">
        <f>""</f>
        <v/>
      </c>
      <c r="AE613">
        <v>0</v>
      </c>
      <c r="AF613" t="str">
        <f>""</f>
        <v/>
      </c>
      <c r="AG613">
        <v>0</v>
      </c>
      <c r="AH613" t="str">
        <f>""</f>
        <v/>
      </c>
      <c r="AI613">
        <v>0</v>
      </c>
      <c r="AJ613" t="str">
        <f>""</f>
        <v/>
      </c>
      <c r="AK613">
        <v>0</v>
      </c>
      <c r="AL613" t="str">
        <f>""</f>
        <v/>
      </c>
      <c r="AM613">
        <v>0</v>
      </c>
      <c r="AN613" t="str">
        <f>""</f>
        <v/>
      </c>
      <c r="AO613">
        <v>0</v>
      </c>
      <c r="AP613" t="str">
        <f>""</f>
        <v/>
      </c>
      <c r="AQ613">
        <v>0</v>
      </c>
      <c r="AR613" t="str">
        <f>""</f>
        <v/>
      </c>
      <c r="AS613">
        <v>0</v>
      </c>
      <c r="AT613" t="str">
        <f>""</f>
        <v/>
      </c>
      <c r="AU613" t="s">
        <v>56</v>
      </c>
      <c r="AV613" t="s">
        <v>57</v>
      </c>
      <c r="AW613">
        <v>0</v>
      </c>
      <c r="AX613" t="str">
        <f>""</f>
        <v/>
      </c>
      <c r="AY613">
        <v>2015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</row>
    <row r="614" spans="1:57" x14ac:dyDescent="0.2">
      <c r="A614">
        <v>1829300780</v>
      </c>
      <c r="B614" t="s">
        <v>660</v>
      </c>
      <c r="C614" s="2">
        <v>330000</v>
      </c>
      <c r="D614" s="2"/>
      <c r="E614" s="2"/>
      <c r="F614" s="2"/>
      <c r="G614" s="1">
        <v>390817.03</v>
      </c>
      <c r="H614" s="1">
        <v>1499</v>
      </c>
      <c r="I614" s="1">
        <v>392316.03</v>
      </c>
      <c r="J614" s="1">
        <v>-62316.03</v>
      </c>
      <c r="K614">
        <v>118.88</v>
      </c>
      <c r="L614" s="2">
        <v>330000</v>
      </c>
      <c r="M614" s="1">
        <v>390817.03</v>
      </c>
      <c r="N614" s="1">
        <v>1499</v>
      </c>
      <c r="O614" s="1">
        <v>392316.03</v>
      </c>
      <c r="P614" s="1">
        <v>-62316.03</v>
      </c>
      <c r="Q614">
        <v>118.88</v>
      </c>
      <c r="R614">
        <v>0</v>
      </c>
      <c r="S614">
        <v>0</v>
      </c>
      <c r="T614">
        <v>0</v>
      </c>
      <c r="U614" s="2">
        <v>330000</v>
      </c>
      <c r="V614" s="1">
        <v>-62316.03</v>
      </c>
      <c r="W614" s="2">
        <v>330000</v>
      </c>
      <c r="X614" s="1">
        <v>-62316.03</v>
      </c>
      <c r="Y614">
        <v>410</v>
      </c>
      <c r="Z614" t="s">
        <v>208</v>
      </c>
      <c r="AA614">
        <v>0</v>
      </c>
      <c r="AB614" t="str">
        <f>""</f>
        <v/>
      </c>
      <c r="AC614">
        <v>0</v>
      </c>
      <c r="AD614" t="str">
        <f>""</f>
        <v/>
      </c>
      <c r="AE614">
        <v>0</v>
      </c>
      <c r="AF614" t="str">
        <f>""</f>
        <v/>
      </c>
      <c r="AG614">
        <v>0</v>
      </c>
      <c r="AH614" t="str">
        <f>""</f>
        <v/>
      </c>
      <c r="AI614">
        <v>0</v>
      </c>
      <c r="AJ614" t="str">
        <f>""</f>
        <v/>
      </c>
      <c r="AK614">
        <v>0</v>
      </c>
      <c r="AL614" t="str">
        <f>""</f>
        <v/>
      </c>
      <c r="AM614">
        <v>0</v>
      </c>
      <c r="AN614" t="str">
        <f>""</f>
        <v/>
      </c>
      <c r="AO614">
        <v>0</v>
      </c>
      <c r="AP614" t="str">
        <f>""</f>
        <v/>
      </c>
      <c r="AQ614">
        <v>0</v>
      </c>
      <c r="AR614" t="str">
        <f>""</f>
        <v/>
      </c>
      <c r="AS614">
        <v>0</v>
      </c>
      <c r="AT614" t="str">
        <f>""</f>
        <v/>
      </c>
      <c r="AU614" t="s">
        <v>56</v>
      </c>
      <c r="AV614" t="s">
        <v>57</v>
      </c>
      <c r="AW614">
        <v>0</v>
      </c>
      <c r="AX614" t="str">
        <f>""</f>
        <v/>
      </c>
      <c r="AY614">
        <v>2015</v>
      </c>
      <c r="AZ614">
        <v>0</v>
      </c>
      <c r="BA614">
        <v>0</v>
      </c>
      <c r="BB614">
        <v>1499</v>
      </c>
      <c r="BC614">
        <v>0</v>
      </c>
      <c r="BD614">
        <v>0</v>
      </c>
      <c r="BE614">
        <v>0</v>
      </c>
    </row>
    <row r="615" spans="1:57" x14ac:dyDescent="0.2">
      <c r="A615">
        <v>1829500820</v>
      </c>
      <c r="B615" t="s">
        <v>661</v>
      </c>
      <c r="C615" s="2">
        <v>50000</v>
      </c>
      <c r="D615" s="2"/>
      <c r="E615" s="2"/>
      <c r="F615" s="2"/>
      <c r="G615" s="1">
        <v>74000</v>
      </c>
      <c r="H615">
        <v>0</v>
      </c>
      <c r="I615" s="1">
        <v>74000</v>
      </c>
      <c r="J615" s="1">
        <v>-24000</v>
      </c>
      <c r="K615">
        <v>148</v>
      </c>
      <c r="L615" s="2">
        <v>50000</v>
      </c>
      <c r="M615" s="1">
        <v>74000</v>
      </c>
      <c r="N615">
        <v>0</v>
      </c>
      <c r="O615" s="1">
        <v>74000</v>
      </c>
      <c r="P615" s="1">
        <v>-24000</v>
      </c>
      <c r="Q615">
        <v>148</v>
      </c>
      <c r="R615">
        <v>0</v>
      </c>
      <c r="S615">
        <v>0</v>
      </c>
      <c r="T615">
        <v>0</v>
      </c>
      <c r="U615" s="2">
        <v>50000</v>
      </c>
      <c r="V615" s="1">
        <v>-24000</v>
      </c>
      <c r="W615" s="2">
        <v>50000</v>
      </c>
      <c r="X615" s="1">
        <v>-24000</v>
      </c>
      <c r="Y615">
        <v>0</v>
      </c>
      <c r="Z615" t="str">
        <f>""</f>
        <v/>
      </c>
      <c r="AA615">
        <v>0</v>
      </c>
      <c r="AB615" t="str">
        <f>""</f>
        <v/>
      </c>
      <c r="AC615">
        <v>0</v>
      </c>
      <c r="AD615" t="str">
        <f>""</f>
        <v/>
      </c>
      <c r="AE615">
        <v>0</v>
      </c>
      <c r="AF615" t="str">
        <f>""</f>
        <v/>
      </c>
      <c r="AG615">
        <v>0</v>
      </c>
      <c r="AH615" t="str">
        <f>""</f>
        <v/>
      </c>
      <c r="AI615">
        <v>0</v>
      </c>
      <c r="AJ615" t="str">
        <f>""</f>
        <v/>
      </c>
      <c r="AK615">
        <v>0</v>
      </c>
      <c r="AL615" t="str">
        <f>""</f>
        <v/>
      </c>
      <c r="AM615">
        <v>0</v>
      </c>
      <c r="AN615" t="str">
        <f>""</f>
        <v/>
      </c>
      <c r="AO615">
        <v>0</v>
      </c>
      <c r="AP615" t="str">
        <f>""</f>
        <v/>
      </c>
      <c r="AQ615">
        <v>0</v>
      </c>
      <c r="AR615" t="str">
        <f>""</f>
        <v/>
      </c>
      <c r="AS615">
        <v>0</v>
      </c>
      <c r="AT615" t="str">
        <f>""</f>
        <v/>
      </c>
      <c r="AU615" t="s">
        <v>56</v>
      </c>
      <c r="AV615" t="s">
        <v>57</v>
      </c>
      <c r="AW615">
        <v>0</v>
      </c>
      <c r="AX615" t="str">
        <f>""</f>
        <v/>
      </c>
      <c r="AY615">
        <v>2015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</row>
    <row r="616" spans="1:57" x14ac:dyDescent="0.2">
      <c r="A616">
        <v>1829900820</v>
      </c>
      <c r="B616" t="s">
        <v>662</v>
      </c>
      <c r="C616" s="2">
        <v>23000</v>
      </c>
      <c r="D616" s="2"/>
      <c r="E616" s="2"/>
      <c r="F616" s="2"/>
      <c r="G616" s="1">
        <v>17116.55</v>
      </c>
      <c r="H616">
        <v>0</v>
      </c>
      <c r="I616" s="1">
        <v>17116.55</v>
      </c>
      <c r="J616" s="1">
        <v>5883.45</v>
      </c>
      <c r="K616">
        <v>74.41</v>
      </c>
      <c r="L616" s="2">
        <v>23000</v>
      </c>
      <c r="M616" s="1">
        <v>17116.55</v>
      </c>
      <c r="N616">
        <v>0</v>
      </c>
      <c r="O616" s="1">
        <v>17116.55</v>
      </c>
      <c r="P616" s="1">
        <v>5883.45</v>
      </c>
      <c r="Q616">
        <v>74.41</v>
      </c>
      <c r="R616">
        <v>0</v>
      </c>
      <c r="S616">
        <v>0</v>
      </c>
      <c r="T616">
        <v>0</v>
      </c>
      <c r="U616" s="2">
        <v>23000</v>
      </c>
      <c r="V616" s="1">
        <v>5883.45</v>
      </c>
      <c r="W616" s="2">
        <v>23000</v>
      </c>
      <c r="X616" s="1">
        <v>5883.45</v>
      </c>
      <c r="Y616">
        <v>410</v>
      </c>
      <c r="Z616" t="s">
        <v>208</v>
      </c>
      <c r="AA616">
        <v>0</v>
      </c>
      <c r="AB616" t="str">
        <f>""</f>
        <v/>
      </c>
      <c r="AC616">
        <v>0</v>
      </c>
      <c r="AD616" t="str">
        <f>""</f>
        <v/>
      </c>
      <c r="AE616">
        <v>0</v>
      </c>
      <c r="AF616" t="str">
        <f>""</f>
        <v/>
      </c>
      <c r="AG616">
        <v>0</v>
      </c>
      <c r="AH616" t="str">
        <f>""</f>
        <v/>
      </c>
      <c r="AI616">
        <v>0</v>
      </c>
      <c r="AJ616" t="str">
        <f>""</f>
        <v/>
      </c>
      <c r="AK616">
        <v>0</v>
      </c>
      <c r="AL616" t="str">
        <f>""</f>
        <v/>
      </c>
      <c r="AM616">
        <v>0</v>
      </c>
      <c r="AN616" t="str">
        <f>""</f>
        <v/>
      </c>
      <c r="AO616">
        <v>0</v>
      </c>
      <c r="AP616" t="str">
        <f>""</f>
        <v/>
      </c>
      <c r="AQ616">
        <v>0</v>
      </c>
      <c r="AR616" t="str">
        <f>""</f>
        <v/>
      </c>
      <c r="AS616">
        <v>0</v>
      </c>
      <c r="AT616" t="str">
        <f>""</f>
        <v/>
      </c>
      <c r="AU616" t="s">
        <v>56</v>
      </c>
      <c r="AV616" t="s">
        <v>57</v>
      </c>
      <c r="AW616">
        <v>0</v>
      </c>
      <c r="AX616" t="str">
        <f>""</f>
        <v/>
      </c>
      <c r="AY616">
        <v>2015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</row>
    <row r="617" spans="1:57" x14ac:dyDescent="0.2">
      <c r="A617">
        <v>1829990820</v>
      </c>
      <c r="B617" t="s">
        <v>663</v>
      </c>
      <c r="C617" s="2">
        <v>100000</v>
      </c>
      <c r="D617" s="2"/>
      <c r="E617" s="2"/>
      <c r="F617" s="2"/>
      <c r="G617" s="1">
        <v>106101</v>
      </c>
      <c r="H617">
        <v>0</v>
      </c>
      <c r="I617" s="1">
        <v>106101</v>
      </c>
      <c r="J617" s="1">
        <v>-6101</v>
      </c>
      <c r="K617">
        <v>106.1</v>
      </c>
      <c r="L617" s="2">
        <v>100000</v>
      </c>
      <c r="M617" s="1">
        <v>106101</v>
      </c>
      <c r="N617">
        <v>0</v>
      </c>
      <c r="O617" s="1">
        <v>106101</v>
      </c>
      <c r="P617" s="1">
        <v>-6101</v>
      </c>
      <c r="Q617">
        <v>106.1</v>
      </c>
      <c r="R617">
        <v>0</v>
      </c>
      <c r="S617">
        <v>0</v>
      </c>
      <c r="T617">
        <v>0</v>
      </c>
      <c r="U617" s="2">
        <v>100000</v>
      </c>
      <c r="V617" s="1">
        <v>-6101</v>
      </c>
      <c r="W617" s="2">
        <v>100000</v>
      </c>
      <c r="X617" s="1">
        <v>-6101</v>
      </c>
      <c r="Y617">
        <v>0</v>
      </c>
      <c r="Z617" t="str">
        <f>""</f>
        <v/>
      </c>
      <c r="AA617">
        <v>0</v>
      </c>
      <c r="AB617" t="str">
        <f>""</f>
        <v/>
      </c>
      <c r="AC617">
        <v>0</v>
      </c>
      <c r="AD617" t="str">
        <f>""</f>
        <v/>
      </c>
      <c r="AE617">
        <v>0</v>
      </c>
      <c r="AF617" t="str">
        <f>""</f>
        <v/>
      </c>
      <c r="AG617">
        <v>0</v>
      </c>
      <c r="AH617" t="str">
        <f>""</f>
        <v/>
      </c>
      <c r="AI617">
        <v>0</v>
      </c>
      <c r="AJ617" t="str">
        <f>""</f>
        <v/>
      </c>
      <c r="AK617">
        <v>0</v>
      </c>
      <c r="AL617" t="str">
        <f>""</f>
        <v/>
      </c>
      <c r="AM617">
        <v>0</v>
      </c>
      <c r="AN617" t="str">
        <f>""</f>
        <v/>
      </c>
      <c r="AO617">
        <v>0</v>
      </c>
      <c r="AP617" t="str">
        <f>""</f>
        <v/>
      </c>
      <c r="AQ617">
        <v>0</v>
      </c>
      <c r="AR617" t="str">
        <f>""</f>
        <v/>
      </c>
      <c r="AS617">
        <v>0</v>
      </c>
      <c r="AT617" t="str">
        <f>""</f>
        <v/>
      </c>
      <c r="AU617" t="s">
        <v>56</v>
      </c>
      <c r="AV617" t="s">
        <v>57</v>
      </c>
      <c r="AW617">
        <v>0</v>
      </c>
      <c r="AX617" t="str">
        <f>""</f>
        <v/>
      </c>
      <c r="AY617">
        <v>2015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</row>
    <row r="618" spans="1:57" x14ac:dyDescent="0.2">
      <c r="A618">
        <v>1832300110</v>
      </c>
      <c r="B618" t="s">
        <v>664</v>
      </c>
      <c r="C618" s="2">
        <v>220000</v>
      </c>
      <c r="D618" s="2"/>
      <c r="E618" s="2"/>
      <c r="F618" s="2"/>
      <c r="G618" s="1">
        <v>221411.51</v>
      </c>
      <c r="H618">
        <v>0</v>
      </c>
      <c r="I618" s="1">
        <v>221411.51</v>
      </c>
      <c r="J618" s="1">
        <v>-1411.51</v>
      </c>
      <c r="K618">
        <v>100.64</v>
      </c>
      <c r="L618" s="2">
        <v>220000</v>
      </c>
      <c r="M618" s="1">
        <v>221411.51</v>
      </c>
      <c r="N618">
        <v>0</v>
      </c>
      <c r="O618" s="1">
        <v>221411.51</v>
      </c>
      <c r="P618" s="1">
        <v>-1411.51</v>
      </c>
      <c r="Q618">
        <v>100.64</v>
      </c>
      <c r="R618">
        <v>0</v>
      </c>
      <c r="S618">
        <v>0</v>
      </c>
      <c r="T618">
        <v>0</v>
      </c>
      <c r="U618" s="2">
        <v>220000</v>
      </c>
      <c r="V618" s="1">
        <v>-1411.51</v>
      </c>
      <c r="W618" s="2">
        <v>220000</v>
      </c>
      <c r="X618" s="1">
        <v>-1411.51</v>
      </c>
      <c r="Y618">
        <v>420</v>
      </c>
      <c r="Z618" t="s">
        <v>665</v>
      </c>
      <c r="AA618">
        <v>0</v>
      </c>
      <c r="AB618" t="str">
        <f>""</f>
        <v/>
      </c>
      <c r="AC618">
        <v>0</v>
      </c>
      <c r="AD618" t="str">
        <f>""</f>
        <v/>
      </c>
      <c r="AE618">
        <v>0</v>
      </c>
      <c r="AF618" t="str">
        <f>""</f>
        <v/>
      </c>
      <c r="AG618">
        <v>0</v>
      </c>
      <c r="AH618" t="str">
        <f>""</f>
        <v/>
      </c>
      <c r="AI618">
        <v>0</v>
      </c>
      <c r="AJ618" t="str">
        <f>""</f>
        <v/>
      </c>
      <c r="AK618">
        <v>0</v>
      </c>
      <c r="AL618" t="str">
        <f>""</f>
        <v/>
      </c>
      <c r="AM618">
        <v>0</v>
      </c>
      <c r="AN618" t="str">
        <f>""</f>
        <v/>
      </c>
      <c r="AO618">
        <v>0</v>
      </c>
      <c r="AP618" t="str">
        <f>""</f>
        <v/>
      </c>
      <c r="AQ618">
        <v>0</v>
      </c>
      <c r="AR618" t="str">
        <f>""</f>
        <v/>
      </c>
      <c r="AS618">
        <v>0</v>
      </c>
      <c r="AT618" t="str">
        <f>""</f>
        <v/>
      </c>
      <c r="AU618" t="s">
        <v>56</v>
      </c>
      <c r="AV618" t="s">
        <v>57</v>
      </c>
      <c r="AW618">
        <v>0</v>
      </c>
      <c r="AX618" t="str">
        <f>""</f>
        <v/>
      </c>
      <c r="AY618">
        <v>2015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</row>
    <row r="619" spans="1:57" x14ac:dyDescent="0.2">
      <c r="A619">
        <v>1832300540</v>
      </c>
      <c r="B619" t="s">
        <v>666</v>
      </c>
      <c r="C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420</v>
      </c>
      <c r="Z619" t="s">
        <v>665</v>
      </c>
      <c r="AA619">
        <v>0</v>
      </c>
      <c r="AB619" t="str">
        <f>""</f>
        <v/>
      </c>
      <c r="AC619">
        <v>0</v>
      </c>
      <c r="AD619" t="str">
        <f>""</f>
        <v/>
      </c>
      <c r="AE619">
        <v>0</v>
      </c>
      <c r="AF619" t="str">
        <f>""</f>
        <v/>
      </c>
      <c r="AG619">
        <v>0</v>
      </c>
      <c r="AH619" t="str">
        <f>""</f>
        <v/>
      </c>
      <c r="AI619">
        <v>0</v>
      </c>
      <c r="AJ619" t="str">
        <f>""</f>
        <v/>
      </c>
      <c r="AK619">
        <v>0</v>
      </c>
      <c r="AL619" t="str">
        <f>""</f>
        <v/>
      </c>
      <c r="AM619">
        <v>0</v>
      </c>
      <c r="AN619" t="str">
        <f>""</f>
        <v/>
      </c>
      <c r="AO619">
        <v>0</v>
      </c>
      <c r="AP619" t="str">
        <f>""</f>
        <v/>
      </c>
      <c r="AQ619">
        <v>0</v>
      </c>
      <c r="AR619" t="str">
        <f>""</f>
        <v/>
      </c>
      <c r="AS619">
        <v>0</v>
      </c>
      <c r="AT619" t="str">
        <f>""</f>
        <v/>
      </c>
      <c r="AU619" t="s">
        <v>56</v>
      </c>
      <c r="AV619" t="s">
        <v>57</v>
      </c>
      <c r="AW619">
        <v>0</v>
      </c>
      <c r="AX619" t="str">
        <f>""</f>
        <v/>
      </c>
      <c r="AY619">
        <v>2015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</row>
    <row r="620" spans="1:57" x14ac:dyDescent="0.2">
      <c r="A620">
        <v>1832300720</v>
      </c>
      <c r="B620" t="s">
        <v>423</v>
      </c>
      <c r="C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420</v>
      </c>
      <c r="Z620" t="s">
        <v>665</v>
      </c>
      <c r="AA620">
        <v>0</v>
      </c>
      <c r="AB620" t="str">
        <f>""</f>
        <v/>
      </c>
      <c r="AC620">
        <v>0</v>
      </c>
      <c r="AD620" t="str">
        <f>""</f>
        <v/>
      </c>
      <c r="AE620">
        <v>0</v>
      </c>
      <c r="AF620" t="str">
        <f>""</f>
        <v/>
      </c>
      <c r="AG620">
        <v>0</v>
      </c>
      <c r="AH620" t="str">
        <f>""</f>
        <v/>
      </c>
      <c r="AI620">
        <v>0</v>
      </c>
      <c r="AJ620" t="str">
        <f>""</f>
        <v/>
      </c>
      <c r="AK620">
        <v>0</v>
      </c>
      <c r="AL620" t="str">
        <f>""</f>
        <v/>
      </c>
      <c r="AM620">
        <v>0</v>
      </c>
      <c r="AN620" t="str">
        <f>""</f>
        <v/>
      </c>
      <c r="AO620">
        <v>0</v>
      </c>
      <c r="AP620" t="str">
        <f>""</f>
        <v/>
      </c>
      <c r="AQ620">
        <v>0</v>
      </c>
      <c r="AR620" t="str">
        <f>""</f>
        <v/>
      </c>
      <c r="AS620">
        <v>0</v>
      </c>
      <c r="AT620" t="str">
        <f>""</f>
        <v/>
      </c>
      <c r="AU620" t="s">
        <v>56</v>
      </c>
      <c r="AV620" t="s">
        <v>57</v>
      </c>
      <c r="AW620">
        <v>0</v>
      </c>
      <c r="AX620" t="str">
        <f>""</f>
        <v/>
      </c>
      <c r="AY620">
        <v>2015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</row>
    <row r="621" spans="1:57" x14ac:dyDescent="0.2">
      <c r="A621">
        <v>1832300750</v>
      </c>
      <c r="B621" t="s">
        <v>667</v>
      </c>
      <c r="C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420</v>
      </c>
      <c r="Z621" t="s">
        <v>665</v>
      </c>
      <c r="AA621">
        <v>0</v>
      </c>
      <c r="AB621" t="str">
        <f>""</f>
        <v/>
      </c>
      <c r="AC621">
        <v>0</v>
      </c>
      <c r="AD621" t="str">
        <f>""</f>
        <v/>
      </c>
      <c r="AE621">
        <v>0</v>
      </c>
      <c r="AF621" t="str">
        <f>""</f>
        <v/>
      </c>
      <c r="AG621">
        <v>0</v>
      </c>
      <c r="AH621" t="str">
        <f>""</f>
        <v/>
      </c>
      <c r="AI621">
        <v>0</v>
      </c>
      <c r="AJ621" t="str">
        <f>""</f>
        <v/>
      </c>
      <c r="AK621">
        <v>0</v>
      </c>
      <c r="AL621" t="str">
        <f>""</f>
        <v/>
      </c>
      <c r="AM621">
        <v>0</v>
      </c>
      <c r="AN621" t="str">
        <f>""</f>
        <v/>
      </c>
      <c r="AO621">
        <v>0</v>
      </c>
      <c r="AP621" t="str">
        <f>""</f>
        <v/>
      </c>
      <c r="AQ621">
        <v>0</v>
      </c>
      <c r="AR621" t="str">
        <f>""</f>
        <v/>
      </c>
      <c r="AS621">
        <v>0</v>
      </c>
      <c r="AT621" t="str">
        <f>""</f>
        <v/>
      </c>
      <c r="AU621" t="s">
        <v>56</v>
      </c>
      <c r="AV621" t="s">
        <v>57</v>
      </c>
      <c r="AW621">
        <v>0</v>
      </c>
      <c r="AX621" t="str">
        <f>""</f>
        <v/>
      </c>
      <c r="AY621">
        <v>2015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</row>
    <row r="622" spans="1:57" x14ac:dyDescent="0.2">
      <c r="A622">
        <v>1832300780</v>
      </c>
      <c r="B622" t="s">
        <v>305</v>
      </c>
      <c r="C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420</v>
      </c>
      <c r="Z622" t="s">
        <v>665</v>
      </c>
      <c r="AA622">
        <v>0</v>
      </c>
      <c r="AB622" t="str">
        <f>""</f>
        <v/>
      </c>
      <c r="AC622">
        <v>0</v>
      </c>
      <c r="AD622" t="str">
        <f>""</f>
        <v/>
      </c>
      <c r="AE622">
        <v>0</v>
      </c>
      <c r="AF622" t="str">
        <f>""</f>
        <v/>
      </c>
      <c r="AG622">
        <v>0</v>
      </c>
      <c r="AH622" t="str">
        <f>""</f>
        <v/>
      </c>
      <c r="AI622">
        <v>0</v>
      </c>
      <c r="AJ622" t="str">
        <f>""</f>
        <v/>
      </c>
      <c r="AK622">
        <v>0</v>
      </c>
      <c r="AL622" t="str">
        <f>""</f>
        <v/>
      </c>
      <c r="AM622">
        <v>0</v>
      </c>
      <c r="AN622" t="str">
        <f>""</f>
        <v/>
      </c>
      <c r="AO622">
        <v>0</v>
      </c>
      <c r="AP622" t="str">
        <f>""</f>
        <v/>
      </c>
      <c r="AQ622">
        <v>0</v>
      </c>
      <c r="AR622" t="str">
        <f>""</f>
        <v/>
      </c>
      <c r="AS622">
        <v>0</v>
      </c>
      <c r="AT622" t="str">
        <f>""</f>
        <v/>
      </c>
      <c r="AU622" t="s">
        <v>56</v>
      </c>
      <c r="AV622" t="s">
        <v>57</v>
      </c>
      <c r="AW622">
        <v>0</v>
      </c>
      <c r="AX622" t="str">
        <f>""</f>
        <v/>
      </c>
      <c r="AY622">
        <v>2015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</row>
    <row r="623" spans="1:57" x14ac:dyDescent="0.2">
      <c r="A623">
        <v>1832400110</v>
      </c>
      <c r="B623" t="s">
        <v>668</v>
      </c>
      <c r="C623" s="2">
        <v>301000</v>
      </c>
      <c r="D623" s="2"/>
      <c r="E623" s="2"/>
      <c r="F623" s="2"/>
      <c r="G623" s="1">
        <v>284155.07</v>
      </c>
      <c r="H623">
        <v>0</v>
      </c>
      <c r="I623" s="1">
        <v>284155.07</v>
      </c>
      <c r="J623" s="1">
        <v>16844.93</v>
      </c>
      <c r="K623">
        <v>94.4</v>
      </c>
      <c r="L623" s="2">
        <v>301000</v>
      </c>
      <c r="M623" s="1">
        <v>284155.07</v>
      </c>
      <c r="N623">
        <v>0</v>
      </c>
      <c r="O623" s="1">
        <v>284155.07</v>
      </c>
      <c r="P623" s="1">
        <v>16844.93</v>
      </c>
      <c r="Q623">
        <v>94.4</v>
      </c>
      <c r="R623">
        <v>0</v>
      </c>
      <c r="S623">
        <v>0</v>
      </c>
      <c r="T623">
        <v>0</v>
      </c>
      <c r="U623" s="2">
        <v>301000</v>
      </c>
      <c r="V623" s="1">
        <v>16844.93</v>
      </c>
      <c r="W623" s="2">
        <v>301000</v>
      </c>
      <c r="X623" s="1">
        <v>16844.93</v>
      </c>
      <c r="Y623">
        <v>420</v>
      </c>
      <c r="Z623" t="s">
        <v>665</v>
      </c>
      <c r="AA623">
        <v>0</v>
      </c>
      <c r="AB623" t="str">
        <f>""</f>
        <v/>
      </c>
      <c r="AC623">
        <v>0</v>
      </c>
      <c r="AD623" t="str">
        <f>""</f>
        <v/>
      </c>
      <c r="AE623">
        <v>0</v>
      </c>
      <c r="AF623" t="str">
        <f>""</f>
        <v/>
      </c>
      <c r="AG623">
        <v>0</v>
      </c>
      <c r="AH623" t="str">
        <f>""</f>
        <v/>
      </c>
      <c r="AI623">
        <v>0</v>
      </c>
      <c r="AJ623" t="str">
        <f>""</f>
        <v/>
      </c>
      <c r="AK623">
        <v>0</v>
      </c>
      <c r="AL623" t="str">
        <f>""</f>
        <v/>
      </c>
      <c r="AM623">
        <v>0</v>
      </c>
      <c r="AN623" t="str">
        <f>""</f>
        <v/>
      </c>
      <c r="AO623">
        <v>0</v>
      </c>
      <c r="AP623" t="str">
        <f>""</f>
        <v/>
      </c>
      <c r="AQ623">
        <v>0</v>
      </c>
      <c r="AR623" t="str">
        <f>""</f>
        <v/>
      </c>
      <c r="AS623">
        <v>0</v>
      </c>
      <c r="AT623" t="str">
        <f>""</f>
        <v/>
      </c>
      <c r="AU623" t="s">
        <v>56</v>
      </c>
      <c r="AV623" t="s">
        <v>57</v>
      </c>
      <c r="AW623">
        <v>0</v>
      </c>
      <c r="AX623" t="str">
        <f>""</f>
        <v/>
      </c>
      <c r="AY623">
        <v>2015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</row>
    <row r="624" spans="1:57" x14ac:dyDescent="0.2">
      <c r="A624">
        <v>1832400410</v>
      </c>
      <c r="B624" t="s">
        <v>669</v>
      </c>
      <c r="C624" s="2">
        <v>16000</v>
      </c>
      <c r="D624" s="2"/>
      <c r="E624" s="2"/>
      <c r="F624" s="2"/>
      <c r="G624" s="1">
        <v>21068</v>
      </c>
      <c r="H624">
        <v>0</v>
      </c>
      <c r="I624" s="1">
        <v>21068</v>
      </c>
      <c r="J624" s="1">
        <v>-5068</v>
      </c>
      <c r="K624">
        <v>131.66999999999999</v>
      </c>
      <c r="L624" s="2">
        <v>16000</v>
      </c>
      <c r="M624" s="1">
        <v>21068</v>
      </c>
      <c r="N624">
        <v>0</v>
      </c>
      <c r="O624" s="1">
        <v>21068</v>
      </c>
      <c r="P624" s="1">
        <v>-5068</v>
      </c>
      <c r="Q624">
        <v>131.66999999999999</v>
      </c>
      <c r="R624">
        <v>0</v>
      </c>
      <c r="S624">
        <v>0</v>
      </c>
      <c r="T624">
        <v>0</v>
      </c>
      <c r="U624" s="2">
        <v>16000</v>
      </c>
      <c r="V624" s="1">
        <v>-5068</v>
      </c>
      <c r="W624" s="2">
        <v>16000</v>
      </c>
      <c r="X624" s="1">
        <v>-5068</v>
      </c>
      <c r="Y624">
        <v>420</v>
      </c>
      <c r="Z624" t="s">
        <v>665</v>
      </c>
      <c r="AA624">
        <v>0</v>
      </c>
      <c r="AB624" t="str">
        <f>""</f>
        <v/>
      </c>
      <c r="AC624">
        <v>0</v>
      </c>
      <c r="AD624" t="str">
        <f>""</f>
        <v/>
      </c>
      <c r="AE624">
        <v>0</v>
      </c>
      <c r="AF624" t="str">
        <f>""</f>
        <v/>
      </c>
      <c r="AG624">
        <v>0</v>
      </c>
      <c r="AH624" t="str">
        <f>""</f>
        <v/>
      </c>
      <c r="AI624">
        <v>0</v>
      </c>
      <c r="AJ624" t="str">
        <f>""</f>
        <v/>
      </c>
      <c r="AK624">
        <v>0</v>
      </c>
      <c r="AL624" t="str">
        <f>""</f>
        <v/>
      </c>
      <c r="AM624">
        <v>0</v>
      </c>
      <c r="AN624" t="str">
        <f>""</f>
        <v/>
      </c>
      <c r="AO624">
        <v>0</v>
      </c>
      <c r="AP624" t="str">
        <f>""</f>
        <v/>
      </c>
      <c r="AQ624">
        <v>0</v>
      </c>
      <c r="AR624" t="str">
        <f>""</f>
        <v/>
      </c>
      <c r="AS624">
        <v>0</v>
      </c>
      <c r="AT624" t="str">
        <f>""</f>
        <v/>
      </c>
      <c r="AU624" t="s">
        <v>56</v>
      </c>
      <c r="AV624" t="s">
        <v>57</v>
      </c>
      <c r="AW624">
        <v>0</v>
      </c>
      <c r="AX624" t="str">
        <f>""</f>
        <v/>
      </c>
      <c r="AY624">
        <v>2015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</row>
    <row r="625" spans="1:57" x14ac:dyDescent="0.2">
      <c r="A625">
        <v>1832400431</v>
      </c>
      <c r="B625" t="s">
        <v>670</v>
      </c>
      <c r="C625" s="2">
        <v>76000</v>
      </c>
      <c r="D625" s="2"/>
      <c r="E625" s="2"/>
      <c r="F625" s="2"/>
      <c r="G625" s="1">
        <v>96189.96</v>
      </c>
      <c r="H625">
        <v>0</v>
      </c>
      <c r="I625" s="1">
        <v>96189.96</v>
      </c>
      <c r="J625" s="1">
        <v>-20189.96</v>
      </c>
      <c r="K625">
        <v>126.56</v>
      </c>
      <c r="L625" s="2">
        <v>76000</v>
      </c>
      <c r="M625" s="1">
        <v>96189.96</v>
      </c>
      <c r="N625">
        <v>0</v>
      </c>
      <c r="O625" s="1">
        <v>96189.96</v>
      </c>
      <c r="P625" s="1">
        <v>-20189.96</v>
      </c>
      <c r="Q625">
        <v>126.56</v>
      </c>
      <c r="R625">
        <v>0</v>
      </c>
      <c r="S625">
        <v>0</v>
      </c>
      <c r="T625">
        <v>0</v>
      </c>
      <c r="U625" s="2">
        <v>76000</v>
      </c>
      <c r="V625" s="1">
        <v>-20189.96</v>
      </c>
      <c r="W625" s="2">
        <v>76000</v>
      </c>
      <c r="X625" s="1">
        <v>-20189.96</v>
      </c>
      <c r="Y625">
        <v>420</v>
      </c>
      <c r="Z625" t="s">
        <v>665</v>
      </c>
      <c r="AA625">
        <v>0</v>
      </c>
      <c r="AB625" t="str">
        <f>""</f>
        <v/>
      </c>
      <c r="AC625">
        <v>0</v>
      </c>
      <c r="AD625" t="str">
        <f>""</f>
        <v/>
      </c>
      <c r="AE625">
        <v>0</v>
      </c>
      <c r="AF625" t="str">
        <f>""</f>
        <v/>
      </c>
      <c r="AG625">
        <v>0</v>
      </c>
      <c r="AH625" t="str">
        <f>""</f>
        <v/>
      </c>
      <c r="AI625">
        <v>0</v>
      </c>
      <c r="AJ625" t="str">
        <f>""</f>
        <v/>
      </c>
      <c r="AK625">
        <v>0</v>
      </c>
      <c r="AL625" t="str">
        <f>""</f>
        <v/>
      </c>
      <c r="AM625">
        <v>0</v>
      </c>
      <c r="AN625" t="str">
        <f>""</f>
        <v/>
      </c>
      <c r="AO625">
        <v>0</v>
      </c>
      <c r="AP625" t="str">
        <f>""</f>
        <v/>
      </c>
      <c r="AQ625">
        <v>0</v>
      </c>
      <c r="AR625" t="str">
        <f>""</f>
        <v/>
      </c>
      <c r="AS625">
        <v>0</v>
      </c>
      <c r="AT625" t="str">
        <f>""</f>
        <v/>
      </c>
      <c r="AU625" t="s">
        <v>56</v>
      </c>
      <c r="AV625" t="s">
        <v>57</v>
      </c>
      <c r="AW625">
        <v>0</v>
      </c>
      <c r="AX625" t="str">
        <f>""</f>
        <v/>
      </c>
      <c r="AY625">
        <v>2015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</row>
    <row r="626" spans="1:57" x14ac:dyDescent="0.2">
      <c r="A626">
        <v>1832400432</v>
      </c>
      <c r="B626" t="s">
        <v>556</v>
      </c>
      <c r="C626" s="2">
        <v>11000</v>
      </c>
      <c r="D626" s="2"/>
      <c r="E626" s="2"/>
      <c r="F626" s="2"/>
      <c r="G626" s="1">
        <v>23968.58</v>
      </c>
      <c r="H626">
        <v>0</v>
      </c>
      <c r="I626" s="1">
        <v>23968.58</v>
      </c>
      <c r="J626" s="1">
        <v>-12968.58</v>
      </c>
      <c r="K626">
        <v>217.89</v>
      </c>
      <c r="L626" s="2">
        <v>11000</v>
      </c>
      <c r="M626" s="1">
        <v>23968.58</v>
      </c>
      <c r="N626">
        <v>0</v>
      </c>
      <c r="O626" s="1">
        <v>23968.58</v>
      </c>
      <c r="P626" s="1">
        <v>-12968.58</v>
      </c>
      <c r="Q626">
        <v>217.89</v>
      </c>
      <c r="R626">
        <v>0</v>
      </c>
      <c r="S626">
        <v>0</v>
      </c>
      <c r="T626">
        <v>0</v>
      </c>
      <c r="U626" s="2">
        <v>11000</v>
      </c>
      <c r="V626" s="1">
        <v>-12968.58</v>
      </c>
      <c r="W626" s="2">
        <v>11000</v>
      </c>
      <c r="X626" s="1">
        <v>-12968.58</v>
      </c>
      <c r="Y626">
        <v>420</v>
      </c>
      <c r="Z626" t="s">
        <v>665</v>
      </c>
      <c r="AA626">
        <v>0</v>
      </c>
      <c r="AB626" t="str">
        <f>""</f>
        <v/>
      </c>
      <c r="AC626">
        <v>0</v>
      </c>
      <c r="AD626" t="str">
        <f>""</f>
        <v/>
      </c>
      <c r="AE626">
        <v>0</v>
      </c>
      <c r="AF626" t="str">
        <f>""</f>
        <v/>
      </c>
      <c r="AG626">
        <v>0</v>
      </c>
      <c r="AH626" t="str">
        <f>""</f>
        <v/>
      </c>
      <c r="AI626">
        <v>0</v>
      </c>
      <c r="AJ626" t="str">
        <f>""</f>
        <v/>
      </c>
      <c r="AK626">
        <v>0</v>
      </c>
      <c r="AL626" t="str">
        <f>""</f>
        <v/>
      </c>
      <c r="AM626">
        <v>0</v>
      </c>
      <c r="AN626" t="str">
        <f>""</f>
        <v/>
      </c>
      <c r="AO626">
        <v>0</v>
      </c>
      <c r="AP626" t="str">
        <f>""</f>
        <v/>
      </c>
      <c r="AQ626">
        <v>0</v>
      </c>
      <c r="AR626" t="str">
        <f>""</f>
        <v/>
      </c>
      <c r="AS626">
        <v>0</v>
      </c>
      <c r="AT626" t="str">
        <f>""</f>
        <v/>
      </c>
      <c r="AU626" t="s">
        <v>56</v>
      </c>
      <c r="AV626" t="s">
        <v>57</v>
      </c>
      <c r="AW626">
        <v>0</v>
      </c>
      <c r="AX626" t="str">
        <f>""</f>
        <v/>
      </c>
      <c r="AY626">
        <v>2015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</row>
    <row r="627" spans="1:57" x14ac:dyDescent="0.2">
      <c r="A627">
        <v>1832400540</v>
      </c>
      <c r="B627" t="s">
        <v>671</v>
      </c>
      <c r="C627" s="2">
        <v>3000</v>
      </c>
      <c r="D627" s="2"/>
      <c r="E627" s="2"/>
      <c r="F627" s="2"/>
      <c r="G627" s="1">
        <v>5484.35</v>
      </c>
      <c r="H627">
        <v>0</v>
      </c>
      <c r="I627" s="1">
        <v>5484.35</v>
      </c>
      <c r="J627" s="1">
        <v>-2484.35</v>
      </c>
      <c r="K627">
        <v>182.81</v>
      </c>
      <c r="L627" s="2">
        <v>3000</v>
      </c>
      <c r="M627" s="1">
        <v>5484.35</v>
      </c>
      <c r="N627">
        <v>0</v>
      </c>
      <c r="O627" s="1">
        <v>5484.35</v>
      </c>
      <c r="P627" s="1">
        <v>-2484.35</v>
      </c>
      <c r="Q627">
        <v>182.81</v>
      </c>
      <c r="R627">
        <v>0</v>
      </c>
      <c r="S627">
        <v>0</v>
      </c>
      <c r="T627">
        <v>0</v>
      </c>
      <c r="U627" s="2">
        <v>3000</v>
      </c>
      <c r="V627" s="1">
        <v>-2484.35</v>
      </c>
      <c r="W627" s="2">
        <v>3000</v>
      </c>
      <c r="X627" s="1">
        <v>-2484.35</v>
      </c>
      <c r="Y627">
        <v>420</v>
      </c>
      <c r="Z627" t="s">
        <v>665</v>
      </c>
      <c r="AA627">
        <v>0</v>
      </c>
      <c r="AB627" t="str">
        <f>""</f>
        <v/>
      </c>
      <c r="AC627">
        <v>0</v>
      </c>
      <c r="AD627" t="str">
        <f>""</f>
        <v/>
      </c>
      <c r="AE627">
        <v>0</v>
      </c>
      <c r="AF627" t="str">
        <f>""</f>
        <v/>
      </c>
      <c r="AG627">
        <v>0</v>
      </c>
      <c r="AH627" t="str">
        <f>""</f>
        <v/>
      </c>
      <c r="AI627">
        <v>0</v>
      </c>
      <c r="AJ627" t="str">
        <f>""</f>
        <v/>
      </c>
      <c r="AK627">
        <v>0</v>
      </c>
      <c r="AL627" t="str">
        <f>""</f>
        <v/>
      </c>
      <c r="AM627">
        <v>0</v>
      </c>
      <c r="AN627" t="str">
        <f>""</f>
        <v/>
      </c>
      <c r="AO627">
        <v>0</v>
      </c>
      <c r="AP627" t="str">
        <f>""</f>
        <v/>
      </c>
      <c r="AQ627">
        <v>0</v>
      </c>
      <c r="AR627" t="str">
        <f>""</f>
        <v/>
      </c>
      <c r="AS627">
        <v>0</v>
      </c>
      <c r="AT627" t="str">
        <f>""</f>
        <v/>
      </c>
      <c r="AU627" t="s">
        <v>56</v>
      </c>
      <c r="AV627" t="s">
        <v>57</v>
      </c>
      <c r="AW627">
        <v>0</v>
      </c>
      <c r="AX627" t="str">
        <f>""</f>
        <v/>
      </c>
      <c r="AY627">
        <v>2015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</row>
    <row r="628" spans="1:57" x14ac:dyDescent="0.2">
      <c r="A628">
        <v>1832400750</v>
      </c>
      <c r="B628" t="s">
        <v>672</v>
      </c>
      <c r="C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 t="str">
        <f>""</f>
        <v/>
      </c>
      <c r="AA628">
        <v>0</v>
      </c>
      <c r="AB628" t="str">
        <f>""</f>
        <v/>
      </c>
      <c r="AC628">
        <v>0</v>
      </c>
      <c r="AD628" t="str">
        <f>""</f>
        <v/>
      </c>
      <c r="AE628">
        <v>0</v>
      </c>
      <c r="AF628" t="str">
        <f>""</f>
        <v/>
      </c>
      <c r="AG628">
        <v>0</v>
      </c>
      <c r="AH628" t="str">
        <f>""</f>
        <v/>
      </c>
      <c r="AI628">
        <v>0</v>
      </c>
      <c r="AJ628" t="str">
        <f>""</f>
        <v/>
      </c>
      <c r="AK628">
        <v>0</v>
      </c>
      <c r="AL628" t="str">
        <f>""</f>
        <v/>
      </c>
      <c r="AM628">
        <v>0</v>
      </c>
      <c r="AN628" t="str">
        <f>""</f>
        <v/>
      </c>
      <c r="AO628">
        <v>0</v>
      </c>
      <c r="AP628" t="str">
        <f>""</f>
        <v/>
      </c>
      <c r="AQ628">
        <v>0</v>
      </c>
      <c r="AR628" t="str">
        <f>""</f>
        <v/>
      </c>
      <c r="AS628">
        <v>0</v>
      </c>
      <c r="AT628" t="str">
        <f>""</f>
        <v/>
      </c>
      <c r="AU628" t="s">
        <v>56</v>
      </c>
      <c r="AV628" t="s">
        <v>57</v>
      </c>
      <c r="AW628">
        <v>0</v>
      </c>
      <c r="AX628" t="str">
        <f>""</f>
        <v/>
      </c>
      <c r="AY628">
        <v>2015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</row>
    <row r="629" spans="1:57" x14ac:dyDescent="0.2">
      <c r="A629">
        <v>1832400780</v>
      </c>
      <c r="B629" t="s">
        <v>425</v>
      </c>
      <c r="C629" s="2">
        <v>7000</v>
      </c>
      <c r="D629" s="2"/>
      <c r="E629" s="2"/>
      <c r="F629" s="2"/>
      <c r="G629" s="1">
        <v>15426</v>
      </c>
      <c r="H629">
        <v>200</v>
      </c>
      <c r="I629" s="1">
        <v>15626</v>
      </c>
      <c r="J629" s="1">
        <v>-8626</v>
      </c>
      <c r="K629">
        <v>223.22</v>
      </c>
      <c r="L629" s="2">
        <v>7000</v>
      </c>
      <c r="M629" s="1">
        <v>15426</v>
      </c>
      <c r="N629">
        <v>200</v>
      </c>
      <c r="O629" s="1">
        <v>15626</v>
      </c>
      <c r="P629" s="1">
        <v>-8626</v>
      </c>
      <c r="Q629">
        <v>223.22</v>
      </c>
      <c r="R629">
        <v>0</v>
      </c>
      <c r="S629">
        <v>0</v>
      </c>
      <c r="T629">
        <v>0</v>
      </c>
      <c r="U629" s="2">
        <v>7000</v>
      </c>
      <c r="V629" s="1">
        <v>-8626</v>
      </c>
      <c r="W629" s="2">
        <v>7000</v>
      </c>
      <c r="X629" s="1">
        <v>-8626</v>
      </c>
      <c r="Y629">
        <v>420</v>
      </c>
      <c r="Z629" t="s">
        <v>665</v>
      </c>
      <c r="AA629">
        <v>0</v>
      </c>
      <c r="AB629" t="str">
        <f>""</f>
        <v/>
      </c>
      <c r="AC629">
        <v>0</v>
      </c>
      <c r="AD629" t="str">
        <f>""</f>
        <v/>
      </c>
      <c r="AE629">
        <v>0</v>
      </c>
      <c r="AF629" t="str">
        <f>""</f>
        <v/>
      </c>
      <c r="AG629">
        <v>0</v>
      </c>
      <c r="AH629" t="str">
        <f>""</f>
        <v/>
      </c>
      <c r="AI629">
        <v>0</v>
      </c>
      <c r="AJ629" t="str">
        <f>""</f>
        <v/>
      </c>
      <c r="AK629">
        <v>0</v>
      </c>
      <c r="AL629" t="str">
        <f>""</f>
        <v/>
      </c>
      <c r="AM629">
        <v>0</v>
      </c>
      <c r="AN629" t="str">
        <f>""</f>
        <v/>
      </c>
      <c r="AO629">
        <v>0</v>
      </c>
      <c r="AP629" t="str">
        <f>""</f>
        <v/>
      </c>
      <c r="AQ629">
        <v>0</v>
      </c>
      <c r="AR629" t="str">
        <f>""</f>
        <v/>
      </c>
      <c r="AS629">
        <v>0</v>
      </c>
      <c r="AT629" t="str">
        <f>""</f>
        <v/>
      </c>
      <c r="AU629" t="s">
        <v>56</v>
      </c>
      <c r="AV629" t="s">
        <v>57</v>
      </c>
      <c r="AW629">
        <v>0</v>
      </c>
      <c r="AX629" t="str">
        <f>""</f>
        <v/>
      </c>
      <c r="AY629">
        <v>2015</v>
      </c>
      <c r="AZ629">
        <v>0</v>
      </c>
      <c r="BA629">
        <v>0</v>
      </c>
      <c r="BB629">
        <v>200</v>
      </c>
      <c r="BC629">
        <v>0</v>
      </c>
      <c r="BD629">
        <v>0</v>
      </c>
      <c r="BE629">
        <v>0</v>
      </c>
    </row>
    <row r="630" spans="1:57" x14ac:dyDescent="0.2">
      <c r="A630">
        <v>1833400110</v>
      </c>
      <c r="B630" t="s">
        <v>673</v>
      </c>
      <c r="C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 t="str">
        <f>""</f>
        <v/>
      </c>
      <c r="AA630">
        <v>0</v>
      </c>
      <c r="AB630" t="str">
        <f>""</f>
        <v/>
      </c>
      <c r="AC630">
        <v>0</v>
      </c>
      <c r="AD630" t="str">
        <f>""</f>
        <v/>
      </c>
      <c r="AE630">
        <v>0</v>
      </c>
      <c r="AF630" t="str">
        <f>""</f>
        <v/>
      </c>
      <c r="AG630">
        <v>0</v>
      </c>
      <c r="AH630" t="str">
        <f>""</f>
        <v/>
      </c>
      <c r="AI630">
        <v>0</v>
      </c>
      <c r="AJ630" t="str">
        <f>""</f>
        <v/>
      </c>
      <c r="AK630">
        <v>0</v>
      </c>
      <c r="AL630" t="str">
        <f>""</f>
        <v/>
      </c>
      <c r="AM630">
        <v>0</v>
      </c>
      <c r="AN630" t="str">
        <f>""</f>
        <v/>
      </c>
      <c r="AO630">
        <v>0</v>
      </c>
      <c r="AP630" t="str">
        <f>""</f>
        <v/>
      </c>
      <c r="AQ630">
        <v>0</v>
      </c>
      <c r="AR630" t="str">
        <f>""</f>
        <v/>
      </c>
      <c r="AS630">
        <v>0</v>
      </c>
      <c r="AT630" t="str">
        <f>""</f>
        <v/>
      </c>
      <c r="AU630" t="s">
        <v>56</v>
      </c>
      <c r="AV630" t="s">
        <v>57</v>
      </c>
      <c r="AW630">
        <v>0</v>
      </c>
      <c r="AX630" t="str">
        <f>""</f>
        <v/>
      </c>
      <c r="AY630">
        <v>2015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</row>
    <row r="631" spans="1:57" x14ac:dyDescent="0.2">
      <c r="A631">
        <v>1833400780</v>
      </c>
      <c r="B631" t="s">
        <v>673</v>
      </c>
      <c r="C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 t="str">
        <f>""</f>
        <v/>
      </c>
      <c r="AA631">
        <v>0</v>
      </c>
      <c r="AB631" t="str">
        <f>""</f>
        <v/>
      </c>
      <c r="AC631">
        <v>0</v>
      </c>
      <c r="AD631" t="str">
        <f>""</f>
        <v/>
      </c>
      <c r="AE631">
        <v>0</v>
      </c>
      <c r="AF631" t="str">
        <f>""</f>
        <v/>
      </c>
      <c r="AG631">
        <v>0</v>
      </c>
      <c r="AH631" t="str">
        <f>""</f>
        <v/>
      </c>
      <c r="AI631">
        <v>0</v>
      </c>
      <c r="AJ631" t="str">
        <f>""</f>
        <v/>
      </c>
      <c r="AK631">
        <v>0</v>
      </c>
      <c r="AL631" t="str">
        <f>""</f>
        <v/>
      </c>
      <c r="AM631">
        <v>0</v>
      </c>
      <c r="AN631" t="str">
        <f>""</f>
        <v/>
      </c>
      <c r="AO631">
        <v>0</v>
      </c>
      <c r="AP631" t="str">
        <f>""</f>
        <v/>
      </c>
      <c r="AQ631">
        <v>0</v>
      </c>
      <c r="AR631" t="str">
        <f>""</f>
        <v/>
      </c>
      <c r="AS631">
        <v>0</v>
      </c>
      <c r="AT631" t="str">
        <f>""</f>
        <v/>
      </c>
      <c r="AU631" t="s">
        <v>56</v>
      </c>
      <c r="AV631" t="s">
        <v>57</v>
      </c>
      <c r="AW631">
        <v>0</v>
      </c>
      <c r="AX631" t="str">
        <f>""</f>
        <v/>
      </c>
      <c r="AY631">
        <v>2015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</row>
    <row r="632" spans="1:57" x14ac:dyDescent="0.2">
      <c r="A632">
        <v>1833400820</v>
      </c>
      <c r="B632" t="s">
        <v>674</v>
      </c>
      <c r="C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 t="str">
        <f>""</f>
        <v/>
      </c>
      <c r="AA632">
        <v>0</v>
      </c>
      <c r="AB632" t="str">
        <f>""</f>
        <v/>
      </c>
      <c r="AC632">
        <v>0</v>
      </c>
      <c r="AD632" t="str">
        <f>""</f>
        <v/>
      </c>
      <c r="AE632">
        <v>0</v>
      </c>
      <c r="AF632" t="str">
        <f>""</f>
        <v/>
      </c>
      <c r="AG632">
        <v>0</v>
      </c>
      <c r="AH632" t="str">
        <f>""</f>
        <v/>
      </c>
      <c r="AI632">
        <v>0</v>
      </c>
      <c r="AJ632" t="str">
        <f>""</f>
        <v/>
      </c>
      <c r="AK632">
        <v>0</v>
      </c>
      <c r="AL632" t="str">
        <f>""</f>
        <v/>
      </c>
      <c r="AM632">
        <v>0</v>
      </c>
      <c r="AN632" t="str">
        <f>""</f>
        <v/>
      </c>
      <c r="AO632">
        <v>0</v>
      </c>
      <c r="AP632" t="str">
        <f>""</f>
        <v/>
      </c>
      <c r="AQ632">
        <v>0</v>
      </c>
      <c r="AR632" t="str">
        <f>""</f>
        <v/>
      </c>
      <c r="AS632">
        <v>0</v>
      </c>
      <c r="AT632" t="str">
        <f>""</f>
        <v/>
      </c>
      <c r="AU632" t="s">
        <v>56</v>
      </c>
      <c r="AV632" t="s">
        <v>57</v>
      </c>
      <c r="AW632">
        <v>0</v>
      </c>
      <c r="AX632" t="str">
        <f>""</f>
        <v/>
      </c>
      <c r="AY632">
        <v>2015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</row>
    <row r="633" spans="1:57" x14ac:dyDescent="0.2">
      <c r="A633">
        <v>1841000110</v>
      </c>
      <c r="B633" t="s">
        <v>675</v>
      </c>
      <c r="C633" s="2">
        <v>3705000</v>
      </c>
      <c r="D633" s="2"/>
      <c r="E633" s="2"/>
      <c r="F633" s="2"/>
      <c r="G633" s="1">
        <v>3665291.61</v>
      </c>
      <c r="H633">
        <v>0</v>
      </c>
      <c r="I633" s="1">
        <v>3665291.61</v>
      </c>
      <c r="J633" s="1">
        <v>39708.39</v>
      </c>
      <c r="K633">
        <v>98.92</v>
      </c>
      <c r="L633" s="2">
        <v>3705000</v>
      </c>
      <c r="M633" s="1">
        <v>3665291.61</v>
      </c>
      <c r="N633">
        <v>0</v>
      </c>
      <c r="O633" s="1">
        <v>3665291.61</v>
      </c>
      <c r="P633" s="1">
        <v>39708.39</v>
      </c>
      <c r="Q633">
        <v>98.92</v>
      </c>
      <c r="R633">
        <v>0</v>
      </c>
      <c r="S633">
        <v>0</v>
      </c>
      <c r="T633">
        <v>0</v>
      </c>
      <c r="U633" s="2">
        <v>3705000</v>
      </c>
      <c r="V633" s="1">
        <v>39708.39</v>
      </c>
      <c r="W633" s="2">
        <v>3705000</v>
      </c>
      <c r="X633" s="1">
        <v>39708.39</v>
      </c>
      <c r="Y633">
        <v>460</v>
      </c>
      <c r="Z633" t="s">
        <v>215</v>
      </c>
      <c r="AA633">
        <v>0</v>
      </c>
      <c r="AB633" t="str">
        <f>""</f>
        <v/>
      </c>
      <c r="AC633">
        <v>0</v>
      </c>
      <c r="AD633" t="str">
        <f>""</f>
        <v/>
      </c>
      <c r="AE633">
        <v>0</v>
      </c>
      <c r="AF633" t="str">
        <f>""</f>
        <v/>
      </c>
      <c r="AG633">
        <v>0</v>
      </c>
      <c r="AH633" t="str">
        <f>""</f>
        <v/>
      </c>
      <c r="AI633">
        <v>0</v>
      </c>
      <c r="AJ633" t="str">
        <f>""</f>
        <v/>
      </c>
      <c r="AK633">
        <v>0</v>
      </c>
      <c r="AL633" t="str">
        <f>""</f>
        <v/>
      </c>
      <c r="AM633">
        <v>0</v>
      </c>
      <c r="AN633" t="str">
        <f>""</f>
        <v/>
      </c>
      <c r="AO633">
        <v>0</v>
      </c>
      <c r="AP633" t="str">
        <f>""</f>
        <v/>
      </c>
      <c r="AQ633">
        <v>0</v>
      </c>
      <c r="AR633" t="str">
        <f>""</f>
        <v/>
      </c>
      <c r="AS633">
        <v>0</v>
      </c>
      <c r="AT633" t="str">
        <f>""</f>
        <v/>
      </c>
      <c r="AU633" t="s">
        <v>56</v>
      </c>
      <c r="AV633" t="s">
        <v>57</v>
      </c>
      <c r="AW633">
        <v>0</v>
      </c>
      <c r="AX633" t="str">
        <f>""</f>
        <v/>
      </c>
      <c r="AY633">
        <v>2015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</row>
    <row r="634" spans="1:57" x14ac:dyDescent="0.2">
      <c r="A634">
        <v>1841000410</v>
      </c>
      <c r="B634" t="s">
        <v>676</v>
      </c>
      <c r="C634" s="2">
        <v>47000</v>
      </c>
      <c r="D634" s="2"/>
      <c r="E634" s="2"/>
      <c r="F634" s="2"/>
      <c r="G634" s="1">
        <v>50844</v>
      </c>
      <c r="H634">
        <v>0</v>
      </c>
      <c r="I634" s="1">
        <v>50844</v>
      </c>
      <c r="J634" s="1">
        <v>-3844</v>
      </c>
      <c r="K634">
        <v>108.17</v>
      </c>
      <c r="L634" s="2">
        <v>47000</v>
      </c>
      <c r="M634" s="1">
        <v>50844</v>
      </c>
      <c r="N634">
        <v>0</v>
      </c>
      <c r="O634" s="1">
        <v>50844</v>
      </c>
      <c r="P634" s="1">
        <v>-3844</v>
      </c>
      <c r="Q634">
        <v>108.17</v>
      </c>
      <c r="R634">
        <v>0</v>
      </c>
      <c r="S634">
        <v>0</v>
      </c>
      <c r="T634">
        <v>0</v>
      </c>
      <c r="U634" s="2">
        <v>47000</v>
      </c>
      <c r="V634" s="1">
        <v>-3844</v>
      </c>
      <c r="W634" s="2">
        <v>47000</v>
      </c>
      <c r="X634" s="1">
        <v>-3844</v>
      </c>
      <c r="Y634">
        <v>460</v>
      </c>
      <c r="Z634" t="s">
        <v>215</v>
      </c>
      <c r="AA634">
        <v>0</v>
      </c>
      <c r="AB634" t="str">
        <f>""</f>
        <v/>
      </c>
      <c r="AC634">
        <v>0</v>
      </c>
      <c r="AD634" t="str">
        <f>""</f>
        <v/>
      </c>
      <c r="AE634">
        <v>0</v>
      </c>
      <c r="AF634" t="str">
        <f>""</f>
        <v/>
      </c>
      <c r="AG634">
        <v>0</v>
      </c>
      <c r="AH634" t="str">
        <f>""</f>
        <v/>
      </c>
      <c r="AI634">
        <v>0</v>
      </c>
      <c r="AJ634" t="str">
        <f>""</f>
        <v/>
      </c>
      <c r="AK634">
        <v>0</v>
      </c>
      <c r="AL634" t="str">
        <f>""</f>
        <v/>
      </c>
      <c r="AM634">
        <v>0</v>
      </c>
      <c r="AN634" t="str">
        <f>""</f>
        <v/>
      </c>
      <c r="AO634">
        <v>0</v>
      </c>
      <c r="AP634" t="str">
        <f>""</f>
        <v/>
      </c>
      <c r="AQ634">
        <v>0</v>
      </c>
      <c r="AR634" t="str">
        <f>""</f>
        <v/>
      </c>
      <c r="AS634">
        <v>0</v>
      </c>
      <c r="AT634" t="str">
        <f>""</f>
        <v/>
      </c>
      <c r="AU634" t="s">
        <v>56</v>
      </c>
      <c r="AV634" t="s">
        <v>57</v>
      </c>
      <c r="AW634">
        <v>0</v>
      </c>
      <c r="AX634" t="str">
        <f>""</f>
        <v/>
      </c>
      <c r="AY634">
        <v>2015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</row>
    <row r="635" spans="1:57" x14ac:dyDescent="0.2">
      <c r="A635">
        <v>1841000431</v>
      </c>
      <c r="B635" t="s">
        <v>677</v>
      </c>
      <c r="C635" s="2">
        <v>24000</v>
      </c>
      <c r="D635" s="2"/>
      <c r="E635" s="2"/>
      <c r="F635" s="2"/>
      <c r="G635" s="1">
        <v>24708.68</v>
      </c>
      <c r="H635">
        <v>0</v>
      </c>
      <c r="I635" s="1">
        <v>24708.68</v>
      </c>
      <c r="J635">
        <v>-708.68</v>
      </c>
      <c r="K635">
        <v>102.95</v>
      </c>
      <c r="L635" s="2">
        <v>24000</v>
      </c>
      <c r="M635" s="1">
        <v>24708.68</v>
      </c>
      <c r="N635">
        <v>0</v>
      </c>
      <c r="O635" s="1">
        <v>24708.68</v>
      </c>
      <c r="P635">
        <v>-708.68</v>
      </c>
      <c r="Q635">
        <v>102.95</v>
      </c>
      <c r="R635">
        <v>0</v>
      </c>
      <c r="S635">
        <v>0</v>
      </c>
      <c r="T635">
        <v>0</v>
      </c>
      <c r="U635" s="2">
        <v>24000</v>
      </c>
      <c r="V635">
        <v>-708.68</v>
      </c>
      <c r="W635" s="2">
        <v>24000</v>
      </c>
      <c r="X635">
        <v>-708.68</v>
      </c>
      <c r="Y635">
        <v>460</v>
      </c>
      <c r="Z635" t="s">
        <v>215</v>
      </c>
      <c r="AA635">
        <v>0</v>
      </c>
      <c r="AB635" t="str">
        <f>""</f>
        <v/>
      </c>
      <c r="AC635">
        <v>0</v>
      </c>
      <c r="AD635" t="str">
        <f>""</f>
        <v/>
      </c>
      <c r="AE635">
        <v>0</v>
      </c>
      <c r="AF635" t="str">
        <f>""</f>
        <v/>
      </c>
      <c r="AG635">
        <v>0</v>
      </c>
      <c r="AH635" t="str">
        <f>""</f>
        <v/>
      </c>
      <c r="AI635">
        <v>0</v>
      </c>
      <c r="AJ635" t="str">
        <f>""</f>
        <v/>
      </c>
      <c r="AK635">
        <v>0</v>
      </c>
      <c r="AL635" t="str">
        <f>""</f>
        <v/>
      </c>
      <c r="AM635">
        <v>0</v>
      </c>
      <c r="AN635" t="str">
        <f>""</f>
        <v/>
      </c>
      <c r="AO635">
        <v>0</v>
      </c>
      <c r="AP635" t="str">
        <f>""</f>
        <v/>
      </c>
      <c r="AQ635">
        <v>0</v>
      </c>
      <c r="AR635" t="str">
        <f>""</f>
        <v/>
      </c>
      <c r="AS635">
        <v>0</v>
      </c>
      <c r="AT635" t="str">
        <f>""</f>
        <v/>
      </c>
      <c r="AU635" t="s">
        <v>56</v>
      </c>
      <c r="AV635" t="s">
        <v>57</v>
      </c>
      <c r="AW635">
        <v>0</v>
      </c>
      <c r="AX635" t="str">
        <f>""</f>
        <v/>
      </c>
      <c r="AY635">
        <v>2015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</row>
    <row r="636" spans="1:57" x14ac:dyDescent="0.2">
      <c r="A636">
        <v>1841000432</v>
      </c>
      <c r="B636" t="s">
        <v>678</v>
      </c>
      <c r="C636" s="2">
        <v>2000</v>
      </c>
      <c r="D636" s="2"/>
      <c r="E636" s="2"/>
      <c r="F636" s="2"/>
      <c r="G636" s="1">
        <v>1689.8</v>
      </c>
      <c r="H636">
        <v>0</v>
      </c>
      <c r="I636" s="1">
        <v>1689.8</v>
      </c>
      <c r="J636">
        <v>310.2</v>
      </c>
      <c r="K636">
        <v>84.49</v>
      </c>
      <c r="L636" s="2">
        <v>2000</v>
      </c>
      <c r="M636" s="1">
        <v>1689.8</v>
      </c>
      <c r="N636">
        <v>0</v>
      </c>
      <c r="O636" s="1">
        <v>1689.8</v>
      </c>
      <c r="P636">
        <v>310.2</v>
      </c>
      <c r="Q636">
        <v>84.49</v>
      </c>
      <c r="R636">
        <v>0</v>
      </c>
      <c r="S636">
        <v>0</v>
      </c>
      <c r="T636">
        <v>0</v>
      </c>
      <c r="U636" s="2">
        <v>2000</v>
      </c>
      <c r="V636">
        <v>310.2</v>
      </c>
      <c r="W636" s="2">
        <v>2000</v>
      </c>
      <c r="X636">
        <v>310.2</v>
      </c>
      <c r="Y636">
        <v>0</v>
      </c>
      <c r="Z636" t="str">
        <f>""</f>
        <v/>
      </c>
      <c r="AA636">
        <v>0</v>
      </c>
      <c r="AB636" t="str">
        <f>""</f>
        <v/>
      </c>
      <c r="AC636">
        <v>0</v>
      </c>
      <c r="AD636" t="str">
        <f>""</f>
        <v/>
      </c>
      <c r="AE636">
        <v>0</v>
      </c>
      <c r="AF636" t="str">
        <f>""</f>
        <v/>
      </c>
      <c r="AG636">
        <v>0</v>
      </c>
      <c r="AH636" t="str">
        <f>""</f>
        <v/>
      </c>
      <c r="AI636">
        <v>0</v>
      </c>
      <c r="AJ636" t="str">
        <f>""</f>
        <v/>
      </c>
      <c r="AK636">
        <v>0</v>
      </c>
      <c r="AL636" t="str">
        <f>""</f>
        <v/>
      </c>
      <c r="AM636">
        <v>0</v>
      </c>
      <c r="AN636" t="str">
        <f>""</f>
        <v/>
      </c>
      <c r="AO636">
        <v>0</v>
      </c>
      <c r="AP636" t="str">
        <f>""</f>
        <v/>
      </c>
      <c r="AQ636">
        <v>0</v>
      </c>
      <c r="AR636" t="str">
        <f>""</f>
        <v/>
      </c>
      <c r="AS636">
        <v>0</v>
      </c>
      <c r="AT636" t="str">
        <f>""</f>
        <v/>
      </c>
      <c r="AU636" t="s">
        <v>56</v>
      </c>
      <c r="AV636" t="s">
        <v>57</v>
      </c>
      <c r="AW636">
        <v>0</v>
      </c>
      <c r="AX636" t="str">
        <f>""</f>
        <v/>
      </c>
      <c r="AY636">
        <v>2015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</row>
    <row r="637" spans="1:57" x14ac:dyDescent="0.2">
      <c r="A637">
        <v>1841000521</v>
      </c>
      <c r="B637" t="s">
        <v>633</v>
      </c>
      <c r="C637" s="2">
        <v>6000</v>
      </c>
      <c r="D637" s="2"/>
      <c r="E637" s="2"/>
      <c r="F637" s="2"/>
      <c r="G637" s="1">
        <v>4650</v>
      </c>
      <c r="H637">
        <v>0</v>
      </c>
      <c r="I637" s="1">
        <v>4650</v>
      </c>
      <c r="J637" s="1">
        <v>1350</v>
      </c>
      <c r="K637">
        <v>77.5</v>
      </c>
      <c r="L637" s="2">
        <v>6000</v>
      </c>
      <c r="M637" s="1">
        <v>4650</v>
      </c>
      <c r="N637">
        <v>0</v>
      </c>
      <c r="O637" s="1">
        <v>4650</v>
      </c>
      <c r="P637" s="1">
        <v>1350</v>
      </c>
      <c r="Q637">
        <v>77.5</v>
      </c>
      <c r="R637">
        <v>0</v>
      </c>
      <c r="S637">
        <v>0</v>
      </c>
      <c r="T637">
        <v>0</v>
      </c>
      <c r="U637" s="2">
        <v>6000</v>
      </c>
      <c r="V637" s="1">
        <v>1350</v>
      </c>
      <c r="W637" s="2">
        <v>6000</v>
      </c>
      <c r="X637" s="1">
        <v>1350</v>
      </c>
      <c r="Y637">
        <v>460</v>
      </c>
      <c r="Z637" t="s">
        <v>215</v>
      </c>
      <c r="AA637">
        <v>0</v>
      </c>
      <c r="AB637" t="str">
        <f>""</f>
        <v/>
      </c>
      <c r="AC637">
        <v>0</v>
      </c>
      <c r="AD637" t="str">
        <f>""</f>
        <v/>
      </c>
      <c r="AE637">
        <v>0</v>
      </c>
      <c r="AF637" t="str">
        <f>""</f>
        <v/>
      </c>
      <c r="AG637">
        <v>0</v>
      </c>
      <c r="AH637" t="str">
        <f>""</f>
        <v/>
      </c>
      <c r="AI637">
        <v>0</v>
      </c>
      <c r="AJ637" t="str">
        <f>""</f>
        <v/>
      </c>
      <c r="AK637">
        <v>0</v>
      </c>
      <c r="AL637" t="str">
        <f>""</f>
        <v/>
      </c>
      <c r="AM637">
        <v>0</v>
      </c>
      <c r="AN637" t="str">
        <f>""</f>
        <v/>
      </c>
      <c r="AO637">
        <v>0</v>
      </c>
      <c r="AP637" t="str">
        <f>""</f>
        <v/>
      </c>
      <c r="AQ637">
        <v>0</v>
      </c>
      <c r="AR637" t="str">
        <f>""</f>
        <v/>
      </c>
      <c r="AS637">
        <v>0</v>
      </c>
      <c r="AT637" t="str">
        <f>""</f>
        <v/>
      </c>
      <c r="AU637" t="s">
        <v>56</v>
      </c>
      <c r="AV637" t="s">
        <v>57</v>
      </c>
      <c r="AW637">
        <v>0</v>
      </c>
      <c r="AX637" t="str">
        <f>""</f>
        <v/>
      </c>
      <c r="AY637">
        <v>2015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</row>
    <row r="638" spans="1:57" x14ac:dyDescent="0.2">
      <c r="A638">
        <v>1841000540</v>
      </c>
      <c r="B638" t="s">
        <v>679</v>
      </c>
      <c r="C638" s="2">
        <v>8000</v>
      </c>
      <c r="D638" s="2"/>
      <c r="E638" s="2"/>
      <c r="F638" s="2"/>
      <c r="G638" s="1">
        <v>10962.14</v>
      </c>
      <c r="H638">
        <v>0</v>
      </c>
      <c r="I638" s="1">
        <v>10962.14</v>
      </c>
      <c r="J638" s="1">
        <v>-2962.14</v>
      </c>
      <c r="K638">
        <v>137.02000000000001</v>
      </c>
      <c r="L638" s="2">
        <v>8000</v>
      </c>
      <c r="M638" s="1">
        <v>10962.14</v>
      </c>
      <c r="N638">
        <v>0</v>
      </c>
      <c r="O638" s="1">
        <v>10962.14</v>
      </c>
      <c r="P638" s="1">
        <v>-2962.14</v>
      </c>
      <c r="Q638">
        <v>137.02000000000001</v>
      </c>
      <c r="R638">
        <v>0</v>
      </c>
      <c r="S638">
        <v>0</v>
      </c>
      <c r="T638">
        <v>0</v>
      </c>
      <c r="U638" s="2">
        <v>8000</v>
      </c>
      <c r="V638" s="1">
        <v>-2962.14</v>
      </c>
      <c r="W638" s="2">
        <v>8000</v>
      </c>
      <c r="X638" s="1">
        <v>-2962.14</v>
      </c>
      <c r="Y638">
        <v>460</v>
      </c>
      <c r="Z638" t="s">
        <v>215</v>
      </c>
      <c r="AA638">
        <v>0</v>
      </c>
      <c r="AB638" t="str">
        <f>""</f>
        <v/>
      </c>
      <c r="AC638">
        <v>0</v>
      </c>
      <c r="AD638" t="str">
        <f>""</f>
        <v/>
      </c>
      <c r="AE638">
        <v>0</v>
      </c>
      <c r="AF638" t="str">
        <f>""</f>
        <v/>
      </c>
      <c r="AG638">
        <v>0</v>
      </c>
      <c r="AH638" t="str">
        <f>""</f>
        <v/>
      </c>
      <c r="AI638">
        <v>0</v>
      </c>
      <c r="AJ638" t="str">
        <f>""</f>
        <v/>
      </c>
      <c r="AK638">
        <v>0</v>
      </c>
      <c r="AL638" t="str">
        <f>""</f>
        <v/>
      </c>
      <c r="AM638">
        <v>0</v>
      </c>
      <c r="AN638" t="str">
        <f>""</f>
        <v/>
      </c>
      <c r="AO638">
        <v>0</v>
      </c>
      <c r="AP638" t="str">
        <f>""</f>
        <v/>
      </c>
      <c r="AQ638">
        <v>0</v>
      </c>
      <c r="AR638" t="str">
        <f>""</f>
        <v/>
      </c>
      <c r="AS638">
        <v>0</v>
      </c>
      <c r="AT638" t="str">
        <f>""</f>
        <v/>
      </c>
      <c r="AU638" t="s">
        <v>56</v>
      </c>
      <c r="AV638" t="s">
        <v>57</v>
      </c>
      <c r="AW638">
        <v>0</v>
      </c>
      <c r="AX638" t="str">
        <f>""</f>
        <v/>
      </c>
      <c r="AY638">
        <v>2015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</row>
    <row r="639" spans="1:57" x14ac:dyDescent="0.2">
      <c r="A639">
        <v>1841000560</v>
      </c>
      <c r="B639" t="s">
        <v>370</v>
      </c>
      <c r="C639" s="2">
        <v>3000</v>
      </c>
      <c r="D639" s="2"/>
      <c r="E639" s="2"/>
      <c r="F639" s="2"/>
      <c r="G639" s="1">
        <v>4979.6000000000004</v>
      </c>
      <c r="H639" s="1">
        <v>2300</v>
      </c>
      <c r="I639" s="1">
        <v>7279.6</v>
      </c>
      <c r="J639" s="1">
        <v>-4279.6000000000004</v>
      </c>
      <c r="K639">
        <v>242.65</v>
      </c>
      <c r="L639" s="2">
        <v>3000</v>
      </c>
      <c r="M639" s="1">
        <v>4979.6000000000004</v>
      </c>
      <c r="N639" s="1">
        <v>2300</v>
      </c>
      <c r="O639" s="1">
        <v>7279.6</v>
      </c>
      <c r="P639" s="1">
        <v>-4279.6000000000004</v>
      </c>
      <c r="Q639">
        <v>242.65</v>
      </c>
      <c r="R639">
        <v>0</v>
      </c>
      <c r="S639">
        <v>0</v>
      </c>
      <c r="T639">
        <v>0</v>
      </c>
      <c r="U639" s="2">
        <v>3000</v>
      </c>
      <c r="V639" s="1">
        <v>-4279.6000000000004</v>
      </c>
      <c r="W639" s="2">
        <v>3000</v>
      </c>
      <c r="X639" s="1">
        <v>-4279.6000000000004</v>
      </c>
      <c r="Y639">
        <v>0</v>
      </c>
      <c r="Z639" t="str">
        <f>""</f>
        <v/>
      </c>
      <c r="AA639">
        <v>0</v>
      </c>
      <c r="AB639" t="str">
        <f>""</f>
        <v/>
      </c>
      <c r="AC639">
        <v>0</v>
      </c>
      <c r="AD639" t="str">
        <f>""</f>
        <v/>
      </c>
      <c r="AE639">
        <v>0</v>
      </c>
      <c r="AF639" t="str">
        <f>""</f>
        <v/>
      </c>
      <c r="AG639">
        <v>0</v>
      </c>
      <c r="AH639" t="str">
        <f>""</f>
        <v/>
      </c>
      <c r="AI639">
        <v>0</v>
      </c>
      <c r="AJ639" t="str">
        <f>""</f>
        <v/>
      </c>
      <c r="AK639">
        <v>0</v>
      </c>
      <c r="AL639" t="str">
        <f>""</f>
        <v/>
      </c>
      <c r="AM639">
        <v>0</v>
      </c>
      <c r="AN639" t="str">
        <f>""</f>
        <v/>
      </c>
      <c r="AO639">
        <v>0</v>
      </c>
      <c r="AP639" t="str">
        <f>""</f>
        <v/>
      </c>
      <c r="AQ639">
        <v>0</v>
      </c>
      <c r="AR639" t="str">
        <f>""</f>
        <v/>
      </c>
      <c r="AS639">
        <v>0</v>
      </c>
      <c r="AT639" t="str">
        <f>""</f>
        <v/>
      </c>
      <c r="AU639" t="s">
        <v>56</v>
      </c>
      <c r="AV639" t="s">
        <v>57</v>
      </c>
      <c r="AW639">
        <v>0</v>
      </c>
      <c r="AX639" t="str">
        <f>""</f>
        <v/>
      </c>
      <c r="AY639">
        <v>2015</v>
      </c>
      <c r="AZ639">
        <v>0</v>
      </c>
      <c r="BA639">
        <v>0</v>
      </c>
      <c r="BB639">
        <v>2300</v>
      </c>
      <c r="BC639">
        <v>0</v>
      </c>
      <c r="BD639">
        <v>0</v>
      </c>
      <c r="BE639">
        <v>0</v>
      </c>
    </row>
    <row r="640" spans="1:57" x14ac:dyDescent="0.2">
      <c r="A640">
        <v>1841000780</v>
      </c>
      <c r="B640" t="s">
        <v>680</v>
      </c>
      <c r="C640" s="2">
        <v>30000</v>
      </c>
      <c r="D640" s="2"/>
      <c r="E640" s="2"/>
      <c r="F640" s="2"/>
      <c r="G640" s="1">
        <v>86684.08</v>
      </c>
      <c r="H640" s="1">
        <v>2657.2</v>
      </c>
      <c r="I640" s="1">
        <v>89341.28</v>
      </c>
      <c r="J640" s="1">
        <v>-59341.279999999999</v>
      </c>
      <c r="K640">
        <v>297.8</v>
      </c>
      <c r="L640" s="2">
        <v>30000</v>
      </c>
      <c r="M640" s="1">
        <v>86684.08</v>
      </c>
      <c r="N640" s="1">
        <v>2657.2</v>
      </c>
      <c r="O640" s="1">
        <v>89341.28</v>
      </c>
      <c r="P640" s="1">
        <v>-59341.279999999999</v>
      </c>
      <c r="Q640">
        <v>297.8</v>
      </c>
      <c r="R640">
        <v>0</v>
      </c>
      <c r="S640">
        <v>0</v>
      </c>
      <c r="T640">
        <v>0</v>
      </c>
      <c r="U640" s="2">
        <v>30000</v>
      </c>
      <c r="V640" s="1">
        <v>-59341.279999999999</v>
      </c>
      <c r="W640" s="2">
        <v>30000</v>
      </c>
      <c r="X640" s="1">
        <v>-59341.279999999999</v>
      </c>
      <c r="Y640">
        <v>460</v>
      </c>
      <c r="Z640" t="s">
        <v>215</v>
      </c>
      <c r="AA640">
        <v>0</v>
      </c>
      <c r="AB640" t="str">
        <f>""</f>
        <v/>
      </c>
      <c r="AC640">
        <v>0</v>
      </c>
      <c r="AD640" t="str">
        <f>""</f>
        <v/>
      </c>
      <c r="AE640">
        <v>0</v>
      </c>
      <c r="AF640" t="str">
        <f>""</f>
        <v/>
      </c>
      <c r="AG640">
        <v>0</v>
      </c>
      <c r="AH640" t="str">
        <f>""</f>
        <v/>
      </c>
      <c r="AI640">
        <v>0</v>
      </c>
      <c r="AJ640" t="str">
        <f>""</f>
        <v/>
      </c>
      <c r="AK640">
        <v>0</v>
      </c>
      <c r="AL640" t="str">
        <f>""</f>
        <v/>
      </c>
      <c r="AM640">
        <v>0</v>
      </c>
      <c r="AN640" t="str">
        <f>""</f>
        <v/>
      </c>
      <c r="AO640">
        <v>0</v>
      </c>
      <c r="AP640" t="str">
        <f>""</f>
        <v/>
      </c>
      <c r="AQ640">
        <v>0</v>
      </c>
      <c r="AR640" t="str">
        <f>""</f>
        <v/>
      </c>
      <c r="AS640">
        <v>0</v>
      </c>
      <c r="AT640" t="str">
        <f>""</f>
        <v/>
      </c>
      <c r="AU640" t="s">
        <v>56</v>
      </c>
      <c r="AV640" t="s">
        <v>57</v>
      </c>
      <c r="AW640">
        <v>0</v>
      </c>
      <c r="AX640" t="str">
        <f>""</f>
        <v/>
      </c>
      <c r="AY640">
        <v>2015</v>
      </c>
      <c r="AZ640">
        <v>0</v>
      </c>
      <c r="BA640">
        <v>0</v>
      </c>
      <c r="BB640">
        <v>2657</v>
      </c>
      <c r="BC640">
        <v>0</v>
      </c>
      <c r="BD640">
        <v>0</v>
      </c>
      <c r="BE640">
        <v>0</v>
      </c>
    </row>
    <row r="641" spans="1:57" x14ac:dyDescent="0.2">
      <c r="A641">
        <v>1841001720</v>
      </c>
      <c r="B641" t="s">
        <v>216</v>
      </c>
      <c r="C641">
        <v>0</v>
      </c>
      <c r="G641" s="1">
        <v>80613</v>
      </c>
      <c r="H641">
        <v>0</v>
      </c>
      <c r="I641" s="1">
        <v>80613</v>
      </c>
      <c r="J641" s="1">
        <v>-80613</v>
      </c>
      <c r="K641">
        <v>0</v>
      </c>
      <c r="L641">
        <v>0</v>
      </c>
      <c r="M641" s="1">
        <v>80613</v>
      </c>
      <c r="N641">
        <v>0</v>
      </c>
      <c r="O641" s="1">
        <v>80613</v>
      </c>
      <c r="P641" s="1">
        <v>-80613</v>
      </c>
      <c r="Q641">
        <v>0</v>
      </c>
      <c r="R641">
        <v>0</v>
      </c>
      <c r="S641">
        <v>0</v>
      </c>
      <c r="T641">
        <v>0</v>
      </c>
      <c r="U641">
        <v>0</v>
      </c>
      <c r="V641" s="1">
        <v>-80613</v>
      </c>
      <c r="W641">
        <v>0</v>
      </c>
      <c r="X641" s="1">
        <v>-80613</v>
      </c>
      <c r="Y641">
        <v>0</v>
      </c>
      <c r="Z641" t="str">
        <f>""</f>
        <v/>
      </c>
      <c r="AA641">
        <v>0</v>
      </c>
      <c r="AB641" t="str">
        <f>""</f>
        <v/>
      </c>
      <c r="AC641">
        <v>0</v>
      </c>
      <c r="AD641" t="str">
        <f>""</f>
        <v/>
      </c>
      <c r="AE641">
        <v>0</v>
      </c>
      <c r="AF641" t="str">
        <f>""</f>
        <v/>
      </c>
      <c r="AG641">
        <v>0</v>
      </c>
      <c r="AH641" t="str">
        <f>""</f>
        <v/>
      </c>
      <c r="AI641">
        <v>0</v>
      </c>
      <c r="AJ641" t="str">
        <f>""</f>
        <v/>
      </c>
      <c r="AK641">
        <v>0</v>
      </c>
      <c r="AL641" t="str">
        <f>""</f>
        <v/>
      </c>
      <c r="AM641">
        <v>0</v>
      </c>
      <c r="AN641" t="str">
        <f>""</f>
        <v/>
      </c>
      <c r="AO641">
        <v>0</v>
      </c>
      <c r="AP641" t="str">
        <f>""</f>
        <v/>
      </c>
      <c r="AQ641">
        <v>0</v>
      </c>
      <c r="AR641" t="str">
        <f>""</f>
        <v/>
      </c>
      <c r="AS641">
        <v>0</v>
      </c>
      <c r="AT641" t="str">
        <f>""</f>
        <v/>
      </c>
      <c r="AU641" t="s">
        <v>56</v>
      </c>
      <c r="AV641" t="s">
        <v>57</v>
      </c>
      <c r="AW641">
        <v>0</v>
      </c>
      <c r="AX641" t="str">
        <f>""</f>
        <v/>
      </c>
      <c r="AY641">
        <v>2015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</row>
    <row r="642" spans="1:57" x14ac:dyDescent="0.2">
      <c r="A642">
        <v>1842200840</v>
      </c>
      <c r="B642" t="s">
        <v>681</v>
      </c>
      <c r="C642" s="2">
        <v>609000</v>
      </c>
      <c r="D642" s="2"/>
      <c r="E642" s="2"/>
      <c r="F642" s="2"/>
      <c r="G642" s="1">
        <v>646017</v>
      </c>
      <c r="H642">
        <v>0</v>
      </c>
      <c r="I642" s="1">
        <v>646017</v>
      </c>
      <c r="J642" s="1">
        <v>-37017</v>
      </c>
      <c r="K642">
        <v>106.07</v>
      </c>
      <c r="L642" s="2">
        <v>609000</v>
      </c>
      <c r="M642" s="1">
        <v>646017</v>
      </c>
      <c r="N642">
        <v>0</v>
      </c>
      <c r="O642" s="1">
        <v>646017</v>
      </c>
      <c r="P642" s="1">
        <v>-37017</v>
      </c>
      <c r="Q642">
        <v>106.07</v>
      </c>
      <c r="R642">
        <v>0</v>
      </c>
      <c r="S642">
        <v>0</v>
      </c>
      <c r="T642">
        <v>0</v>
      </c>
      <c r="U642" s="2">
        <v>609000</v>
      </c>
      <c r="V642" s="1">
        <v>-37017</v>
      </c>
      <c r="W642" s="2">
        <v>609000</v>
      </c>
      <c r="X642" s="1">
        <v>-37017</v>
      </c>
      <c r="Y642">
        <v>460</v>
      </c>
      <c r="Z642" t="s">
        <v>215</v>
      </c>
      <c r="AA642">
        <v>0</v>
      </c>
      <c r="AB642" t="str">
        <f>""</f>
        <v/>
      </c>
      <c r="AC642">
        <v>0</v>
      </c>
      <c r="AD642" t="str">
        <f>""</f>
        <v/>
      </c>
      <c r="AE642">
        <v>0</v>
      </c>
      <c r="AF642" t="str">
        <f>""</f>
        <v/>
      </c>
      <c r="AG642">
        <v>0</v>
      </c>
      <c r="AH642" t="str">
        <f>""</f>
        <v/>
      </c>
      <c r="AI642">
        <v>0</v>
      </c>
      <c r="AJ642" t="str">
        <f>""</f>
        <v/>
      </c>
      <c r="AK642">
        <v>0</v>
      </c>
      <c r="AL642" t="str">
        <f>""</f>
        <v/>
      </c>
      <c r="AM642">
        <v>0</v>
      </c>
      <c r="AN642" t="str">
        <f>""</f>
        <v/>
      </c>
      <c r="AO642">
        <v>0</v>
      </c>
      <c r="AP642" t="str">
        <f>""</f>
        <v/>
      </c>
      <c r="AQ642">
        <v>0</v>
      </c>
      <c r="AR642" t="str">
        <f>""</f>
        <v/>
      </c>
      <c r="AS642">
        <v>0</v>
      </c>
      <c r="AT642" t="str">
        <f>""</f>
        <v/>
      </c>
      <c r="AU642" t="s">
        <v>56</v>
      </c>
      <c r="AV642" t="s">
        <v>57</v>
      </c>
      <c r="AW642">
        <v>0</v>
      </c>
      <c r="AX642" t="str">
        <f>""</f>
        <v/>
      </c>
      <c r="AY642">
        <v>2015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</row>
    <row r="643" spans="1:57" x14ac:dyDescent="0.2">
      <c r="A643">
        <v>1842300780</v>
      </c>
      <c r="B643" t="s">
        <v>682</v>
      </c>
      <c r="C643" s="2">
        <v>112000</v>
      </c>
      <c r="D643" s="2"/>
      <c r="E643" s="2"/>
      <c r="F643" s="2"/>
      <c r="G643" s="1">
        <v>135538.88</v>
      </c>
      <c r="H643">
        <v>0</v>
      </c>
      <c r="I643" s="1">
        <v>135538.88</v>
      </c>
      <c r="J643" s="1">
        <v>-23538.880000000001</v>
      </c>
      <c r="K643">
        <v>121.01</v>
      </c>
      <c r="L643" s="2">
        <v>112000</v>
      </c>
      <c r="M643" s="1">
        <v>135538.88</v>
      </c>
      <c r="N643">
        <v>0</v>
      </c>
      <c r="O643" s="1">
        <v>135538.88</v>
      </c>
      <c r="P643" s="1">
        <v>-23538.880000000001</v>
      </c>
      <c r="Q643">
        <v>121.01</v>
      </c>
      <c r="R643">
        <v>0</v>
      </c>
      <c r="S643">
        <v>0</v>
      </c>
      <c r="T643">
        <v>0</v>
      </c>
      <c r="U643" s="2">
        <v>112000</v>
      </c>
      <c r="V643" s="1">
        <v>-23538.880000000001</v>
      </c>
      <c r="W643" s="2">
        <v>112000</v>
      </c>
      <c r="X643" s="1">
        <v>-23538.880000000001</v>
      </c>
      <c r="Y643">
        <v>460</v>
      </c>
      <c r="Z643" t="s">
        <v>215</v>
      </c>
      <c r="AA643">
        <v>0</v>
      </c>
      <c r="AB643" t="str">
        <f>""</f>
        <v/>
      </c>
      <c r="AC643">
        <v>0</v>
      </c>
      <c r="AD643" t="str">
        <f>""</f>
        <v/>
      </c>
      <c r="AE643">
        <v>0</v>
      </c>
      <c r="AF643" t="str">
        <f>""</f>
        <v/>
      </c>
      <c r="AG643">
        <v>0</v>
      </c>
      <c r="AH643" t="str">
        <f>""</f>
        <v/>
      </c>
      <c r="AI643">
        <v>0</v>
      </c>
      <c r="AJ643" t="str">
        <f>""</f>
        <v/>
      </c>
      <c r="AK643">
        <v>0</v>
      </c>
      <c r="AL643" t="str">
        <f>""</f>
        <v/>
      </c>
      <c r="AM643">
        <v>0</v>
      </c>
      <c r="AN643" t="str">
        <f>""</f>
        <v/>
      </c>
      <c r="AO643">
        <v>0</v>
      </c>
      <c r="AP643" t="str">
        <f>""</f>
        <v/>
      </c>
      <c r="AQ643">
        <v>0</v>
      </c>
      <c r="AR643" t="str">
        <f>""</f>
        <v/>
      </c>
      <c r="AS643">
        <v>0</v>
      </c>
      <c r="AT643" t="str">
        <f>""</f>
        <v/>
      </c>
      <c r="AU643" t="s">
        <v>56</v>
      </c>
      <c r="AV643" t="s">
        <v>57</v>
      </c>
      <c r="AW643">
        <v>0</v>
      </c>
      <c r="AX643" t="str">
        <f>""</f>
        <v/>
      </c>
      <c r="AY643">
        <v>2015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</row>
    <row r="644" spans="1:57" x14ac:dyDescent="0.2">
      <c r="A644">
        <v>1842400110</v>
      </c>
      <c r="B644" t="s">
        <v>683</v>
      </c>
      <c r="C644" s="2">
        <v>1552000</v>
      </c>
      <c r="D644" s="2"/>
      <c r="E644" s="2"/>
      <c r="F644" s="2"/>
      <c r="G644" s="1">
        <v>1538818.69</v>
      </c>
      <c r="H644">
        <v>0</v>
      </c>
      <c r="I644" s="1">
        <v>1538818.69</v>
      </c>
      <c r="J644" s="1">
        <v>13181.31</v>
      </c>
      <c r="K644">
        <v>99.15</v>
      </c>
      <c r="L644" s="2">
        <v>1552000</v>
      </c>
      <c r="M644" s="1">
        <v>1538818.69</v>
      </c>
      <c r="N644">
        <v>0</v>
      </c>
      <c r="O644" s="1">
        <v>1538818.69</v>
      </c>
      <c r="P644" s="1">
        <v>13181.31</v>
      </c>
      <c r="Q644">
        <v>99.15</v>
      </c>
      <c r="R644">
        <v>0</v>
      </c>
      <c r="S644">
        <v>0</v>
      </c>
      <c r="T644">
        <v>0</v>
      </c>
      <c r="U644" s="2">
        <v>1552000</v>
      </c>
      <c r="V644" s="1">
        <v>13181.31</v>
      </c>
      <c r="W644" s="2">
        <v>1552000</v>
      </c>
      <c r="X644" s="1">
        <v>13181.31</v>
      </c>
      <c r="Y644">
        <v>0</v>
      </c>
      <c r="Z644" t="str">
        <f>""</f>
        <v/>
      </c>
      <c r="AA644">
        <v>0</v>
      </c>
      <c r="AB644" t="str">
        <f>""</f>
        <v/>
      </c>
      <c r="AC644">
        <v>0</v>
      </c>
      <c r="AD644" t="str">
        <f>""</f>
        <v/>
      </c>
      <c r="AE644">
        <v>0</v>
      </c>
      <c r="AF644" t="str">
        <f>""</f>
        <v/>
      </c>
      <c r="AG644">
        <v>0</v>
      </c>
      <c r="AH644" t="str">
        <f>""</f>
        <v/>
      </c>
      <c r="AI644">
        <v>0</v>
      </c>
      <c r="AJ644" t="str">
        <f>""</f>
        <v/>
      </c>
      <c r="AK644">
        <v>0</v>
      </c>
      <c r="AL644" t="str">
        <f>""</f>
        <v/>
      </c>
      <c r="AM644">
        <v>0</v>
      </c>
      <c r="AN644" t="str">
        <f>""</f>
        <v/>
      </c>
      <c r="AO644">
        <v>0</v>
      </c>
      <c r="AP644" t="str">
        <f>""</f>
        <v/>
      </c>
      <c r="AQ644">
        <v>0</v>
      </c>
      <c r="AR644" t="str">
        <f>""</f>
        <v/>
      </c>
      <c r="AS644">
        <v>0</v>
      </c>
      <c r="AT644" t="str">
        <f>""</f>
        <v/>
      </c>
      <c r="AU644" t="s">
        <v>56</v>
      </c>
      <c r="AV644" t="s">
        <v>57</v>
      </c>
      <c r="AW644">
        <v>0</v>
      </c>
      <c r="AX644" t="str">
        <f>""</f>
        <v/>
      </c>
      <c r="AY644">
        <v>2015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</row>
    <row r="645" spans="1:57" x14ac:dyDescent="0.2">
      <c r="A645">
        <v>1842400750</v>
      </c>
      <c r="B645" t="s">
        <v>684</v>
      </c>
      <c r="C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 t="str">
        <f>""</f>
        <v/>
      </c>
      <c r="AA645">
        <v>0</v>
      </c>
      <c r="AB645" t="str">
        <f>""</f>
        <v/>
      </c>
      <c r="AC645">
        <v>0</v>
      </c>
      <c r="AD645" t="str">
        <f>""</f>
        <v/>
      </c>
      <c r="AE645">
        <v>0</v>
      </c>
      <c r="AF645" t="str">
        <f>""</f>
        <v/>
      </c>
      <c r="AG645">
        <v>0</v>
      </c>
      <c r="AH645" t="str">
        <f>""</f>
        <v/>
      </c>
      <c r="AI645">
        <v>0</v>
      </c>
      <c r="AJ645" t="str">
        <f>""</f>
        <v/>
      </c>
      <c r="AK645">
        <v>0</v>
      </c>
      <c r="AL645" t="str">
        <f>""</f>
        <v/>
      </c>
      <c r="AM645">
        <v>0</v>
      </c>
      <c r="AN645" t="str">
        <f>""</f>
        <v/>
      </c>
      <c r="AO645">
        <v>0</v>
      </c>
      <c r="AP645" t="str">
        <f>""</f>
        <v/>
      </c>
      <c r="AQ645">
        <v>0</v>
      </c>
      <c r="AR645" t="str">
        <f>""</f>
        <v/>
      </c>
      <c r="AS645">
        <v>0</v>
      </c>
      <c r="AT645" t="str">
        <f>""</f>
        <v/>
      </c>
      <c r="AU645" t="s">
        <v>56</v>
      </c>
      <c r="AV645" t="s">
        <v>57</v>
      </c>
      <c r="AW645">
        <v>0</v>
      </c>
      <c r="AX645" t="str">
        <f>""</f>
        <v/>
      </c>
      <c r="AY645">
        <v>2015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</row>
    <row r="646" spans="1:57" x14ac:dyDescent="0.2">
      <c r="A646">
        <v>1843500110</v>
      </c>
      <c r="B646" t="s">
        <v>685</v>
      </c>
      <c r="C646" s="2">
        <v>98000</v>
      </c>
      <c r="D646" s="2"/>
      <c r="E646" s="2"/>
      <c r="F646" s="2"/>
      <c r="G646" s="1">
        <v>97678.399999999994</v>
      </c>
      <c r="H646">
        <v>0</v>
      </c>
      <c r="I646" s="1">
        <v>97678.399999999994</v>
      </c>
      <c r="J646">
        <v>321.60000000000002</v>
      </c>
      <c r="K646">
        <v>99.67</v>
      </c>
      <c r="L646" s="2">
        <v>98000</v>
      </c>
      <c r="M646" s="1">
        <v>97678.399999999994</v>
      </c>
      <c r="N646">
        <v>0</v>
      </c>
      <c r="O646" s="1">
        <v>97678.399999999994</v>
      </c>
      <c r="P646">
        <v>321.60000000000002</v>
      </c>
      <c r="Q646">
        <v>99.67</v>
      </c>
      <c r="R646">
        <v>0</v>
      </c>
      <c r="S646">
        <v>0</v>
      </c>
      <c r="T646">
        <v>0</v>
      </c>
      <c r="U646" s="2">
        <v>98000</v>
      </c>
      <c r="V646">
        <v>321.60000000000002</v>
      </c>
      <c r="W646" s="2">
        <v>98000</v>
      </c>
      <c r="X646">
        <v>321.60000000000002</v>
      </c>
      <c r="Y646">
        <v>460</v>
      </c>
      <c r="Z646" t="s">
        <v>215</v>
      </c>
      <c r="AA646">
        <v>0</v>
      </c>
      <c r="AB646" t="str">
        <f>""</f>
        <v/>
      </c>
      <c r="AC646">
        <v>0</v>
      </c>
      <c r="AD646" t="str">
        <f>""</f>
        <v/>
      </c>
      <c r="AE646">
        <v>0</v>
      </c>
      <c r="AF646" t="str">
        <f>""</f>
        <v/>
      </c>
      <c r="AG646">
        <v>0</v>
      </c>
      <c r="AH646" t="str">
        <f>""</f>
        <v/>
      </c>
      <c r="AI646">
        <v>0</v>
      </c>
      <c r="AJ646" t="str">
        <f>""</f>
        <v/>
      </c>
      <c r="AK646">
        <v>0</v>
      </c>
      <c r="AL646" t="str">
        <f>""</f>
        <v/>
      </c>
      <c r="AM646">
        <v>0</v>
      </c>
      <c r="AN646" t="str">
        <f>""</f>
        <v/>
      </c>
      <c r="AO646">
        <v>0</v>
      </c>
      <c r="AP646" t="str">
        <f>""</f>
        <v/>
      </c>
      <c r="AQ646">
        <v>0</v>
      </c>
      <c r="AR646" t="str">
        <f>""</f>
        <v/>
      </c>
      <c r="AS646">
        <v>0</v>
      </c>
      <c r="AT646" t="str">
        <f>""</f>
        <v/>
      </c>
      <c r="AU646" t="s">
        <v>56</v>
      </c>
      <c r="AV646" t="s">
        <v>57</v>
      </c>
      <c r="AW646">
        <v>0</v>
      </c>
      <c r="AX646" t="str">
        <f>""</f>
        <v/>
      </c>
      <c r="AY646">
        <v>2015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</row>
    <row r="647" spans="1:57" x14ac:dyDescent="0.2">
      <c r="A647">
        <v>1843500750</v>
      </c>
      <c r="B647" t="s">
        <v>686</v>
      </c>
      <c r="C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460</v>
      </c>
      <c r="Z647" t="s">
        <v>215</v>
      </c>
      <c r="AA647">
        <v>0</v>
      </c>
      <c r="AB647" t="str">
        <f>""</f>
        <v/>
      </c>
      <c r="AC647">
        <v>0</v>
      </c>
      <c r="AD647" t="str">
        <f>""</f>
        <v/>
      </c>
      <c r="AE647">
        <v>0</v>
      </c>
      <c r="AF647" t="str">
        <f>""</f>
        <v/>
      </c>
      <c r="AG647">
        <v>0</v>
      </c>
      <c r="AH647" t="str">
        <f>""</f>
        <v/>
      </c>
      <c r="AI647">
        <v>0</v>
      </c>
      <c r="AJ647" t="str">
        <f>""</f>
        <v/>
      </c>
      <c r="AK647">
        <v>0</v>
      </c>
      <c r="AL647" t="str">
        <f>""</f>
        <v/>
      </c>
      <c r="AM647">
        <v>0</v>
      </c>
      <c r="AN647" t="str">
        <f>""</f>
        <v/>
      </c>
      <c r="AO647">
        <v>0</v>
      </c>
      <c r="AP647" t="str">
        <f>""</f>
        <v/>
      </c>
      <c r="AQ647">
        <v>0</v>
      </c>
      <c r="AR647" t="str">
        <f>""</f>
        <v/>
      </c>
      <c r="AS647">
        <v>0</v>
      </c>
      <c r="AT647" t="str">
        <f>""</f>
        <v/>
      </c>
      <c r="AU647" t="s">
        <v>56</v>
      </c>
      <c r="AV647" t="s">
        <v>57</v>
      </c>
      <c r="AW647">
        <v>0</v>
      </c>
      <c r="AX647" t="str">
        <f>""</f>
        <v/>
      </c>
      <c r="AY647">
        <v>2015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</row>
    <row r="648" spans="1:57" x14ac:dyDescent="0.2">
      <c r="A648">
        <v>1843500780</v>
      </c>
      <c r="B648" t="s">
        <v>425</v>
      </c>
      <c r="C648" s="2">
        <v>2000</v>
      </c>
      <c r="D648" s="2"/>
      <c r="E648" s="2"/>
      <c r="F648" s="2"/>
      <c r="G648">
        <v>428</v>
      </c>
      <c r="H648">
        <v>0</v>
      </c>
      <c r="I648">
        <v>428</v>
      </c>
      <c r="J648" s="1">
        <v>1572</v>
      </c>
      <c r="K648">
        <v>21.4</v>
      </c>
      <c r="L648" s="2">
        <v>2000</v>
      </c>
      <c r="M648">
        <v>428</v>
      </c>
      <c r="N648">
        <v>0</v>
      </c>
      <c r="O648">
        <v>428</v>
      </c>
      <c r="P648" s="1">
        <v>1572</v>
      </c>
      <c r="Q648">
        <v>21.4</v>
      </c>
      <c r="R648">
        <v>0</v>
      </c>
      <c r="S648">
        <v>0</v>
      </c>
      <c r="T648">
        <v>0</v>
      </c>
      <c r="U648" s="2">
        <v>2000</v>
      </c>
      <c r="V648" s="1">
        <v>1572</v>
      </c>
      <c r="W648" s="2">
        <v>2000</v>
      </c>
      <c r="X648" s="1">
        <v>1572</v>
      </c>
      <c r="Y648">
        <v>460</v>
      </c>
      <c r="Z648" t="s">
        <v>215</v>
      </c>
      <c r="AA648">
        <v>0</v>
      </c>
      <c r="AB648" t="str">
        <f>""</f>
        <v/>
      </c>
      <c r="AC648">
        <v>0</v>
      </c>
      <c r="AD648" t="str">
        <f>""</f>
        <v/>
      </c>
      <c r="AE648">
        <v>0</v>
      </c>
      <c r="AF648" t="str">
        <f>""</f>
        <v/>
      </c>
      <c r="AG648">
        <v>0</v>
      </c>
      <c r="AH648" t="str">
        <f>""</f>
        <v/>
      </c>
      <c r="AI648">
        <v>0</v>
      </c>
      <c r="AJ648" t="str">
        <f>""</f>
        <v/>
      </c>
      <c r="AK648">
        <v>0</v>
      </c>
      <c r="AL648" t="str">
        <f>""</f>
        <v/>
      </c>
      <c r="AM648">
        <v>0</v>
      </c>
      <c r="AN648" t="str">
        <f>""</f>
        <v/>
      </c>
      <c r="AO648">
        <v>0</v>
      </c>
      <c r="AP648" t="str">
        <f>""</f>
        <v/>
      </c>
      <c r="AQ648">
        <v>0</v>
      </c>
      <c r="AR648" t="str">
        <f>""</f>
        <v/>
      </c>
      <c r="AS648">
        <v>0</v>
      </c>
      <c r="AT648" t="str">
        <f>""</f>
        <v/>
      </c>
      <c r="AU648" t="s">
        <v>56</v>
      </c>
      <c r="AV648" t="s">
        <v>57</v>
      </c>
      <c r="AW648">
        <v>0</v>
      </c>
      <c r="AX648" t="str">
        <f>""</f>
        <v/>
      </c>
      <c r="AY648">
        <v>2015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</row>
    <row r="649" spans="1:57" x14ac:dyDescent="0.2">
      <c r="A649">
        <v>1843500840</v>
      </c>
      <c r="B649" t="s">
        <v>687</v>
      </c>
      <c r="C649" s="2">
        <v>628000</v>
      </c>
      <c r="D649" s="2"/>
      <c r="E649" s="2"/>
      <c r="F649" s="2"/>
      <c r="G649" s="1">
        <v>681192.61</v>
      </c>
      <c r="H649" s="1">
        <v>41666</v>
      </c>
      <c r="I649" s="1">
        <v>722858.61</v>
      </c>
      <c r="J649" s="1">
        <v>-94858.61</v>
      </c>
      <c r="K649">
        <v>115.1</v>
      </c>
      <c r="L649" s="2">
        <v>628000</v>
      </c>
      <c r="M649" s="1">
        <v>681192.61</v>
      </c>
      <c r="N649" s="1">
        <v>41666</v>
      </c>
      <c r="O649" s="1">
        <v>722858.61</v>
      </c>
      <c r="P649" s="1">
        <v>-94858.61</v>
      </c>
      <c r="Q649">
        <v>115.1</v>
      </c>
      <c r="R649">
        <v>0</v>
      </c>
      <c r="S649">
        <v>0</v>
      </c>
      <c r="T649">
        <v>0</v>
      </c>
      <c r="U649" s="2">
        <v>628000</v>
      </c>
      <c r="V649" s="1">
        <v>-94858.61</v>
      </c>
      <c r="W649" s="2">
        <v>628000</v>
      </c>
      <c r="X649" s="1">
        <v>-94858.61</v>
      </c>
      <c r="Y649">
        <v>460</v>
      </c>
      <c r="Z649" t="s">
        <v>215</v>
      </c>
      <c r="AA649">
        <v>0</v>
      </c>
      <c r="AB649" t="str">
        <f>""</f>
        <v/>
      </c>
      <c r="AC649">
        <v>0</v>
      </c>
      <c r="AD649" t="str">
        <f>""</f>
        <v/>
      </c>
      <c r="AE649">
        <v>0</v>
      </c>
      <c r="AF649" t="str">
        <f>""</f>
        <v/>
      </c>
      <c r="AG649">
        <v>0</v>
      </c>
      <c r="AH649" t="str">
        <f>""</f>
        <v/>
      </c>
      <c r="AI649">
        <v>0</v>
      </c>
      <c r="AJ649" t="str">
        <f>""</f>
        <v/>
      </c>
      <c r="AK649">
        <v>0</v>
      </c>
      <c r="AL649" t="str">
        <f>""</f>
        <v/>
      </c>
      <c r="AM649">
        <v>0</v>
      </c>
      <c r="AN649" t="str">
        <f>""</f>
        <v/>
      </c>
      <c r="AO649">
        <v>0</v>
      </c>
      <c r="AP649" t="str">
        <f>""</f>
        <v/>
      </c>
      <c r="AQ649">
        <v>0</v>
      </c>
      <c r="AR649" t="str">
        <f>""</f>
        <v/>
      </c>
      <c r="AS649">
        <v>0</v>
      </c>
      <c r="AT649" t="str">
        <f>""</f>
        <v/>
      </c>
      <c r="AU649" t="s">
        <v>56</v>
      </c>
      <c r="AV649" t="s">
        <v>57</v>
      </c>
      <c r="AW649">
        <v>0</v>
      </c>
      <c r="AX649" t="str">
        <f>""</f>
        <v/>
      </c>
      <c r="AY649">
        <v>2015</v>
      </c>
      <c r="AZ649">
        <v>0</v>
      </c>
      <c r="BA649">
        <v>0</v>
      </c>
      <c r="BB649">
        <v>41666</v>
      </c>
      <c r="BC649">
        <v>0</v>
      </c>
      <c r="BD649">
        <v>0</v>
      </c>
      <c r="BE649">
        <v>0</v>
      </c>
    </row>
    <row r="650" spans="1:57" x14ac:dyDescent="0.2">
      <c r="A650">
        <v>1843800780</v>
      </c>
      <c r="B650" t="s">
        <v>688</v>
      </c>
      <c r="C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 t="str">
        <f>""</f>
        <v/>
      </c>
      <c r="AA650">
        <v>0</v>
      </c>
      <c r="AB650" t="str">
        <f>""</f>
        <v/>
      </c>
      <c r="AC650">
        <v>0</v>
      </c>
      <c r="AD650" t="str">
        <f>""</f>
        <v/>
      </c>
      <c r="AE650">
        <v>0</v>
      </c>
      <c r="AF650" t="str">
        <f>""</f>
        <v/>
      </c>
      <c r="AG650">
        <v>0</v>
      </c>
      <c r="AH650" t="str">
        <f>""</f>
        <v/>
      </c>
      <c r="AI650">
        <v>0</v>
      </c>
      <c r="AJ650" t="str">
        <f>""</f>
        <v/>
      </c>
      <c r="AK650">
        <v>0</v>
      </c>
      <c r="AL650" t="str">
        <f>""</f>
        <v/>
      </c>
      <c r="AM650">
        <v>0</v>
      </c>
      <c r="AN650" t="str">
        <f>""</f>
        <v/>
      </c>
      <c r="AO650">
        <v>0</v>
      </c>
      <c r="AP650" t="str">
        <f>""</f>
        <v/>
      </c>
      <c r="AQ650">
        <v>0</v>
      </c>
      <c r="AR650" t="str">
        <f>""</f>
        <v/>
      </c>
      <c r="AS650">
        <v>0</v>
      </c>
      <c r="AT650" t="str">
        <f>""</f>
        <v/>
      </c>
      <c r="AU650" t="s">
        <v>56</v>
      </c>
      <c r="AV650" t="s">
        <v>57</v>
      </c>
      <c r="AW650">
        <v>0</v>
      </c>
      <c r="AX650" t="str">
        <f>""</f>
        <v/>
      </c>
      <c r="AY650">
        <v>2015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</row>
    <row r="651" spans="1:57" x14ac:dyDescent="0.2">
      <c r="A651">
        <v>1843800840</v>
      </c>
      <c r="B651" t="s">
        <v>689</v>
      </c>
      <c r="C651" s="2">
        <v>2040000</v>
      </c>
      <c r="D651" s="2"/>
      <c r="E651" s="2"/>
      <c r="F651" s="2"/>
      <c r="G651" s="1">
        <v>2154375</v>
      </c>
      <c r="H651" s="1">
        <v>1500</v>
      </c>
      <c r="I651" s="1">
        <v>2155875</v>
      </c>
      <c r="J651" s="1">
        <v>-115875</v>
      </c>
      <c r="K651">
        <v>105.68</v>
      </c>
      <c r="L651" s="2">
        <v>2040000</v>
      </c>
      <c r="M651" s="1">
        <v>2154375</v>
      </c>
      <c r="N651" s="1">
        <v>1500</v>
      </c>
      <c r="O651" s="1">
        <v>2155875</v>
      </c>
      <c r="P651" s="1">
        <v>-115875</v>
      </c>
      <c r="Q651">
        <v>105.68</v>
      </c>
      <c r="R651">
        <v>0</v>
      </c>
      <c r="S651">
        <v>0</v>
      </c>
      <c r="T651">
        <v>0</v>
      </c>
      <c r="U651" s="2">
        <v>2040000</v>
      </c>
      <c r="V651" s="1">
        <v>-115875</v>
      </c>
      <c r="W651" s="2">
        <v>2040000</v>
      </c>
      <c r="X651" s="1">
        <v>-115875</v>
      </c>
      <c r="Y651">
        <v>460</v>
      </c>
      <c r="Z651" t="s">
        <v>215</v>
      </c>
      <c r="AA651">
        <v>0</v>
      </c>
      <c r="AB651" t="str">
        <f>""</f>
        <v/>
      </c>
      <c r="AC651">
        <v>0</v>
      </c>
      <c r="AD651" t="str">
        <f>""</f>
        <v/>
      </c>
      <c r="AE651">
        <v>0</v>
      </c>
      <c r="AF651" t="str">
        <f>""</f>
        <v/>
      </c>
      <c r="AG651">
        <v>0</v>
      </c>
      <c r="AH651" t="str">
        <f>""</f>
        <v/>
      </c>
      <c r="AI651">
        <v>0</v>
      </c>
      <c r="AJ651" t="str">
        <f>""</f>
        <v/>
      </c>
      <c r="AK651">
        <v>0</v>
      </c>
      <c r="AL651" t="str">
        <f>""</f>
        <v/>
      </c>
      <c r="AM651">
        <v>0</v>
      </c>
      <c r="AN651" t="str">
        <f>""</f>
        <v/>
      </c>
      <c r="AO651">
        <v>0</v>
      </c>
      <c r="AP651" t="str">
        <f>""</f>
        <v/>
      </c>
      <c r="AQ651">
        <v>0</v>
      </c>
      <c r="AR651" t="str">
        <f>""</f>
        <v/>
      </c>
      <c r="AS651">
        <v>0</v>
      </c>
      <c r="AT651" t="str">
        <f>""</f>
        <v/>
      </c>
      <c r="AU651" t="s">
        <v>56</v>
      </c>
      <c r="AV651" t="s">
        <v>57</v>
      </c>
      <c r="AW651">
        <v>0</v>
      </c>
      <c r="AX651" t="str">
        <f>""</f>
        <v/>
      </c>
      <c r="AY651">
        <v>2015</v>
      </c>
      <c r="AZ651">
        <v>0</v>
      </c>
      <c r="BA651">
        <v>0</v>
      </c>
      <c r="BB651">
        <v>1500</v>
      </c>
      <c r="BC651">
        <v>0</v>
      </c>
      <c r="BD651">
        <v>0</v>
      </c>
      <c r="BE651">
        <v>0</v>
      </c>
    </row>
    <row r="652" spans="1:57" x14ac:dyDescent="0.2">
      <c r="A652">
        <v>1843801780</v>
      </c>
      <c r="B652" t="s">
        <v>305</v>
      </c>
      <c r="C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 t="str">
        <f>""</f>
        <v/>
      </c>
      <c r="AA652">
        <v>0</v>
      </c>
      <c r="AB652" t="str">
        <f>""</f>
        <v/>
      </c>
      <c r="AC652">
        <v>0</v>
      </c>
      <c r="AD652" t="str">
        <f>""</f>
        <v/>
      </c>
      <c r="AE652">
        <v>0</v>
      </c>
      <c r="AF652" t="str">
        <f>""</f>
        <v/>
      </c>
      <c r="AG652">
        <v>0</v>
      </c>
      <c r="AH652" t="str">
        <f>""</f>
        <v/>
      </c>
      <c r="AI652">
        <v>0</v>
      </c>
      <c r="AJ652" t="str">
        <f>""</f>
        <v/>
      </c>
      <c r="AK652">
        <v>0</v>
      </c>
      <c r="AL652" t="str">
        <f>""</f>
        <v/>
      </c>
      <c r="AM652">
        <v>0</v>
      </c>
      <c r="AN652" t="str">
        <f>""</f>
        <v/>
      </c>
      <c r="AO652">
        <v>0</v>
      </c>
      <c r="AP652" t="str">
        <f>""</f>
        <v/>
      </c>
      <c r="AQ652">
        <v>0</v>
      </c>
      <c r="AR652" t="str">
        <f>""</f>
        <v/>
      </c>
      <c r="AS652">
        <v>0</v>
      </c>
      <c r="AT652" t="str">
        <f>""</f>
        <v/>
      </c>
      <c r="AU652" t="s">
        <v>56</v>
      </c>
      <c r="AV652" t="s">
        <v>57</v>
      </c>
      <c r="AW652">
        <v>0</v>
      </c>
      <c r="AX652" t="str">
        <f>""</f>
        <v/>
      </c>
      <c r="AY652">
        <v>2015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</row>
    <row r="653" spans="1:57" x14ac:dyDescent="0.2">
      <c r="A653">
        <v>1843900110</v>
      </c>
      <c r="B653" t="s">
        <v>690</v>
      </c>
      <c r="C653" s="2">
        <v>481000</v>
      </c>
      <c r="D653" s="2"/>
      <c r="E653" s="2"/>
      <c r="F653" s="2"/>
      <c r="G653" s="1">
        <v>475897.76</v>
      </c>
      <c r="H653">
        <v>0</v>
      </c>
      <c r="I653" s="1">
        <v>475897.76</v>
      </c>
      <c r="J653" s="1">
        <v>5102.24</v>
      </c>
      <c r="K653">
        <v>98.93</v>
      </c>
      <c r="L653" s="2">
        <v>481000</v>
      </c>
      <c r="M653" s="1">
        <v>475897.76</v>
      </c>
      <c r="N653">
        <v>0</v>
      </c>
      <c r="O653" s="1">
        <v>475897.76</v>
      </c>
      <c r="P653" s="1">
        <v>5102.24</v>
      </c>
      <c r="Q653">
        <v>98.93</v>
      </c>
      <c r="R653">
        <v>0</v>
      </c>
      <c r="S653">
        <v>0</v>
      </c>
      <c r="T653">
        <v>0</v>
      </c>
      <c r="U653" s="2">
        <v>481000</v>
      </c>
      <c r="V653" s="1">
        <v>5102.24</v>
      </c>
      <c r="W653" s="2">
        <v>481000</v>
      </c>
      <c r="X653" s="1">
        <v>5102.24</v>
      </c>
      <c r="Y653">
        <v>460</v>
      </c>
      <c r="Z653" t="s">
        <v>215</v>
      </c>
      <c r="AA653">
        <v>0</v>
      </c>
      <c r="AB653" t="str">
        <f>""</f>
        <v/>
      </c>
      <c r="AC653">
        <v>0</v>
      </c>
      <c r="AD653" t="str">
        <f>""</f>
        <v/>
      </c>
      <c r="AE653">
        <v>0</v>
      </c>
      <c r="AF653" t="str">
        <f>""</f>
        <v/>
      </c>
      <c r="AG653">
        <v>0</v>
      </c>
      <c r="AH653" t="str">
        <f>""</f>
        <v/>
      </c>
      <c r="AI653">
        <v>0</v>
      </c>
      <c r="AJ653" t="str">
        <f>""</f>
        <v/>
      </c>
      <c r="AK653">
        <v>0</v>
      </c>
      <c r="AL653" t="str">
        <f>""</f>
        <v/>
      </c>
      <c r="AM653">
        <v>0</v>
      </c>
      <c r="AN653" t="str">
        <f>""</f>
        <v/>
      </c>
      <c r="AO653">
        <v>0</v>
      </c>
      <c r="AP653" t="str">
        <f>""</f>
        <v/>
      </c>
      <c r="AQ653">
        <v>0</v>
      </c>
      <c r="AR653" t="str">
        <f>""</f>
        <v/>
      </c>
      <c r="AS653">
        <v>0</v>
      </c>
      <c r="AT653" t="str">
        <f>""</f>
        <v/>
      </c>
      <c r="AU653" t="s">
        <v>56</v>
      </c>
      <c r="AV653" t="s">
        <v>57</v>
      </c>
      <c r="AW653">
        <v>0</v>
      </c>
      <c r="AX653" t="str">
        <f>""</f>
        <v/>
      </c>
      <c r="AY653">
        <v>2015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</row>
    <row r="654" spans="1:57" x14ac:dyDescent="0.2">
      <c r="A654">
        <v>1843900750</v>
      </c>
      <c r="B654" t="s">
        <v>691</v>
      </c>
      <c r="C654" s="2">
        <v>1311000</v>
      </c>
      <c r="D654" s="2"/>
      <c r="E654" s="2"/>
      <c r="F654" s="2"/>
      <c r="G654" s="1">
        <v>1152200</v>
      </c>
      <c r="H654">
        <v>0</v>
      </c>
      <c r="I654" s="1">
        <v>1152200</v>
      </c>
      <c r="J654" s="1">
        <v>158800</v>
      </c>
      <c r="K654">
        <v>87.88</v>
      </c>
      <c r="L654" s="2">
        <v>1311000</v>
      </c>
      <c r="M654" s="1">
        <v>1152200</v>
      </c>
      <c r="N654">
        <v>0</v>
      </c>
      <c r="O654" s="1">
        <v>1152200</v>
      </c>
      <c r="P654" s="1">
        <v>158800</v>
      </c>
      <c r="Q654">
        <v>87.88</v>
      </c>
      <c r="R654">
        <v>0</v>
      </c>
      <c r="S654">
        <v>0</v>
      </c>
      <c r="T654">
        <v>0</v>
      </c>
      <c r="U654" s="2">
        <v>1311000</v>
      </c>
      <c r="V654" s="1">
        <v>158800</v>
      </c>
      <c r="W654" s="2">
        <v>1311000</v>
      </c>
      <c r="X654" s="1">
        <v>158800</v>
      </c>
      <c r="Y654">
        <v>0</v>
      </c>
      <c r="Z654" t="str">
        <f>""</f>
        <v/>
      </c>
      <c r="AA654">
        <v>0</v>
      </c>
      <c r="AB654" t="str">
        <f>""</f>
        <v/>
      </c>
      <c r="AC654">
        <v>0</v>
      </c>
      <c r="AD654" t="str">
        <f>""</f>
        <v/>
      </c>
      <c r="AE654">
        <v>0</v>
      </c>
      <c r="AF654" t="str">
        <f>""</f>
        <v/>
      </c>
      <c r="AG654">
        <v>0</v>
      </c>
      <c r="AH654" t="str">
        <f>""</f>
        <v/>
      </c>
      <c r="AI654">
        <v>0</v>
      </c>
      <c r="AJ654" t="str">
        <f>""</f>
        <v/>
      </c>
      <c r="AK654">
        <v>0</v>
      </c>
      <c r="AL654" t="str">
        <f>""</f>
        <v/>
      </c>
      <c r="AM654">
        <v>0</v>
      </c>
      <c r="AN654" t="str">
        <f>""</f>
        <v/>
      </c>
      <c r="AO654">
        <v>0</v>
      </c>
      <c r="AP654" t="str">
        <f>""</f>
        <v/>
      </c>
      <c r="AQ654">
        <v>0</v>
      </c>
      <c r="AR654" t="str">
        <f>""</f>
        <v/>
      </c>
      <c r="AS654">
        <v>0</v>
      </c>
      <c r="AT654" t="str">
        <f>""</f>
        <v/>
      </c>
      <c r="AU654" t="s">
        <v>56</v>
      </c>
      <c r="AV654" t="s">
        <v>57</v>
      </c>
      <c r="AW654">
        <v>0</v>
      </c>
      <c r="AX654" t="str">
        <f>""</f>
        <v/>
      </c>
      <c r="AY654">
        <v>2015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</row>
    <row r="655" spans="1:57" x14ac:dyDescent="0.2">
      <c r="A655">
        <v>1843900780</v>
      </c>
      <c r="B655" t="s">
        <v>692</v>
      </c>
      <c r="C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460</v>
      </c>
      <c r="Z655" t="s">
        <v>215</v>
      </c>
      <c r="AA655">
        <v>0</v>
      </c>
      <c r="AB655" t="str">
        <f>""</f>
        <v/>
      </c>
      <c r="AC655">
        <v>0</v>
      </c>
      <c r="AD655" t="str">
        <f>""</f>
        <v/>
      </c>
      <c r="AE655">
        <v>0</v>
      </c>
      <c r="AF655" t="str">
        <f>""</f>
        <v/>
      </c>
      <c r="AG655">
        <v>0</v>
      </c>
      <c r="AH655" t="str">
        <f>""</f>
        <v/>
      </c>
      <c r="AI655">
        <v>0</v>
      </c>
      <c r="AJ655" t="str">
        <f>""</f>
        <v/>
      </c>
      <c r="AK655">
        <v>0</v>
      </c>
      <c r="AL655" t="str">
        <f>""</f>
        <v/>
      </c>
      <c r="AM655">
        <v>0</v>
      </c>
      <c r="AN655" t="str">
        <f>""</f>
        <v/>
      </c>
      <c r="AO655">
        <v>0</v>
      </c>
      <c r="AP655" t="str">
        <f>""</f>
        <v/>
      </c>
      <c r="AQ655">
        <v>0</v>
      </c>
      <c r="AR655" t="str">
        <f>""</f>
        <v/>
      </c>
      <c r="AS655">
        <v>0</v>
      </c>
      <c r="AT655" t="str">
        <f>""</f>
        <v/>
      </c>
      <c r="AU655" t="s">
        <v>56</v>
      </c>
      <c r="AV655" t="s">
        <v>57</v>
      </c>
      <c r="AW655">
        <v>0</v>
      </c>
      <c r="AX655" t="str">
        <f>""</f>
        <v/>
      </c>
      <c r="AY655">
        <v>2015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</row>
    <row r="656" spans="1:57" x14ac:dyDescent="0.2">
      <c r="A656">
        <v>1843900840</v>
      </c>
      <c r="B656" t="s">
        <v>693</v>
      </c>
      <c r="C656" s="2">
        <v>1433000</v>
      </c>
      <c r="D656" s="2"/>
      <c r="E656" s="2"/>
      <c r="F656" s="2"/>
      <c r="G656" s="1">
        <v>1554717</v>
      </c>
      <c r="H656">
        <v>0</v>
      </c>
      <c r="I656" s="1">
        <v>1554717</v>
      </c>
      <c r="J656" s="1">
        <v>-121717</v>
      </c>
      <c r="K656">
        <v>108.49</v>
      </c>
      <c r="L656" s="2">
        <v>1433000</v>
      </c>
      <c r="M656" s="1">
        <v>1554717</v>
      </c>
      <c r="N656">
        <v>0</v>
      </c>
      <c r="O656" s="1">
        <v>1554717</v>
      </c>
      <c r="P656" s="1">
        <v>-121717</v>
      </c>
      <c r="Q656">
        <v>108.49</v>
      </c>
      <c r="R656">
        <v>0</v>
      </c>
      <c r="S656">
        <v>0</v>
      </c>
      <c r="T656">
        <v>0</v>
      </c>
      <c r="U656" s="2">
        <v>1433000</v>
      </c>
      <c r="V656" s="1">
        <v>-121717</v>
      </c>
      <c r="W656" s="2">
        <v>1433000</v>
      </c>
      <c r="X656" s="1">
        <v>-121717</v>
      </c>
      <c r="Y656">
        <v>460</v>
      </c>
      <c r="Z656" t="s">
        <v>215</v>
      </c>
      <c r="AA656">
        <v>0</v>
      </c>
      <c r="AB656" t="str">
        <f>""</f>
        <v/>
      </c>
      <c r="AC656">
        <v>0</v>
      </c>
      <c r="AD656" t="str">
        <f>""</f>
        <v/>
      </c>
      <c r="AE656">
        <v>0</v>
      </c>
      <c r="AF656" t="str">
        <f>""</f>
        <v/>
      </c>
      <c r="AG656">
        <v>0</v>
      </c>
      <c r="AH656" t="str">
        <f>""</f>
        <v/>
      </c>
      <c r="AI656">
        <v>0</v>
      </c>
      <c r="AJ656" t="str">
        <f>""</f>
        <v/>
      </c>
      <c r="AK656">
        <v>0</v>
      </c>
      <c r="AL656" t="str">
        <f>""</f>
        <v/>
      </c>
      <c r="AM656">
        <v>0</v>
      </c>
      <c r="AN656" t="str">
        <f>""</f>
        <v/>
      </c>
      <c r="AO656">
        <v>0</v>
      </c>
      <c r="AP656" t="str">
        <f>""</f>
        <v/>
      </c>
      <c r="AQ656">
        <v>0</v>
      </c>
      <c r="AR656" t="str">
        <f>""</f>
        <v/>
      </c>
      <c r="AS656">
        <v>0</v>
      </c>
      <c r="AT656" t="str">
        <f>""</f>
        <v/>
      </c>
      <c r="AU656" t="s">
        <v>56</v>
      </c>
      <c r="AV656" t="s">
        <v>57</v>
      </c>
      <c r="AW656">
        <v>0</v>
      </c>
      <c r="AX656" t="str">
        <f>""</f>
        <v/>
      </c>
      <c r="AY656">
        <v>2015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</row>
    <row r="657" spans="1:57" x14ac:dyDescent="0.2">
      <c r="A657">
        <v>1844000810</v>
      </c>
      <c r="B657" t="s">
        <v>694</v>
      </c>
      <c r="C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460</v>
      </c>
      <c r="Z657" t="s">
        <v>215</v>
      </c>
      <c r="AA657">
        <v>0</v>
      </c>
      <c r="AB657" t="str">
        <f>""</f>
        <v/>
      </c>
      <c r="AC657">
        <v>0</v>
      </c>
      <c r="AD657" t="str">
        <f>""</f>
        <v/>
      </c>
      <c r="AE657">
        <v>0</v>
      </c>
      <c r="AF657" t="str">
        <f>""</f>
        <v/>
      </c>
      <c r="AG657">
        <v>0</v>
      </c>
      <c r="AH657" t="str">
        <f>""</f>
        <v/>
      </c>
      <c r="AI657">
        <v>0</v>
      </c>
      <c r="AJ657" t="str">
        <f>""</f>
        <v/>
      </c>
      <c r="AK657">
        <v>0</v>
      </c>
      <c r="AL657" t="str">
        <f>""</f>
        <v/>
      </c>
      <c r="AM657">
        <v>0</v>
      </c>
      <c r="AN657" t="str">
        <f>""</f>
        <v/>
      </c>
      <c r="AO657">
        <v>0</v>
      </c>
      <c r="AP657" t="str">
        <f>""</f>
        <v/>
      </c>
      <c r="AQ657">
        <v>0</v>
      </c>
      <c r="AR657" t="str">
        <f>""</f>
        <v/>
      </c>
      <c r="AS657">
        <v>0</v>
      </c>
      <c r="AT657" t="str">
        <f>""</f>
        <v/>
      </c>
      <c r="AU657" t="s">
        <v>56</v>
      </c>
      <c r="AV657" t="s">
        <v>57</v>
      </c>
      <c r="AW657">
        <v>0</v>
      </c>
      <c r="AX657" t="str">
        <f>""</f>
        <v/>
      </c>
      <c r="AY657">
        <v>2015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</row>
    <row r="658" spans="1:57" x14ac:dyDescent="0.2">
      <c r="A658">
        <v>1844300840</v>
      </c>
      <c r="B658" t="s">
        <v>695</v>
      </c>
      <c r="C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460</v>
      </c>
      <c r="Z658" t="s">
        <v>215</v>
      </c>
      <c r="AA658">
        <v>0</v>
      </c>
      <c r="AB658" t="str">
        <f>""</f>
        <v/>
      </c>
      <c r="AC658">
        <v>0</v>
      </c>
      <c r="AD658" t="str">
        <f>""</f>
        <v/>
      </c>
      <c r="AE658">
        <v>0</v>
      </c>
      <c r="AF658" t="str">
        <f>""</f>
        <v/>
      </c>
      <c r="AG658">
        <v>0</v>
      </c>
      <c r="AH658" t="str">
        <f>""</f>
        <v/>
      </c>
      <c r="AI658">
        <v>0</v>
      </c>
      <c r="AJ658" t="str">
        <f>""</f>
        <v/>
      </c>
      <c r="AK658">
        <v>0</v>
      </c>
      <c r="AL658" t="str">
        <f>""</f>
        <v/>
      </c>
      <c r="AM658">
        <v>0</v>
      </c>
      <c r="AN658" t="str">
        <f>""</f>
        <v/>
      </c>
      <c r="AO658">
        <v>0</v>
      </c>
      <c r="AP658" t="str">
        <f>""</f>
        <v/>
      </c>
      <c r="AQ658">
        <v>0</v>
      </c>
      <c r="AR658" t="str">
        <f>""</f>
        <v/>
      </c>
      <c r="AS658">
        <v>0</v>
      </c>
      <c r="AT658" t="str">
        <f>""</f>
        <v/>
      </c>
      <c r="AU658" t="s">
        <v>56</v>
      </c>
      <c r="AV658" t="s">
        <v>57</v>
      </c>
      <c r="AW658">
        <v>0</v>
      </c>
      <c r="AX658" t="str">
        <f>""</f>
        <v/>
      </c>
      <c r="AY658">
        <v>2015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</row>
    <row r="659" spans="1:57" x14ac:dyDescent="0.2">
      <c r="A659">
        <v>1844400540</v>
      </c>
      <c r="B659" t="s">
        <v>696</v>
      </c>
      <c r="C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460</v>
      </c>
      <c r="Z659" t="s">
        <v>215</v>
      </c>
      <c r="AA659">
        <v>0</v>
      </c>
      <c r="AB659" t="str">
        <f>""</f>
        <v/>
      </c>
      <c r="AC659">
        <v>0</v>
      </c>
      <c r="AD659" t="str">
        <f>""</f>
        <v/>
      </c>
      <c r="AE659">
        <v>0</v>
      </c>
      <c r="AF659" t="str">
        <f>""</f>
        <v/>
      </c>
      <c r="AG659">
        <v>0</v>
      </c>
      <c r="AH659" t="str">
        <f>""</f>
        <v/>
      </c>
      <c r="AI659">
        <v>0</v>
      </c>
      <c r="AJ659" t="str">
        <f>""</f>
        <v/>
      </c>
      <c r="AK659">
        <v>0</v>
      </c>
      <c r="AL659" t="str">
        <f>""</f>
        <v/>
      </c>
      <c r="AM659">
        <v>0</v>
      </c>
      <c r="AN659" t="str">
        <f>""</f>
        <v/>
      </c>
      <c r="AO659">
        <v>0</v>
      </c>
      <c r="AP659" t="str">
        <f>""</f>
        <v/>
      </c>
      <c r="AQ659">
        <v>0</v>
      </c>
      <c r="AR659" t="str">
        <f>""</f>
        <v/>
      </c>
      <c r="AS659">
        <v>0</v>
      </c>
      <c r="AT659" t="str">
        <f>""</f>
        <v/>
      </c>
      <c r="AU659" t="s">
        <v>56</v>
      </c>
      <c r="AV659" t="s">
        <v>57</v>
      </c>
      <c r="AW659">
        <v>0</v>
      </c>
      <c r="AX659" t="str">
        <f>""</f>
        <v/>
      </c>
      <c r="AY659">
        <v>2015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</row>
    <row r="660" spans="1:57" x14ac:dyDescent="0.2">
      <c r="A660">
        <v>1844400780</v>
      </c>
      <c r="B660" t="s">
        <v>697</v>
      </c>
      <c r="C660" s="2">
        <v>50000</v>
      </c>
      <c r="D660" s="2"/>
      <c r="E660" s="2"/>
      <c r="F660" s="2"/>
      <c r="G660" s="1">
        <v>118375.9</v>
      </c>
      <c r="H660">
        <v>0</v>
      </c>
      <c r="I660" s="1">
        <v>118375.9</v>
      </c>
      <c r="J660" s="1">
        <v>-68375.899999999994</v>
      </c>
      <c r="K660">
        <v>236.75</v>
      </c>
      <c r="L660" s="2">
        <v>50000</v>
      </c>
      <c r="M660" s="1">
        <v>118375.9</v>
      </c>
      <c r="N660">
        <v>0</v>
      </c>
      <c r="O660" s="1">
        <v>118375.9</v>
      </c>
      <c r="P660" s="1">
        <v>-68375.899999999994</v>
      </c>
      <c r="Q660">
        <v>236.75</v>
      </c>
      <c r="R660">
        <v>0</v>
      </c>
      <c r="S660">
        <v>0</v>
      </c>
      <c r="T660">
        <v>0</v>
      </c>
      <c r="U660" s="2">
        <v>50000</v>
      </c>
      <c r="V660" s="1">
        <v>-68375.899999999994</v>
      </c>
      <c r="W660" s="2">
        <v>50000</v>
      </c>
      <c r="X660" s="1">
        <v>-68375.899999999994</v>
      </c>
      <c r="Y660">
        <v>460</v>
      </c>
      <c r="Z660" t="s">
        <v>215</v>
      </c>
      <c r="AA660">
        <v>0</v>
      </c>
      <c r="AB660" t="str">
        <f>""</f>
        <v/>
      </c>
      <c r="AC660">
        <v>0</v>
      </c>
      <c r="AD660" t="str">
        <f>""</f>
        <v/>
      </c>
      <c r="AE660">
        <v>0</v>
      </c>
      <c r="AF660" t="str">
        <f>""</f>
        <v/>
      </c>
      <c r="AG660">
        <v>0</v>
      </c>
      <c r="AH660" t="str">
        <f>""</f>
        <v/>
      </c>
      <c r="AI660">
        <v>0</v>
      </c>
      <c r="AJ660" t="str">
        <f>""</f>
        <v/>
      </c>
      <c r="AK660">
        <v>0</v>
      </c>
      <c r="AL660" t="str">
        <f>""</f>
        <v/>
      </c>
      <c r="AM660">
        <v>0</v>
      </c>
      <c r="AN660" t="str">
        <f>""</f>
        <v/>
      </c>
      <c r="AO660">
        <v>0</v>
      </c>
      <c r="AP660" t="str">
        <f>""</f>
        <v/>
      </c>
      <c r="AQ660">
        <v>0</v>
      </c>
      <c r="AR660" t="str">
        <f>""</f>
        <v/>
      </c>
      <c r="AS660">
        <v>0</v>
      </c>
      <c r="AT660" t="str">
        <f>""</f>
        <v/>
      </c>
      <c r="AU660" t="s">
        <v>56</v>
      </c>
      <c r="AV660" t="s">
        <v>57</v>
      </c>
      <c r="AW660">
        <v>0</v>
      </c>
      <c r="AX660" t="str">
        <f>""</f>
        <v/>
      </c>
      <c r="AY660">
        <v>2015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</row>
    <row r="661" spans="1:57" x14ac:dyDescent="0.2">
      <c r="A661">
        <v>1844400840</v>
      </c>
      <c r="B661" t="s">
        <v>698</v>
      </c>
      <c r="C661" s="2">
        <v>154000</v>
      </c>
      <c r="D661" s="2"/>
      <c r="E661" s="2"/>
      <c r="F661" s="2"/>
      <c r="G661" s="1">
        <v>132146</v>
      </c>
      <c r="H661" s="1">
        <v>12091</v>
      </c>
      <c r="I661" s="1">
        <v>144237</v>
      </c>
      <c r="J661" s="1">
        <v>9763</v>
      </c>
      <c r="K661">
        <v>93.66</v>
      </c>
      <c r="L661" s="2">
        <v>154000</v>
      </c>
      <c r="M661" s="1">
        <v>132146</v>
      </c>
      <c r="N661" s="1">
        <v>12091</v>
      </c>
      <c r="O661" s="1">
        <v>144237</v>
      </c>
      <c r="P661" s="1">
        <v>9763</v>
      </c>
      <c r="Q661">
        <v>93.66</v>
      </c>
      <c r="R661">
        <v>0</v>
      </c>
      <c r="S661">
        <v>0</v>
      </c>
      <c r="T661">
        <v>0</v>
      </c>
      <c r="U661" s="2">
        <v>154000</v>
      </c>
      <c r="V661" s="1">
        <v>9763</v>
      </c>
      <c r="W661" s="2">
        <v>154000</v>
      </c>
      <c r="X661" s="1">
        <v>9763</v>
      </c>
      <c r="Y661">
        <v>460</v>
      </c>
      <c r="Z661" t="s">
        <v>215</v>
      </c>
      <c r="AA661">
        <v>0</v>
      </c>
      <c r="AB661" t="str">
        <f>""</f>
        <v/>
      </c>
      <c r="AC661">
        <v>0</v>
      </c>
      <c r="AD661" t="str">
        <f>""</f>
        <v/>
      </c>
      <c r="AE661">
        <v>0</v>
      </c>
      <c r="AF661" t="str">
        <f>""</f>
        <v/>
      </c>
      <c r="AG661">
        <v>0</v>
      </c>
      <c r="AH661" t="str">
        <f>""</f>
        <v/>
      </c>
      <c r="AI661">
        <v>0</v>
      </c>
      <c r="AJ661" t="str">
        <f>""</f>
        <v/>
      </c>
      <c r="AK661">
        <v>0</v>
      </c>
      <c r="AL661" t="str">
        <f>""</f>
        <v/>
      </c>
      <c r="AM661">
        <v>0</v>
      </c>
      <c r="AN661" t="str">
        <f>""</f>
        <v/>
      </c>
      <c r="AO661">
        <v>0</v>
      </c>
      <c r="AP661" t="str">
        <f>""</f>
        <v/>
      </c>
      <c r="AQ661">
        <v>0</v>
      </c>
      <c r="AR661" t="str">
        <f>""</f>
        <v/>
      </c>
      <c r="AS661">
        <v>0</v>
      </c>
      <c r="AT661" t="str">
        <f>""</f>
        <v/>
      </c>
      <c r="AU661" t="s">
        <v>56</v>
      </c>
      <c r="AV661" t="s">
        <v>57</v>
      </c>
      <c r="AW661">
        <v>0</v>
      </c>
      <c r="AX661" t="str">
        <f>""</f>
        <v/>
      </c>
      <c r="AY661">
        <v>2015</v>
      </c>
      <c r="AZ661">
        <v>0</v>
      </c>
      <c r="BA661">
        <v>0</v>
      </c>
      <c r="BB661">
        <v>12091</v>
      </c>
      <c r="BC661">
        <v>0</v>
      </c>
      <c r="BD661">
        <v>0</v>
      </c>
      <c r="BE661">
        <v>0</v>
      </c>
    </row>
    <row r="662" spans="1:57" x14ac:dyDescent="0.2">
      <c r="A662">
        <v>1844500840</v>
      </c>
      <c r="B662" t="s">
        <v>699</v>
      </c>
      <c r="C662" s="2">
        <v>564000</v>
      </c>
      <c r="D662" s="2"/>
      <c r="E662" s="2"/>
      <c r="F662" s="2"/>
      <c r="G662">
        <v>0</v>
      </c>
      <c r="H662">
        <v>0</v>
      </c>
      <c r="I662">
        <v>0</v>
      </c>
      <c r="J662" s="1">
        <v>564000</v>
      </c>
      <c r="K662">
        <v>0</v>
      </c>
      <c r="L662" s="2">
        <v>564000</v>
      </c>
      <c r="M662">
        <v>0</v>
      </c>
      <c r="N662">
        <v>0</v>
      </c>
      <c r="O662">
        <v>0</v>
      </c>
      <c r="P662" s="1">
        <v>564000</v>
      </c>
      <c r="Q662">
        <v>0</v>
      </c>
      <c r="R662">
        <v>0</v>
      </c>
      <c r="S662">
        <v>0</v>
      </c>
      <c r="T662">
        <v>0</v>
      </c>
      <c r="U662" s="2">
        <v>564000</v>
      </c>
      <c r="V662" s="1">
        <v>564000</v>
      </c>
      <c r="W662" s="2">
        <v>564000</v>
      </c>
      <c r="X662" s="1">
        <v>564000</v>
      </c>
      <c r="Y662">
        <v>460</v>
      </c>
      <c r="Z662" t="s">
        <v>215</v>
      </c>
      <c r="AA662">
        <v>0</v>
      </c>
      <c r="AB662" t="str">
        <f>""</f>
        <v/>
      </c>
      <c r="AC662">
        <v>0</v>
      </c>
      <c r="AD662" t="str">
        <f>""</f>
        <v/>
      </c>
      <c r="AE662">
        <v>0</v>
      </c>
      <c r="AF662" t="str">
        <f>""</f>
        <v/>
      </c>
      <c r="AG662">
        <v>0</v>
      </c>
      <c r="AH662" t="str">
        <f>""</f>
        <v/>
      </c>
      <c r="AI662">
        <v>0</v>
      </c>
      <c r="AJ662" t="str">
        <f>""</f>
        <v/>
      </c>
      <c r="AK662">
        <v>0</v>
      </c>
      <c r="AL662" t="str">
        <f>""</f>
        <v/>
      </c>
      <c r="AM662">
        <v>0</v>
      </c>
      <c r="AN662" t="str">
        <f>""</f>
        <v/>
      </c>
      <c r="AO662">
        <v>0</v>
      </c>
      <c r="AP662" t="str">
        <f>""</f>
        <v/>
      </c>
      <c r="AQ662">
        <v>0</v>
      </c>
      <c r="AR662" t="str">
        <f>""</f>
        <v/>
      </c>
      <c r="AS662">
        <v>0</v>
      </c>
      <c r="AT662" t="str">
        <f>""</f>
        <v/>
      </c>
      <c r="AU662" t="s">
        <v>56</v>
      </c>
      <c r="AV662" t="s">
        <v>57</v>
      </c>
      <c r="AW662">
        <v>0</v>
      </c>
      <c r="AX662" t="str">
        <f>""</f>
        <v/>
      </c>
      <c r="AY662">
        <v>2015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</row>
    <row r="663" spans="1:57" x14ac:dyDescent="0.2">
      <c r="A663">
        <v>1844544110</v>
      </c>
      <c r="B663" t="s">
        <v>700</v>
      </c>
      <c r="C663" s="2">
        <v>650000</v>
      </c>
      <c r="D663" s="2"/>
      <c r="E663" s="2"/>
      <c r="F663" s="2"/>
      <c r="G663" s="1">
        <v>635012.9</v>
      </c>
      <c r="H663">
        <v>0</v>
      </c>
      <c r="I663" s="1">
        <v>635012.9</v>
      </c>
      <c r="J663" s="1">
        <v>14987.1</v>
      </c>
      <c r="K663">
        <v>97.69</v>
      </c>
      <c r="L663" s="2">
        <v>650000</v>
      </c>
      <c r="M663" s="1">
        <v>635012.9</v>
      </c>
      <c r="N663">
        <v>0</v>
      </c>
      <c r="O663" s="1">
        <v>635012.9</v>
      </c>
      <c r="P663" s="1">
        <v>14987.1</v>
      </c>
      <c r="Q663">
        <v>97.69</v>
      </c>
      <c r="R663">
        <v>0</v>
      </c>
      <c r="S663">
        <v>0</v>
      </c>
      <c r="T663">
        <v>0</v>
      </c>
      <c r="U663" s="2">
        <v>650000</v>
      </c>
      <c r="V663" s="1">
        <v>14987.1</v>
      </c>
      <c r="W663" s="2">
        <v>650000</v>
      </c>
      <c r="X663" s="1">
        <v>14987.1</v>
      </c>
      <c r="Y663">
        <v>0</v>
      </c>
      <c r="Z663" t="str">
        <f>""</f>
        <v/>
      </c>
      <c r="AA663">
        <v>0</v>
      </c>
      <c r="AB663" t="str">
        <f>""</f>
        <v/>
      </c>
      <c r="AC663">
        <v>0</v>
      </c>
      <c r="AD663" t="str">
        <f>""</f>
        <v/>
      </c>
      <c r="AE663">
        <v>0</v>
      </c>
      <c r="AF663" t="str">
        <f>""</f>
        <v/>
      </c>
      <c r="AG663">
        <v>0</v>
      </c>
      <c r="AH663" t="str">
        <f>""</f>
        <v/>
      </c>
      <c r="AI663">
        <v>0</v>
      </c>
      <c r="AJ663" t="str">
        <f>""</f>
        <v/>
      </c>
      <c r="AK663">
        <v>0</v>
      </c>
      <c r="AL663" t="str">
        <f>""</f>
        <v/>
      </c>
      <c r="AM663">
        <v>0</v>
      </c>
      <c r="AN663" t="str">
        <f>""</f>
        <v/>
      </c>
      <c r="AO663">
        <v>0</v>
      </c>
      <c r="AP663" t="str">
        <f>""</f>
        <v/>
      </c>
      <c r="AQ663">
        <v>0</v>
      </c>
      <c r="AR663" t="str">
        <f>""</f>
        <v/>
      </c>
      <c r="AS663">
        <v>0</v>
      </c>
      <c r="AT663" t="str">
        <f>""</f>
        <v/>
      </c>
      <c r="AU663" t="s">
        <v>56</v>
      </c>
      <c r="AV663" t="s">
        <v>57</v>
      </c>
      <c r="AW663">
        <v>0</v>
      </c>
      <c r="AX663" t="str">
        <f>""</f>
        <v/>
      </c>
      <c r="AY663">
        <v>2015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</row>
    <row r="664" spans="1:57" x14ac:dyDescent="0.2">
      <c r="A664">
        <v>1844544820</v>
      </c>
      <c r="B664" t="s">
        <v>229</v>
      </c>
      <c r="C664" s="2">
        <v>202000</v>
      </c>
      <c r="D664" s="2"/>
      <c r="E664" s="2"/>
      <c r="F664" s="2"/>
      <c r="G664" s="1">
        <v>202110.85</v>
      </c>
      <c r="H664" s="1">
        <v>3490</v>
      </c>
      <c r="I664" s="1">
        <v>205600.85</v>
      </c>
      <c r="J664" s="1">
        <v>-3600.85</v>
      </c>
      <c r="K664">
        <v>101.78</v>
      </c>
      <c r="L664" s="2">
        <v>202000</v>
      </c>
      <c r="M664" s="1">
        <v>202110.85</v>
      </c>
      <c r="N664" s="1">
        <v>3490</v>
      </c>
      <c r="O664" s="1">
        <v>205600.85</v>
      </c>
      <c r="P664" s="1">
        <v>-3600.85</v>
      </c>
      <c r="Q664">
        <v>101.78</v>
      </c>
      <c r="R664">
        <v>0</v>
      </c>
      <c r="S664">
        <v>0</v>
      </c>
      <c r="T664">
        <v>0</v>
      </c>
      <c r="U664" s="2">
        <v>202000</v>
      </c>
      <c r="V664" s="1">
        <v>-3600.85</v>
      </c>
      <c r="W664" s="2">
        <v>202000</v>
      </c>
      <c r="X664" s="1">
        <v>-3600.85</v>
      </c>
      <c r="Y664">
        <v>0</v>
      </c>
      <c r="Z664" t="str">
        <f>""</f>
        <v/>
      </c>
      <c r="AA664">
        <v>0</v>
      </c>
      <c r="AB664" t="str">
        <f>""</f>
        <v/>
      </c>
      <c r="AC664">
        <v>0</v>
      </c>
      <c r="AD664" t="str">
        <f>""</f>
        <v/>
      </c>
      <c r="AE664">
        <v>0</v>
      </c>
      <c r="AF664" t="str">
        <f>""</f>
        <v/>
      </c>
      <c r="AG664">
        <v>0</v>
      </c>
      <c r="AH664" t="str">
        <f>""</f>
        <v/>
      </c>
      <c r="AI664">
        <v>0</v>
      </c>
      <c r="AJ664" t="str">
        <f>""</f>
        <v/>
      </c>
      <c r="AK664">
        <v>0</v>
      </c>
      <c r="AL664" t="str">
        <f>""</f>
        <v/>
      </c>
      <c r="AM664">
        <v>0</v>
      </c>
      <c r="AN664" t="str">
        <f>""</f>
        <v/>
      </c>
      <c r="AO664">
        <v>0</v>
      </c>
      <c r="AP664" t="str">
        <f>""</f>
        <v/>
      </c>
      <c r="AQ664">
        <v>0</v>
      </c>
      <c r="AR664" t="str">
        <f>""</f>
        <v/>
      </c>
      <c r="AS664">
        <v>0</v>
      </c>
      <c r="AT664" t="str">
        <f>""</f>
        <v/>
      </c>
      <c r="AU664" t="s">
        <v>56</v>
      </c>
      <c r="AV664" t="s">
        <v>57</v>
      </c>
      <c r="AW664">
        <v>0</v>
      </c>
      <c r="AX664" t="str">
        <f>""</f>
        <v/>
      </c>
      <c r="AY664">
        <v>2015</v>
      </c>
      <c r="AZ664">
        <v>0</v>
      </c>
      <c r="BA664">
        <v>0</v>
      </c>
      <c r="BB664">
        <v>3490</v>
      </c>
      <c r="BC664">
        <v>0</v>
      </c>
      <c r="BD664">
        <v>0</v>
      </c>
      <c r="BE664">
        <v>0</v>
      </c>
    </row>
    <row r="665" spans="1:57" x14ac:dyDescent="0.2">
      <c r="A665">
        <v>1844600110</v>
      </c>
      <c r="B665" t="s">
        <v>701</v>
      </c>
      <c r="C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 t="str">
        <f>""</f>
        <v/>
      </c>
      <c r="AA665">
        <v>0</v>
      </c>
      <c r="AB665" t="str">
        <f>""</f>
        <v/>
      </c>
      <c r="AC665">
        <v>0</v>
      </c>
      <c r="AD665" t="str">
        <f>""</f>
        <v/>
      </c>
      <c r="AE665">
        <v>0</v>
      </c>
      <c r="AF665" t="str">
        <f>""</f>
        <v/>
      </c>
      <c r="AG665">
        <v>0</v>
      </c>
      <c r="AH665" t="str">
        <f>""</f>
        <v/>
      </c>
      <c r="AI665">
        <v>0</v>
      </c>
      <c r="AJ665" t="str">
        <f>""</f>
        <v/>
      </c>
      <c r="AK665">
        <v>0</v>
      </c>
      <c r="AL665" t="str">
        <f>""</f>
        <v/>
      </c>
      <c r="AM665">
        <v>0</v>
      </c>
      <c r="AN665" t="str">
        <f>""</f>
        <v/>
      </c>
      <c r="AO665">
        <v>0</v>
      </c>
      <c r="AP665" t="str">
        <f>""</f>
        <v/>
      </c>
      <c r="AQ665">
        <v>0</v>
      </c>
      <c r="AR665" t="str">
        <f>""</f>
        <v/>
      </c>
      <c r="AS665">
        <v>0</v>
      </c>
      <c r="AT665" t="str">
        <f>""</f>
        <v/>
      </c>
      <c r="AU665" t="s">
        <v>56</v>
      </c>
      <c r="AV665" t="s">
        <v>57</v>
      </c>
      <c r="AW665">
        <v>0</v>
      </c>
      <c r="AX665" t="str">
        <f>""</f>
        <v/>
      </c>
      <c r="AY665">
        <v>2015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</row>
    <row r="666" spans="1:57" x14ac:dyDescent="0.2">
      <c r="A666">
        <v>1844600780</v>
      </c>
      <c r="B666" t="s">
        <v>702</v>
      </c>
      <c r="C666" s="2">
        <v>294000</v>
      </c>
      <c r="D666" s="2"/>
      <c r="E666" s="2"/>
      <c r="F666" s="2"/>
      <c r="G666" s="1">
        <v>379150.53</v>
      </c>
      <c r="H666">
        <v>0</v>
      </c>
      <c r="I666" s="1">
        <v>379150.53</v>
      </c>
      <c r="J666" s="1">
        <v>-85150.53</v>
      </c>
      <c r="K666">
        <v>128.96</v>
      </c>
      <c r="L666" s="2">
        <v>294000</v>
      </c>
      <c r="M666" s="1">
        <v>379150.53</v>
      </c>
      <c r="N666">
        <v>0</v>
      </c>
      <c r="O666" s="1">
        <v>379150.53</v>
      </c>
      <c r="P666" s="1">
        <v>-85150.53</v>
      </c>
      <c r="Q666">
        <v>128.96</v>
      </c>
      <c r="R666">
        <v>0</v>
      </c>
      <c r="S666">
        <v>0</v>
      </c>
      <c r="T666">
        <v>0</v>
      </c>
      <c r="U666" s="2">
        <v>294000</v>
      </c>
      <c r="V666" s="1">
        <v>-85150.53</v>
      </c>
      <c r="W666" s="2">
        <v>294000</v>
      </c>
      <c r="X666" s="1">
        <v>-85150.53</v>
      </c>
      <c r="Y666">
        <v>0</v>
      </c>
      <c r="Z666" t="str">
        <f>""</f>
        <v/>
      </c>
      <c r="AA666">
        <v>0</v>
      </c>
      <c r="AB666" t="str">
        <f>""</f>
        <v/>
      </c>
      <c r="AC666">
        <v>0</v>
      </c>
      <c r="AD666" t="str">
        <f>""</f>
        <v/>
      </c>
      <c r="AE666">
        <v>0</v>
      </c>
      <c r="AF666" t="str">
        <f>""</f>
        <v/>
      </c>
      <c r="AG666">
        <v>0</v>
      </c>
      <c r="AH666" t="str">
        <f>""</f>
        <v/>
      </c>
      <c r="AI666">
        <v>0</v>
      </c>
      <c r="AJ666" t="str">
        <f>""</f>
        <v/>
      </c>
      <c r="AK666">
        <v>0</v>
      </c>
      <c r="AL666" t="str">
        <f>""</f>
        <v/>
      </c>
      <c r="AM666">
        <v>0</v>
      </c>
      <c r="AN666" t="str">
        <f>""</f>
        <v/>
      </c>
      <c r="AO666">
        <v>0</v>
      </c>
      <c r="AP666" t="str">
        <f>""</f>
        <v/>
      </c>
      <c r="AQ666">
        <v>0</v>
      </c>
      <c r="AR666" t="str">
        <f>""</f>
        <v/>
      </c>
      <c r="AS666">
        <v>0</v>
      </c>
      <c r="AT666" t="str">
        <f>""</f>
        <v/>
      </c>
      <c r="AU666" t="s">
        <v>56</v>
      </c>
      <c r="AV666" t="s">
        <v>57</v>
      </c>
      <c r="AW666">
        <v>0</v>
      </c>
      <c r="AX666" t="str">
        <f>""</f>
        <v/>
      </c>
      <c r="AY666">
        <v>2015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</row>
    <row r="667" spans="1:57" x14ac:dyDescent="0.2">
      <c r="A667">
        <v>1844601780</v>
      </c>
      <c r="B667" t="s">
        <v>703</v>
      </c>
      <c r="C667" s="2">
        <v>161000</v>
      </c>
      <c r="D667" s="2"/>
      <c r="E667" s="2"/>
      <c r="F667" s="2"/>
      <c r="G667" s="1">
        <v>195103.27</v>
      </c>
      <c r="H667">
        <v>0</v>
      </c>
      <c r="I667" s="1">
        <v>195103.27</v>
      </c>
      <c r="J667" s="1">
        <v>-34103.269999999997</v>
      </c>
      <c r="K667">
        <v>121.18</v>
      </c>
      <c r="L667" s="2">
        <v>161000</v>
      </c>
      <c r="M667" s="1">
        <v>195103.27</v>
      </c>
      <c r="N667">
        <v>0</v>
      </c>
      <c r="O667" s="1">
        <v>195103.27</v>
      </c>
      <c r="P667" s="1">
        <v>-34103.269999999997</v>
      </c>
      <c r="Q667">
        <v>121.18</v>
      </c>
      <c r="R667">
        <v>0</v>
      </c>
      <c r="S667">
        <v>0</v>
      </c>
      <c r="T667">
        <v>0</v>
      </c>
      <c r="U667" s="2">
        <v>161000</v>
      </c>
      <c r="V667" s="1">
        <v>-34103.269999999997</v>
      </c>
      <c r="W667" s="2">
        <v>161000</v>
      </c>
      <c r="X667" s="1">
        <v>-34103.269999999997</v>
      </c>
      <c r="Y667">
        <v>0</v>
      </c>
      <c r="Z667" t="str">
        <f>""</f>
        <v/>
      </c>
      <c r="AA667">
        <v>0</v>
      </c>
      <c r="AB667" t="str">
        <f>""</f>
        <v/>
      </c>
      <c r="AC667">
        <v>0</v>
      </c>
      <c r="AD667" t="str">
        <f>""</f>
        <v/>
      </c>
      <c r="AE667">
        <v>0</v>
      </c>
      <c r="AF667" t="str">
        <f>""</f>
        <v/>
      </c>
      <c r="AG667">
        <v>0</v>
      </c>
      <c r="AH667" t="str">
        <f>""</f>
        <v/>
      </c>
      <c r="AI667">
        <v>0</v>
      </c>
      <c r="AJ667" t="str">
        <f>""</f>
        <v/>
      </c>
      <c r="AK667">
        <v>0</v>
      </c>
      <c r="AL667" t="str">
        <f>""</f>
        <v/>
      </c>
      <c r="AM667">
        <v>0</v>
      </c>
      <c r="AN667" t="str">
        <f>""</f>
        <v/>
      </c>
      <c r="AO667">
        <v>0</v>
      </c>
      <c r="AP667" t="str">
        <f>""</f>
        <v/>
      </c>
      <c r="AQ667">
        <v>0</v>
      </c>
      <c r="AR667" t="str">
        <f>""</f>
        <v/>
      </c>
      <c r="AS667">
        <v>0</v>
      </c>
      <c r="AT667" t="str">
        <f>""</f>
        <v/>
      </c>
      <c r="AU667" t="s">
        <v>56</v>
      </c>
      <c r="AV667" t="s">
        <v>57</v>
      </c>
      <c r="AW667">
        <v>0</v>
      </c>
      <c r="AX667" t="str">
        <f>""</f>
        <v/>
      </c>
      <c r="AY667">
        <v>2015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</row>
    <row r="668" spans="1:57" x14ac:dyDescent="0.2">
      <c r="A668">
        <v>1844602780</v>
      </c>
      <c r="B668" t="s">
        <v>704</v>
      </c>
      <c r="C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 t="str">
        <f>""</f>
        <v/>
      </c>
      <c r="AA668">
        <v>0</v>
      </c>
      <c r="AB668" t="str">
        <f>""</f>
        <v/>
      </c>
      <c r="AC668">
        <v>0</v>
      </c>
      <c r="AD668" t="str">
        <f>""</f>
        <v/>
      </c>
      <c r="AE668">
        <v>0</v>
      </c>
      <c r="AF668" t="str">
        <f>""</f>
        <v/>
      </c>
      <c r="AG668">
        <v>0</v>
      </c>
      <c r="AH668" t="str">
        <f>""</f>
        <v/>
      </c>
      <c r="AI668">
        <v>0</v>
      </c>
      <c r="AJ668" t="str">
        <f>""</f>
        <v/>
      </c>
      <c r="AK668">
        <v>0</v>
      </c>
      <c r="AL668" t="str">
        <f>""</f>
        <v/>
      </c>
      <c r="AM668">
        <v>0</v>
      </c>
      <c r="AN668" t="str">
        <f>""</f>
        <v/>
      </c>
      <c r="AO668">
        <v>0</v>
      </c>
      <c r="AP668" t="str">
        <f>""</f>
        <v/>
      </c>
      <c r="AQ668">
        <v>0</v>
      </c>
      <c r="AR668" t="str">
        <f>""</f>
        <v/>
      </c>
      <c r="AS668">
        <v>0</v>
      </c>
      <c r="AT668" t="str">
        <f>""</f>
        <v/>
      </c>
      <c r="AU668" t="s">
        <v>56</v>
      </c>
      <c r="AV668" t="s">
        <v>57</v>
      </c>
      <c r="AW668">
        <v>0</v>
      </c>
      <c r="AX668" t="str">
        <f>""</f>
        <v/>
      </c>
      <c r="AY668">
        <v>2015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</row>
    <row r="669" spans="1:57" x14ac:dyDescent="0.2">
      <c r="A669">
        <v>1845100840</v>
      </c>
      <c r="B669" t="s">
        <v>234</v>
      </c>
      <c r="C669" s="2">
        <v>4735000</v>
      </c>
      <c r="D669" s="2"/>
      <c r="E669" s="2"/>
      <c r="F669" s="2"/>
      <c r="G669" s="1">
        <v>5269036</v>
      </c>
      <c r="H669">
        <v>0</v>
      </c>
      <c r="I669" s="1">
        <v>5269036</v>
      </c>
      <c r="J669" s="1">
        <v>-534036</v>
      </c>
      <c r="K669">
        <v>111.27</v>
      </c>
      <c r="L669" s="2">
        <v>4735000</v>
      </c>
      <c r="M669" s="1">
        <v>5269036</v>
      </c>
      <c r="N669">
        <v>0</v>
      </c>
      <c r="O669" s="1">
        <v>5269036</v>
      </c>
      <c r="P669" s="1">
        <v>-534036</v>
      </c>
      <c r="Q669">
        <v>111.27</v>
      </c>
      <c r="R669">
        <v>0</v>
      </c>
      <c r="S669">
        <v>0</v>
      </c>
      <c r="T669">
        <v>0</v>
      </c>
      <c r="U669" s="2">
        <v>4735000</v>
      </c>
      <c r="V669" s="1">
        <v>-534036</v>
      </c>
      <c r="W669" s="2">
        <v>4735000</v>
      </c>
      <c r="X669" s="1">
        <v>-534036</v>
      </c>
      <c r="Y669">
        <v>460</v>
      </c>
      <c r="Z669" t="s">
        <v>215</v>
      </c>
      <c r="AA669">
        <v>0</v>
      </c>
      <c r="AB669" t="str">
        <f>""</f>
        <v/>
      </c>
      <c r="AC669">
        <v>0</v>
      </c>
      <c r="AD669" t="str">
        <f>""</f>
        <v/>
      </c>
      <c r="AE669">
        <v>0</v>
      </c>
      <c r="AF669" t="str">
        <f>""</f>
        <v/>
      </c>
      <c r="AG669">
        <v>0</v>
      </c>
      <c r="AH669" t="str">
        <f>""</f>
        <v/>
      </c>
      <c r="AI669">
        <v>0</v>
      </c>
      <c r="AJ669" t="str">
        <f>""</f>
        <v/>
      </c>
      <c r="AK669">
        <v>0</v>
      </c>
      <c r="AL669" t="str">
        <f>""</f>
        <v/>
      </c>
      <c r="AM669">
        <v>0</v>
      </c>
      <c r="AN669" t="str">
        <f>""</f>
        <v/>
      </c>
      <c r="AO669">
        <v>0</v>
      </c>
      <c r="AP669" t="str">
        <f>""</f>
        <v/>
      </c>
      <c r="AQ669">
        <v>0</v>
      </c>
      <c r="AR669" t="str">
        <f>""</f>
        <v/>
      </c>
      <c r="AS669">
        <v>0</v>
      </c>
      <c r="AT669" t="str">
        <f>""</f>
        <v/>
      </c>
      <c r="AU669" t="s">
        <v>56</v>
      </c>
      <c r="AV669" t="s">
        <v>57</v>
      </c>
      <c r="AW669">
        <v>0</v>
      </c>
      <c r="AX669" t="str">
        <f>""</f>
        <v/>
      </c>
      <c r="AY669">
        <v>2015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</row>
    <row r="670" spans="1:57" x14ac:dyDescent="0.2">
      <c r="A670">
        <v>1845200110</v>
      </c>
      <c r="B670" t="s">
        <v>705</v>
      </c>
      <c r="C670" s="2">
        <v>1651000</v>
      </c>
      <c r="D670" s="2"/>
      <c r="E670" s="2"/>
      <c r="F670" s="2"/>
      <c r="G670" s="1">
        <v>1620008.84</v>
      </c>
      <c r="H670">
        <v>0</v>
      </c>
      <c r="I670" s="1">
        <v>1620008.84</v>
      </c>
      <c r="J670" s="1">
        <v>30991.16</v>
      </c>
      <c r="K670">
        <v>98.12</v>
      </c>
      <c r="L670" s="2">
        <v>1651000</v>
      </c>
      <c r="M670" s="1">
        <v>1620008.84</v>
      </c>
      <c r="N670">
        <v>0</v>
      </c>
      <c r="O670" s="1">
        <v>1620008.84</v>
      </c>
      <c r="P670" s="1">
        <v>30991.16</v>
      </c>
      <c r="Q670">
        <v>98.12</v>
      </c>
      <c r="R670">
        <v>0</v>
      </c>
      <c r="S670">
        <v>0</v>
      </c>
      <c r="T670">
        <v>0</v>
      </c>
      <c r="U670" s="2">
        <v>1651000</v>
      </c>
      <c r="V670" s="1">
        <v>30991.16</v>
      </c>
      <c r="W670" s="2">
        <v>1651000</v>
      </c>
      <c r="X670" s="1">
        <v>30991.16</v>
      </c>
      <c r="Y670">
        <v>460</v>
      </c>
      <c r="Z670" t="s">
        <v>215</v>
      </c>
      <c r="AA670">
        <v>0</v>
      </c>
      <c r="AB670" t="str">
        <f>""</f>
        <v/>
      </c>
      <c r="AC670">
        <v>0</v>
      </c>
      <c r="AD670" t="str">
        <f>""</f>
        <v/>
      </c>
      <c r="AE670">
        <v>0</v>
      </c>
      <c r="AF670" t="str">
        <f>""</f>
        <v/>
      </c>
      <c r="AG670">
        <v>0</v>
      </c>
      <c r="AH670" t="str">
        <f>""</f>
        <v/>
      </c>
      <c r="AI670">
        <v>0</v>
      </c>
      <c r="AJ670" t="str">
        <f>""</f>
        <v/>
      </c>
      <c r="AK670">
        <v>0</v>
      </c>
      <c r="AL670" t="str">
        <f>""</f>
        <v/>
      </c>
      <c r="AM670">
        <v>0</v>
      </c>
      <c r="AN670" t="str">
        <f>""</f>
        <v/>
      </c>
      <c r="AO670">
        <v>0</v>
      </c>
      <c r="AP670" t="str">
        <f>""</f>
        <v/>
      </c>
      <c r="AQ670">
        <v>0</v>
      </c>
      <c r="AR670" t="str">
        <f>""</f>
        <v/>
      </c>
      <c r="AS670">
        <v>0</v>
      </c>
      <c r="AT670" t="str">
        <f>""</f>
        <v/>
      </c>
      <c r="AU670" t="s">
        <v>56</v>
      </c>
      <c r="AV670" t="s">
        <v>57</v>
      </c>
      <c r="AW670">
        <v>0</v>
      </c>
      <c r="AX670" t="str">
        <f>""</f>
        <v/>
      </c>
      <c r="AY670">
        <v>2015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</row>
    <row r="671" spans="1:57" x14ac:dyDescent="0.2">
      <c r="A671">
        <v>1845200431</v>
      </c>
      <c r="B671" t="s">
        <v>501</v>
      </c>
      <c r="C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 t="str">
        <f>""</f>
        <v/>
      </c>
      <c r="AA671">
        <v>0</v>
      </c>
      <c r="AB671" t="str">
        <f>""</f>
        <v/>
      </c>
      <c r="AC671">
        <v>0</v>
      </c>
      <c r="AD671" t="str">
        <f>""</f>
        <v/>
      </c>
      <c r="AE671">
        <v>0</v>
      </c>
      <c r="AF671" t="str">
        <f>""</f>
        <v/>
      </c>
      <c r="AG671">
        <v>0</v>
      </c>
      <c r="AH671" t="str">
        <f>""</f>
        <v/>
      </c>
      <c r="AI671">
        <v>0</v>
      </c>
      <c r="AJ671" t="str">
        <f>""</f>
        <v/>
      </c>
      <c r="AK671">
        <v>0</v>
      </c>
      <c r="AL671" t="str">
        <f>""</f>
        <v/>
      </c>
      <c r="AM671">
        <v>0</v>
      </c>
      <c r="AN671" t="str">
        <f>""</f>
        <v/>
      </c>
      <c r="AO671">
        <v>0</v>
      </c>
      <c r="AP671" t="str">
        <f>""</f>
        <v/>
      </c>
      <c r="AQ671">
        <v>0</v>
      </c>
      <c r="AR671" t="str">
        <f>""</f>
        <v/>
      </c>
      <c r="AS671">
        <v>0</v>
      </c>
      <c r="AT671" t="str">
        <f>""</f>
        <v/>
      </c>
      <c r="AU671" t="s">
        <v>56</v>
      </c>
      <c r="AV671" t="s">
        <v>57</v>
      </c>
      <c r="AW671">
        <v>0</v>
      </c>
      <c r="AX671" t="str">
        <f>""</f>
        <v/>
      </c>
      <c r="AY671">
        <v>2015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</row>
    <row r="672" spans="1:57" x14ac:dyDescent="0.2">
      <c r="A672">
        <v>1845200432</v>
      </c>
      <c r="B672" t="s">
        <v>678</v>
      </c>
      <c r="C672" s="2">
        <v>7000</v>
      </c>
      <c r="D672" s="2"/>
      <c r="E672" s="2"/>
      <c r="F672" s="2"/>
      <c r="G672" s="1">
        <v>7290.71</v>
      </c>
      <c r="H672">
        <v>0</v>
      </c>
      <c r="I672" s="1">
        <v>7290.71</v>
      </c>
      <c r="J672">
        <v>-290.70999999999998</v>
      </c>
      <c r="K672">
        <v>104.15</v>
      </c>
      <c r="L672" s="2">
        <v>7000</v>
      </c>
      <c r="M672" s="1">
        <v>7290.71</v>
      </c>
      <c r="N672">
        <v>0</v>
      </c>
      <c r="O672" s="1">
        <v>7290.71</v>
      </c>
      <c r="P672">
        <v>-290.70999999999998</v>
      </c>
      <c r="Q672">
        <v>104.15</v>
      </c>
      <c r="R672">
        <v>0</v>
      </c>
      <c r="S672">
        <v>0</v>
      </c>
      <c r="T672">
        <v>0</v>
      </c>
      <c r="U672" s="2">
        <v>7000</v>
      </c>
      <c r="V672">
        <v>-290.70999999999998</v>
      </c>
      <c r="W672" s="2">
        <v>7000</v>
      </c>
      <c r="X672">
        <v>-290.70999999999998</v>
      </c>
      <c r="Y672">
        <v>0</v>
      </c>
      <c r="Z672" t="str">
        <f>""</f>
        <v/>
      </c>
      <c r="AA672">
        <v>0</v>
      </c>
      <c r="AB672" t="str">
        <f>""</f>
        <v/>
      </c>
      <c r="AC672">
        <v>0</v>
      </c>
      <c r="AD672" t="str">
        <f>""</f>
        <v/>
      </c>
      <c r="AE672">
        <v>0</v>
      </c>
      <c r="AF672" t="str">
        <f>""</f>
        <v/>
      </c>
      <c r="AG672">
        <v>0</v>
      </c>
      <c r="AH672" t="str">
        <f>""</f>
        <v/>
      </c>
      <c r="AI672">
        <v>0</v>
      </c>
      <c r="AJ672" t="str">
        <f>""</f>
        <v/>
      </c>
      <c r="AK672">
        <v>0</v>
      </c>
      <c r="AL672" t="str">
        <f>""</f>
        <v/>
      </c>
      <c r="AM672">
        <v>0</v>
      </c>
      <c r="AN672" t="str">
        <f>""</f>
        <v/>
      </c>
      <c r="AO672">
        <v>0</v>
      </c>
      <c r="AP672" t="str">
        <f>""</f>
        <v/>
      </c>
      <c r="AQ672">
        <v>0</v>
      </c>
      <c r="AR672" t="str">
        <f>""</f>
        <v/>
      </c>
      <c r="AS672">
        <v>0</v>
      </c>
      <c r="AT672" t="str">
        <f>""</f>
        <v/>
      </c>
      <c r="AU672" t="s">
        <v>56</v>
      </c>
      <c r="AV672" t="s">
        <v>57</v>
      </c>
      <c r="AW672">
        <v>0</v>
      </c>
      <c r="AX672" t="str">
        <f>""</f>
        <v/>
      </c>
      <c r="AY672">
        <v>2015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</row>
    <row r="673" spans="1:57" x14ac:dyDescent="0.2">
      <c r="A673">
        <v>1845200440</v>
      </c>
      <c r="B673" t="s">
        <v>706</v>
      </c>
      <c r="C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460</v>
      </c>
      <c r="Z673" t="s">
        <v>215</v>
      </c>
      <c r="AA673">
        <v>0</v>
      </c>
      <c r="AB673" t="str">
        <f>""</f>
        <v/>
      </c>
      <c r="AC673">
        <v>0</v>
      </c>
      <c r="AD673" t="str">
        <f>""</f>
        <v/>
      </c>
      <c r="AE673">
        <v>0</v>
      </c>
      <c r="AF673" t="str">
        <f>""</f>
        <v/>
      </c>
      <c r="AG673">
        <v>0</v>
      </c>
      <c r="AH673" t="str">
        <f>""</f>
        <v/>
      </c>
      <c r="AI673">
        <v>0</v>
      </c>
      <c r="AJ673" t="str">
        <f>""</f>
        <v/>
      </c>
      <c r="AK673">
        <v>0</v>
      </c>
      <c r="AL673" t="str">
        <f>""</f>
        <v/>
      </c>
      <c r="AM673">
        <v>0</v>
      </c>
      <c r="AN673" t="str">
        <f>""</f>
        <v/>
      </c>
      <c r="AO673">
        <v>0</v>
      </c>
      <c r="AP673" t="str">
        <f>""</f>
        <v/>
      </c>
      <c r="AQ673">
        <v>0</v>
      </c>
      <c r="AR673" t="str">
        <f>""</f>
        <v/>
      </c>
      <c r="AS673">
        <v>0</v>
      </c>
      <c r="AT673" t="str">
        <f>""</f>
        <v/>
      </c>
      <c r="AU673" t="s">
        <v>56</v>
      </c>
      <c r="AV673" t="s">
        <v>57</v>
      </c>
      <c r="AW673">
        <v>0</v>
      </c>
      <c r="AX673" t="str">
        <f>""</f>
        <v/>
      </c>
      <c r="AY673">
        <v>2015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</row>
    <row r="674" spans="1:57" x14ac:dyDescent="0.2">
      <c r="A674">
        <v>1845200530</v>
      </c>
      <c r="B674" t="s">
        <v>707</v>
      </c>
      <c r="C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460</v>
      </c>
      <c r="Z674" t="s">
        <v>215</v>
      </c>
      <c r="AA674">
        <v>0</v>
      </c>
      <c r="AB674" t="str">
        <f>""</f>
        <v/>
      </c>
      <c r="AC674">
        <v>0</v>
      </c>
      <c r="AD674" t="str">
        <f>""</f>
        <v/>
      </c>
      <c r="AE674">
        <v>0</v>
      </c>
      <c r="AF674" t="str">
        <f>""</f>
        <v/>
      </c>
      <c r="AG674">
        <v>0</v>
      </c>
      <c r="AH674" t="str">
        <f>""</f>
        <v/>
      </c>
      <c r="AI674">
        <v>0</v>
      </c>
      <c r="AJ674" t="str">
        <f>""</f>
        <v/>
      </c>
      <c r="AK674">
        <v>0</v>
      </c>
      <c r="AL674" t="str">
        <f>""</f>
        <v/>
      </c>
      <c r="AM674">
        <v>0</v>
      </c>
      <c r="AN674" t="str">
        <f>""</f>
        <v/>
      </c>
      <c r="AO674">
        <v>0</v>
      </c>
      <c r="AP674" t="str">
        <f>""</f>
        <v/>
      </c>
      <c r="AQ674">
        <v>0</v>
      </c>
      <c r="AR674" t="str">
        <f>""</f>
        <v/>
      </c>
      <c r="AS674">
        <v>0</v>
      </c>
      <c r="AT674" t="str">
        <f>""</f>
        <v/>
      </c>
      <c r="AU674" t="s">
        <v>56</v>
      </c>
      <c r="AV674" t="s">
        <v>57</v>
      </c>
      <c r="AW674">
        <v>0</v>
      </c>
      <c r="AX674" t="str">
        <f>""</f>
        <v/>
      </c>
      <c r="AY674">
        <v>2015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</row>
    <row r="675" spans="1:57" x14ac:dyDescent="0.2">
      <c r="A675">
        <v>1845200540</v>
      </c>
      <c r="B675" t="s">
        <v>708</v>
      </c>
      <c r="C675" s="2">
        <v>2000</v>
      </c>
      <c r="D675" s="2"/>
      <c r="E675" s="2"/>
      <c r="F675" s="2"/>
      <c r="G675" s="1">
        <v>1906</v>
      </c>
      <c r="H675">
        <v>0</v>
      </c>
      <c r="I675" s="1">
        <v>1906</v>
      </c>
      <c r="J675">
        <v>94</v>
      </c>
      <c r="K675">
        <v>95.3</v>
      </c>
      <c r="L675" s="2">
        <v>2000</v>
      </c>
      <c r="M675" s="1">
        <v>1906</v>
      </c>
      <c r="N675">
        <v>0</v>
      </c>
      <c r="O675" s="1">
        <v>1906</v>
      </c>
      <c r="P675">
        <v>94</v>
      </c>
      <c r="Q675">
        <v>95.3</v>
      </c>
      <c r="R675">
        <v>0</v>
      </c>
      <c r="S675">
        <v>0</v>
      </c>
      <c r="T675">
        <v>0</v>
      </c>
      <c r="U675" s="2">
        <v>2000</v>
      </c>
      <c r="V675">
        <v>94</v>
      </c>
      <c r="W675" s="2">
        <v>2000</v>
      </c>
      <c r="X675">
        <v>94</v>
      </c>
      <c r="Y675">
        <v>460</v>
      </c>
      <c r="Z675" t="s">
        <v>215</v>
      </c>
      <c r="AA675">
        <v>0</v>
      </c>
      <c r="AB675" t="str">
        <f>""</f>
        <v/>
      </c>
      <c r="AC675">
        <v>0</v>
      </c>
      <c r="AD675" t="str">
        <f>""</f>
        <v/>
      </c>
      <c r="AE675">
        <v>0</v>
      </c>
      <c r="AF675" t="str">
        <f>""</f>
        <v/>
      </c>
      <c r="AG675">
        <v>0</v>
      </c>
      <c r="AH675" t="str">
        <f>""</f>
        <v/>
      </c>
      <c r="AI675">
        <v>0</v>
      </c>
      <c r="AJ675" t="str">
        <f>""</f>
        <v/>
      </c>
      <c r="AK675">
        <v>0</v>
      </c>
      <c r="AL675" t="str">
        <f>""</f>
        <v/>
      </c>
      <c r="AM675">
        <v>0</v>
      </c>
      <c r="AN675" t="str">
        <f>""</f>
        <v/>
      </c>
      <c r="AO675">
        <v>0</v>
      </c>
      <c r="AP675" t="str">
        <f>""</f>
        <v/>
      </c>
      <c r="AQ675">
        <v>0</v>
      </c>
      <c r="AR675" t="str">
        <f>""</f>
        <v/>
      </c>
      <c r="AS675">
        <v>0</v>
      </c>
      <c r="AT675" t="str">
        <f>""</f>
        <v/>
      </c>
      <c r="AU675" t="s">
        <v>56</v>
      </c>
      <c r="AV675" t="s">
        <v>57</v>
      </c>
      <c r="AW675">
        <v>0</v>
      </c>
      <c r="AX675" t="str">
        <f>""</f>
        <v/>
      </c>
      <c r="AY675">
        <v>2015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</row>
    <row r="676" spans="1:57" x14ac:dyDescent="0.2">
      <c r="A676">
        <v>1845200720</v>
      </c>
      <c r="B676" t="s">
        <v>709</v>
      </c>
      <c r="C676" s="2">
        <v>124000</v>
      </c>
      <c r="D676" s="2"/>
      <c r="E676" s="2"/>
      <c r="F676" s="2"/>
      <c r="G676" s="1">
        <v>132477.79999999999</v>
      </c>
      <c r="H676" s="1">
        <v>3480</v>
      </c>
      <c r="I676" s="1">
        <v>135957.79999999999</v>
      </c>
      <c r="J676" s="1">
        <v>-11957.8</v>
      </c>
      <c r="K676">
        <v>109.64</v>
      </c>
      <c r="L676" s="2">
        <v>124000</v>
      </c>
      <c r="M676" s="1">
        <v>132477.79999999999</v>
      </c>
      <c r="N676" s="1">
        <v>3480</v>
      </c>
      <c r="O676" s="1">
        <v>135957.79999999999</v>
      </c>
      <c r="P676" s="1">
        <v>-11957.8</v>
      </c>
      <c r="Q676">
        <v>109.64</v>
      </c>
      <c r="R676">
        <v>0</v>
      </c>
      <c r="S676">
        <v>0</v>
      </c>
      <c r="T676">
        <v>0</v>
      </c>
      <c r="U676" s="2">
        <v>124000</v>
      </c>
      <c r="V676" s="1">
        <v>-11957.8</v>
      </c>
      <c r="W676" s="2">
        <v>124000</v>
      </c>
      <c r="X676" s="1">
        <v>-11957.8</v>
      </c>
      <c r="Y676">
        <v>460</v>
      </c>
      <c r="Z676" t="s">
        <v>215</v>
      </c>
      <c r="AA676">
        <v>0</v>
      </c>
      <c r="AB676" t="str">
        <f>""</f>
        <v/>
      </c>
      <c r="AC676">
        <v>0</v>
      </c>
      <c r="AD676" t="str">
        <f>""</f>
        <v/>
      </c>
      <c r="AE676">
        <v>0</v>
      </c>
      <c r="AF676" t="str">
        <f>""</f>
        <v/>
      </c>
      <c r="AG676">
        <v>0</v>
      </c>
      <c r="AH676" t="str">
        <f>""</f>
        <v/>
      </c>
      <c r="AI676">
        <v>0</v>
      </c>
      <c r="AJ676" t="str">
        <f>""</f>
        <v/>
      </c>
      <c r="AK676">
        <v>0</v>
      </c>
      <c r="AL676" t="str">
        <f>""</f>
        <v/>
      </c>
      <c r="AM676">
        <v>0</v>
      </c>
      <c r="AN676" t="str">
        <f>""</f>
        <v/>
      </c>
      <c r="AO676">
        <v>0</v>
      </c>
      <c r="AP676" t="str">
        <f>""</f>
        <v/>
      </c>
      <c r="AQ676">
        <v>0</v>
      </c>
      <c r="AR676" t="str">
        <f>""</f>
        <v/>
      </c>
      <c r="AS676">
        <v>0</v>
      </c>
      <c r="AT676" t="str">
        <f>""</f>
        <v/>
      </c>
      <c r="AU676" t="s">
        <v>56</v>
      </c>
      <c r="AV676" t="s">
        <v>57</v>
      </c>
      <c r="AW676">
        <v>0</v>
      </c>
      <c r="AX676" t="str">
        <f>""</f>
        <v/>
      </c>
      <c r="AY676">
        <v>2015</v>
      </c>
      <c r="AZ676">
        <v>0</v>
      </c>
      <c r="BA676">
        <v>0</v>
      </c>
      <c r="BB676">
        <v>3480</v>
      </c>
      <c r="BC676">
        <v>0</v>
      </c>
      <c r="BD676">
        <v>0</v>
      </c>
      <c r="BE676">
        <v>0</v>
      </c>
    </row>
    <row r="677" spans="1:57" x14ac:dyDescent="0.2">
      <c r="A677">
        <v>1845200731</v>
      </c>
      <c r="B677" t="s">
        <v>710</v>
      </c>
      <c r="C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460</v>
      </c>
      <c r="Z677" t="s">
        <v>215</v>
      </c>
      <c r="AA677">
        <v>0</v>
      </c>
      <c r="AB677" t="str">
        <f>""</f>
        <v/>
      </c>
      <c r="AC677">
        <v>0</v>
      </c>
      <c r="AD677" t="str">
        <f>""</f>
        <v/>
      </c>
      <c r="AE677">
        <v>0</v>
      </c>
      <c r="AF677" t="str">
        <f>""</f>
        <v/>
      </c>
      <c r="AG677">
        <v>0</v>
      </c>
      <c r="AH677" t="str">
        <f>""</f>
        <v/>
      </c>
      <c r="AI677">
        <v>0</v>
      </c>
      <c r="AJ677" t="str">
        <f>""</f>
        <v/>
      </c>
      <c r="AK677">
        <v>0</v>
      </c>
      <c r="AL677" t="str">
        <f>""</f>
        <v/>
      </c>
      <c r="AM677">
        <v>0</v>
      </c>
      <c r="AN677" t="str">
        <f>""</f>
        <v/>
      </c>
      <c r="AO677">
        <v>0</v>
      </c>
      <c r="AP677" t="str">
        <f>""</f>
        <v/>
      </c>
      <c r="AQ677">
        <v>0</v>
      </c>
      <c r="AR677" t="str">
        <f>""</f>
        <v/>
      </c>
      <c r="AS677">
        <v>0</v>
      </c>
      <c r="AT677" t="str">
        <f>""</f>
        <v/>
      </c>
      <c r="AU677" t="s">
        <v>56</v>
      </c>
      <c r="AV677" t="s">
        <v>57</v>
      </c>
      <c r="AW677">
        <v>0</v>
      </c>
      <c r="AX677" t="str">
        <f>""</f>
        <v/>
      </c>
      <c r="AY677">
        <v>2015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</row>
    <row r="678" spans="1:57" x14ac:dyDescent="0.2">
      <c r="A678">
        <v>1845200740</v>
      </c>
      <c r="B678" t="s">
        <v>711</v>
      </c>
      <c r="C678" s="2">
        <v>3000</v>
      </c>
      <c r="D678" s="2"/>
      <c r="E678" s="2"/>
      <c r="F678" s="2"/>
      <c r="G678" s="1">
        <v>2200</v>
      </c>
      <c r="H678">
        <v>0</v>
      </c>
      <c r="I678" s="1">
        <v>2200</v>
      </c>
      <c r="J678">
        <v>800</v>
      </c>
      <c r="K678">
        <v>73.33</v>
      </c>
      <c r="L678" s="2">
        <v>3000</v>
      </c>
      <c r="M678" s="1">
        <v>2200</v>
      </c>
      <c r="N678">
        <v>0</v>
      </c>
      <c r="O678" s="1">
        <v>2200</v>
      </c>
      <c r="P678">
        <v>800</v>
      </c>
      <c r="Q678">
        <v>73.33</v>
      </c>
      <c r="R678">
        <v>0</v>
      </c>
      <c r="S678">
        <v>0</v>
      </c>
      <c r="T678">
        <v>0</v>
      </c>
      <c r="U678" s="2">
        <v>3000</v>
      </c>
      <c r="V678">
        <v>800</v>
      </c>
      <c r="W678" s="2">
        <v>3000</v>
      </c>
      <c r="X678">
        <v>800</v>
      </c>
      <c r="Y678">
        <v>460</v>
      </c>
      <c r="Z678" t="s">
        <v>215</v>
      </c>
      <c r="AA678">
        <v>0</v>
      </c>
      <c r="AB678" t="str">
        <f>""</f>
        <v/>
      </c>
      <c r="AC678">
        <v>0</v>
      </c>
      <c r="AD678" t="str">
        <f>""</f>
        <v/>
      </c>
      <c r="AE678">
        <v>0</v>
      </c>
      <c r="AF678" t="str">
        <f>""</f>
        <v/>
      </c>
      <c r="AG678">
        <v>0</v>
      </c>
      <c r="AH678" t="str">
        <f>""</f>
        <v/>
      </c>
      <c r="AI678">
        <v>0</v>
      </c>
      <c r="AJ678" t="str">
        <f>""</f>
        <v/>
      </c>
      <c r="AK678">
        <v>0</v>
      </c>
      <c r="AL678" t="str">
        <f>""</f>
        <v/>
      </c>
      <c r="AM678">
        <v>0</v>
      </c>
      <c r="AN678" t="str">
        <f>""</f>
        <v/>
      </c>
      <c r="AO678">
        <v>0</v>
      </c>
      <c r="AP678" t="str">
        <f>""</f>
        <v/>
      </c>
      <c r="AQ678">
        <v>0</v>
      </c>
      <c r="AR678" t="str">
        <f>""</f>
        <v/>
      </c>
      <c r="AS678">
        <v>0</v>
      </c>
      <c r="AT678" t="str">
        <f>""</f>
        <v/>
      </c>
      <c r="AU678" t="s">
        <v>56</v>
      </c>
      <c r="AV678" t="s">
        <v>57</v>
      </c>
      <c r="AW678">
        <v>0</v>
      </c>
      <c r="AX678" t="str">
        <f>""</f>
        <v/>
      </c>
      <c r="AY678">
        <v>2015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</row>
    <row r="679" spans="1:57" x14ac:dyDescent="0.2">
      <c r="A679">
        <v>1845200750</v>
      </c>
      <c r="B679" t="s">
        <v>313</v>
      </c>
      <c r="C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460</v>
      </c>
      <c r="Z679" t="s">
        <v>215</v>
      </c>
      <c r="AA679">
        <v>0</v>
      </c>
      <c r="AB679" t="str">
        <f>""</f>
        <v/>
      </c>
      <c r="AC679">
        <v>0</v>
      </c>
      <c r="AD679" t="str">
        <f>""</f>
        <v/>
      </c>
      <c r="AE679">
        <v>0</v>
      </c>
      <c r="AF679" t="str">
        <f>""</f>
        <v/>
      </c>
      <c r="AG679">
        <v>0</v>
      </c>
      <c r="AH679" t="str">
        <f>""</f>
        <v/>
      </c>
      <c r="AI679">
        <v>0</v>
      </c>
      <c r="AJ679" t="str">
        <f>""</f>
        <v/>
      </c>
      <c r="AK679">
        <v>0</v>
      </c>
      <c r="AL679" t="str">
        <f>""</f>
        <v/>
      </c>
      <c r="AM679">
        <v>0</v>
      </c>
      <c r="AN679" t="str">
        <f>""</f>
        <v/>
      </c>
      <c r="AO679">
        <v>0</v>
      </c>
      <c r="AP679" t="str">
        <f>""</f>
        <v/>
      </c>
      <c r="AQ679">
        <v>0</v>
      </c>
      <c r="AR679" t="str">
        <f>""</f>
        <v/>
      </c>
      <c r="AS679">
        <v>0</v>
      </c>
      <c r="AT679" t="str">
        <f>""</f>
        <v/>
      </c>
      <c r="AU679" t="s">
        <v>56</v>
      </c>
      <c r="AV679" t="s">
        <v>57</v>
      </c>
      <c r="AW679">
        <v>0</v>
      </c>
      <c r="AX679" t="str">
        <f>""</f>
        <v/>
      </c>
      <c r="AY679">
        <v>2015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</row>
    <row r="680" spans="1:57" x14ac:dyDescent="0.2">
      <c r="A680">
        <v>1845200780</v>
      </c>
      <c r="B680" t="s">
        <v>712</v>
      </c>
      <c r="C680" s="2">
        <v>36000</v>
      </c>
      <c r="D680" s="2"/>
      <c r="E680" s="2"/>
      <c r="F680" s="2"/>
      <c r="G680" s="1">
        <v>60404.25</v>
      </c>
      <c r="H680">
        <v>0</v>
      </c>
      <c r="I680" s="1">
        <v>60404.25</v>
      </c>
      <c r="J680" s="1">
        <v>-24404.25</v>
      </c>
      <c r="K680">
        <v>167.78</v>
      </c>
      <c r="L680" s="2">
        <v>36000</v>
      </c>
      <c r="M680" s="1">
        <v>60404.25</v>
      </c>
      <c r="N680">
        <v>0</v>
      </c>
      <c r="O680" s="1">
        <v>60404.25</v>
      </c>
      <c r="P680" s="1">
        <v>-24404.25</v>
      </c>
      <c r="Q680">
        <v>167.78</v>
      </c>
      <c r="R680">
        <v>0</v>
      </c>
      <c r="S680">
        <v>0</v>
      </c>
      <c r="T680">
        <v>0</v>
      </c>
      <c r="U680" s="2">
        <v>36000</v>
      </c>
      <c r="V680" s="1">
        <v>-24404.25</v>
      </c>
      <c r="W680" s="2">
        <v>36000</v>
      </c>
      <c r="X680" s="1">
        <v>-24404.25</v>
      </c>
      <c r="Y680">
        <v>460</v>
      </c>
      <c r="Z680" t="s">
        <v>215</v>
      </c>
      <c r="AA680">
        <v>0</v>
      </c>
      <c r="AB680" t="str">
        <f>""</f>
        <v/>
      </c>
      <c r="AC680">
        <v>0</v>
      </c>
      <c r="AD680" t="str">
        <f>""</f>
        <v/>
      </c>
      <c r="AE680">
        <v>0</v>
      </c>
      <c r="AF680" t="str">
        <f>""</f>
        <v/>
      </c>
      <c r="AG680">
        <v>0</v>
      </c>
      <c r="AH680" t="str">
        <f>""</f>
        <v/>
      </c>
      <c r="AI680">
        <v>0</v>
      </c>
      <c r="AJ680" t="str">
        <f>""</f>
        <v/>
      </c>
      <c r="AK680">
        <v>0</v>
      </c>
      <c r="AL680" t="str">
        <f>""</f>
        <v/>
      </c>
      <c r="AM680">
        <v>0</v>
      </c>
      <c r="AN680" t="str">
        <f>""</f>
        <v/>
      </c>
      <c r="AO680">
        <v>0</v>
      </c>
      <c r="AP680" t="str">
        <f>""</f>
        <v/>
      </c>
      <c r="AQ680">
        <v>0</v>
      </c>
      <c r="AR680" t="str">
        <f>""</f>
        <v/>
      </c>
      <c r="AS680">
        <v>0</v>
      </c>
      <c r="AT680" t="str">
        <f>""</f>
        <v/>
      </c>
      <c r="AU680" t="s">
        <v>56</v>
      </c>
      <c r="AV680" t="s">
        <v>57</v>
      </c>
      <c r="AW680">
        <v>0</v>
      </c>
      <c r="AX680" t="str">
        <f>""</f>
        <v/>
      </c>
      <c r="AY680">
        <v>2015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</row>
    <row r="681" spans="1:57" x14ac:dyDescent="0.2">
      <c r="A681">
        <v>1845200840</v>
      </c>
      <c r="B681" t="s">
        <v>713</v>
      </c>
      <c r="C681" s="2">
        <v>699000</v>
      </c>
      <c r="D681" s="2"/>
      <c r="E681" s="2"/>
      <c r="F681" s="2"/>
      <c r="G681" s="1">
        <v>795673</v>
      </c>
      <c r="H681">
        <v>0</v>
      </c>
      <c r="I681" s="1">
        <v>795673</v>
      </c>
      <c r="J681" s="1">
        <v>-96673</v>
      </c>
      <c r="K681">
        <v>113.83</v>
      </c>
      <c r="L681" s="2">
        <v>699000</v>
      </c>
      <c r="M681" s="1">
        <v>795673</v>
      </c>
      <c r="N681">
        <v>0</v>
      </c>
      <c r="O681" s="1">
        <v>795673</v>
      </c>
      <c r="P681" s="1">
        <v>-96673</v>
      </c>
      <c r="Q681">
        <v>113.83</v>
      </c>
      <c r="R681">
        <v>0</v>
      </c>
      <c r="S681">
        <v>0</v>
      </c>
      <c r="T681">
        <v>0</v>
      </c>
      <c r="U681" s="2">
        <v>699000</v>
      </c>
      <c r="V681" s="1">
        <v>-96673</v>
      </c>
      <c r="W681" s="2">
        <v>699000</v>
      </c>
      <c r="X681" s="1">
        <v>-96673</v>
      </c>
      <c r="Y681">
        <v>460</v>
      </c>
      <c r="Z681" t="s">
        <v>215</v>
      </c>
      <c r="AA681">
        <v>0</v>
      </c>
      <c r="AB681" t="str">
        <f>""</f>
        <v/>
      </c>
      <c r="AC681">
        <v>0</v>
      </c>
      <c r="AD681" t="str">
        <f>""</f>
        <v/>
      </c>
      <c r="AE681">
        <v>0</v>
      </c>
      <c r="AF681" t="str">
        <f>""</f>
        <v/>
      </c>
      <c r="AG681">
        <v>0</v>
      </c>
      <c r="AH681" t="str">
        <f>""</f>
        <v/>
      </c>
      <c r="AI681">
        <v>0</v>
      </c>
      <c r="AJ681" t="str">
        <f>""</f>
        <v/>
      </c>
      <c r="AK681">
        <v>0</v>
      </c>
      <c r="AL681" t="str">
        <f>""</f>
        <v/>
      </c>
      <c r="AM681">
        <v>0</v>
      </c>
      <c r="AN681" t="str">
        <f>""</f>
        <v/>
      </c>
      <c r="AO681">
        <v>0</v>
      </c>
      <c r="AP681" t="str">
        <f>""</f>
        <v/>
      </c>
      <c r="AQ681">
        <v>0</v>
      </c>
      <c r="AR681" t="str">
        <f>""</f>
        <v/>
      </c>
      <c r="AS681">
        <v>0</v>
      </c>
      <c r="AT681" t="str">
        <f>""</f>
        <v/>
      </c>
      <c r="AU681" t="s">
        <v>56</v>
      </c>
      <c r="AV681" t="s">
        <v>57</v>
      </c>
      <c r="AW681">
        <v>0</v>
      </c>
      <c r="AX681" t="str">
        <f>""</f>
        <v/>
      </c>
      <c r="AY681">
        <v>2015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</row>
    <row r="682" spans="1:57" x14ac:dyDescent="0.2">
      <c r="A682">
        <v>1845201750</v>
      </c>
      <c r="B682" t="s">
        <v>237</v>
      </c>
      <c r="C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 t="str">
        <f>""</f>
        <v/>
      </c>
      <c r="AA682">
        <v>0</v>
      </c>
      <c r="AB682" t="str">
        <f>""</f>
        <v/>
      </c>
      <c r="AC682">
        <v>0</v>
      </c>
      <c r="AD682" t="str">
        <f>""</f>
        <v/>
      </c>
      <c r="AE682">
        <v>0</v>
      </c>
      <c r="AF682" t="str">
        <f>""</f>
        <v/>
      </c>
      <c r="AG682">
        <v>0</v>
      </c>
      <c r="AH682" t="str">
        <f>""</f>
        <v/>
      </c>
      <c r="AI682">
        <v>0</v>
      </c>
      <c r="AJ682" t="str">
        <f>""</f>
        <v/>
      </c>
      <c r="AK682">
        <v>0</v>
      </c>
      <c r="AL682" t="str">
        <f>""</f>
        <v/>
      </c>
      <c r="AM682">
        <v>0</v>
      </c>
      <c r="AN682" t="str">
        <f>""</f>
        <v/>
      </c>
      <c r="AO682">
        <v>0</v>
      </c>
      <c r="AP682" t="str">
        <f>""</f>
        <v/>
      </c>
      <c r="AQ682">
        <v>0</v>
      </c>
      <c r="AR682" t="str">
        <f>""</f>
        <v/>
      </c>
      <c r="AS682">
        <v>0</v>
      </c>
      <c r="AT682" t="str">
        <f>""</f>
        <v/>
      </c>
      <c r="AU682" t="s">
        <v>56</v>
      </c>
      <c r="AV682" t="s">
        <v>57</v>
      </c>
      <c r="AW682">
        <v>0</v>
      </c>
      <c r="AX682" t="str">
        <f>""</f>
        <v/>
      </c>
      <c r="AY682">
        <v>2015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</row>
    <row r="683" spans="1:57" x14ac:dyDescent="0.2">
      <c r="A683">
        <v>1845201840</v>
      </c>
      <c r="B683" t="s">
        <v>714</v>
      </c>
      <c r="C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 t="str">
        <f>""</f>
        <v/>
      </c>
      <c r="AA683">
        <v>0</v>
      </c>
      <c r="AB683" t="str">
        <f>""</f>
        <v/>
      </c>
      <c r="AC683">
        <v>0</v>
      </c>
      <c r="AD683" t="str">
        <f>""</f>
        <v/>
      </c>
      <c r="AE683">
        <v>0</v>
      </c>
      <c r="AF683" t="str">
        <f>""</f>
        <v/>
      </c>
      <c r="AG683">
        <v>0</v>
      </c>
      <c r="AH683" t="str">
        <f>""</f>
        <v/>
      </c>
      <c r="AI683">
        <v>0</v>
      </c>
      <c r="AJ683" t="str">
        <f>""</f>
        <v/>
      </c>
      <c r="AK683">
        <v>0</v>
      </c>
      <c r="AL683" t="str">
        <f>""</f>
        <v/>
      </c>
      <c r="AM683">
        <v>0</v>
      </c>
      <c r="AN683" t="str">
        <f>""</f>
        <v/>
      </c>
      <c r="AO683">
        <v>0</v>
      </c>
      <c r="AP683" t="str">
        <f>""</f>
        <v/>
      </c>
      <c r="AQ683">
        <v>0</v>
      </c>
      <c r="AR683" t="str">
        <f>""</f>
        <v/>
      </c>
      <c r="AS683">
        <v>0</v>
      </c>
      <c r="AT683" t="str">
        <f>""</f>
        <v/>
      </c>
      <c r="AU683" t="s">
        <v>56</v>
      </c>
      <c r="AV683" t="s">
        <v>57</v>
      </c>
      <c r="AW683">
        <v>0</v>
      </c>
      <c r="AX683" t="str">
        <f>""</f>
        <v/>
      </c>
      <c r="AY683">
        <v>2015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</row>
    <row r="684" spans="1:57" x14ac:dyDescent="0.2">
      <c r="A684">
        <v>1845202840</v>
      </c>
      <c r="B684" t="s">
        <v>715</v>
      </c>
      <c r="C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 t="str">
        <f>""</f>
        <v/>
      </c>
      <c r="AA684">
        <v>0</v>
      </c>
      <c r="AB684" t="str">
        <f>""</f>
        <v/>
      </c>
      <c r="AC684">
        <v>0</v>
      </c>
      <c r="AD684" t="str">
        <f>""</f>
        <v/>
      </c>
      <c r="AE684">
        <v>0</v>
      </c>
      <c r="AF684" t="str">
        <f>""</f>
        <v/>
      </c>
      <c r="AG684">
        <v>0</v>
      </c>
      <c r="AH684" t="str">
        <f>""</f>
        <v/>
      </c>
      <c r="AI684">
        <v>0</v>
      </c>
      <c r="AJ684" t="str">
        <f>""</f>
        <v/>
      </c>
      <c r="AK684">
        <v>0</v>
      </c>
      <c r="AL684" t="str">
        <f>""</f>
        <v/>
      </c>
      <c r="AM684">
        <v>0</v>
      </c>
      <c r="AN684" t="str">
        <f>""</f>
        <v/>
      </c>
      <c r="AO684">
        <v>0</v>
      </c>
      <c r="AP684" t="str">
        <f>""</f>
        <v/>
      </c>
      <c r="AQ684">
        <v>0</v>
      </c>
      <c r="AR684" t="str">
        <f>""</f>
        <v/>
      </c>
      <c r="AS684">
        <v>0</v>
      </c>
      <c r="AT684" t="str">
        <f>""</f>
        <v/>
      </c>
      <c r="AU684" t="s">
        <v>56</v>
      </c>
      <c r="AV684" t="s">
        <v>57</v>
      </c>
      <c r="AW684">
        <v>0</v>
      </c>
      <c r="AX684" t="str">
        <f>""</f>
        <v/>
      </c>
      <c r="AY684">
        <v>2015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</row>
    <row r="685" spans="1:57" x14ac:dyDescent="0.2">
      <c r="A685">
        <v>1845203840</v>
      </c>
      <c r="B685" t="s">
        <v>239</v>
      </c>
      <c r="C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 t="str">
        <f>""</f>
        <v/>
      </c>
      <c r="AA685">
        <v>0</v>
      </c>
      <c r="AB685" t="str">
        <f>""</f>
        <v/>
      </c>
      <c r="AC685">
        <v>0</v>
      </c>
      <c r="AD685" t="str">
        <f>""</f>
        <v/>
      </c>
      <c r="AE685">
        <v>0</v>
      </c>
      <c r="AF685" t="str">
        <f>""</f>
        <v/>
      </c>
      <c r="AG685">
        <v>0</v>
      </c>
      <c r="AH685" t="str">
        <f>""</f>
        <v/>
      </c>
      <c r="AI685">
        <v>0</v>
      </c>
      <c r="AJ685" t="str">
        <f>""</f>
        <v/>
      </c>
      <c r="AK685">
        <v>0</v>
      </c>
      <c r="AL685" t="str">
        <f>""</f>
        <v/>
      </c>
      <c r="AM685">
        <v>0</v>
      </c>
      <c r="AN685" t="str">
        <f>""</f>
        <v/>
      </c>
      <c r="AO685">
        <v>0</v>
      </c>
      <c r="AP685" t="str">
        <f>""</f>
        <v/>
      </c>
      <c r="AQ685">
        <v>0</v>
      </c>
      <c r="AR685" t="str">
        <f>""</f>
        <v/>
      </c>
      <c r="AS685">
        <v>0</v>
      </c>
      <c r="AT685" t="str">
        <f>""</f>
        <v/>
      </c>
      <c r="AU685" t="s">
        <v>56</v>
      </c>
      <c r="AV685" t="s">
        <v>57</v>
      </c>
      <c r="AW685">
        <v>0</v>
      </c>
      <c r="AX685" t="str">
        <f>""</f>
        <v/>
      </c>
      <c r="AY685">
        <v>2015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</row>
    <row r="686" spans="1:57" x14ac:dyDescent="0.2">
      <c r="A686">
        <v>1845300780</v>
      </c>
      <c r="B686" t="s">
        <v>716</v>
      </c>
      <c r="C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460</v>
      </c>
      <c r="Z686" t="s">
        <v>215</v>
      </c>
      <c r="AA686">
        <v>0</v>
      </c>
      <c r="AB686" t="str">
        <f>""</f>
        <v/>
      </c>
      <c r="AC686">
        <v>0</v>
      </c>
      <c r="AD686" t="str">
        <f>""</f>
        <v/>
      </c>
      <c r="AE686">
        <v>0</v>
      </c>
      <c r="AF686" t="str">
        <f>""</f>
        <v/>
      </c>
      <c r="AG686">
        <v>0</v>
      </c>
      <c r="AH686" t="str">
        <f>""</f>
        <v/>
      </c>
      <c r="AI686">
        <v>0</v>
      </c>
      <c r="AJ686" t="str">
        <f>""</f>
        <v/>
      </c>
      <c r="AK686">
        <v>0</v>
      </c>
      <c r="AL686" t="str">
        <f>""</f>
        <v/>
      </c>
      <c r="AM686">
        <v>0</v>
      </c>
      <c r="AN686" t="str">
        <f>""</f>
        <v/>
      </c>
      <c r="AO686">
        <v>0</v>
      </c>
      <c r="AP686" t="str">
        <f>""</f>
        <v/>
      </c>
      <c r="AQ686">
        <v>0</v>
      </c>
      <c r="AR686" t="str">
        <f>""</f>
        <v/>
      </c>
      <c r="AS686">
        <v>0</v>
      </c>
      <c r="AT686" t="str">
        <f>""</f>
        <v/>
      </c>
      <c r="AU686" t="s">
        <v>56</v>
      </c>
      <c r="AV686" t="s">
        <v>57</v>
      </c>
      <c r="AW686">
        <v>0</v>
      </c>
      <c r="AX686" t="str">
        <f>""</f>
        <v/>
      </c>
      <c r="AY686">
        <v>2015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</row>
    <row r="687" spans="1:57" x14ac:dyDescent="0.2">
      <c r="A687">
        <v>1845300840</v>
      </c>
      <c r="B687" t="s">
        <v>241</v>
      </c>
      <c r="C687">
        <v>0</v>
      </c>
      <c r="G687" s="1">
        <v>211687</v>
      </c>
      <c r="H687">
        <v>0</v>
      </c>
      <c r="I687" s="1">
        <v>211687</v>
      </c>
      <c r="J687" s="1">
        <v>-211687</v>
      </c>
      <c r="K687">
        <v>0</v>
      </c>
      <c r="L687">
        <v>0</v>
      </c>
      <c r="M687" s="1">
        <v>211687</v>
      </c>
      <c r="N687">
        <v>0</v>
      </c>
      <c r="O687" s="1">
        <v>211687</v>
      </c>
      <c r="P687" s="1">
        <v>-211687</v>
      </c>
      <c r="Q687">
        <v>0</v>
      </c>
      <c r="R687">
        <v>0</v>
      </c>
      <c r="S687">
        <v>0</v>
      </c>
      <c r="T687">
        <v>0</v>
      </c>
      <c r="U687">
        <v>0</v>
      </c>
      <c r="V687" s="1">
        <v>-211687</v>
      </c>
      <c r="W687">
        <v>0</v>
      </c>
      <c r="X687" s="1">
        <v>-211687</v>
      </c>
      <c r="Y687">
        <v>460</v>
      </c>
      <c r="Z687" t="s">
        <v>215</v>
      </c>
      <c r="AA687">
        <v>0</v>
      </c>
      <c r="AB687" t="str">
        <f>""</f>
        <v/>
      </c>
      <c r="AC687">
        <v>0</v>
      </c>
      <c r="AD687" t="str">
        <f>""</f>
        <v/>
      </c>
      <c r="AE687">
        <v>0</v>
      </c>
      <c r="AF687" t="str">
        <f>""</f>
        <v/>
      </c>
      <c r="AG687">
        <v>0</v>
      </c>
      <c r="AH687" t="str">
        <f>""</f>
        <v/>
      </c>
      <c r="AI687">
        <v>0</v>
      </c>
      <c r="AJ687" t="str">
        <f>""</f>
        <v/>
      </c>
      <c r="AK687">
        <v>0</v>
      </c>
      <c r="AL687" t="str">
        <f>""</f>
        <v/>
      </c>
      <c r="AM687">
        <v>0</v>
      </c>
      <c r="AN687" t="str">
        <f>""</f>
        <v/>
      </c>
      <c r="AO687">
        <v>0</v>
      </c>
      <c r="AP687" t="str">
        <f>""</f>
        <v/>
      </c>
      <c r="AQ687">
        <v>0</v>
      </c>
      <c r="AR687" t="str">
        <f>""</f>
        <v/>
      </c>
      <c r="AS687">
        <v>0</v>
      </c>
      <c r="AT687" t="str">
        <f>""</f>
        <v/>
      </c>
      <c r="AU687" t="s">
        <v>56</v>
      </c>
      <c r="AV687" t="s">
        <v>57</v>
      </c>
      <c r="AW687">
        <v>0</v>
      </c>
      <c r="AX687" t="str">
        <f>""</f>
        <v/>
      </c>
      <c r="AY687">
        <v>2015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</row>
    <row r="688" spans="1:57" x14ac:dyDescent="0.2">
      <c r="A688">
        <v>1845301840</v>
      </c>
      <c r="B688" t="s">
        <v>717</v>
      </c>
      <c r="C688" s="2">
        <v>190000</v>
      </c>
      <c r="D688" s="2"/>
      <c r="E688" s="2"/>
      <c r="F688" s="2"/>
      <c r="G688">
        <v>0</v>
      </c>
      <c r="H688">
        <v>0</v>
      </c>
      <c r="I688">
        <v>0</v>
      </c>
      <c r="J688" s="1">
        <v>190000</v>
      </c>
      <c r="K688">
        <v>0</v>
      </c>
      <c r="L688" s="2">
        <v>190000</v>
      </c>
      <c r="M688">
        <v>0</v>
      </c>
      <c r="N688">
        <v>0</v>
      </c>
      <c r="O688">
        <v>0</v>
      </c>
      <c r="P688" s="1">
        <v>190000</v>
      </c>
      <c r="Q688">
        <v>0</v>
      </c>
      <c r="R688">
        <v>0</v>
      </c>
      <c r="S688">
        <v>0</v>
      </c>
      <c r="T688">
        <v>0</v>
      </c>
      <c r="U688" s="2">
        <v>190000</v>
      </c>
      <c r="V688" s="1">
        <v>190000</v>
      </c>
      <c r="W688" s="2">
        <v>190000</v>
      </c>
      <c r="X688" s="1">
        <v>190000</v>
      </c>
      <c r="Y688">
        <v>0</v>
      </c>
      <c r="Z688" t="str">
        <f>""</f>
        <v/>
      </c>
      <c r="AA688">
        <v>0</v>
      </c>
      <c r="AB688" t="str">
        <f>""</f>
        <v/>
      </c>
      <c r="AC688">
        <v>0</v>
      </c>
      <c r="AD688" t="str">
        <f>""</f>
        <v/>
      </c>
      <c r="AE688">
        <v>0</v>
      </c>
      <c r="AF688" t="str">
        <f>""</f>
        <v/>
      </c>
      <c r="AG688">
        <v>0</v>
      </c>
      <c r="AH688" t="str">
        <f>""</f>
        <v/>
      </c>
      <c r="AI688">
        <v>0</v>
      </c>
      <c r="AJ688" t="str">
        <f>""</f>
        <v/>
      </c>
      <c r="AK688">
        <v>0</v>
      </c>
      <c r="AL688" t="str">
        <f>""</f>
        <v/>
      </c>
      <c r="AM688">
        <v>0</v>
      </c>
      <c r="AN688" t="str">
        <f>""</f>
        <v/>
      </c>
      <c r="AO688">
        <v>0</v>
      </c>
      <c r="AP688" t="str">
        <f>""</f>
        <v/>
      </c>
      <c r="AQ688">
        <v>0</v>
      </c>
      <c r="AR688" t="str">
        <f>""</f>
        <v/>
      </c>
      <c r="AS688">
        <v>0</v>
      </c>
      <c r="AT688" t="str">
        <f>""</f>
        <v/>
      </c>
      <c r="AU688" t="s">
        <v>56</v>
      </c>
      <c r="AV688" t="s">
        <v>57</v>
      </c>
      <c r="AW688">
        <v>0</v>
      </c>
      <c r="AX688" t="str">
        <f>""</f>
        <v/>
      </c>
      <c r="AY688">
        <v>2015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</row>
    <row r="689" spans="1:57" x14ac:dyDescent="0.2">
      <c r="A689">
        <v>1846300750</v>
      </c>
      <c r="B689" t="s">
        <v>718</v>
      </c>
      <c r="C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 t="str">
        <f>""</f>
        <v/>
      </c>
      <c r="AA689">
        <v>0</v>
      </c>
      <c r="AB689" t="str">
        <f>""</f>
        <v/>
      </c>
      <c r="AC689">
        <v>0</v>
      </c>
      <c r="AD689" t="str">
        <f>""</f>
        <v/>
      </c>
      <c r="AE689">
        <v>0</v>
      </c>
      <c r="AF689" t="str">
        <f>""</f>
        <v/>
      </c>
      <c r="AG689">
        <v>0</v>
      </c>
      <c r="AH689" t="str">
        <f>""</f>
        <v/>
      </c>
      <c r="AI689">
        <v>0</v>
      </c>
      <c r="AJ689" t="str">
        <f>""</f>
        <v/>
      </c>
      <c r="AK689">
        <v>0</v>
      </c>
      <c r="AL689" t="str">
        <f>""</f>
        <v/>
      </c>
      <c r="AM689">
        <v>0</v>
      </c>
      <c r="AN689" t="str">
        <f>""</f>
        <v/>
      </c>
      <c r="AO689">
        <v>0</v>
      </c>
      <c r="AP689" t="str">
        <f>""</f>
        <v/>
      </c>
      <c r="AQ689">
        <v>0</v>
      </c>
      <c r="AR689" t="str">
        <f>""</f>
        <v/>
      </c>
      <c r="AS689">
        <v>0</v>
      </c>
      <c r="AT689" t="str">
        <f>""</f>
        <v/>
      </c>
      <c r="AU689" t="s">
        <v>56</v>
      </c>
      <c r="AV689" t="s">
        <v>57</v>
      </c>
      <c r="AW689">
        <v>0</v>
      </c>
      <c r="AX689" t="str">
        <f>""</f>
        <v/>
      </c>
      <c r="AY689">
        <v>2015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</row>
    <row r="690" spans="1:57" x14ac:dyDescent="0.2">
      <c r="A690">
        <v>1846300840</v>
      </c>
      <c r="B690" t="s">
        <v>242</v>
      </c>
      <c r="C690" s="2">
        <v>23000</v>
      </c>
      <c r="D690" s="2"/>
      <c r="E690" s="2"/>
      <c r="F690" s="2"/>
      <c r="G690" s="1">
        <v>7041</v>
      </c>
      <c r="H690">
        <v>0</v>
      </c>
      <c r="I690" s="1">
        <v>7041</v>
      </c>
      <c r="J690" s="1">
        <v>15959</v>
      </c>
      <c r="K690">
        <v>30.61</v>
      </c>
      <c r="L690" s="2">
        <v>23000</v>
      </c>
      <c r="M690" s="1">
        <v>7041</v>
      </c>
      <c r="N690">
        <v>0</v>
      </c>
      <c r="O690" s="1">
        <v>7041</v>
      </c>
      <c r="P690" s="1">
        <v>15959</v>
      </c>
      <c r="Q690">
        <v>30.61</v>
      </c>
      <c r="R690">
        <v>0</v>
      </c>
      <c r="S690">
        <v>0</v>
      </c>
      <c r="T690">
        <v>0</v>
      </c>
      <c r="U690" s="2">
        <v>23000</v>
      </c>
      <c r="V690" s="1">
        <v>15959</v>
      </c>
      <c r="W690" s="2">
        <v>23000</v>
      </c>
      <c r="X690" s="1">
        <v>15959</v>
      </c>
      <c r="Y690">
        <v>460</v>
      </c>
      <c r="Z690" t="s">
        <v>215</v>
      </c>
      <c r="AA690">
        <v>0</v>
      </c>
      <c r="AB690" t="str">
        <f>""</f>
        <v/>
      </c>
      <c r="AC690">
        <v>0</v>
      </c>
      <c r="AD690" t="str">
        <f>""</f>
        <v/>
      </c>
      <c r="AE690">
        <v>0</v>
      </c>
      <c r="AF690" t="str">
        <f>""</f>
        <v/>
      </c>
      <c r="AG690">
        <v>0</v>
      </c>
      <c r="AH690" t="str">
        <f>""</f>
        <v/>
      </c>
      <c r="AI690">
        <v>0</v>
      </c>
      <c r="AJ690" t="str">
        <f>""</f>
        <v/>
      </c>
      <c r="AK690">
        <v>0</v>
      </c>
      <c r="AL690" t="str">
        <f>""</f>
        <v/>
      </c>
      <c r="AM690">
        <v>0</v>
      </c>
      <c r="AN690" t="str">
        <f>""</f>
        <v/>
      </c>
      <c r="AO690">
        <v>0</v>
      </c>
      <c r="AP690" t="str">
        <f>""</f>
        <v/>
      </c>
      <c r="AQ690">
        <v>0</v>
      </c>
      <c r="AR690" t="str">
        <f>""</f>
        <v/>
      </c>
      <c r="AS690">
        <v>0</v>
      </c>
      <c r="AT690" t="str">
        <f>""</f>
        <v/>
      </c>
      <c r="AU690" t="s">
        <v>56</v>
      </c>
      <c r="AV690" t="s">
        <v>57</v>
      </c>
      <c r="AW690">
        <v>0</v>
      </c>
      <c r="AX690" t="str">
        <f>""</f>
        <v/>
      </c>
      <c r="AY690">
        <v>2015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</row>
    <row r="691" spans="1:57" x14ac:dyDescent="0.2">
      <c r="A691">
        <v>1846400840</v>
      </c>
      <c r="B691" t="s">
        <v>244</v>
      </c>
      <c r="C691">
        <v>0</v>
      </c>
      <c r="G691" s="1">
        <v>10313</v>
      </c>
      <c r="H691">
        <v>0</v>
      </c>
      <c r="I691" s="1">
        <v>10313</v>
      </c>
      <c r="J691" s="1">
        <v>-10313</v>
      </c>
      <c r="K691">
        <v>0</v>
      </c>
      <c r="L691">
        <v>0</v>
      </c>
      <c r="M691" s="1">
        <v>10313</v>
      </c>
      <c r="N691">
        <v>0</v>
      </c>
      <c r="O691" s="1">
        <v>10313</v>
      </c>
      <c r="P691" s="1">
        <v>-10313</v>
      </c>
      <c r="Q691">
        <v>0</v>
      </c>
      <c r="R691">
        <v>0</v>
      </c>
      <c r="S691">
        <v>0</v>
      </c>
      <c r="T691">
        <v>0</v>
      </c>
      <c r="U691">
        <v>0</v>
      </c>
      <c r="V691" s="1">
        <v>-10313</v>
      </c>
      <c r="W691">
        <v>0</v>
      </c>
      <c r="X691" s="1">
        <v>-10313</v>
      </c>
      <c r="Y691">
        <v>460</v>
      </c>
      <c r="Z691" t="s">
        <v>215</v>
      </c>
      <c r="AA691">
        <v>0</v>
      </c>
      <c r="AB691" t="str">
        <f>""</f>
        <v/>
      </c>
      <c r="AC691">
        <v>0</v>
      </c>
      <c r="AD691" t="str">
        <f>""</f>
        <v/>
      </c>
      <c r="AE691">
        <v>0</v>
      </c>
      <c r="AF691" t="str">
        <f>""</f>
        <v/>
      </c>
      <c r="AG691">
        <v>0</v>
      </c>
      <c r="AH691" t="str">
        <f>""</f>
        <v/>
      </c>
      <c r="AI691">
        <v>0</v>
      </c>
      <c r="AJ691" t="str">
        <f>""</f>
        <v/>
      </c>
      <c r="AK691">
        <v>0</v>
      </c>
      <c r="AL691" t="str">
        <f>""</f>
        <v/>
      </c>
      <c r="AM691">
        <v>0</v>
      </c>
      <c r="AN691" t="str">
        <f>""</f>
        <v/>
      </c>
      <c r="AO691">
        <v>0</v>
      </c>
      <c r="AP691" t="str">
        <f>""</f>
        <v/>
      </c>
      <c r="AQ691">
        <v>0</v>
      </c>
      <c r="AR691" t="str">
        <f>""</f>
        <v/>
      </c>
      <c r="AS691">
        <v>0</v>
      </c>
      <c r="AT691" t="str">
        <f>""</f>
        <v/>
      </c>
      <c r="AU691" t="s">
        <v>56</v>
      </c>
      <c r="AV691" t="s">
        <v>57</v>
      </c>
      <c r="AW691">
        <v>0</v>
      </c>
      <c r="AX691" t="str">
        <f>""</f>
        <v/>
      </c>
      <c r="AY691">
        <v>2015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</row>
    <row r="692" spans="1:57" x14ac:dyDescent="0.2">
      <c r="A692">
        <v>1846500840</v>
      </c>
      <c r="B692" t="s">
        <v>719</v>
      </c>
      <c r="C692" s="2">
        <v>61000</v>
      </c>
      <c r="D692" s="2"/>
      <c r="E692" s="2"/>
      <c r="F692" s="2"/>
      <c r="G692" s="1">
        <v>69626</v>
      </c>
      <c r="H692">
        <v>0</v>
      </c>
      <c r="I692" s="1">
        <v>69626</v>
      </c>
      <c r="J692" s="1">
        <v>-8626</v>
      </c>
      <c r="K692">
        <v>114.14</v>
      </c>
      <c r="L692" s="2">
        <v>61000</v>
      </c>
      <c r="M692" s="1">
        <v>69626</v>
      </c>
      <c r="N692">
        <v>0</v>
      </c>
      <c r="O692" s="1">
        <v>69626</v>
      </c>
      <c r="P692" s="1">
        <v>-8626</v>
      </c>
      <c r="Q692">
        <v>114.14</v>
      </c>
      <c r="R692">
        <v>0</v>
      </c>
      <c r="S692">
        <v>0</v>
      </c>
      <c r="T692">
        <v>0</v>
      </c>
      <c r="U692" s="2">
        <v>61000</v>
      </c>
      <c r="V692" s="1">
        <v>-8626</v>
      </c>
      <c r="W692" s="2">
        <v>61000</v>
      </c>
      <c r="X692" s="1">
        <v>-8626</v>
      </c>
      <c r="Y692">
        <v>0</v>
      </c>
      <c r="Z692" t="str">
        <f>""</f>
        <v/>
      </c>
      <c r="AA692">
        <v>0</v>
      </c>
      <c r="AB692" t="str">
        <f>""</f>
        <v/>
      </c>
      <c r="AC692">
        <v>0</v>
      </c>
      <c r="AD692" t="str">
        <f>""</f>
        <v/>
      </c>
      <c r="AE692">
        <v>0</v>
      </c>
      <c r="AF692" t="str">
        <f>""</f>
        <v/>
      </c>
      <c r="AG692">
        <v>0</v>
      </c>
      <c r="AH692" t="str">
        <f>""</f>
        <v/>
      </c>
      <c r="AI692">
        <v>0</v>
      </c>
      <c r="AJ692" t="str">
        <f>""</f>
        <v/>
      </c>
      <c r="AK692">
        <v>0</v>
      </c>
      <c r="AL692" t="str">
        <f>""</f>
        <v/>
      </c>
      <c r="AM692">
        <v>0</v>
      </c>
      <c r="AN692" t="str">
        <f>""</f>
        <v/>
      </c>
      <c r="AO692">
        <v>0</v>
      </c>
      <c r="AP692" t="str">
        <f>""</f>
        <v/>
      </c>
      <c r="AQ692">
        <v>0</v>
      </c>
      <c r="AR692" t="str">
        <f>""</f>
        <v/>
      </c>
      <c r="AS692">
        <v>0</v>
      </c>
      <c r="AT692" t="str">
        <f>""</f>
        <v/>
      </c>
      <c r="AU692" t="s">
        <v>56</v>
      </c>
      <c r="AV692" t="s">
        <v>57</v>
      </c>
      <c r="AW692">
        <v>0</v>
      </c>
      <c r="AX692" t="str">
        <f>""</f>
        <v/>
      </c>
      <c r="AY692">
        <v>2015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</row>
    <row r="693" spans="1:57" x14ac:dyDescent="0.2">
      <c r="A693">
        <v>1846600840</v>
      </c>
      <c r="B693" t="s">
        <v>720</v>
      </c>
      <c r="C693" s="2">
        <v>164000</v>
      </c>
      <c r="D693" s="2"/>
      <c r="E693" s="2"/>
      <c r="F693" s="2"/>
      <c r="G693" s="1">
        <v>193066</v>
      </c>
      <c r="H693">
        <v>0</v>
      </c>
      <c r="I693" s="1">
        <v>193066</v>
      </c>
      <c r="J693" s="1">
        <v>-29066</v>
      </c>
      <c r="K693">
        <v>117.72</v>
      </c>
      <c r="L693" s="2">
        <v>164000</v>
      </c>
      <c r="M693" s="1">
        <v>193066</v>
      </c>
      <c r="N693">
        <v>0</v>
      </c>
      <c r="O693" s="1">
        <v>193066</v>
      </c>
      <c r="P693" s="1">
        <v>-29066</v>
      </c>
      <c r="Q693">
        <v>117.72</v>
      </c>
      <c r="R693">
        <v>0</v>
      </c>
      <c r="S693">
        <v>0</v>
      </c>
      <c r="T693">
        <v>0</v>
      </c>
      <c r="U693" s="2">
        <v>164000</v>
      </c>
      <c r="V693" s="1">
        <v>-29066</v>
      </c>
      <c r="W693" s="2">
        <v>164000</v>
      </c>
      <c r="X693" s="1">
        <v>-29066</v>
      </c>
      <c r="Y693">
        <v>460</v>
      </c>
      <c r="Z693" t="s">
        <v>215</v>
      </c>
      <c r="AA693">
        <v>0</v>
      </c>
      <c r="AB693" t="str">
        <f>""</f>
        <v/>
      </c>
      <c r="AC693">
        <v>0</v>
      </c>
      <c r="AD693" t="str">
        <f>""</f>
        <v/>
      </c>
      <c r="AE693">
        <v>0</v>
      </c>
      <c r="AF693" t="str">
        <f>""</f>
        <v/>
      </c>
      <c r="AG693">
        <v>0</v>
      </c>
      <c r="AH693" t="str">
        <f>""</f>
        <v/>
      </c>
      <c r="AI693">
        <v>0</v>
      </c>
      <c r="AJ693" t="str">
        <f>""</f>
        <v/>
      </c>
      <c r="AK693">
        <v>0</v>
      </c>
      <c r="AL693" t="str">
        <f>""</f>
        <v/>
      </c>
      <c r="AM693">
        <v>0</v>
      </c>
      <c r="AN693" t="str">
        <f>""</f>
        <v/>
      </c>
      <c r="AO693">
        <v>0</v>
      </c>
      <c r="AP693" t="str">
        <f>""</f>
        <v/>
      </c>
      <c r="AQ693">
        <v>0</v>
      </c>
      <c r="AR693" t="str">
        <f>""</f>
        <v/>
      </c>
      <c r="AS693">
        <v>0</v>
      </c>
      <c r="AT693" t="str">
        <f>""</f>
        <v/>
      </c>
      <c r="AU693" t="s">
        <v>56</v>
      </c>
      <c r="AV693" t="s">
        <v>57</v>
      </c>
      <c r="AW693">
        <v>0</v>
      </c>
      <c r="AX693" t="str">
        <f>""</f>
        <v/>
      </c>
      <c r="AY693">
        <v>2015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</row>
    <row r="694" spans="1:57" x14ac:dyDescent="0.2">
      <c r="A694">
        <v>1846700410</v>
      </c>
      <c r="B694" t="s">
        <v>721</v>
      </c>
      <c r="C694" s="2">
        <v>42000</v>
      </c>
      <c r="D694" s="2"/>
      <c r="E694" s="2"/>
      <c r="F694" s="2"/>
      <c r="G694" s="1">
        <v>28212</v>
      </c>
      <c r="H694">
        <v>0</v>
      </c>
      <c r="I694" s="1">
        <v>28212</v>
      </c>
      <c r="J694" s="1">
        <v>13788</v>
      </c>
      <c r="K694">
        <v>67.17</v>
      </c>
      <c r="L694" s="2">
        <v>42000</v>
      </c>
      <c r="M694" s="1">
        <v>28212</v>
      </c>
      <c r="N694">
        <v>0</v>
      </c>
      <c r="O694" s="1">
        <v>28212</v>
      </c>
      <c r="P694" s="1">
        <v>13788</v>
      </c>
      <c r="Q694">
        <v>67.17</v>
      </c>
      <c r="R694">
        <v>0</v>
      </c>
      <c r="S694">
        <v>0</v>
      </c>
      <c r="T694">
        <v>0</v>
      </c>
      <c r="U694" s="2">
        <v>42000</v>
      </c>
      <c r="V694" s="1">
        <v>13788</v>
      </c>
      <c r="W694" s="2">
        <v>42000</v>
      </c>
      <c r="X694" s="1">
        <v>13788</v>
      </c>
      <c r="Y694">
        <v>460</v>
      </c>
      <c r="Z694" t="s">
        <v>215</v>
      </c>
      <c r="AA694">
        <v>0</v>
      </c>
      <c r="AB694" t="str">
        <f>""</f>
        <v/>
      </c>
      <c r="AC694">
        <v>0</v>
      </c>
      <c r="AD694" t="str">
        <f>""</f>
        <v/>
      </c>
      <c r="AE694">
        <v>0</v>
      </c>
      <c r="AF694" t="str">
        <f>""</f>
        <v/>
      </c>
      <c r="AG694">
        <v>0</v>
      </c>
      <c r="AH694" t="str">
        <f>""</f>
        <v/>
      </c>
      <c r="AI694">
        <v>0</v>
      </c>
      <c r="AJ694" t="str">
        <f>""</f>
        <v/>
      </c>
      <c r="AK694">
        <v>0</v>
      </c>
      <c r="AL694" t="str">
        <f>""</f>
        <v/>
      </c>
      <c r="AM694">
        <v>0</v>
      </c>
      <c r="AN694" t="str">
        <f>""</f>
        <v/>
      </c>
      <c r="AO694">
        <v>0</v>
      </c>
      <c r="AP694" t="str">
        <f>""</f>
        <v/>
      </c>
      <c r="AQ694">
        <v>0</v>
      </c>
      <c r="AR694" t="str">
        <f>""</f>
        <v/>
      </c>
      <c r="AS694">
        <v>0</v>
      </c>
      <c r="AT694" t="str">
        <f>""</f>
        <v/>
      </c>
      <c r="AU694" t="s">
        <v>56</v>
      </c>
      <c r="AV694" t="s">
        <v>57</v>
      </c>
      <c r="AW694">
        <v>0</v>
      </c>
      <c r="AX694" t="str">
        <f>""</f>
        <v/>
      </c>
      <c r="AY694">
        <v>2015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</row>
    <row r="695" spans="1:57" x14ac:dyDescent="0.2">
      <c r="A695">
        <v>1846700750</v>
      </c>
      <c r="B695" t="s">
        <v>722</v>
      </c>
      <c r="C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460</v>
      </c>
      <c r="Z695" t="s">
        <v>215</v>
      </c>
      <c r="AA695">
        <v>0</v>
      </c>
      <c r="AB695" t="str">
        <f>""</f>
        <v/>
      </c>
      <c r="AC695">
        <v>0</v>
      </c>
      <c r="AD695" t="str">
        <f>""</f>
        <v/>
      </c>
      <c r="AE695">
        <v>0</v>
      </c>
      <c r="AF695" t="str">
        <f>""</f>
        <v/>
      </c>
      <c r="AG695">
        <v>0</v>
      </c>
      <c r="AH695" t="str">
        <f>""</f>
        <v/>
      </c>
      <c r="AI695">
        <v>0</v>
      </c>
      <c r="AJ695" t="str">
        <f>""</f>
        <v/>
      </c>
      <c r="AK695">
        <v>0</v>
      </c>
      <c r="AL695" t="str">
        <f>""</f>
        <v/>
      </c>
      <c r="AM695">
        <v>0</v>
      </c>
      <c r="AN695" t="str">
        <f>""</f>
        <v/>
      </c>
      <c r="AO695">
        <v>0</v>
      </c>
      <c r="AP695" t="str">
        <f>""</f>
        <v/>
      </c>
      <c r="AQ695">
        <v>0</v>
      </c>
      <c r="AR695" t="str">
        <f>""</f>
        <v/>
      </c>
      <c r="AS695">
        <v>0</v>
      </c>
      <c r="AT695" t="str">
        <f>""</f>
        <v/>
      </c>
      <c r="AU695" t="s">
        <v>56</v>
      </c>
      <c r="AV695" t="s">
        <v>57</v>
      </c>
      <c r="AW695">
        <v>0</v>
      </c>
      <c r="AX695" t="str">
        <f>""</f>
        <v/>
      </c>
      <c r="AY695">
        <v>2015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</row>
    <row r="696" spans="1:57" x14ac:dyDescent="0.2">
      <c r="A696">
        <v>1846700780</v>
      </c>
      <c r="B696" t="s">
        <v>723</v>
      </c>
      <c r="C696" s="2">
        <v>2000</v>
      </c>
      <c r="D696" s="2"/>
      <c r="E696" s="2"/>
      <c r="F696" s="2"/>
      <c r="G696" s="1">
        <v>2039.29</v>
      </c>
      <c r="H696">
        <v>0</v>
      </c>
      <c r="I696" s="1">
        <v>2039.29</v>
      </c>
      <c r="J696">
        <v>-39.29</v>
      </c>
      <c r="K696">
        <v>101.96</v>
      </c>
      <c r="L696" s="2">
        <v>2000</v>
      </c>
      <c r="M696" s="1">
        <v>2039.29</v>
      </c>
      <c r="N696">
        <v>0</v>
      </c>
      <c r="O696" s="1">
        <v>2039.29</v>
      </c>
      <c r="P696">
        <v>-39.29</v>
      </c>
      <c r="Q696">
        <v>101.96</v>
      </c>
      <c r="R696">
        <v>0</v>
      </c>
      <c r="S696">
        <v>0</v>
      </c>
      <c r="T696">
        <v>0</v>
      </c>
      <c r="U696" s="2">
        <v>2000</v>
      </c>
      <c r="V696">
        <v>-39.29</v>
      </c>
      <c r="W696" s="2">
        <v>2000</v>
      </c>
      <c r="X696">
        <v>-39.29</v>
      </c>
      <c r="Y696">
        <v>0</v>
      </c>
      <c r="Z696" t="str">
        <f>""</f>
        <v/>
      </c>
      <c r="AA696">
        <v>0</v>
      </c>
      <c r="AB696" t="str">
        <f>""</f>
        <v/>
      </c>
      <c r="AC696">
        <v>0</v>
      </c>
      <c r="AD696" t="str">
        <f>""</f>
        <v/>
      </c>
      <c r="AE696">
        <v>0</v>
      </c>
      <c r="AF696" t="str">
        <f>""</f>
        <v/>
      </c>
      <c r="AG696">
        <v>0</v>
      </c>
      <c r="AH696" t="str">
        <f>""</f>
        <v/>
      </c>
      <c r="AI696">
        <v>0</v>
      </c>
      <c r="AJ696" t="str">
        <f>""</f>
        <v/>
      </c>
      <c r="AK696">
        <v>0</v>
      </c>
      <c r="AL696" t="str">
        <f>""</f>
        <v/>
      </c>
      <c r="AM696">
        <v>0</v>
      </c>
      <c r="AN696" t="str">
        <f>""</f>
        <v/>
      </c>
      <c r="AO696">
        <v>0</v>
      </c>
      <c r="AP696" t="str">
        <f>""</f>
        <v/>
      </c>
      <c r="AQ696">
        <v>0</v>
      </c>
      <c r="AR696" t="str">
        <f>""</f>
        <v/>
      </c>
      <c r="AS696">
        <v>0</v>
      </c>
      <c r="AT696" t="str">
        <f>""</f>
        <v/>
      </c>
      <c r="AU696" t="s">
        <v>56</v>
      </c>
      <c r="AV696" t="s">
        <v>57</v>
      </c>
      <c r="AW696">
        <v>0</v>
      </c>
      <c r="AX696" t="str">
        <f>""</f>
        <v/>
      </c>
      <c r="AY696">
        <v>2015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</row>
    <row r="697" spans="1:57" x14ac:dyDescent="0.2">
      <c r="A697">
        <v>1846700840</v>
      </c>
      <c r="B697" t="s">
        <v>724</v>
      </c>
      <c r="C697" s="2">
        <v>613000</v>
      </c>
      <c r="D697" s="2"/>
      <c r="E697" s="2"/>
      <c r="F697" s="2"/>
      <c r="G697" s="1">
        <v>517763</v>
      </c>
      <c r="H697">
        <v>0</v>
      </c>
      <c r="I697" s="1">
        <v>517763</v>
      </c>
      <c r="J697" s="1">
        <v>95237</v>
      </c>
      <c r="K697">
        <v>84.46</v>
      </c>
      <c r="L697" s="2">
        <v>613000</v>
      </c>
      <c r="M697" s="1">
        <v>517763</v>
      </c>
      <c r="N697">
        <v>0</v>
      </c>
      <c r="O697" s="1">
        <v>517763</v>
      </c>
      <c r="P697" s="1">
        <v>95237</v>
      </c>
      <c r="Q697">
        <v>84.46</v>
      </c>
      <c r="R697">
        <v>0</v>
      </c>
      <c r="S697">
        <v>0</v>
      </c>
      <c r="T697">
        <v>0</v>
      </c>
      <c r="U697" s="2">
        <v>613000</v>
      </c>
      <c r="V697" s="1">
        <v>95237</v>
      </c>
      <c r="W697" s="2">
        <v>613000</v>
      </c>
      <c r="X697" s="1">
        <v>95237</v>
      </c>
      <c r="Y697">
        <v>460</v>
      </c>
      <c r="Z697" t="s">
        <v>215</v>
      </c>
      <c r="AA697">
        <v>0</v>
      </c>
      <c r="AB697" t="str">
        <f>""</f>
        <v/>
      </c>
      <c r="AC697">
        <v>0</v>
      </c>
      <c r="AD697" t="str">
        <f>""</f>
        <v/>
      </c>
      <c r="AE697">
        <v>0</v>
      </c>
      <c r="AF697" t="str">
        <f>""</f>
        <v/>
      </c>
      <c r="AG697">
        <v>0</v>
      </c>
      <c r="AH697" t="str">
        <f>""</f>
        <v/>
      </c>
      <c r="AI697">
        <v>0</v>
      </c>
      <c r="AJ697" t="str">
        <f>""</f>
        <v/>
      </c>
      <c r="AK697">
        <v>0</v>
      </c>
      <c r="AL697" t="str">
        <f>""</f>
        <v/>
      </c>
      <c r="AM697">
        <v>0</v>
      </c>
      <c r="AN697" t="str">
        <f>""</f>
        <v/>
      </c>
      <c r="AO697">
        <v>0</v>
      </c>
      <c r="AP697" t="str">
        <f>""</f>
        <v/>
      </c>
      <c r="AQ697">
        <v>0</v>
      </c>
      <c r="AR697" t="str">
        <f>""</f>
        <v/>
      </c>
      <c r="AS697">
        <v>0</v>
      </c>
      <c r="AT697" t="str">
        <f>""</f>
        <v/>
      </c>
      <c r="AU697" t="s">
        <v>56</v>
      </c>
      <c r="AV697" t="s">
        <v>57</v>
      </c>
      <c r="AW697">
        <v>0</v>
      </c>
      <c r="AX697" t="str">
        <f>""</f>
        <v/>
      </c>
      <c r="AY697">
        <v>2015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</row>
    <row r="698" spans="1:57" x14ac:dyDescent="0.2">
      <c r="A698">
        <v>1846701840</v>
      </c>
      <c r="B698" t="s">
        <v>725</v>
      </c>
      <c r="C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 t="str">
        <f>""</f>
        <v/>
      </c>
      <c r="AA698">
        <v>0</v>
      </c>
      <c r="AB698" t="str">
        <f>""</f>
        <v/>
      </c>
      <c r="AC698">
        <v>0</v>
      </c>
      <c r="AD698" t="str">
        <f>""</f>
        <v/>
      </c>
      <c r="AE698">
        <v>0</v>
      </c>
      <c r="AF698" t="str">
        <f>""</f>
        <v/>
      </c>
      <c r="AG698">
        <v>0</v>
      </c>
      <c r="AH698" t="str">
        <f>""</f>
        <v/>
      </c>
      <c r="AI698">
        <v>0</v>
      </c>
      <c r="AJ698" t="str">
        <f>""</f>
        <v/>
      </c>
      <c r="AK698">
        <v>0</v>
      </c>
      <c r="AL698" t="str">
        <f>""</f>
        <v/>
      </c>
      <c r="AM698">
        <v>0</v>
      </c>
      <c r="AN698" t="str">
        <f>""</f>
        <v/>
      </c>
      <c r="AO698">
        <v>0</v>
      </c>
      <c r="AP698" t="str">
        <f>""</f>
        <v/>
      </c>
      <c r="AQ698">
        <v>0</v>
      </c>
      <c r="AR698" t="str">
        <f>""</f>
        <v/>
      </c>
      <c r="AS698">
        <v>0</v>
      </c>
      <c r="AT698" t="str">
        <f>""</f>
        <v/>
      </c>
      <c r="AU698" t="s">
        <v>56</v>
      </c>
      <c r="AV698" t="s">
        <v>57</v>
      </c>
      <c r="AW698">
        <v>0</v>
      </c>
      <c r="AX698" t="str">
        <f>""</f>
        <v/>
      </c>
      <c r="AY698">
        <v>2015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</row>
    <row r="699" spans="1:57" x14ac:dyDescent="0.2">
      <c r="A699">
        <v>1846800410</v>
      </c>
      <c r="B699" t="s">
        <v>726</v>
      </c>
      <c r="C699" s="2">
        <v>18000</v>
      </c>
      <c r="D699" s="2"/>
      <c r="E699" s="2"/>
      <c r="F699" s="2"/>
      <c r="G699" s="1">
        <v>35340</v>
      </c>
      <c r="H699">
        <v>0</v>
      </c>
      <c r="I699" s="1">
        <v>35340</v>
      </c>
      <c r="J699" s="1">
        <v>-17340</v>
      </c>
      <c r="K699">
        <v>196.33</v>
      </c>
      <c r="L699" s="2">
        <v>18000</v>
      </c>
      <c r="M699" s="1">
        <v>35340</v>
      </c>
      <c r="N699">
        <v>0</v>
      </c>
      <c r="O699" s="1">
        <v>35340</v>
      </c>
      <c r="P699" s="1">
        <v>-17340</v>
      </c>
      <c r="Q699">
        <v>196.33</v>
      </c>
      <c r="R699">
        <v>0</v>
      </c>
      <c r="S699">
        <v>0</v>
      </c>
      <c r="T699">
        <v>0</v>
      </c>
      <c r="U699" s="2">
        <v>18000</v>
      </c>
      <c r="V699" s="1">
        <v>-17340</v>
      </c>
      <c r="W699" s="2">
        <v>18000</v>
      </c>
      <c r="X699" s="1">
        <v>-17340</v>
      </c>
      <c r="Y699">
        <v>460</v>
      </c>
      <c r="Z699" t="s">
        <v>215</v>
      </c>
      <c r="AA699">
        <v>0</v>
      </c>
      <c r="AB699" t="str">
        <f>""</f>
        <v/>
      </c>
      <c r="AC699">
        <v>0</v>
      </c>
      <c r="AD699" t="str">
        <f>""</f>
        <v/>
      </c>
      <c r="AE699">
        <v>0</v>
      </c>
      <c r="AF699" t="str">
        <f>""</f>
        <v/>
      </c>
      <c r="AG699">
        <v>0</v>
      </c>
      <c r="AH699" t="str">
        <f>""</f>
        <v/>
      </c>
      <c r="AI699">
        <v>0</v>
      </c>
      <c r="AJ699" t="str">
        <f>""</f>
        <v/>
      </c>
      <c r="AK699">
        <v>0</v>
      </c>
      <c r="AL699" t="str">
        <f>""</f>
        <v/>
      </c>
      <c r="AM699">
        <v>0</v>
      </c>
      <c r="AN699" t="str">
        <f>""</f>
        <v/>
      </c>
      <c r="AO699">
        <v>0</v>
      </c>
      <c r="AP699" t="str">
        <f>""</f>
        <v/>
      </c>
      <c r="AQ699">
        <v>0</v>
      </c>
      <c r="AR699" t="str">
        <f>""</f>
        <v/>
      </c>
      <c r="AS699">
        <v>0</v>
      </c>
      <c r="AT699" t="str">
        <f>""</f>
        <v/>
      </c>
      <c r="AU699" t="s">
        <v>56</v>
      </c>
      <c r="AV699" t="s">
        <v>57</v>
      </c>
      <c r="AW699">
        <v>0</v>
      </c>
      <c r="AX699" t="str">
        <f>""</f>
        <v/>
      </c>
      <c r="AY699">
        <v>2015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</row>
    <row r="700" spans="1:57" x14ac:dyDescent="0.2">
      <c r="A700">
        <v>1846800431</v>
      </c>
      <c r="B700" t="s">
        <v>727</v>
      </c>
      <c r="C700">
        <v>0</v>
      </c>
      <c r="G700" s="1">
        <v>7697.58</v>
      </c>
      <c r="H700">
        <v>0</v>
      </c>
      <c r="I700" s="1">
        <v>7697.58</v>
      </c>
      <c r="J700" s="1">
        <v>-7697.58</v>
      </c>
      <c r="K700">
        <v>0</v>
      </c>
      <c r="L700">
        <v>0</v>
      </c>
      <c r="M700" s="1">
        <v>7697.58</v>
      </c>
      <c r="N700">
        <v>0</v>
      </c>
      <c r="O700" s="1">
        <v>7697.58</v>
      </c>
      <c r="P700" s="1">
        <v>-7697.58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-7697.58</v>
      </c>
      <c r="W700">
        <v>0</v>
      </c>
      <c r="X700" s="1">
        <v>-7697.58</v>
      </c>
      <c r="Y700">
        <v>460</v>
      </c>
      <c r="Z700" t="s">
        <v>215</v>
      </c>
      <c r="AA700">
        <v>0</v>
      </c>
      <c r="AB700" t="str">
        <f>""</f>
        <v/>
      </c>
      <c r="AC700">
        <v>0</v>
      </c>
      <c r="AD700" t="str">
        <f>""</f>
        <v/>
      </c>
      <c r="AE700">
        <v>0</v>
      </c>
      <c r="AF700" t="str">
        <f>""</f>
        <v/>
      </c>
      <c r="AG700">
        <v>0</v>
      </c>
      <c r="AH700" t="str">
        <f>""</f>
        <v/>
      </c>
      <c r="AI700">
        <v>0</v>
      </c>
      <c r="AJ700" t="str">
        <f>""</f>
        <v/>
      </c>
      <c r="AK700">
        <v>0</v>
      </c>
      <c r="AL700" t="str">
        <f>""</f>
        <v/>
      </c>
      <c r="AM700">
        <v>0</v>
      </c>
      <c r="AN700" t="str">
        <f>""</f>
        <v/>
      </c>
      <c r="AO700">
        <v>0</v>
      </c>
      <c r="AP700" t="str">
        <f>""</f>
        <v/>
      </c>
      <c r="AQ700">
        <v>0</v>
      </c>
      <c r="AR700" t="str">
        <f>""</f>
        <v/>
      </c>
      <c r="AS700">
        <v>0</v>
      </c>
      <c r="AT700" t="str">
        <f>""</f>
        <v/>
      </c>
      <c r="AU700" t="s">
        <v>56</v>
      </c>
      <c r="AV700" t="s">
        <v>57</v>
      </c>
      <c r="AW700">
        <v>0</v>
      </c>
      <c r="AX700" t="str">
        <f>""</f>
        <v/>
      </c>
      <c r="AY700">
        <v>2015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</row>
    <row r="701" spans="1:57" x14ac:dyDescent="0.2">
      <c r="A701">
        <v>1846800540</v>
      </c>
      <c r="B701" t="s">
        <v>728</v>
      </c>
      <c r="C701" s="2">
        <v>4000</v>
      </c>
      <c r="D701" s="2"/>
      <c r="E701" s="2"/>
      <c r="F701" s="2"/>
      <c r="G701">
        <v>0</v>
      </c>
      <c r="H701">
        <v>0</v>
      </c>
      <c r="I701">
        <v>0</v>
      </c>
      <c r="J701" s="1">
        <v>4000</v>
      </c>
      <c r="K701">
        <v>0</v>
      </c>
      <c r="L701" s="2">
        <v>4000</v>
      </c>
      <c r="M701">
        <v>0</v>
      </c>
      <c r="N701">
        <v>0</v>
      </c>
      <c r="O701">
        <v>0</v>
      </c>
      <c r="P701" s="1">
        <v>4000</v>
      </c>
      <c r="Q701">
        <v>0</v>
      </c>
      <c r="R701">
        <v>0</v>
      </c>
      <c r="S701">
        <v>0</v>
      </c>
      <c r="T701">
        <v>0</v>
      </c>
      <c r="U701" s="2">
        <v>4000</v>
      </c>
      <c r="V701" s="1">
        <v>4000</v>
      </c>
      <c r="W701" s="2">
        <v>4000</v>
      </c>
      <c r="X701" s="1">
        <v>4000</v>
      </c>
      <c r="Y701">
        <v>460</v>
      </c>
      <c r="Z701" t="s">
        <v>215</v>
      </c>
      <c r="AA701">
        <v>0</v>
      </c>
      <c r="AB701" t="str">
        <f>""</f>
        <v/>
      </c>
      <c r="AC701">
        <v>0</v>
      </c>
      <c r="AD701" t="str">
        <f>""</f>
        <v/>
      </c>
      <c r="AE701">
        <v>0</v>
      </c>
      <c r="AF701" t="str">
        <f>""</f>
        <v/>
      </c>
      <c r="AG701">
        <v>0</v>
      </c>
      <c r="AH701" t="str">
        <f>""</f>
        <v/>
      </c>
      <c r="AI701">
        <v>0</v>
      </c>
      <c r="AJ701" t="str">
        <f>""</f>
        <v/>
      </c>
      <c r="AK701">
        <v>0</v>
      </c>
      <c r="AL701" t="str">
        <f>""</f>
        <v/>
      </c>
      <c r="AM701">
        <v>0</v>
      </c>
      <c r="AN701" t="str">
        <f>""</f>
        <v/>
      </c>
      <c r="AO701">
        <v>0</v>
      </c>
      <c r="AP701" t="str">
        <f>""</f>
        <v/>
      </c>
      <c r="AQ701">
        <v>0</v>
      </c>
      <c r="AR701" t="str">
        <f>""</f>
        <v/>
      </c>
      <c r="AS701">
        <v>0</v>
      </c>
      <c r="AT701" t="str">
        <f>""</f>
        <v/>
      </c>
      <c r="AU701" t="s">
        <v>56</v>
      </c>
      <c r="AV701" t="s">
        <v>57</v>
      </c>
      <c r="AW701">
        <v>0</v>
      </c>
      <c r="AX701" t="str">
        <f>""</f>
        <v/>
      </c>
      <c r="AY701">
        <v>2015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</row>
    <row r="702" spans="1:57" x14ac:dyDescent="0.2">
      <c r="A702">
        <v>1846800750</v>
      </c>
      <c r="B702" t="s">
        <v>729</v>
      </c>
      <c r="C702">
        <v>0</v>
      </c>
      <c r="G702" s="1">
        <v>22705.26</v>
      </c>
      <c r="H702">
        <v>0</v>
      </c>
      <c r="I702" s="1">
        <v>22705.26</v>
      </c>
      <c r="J702" s="1">
        <v>-22705.26</v>
      </c>
      <c r="K702">
        <v>0</v>
      </c>
      <c r="L702">
        <v>0</v>
      </c>
      <c r="M702" s="1">
        <v>22705.26</v>
      </c>
      <c r="N702">
        <v>0</v>
      </c>
      <c r="O702" s="1">
        <v>22705.26</v>
      </c>
      <c r="P702" s="1">
        <v>-22705.26</v>
      </c>
      <c r="Q702">
        <v>0</v>
      </c>
      <c r="R702">
        <v>0</v>
      </c>
      <c r="S702">
        <v>0</v>
      </c>
      <c r="T702">
        <v>0</v>
      </c>
      <c r="U702">
        <v>0</v>
      </c>
      <c r="V702" s="1">
        <v>-22705.26</v>
      </c>
      <c r="W702">
        <v>0</v>
      </c>
      <c r="X702" s="1">
        <v>-22705.26</v>
      </c>
      <c r="Y702">
        <v>460</v>
      </c>
      <c r="Z702" t="s">
        <v>215</v>
      </c>
      <c r="AA702">
        <v>0</v>
      </c>
      <c r="AB702" t="str">
        <f>""</f>
        <v/>
      </c>
      <c r="AC702">
        <v>0</v>
      </c>
      <c r="AD702" t="str">
        <f>""</f>
        <v/>
      </c>
      <c r="AE702">
        <v>0</v>
      </c>
      <c r="AF702" t="str">
        <f>""</f>
        <v/>
      </c>
      <c r="AG702">
        <v>0</v>
      </c>
      <c r="AH702" t="str">
        <f>""</f>
        <v/>
      </c>
      <c r="AI702">
        <v>0</v>
      </c>
      <c r="AJ702" t="str">
        <f>""</f>
        <v/>
      </c>
      <c r="AK702">
        <v>0</v>
      </c>
      <c r="AL702" t="str">
        <f>""</f>
        <v/>
      </c>
      <c r="AM702">
        <v>0</v>
      </c>
      <c r="AN702" t="str">
        <f>""</f>
        <v/>
      </c>
      <c r="AO702">
        <v>0</v>
      </c>
      <c r="AP702" t="str">
        <f>""</f>
        <v/>
      </c>
      <c r="AQ702">
        <v>0</v>
      </c>
      <c r="AR702" t="str">
        <f>""</f>
        <v/>
      </c>
      <c r="AS702">
        <v>0</v>
      </c>
      <c r="AT702" t="str">
        <f>""</f>
        <v/>
      </c>
      <c r="AU702" t="s">
        <v>56</v>
      </c>
      <c r="AV702" t="s">
        <v>57</v>
      </c>
      <c r="AW702">
        <v>0</v>
      </c>
      <c r="AX702" t="str">
        <f>""</f>
        <v/>
      </c>
      <c r="AY702">
        <v>2015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</row>
    <row r="703" spans="1:57" x14ac:dyDescent="0.2">
      <c r="A703">
        <v>1846800780</v>
      </c>
      <c r="B703" t="s">
        <v>730</v>
      </c>
      <c r="C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460</v>
      </c>
      <c r="Z703" t="s">
        <v>215</v>
      </c>
      <c r="AA703">
        <v>0</v>
      </c>
      <c r="AB703" t="str">
        <f>""</f>
        <v/>
      </c>
      <c r="AC703">
        <v>0</v>
      </c>
      <c r="AD703" t="str">
        <f>""</f>
        <v/>
      </c>
      <c r="AE703">
        <v>0</v>
      </c>
      <c r="AF703" t="str">
        <f>""</f>
        <v/>
      </c>
      <c r="AG703">
        <v>0</v>
      </c>
      <c r="AH703" t="str">
        <f>""</f>
        <v/>
      </c>
      <c r="AI703">
        <v>0</v>
      </c>
      <c r="AJ703" t="str">
        <f>""</f>
        <v/>
      </c>
      <c r="AK703">
        <v>0</v>
      </c>
      <c r="AL703" t="str">
        <f>""</f>
        <v/>
      </c>
      <c r="AM703">
        <v>0</v>
      </c>
      <c r="AN703" t="str">
        <f>""</f>
        <v/>
      </c>
      <c r="AO703">
        <v>0</v>
      </c>
      <c r="AP703" t="str">
        <f>""</f>
        <v/>
      </c>
      <c r="AQ703">
        <v>0</v>
      </c>
      <c r="AR703" t="str">
        <f>""</f>
        <v/>
      </c>
      <c r="AS703">
        <v>0</v>
      </c>
      <c r="AT703" t="str">
        <f>""</f>
        <v/>
      </c>
      <c r="AU703" t="s">
        <v>56</v>
      </c>
      <c r="AV703" t="s">
        <v>57</v>
      </c>
      <c r="AW703">
        <v>0</v>
      </c>
      <c r="AX703" t="str">
        <f>""</f>
        <v/>
      </c>
      <c r="AY703">
        <v>2015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</row>
    <row r="704" spans="1:57" x14ac:dyDescent="0.2">
      <c r="A704">
        <v>1846800840</v>
      </c>
      <c r="B704" t="s">
        <v>731</v>
      </c>
      <c r="C704" s="2">
        <v>133000</v>
      </c>
      <c r="D704" s="2"/>
      <c r="E704" s="2"/>
      <c r="F704" s="2"/>
      <c r="G704" s="1">
        <v>117108</v>
      </c>
      <c r="H704">
        <v>0</v>
      </c>
      <c r="I704" s="1">
        <v>117108</v>
      </c>
      <c r="J704" s="1">
        <v>15892</v>
      </c>
      <c r="K704">
        <v>88.05</v>
      </c>
      <c r="L704" s="2">
        <v>133000</v>
      </c>
      <c r="M704" s="1">
        <v>117108</v>
      </c>
      <c r="N704">
        <v>0</v>
      </c>
      <c r="O704" s="1">
        <v>117108</v>
      </c>
      <c r="P704" s="1">
        <v>15892</v>
      </c>
      <c r="Q704">
        <v>88.05</v>
      </c>
      <c r="R704">
        <v>0</v>
      </c>
      <c r="S704">
        <v>0</v>
      </c>
      <c r="T704">
        <v>0</v>
      </c>
      <c r="U704" s="2">
        <v>133000</v>
      </c>
      <c r="V704" s="1">
        <v>15892</v>
      </c>
      <c r="W704" s="2">
        <v>133000</v>
      </c>
      <c r="X704" s="1">
        <v>15892</v>
      </c>
      <c r="Y704">
        <v>460</v>
      </c>
      <c r="Z704" t="s">
        <v>215</v>
      </c>
      <c r="AA704">
        <v>0</v>
      </c>
      <c r="AB704" t="str">
        <f>""</f>
        <v/>
      </c>
      <c r="AC704">
        <v>0</v>
      </c>
      <c r="AD704" t="str">
        <f>""</f>
        <v/>
      </c>
      <c r="AE704">
        <v>0</v>
      </c>
      <c r="AF704" t="str">
        <f>""</f>
        <v/>
      </c>
      <c r="AG704">
        <v>0</v>
      </c>
      <c r="AH704" t="str">
        <f>""</f>
        <v/>
      </c>
      <c r="AI704">
        <v>0</v>
      </c>
      <c r="AJ704" t="str">
        <f>""</f>
        <v/>
      </c>
      <c r="AK704">
        <v>0</v>
      </c>
      <c r="AL704" t="str">
        <f>""</f>
        <v/>
      </c>
      <c r="AM704">
        <v>0</v>
      </c>
      <c r="AN704" t="str">
        <f>""</f>
        <v/>
      </c>
      <c r="AO704">
        <v>0</v>
      </c>
      <c r="AP704" t="str">
        <f>""</f>
        <v/>
      </c>
      <c r="AQ704">
        <v>0</v>
      </c>
      <c r="AR704" t="str">
        <f>""</f>
        <v/>
      </c>
      <c r="AS704">
        <v>0</v>
      </c>
      <c r="AT704" t="str">
        <f>""</f>
        <v/>
      </c>
      <c r="AU704" t="s">
        <v>56</v>
      </c>
      <c r="AV704" t="s">
        <v>57</v>
      </c>
      <c r="AW704">
        <v>0</v>
      </c>
      <c r="AX704" t="str">
        <f>""</f>
        <v/>
      </c>
      <c r="AY704">
        <v>2015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</row>
    <row r="705" spans="1:57" x14ac:dyDescent="0.2">
      <c r="A705">
        <v>1847100780</v>
      </c>
      <c r="B705" t="s">
        <v>732</v>
      </c>
      <c r="C705" s="2">
        <v>117000</v>
      </c>
      <c r="D705" s="2"/>
      <c r="E705" s="2"/>
      <c r="F705" s="2"/>
      <c r="G705" s="1">
        <v>122140</v>
      </c>
      <c r="H705" s="1">
        <v>4600</v>
      </c>
      <c r="I705" s="1">
        <v>126740</v>
      </c>
      <c r="J705" s="1">
        <v>-9740</v>
      </c>
      <c r="K705">
        <v>108.32</v>
      </c>
      <c r="L705" s="2">
        <v>117000</v>
      </c>
      <c r="M705" s="1">
        <v>122140</v>
      </c>
      <c r="N705" s="1">
        <v>4600</v>
      </c>
      <c r="O705" s="1">
        <v>126740</v>
      </c>
      <c r="P705" s="1">
        <v>-9740</v>
      </c>
      <c r="Q705">
        <v>108.32</v>
      </c>
      <c r="R705">
        <v>0</v>
      </c>
      <c r="S705">
        <v>0</v>
      </c>
      <c r="T705">
        <v>0</v>
      </c>
      <c r="U705" s="2">
        <v>117000</v>
      </c>
      <c r="V705" s="1">
        <v>-9740</v>
      </c>
      <c r="W705" s="2">
        <v>117000</v>
      </c>
      <c r="X705" s="1">
        <v>-9740</v>
      </c>
      <c r="Y705">
        <v>460</v>
      </c>
      <c r="Z705" t="s">
        <v>215</v>
      </c>
      <c r="AA705">
        <v>0</v>
      </c>
      <c r="AB705" t="str">
        <f>""</f>
        <v/>
      </c>
      <c r="AC705">
        <v>0</v>
      </c>
      <c r="AD705" t="str">
        <f>""</f>
        <v/>
      </c>
      <c r="AE705">
        <v>0</v>
      </c>
      <c r="AF705" t="str">
        <f>""</f>
        <v/>
      </c>
      <c r="AG705">
        <v>0</v>
      </c>
      <c r="AH705" t="str">
        <f>""</f>
        <v/>
      </c>
      <c r="AI705">
        <v>0</v>
      </c>
      <c r="AJ705" t="str">
        <f>""</f>
        <v/>
      </c>
      <c r="AK705">
        <v>0</v>
      </c>
      <c r="AL705" t="str">
        <f>""</f>
        <v/>
      </c>
      <c r="AM705">
        <v>0</v>
      </c>
      <c r="AN705" t="str">
        <f>""</f>
        <v/>
      </c>
      <c r="AO705">
        <v>0</v>
      </c>
      <c r="AP705" t="str">
        <f>""</f>
        <v/>
      </c>
      <c r="AQ705">
        <v>0</v>
      </c>
      <c r="AR705" t="str">
        <f>""</f>
        <v/>
      </c>
      <c r="AS705">
        <v>0</v>
      </c>
      <c r="AT705" t="str">
        <f>""</f>
        <v/>
      </c>
      <c r="AU705" t="s">
        <v>56</v>
      </c>
      <c r="AV705" t="s">
        <v>57</v>
      </c>
      <c r="AW705">
        <v>0</v>
      </c>
      <c r="AX705" t="str">
        <f>""</f>
        <v/>
      </c>
      <c r="AY705">
        <v>2015</v>
      </c>
      <c r="AZ705">
        <v>0</v>
      </c>
      <c r="BA705">
        <v>0</v>
      </c>
      <c r="BB705">
        <v>4600</v>
      </c>
      <c r="BC705">
        <v>0</v>
      </c>
      <c r="BD705">
        <v>0</v>
      </c>
      <c r="BE705">
        <v>0</v>
      </c>
    </row>
    <row r="706" spans="1:57" x14ac:dyDescent="0.2">
      <c r="A706">
        <v>1847100840</v>
      </c>
      <c r="B706" t="s">
        <v>733</v>
      </c>
      <c r="C706" s="2">
        <v>278000</v>
      </c>
      <c r="D706" s="2"/>
      <c r="E706" s="2"/>
      <c r="F706" s="2"/>
      <c r="G706" s="1">
        <v>291558</v>
      </c>
      <c r="H706">
        <v>0</v>
      </c>
      <c r="I706" s="1">
        <v>291558</v>
      </c>
      <c r="J706" s="1">
        <v>-13558</v>
      </c>
      <c r="K706">
        <v>104.87</v>
      </c>
      <c r="L706" s="2">
        <v>278000</v>
      </c>
      <c r="M706" s="1">
        <v>291558</v>
      </c>
      <c r="N706">
        <v>0</v>
      </c>
      <c r="O706" s="1">
        <v>291558</v>
      </c>
      <c r="P706" s="1">
        <v>-13558</v>
      </c>
      <c r="Q706">
        <v>104.87</v>
      </c>
      <c r="R706">
        <v>0</v>
      </c>
      <c r="S706">
        <v>0</v>
      </c>
      <c r="T706">
        <v>0</v>
      </c>
      <c r="U706" s="2">
        <v>278000</v>
      </c>
      <c r="V706" s="1">
        <v>-13558</v>
      </c>
      <c r="W706" s="2">
        <v>278000</v>
      </c>
      <c r="X706" s="1">
        <v>-13558</v>
      </c>
      <c r="Y706">
        <v>460</v>
      </c>
      <c r="Z706" t="s">
        <v>215</v>
      </c>
      <c r="AA706">
        <v>0</v>
      </c>
      <c r="AB706" t="str">
        <f>""</f>
        <v/>
      </c>
      <c r="AC706">
        <v>0</v>
      </c>
      <c r="AD706" t="str">
        <f>""</f>
        <v/>
      </c>
      <c r="AE706">
        <v>0</v>
      </c>
      <c r="AF706" t="str">
        <f>""</f>
        <v/>
      </c>
      <c r="AG706">
        <v>0</v>
      </c>
      <c r="AH706" t="str">
        <f>""</f>
        <v/>
      </c>
      <c r="AI706">
        <v>0</v>
      </c>
      <c r="AJ706" t="str">
        <f>""</f>
        <v/>
      </c>
      <c r="AK706">
        <v>0</v>
      </c>
      <c r="AL706" t="str">
        <f>""</f>
        <v/>
      </c>
      <c r="AM706">
        <v>0</v>
      </c>
      <c r="AN706" t="str">
        <f>""</f>
        <v/>
      </c>
      <c r="AO706">
        <v>0</v>
      </c>
      <c r="AP706" t="str">
        <f>""</f>
        <v/>
      </c>
      <c r="AQ706">
        <v>0</v>
      </c>
      <c r="AR706" t="str">
        <f>""</f>
        <v/>
      </c>
      <c r="AS706">
        <v>0</v>
      </c>
      <c r="AT706" t="str">
        <f>""</f>
        <v/>
      </c>
      <c r="AU706" t="s">
        <v>56</v>
      </c>
      <c r="AV706" t="s">
        <v>57</v>
      </c>
      <c r="AW706">
        <v>0</v>
      </c>
      <c r="AX706" t="str">
        <f>""</f>
        <v/>
      </c>
      <c r="AY706">
        <v>2015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</row>
    <row r="707" spans="1:57" x14ac:dyDescent="0.2">
      <c r="A707">
        <v>1847300110</v>
      </c>
      <c r="B707" t="s">
        <v>734</v>
      </c>
      <c r="C707" s="2">
        <v>499000</v>
      </c>
      <c r="D707" s="2"/>
      <c r="E707" s="2"/>
      <c r="F707" s="2"/>
      <c r="G707" s="1">
        <v>464569.33</v>
      </c>
      <c r="H707">
        <v>0</v>
      </c>
      <c r="I707" s="1">
        <v>464569.33</v>
      </c>
      <c r="J707" s="1">
        <v>34430.67</v>
      </c>
      <c r="K707">
        <v>93.1</v>
      </c>
      <c r="L707" s="2">
        <v>499000</v>
      </c>
      <c r="M707" s="1">
        <v>464569.33</v>
      </c>
      <c r="N707">
        <v>0</v>
      </c>
      <c r="O707" s="1">
        <v>464569.33</v>
      </c>
      <c r="P707" s="1">
        <v>34430.67</v>
      </c>
      <c r="Q707">
        <v>93.1</v>
      </c>
      <c r="R707">
        <v>0</v>
      </c>
      <c r="S707">
        <v>0</v>
      </c>
      <c r="T707">
        <v>0</v>
      </c>
      <c r="U707" s="2">
        <v>499000</v>
      </c>
      <c r="V707" s="1">
        <v>34430.67</v>
      </c>
      <c r="W707" s="2">
        <v>499000</v>
      </c>
      <c r="X707" s="1">
        <v>34430.67</v>
      </c>
      <c r="Y707">
        <v>460</v>
      </c>
      <c r="Z707" t="s">
        <v>215</v>
      </c>
      <c r="AA707">
        <v>0</v>
      </c>
      <c r="AB707" t="str">
        <f>""</f>
        <v/>
      </c>
      <c r="AC707">
        <v>0</v>
      </c>
      <c r="AD707" t="str">
        <f>""</f>
        <v/>
      </c>
      <c r="AE707">
        <v>0</v>
      </c>
      <c r="AF707" t="str">
        <f>""</f>
        <v/>
      </c>
      <c r="AG707">
        <v>0</v>
      </c>
      <c r="AH707" t="str">
        <f>""</f>
        <v/>
      </c>
      <c r="AI707">
        <v>0</v>
      </c>
      <c r="AJ707" t="str">
        <f>""</f>
        <v/>
      </c>
      <c r="AK707">
        <v>0</v>
      </c>
      <c r="AL707" t="str">
        <f>""</f>
        <v/>
      </c>
      <c r="AM707">
        <v>0</v>
      </c>
      <c r="AN707" t="str">
        <f>""</f>
        <v/>
      </c>
      <c r="AO707">
        <v>0</v>
      </c>
      <c r="AP707" t="str">
        <f>""</f>
        <v/>
      </c>
      <c r="AQ707">
        <v>0</v>
      </c>
      <c r="AR707" t="str">
        <f>""</f>
        <v/>
      </c>
      <c r="AS707">
        <v>0</v>
      </c>
      <c r="AT707" t="str">
        <f>""</f>
        <v/>
      </c>
      <c r="AU707" t="s">
        <v>56</v>
      </c>
      <c r="AV707" t="s">
        <v>57</v>
      </c>
      <c r="AW707">
        <v>0</v>
      </c>
      <c r="AX707" t="str">
        <f>""</f>
        <v/>
      </c>
      <c r="AY707">
        <v>2015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</row>
    <row r="708" spans="1:57" x14ac:dyDescent="0.2">
      <c r="A708">
        <v>1847300540</v>
      </c>
      <c r="B708" t="s">
        <v>735</v>
      </c>
      <c r="C708" s="2">
        <v>1000</v>
      </c>
      <c r="D708" s="2"/>
      <c r="E708" s="2"/>
      <c r="F708" s="2"/>
      <c r="G708">
        <v>948.38</v>
      </c>
      <c r="H708">
        <v>0</v>
      </c>
      <c r="I708">
        <v>948.38</v>
      </c>
      <c r="J708">
        <v>51.62</v>
      </c>
      <c r="K708">
        <v>94.83</v>
      </c>
      <c r="L708" s="2">
        <v>1000</v>
      </c>
      <c r="M708">
        <v>948.38</v>
      </c>
      <c r="N708">
        <v>0</v>
      </c>
      <c r="O708">
        <v>948.38</v>
      </c>
      <c r="P708">
        <v>51.62</v>
      </c>
      <c r="Q708">
        <v>94.83</v>
      </c>
      <c r="R708">
        <v>0</v>
      </c>
      <c r="S708">
        <v>0</v>
      </c>
      <c r="T708">
        <v>0</v>
      </c>
      <c r="U708" s="2">
        <v>1000</v>
      </c>
      <c r="V708">
        <v>51.62</v>
      </c>
      <c r="W708" s="2">
        <v>1000</v>
      </c>
      <c r="X708">
        <v>51.62</v>
      </c>
      <c r="Y708">
        <v>0</v>
      </c>
      <c r="Z708" t="str">
        <f>""</f>
        <v/>
      </c>
      <c r="AA708">
        <v>0</v>
      </c>
      <c r="AB708" t="str">
        <f>""</f>
        <v/>
      </c>
      <c r="AC708">
        <v>0</v>
      </c>
      <c r="AD708" t="str">
        <f>""</f>
        <v/>
      </c>
      <c r="AE708">
        <v>0</v>
      </c>
      <c r="AF708" t="str">
        <f>""</f>
        <v/>
      </c>
      <c r="AG708">
        <v>0</v>
      </c>
      <c r="AH708" t="str">
        <f>""</f>
        <v/>
      </c>
      <c r="AI708">
        <v>0</v>
      </c>
      <c r="AJ708" t="str">
        <f>""</f>
        <v/>
      </c>
      <c r="AK708">
        <v>0</v>
      </c>
      <c r="AL708" t="str">
        <f>""</f>
        <v/>
      </c>
      <c r="AM708">
        <v>0</v>
      </c>
      <c r="AN708" t="str">
        <f>""</f>
        <v/>
      </c>
      <c r="AO708">
        <v>0</v>
      </c>
      <c r="AP708" t="str">
        <f>""</f>
        <v/>
      </c>
      <c r="AQ708">
        <v>0</v>
      </c>
      <c r="AR708" t="str">
        <f>""</f>
        <v/>
      </c>
      <c r="AS708">
        <v>0</v>
      </c>
      <c r="AT708" t="str">
        <f>""</f>
        <v/>
      </c>
      <c r="AU708" t="s">
        <v>56</v>
      </c>
      <c r="AV708" t="s">
        <v>57</v>
      </c>
      <c r="AW708">
        <v>0</v>
      </c>
      <c r="AX708" t="str">
        <f>""</f>
        <v/>
      </c>
      <c r="AY708">
        <v>2015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</row>
    <row r="709" spans="1:57" x14ac:dyDescent="0.2">
      <c r="A709">
        <v>1847300550</v>
      </c>
      <c r="B709" t="s">
        <v>736</v>
      </c>
      <c r="C709" s="2">
        <v>73000</v>
      </c>
      <c r="D709" s="2"/>
      <c r="E709" s="2"/>
      <c r="F709" s="2"/>
      <c r="G709" s="1">
        <v>74605</v>
      </c>
      <c r="H709">
        <v>0</v>
      </c>
      <c r="I709" s="1">
        <v>74605</v>
      </c>
      <c r="J709" s="1">
        <v>-1605</v>
      </c>
      <c r="K709">
        <v>102.19</v>
      </c>
      <c r="L709" s="2">
        <v>73000</v>
      </c>
      <c r="M709" s="1">
        <v>74605</v>
      </c>
      <c r="N709">
        <v>0</v>
      </c>
      <c r="O709" s="1">
        <v>74605</v>
      </c>
      <c r="P709" s="1">
        <v>-1605</v>
      </c>
      <c r="Q709">
        <v>102.19</v>
      </c>
      <c r="R709">
        <v>0</v>
      </c>
      <c r="S709">
        <v>0</v>
      </c>
      <c r="T709">
        <v>0</v>
      </c>
      <c r="U709" s="2">
        <v>73000</v>
      </c>
      <c r="V709" s="1">
        <v>-1605</v>
      </c>
      <c r="W709" s="2">
        <v>73000</v>
      </c>
      <c r="X709" s="1">
        <v>-1605</v>
      </c>
      <c r="Y709">
        <v>0</v>
      </c>
      <c r="Z709" t="str">
        <f>""</f>
        <v/>
      </c>
      <c r="AA709">
        <v>0</v>
      </c>
      <c r="AB709" t="str">
        <f>""</f>
        <v/>
      </c>
      <c r="AC709">
        <v>0</v>
      </c>
      <c r="AD709" t="str">
        <f>""</f>
        <v/>
      </c>
      <c r="AE709">
        <v>0</v>
      </c>
      <c r="AF709" t="str">
        <f>""</f>
        <v/>
      </c>
      <c r="AG709">
        <v>0</v>
      </c>
      <c r="AH709" t="str">
        <f>""</f>
        <v/>
      </c>
      <c r="AI709">
        <v>0</v>
      </c>
      <c r="AJ709" t="str">
        <f>""</f>
        <v/>
      </c>
      <c r="AK709">
        <v>0</v>
      </c>
      <c r="AL709" t="str">
        <f>""</f>
        <v/>
      </c>
      <c r="AM709">
        <v>0</v>
      </c>
      <c r="AN709" t="str">
        <f>""</f>
        <v/>
      </c>
      <c r="AO709">
        <v>0</v>
      </c>
      <c r="AP709" t="str">
        <f>""</f>
        <v/>
      </c>
      <c r="AQ709">
        <v>0</v>
      </c>
      <c r="AR709" t="str">
        <f>""</f>
        <v/>
      </c>
      <c r="AS709">
        <v>0</v>
      </c>
      <c r="AT709" t="str">
        <f>""</f>
        <v/>
      </c>
      <c r="AU709" t="s">
        <v>56</v>
      </c>
      <c r="AV709" t="s">
        <v>57</v>
      </c>
      <c r="AW709">
        <v>0</v>
      </c>
      <c r="AX709" t="str">
        <f>""</f>
        <v/>
      </c>
      <c r="AY709">
        <v>2015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</row>
    <row r="710" spans="1:57" x14ac:dyDescent="0.2">
      <c r="A710">
        <v>1847300740</v>
      </c>
      <c r="B710" t="s">
        <v>737</v>
      </c>
      <c r="C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460</v>
      </c>
      <c r="Z710" t="s">
        <v>215</v>
      </c>
      <c r="AA710">
        <v>0</v>
      </c>
      <c r="AB710" t="str">
        <f>""</f>
        <v/>
      </c>
      <c r="AC710">
        <v>0</v>
      </c>
      <c r="AD710" t="str">
        <f>""</f>
        <v/>
      </c>
      <c r="AE710">
        <v>0</v>
      </c>
      <c r="AF710" t="str">
        <f>""</f>
        <v/>
      </c>
      <c r="AG710">
        <v>0</v>
      </c>
      <c r="AH710" t="str">
        <f>""</f>
        <v/>
      </c>
      <c r="AI710">
        <v>0</v>
      </c>
      <c r="AJ710" t="str">
        <f>""</f>
        <v/>
      </c>
      <c r="AK710">
        <v>0</v>
      </c>
      <c r="AL710" t="str">
        <f>""</f>
        <v/>
      </c>
      <c r="AM710">
        <v>0</v>
      </c>
      <c r="AN710" t="str">
        <f>""</f>
        <v/>
      </c>
      <c r="AO710">
        <v>0</v>
      </c>
      <c r="AP710" t="str">
        <f>""</f>
        <v/>
      </c>
      <c r="AQ710">
        <v>0</v>
      </c>
      <c r="AR710" t="str">
        <f>""</f>
        <v/>
      </c>
      <c r="AS710">
        <v>0</v>
      </c>
      <c r="AT710" t="str">
        <f>""</f>
        <v/>
      </c>
      <c r="AU710" t="s">
        <v>56</v>
      </c>
      <c r="AV710" t="s">
        <v>57</v>
      </c>
      <c r="AW710">
        <v>0</v>
      </c>
      <c r="AX710" t="str">
        <f>""</f>
        <v/>
      </c>
      <c r="AY710">
        <v>2015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</row>
    <row r="711" spans="1:57" x14ac:dyDescent="0.2">
      <c r="A711">
        <v>1847300750</v>
      </c>
      <c r="B711" t="s">
        <v>313</v>
      </c>
      <c r="C711">
        <v>0</v>
      </c>
      <c r="G711" s="1">
        <v>4000</v>
      </c>
      <c r="H711" s="1">
        <v>2000</v>
      </c>
      <c r="I711" s="1">
        <v>6000</v>
      </c>
      <c r="J711" s="1">
        <v>-6000</v>
      </c>
      <c r="K711">
        <v>0</v>
      </c>
      <c r="L711">
        <v>0</v>
      </c>
      <c r="M711" s="1">
        <v>4000</v>
      </c>
      <c r="N711" s="1">
        <v>2000</v>
      </c>
      <c r="O711" s="1">
        <v>6000</v>
      </c>
      <c r="P711" s="1">
        <v>-6000</v>
      </c>
      <c r="Q711">
        <v>0</v>
      </c>
      <c r="R711">
        <v>0</v>
      </c>
      <c r="S711">
        <v>0</v>
      </c>
      <c r="T711">
        <v>0</v>
      </c>
      <c r="U711">
        <v>0</v>
      </c>
      <c r="V711" s="1">
        <v>-6000</v>
      </c>
      <c r="W711">
        <v>0</v>
      </c>
      <c r="X711" s="1">
        <v>-6000</v>
      </c>
      <c r="Y711">
        <v>0</v>
      </c>
      <c r="Z711" t="str">
        <f>""</f>
        <v/>
      </c>
      <c r="AA711">
        <v>0</v>
      </c>
      <c r="AB711" t="str">
        <f>""</f>
        <v/>
      </c>
      <c r="AC711">
        <v>0</v>
      </c>
      <c r="AD711" t="str">
        <f>""</f>
        <v/>
      </c>
      <c r="AE711">
        <v>0</v>
      </c>
      <c r="AF711" t="str">
        <f>""</f>
        <v/>
      </c>
      <c r="AG711">
        <v>0</v>
      </c>
      <c r="AH711" t="str">
        <f>""</f>
        <v/>
      </c>
      <c r="AI711">
        <v>0</v>
      </c>
      <c r="AJ711" t="str">
        <f>""</f>
        <v/>
      </c>
      <c r="AK711">
        <v>0</v>
      </c>
      <c r="AL711" t="str">
        <f>""</f>
        <v/>
      </c>
      <c r="AM711">
        <v>0</v>
      </c>
      <c r="AN711" t="str">
        <f>""</f>
        <v/>
      </c>
      <c r="AO711">
        <v>0</v>
      </c>
      <c r="AP711" t="str">
        <f>""</f>
        <v/>
      </c>
      <c r="AQ711">
        <v>0</v>
      </c>
      <c r="AR711" t="str">
        <f>""</f>
        <v/>
      </c>
      <c r="AS711">
        <v>0</v>
      </c>
      <c r="AT711" t="str">
        <f>""</f>
        <v/>
      </c>
      <c r="AU711" t="s">
        <v>56</v>
      </c>
      <c r="AV711" t="s">
        <v>57</v>
      </c>
      <c r="AW711">
        <v>0</v>
      </c>
      <c r="AX711" t="str">
        <f>""</f>
        <v/>
      </c>
      <c r="AY711">
        <v>2015</v>
      </c>
      <c r="AZ711">
        <v>0</v>
      </c>
      <c r="BA711">
        <v>0</v>
      </c>
      <c r="BB711">
        <v>2000</v>
      </c>
      <c r="BC711">
        <v>0</v>
      </c>
      <c r="BD711">
        <v>0</v>
      </c>
      <c r="BE711">
        <v>0</v>
      </c>
    </row>
    <row r="712" spans="1:57" x14ac:dyDescent="0.2">
      <c r="A712">
        <v>1847300780</v>
      </c>
      <c r="B712" t="s">
        <v>252</v>
      </c>
      <c r="C712">
        <v>0</v>
      </c>
      <c r="G712" s="1">
        <v>12280</v>
      </c>
      <c r="H712">
        <v>0</v>
      </c>
      <c r="I712" s="1">
        <v>12280</v>
      </c>
      <c r="J712" s="1">
        <v>-12280</v>
      </c>
      <c r="K712">
        <v>0</v>
      </c>
      <c r="L712">
        <v>0</v>
      </c>
      <c r="M712" s="1">
        <v>12280</v>
      </c>
      <c r="N712">
        <v>0</v>
      </c>
      <c r="O712" s="1">
        <v>12280</v>
      </c>
      <c r="P712" s="1">
        <v>-12280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-12280</v>
      </c>
      <c r="W712">
        <v>0</v>
      </c>
      <c r="X712" s="1">
        <v>-12280</v>
      </c>
      <c r="Y712">
        <v>460</v>
      </c>
      <c r="Z712" t="s">
        <v>215</v>
      </c>
      <c r="AA712">
        <v>0</v>
      </c>
      <c r="AB712" t="str">
        <f>""</f>
        <v/>
      </c>
      <c r="AC712">
        <v>0</v>
      </c>
      <c r="AD712" t="str">
        <f>""</f>
        <v/>
      </c>
      <c r="AE712">
        <v>0</v>
      </c>
      <c r="AF712" t="str">
        <f>""</f>
        <v/>
      </c>
      <c r="AG712">
        <v>0</v>
      </c>
      <c r="AH712" t="str">
        <f>""</f>
        <v/>
      </c>
      <c r="AI712">
        <v>0</v>
      </c>
      <c r="AJ712" t="str">
        <f>""</f>
        <v/>
      </c>
      <c r="AK712">
        <v>0</v>
      </c>
      <c r="AL712" t="str">
        <f>""</f>
        <v/>
      </c>
      <c r="AM712">
        <v>0</v>
      </c>
      <c r="AN712" t="str">
        <f>""</f>
        <v/>
      </c>
      <c r="AO712">
        <v>0</v>
      </c>
      <c r="AP712" t="str">
        <f>""</f>
        <v/>
      </c>
      <c r="AQ712">
        <v>0</v>
      </c>
      <c r="AR712" t="str">
        <f>""</f>
        <v/>
      </c>
      <c r="AS712">
        <v>0</v>
      </c>
      <c r="AT712" t="str">
        <f>""</f>
        <v/>
      </c>
      <c r="AU712" t="s">
        <v>56</v>
      </c>
      <c r="AV712" t="s">
        <v>57</v>
      </c>
      <c r="AW712">
        <v>0</v>
      </c>
      <c r="AX712" t="str">
        <f>""</f>
        <v/>
      </c>
      <c r="AY712">
        <v>2015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</row>
    <row r="713" spans="1:57" x14ac:dyDescent="0.2">
      <c r="A713">
        <v>1847300840</v>
      </c>
      <c r="B713" t="s">
        <v>738</v>
      </c>
      <c r="C713" s="2">
        <v>20000</v>
      </c>
      <c r="D713" s="2"/>
      <c r="E713" s="2"/>
      <c r="F713" s="2"/>
      <c r="G713" s="1">
        <v>25180</v>
      </c>
      <c r="H713">
        <v>0</v>
      </c>
      <c r="I713" s="1">
        <v>25180</v>
      </c>
      <c r="J713" s="1">
        <v>-5180</v>
      </c>
      <c r="K713">
        <v>125.9</v>
      </c>
      <c r="L713" s="2">
        <v>20000</v>
      </c>
      <c r="M713" s="1">
        <v>25180</v>
      </c>
      <c r="N713">
        <v>0</v>
      </c>
      <c r="O713" s="1">
        <v>25180</v>
      </c>
      <c r="P713" s="1">
        <v>-5180</v>
      </c>
      <c r="Q713">
        <v>125.9</v>
      </c>
      <c r="R713">
        <v>0</v>
      </c>
      <c r="S713">
        <v>0</v>
      </c>
      <c r="T713">
        <v>0</v>
      </c>
      <c r="U713" s="2">
        <v>20000</v>
      </c>
      <c r="V713" s="1">
        <v>-5180</v>
      </c>
      <c r="W713" s="2">
        <v>20000</v>
      </c>
      <c r="X713" s="1">
        <v>-5180</v>
      </c>
      <c r="Y713">
        <v>0</v>
      </c>
      <c r="Z713" t="str">
        <f>""</f>
        <v/>
      </c>
      <c r="AA713">
        <v>0</v>
      </c>
      <c r="AB713" t="str">
        <f>""</f>
        <v/>
      </c>
      <c r="AC713">
        <v>0</v>
      </c>
      <c r="AD713" t="str">
        <f>""</f>
        <v/>
      </c>
      <c r="AE713">
        <v>0</v>
      </c>
      <c r="AF713" t="str">
        <f>""</f>
        <v/>
      </c>
      <c r="AG713">
        <v>0</v>
      </c>
      <c r="AH713" t="str">
        <f>""</f>
        <v/>
      </c>
      <c r="AI713">
        <v>0</v>
      </c>
      <c r="AJ713" t="str">
        <f>""</f>
        <v/>
      </c>
      <c r="AK713">
        <v>0</v>
      </c>
      <c r="AL713" t="str">
        <f>""</f>
        <v/>
      </c>
      <c r="AM713">
        <v>0</v>
      </c>
      <c r="AN713" t="str">
        <f>""</f>
        <v/>
      </c>
      <c r="AO713">
        <v>0</v>
      </c>
      <c r="AP713" t="str">
        <f>""</f>
        <v/>
      </c>
      <c r="AQ713">
        <v>0</v>
      </c>
      <c r="AR713" t="str">
        <f>""</f>
        <v/>
      </c>
      <c r="AS713">
        <v>0</v>
      </c>
      <c r="AT713" t="str">
        <f>""</f>
        <v/>
      </c>
      <c r="AU713" t="s">
        <v>56</v>
      </c>
      <c r="AV713" t="s">
        <v>57</v>
      </c>
      <c r="AW713">
        <v>0</v>
      </c>
      <c r="AX713" t="str">
        <f>""</f>
        <v/>
      </c>
      <c r="AY713">
        <v>2015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</row>
    <row r="714" spans="1:57" x14ac:dyDescent="0.2">
      <c r="A714">
        <v>1847301110</v>
      </c>
      <c r="B714" t="s">
        <v>739</v>
      </c>
      <c r="C714" s="2">
        <v>173000</v>
      </c>
      <c r="D714" s="2"/>
      <c r="E714" s="2"/>
      <c r="F714" s="2"/>
      <c r="G714" s="1">
        <v>168293</v>
      </c>
      <c r="H714">
        <v>0</v>
      </c>
      <c r="I714" s="1">
        <v>168293</v>
      </c>
      <c r="J714" s="1">
        <v>4707</v>
      </c>
      <c r="K714">
        <v>97.27</v>
      </c>
      <c r="L714" s="2">
        <v>173000</v>
      </c>
      <c r="M714" s="1">
        <v>168293</v>
      </c>
      <c r="N714">
        <v>0</v>
      </c>
      <c r="O714" s="1">
        <v>168293</v>
      </c>
      <c r="P714" s="1">
        <v>4707</v>
      </c>
      <c r="Q714">
        <v>97.27</v>
      </c>
      <c r="R714">
        <v>0</v>
      </c>
      <c r="S714">
        <v>0</v>
      </c>
      <c r="T714">
        <v>0</v>
      </c>
      <c r="U714" s="2">
        <v>173000</v>
      </c>
      <c r="V714" s="1">
        <v>4707</v>
      </c>
      <c r="W714" s="2">
        <v>173000</v>
      </c>
      <c r="X714" s="1">
        <v>4707</v>
      </c>
      <c r="Y714">
        <v>0</v>
      </c>
      <c r="Z714" t="str">
        <f>""</f>
        <v/>
      </c>
      <c r="AA714">
        <v>0</v>
      </c>
      <c r="AB714" t="str">
        <f>""</f>
        <v/>
      </c>
      <c r="AC714">
        <v>0</v>
      </c>
      <c r="AD714" t="str">
        <f>""</f>
        <v/>
      </c>
      <c r="AE714">
        <v>0</v>
      </c>
      <c r="AF714" t="str">
        <f>""</f>
        <v/>
      </c>
      <c r="AG714">
        <v>0</v>
      </c>
      <c r="AH714" t="str">
        <f>""</f>
        <v/>
      </c>
      <c r="AI714">
        <v>0</v>
      </c>
      <c r="AJ714" t="str">
        <f>""</f>
        <v/>
      </c>
      <c r="AK714">
        <v>0</v>
      </c>
      <c r="AL714" t="str">
        <f>""</f>
        <v/>
      </c>
      <c r="AM714">
        <v>0</v>
      </c>
      <c r="AN714" t="str">
        <f>""</f>
        <v/>
      </c>
      <c r="AO714">
        <v>0</v>
      </c>
      <c r="AP714" t="str">
        <f>""</f>
        <v/>
      </c>
      <c r="AQ714">
        <v>0</v>
      </c>
      <c r="AR714" t="str">
        <f>""</f>
        <v/>
      </c>
      <c r="AS714">
        <v>0</v>
      </c>
      <c r="AT714" t="str">
        <f>""</f>
        <v/>
      </c>
      <c r="AU714" t="s">
        <v>56</v>
      </c>
      <c r="AV714" t="s">
        <v>57</v>
      </c>
      <c r="AW714">
        <v>0</v>
      </c>
      <c r="AX714" t="str">
        <f>""</f>
        <v/>
      </c>
      <c r="AY714">
        <v>2015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</row>
    <row r="715" spans="1:57" x14ac:dyDescent="0.2">
      <c r="A715">
        <v>1847400110</v>
      </c>
      <c r="B715" t="s">
        <v>740</v>
      </c>
      <c r="C715" s="2">
        <v>1238000</v>
      </c>
      <c r="D715" s="2"/>
      <c r="E715" s="2"/>
      <c r="F715" s="2"/>
      <c r="G715" s="1">
        <v>1217375.51</v>
      </c>
      <c r="H715">
        <v>0</v>
      </c>
      <c r="I715" s="1">
        <v>1217375.51</v>
      </c>
      <c r="J715" s="1">
        <v>20624.490000000002</v>
      </c>
      <c r="K715">
        <v>98.33</v>
      </c>
      <c r="L715" s="2">
        <v>1238000</v>
      </c>
      <c r="M715" s="1">
        <v>1217375.51</v>
      </c>
      <c r="N715">
        <v>0</v>
      </c>
      <c r="O715" s="1">
        <v>1217375.51</v>
      </c>
      <c r="P715" s="1">
        <v>20624.490000000002</v>
      </c>
      <c r="Q715">
        <v>98.33</v>
      </c>
      <c r="R715">
        <v>0</v>
      </c>
      <c r="S715">
        <v>0</v>
      </c>
      <c r="T715">
        <v>0</v>
      </c>
      <c r="U715" s="2">
        <v>1238000</v>
      </c>
      <c r="V715" s="1">
        <v>20624.490000000002</v>
      </c>
      <c r="W715" s="2">
        <v>1238000</v>
      </c>
      <c r="X715" s="1">
        <v>20624.490000000002</v>
      </c>
      <c r="Y715">
        <v>460</v>
      </c>
      <c r="Z715" t="s">
        <v>215</v>
      </c>
      <c r="AA715">
        <v>0</v>
      </c>
      <c r="AB715" t="str">
        <f>""</f>
        <v/>
      </c>
      <c r="AC715">
        <v>0</v>
      </c>
      <c r="AD715" t="str">
        <f>""</f>
        <v/>
      </c>
      <c r="AE715">
        <v>0</v>
      </c>
      <c r="AF715" t="str">
        <f>""</f>
        <v/>
      </c>
      <c r="AG715">
        <v>0</v>
      </c>
      <c r="AH715" t="str">
        <f>""</f>
        <v/>
      </c>
      <c r="AI715">
        <v>0</v>
      </c>
      <c r="AJ715" t="str">
        <f>""</f>
        <v/>
      </c>
      <c r="AK715">
        <v>0</v>
      </c>
      <c r="AL715" t="str">
        <f>""</f>
        <v/>
      </c>
      <c r="AM715">
        <v>0</v>
      </c>
      <c r="AN715" t="str">
        <f>""</f>
        <v/>
      </c>
      <c r="AO715">
        <v>0</v>
      </c>
      <c r="AP715" t="str">
        <f>""</f>
        <v/>
      </c>
      <c r="AQ715">
        <v>0</v>
      </c>
      <c r="AR715" t="str">
        <f>""</f>
        <v/>
      </c>
      <c r="AS715">
        <v>0</v>
      </c>
      <c r="AT715" t="str">
        <f>""</f>
        <v/>
      </c>
      <c r="AU715" t="s">
        <v>56</v>
      </c>
      <c r="AV715" t="s">
        <v>57</v>
      </c>
      <c r="AW715">
        <v>0</v>
      </c>
      <c r="AX715" t="str">
        <f>""</f>
        <v/>
      </c>
      <c r="AY715">
        <v>2015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</row>
    <row r="716" spans="1:57" x14ac:dyDescent="0.2">
      <c r="A716">
        <v>1847400410</v>
      </c>
      <c r="B716" t="s">
        <v>741</v>
      </c>
      <c r="C716" s="2">
        <v>133000</v>
      </c>
      <c r="D716" s="2"/>
      <c r="E716" s="2"/>
      <c r="F716" s="2"/>
      <c r="G716" s="1">
        <v>165602</v>
      </c>
      <c r="H716">
        <v>0</v>
      </c>
      <c r="I716" s="1">
        <v>165602</v>
      </c>
      <c r="J716" s="1">
        <v>-32602</v>
      </c>
      <c r="K716">
        <v>124.51</v>
      </c>
      <c r="L716" s="2">
        <v>133000</v>
      </c>
      <c r="M716" s="1">
        <v>165602</v>
      </c>
      <c r="N716">
        <v>0</v>
      </c>
      <c r="O716" s="1">
        <v>165602</v>
      </c>
      <c r="P716" s="1">
        <v>-32602</v>
      </c>
      <c r="Q716">
        <v>124.51</v>
      </c>
      <c r="R716">
        <v>0</v>
      </c>
      <c r="S716">
        <v>0</v>
      </c>
      <c r="T716">
        <v>0</v>
      </c>
      <c r="U716" s="2">
        <v>133000</v>
      </c>
      <c r="V716" s="1">
        <v>-32602</v>
      </c>
      <c r="W716" s="2">
        <v>133000</v>
      </c>
      <c r="X716" s="1">
        <v>-32602</v>
      </c>
      <c r="Y716">
        <v>460</v>
      </c>
      <c r="Z716" t="s">
        <v>215</v>
      </c>
      <c r="AA716">
        <v>0</v>
      </c>
      <c r="AB716" t="str">
        <f>""</f>
        <v/>
      </c>
      <c r="AC716">
        <v>0</v>
      </c>
      <c r="AD716" t="str">
        <f>""</f>
        <v/>
      </c>
      <c r="AE716">
        <v>0</v>
      </c>
      <c r="AF716" t="str">
        <f>""</f>
        <v/>
      </c>
      <c r="AG716">
        <v>0</v>
      </c>
      <c r="AH716" t="str">
        <f>""</f>
        <v/>
      </c>
      <c r="AI716">
        <v>0</v>
      </c>
      <c r="AJ716" t="str">
        <f>""</f>
        <v/>
      </c>
      <c r="AK716">
        <v>0</v>
      </c>
      <c r="AL716" t="str">
        <f>""</f>
        <v/>
      </c>
      <c r="AM716">
        <v>0</v>
      </c>
      <c r="AN716" t="str">
        <f>""</f>
        <v/>
      </c>
      <c r="AO716">
        <v>0</v>
      </c>
      <c r="AP716" t="str">
        <f>""</f>
        <v/>
      </c>
      <c r="AQ716">
        <v>0</v>
      </c>
      <c r="AR716" t="str">
        <f>""</f>
        <v/>
      </c>
      <c r="AS716">
        <v>0</v>
      </c>
      <c r="AT716" t="str">
        <f>""</f>
        <v/>
      </c>
      <c r="AU716" t="s">
        <v>56</v>
      </c>
      <c r="AV716" t="s">
        <v>57</v>
      </c>
      <c r="AW716">
        <v>0</v>
      </c>
      <c r="AX716" t="str">
        <f>""</f>
        <v/>
      </c>
      <c r="AY716">
        <v>2015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</row>
    <row r="717" spans="1:57" x14ac:dyDescent="0.2">
      <c r="A717">
        <v>1847400431</v>
      </c>
      <c r="B717" t="s">
        <v>742</v>
      </c>
      <c r="C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460</v>
      </c>
      <c r="Z717" t="s">
        <v>215</v>
      </c>
      <c r="AA717">
        <v>0</v>
      </c>
      <c r="AB717" t="str">
        <f>""</f>
        <v/>
      </c>
      <c r="AC717">
        <v>0</v>
      </c>
      <c r="AD717" t="str">
        <f>""</f>
        <v/>
      </c>
      <c r="AE717">
        <v>0</v>
      </c>
      <c r="AF717" t="str">
        <f>""</f>
        <v/>
      </c>
      <c r="AG717">
        <v>0</v>
      </c>
      <c r="AH717" t="str">
        <f>""</f>
        <v/>
      </c>
      <c r="AI717">
        <v>0</v>
      </c>
      <c r="AJ717" t="str">
        <f>""</f>
        <v/>
      </c>
      <c r="AK717">
        <v>0</v>
      </c>
      <c r="AL717" t="str">
        <f>""</f>
        <v/>
      </c>
      <c r="AM717">
        <v>0</v>
      </c>
      <c r="AN717" t="str">
        <f>""</f>
        <v/>
      </c>
      <c r="AO717">
        <v>0</v>
      </c>
      <c r="AP717" t="str">
        <f>""</f>
        <v/>
      </c>
      <c r="AQ717">
        <v>0</v>
      </c>
      <c r="AR717" t="str">
        <f>""</f>
        <v/>
      </c>
      <c r="AS717">
        <v>0</v>
      </c>
      <c r="AT717" t="str">
        <f>""</f>
        <v/>
      </c>
      <c r="AU717" t="s">
        <v>56</v>
      </c>
      <c r="AV717" t="s">
        <v>57</v>
      </c>
      <c r="AW717">
        <v>0</v>
      </c>
      <c r="AX717" t="str">
        <f>""</f>
        <v/>
      </c>
      <c r="AY717">
        <v>2015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</row>
    <row r="718" spans="1:57" x14ac:dyDescent="0.2">
      <c r="A718">
        <v>1847400540</v>
      </c>
      <c r="B718" t="s">
        <v>743</v>
      </c>
      <c r="C718" s="2">
        <v>1000</v>
      </c>
      <c r="D718" s="2"/>
      <c r="E718" s="2"/>
      <c r="F718" s="2"/>
      <c r="G718">
        <v>768.15</v>
      </c>
      <c r="H718">
        <v>0</v>
      </c>
      <c r="I718">
        <v>768.15</v>
      </c>
      <c r="J718">
        <v>231.85</v>
      </c>
      <c r="K718">
        <v>76.81</v>
      </c>
      <c r="L718" s="2">
        <v>1000</v>
      </c>
      <c r="M718">
        <v>768.15</v>
      </c>
      <c r="N718">
        <v>0</v>
      </c>
      <c r="O718">
        <v>768.15</v>
      </c>
      <c r="P718">
        <v>231.85</v>
      </c>
      <c r="Q718">
        <v>76.81</v>
      </c>
      <c r="R718">
        <v>0</v>
      </c>
      <c r="S718">
        <v>0</v>
      </c>
      <c r="T718">
        <v>0</v>
      </c>
      <c r="U718" s="2">
        <v>1000</v>
      </c>
      <c r="V718">
        <v>231.85</v>
      </c>
      <c r="W718" s="2">
        <v>1000</v>
      </c>
      <c r="X718">
        <v>231.85</v>
      </c>
      <c r="Y718">
        <v>460</v>
      </c>
      <c r="Z718" t="s">
        <v>215</v>
      </c>
      <c r="AA718">
        <v>0</v>
      </c>
      <c r="AB718" t="str">
        <f>""</f>
        <v/>
      </c>
      <c r="AC718">
        <v>0</v>
      </c>
      <c r="AD718" t="str">
        <f>""</f>
        <v/>
      </c>
      <c r="AE718">
        <v>0</v>
      </c>
      <c r="AF718" t="str">
        <f>""</f>
        <v/>
      </c>
      <c r="AG718">
        <v>0</v>
      </c>
      <c r="AH718" t="str">
        <f>""</f>
        <v/>
      </c>
      <c r="AI718">
        <v>0</v>
      </c>
      <c r="AJ718" t="str">
        <f>""</f>
        <v/>
      </c>
      <c r="AK718">
        <v>0</v>
      </c>
      <c r="AL718" t="str">
        <f>""</f>
        <v/>
      </c>
      <c r="AM718">
        <v>0</v>
      </c>
      <c r="AN718" t="str">
        <f>""</f>
        <v/>
      </c>
      <c r="AO718">
        <v>0</v>
      </c>
      <c r="AP718" t="str">
        <f>""</f>
        <v/>
      </c>
      <c r="AQ718">
        <v>0</v>
      </c>
      <c r="AR718" t="str">
        <f>""</f>
        <v/>
      </c>
      <c r="AS718">
        <v>0</v>
      </c>
      <c r="AT718" t="str">
        <f>""</f>
        <v/>
      </c>
      <c r="AU718" t="s">
        <v>56</v>
      </c>
      <c r="AV718" t="s">
        <v>57</v>
      </c>
      <c r="AW718">
        <v>0</v>
      </c>
      <c r="AX718" t="str">
        <f>""</f>
        <v/>
      </c>
      <c r="AY718">
        <v>2015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</row>
    <row r="719" spans="1:57" x14ac:dyDescent="0.2">
      <c r="A719">
        <v>1847400560</v>
      </c>
      <c r="B719" t="s">
        <v>341</v>
      </c>
      <c r="C719" s="2">
        <v>2000</v>
      </c>
      <c r="D719" s="2"/>
      <c r="E719" s="2"/>
      <c r="F719" s="2"/>
      <c r="G719" s="1">
        <v>1616</v>
      </c>
      <c r="H719">
        <v>0</v>
      </c>
      <c r="I719" s="1">
        <v>1616</v>
      </c>
      <c r="J719">
        <v>384</v>
      </c>
      <c r="K719">
        <v>80.8</v>
      </c>
      <c r="L719" s="2">
        <v>2000</v>
      </c>
      <c r="M719" s="1">
        <v>1616</v>
      </c>
      <c r="N719">
        <v>0</v>
      </c>
      <c r="O719" s="1">
        <v>1616</v>
      </c>
      <c r="P719">
        <v>384</v>
      </c>
      <c r="Q719">
        <v>80.8</v>
      </c>
      <c r="R719">
        <v>0</v>
      </c>
      <c r="S719">
        <v>0</v>
      </c>
      <c r="T719">
        <v>0</v>
      </c>
      <c r="U719" s="2">
        <v>2000</v>
      </c>
      <c r="V719">
        <v>384</v>
      </c>
      <c r="W719" s="2">
        <v>2000</v>
      </c>
      <c r="X719">
        <v>384</v>
      </c>
      <c r="Y719">
        <v>460</v>
      </c>
      <c r="Z719" t="s">
        <v>215</v>
      </c>
      <c r="AA719">
        <v>0</v>
      </c>
      <c r="AB719" t="str">
        <f>""</f>
        <v/>
      </c>
      <c r="AC719">
        <v>0</v>
      </c>
      <c r="AD719" t="str">
        <f>""</f>
        <v/>
      </c>
      <c r="AE719">
        <v>0</v>
      </c>
      <c r="AF719" t="str">
        <f>""</f>
        <v/>
      </c>
      <c r="AG719">
        <v>0</v>
      </c>
      <c r="AH719" t="str">
        <f>""</f>
        <v/>
      </c>
      <c r="AI719">
        <v>0</v>
      </c>
      <c r="AJ719" t="str">
        <f>""</f>
        <v/>
      </c>
      <c r="AK719">
        <v>0</v>
      </c>
      <c r="AL719" t="str">
        <f>""</f>
        <v/>
      </c>
      <c r="AM719">
        <v>0</v>
      </c>
      <c r="AN719" t="str">
        <f>""</f>
        <v/>
      </c>
      <c r="AO719">
        <v>0</v>
      </c>
      <c r="AP719" t="str">
        <f>""</f>
        <v/>
      </c>
      <c r="AQ719">
        <v>0</v>
      </c>
      <c r="AR719" t="str">
        <f>""</f>
        <v/>
      </c>
      <c r="AS719">
        <v>0</v>
      </c>
      <c r="AT719" t="str">
        <f>""</f>
        <v/>
      </c>
      <c r="AU719" t="s">
        <v>56</v>
      </c>
      <c r="AV719" t="s">
        <v>57</v>
      </c>
      <c r="AW719">
        <v>0</v>
      </c>
      <c r="AX719" t="str">
        <f>""</f>
        <v/>
      </c>
      <c r="AY719">
        <v>2015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</row>
    <row r="720" spans="1:57" x14ac:dyDescent="0.2">
      <c r="A720">
        <v>1847400720</v>
      </c>
      <c r="B720" t="s">
        <v>744</v>
      </c>
      <c r="C720" s="2">
        <v>115000</v>
      </c>
      <c r="D720" s="2"/>
      <c r="E720" s="2"/>
      <c r="F720" s="2"/>
      <c r="G720" s="1">
        <v>118960.71</v>
      </c>
      <c r="H720" s="1">
        <v>1990</v>
      </c>
      <c r="I720" s="1">
        <v>120950.71</v>
      </c>
      <c r="J720" s="1">
        <v>-5950.71</v>
      </c>
      <c r="K720">
        <v>105.17</v>
      </c>
      <c r="L720" s="2">
        <v>115000</v>
      </c>
      <c r="M720" s="1">
        <v>118960.71</v>
      </c>
      <c r="N720" s="1">
        <v>1990</v>
      </c>
      <c r="O720" s="1">
        <v>120950.71</v>
      </c>
      <c r="P720" s="1">
        <v>-5950.71</v>
      </c>
      <c r="Q720">
        <v>105.17</v>
      </c>
      <c r="R720">
        <v>0</v>
      </c>
      <c r="S720">
        <v>0</v>
      </c>
      <c r="T720">
        <v>0</v>
      </c>
      <c r="U720" s="2">
        <v>115000</v>
      </c>
      <c r="V720" s="1">
        <v>-5950.71</v>
      </c>
      <c r="W720" s="2">
        <v>115000</v>
      </c>
      <c r="X720" s="1">
        <v>-5950.71</v>
      </c>
      <c r="Y720">
        <v>460</v>
      </c>
      <c r="Z720" t="s">
        <v>215</v>
      </c>
      <c r="AA720">
        <v>0</v>
      </c>
      <c r="AB720" t="str">
        <f>""</f>
        <v/>
      </c>
      <c r="AC720">
        <v>0</v>
      </c>
      <c r="AD720" t="str">
        <f>""</f>
        <v/>
      </c>
      <c r="AE720">
        <v>0</v>
      </c>
      <c r="AF720" t="str">
        <f>""</f>
        <v/>
      </c>
      <c r="AG720">
        <v>0</v>
      </c>
      <c r="AH720" t="str">
        <f>""</f>
        <v/>
      </c>
      <c r="AI720">
        <v>0</v>
      </c>
      <c r="AJ720" t="str">
        <f>""</f>
        <v/>
      </c>
      <c r="AK720">
        <v>0</v>
      </c>
      <c r="AL720" t="str">
        <f>""</f>
        <v/>
      </c>
      <c r="AM720">
        <v>0</v>
      </c>
      <c r="AN720" t="str">
        <f>""</f>
        <v/>
      </c>
      <c r="AO720">
        <v>0</v>
      </c>
      <c r="AP720" t="str">
        <f>""</f>
        <v/>
      </c>
      <c r="AQ720">
        <v>0</v>
      </c>
      <c r="AR720" t="str">
        <f>""</f>
        <v/>
      </c>
      <c r="AS720">
        <v>0</v>
      </c>
      <c r="AT720" t="str">
        <f>""</f>
        <v/>
      </c>
      <c r="AU720" t="s">
        <v>56</v>
      </c>
      <c r="AV720" t="s">
        <v>57</v>
      </c>
      <c r="AW720">
        <v>0</v>
      </c>
      <c r="AX720" t="str">
        <f>""</f>
        <v/>
      </c>
      <c r="AY720">
        <v>2015</v>
      </c>
      <c r="AZ720">
        <v>0</v>
      </c>
      <c r="BA720">
        <v>0</v>
      </c>
      <c r="BB720">
        <v>1990</v>
      </c>
      <c r="BC720">
        <v>0</v>
      </c>
      <c r="BD720">
        <v>0</v>
      </c>
      <c r="BE720">
        <v>0</v>
      </c>
    </row>
    <row r="721" spans="1:57" x14ac:dyDescent="0.2">
      <c r="A721">
        <v>1847400780</v>
      </c>
      <c r="B721" t="s">
        <v>745</v>
      </c>
      <c r="C721" s="2">
        <v>144000</v>
      </c>
      <c r="D721" s="2"/>
      <c r="E721" s="2"/>
      <c r="F721" s="2"/>
      <c r="G721" s="1">
        <v>113287.3</v>
      </c>
      <c r="H721" s="1">
        <v>1416</v>
      </c>
      <c r="I721" s="1">
        <v>114703.3</v>
      </c>
      <c r="J721" s="1">
        <v>29296.7</v>
      </c>
      <c r="K721">
        <v>79.650000000000006</v>
      </c>
      <c r="L721" s="2">
        <v>144000</v>
      </c>
      <c r="M721" s="1">
        <v>113287.3</v>
      </c>
      <c r="N721" s="1">
        <v>1416</v>
      </c>
      <c r="O721" s="1">
        <v>114703.3</v>
      </c>
      <c r="P721" s="1">
        <v>29296.7</v>
      </c>
      <c r="Q721">
        <v>79.650000000000006</v>
      </c>
      <c r="R721">
        <v>0</v>
      </c>
      <c r="S721">
        <v>0</v>
      </c>
      <c r="T721">
        <v>0</v>
      </c>
      <c r="U721" s="2">
        <v>144000</v>
      </c>
      <c r="V721" s="1">
        <v>29296.7</v>
      </c>
      <c r="W721" s="2">
        <v>144000</v>
      </c>
      <c r="X721" s="1">
        <v>29296.7</v>
      </c>
      <c r="Y721">
        <v>460</v>
      </c>
      <c r="Z721" t="s">
        <v>215</v>
      </c>
      <c r="AA721">
        <v>0</v>
      </c>
      <c r="AB721" t="str">
        <f>""</f>
        <v/>
      </c>
      <c r="AC721">
        <v>0</v>
      </c>
      <c r="AD721" t="str">
        <f>""</f>
        <v/>
      </c>
      <c r="AE721">
        <v>0</v>
      </c>
      <c r="AF721" t="str">
        <f>""</f>
        <v/>
      </c>
      <c r="AG721">
        <v>0</v>
      </c>
      <c r="AH721" t="str">
        <f>""</f>
        <v/>
      </c>
      <c r="AI721">
        <v>0</v>
      </c>
      <c r="AJ721" t="str">
        <f>""</f>
        <v/>
      </c>
      <c r="AK721">
        <v>0</v>
      </c>
      <c r="AL721" t="str">
        <f>""</f>
        <v/>
      </c>
      <c r="AM721">
        <v>0</v>
      </c>
      <c r="AN721" t="str">
        <f>""</f>
        <v/>
      </c>
      <c r="AO721">
        <v>0</v>
      </c>
      <c r="AP721" t="str">
        <f>""</f>
        <v/>
      </c>
      <c r="AQ721">
        <v>0</v>
      </c>
      <c r="AR721" t="str">
        <f>""</f>
        <v/>
      </c>
      <c r="AS721">
        <v>0</v>
      </c>
      <c r="AT721" t="str">
        <f>""</f>
        <v/>
      </c>
      <c r="AU721" t="s">
        <v>56</v>
      </c>
      <c r="AV721" t="s">
        <v>57</v>
      </c>
      <c r="AW721">
        <v>0</v>
      </c>
      <c r="AX721" t="str">
        <f>""</f>
        <v/>
      </c>
      <c r="AY721">
        <v>2015</v>
      </c>
      <c r="AZ721">
        <v>0</v>
      </c>
      <c r="BA721">
        <v>0</v>
      </c>
      <c r="BB721">
        <v>1416</v>
      </c>
      <c r="BC721">
        <v>0</v>
      </c>
      <c r="BD721">
        <v>0</v>
      </c>
      <c r="BE721">
        <v>0</v>
      </c>
    </row>
    <row r="722" spans="1:57" x14ac:dyDescent="0.2">
      <c r="A722">
        <v>1848200780</v>
      </c>
      <c r="B722" t="s">
        <v>746</v>
      </c>
      <c r="C722" s="2">
        <v>6000</v>
      </c>
      <c r="D722" s="2"/>
      <c r="E722" s="2"/>
      <c r="F722" s="2"/>
      <c r="G722" s="1">
        <v>13445.6</v>
      </c>
      <c r="H722" s="1">
        <v>4000</v>
      </c>
      <c r="I722" s="1">
        <v>17445.599999999999</v>
      </c>
      <c r="J722" s="1">
        <v>-11445.6</v>
      </c>
      <c r="K722">
        <v>290.76</v>
      </c>
      <c r="L722" s="2">
        <v>6000</v>
      </c>
      <c r="M722" s="1">
        <v>13445.6</v>
      </c>
      <c r="N722" s="1">
        <v>4000</v>
      </c>
      <c r="O722" s="1">
        <v>17445.599999999999</v>
      </c>
      <c r="P722" s="1">
        <v>-11445.6</v>
      </c>
      <c r="Q722">
        <v>290.76</v>
      </c>
      <c r="R722">
        <v>0</v>
      </c>
      <c r="S722">
        <v>0</v>
      </c>
      <c r="T722">
        <v>0</v>
      </c>
      <c r="U722" s="2">
        <v>6000</v>
      </c>
      <c r="V722" s="1">
        <v>-11445.6</v>
      </c>
      <c r="W722" s="2">
        <v>6000</v>
      </c>
      <c r="X722" s="1">
        <v>-11445.6</v>
      </c>
      <c r="Y722">
        <v>460</v>
      </c>
      <c r="Z722" t="s">
        <v>215</v>
      </c>
      <c r="AA722">
        <v>0</v>
      </c>
      <c r="AB722" t="str">
        <f>""</f>
        <v/>
      </c>
      <c r="AC722">
        <v>0</v>
      </c>
      <c r="AD722" t="str">
        <f>""</f>
        <v/>
      </c>
      <c r="AE722">
        <v>0</v>
      </c>
      <c r="AF722" t="str">
        <f>""</f>
        <v/>
      </c>
      <c r="AG722">
        <v>0</v>
      </c>
      <c r="AH722" t="str">
        <f>""</f>
        <v/>
      </c>
      <c r="AI722">
        <v>0</v>
      </c>
      <c r="AJ722" t="str">
        <f>""</f>
        <v/>
      </c>
      <c r="AK722">
        <v>0</v>
      </c>
      <c r="AL722" t="str">
        <f>""</f>
        <v/>
      </c>
      <c r="AM722">
        <v>0</v>
      </c>
      <c r="AN722" t="str">
        <f>""</f>
        <v/>
      </c>
      <c r="AO722">
        <v>0</v>
      </c>
      <c r="AP722" t="str">
        <f>""</f>
        <v/>
      </c>
      <c r="AQ722">
        <v>0</v>
      </c>
      <c r="AR722" t="str">
        <f>""</f>
        <v/>
      </c>
      <c r="AS722">
        <v>0</v>
      </c>
      <c r="AT722" t="str">
        <f>""</f>
        <v/>
      </c>
      <c r="AU722" t="s">
        <v>56</v>
      </c>
      <c r="AV722" t="s">
        <v>57</v>
      </c>
      <c r="AW722">
        <v>0</v>
      </c>
      <c r="AX722" t="str">
        <f>""</f>
        <v/>
      </c>
      <c r="AY722">
        <v>2015</v>
      </c>
      <c r="AZ722">
        <v>0</v>
      </c>
      <c r="BA722">
        <v>0</v>
      </c>
      <c r="BB722">
        <v>4000</v>
      </c>
      <c r="BC722">
        <v>0</v>
      </c>
      <c r="BD722">
        <v>0</v>
      </c>
      <c r="BE722">
        <v>0</v>
      </c>
    </row>
    <row r="723" spans="1:57" x14ac:dyDescent="0.2">
      <c r="A723">
        <v>1848200820</v>
      </c>
      <c r="B723" t="s">
        <v>255</v>
      </c>
      <c r="C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460</v>
      </c>
      <c r="Z723" t="s">
        <v>215</v>
      </c>
      <c r="AA723">
        <v>0</v>
      </c>
      <c r="AB723" t="str">
        <f>""</f>
        <v/>
      </c>
      <c r="AC723">
        <v>0</v>
      </c>
      <c r="AD723" t="str">
        <f>""</f>
        <v/>
      </c>
      <c r="AE723">
        <v>0</v>
      </c>
      <c r="AF723" t="str">
        <f>""</f>
        <v/>
      </c>
      <c r="AG723">
        <v>0</v>
      </c>
      <c r="AH723" t="str">
        <f>""</f>
        <v/>
      </c>
      <c r="AI723">
        <v>0</v>
      </c>
      <c r="AJ723" t="str">
        <f>""</f>
        <v/>
      </c>
      <c r="AK723">
        <v>0</v>
      </c>
      <c r="AL723" t="str">
        <f>""</f>
        <v/>
      </c>
      <c r="AM723">
        <v>0</v>
      </c>
      <c r="AN723" t="str">
        <f>""</f>
        <v/>
      </c>
      <c r="AO723">
        <v>0</v>
      </c>
      <c r="AP723" t="str">
        <f>""</f>
        <v/>
      </c>
      <c r="AQ723">
        <v>0</v>
      </c>
      <c r="AR723" t="str">
        <f>""</f>
        <v/>
      </c>
      <c r="AS723">
        <v>0</v>
      </c>
      <c r="AT723" t="str">
        <f>""</f>
        <v/>
      </c>
      <c r="AU723" t="s">
        <v>56</v>
      </c>
      <c r="AV723" t="s">
        <v>57</v>
      </c>
      <c r="AW723">
        <v>0</v>
      </c>
      <c r="AX723" t="str">
        <f>""</f>
        <v/>
      </c>
      <c r="AY723">
        <v>2015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</row>
    <row r="724" spans="1:57" x14ac:dyDescent="0.2">
      <c r="A724">
        <v>1848201750</v>
      </c>
      <c r="B724" t="s">
        <v>747</v>
      </c>
      <c r="C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 t="str">
        <f>""</f>
        <v/>
      </c>
      <c r="AA724">
        <v>0</v>
      </c>
      <c r="AB724" t="str">
        <f>""</f>
        <v/>
      </c>
      <c r="AC724">
        <v>0</v>
      </c>
      <c r="AD724" t="str">
        <f>""</f>
        <v/>
      </c>
      <c r="AE724">
        <v>0</v>
      </c>
      <c r="AF724" t="str">
        <f>""</f>
        <v/>
      </c>
      <c r="AG724">
        <v>0</v>
      </c>
      <c r="AH724" t="str">
        <f>""</f>
        <v/>
      </c>
      <c r="AI724">
        <v>0</v>
      </c>
      <c r="AJ724" t="str">
        <f>""</f>
        <v/>
      </c>
      <c r="AK724">
        <v>0</v>
      </c>
      <c r="AL724" t="str">
        <f>""</f>
        <v/>
      </c>
      <c r="AM724">
        <v>0</v>
      </c>
      <c r="AN724" t="str">
        <f>""</f>
        <v/>
      </c>
      <c r="AO724">
        <v>0</v>
      </c>
      <c r="AP724" t="str">
        <f>""</f>
        <v/>
      </c>
      <c r="AQ724">
        <v>0</v>
      </c>
      <c r="AR724" t="str">
        <f>""</f>
        <v/>
      </c>
      <c r="AS724">
        <v>0</v>
      </c>
      <c r="AT724" t="str">
        <f>""</f>
        <v/>
      </c>
      <c r="AU724" t="s">
        <v>56</v>
      </c>
      <c r="AV724" t="s">
        <v>57</v>
      </c>
      <c r="AW724">
        <v>0</v>
      </c>
      <c r="AX724" t="str">
        <f>""</f>
        <v/>
      </c>
      <c r="AY724">
        <v>2015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</row>
    <row r="725" spans="1:57" x14ac:dyDescent="0.2">
      <c r="A725">
        <v>1849100110</v>
      </c>
      <c r="B725" t="s">
        <v>748</v>
      </c>
      <c r="C725" s="2">
        <v>94000</v>
      </c>
      <c r="D725" s="2"/>
      <c r="E725" s="2"/>
      <c r="F725" s="2"/>
      <c r="G725" s="1">
        <v>96464.31</v>
      </c>
      <c r="H725">
        <v>0</v>
      </c>
      <c r="I725" s="1">
        <v>96464.31</v>
      </c>
      <c r="J725" s="1">
        <v>-2464.31</v>
      </c>
      <c r="K725">
        <v>102.62</v>
      </c>
      <c r="L725" s="2">
        <v>94000</v>
      </c>
      <c r="M725" s="1">
        <v>96464.31</v>
      </c>
      <c r="N725">
        <v>0</v>
      </c>
      <c r="O725" s="1">
        <v>96464.31</v>
      </c>
      <c r="P725" s="1">
        <v>-2464.31</v>
      </c>
      <c r="Q725">
        <v>102.62</v>
      </c>
      <c r="R725">
        <v>0</v>
      </c>
      <c r="S725">
        <v>0</v>
      </c>
      <c r="T725">
        <v>0</v>
      </c>
      <c r="U725" s="2">
        <v>94000</v>
      </c>
      <c r="V725" s="1">
        <v>-2464.31</v>
      </c>
      <c r="W725" s="2">
        <v>94000</v>
      </c>
      <c r="X725" s="1">
        <v>-2464.31</v>
      </c>
      <c r="Y725">
        <v>0</v>
      </c>
      <c r="Z725" t="str">
        <f>""</f>
        <v/>
      </c>
      <c r="AA725">
        <v>0</v>
      </c>
      <c r="AB725" t="str">
        <f>""</f>
        <v/>
      </c>
      <c r="AC725">
        <v>0</v>
      </c>
      <c r="AD725" t="str">
        <f>""</f>
        <v/>
      </c>
      <c r="AE725">
        <v>0</v>
      </c>
      <c r="AF725" t="str">
        <f>""</f>
        <v/>
      </c>
      <c r="AG725">
        <v>0</v>
      </c>
      <c r="AH725" t="str">
        <f>""</f>
        <v/>
      </c>
      <c r="AI725">
        <v>0</v>
      </c>
      <c r="AJ725" t="str">
        <f>""</f>
        <v/>
      </c>
      <c r="AK725">
        <v>0</v>
      </c>
      <c r="AL725" t="str">
        <f>""</f>
        <v/>
      </c>
      <c r="AM725">
        <v>0</v>
      </c>
      <c r="AN725" t="str">
        <f>""</f>
        <v/>
      </c>
      <c r="AO725">
        <v>0</v>
      </c>
      <c r="AP725" t="str">
        <f>""</f>
        <v/>
      </c>
      <c r="AQ725">
        <v>0</v>
      </c>
      <c r="AR725" t="str">
        <f>""</f>
        <v/>
      </c>
      <c r="AS725">
        <v>0</v>
      </c>
      <c r="AT725" t="str">
        <f>""</f>
        <v/>
      </c>
      <c r="AU725" t="s">
        <v>56</v>
      </c>
      <c r="AV725" t="s">
        <v>57</v>
      </c>
      <c r="AW725">
        <v>0</v>
      </c>
      <c r="AX725" t="str">
        <f>""</f>
        <v/>
      </c>
      <c r="AY725">
        <v>2015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</row>
    <row r="726" spans="1:57" x14ac:dyDescent="0.2">
      <c r="A726">
        <v>1849100840</v>
      </c>
      <c r="B726" t="s">
        <v>256</v>
      </c>
      <c r="C726">
        <v>0</v>
      </c>
      <c r="G726" s="1">
        <v>7012.5</v>
      </c>
      <c r="H726">
        <v>0</v>
      </c>
      <c r="I726" s="1">
        <v>7012.5</v>
      </c>
      <c r="J726" s="1">
        <v>-7012.5</v>
      </c>
      <c r="K726">
        <v>0</v>
      </c>
      <c r="L726">
        <v>0</v>
      </c>
      <c r="M726" s="1">
        <v>7012.5</v>
      </c>
      <c r="N726">
        <v>0</v>
      </c>
      <c r="O726" s="1">
        <v>7012.5</v>
      </c>
      <c r="P726" s="1">
        <v>-7012.5</v>
      </c>
      <c r="Q726">
        <v>0</v>
      </c>
      <c r="R726">
        <v>0</v>
      </c>
      <c r="S726">
        <v>0</v>
      </c>
      <c r="T726">
        <v>0</v>
      </c>
      <c r="U726">
        <v>0</v>
      </c>
      <c r="V726" s="1">
        <v>-7012.5</v>
      </c>
      <c r="W726">
        <v>0</v>
      </c>
      <c r="X726" s="1">
        <v>-7012.5</v>
      </c>
      <c r="Y726">
        <v>0</v>
      </c>
      <c r="Z726" t="str">
        <f>""</f>
        <v/>
      </c>
      <c r="AA726">
        <v>0</v>
      </c>
      <c r="AB726" t="str">
        <f>""</f>
        <v/>
      </c>
      <c r="AC726">
        <v>0</v>
      </c>
      <c r="AD726" t="str">
        <f>""</f>
        <v/>
      </c>
      <c r="AE726">
        <v>0</v>
      </c>
      <c r="AF726" t="str">
        <f>""</f>
        <v/>
      </c>
      <c r="AG726">
        <v>0</v>
      </c>
      <c r="AH726" t="str">
        <f>""</f>
        <v/>
      </c>
      <c r="AI726">
        <v>0</v>
      </c>
      <c r="AJ726" t="str">
        <f>""</f>
        <v/>
      </c>
      <c r="AK726">
        <v>0</v>
      </c>
      <c r="AL726" t="str">
        <f>""</f>
        <v/>
      </c>
      <c r="AM726">
        <v>0</v>
      </c>
      <c r="AN726" t="str">
        <f>""</f>
        <v/>
      </c>
      <c r="AO726">
        <v>0</v>
      </c>
      <c r="AP726" t="str">
        <f>""</f>
        <v/>
      </c>
      <c r="AQ726">
        <v>0</v>
      </c>
      <c r="AR726" t="str">
        <f>""</f>
        <v/>
      </c>
      <c r="AS726">
        <v>0</v>
      </c>
      <c r="AT726" t="str">
        <f>""</f>
        <v/>
      </c>
      <c r="AU726" t="s">
        <v>56</v>
      </c>
      <c r="AV726" t="s">
        <v>57</v>
      </c>
      <c r="AW726">
        <v>0</v>
      </c>
      <c r="AX726" t="str">
        <f>""</f>
        <v/>
      </c>
      <c r="AY726">
        <v>2015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</row>
    <row r="727" spans="1:57" x14ac:dyDescent="0.2">
      <c r="A727">
        <v>1853000431</v>
      </c>
      <c r="B727" t="s">
        <v>749</v>
      </c>
      <c r="C727" s="2">
        <v>116000</v>
      </c>
      <c r="D727" s="2"/>
      <c r="E727" s="2"/>
      <c r="F727" s="2"/>
      <c r="G727" s="1">
        <v>172796.58</v>
      </c>
      <c r="H727">
        <v>0</v>
      </c>
      <c r="I727" s="1">
        <v>172796.58</v>
      </c>
      <c r="J727" s="1">
        <v>-56796.58</v>
      </c>
      <c r="K727">
        <v>148.96</v>
      </c>
      <c r="L727" s="2">
        <v>116000</v>
      </c>
      <c r="M727" s="1">
        <v>172796.58</v>
      </c>
      <c r="N727">
        <v>0</v>
      </c>
      <c r="O727" s="1">
        <v>172796.58</v>
      </c>
      <c r="P727" s="1">
        <v>-56796.58</v>
      </c>
      <c r="Q727">
        <v>148.96</v>
      </c>
      <c r="R727">
        <v>0</v>
      </c>
      <c r="S727">
        <v>0</v>
      </c>
      <c r="T727">
        <v>0</v>
      </c>
      <c r="U727" s="2">
        <v>116000</v>
      </c>
      <c r="V727" s="1">
        <v>-56796.58</v>
      </c>
      <c r="W727" s="2">
        <v>116000</v>
      </c>
      <c r="X727" s="1">
        <v>-56796.58</v>
      </c>
      <c r="Y727">
        <v>470</v>
      </c>
      <c r="Z727" t="s">
        <v>258</v>
      </c>
      <c r="AA727">
        <v>0</v>
      </c>
      <c r="AB727" t="str">
        <f>""</f>
        <v/>
      </c>
      <c r="AC727">
        <v>0</v>
      </c>
      <c r="AD727" t="str">
        <f>""</f>
        <v/>
      </c>
      <c r="AE727">
        <v>0</v>
      </c>
      <c r="AF727" t="str">
        <f>""</f>
        <v/>
      </c>
      <c r="AG727">
        <v>0</v>
      </c>
      <c r="AH727" t="str">
        <f>""</f>
        <v/>
      </c>
      <c r="AI727">
        <v>0</v>
      </c>
      <c r="AJ727" t="str">
        <f>""</f>
        <v/>
      </c>
      <c r="AK727">
        <v>0</v>
      </c>
      <c r="AL727" t="str">
        <f>""</f>
        <v/>
      </c>
      <c r="AM727">
        <v>0</v>
      </c>
      <c r="AN727" t="str">
        <f>""</f>
        <v/>
      </c>
      <c r="AO727">
        <v>0</v>
      </c>
      <c r="AP727" t="str">
        <f>""</f>
        <v/>
      </c>
      <c r="AQ727">
        <v>0</v>
      </c>
      <c r="AR727" t="str">
        <f>""</f>
        <v/>
      </c>
      <c r="AS727">
        <v>0</v>
      </c>
      <c r="AT727" t="str">
        <f>""</f>
        <v/>
      </c>
      <c r="AU727" t="s">
        <v>56</v>
      </c>
      <c r="AV727" t="s">
        <v>57</v>
      </c>
      <c r="AW727">
        <v>0</v>
      </c>
      <c r="AX727" t="str">
        <f>""</f>
        <v/>
      </c>
      <c r="AY727">
        <v>2015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</row>
    <row r="728" spans="1:57" x14ac:dyDescent="0.2">
      <c r="A728">
        <v>1853000432</v>
      </c>
      <c r="B728" t="s">
        <v>556</v>
      </c>
      <c r="C728" s="2">
        <v>52000</v>
      </c>
      <c r="D728" s="2"/>
      <c r="E728" s="2"/>
      <c r="F728" s="2"/>
      <c r="G728" s="1">
        <v>56945.07</v>
      </c>
      <c r="H728">
        <v>0</v>
      </c>
      <c r="I728" s="1">
        <v>56945.07</v>
      </c>
      <c r="J728" s="1">
        <v>-4945.07</v>
      </c>
      <c r="K728">
        <v>109.5</v>
      </c>
      <c r="L728" s="2">
        <v>52000</v>
      </c>
      <c r="M728" s="1">
        <v>56945.07</v>
      </c>
      <c r="N728">
        <v>0</v>
      </c>
      <c r="O728" s="1">
        <v>56945.07</v>
      </c>
      <c r="P728" s="1">
        <v>-4945.07</v>
      </c>
      <c r="Q728">
        <v>109.5</v>
      </c>
      <c r="R728">
        <v>0</v>
      </c>
      <c r="S728">
        <v>0</v>
      </c>
      <c r="T728">
        <v>0</v>
      </c>
      <c r="U728" s="2">
        <v>52000</v>
      </c>
      <c r="V728" s="1">
        <v>-4945.07</v>
      </c>
      <c r="W728" s="2">
        <v>52000</v>
      </c>
      <c r="X728" s="1">
        <v>-4945.07</v>
      </c>
      <c r="Y728">
        <v>470</v>
      </c>
      <c r="Z728" t="s">
        <v>258</v>
      </c>
      <c r="AA728">
        <v>0</v>
      </c>
      <c r="AB728" t="str">
        <f>""</f>
        <v/>
      </c>
      <c r="AC728">
        <v>0</v>
      </c>
      <c r="AD728" t="str">
        <f>""</f>
        <v/>
      </c>
      <c r="AE728">
        <v>0</v>
      </c>
      <c r="AF728" t="str">
        <f>""</f>
        <v/>
      </c>
      <c r="AG728">
        <v>0</v>
      </c>
      <c r="AH728" t="str">
        <f>""</f>
        <v/>
      </c>
      <c r="AI728">
        <v>0</v>
      </c>
      <c r="AJ728" t="str">
        <f>""</f>
        <v/>
      </c>
      <c r="AK728">
        <v>0</v>
      </c>
      <c r="AL728" t="str">
        <f>""</f>
        <v/>
      </c>
      <c r="AM728">
        <v>0</v>
      </c>
      <c r="AN728" t="str">
        <f>""</f>
        <v/>
      </c>
      <c r="AO728">
        <v>0</v>
      </c>
      <c r="AP728" t="str">
        <f>""</f>
        <v/>
      </c>
      <c r="AQ728">
        <v>0</v>
      </c>
      <c r="AR728" t="str">
        <f>""</f>
        <v/>
      </c>
      <c r="AS728">
        <v>0</v>
      </c>
      <c r="AT728" t="str">
        <f>""</f>
        <v/>
      </c>
      <c r="AU728" t="s">
        <v>56</v>
      </c>
      <c r="AV728" t="s">
        <v>57</v>
      </c>
      <c r="AW728">
        <v>0</v>
      </c>
      <c r="AX728" t="str">
        <f>""</f>
        <v/>
      </c>
      <c r="AY728">
        <v>2015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</row>
    <row r="729" spans="1:57" x14ac:dyDescent="0.2">
      <c r="A729">
        <v>1871000110</v>
      </c>
      <c r="B729" t="s">
        <v>750</v>
      </c>
      <c r="C729" s="2">
        <v>682000</v>
      </c>
      <c r="D729" s="2"/>
      <c r="E729" s="2"/>
      <c r="F729" s="2"/>
      <c r="G729" s="1">
        <v>672745.72</v>
      </c>
      <c r="H729">
        <v>0</v>
      </c>
      <c r="I729" s="1">
        <v>672745.72</v>
      </c>
      <c r="J729" s="1">
        <v>9254.2800000000007</v>
      </c>
      <c r="K729">
        <v>98.64</v>
      </c>
      <c r="L729" s="2">
        <v>682000</v>
      </c>
      <c r="M729" s="1">
        <v>672745.72</v>
      </c>
      <c r="N729">
        <v>0</v>
      </c>
      <c r="O729" s="1">
        <v>672745.72</v>
      </c>
      <c r="P729" s="1">
        <v>9254.2800000000007</v>
      </c>
      <c r="Q729">
        <v>98.64</v>
      </c>
      <c r="R729">
        <v>0</v>
      </c>
      <c r="S729">
        <v>0</v>
      </c>
      <c r="T729">
        <v>0</v>
      </c>
      <c r="U729" s="2">
        <v>682000</v>
      </c>
      <c r="V729" s="1">
        <v>9254.2800000000007</v>
      </c>
      <c r="W729" s="2">
        <v>682000</v>
      </c>
      <c r="X729" s="1">
        <v>9254.2800000000007</v>
      </c>
      <c r="Y729">
        <v>480</v>
      </c>
      <c r="Z729" t="s">
        <v>260</v>
      </c>
      <c r="AA729">
        <v>0</v>
      </c>
      <c r="AB729" t="str">
        <f>""</f>
        <v/>
      </c>
      <c r="AC729">
        <v>0</v>
      </c>
      <c r="AD729" t="str">
        <f>""</f>
        <v/>
      </c>
      <c r="AE729">
        <v>0</v>
      </c>
      <c r="AF729" t="str">
        <f>""</f>
        <v/>
      </c>
      <c r="AG729">
        <v>0</v>
      </c>
      <c r="AH729" t="str">
        <f>""</f>
        <v/>
      </c>
      <c r="AI729">
        <v>0</v>
      </c>
      <c r="AJ729" t="str">
        <f>""</f>
        <v/>
      </c>
      <c r="AK729">
        <v>0</v>
      </c>
      <c r="AL729" t="str">
        <f>""</f>
        <v/>
      </c>
      <c r="AM729">
        <v>0</v>
      </c>
      <c r="AN729" t="str">
        <f>""</f>
        <v/>
      </c>
      <c r="AO729">
        <v>0</v>
      </c>
      <c r="AP729" t="str">
        <f>""</f>
        <v/>
      </c>
      <c r="AQ729">
        <v>0</v>
      </c>
      <c r="AR729" t="str">
        <f>""</f>
        <v/>
      </c>
      <c r="AS729">
        <v>0</v>
      </c>
      <c r="AT729" t="str">
        <f>""</f>
        <v/>
      </c>
      <c r="AU729" t="s">
        <v>56</v>
      </c>
      <c r="AV729" t="s">
        <v>57</v>
      </c>
      <c r="AW729">
        <v>0</v>
      </c>
      <c r="AX729" t="str">
        <f>""</f>
        <v/>
      </c>
      <c r="AY729">
        <v>2015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</row>
    <row r="730" spans="1:57" x14ac:dyDescent="0.2">
      <c r="A730">
        <v>1871000410</v>
      </c>
      <c r="B730" t="s">
        <v>751</v>
      </c>
      <c r="C730" s="2">
        <v>21000</v>
      </c>
      <c r="D730" s="2"/>
      <c r="E730" s="2"/>
      <c r="F730" s="2"/>
      <c r="G730" s="1">
        <v>13877</v>
      </c>
      <c r="H730">
        <v>0</v>
      </c>
      <c r="I730" s="1">
        <v>13877</v>
      </c>
      <c r="J730" s="1">
        <v>7123</v>
      </c>
      <c r="K730">
        <v>66.08</v>
      </c>
      <c r="L730" s="2">
        <v>21000</v>
      </c>
      <c r="M730" s="1">
        <v>13877</v>
      </c>
      <c r="N730">
        <v>0</v>
      </c>
      <c r="O730" s="1">
        <v>13877</v>
      </c>
      <c r="P730" s="1">
        <v>7123</v>
      </c>
      <c r="Q730">
        <v>66.08</v>
      </c>
      <c r="R730">
        <v>0</v>
      </c>
      <c r="S730">
        <v>0</v>
      </c>
      <c r="T730">
        <v>0</v>
      </c>
      <c r="U730" s="2">
        <v>21000</v>
      </c>
      <c r="V730" s="1">
        <v>7123</v>
      </c>
      <c r="W730" s="2">
        <v>21000</v>
      </c>
      <c r="X730" s="1">
        <v>7123</v>
      </c>
      <c r="Y730">
        <v>480</v>
      </c>
      <c r="Z730" t="s">
        <v>260</v>
      </c>
      <c r="AA730">
        <v>0</v>
      </c>
      <c r="AB730" t="str">
        <f>""</f>
        <v/>
      </c>
      <c r="AC730">
        <v>0</v>
      </c>
      <c r="AD730" t="str">
        <f>""</f>
        <v/>
      </c>
      <c r="AE730">
        <v>0</v>
      </c>
      <c r="AF730" t="str">
        <f>""</f>
        <v/>
      </c>
      <c r="AG730">
        <v>0</v>
      </c>
      <c r="AH730" t="str">
        <f>""</f>
        <v/>
      </c>
      <c r="AI730">
        <v>0</v>
      </c>
      <c r="AJ730" t="str">
        <f>""</f>
        <v/>
      </c>
      <c r="AK730">
        <v>0</v>
      </c>
      <c r="AL730" t="str">
        <f>""</f>
        <v/>
      </c>
      <c r="AM730">
        <v>0</v>
      </c>
      <c r="AN730" t="str">
        <f>""</f>
        <v/>
      </c>
      <c r="AO730">
        <v>0</v>
      </c>
      <c r="AP730" t="str">
        <f>""</f>
        <v/>
      </c>
      <c r="AQ730">
        <v>0</v>
      </c>
      <c r="AR730" t="str">
        <f>""</f>
        <v/>
      </c>
      <c r="AS730">
        <v>0</v>
      </c>
      <c r="AT730" t="str">
        <f>""</f>
        <v/>
      </c>
      <c r="AU730" t="s">
        <v>56</v>
      </c>
      <c r="AV730" t="s">
        <v>57</v>
      </c>
      <c r="AW730">
        <v>0</v>
      </c>
      <c r="AX730" t="str">
        <f>""</f>
        <v/>
      </c>
      <c r="AY730">
        <v>2015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</row>
    <row r="731" spans="1:57" x14ac:dyDescent="0.2">
      <c r="A731">
        <v>1871000432</v>
      </c>
      <c r="B731" t="s">
        <v>752</v>
      </c>
      <c r="C731">
        <v>0</v>
      </c>
      <c r="G731">
        <v>127.4</v>
      </c>
      <c r="H731">
        <v>0</v>
      </c>
      <c r="I731">
        <v>127.4</v>
      </c>
      <c r="J731">
        <v>-127.4</v>
      </c>
      <c r="K731">
        <v>0</v>
      </c>
      <c r="L731">
        <v>0</v>
      </c>
      <c r="M731">
        <v>127.4</v>
      </c>
      <c r="N731">
        <v>0</v>
      </c>
      <c r="O731">
        <v>127.4</v>
      </c>
      <c r="P731">
        <v>-127.4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-127.4</v>
      </c>
      <c r="W731">
        <v>0</v>
      </c>
      <c r="X731">
        <v>-127.4</v>
      </c>
      <c r="Y731">
        <v>0</v>
      </c>
      <c r="Z731" t="str">
        <f>""</f>
        <v/>
      </c>
      <c r="AA731">
        <v>0</v>
      </c>
      <c r="AB731" t="str">
        <f>""</f>
        <v/>
      </c>
      <c r="AC731">
        <v>0</v>
      </c>
      <c r="AD731" t="str">
        <f>""</f>
        <v/>
      </c>
      <c r="AE731">
        <v>0</v>
      </c>
      <c r="AF731" t="str">
        <f>""</f>
        <v/>
      </c>
      <c r="AG731">
        <v>0</v>
      </c>
      <c r="AH731" t="str">
        <f>""</f>
        <v/>
      </c>
      <c r="AI731">
        <v>0</v>
      </c>
      <c r="AJ731" t="str">
        <f>""</f>
        <v/>
      </c>
      <c r="AK731">
        <v>0</v>
      </c>
      <c r="AL731" t="str">
        <f>""</f>
        <v/>
      </c>
      <c r="AM731">
        <v>0</v>
      </c>
      <c r="AN731" t="str">
        <f>""</f>
        <v/>
      </c>
      <c r="AO731">
        <v>0</v>
      </c>
      <c r="AP731" t="str">
        <f>""</f>
        <v/>
      </c>
      <c r="AQ731">
        <v>0</v>
      </c>
      <c r="AR731" t="str">
        <f>""</f>
        <v/>
      </c>
      <c r="AS731">
        <v>0</v>
      </c>
      <c r="AT731" t="str">
        <f>""</f>
        <v/>
      </c>
      <c r="AU731" t="s">
        <v>56</v>
      </c>
      <c r="AV731" t="s">
        <v>57</v>
      </c>
      <c r="AW731">
        <v>0</v>
      </c>
      <c r="AX731" t="str">
        <f>""</f>
        <v/>
      </c>
      <c r="AY731">
        <v>2015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</row>
    <row r="732" spans="1:57" x14ac:dyDescent="0.2">
      <c r="A732">
        <v>1871000530</v>
      </c>
      <c r="B732" t="s">
        <v>753</v>
      </c>
      <c r="C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 t="str">
        <f>""</f>
        <v/>
      </c>
      <c r="AA732">
        <v>0</v>
      </c>
      <c r="AB732" t="str">
        <f>""</f>
        <v/>
      </c>
      <c r="AC732">
        <v>0</v>
      </c>
      <c r="AD732" t="str">
        <f>""</f>
        <v/>
      </c>
      <c r="AE732">
        <v>0</v>
      </c>
      <c r="AF732" t="str">
        <f>""</f>
        <v/>
      </c>
      <c r="AG732">
        <v>0</v>
      </c>
      <c r="AH732" t="str">
        <f>""</f>
        <v/>
      </c>
      <c r="AI732">
        <v>0</v>
      </c>
      <c r="AJ732" t="str">
        <f>""</f>
        <v/>
      </c>
      <c r="AK732">
        <v>0</v>
      </c>
      <c r="AL732" t="str">
        <f>""</f>
        <v/>
      </c>
      <c r="AM732">
        <v>0</v>
      </c>
      <c r="AN732" t="str">
        <f>""</f>
        <v/>
      </c>
      <c r="AO732">
        <v>0</v>
      </c>
      <c r="AP732" t="str">
        <f>""</f>
        <v/>
      </c>
      <c r="AQ732">
        <v>0</v>
      </c>
      <c r="AR732" t="str">
        <f>""</f>
        <v/>
      </c>
      <c r="AS732">
        <v>0</v>
      </c>
      <c r="AT732" t="str">
        <f>""</f>
        <v/>
      </c>
      <c r="AU732" t="s">
        <v>56</v>
      </c>
      <c r="AV732" t="s">
        <v>57</v>
      </c>
      <c r="AW732">
        <v>0</v>
      </c>
      <c r="AX732" t="str">
        <f>""</f>
        <v/>
      </c>
      <c r="AY732">
        <v>2015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</row>
    <row r="733" spans="1:57" x14ac:dyDescent="0.2">
      <c r="A733">
        <v>1871000540</v>
      </c>
      <c r="B733" t="s">
        <v>754</v>
      </c>
      <c r="C733" s="2">
        <v>8000</v>
      </c>
      <c r="D733" s="2"/>
      <c r="E733" s="2"/>
      <c r="F733" s="2"/>
      <c r="G733" s="1">
        <v>9788.6</v>
      </c>
      <c r="H733">
        <v>0</v>
      </c>
      <c r="I733" s="1">
        <v>9788.6</v>
      </c>
      <c r="J733" s="1">
        <v>-1788.6</v>
      </c>
      <c r="K733">
        <v>122.35</v>
      </c>
      <c r="L733" s="2">
        <v>8000</v>
      </c>
      <c r="M733" s="1">
        <v>9788.6</v>
      </c>
      <c r="N733">
        <v>0</v>
      </c>
      <c r="O733" s="1">
        <v>9788.6</v>
      </c>
      <c r="P733" s="1">
        <v>-1788.6</v>
      </c>
      <c r="Q733">
        <v>122.35</v>
      </c>
      <c r="R733">
        <v>0</v>
      </c>
      <c r="S733">
        <v>0</v>
      </c>
      <c r="T733">
        <v>0</v>
      </c>
      <c r="U733" s="2">
        <v>8000</v>
      </c>
      <c r="V733" s="1">
        <v>-1788.6</v>
      </c>
      <c r="W733" s="2">
        <v>8000</v>
      </c>
      <c r="X733" s="1">
        <v>-1788.6</v>
      </c>
      <c r="Y733">
        <v>480</v>
      </c>
      <c r="Z733" t="s">
        <v>260</v>
      </c>
      <c r="AA733">
        <v>0</v>
      </c>
      <c r="AB733" t="str">
        <f>""</f>
        <v/>
      </c>
      <c r="AC733">
        <v>0</v>
      </c>
      <c r="AD733" t="str">
        <f>""</f>
        <v/>
      </c>
      <c r="AE733">
        <v>0</v>
      </c>
      <c r="AF733" t="str">
        <f>""</f>
        <v/>
      </c>
      <c r="AG733">
        <v>0</v>
      </c>
      <c r="AH733" t="str">
        <f>""</f>
        <v/>
      </c>
      <c r="AI733">
        <v>0</v>
      </c>
      <c r="AJ733" t="str">
        <f>""</f>
        <v/>
      </c>
      <c r="AK733">
        <v>0</v>
      </c>
      <c r="AL733" t="str">
        <f>""</f>
        <v/>
      </c>
      <c r="AM733">
        <v>0</v>
      </c>
      <c r="AN733" t="str">
        <f>""</f>
        <v/>
      </c>
      <c r="AO733">
        <v>0</v>
      </c>
      <c r="AP733" t="str">
        <f>""</f>
        <v/>
      </c>
      <c r="AQ733">
        <v>0</v>
      </c>
      <c r="AR733" t="str">
        <f>""</f>
        <v/>
      </c>
      <c r="AS733">
        <v>0</v>
      </c>
      <c r="AT733" t="str">
        <f>""</f>
        <v/>
      </c>
      <c r="AU733" t="s">
        <v>56</v>
      </c>
      <c r="AV733" t="s">
        <v>57</v>
      </c>
      <c r="AW733">
        <v>0</v>
      </c>
      <c r="AX733" t="str">
        <f>""</f>
        <v/>
      </c>
      <c r="AY733">
        <v>2015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</row>
    <row r="734" spans="1:57" x14ac:dyDescent="0.2">
      <c r="A734">
        <v>1871000560</v>
      </c>
      <c r="B734" t="s">
        <v>755</v>
      </c>
      <c r="C734" s="2">
        <v>2000</v>
      </c>
      <c r="D734" s="2"/>
      <c r="E734" s="2"/>
      <c r="F734" s="2"/>
      <c r="G734" s="1">
        <v>1685</v>
      </c>
      <c r="H734">
        <v>0</v>
      </c>
      <c r="I734" s="1">
        <v>1685</v>
      </c>
      <c r="J734">
        <v>315</v>
      </c>
      <c r="K734">
        <v>84.25</v>
      </c>
      <c r="L734" s="2">
        <v>2000</v>
      </c>
      <c r="M734" s="1">
        <v>1685</v>
      </c>
      <c r="N734">
        <v>0</v>
      </c>
      <c r="O734" s="1">
        <v>1685</v>
      </c>
      <c r="P734">
        <v>315</v>
      </c>
      <c r="Q734">
        <v>84.25</v>
      </c>
      <c r="R734">
        <v>0</v>
      </c>
      <c r="S734">
        <v>0</v>
      </c>
      <c r="T734">
        <v>0</v>
      </c>
      <c r="U734" s="2">
        <v>2000</v>
      </c>
      <c r="V734">
        <v>315</v>
      </c>
      <c r="W734" s="2">
        <v>2000</v>
      </c>
      <c r="X734">
        <v>315</v>
      </c>
      <c r="Y734">
        <v>480</v>
      </c>
      <c r="Z734" t="s">
        <v>260</v>
      </c>
      <c r="AA734">
        <v>0</v>
      </c>
      <c r="AB734" t="str">
        <f>""</f>
        <v/>
      </c>
      <c r="AC734">
        <v>0</v>
      </c>
      <c r="AD734" t="str">
        <f>""</f>
        <v/>
      </c>
      <c r="AE734">
        <v>0</v>
      </c>
      <c r="AF734" t="str">
        <f>""</f>
        <v/>
      </c>
      <c r="AG734">
        <v>0</v>
      </c>
      <c r="AH734" t="str">
        <f>""</f>
        <v/>
      </c>
      <c r="AI734">
        <v>0</v>
      </c>
      <c r="AJ734" t="str">
        <f>""</f>
        <v/>
      </c>
      <c r="AK734">
        <v>0</v>
      </c>
      <c r="AL734" t="str">
        <f>""</f>
        <v/>
      </c>
      <c r="AM734">
        <v>0</v>
      </c>
      <c r="AN734" t="str">
        <f>""</f>
        <v/>
      </c>
      <c r="AO734">
        <v>0</v>
      </c>
      <c r="AP734" t="str">
        <f>""</f>
        <v/>
      </c>
      <c r="AQ734">
        <v>0</v>
      </c>
      <c r="AR734" t="str">
        <f>""</f>
        <v/>
      </c>
      <c r="AS734">
        <v>0</v>
      </c>
      <c r="AT734" t="str">
        <f>""</f>
        <v/>
      </c>
      <c r="AU734" t="s">
        <v>56</v>
      </c>
      <c r="AV734" t="s">
        <v>57</v>
      </c>
      <c r="AW734">
        <v>0</v>
      </c>
      <c r="AX734" t="str">
        <f>""</f>
        <v/>
      </c>
      <c r="AY734">
        <v>2015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</row>
    <row r="735" spans="1:57" x14ac:dyDescent="0.2">
      <c r="A735">
        <v>1871000750</v>
      </c>
      <c r="B735" t="s">
        <v>313</v>
      </c>
      <c r="C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480</v>
      </c>
      <c r="Z735" t="s">
        <v>260</v>
      </c>
      <c r="AA735">
        <v>0</v>
      </c>
      <c r="AB735" t="str">
        <f>""</f>
        <v/>
      </c>
      <c r="AC735">
        <v>0</v>
      </c>
      <c r="AD735" t="str">
        <f>""</f>
        <v/>
      </c>
      <c r="AE735">
        <v>0</v>
      </c>
      <c r="AF735" t="str">
        <f>""</f>
        <v/>
      </c>
      <c r="AG735">
        <v>0</v>
      </c>
      <c r="AH735" t="str">
        <f>""</f>
        <v/>
      </c>
      <c r="AI735">
        <v>0</v>
      </c>
      <c r="AJ735" t="str">
        <f>""</f>
        <v/>
      </c>
      <c r="AK735">
        <v>0</v>
      </c>
      <c r="AL735" t="str">
        <f>""</f>
        <v/>
      </c>
      <c r="AM735">
        <v>0</v>
      </c>
      <c r="AN735" t="str">
        <f>""</f>
        <v/>
      </c>
      <c r="AO735">
        <v>0</v>
      </c>
      <c r="AP735" t="str">
        <f>""</f>
        <v/>
      </c>
      <c r="AQ735">
        <v>0</v>
      </c>
      <c r="AR735" t="str">
        <f>""</f>
        <v/>
      </c>
      <c r="AS735">
        <v>0</v>
      </c>
      <c r="AT735" t="str">
        <f>""</f>
        <v/>
      </c>
      <c r="AU735" t="s">
        <v>56</v>
      </c>
      <c r="AV735" t="s">
        <v>57</v>
      </c>
      <c r="AW735">
        <v>0</v>
      </c>
      <c r="AX735" t="str">
        <f>""</f>
        <v/>
      </c>
      <c r="AY735">
        <v>2015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</row>
    <row r="736" spans="1:57" x14ac:dyDescent="0.2">
      <c r="A736">
        <v>1871000780</v>
      </c>
      <c r="B736" t="s">
        <v>305</v>
      </c>
      <c r="C736" s="2">
        <v>29000</v>
      </c>
      <c r="D736" s="2"/>
      <c r="E736" s="2"/>
      <c r="F736" s="2"/>
      <c r="G736" s="1">
        <v>24079.45</v>
      </c>
      <c r="H736">
        <v>0</v>
      </c>
      <c r="I736" s="1">
        <v>24079.45</v>
      </c>
      <c r="J736" s="1">
        <v>4920.55</v>
      </c>
      <c r="K736">
        <v>83.03</v>
      </c>
      <c r="L736" s="2">
        <v>29000</v>
      </c>
      <c r="M736" s="1">
        <v>24079.45</v>
      </c>
      <c r="N736">
        <v>0</v>
      </c>
      <c r="O736" s="1">
        <v>24079.45</v>
      </c>
      <c r="P736" s="1">
        <v>4920.55</v>
      </c>
      <c r="Q736">
        <v>83.03</v>
      </c>
      <c r="R736">
        <v>0</v>
      </c>
      <c r="S736">
        <v>0</v>
      </c>
      <c r="T736">
        <v>0</v>
      </c>
      <c r="U736" s="2">
        <v>29000</v>
      </c>
      <c r="V736" s="1">
        <v>4920.55</v>
      </c>
      <c r="W736" s="2">
        <v>29000</v>
      </c>
      <c r="X736" s="1">
        <v>4920.55</v>
      </c>
      <c r="Y736">
        <v>480</v>
      </c>
      <c r="Z736" t="s">
        <v>260</v>
      </c>
      <c r="AA736">
        <v>0</v>
      </c>
      <c r="AB736" t="str">
        <f>""</f>
        <v/>
      </c>
      <c r="AC736">
        <v>0</v>
      </c>
      <c r="AD736" t="str">
        <f>""</f>
        <v/>
      </c>
      <c r="AE736">
        <v>0</v>
      </c>
      <c r="AF736" t="str">
        <f>""</f>
        <v/>
      </c>
      <c r="AG736">
        <v>0</v>
      </c>
      <c r="AH736" t="str">
        <f>""</f>
        <v/>
      </c>
      <c r="AI736">
        <v>0</v>
      </c>
      <c r="AJ736" t="str">
        <f>""</f>
        <v/>
      </c>
      <c r="AK736">
        <v>0</v>
      </c>
      <c r="AL736" t="str">
        <f>""</f>
        <v/>
      </c>
      <c r="AM736">
        <v>0</v>
      </c>
      <c r="AN736" t="str">
        <f>""</f>
        <v/>
      </c>
      <c r="AO736">
        <v>0</v>
      </c>
      <c r="AP736" t="str">
        <f>""</f>
        <v/>
      </c>
      <c r="AQ736">
        <v>0</v>
      </c>
      <c r="AR736" t="str">
        <f>""</f>
        <v/>
      </c>
      <c r="AS736">
        <v>0</v>
      </c>
      <c r="AT736" t="str">
        <f>""</f>
        <v/>
      </c>
      <c r="AU736" t="s">
        <v>56</v>
      </c>
      <c r="AV736" t="s">
        <v>57</v>
      </c>
      <c r="AW736">
        <v>0</v>
      </c>
      <c r="AX736" t="str">
        <f>""</f>
        <v/>
      </c>
      <c r="AY736">
        <v>2015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</row>
    <row r="737" spans="1:57" x14ac:dyDescent="0.2">
      <c r="A737">
        <v>1911000110</v>
      </c>
      <c r="B737" t="s">
        <v>756</v>
      </c>
      <c r="C737" s="2">
        <v>106000</v>
      </c>
      <c r="D737" s="2"/>
      <c r="E737" s="2"/>
      <c r="F737" s="2"/>
      <c r="G737" s="1">
        <v>99968.07</v>
      </c>
      <c r="H737">
        <v>0</v>
      </c>
      <c r="I737" s="1">
        <v>99968.07</v>
      </c>
      <c r="J737" s="1">
        <v>6031.93</v>
      </c>
      <c r="K737">
        <v>94.3</v>
      </c>
      <c r="L737" s="2">
        <v>106000</v>
      </c>
      <c r="M737" s="1">
        <v>99968.07</v>
      </c>
      <c r="N737">
        <v>0</v>
      </c>
      <c r="O737" s="1">
        <v>99968.07</v>
      </c>
      <c r="P737" s="1">
        <v>6031.93</v>
      </c>
      <c r="Q737">
        <v>94.3</v>
      </c>
      <c r="R737">
        <v>0</v>
      </c>
      <c r="S737">
        <v>0</v>
      </c>
      <c r="T737">
        <v>0</v>
      </c>
      <c r="U737" s="2">
        <v>106000</v>
      </c>
      <c r="V737" s="1">
        <v>6031.93</v>
      </c>
      <c r="W737" s="2">
        <v>106000</v>
      </c>
      <c r="X737" s="1">
        <v>6031.93</v>
      </c>
      <c r="Y737">
        <v>490</v>
      </c>
      <c r="Z737" t="s">
        <v>265</v>
      </c>
      <c r="AA737">
        <v>0</v>
      </c>
      <c r="AB737" t="str">
        <f>""</f>
        <v/>
      </c>
      <c r="AC737">
        <v>0</v>
      </c>
      <c r="AD737" t="str">
        <f>""</f>
        <v/>
      </c>
      <c r="AE737">
        <v>0</v>
      </c>
      <c r="AF737" t="str">
        <f>""</f>
        <v/>
      </c>
      <c r="AG737">
        <v>0</v>
      </c>
      <c r="AH737" t="str">
        <f>""</f>
        <v/>
      </c>
      <c r="AI737">
        <v>0</v>
      </c>
      <c r="AJ737" t="str">
        <f>""</f>
        <v/>
      </c>
      <c r="AK737">
        <v>0</v>
      </c>
      <c r="AL737" t="str">
        <f>""</f>
        <v/>
      </c>
      <c r="AM737">
        <v>0</v>
      </c>
      <c r="AN737" t="str">
        <f>""</f>
        <v/>
      </c>
      <c r="AO737">
        <v>0</v>
      </c>
      <c r="AP737" t="str">
        <f>""</f>
        <v/>
      </c>
      <c r="AQ737">
        <v>0</v>
      </c>
      <c r="AR737" t="str">
        <f>""</f>
        <v/>
      </c>
      <c r="AS737">
        <v>0</v>
      </c>
      <c r="AT737" t="str">
        <f>""</f>
        <v/>
      </c>
      <c r="AU737" t="s">
        <v>56</v>
      </c>
      <c r="AV737" t="s">
        <v>57</v>
      </c>
      <c r="AW737">
        <v>0</v>
      </c>
      <c r="AX737" t="str">
        <f>""</f>
        <v/>
      </c>
      <c r="AY737">
        <v>2015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</row>
    <row r="738" spans="1:57" x14ac:dyDescent="0.2">
      <c r="A738">
        <v>1913200410</v>
      </c>
      <c r="B738" t="s">
        <v>414</v>
      </c>
      <c r="C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490</v>
      </c>
      <c r="Z738" t="s">
        <v>265</v>
      </c>
      <c r="AA738">
        <v>0</v>
      </c>
      <c r="AB738" t="str">
        <f>""</f>
        <v/>
      </c>
      <c r="AC738">
        <v>0</v>
      </c>
      <c r="AD738" t="str">
        <f>""</f>
        <v/>
      </c>
      <c r="AE738">
        <v>0</v>
      </c>
      <c r="AF738" t="str">
        <f>""</f>
        <v/>
      </c>
      <c r="AG738">
        <v>0</v>
      </c>
      <c r="AH738" t="str">
        <f>""</f>
        <v/>
      </c>
      <c r="AI738">
        <v>0</v>
      </c>
      <c r="AJ738" t="str">
        <f>""</f>
        <v/>
      </c>
      <c r="AK738">
        <v>0</v>
      </c>
      <c r="AL738" t="str">
        <f>""</f>
        <v/>
      </c>
      <c r="AM738">
        <v>0</v>
      </c>
      <c r="AN738" t="str">
        <f>""</f>
        <v/>
      </c>
      <c r="AO738">
        <v>0</v>
      </c>
      <c r="AP738" t="str">
        <f>""</f>
        <v/>
      </c>
      <c r="AQ738">
        <v>0</v>
      </c>
      <c r="AR738" t="str">
        <f>""</f>
        <v/>
      </c>
      <c r="AS738">
        <v>0</v>
      </c>
      <c r="AT738" t="str">
        <f>""</f>
        <v/>
      </c>
      <c r="AU738" t="s">
        <v>56</v>
      </c>
      <c r="AV738" t="s">
        <v>57</v>
      </c>
      <c r="AW738">
        <v>0</v>
      </c>
      <c r="AX738" t="str">
        <f>""</f>
        <v/>
      </c>
      <c r="AY738">
        <v>2015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</row>
    <row r="739" spans="1:57" x14ac:dyDescent="0.2">
      <c r="A739">
        <v>1913200530</v>
      </c>
      <c r="B739" t="s">
        <v>373</v>
      </c>
      <c r="C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490</v>
      </c>
      <c r="Z739" t="s">
        <v>265</v>
      </c>
      <c r="AA739">
        <v>0</v>
      </c>
      <c r="AB739" t="str">
        <f>""</f>
        <v/>
      </c>
      <c r="AC739">
        <v>0</v>
      </c>
      <c r="AD739" t="str">
        <f>""</f>
        <v/>
      </c>
      <c r="AE739">
        <v>0</v>
      </c>
      <c r="AF739" t="str">
        <f>""</f>
        <v/>
      </c>
      <c r="AG739">
        <v>0</v>
      </c>
      <c r="AH739" t="str">
        <f>""</f>
        <v/>
      </c>
      <c r="AI739">
        <v>0</v>
      </c>
      <c r="AJ739" t="str">
        <f>""</f>
        <v/>
      </c>
      <c r="AK739">
        <v>0</v>
      </c>
      <c r="AL739" t="str">
        <f>""</f>
        <v/>
      </c>
      <c r="AM739">
        <v>0</v>
      </c>
      <c r="AN739" t="str">
        <f>""</f>
        <v/>
      </c>
      <c r="AO739">
        <v>0</v>
      </c>
      <c r="AP739" t="str">
        <f>""</f>
        <v/>
      </c>
      <c r="AQ739">
        <v>0</v>
      </c>
      <c r="AR739" t="str">
        <f>""</f>
        <v/>
      </c>
      <c r="AS739">
        <v>0</v>
      </c>
      <c r="AT739" t="str">
        <f>""</f>
        <v/>
      </c>
      <c r="AU739" t="s">
        <v>56</v>
      </c>
      <c r="AV739" t="s">
        <v>57</v>
      </c>
      <c r="AW739">
        <v>0</v>
      </c>
      <c r="AX739" t="str">
        <f>""</f>
        <v/>
      </c>
      <c r="AY739">
        <v>2015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</row>
    <row r="740" spans="1:57" x14ac:dyDescent="0.2">
      <c r="A740">
        <v>1913200540</v>
      </c>
      <c r="B740" t="s">
        <v>329</v>
      </c>
      <c r="C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490</v>
      </c>
      <c r="Z740" t="s">
        <v>265</v>
      </c>
      <c r="AA740">
        <v>0</v>
      </c>
      <c r="AB740" t="str">
        <f>""</f>
        <v/>
      </c>
      <c r="AC740">
        <v>0</v>
      </c>
      <c r="AD740" t="str">
        <f>""</f>
        <v/>
      </c>
      <c r="AE740">
        <v>0</v>
      </c>
      <c r="AF740" t="str">
        <f>""</f>
        <v/>
      </c>
      <c r="AG740">
        <v>0</v>
      </c>
      <c r="AH740" t="str">
        <f>""</f>
        <v/>
      </c>
      <c r="AI740">
        <v>0</v>
      </c>
      <c r="AJ740" t="str">
        <f>""</f>
        <v/>
      </c>
      <c r="AK740">
        <v>0</v>
      </c>
      <c r="AL740" t="str">
        <f>""</f>
        <v/>
      </c>
      <c r="AM740">
        <v>0</v>
      </c>
      <c r="AN740" t="str">
        <f>""</f>
        <v/>
      </c>
      <c r="AO740">
        <v>0</v>
      </c>
      <c r="AP740" t="str">
        <f>""</f>
        <v/>
      </c>
      <c r="AQ740">
        <v>0</v>
      </c>
      <c r="AR740" t="str">
        <f>""</f>
        <v/>
      </c>
      <c r="AS740">
        <v>0</v>
      </c>
      <c r="AT740" t="str">
        <f>""</f>
        <v/>
      </c>
      <c r="AU740" t="s">
        <v>56</v>
      </c>
      <c r="AV740" t="s">
        <v>57</v>
      </c>
      <c r="AW740">
        <v>0</v>
      </c>
      <c r="AX740" t="str">
        <f>""</f>
        <v/>
      </c>
      <c r="AY740">
        <v>2015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</row>
    <row r="741" spans="1:57" x14ac:dyDescent="0.2">
      <c r="A741">
        <v>1913200720</v>
      </c>
      <c r="B741" t="s">
        <v>757</v>
      </c>
      <c r="C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490</v>
      </c>
      <c r="Z741" t="s">
        <v>265</v>
      </c>
      <c r="AA741">
        <v>0</v>
      </c>
      <c r="AB741" t="str">
        <f>""</f>
        <v/>
      </c>
      <c r="AC741">
        <v>0</v>
      </c>
      <c r="AD741" t="str">
        <f>""</f>
        <v/>
      </c>
      <c r="AE741">
        <v>0</v>
      </c>
      <c r="AF741" t="str">
        <f>""</f>
        <v/>
      </c>
      <c r="AG741">
        <v>0</v>
      </c>
      <c r="AH741" t="str">
        <f>""</f>
        <v/>
      </c>
      <c r="AI741">
        <v>0</v>
      </c>
      <c r="AJ741" t="str">
        <f>""</f>
        <v/>
      </c>
      <c r="AK741">
        <v>0</v>
      </c>
      <c r="AL741" t="str">
        <f>""</f>
        <v/>
      </c>
      <c r="AM741">
        <v>0</v>
      </c>
      <c r="AN741" t="str">
        <f>""</f>
        <v/>
      </c>
      <c r="AO741">
        <v>0</v>
      </c>
      <c r="AP741" t="str">
        <f>""</f>
        <v/>
      </c>
      <c r="AQ741">
        <v>0</v>
      </c>
      <c r="AR741" t="str">
        <f>""</f>
        <v/>
      </c>
      <c r="AS741">
        <v>0</v>
      </c>
      <c r="AT741" t="str">
        <f>""</f>
        <v/>
      </c>
      <c r="AU741" t="s">
        <v>56</v>
      </c>
      <c r="AV741" t="s">
        <v>57</v>
      </c>
      <c r="AW741">
        <v>0</v>
      </c>
      <c r="AX741" t="str">
        <f>""</f>
        <v/>
      </c>
      <c r="AY741">
        <v>2015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</row>
    <row r="742" spans="1:57" x14ac:dyDescent="0.2">
      <c r="A742">
        <v>1913200731</v>
      </c>
      <c r="B742" t="s">
        <v>758</v>
      </c>
      <c r="C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490</v>
      </c>
      <c r="Z742" t="s">
        <v>265</v>
      </c>
      <c r="AA742">
        <v>0</v>
      </c>
      <c r="AB742" t="str">
        <f>""</f>
        <v/>
      </c>
      <c r="AC742">
        <v>0</v>
      </c>
      <c r="AD742" t="str">
        <f>""</f>
        <v/>
      </c>
      <c r="AE742">
        <v>0</v>
      </c>
      <c r="AF742" t="str">
        <f>""</f>
        <v/>
      </c>
      <c r="AG742">
        <v>0</v>
      </c>
      <c r="AH742" t="str">
        <f>""</f>
        <v/>
      </c>
      <c r="AI742">
        <v>0</v>
      </c>
      <c r="AJ742" t="str">
        <f>""</f>
        <v/>
      </c>
      <c r="AK742">
        <v>0</v>
      </c>
      <c r="AL742" t="str">
        <f>""</f>
        <v/>
      </c>
      <c r="AM742">
        <v>0</v>
      </c>
      <c r="AN742" t="str">
        <f>""</f>
        <v/>
      </c>
      <c r="AO742">
        <v>0</v>
      </c>
      <c r="AP742" t="str">
        <f>""</f>
        <v/>
      </c>
      <c r="AQ742">
        <v>0</v>
      </c>
      <c r="AR742" t="str">
        <f>""</f>
        <v/>
      </c>
      <c r="AS742">
        <v>0</v>
      </c>
      <c r="AT742" t="str">
        <f>""</f>
        <v/>
      </c>
      <c r="AU742" t="s">
        <v>56</v>
      </c>
      <c r="AV742" t="s">
        <v>57</v>
      </c>
      <c r="AW742">
        <v>0</v>
      </c>
      <c r="AX742" t="str">
        <f>""</f>
        <v/>
      </c>
      <c r="AY742">
        <v>2015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</row>
    <row r="743" spans="1:57" x14ac:dyDescent="0.2">
      <c r="A743">
        <v>1913200733</v>
      </c>
      <c r="B743" t="s">
        <v>419</v>
      </c>
      <c r="C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490</v>
      </c>
      <c r="Z743" t="s">
        <v>265</v>
      </c>
      <c r="AA743">
        <v>0</v>
      </c>
      <c r="AB743" t="str">
        <f>""</f>
        <v/>
      </c>
      <c r="AC743">
        <v>0</v>
      </c>
      <c r="AD743" t="str">
        <f>""</f>
        <v/>
      </c>
      <c r="AE743">
        <v>0</v>
      </c>
      <c r="AF743" t="str">
        <f>""</f>
        <v/>
      </c>
      <c r="AG743">
        <v>0</v>
      </c>
      <c r="AH743" t="str">
        <f>""</f>
        <v/>
      </c>
      <c r="AI743">
        <v>0</v>
      </c>
      <c r="AJ743" t="str">
        <f>""</f>
        <v/>
      </c>
      <c r="AK743">
        <v>0</v>
      </c>
      <c r="AL743" t="str">
        <f>""</f>
        <v/>
      </c>
      <c r="AM743">
        <v>0</v>
      </c>
      <c r="AN743" t="str">
        <f>""</f>
        <v/>
      </c>
      <c r="AO743">
        <v>0</v>
      </c>
      <c r="AP743" t="str">
        <f>""</f>
        <v/>
      </c>
      <c r="AQ743">
        <v>0</v>
      </c>
      <c r="AR743" t="str">
        <f>""</f>
        <v/>
      </c>
      <c r="AS743">
        <v>0</v>
      </c>
      <c r="AT743" t="str">
        <f>""</f>
        <v/>
      </c>
      <c r="AU743" t="s">
        <v>56</v>
      </c>
      <c r="AV743" t="s">
        <v>57</v>
      </c>
      <c r="AW743">
        <v>0</v>
      </c>
      <c r="AX743" t="str">
        <f>""</f>
        <v/>
      </c>
      <c r="AY743">
        <v>2015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</row>
    <row r="744" spans="1:57" x14ac:dyDescent="0.2">
      <c r="A744">
        <v>1913200740</v>
      </c>
      <c r="B744" t="s">
        <v>420</v>
      </c>
      <c r="C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490</v>
      </c>
      <c r="Z744" t="s">
        <v>265</v>
      </c>
      <c r="AA744">
        <v>0</v>
      </c>
      <c r="AB744" t="str">
        <f>""</f>
        <v/>
      </c>
      <c r="AC744">
        <v>0</v>
      </c>
      <c r="AD744" t="str">
        <f>""</f>
        <v/>
      </c>
      <c r="AE744">
        <v>0</v>
      </c>
      <c r="AF744" t="str">
        <f>""</f>
        <v/>
      </c>
      <c r="AG744">
        <v>0</v>
      </c>
      <c r="AH744" t="str">
        <f>""</f>
        <v/>
      </c>
      <c r="AI744">
        <v>0</v>
      </c>
      <c r="AJ744" t="str">
        <f>""</f>
        <v/>
      </c>
      <c r="AK744">
        <v>0</v>
      </c>
      <c r="AL744" t="str">
        <f>""</f>
        <v/>
      </c>
      <c r="AM744">
        <v>0</v>
      </c>
      <c r="AN744" t="str">
        <f>""</f>
        <v/>
      </c>
      <c r="AO744">
        <v>0</v>
      </c>
      <c r="AP744" t="str">
        <f>""</f>
        <v/>
      </c>
      <c r="AQ744">
        <v>0</v>
      </c>
      <c r="AR744" t="str">
        <f>""</f>
        <v/>
      </c>
      <c r="AS744">
        <v>0</v>
      </c>
      <c r="AT744" t="str">
        <f>""</f>
        <v/>
      </c>
      <c r="AU744" t="s">
        <v>56</v>
      </c>
      <c r="AV744" t="s">
        <v>57</v>
      </c>
      <c r="AW744">
        <v>0</v>
      </c>
      <c r="AX744" t="str">
        <f>""</f>
        <v/>
      </c>
      <c r="AY744">
        <v>2015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</row>
    <row r="745" spans="1:57" x14ac:dyDescent="0.2">
      <c r="A745">
        <v>1913200750</v>
      </c>
      <c r="B745" t="s">
        <v>313</v>
      </c>
      <c r="C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490</v>
      </c>
      <c r="Z745" t="s">
        <v>265</v>
      </c>
      <c r="AA745">
        <v>0</v>
      </c>
      <c r="AB745" t="str">
        <f>""</f>
        <v/>
      </c>
      <c r="AC745">
        <v>0</v>
      </c>
      <c r="AD745" t="str">
        <f>""</f>
        <v/>
      </c>
      <c r="AE745">
        <v>0</v>
      </c>
      <c r="AF745" t="str">
        <f>""</f>
        <v/>
      </c>
      <c r="AG745">
        <v>0</v>
      </c>
      <c r="AH745" t="str">
        <f>""</f>
        <v/>
      </c>
      <c r="AI745">
        <v>0</v>
      </c>
      <c r="AJ745" t="str">
        <f>""</f>
        <v/>
      </c>
      <c r="AK745">
        <v>0</v>
      </c>
      <c r="AL745" t="str">
        <f>""</f>
        <v/>
      </c>
      <c r="AM745">
        <v>0</v>
      </c>
      <c r="AN745" t="str">
        <f>""</f>
        <v/>
      </c>
      <c r="AO745">
        <v>0</v>
      </c>
      <c r="AP745" t="str">
        <f>""</f>
        <v/>
      </c>
      <c r="AQ745">
        <v>0</v>
      </c>
      <c r="AR745" t="str">
        <f>""</f>
        <v/>
      </c>
      <c r="AS745">
        <v>0</v>
      </c>
      <c r="AT745" t="str">
        <f>""</f>
        <v/>
      </c>
      <c r="AU745" t="s">
        <v>56</v>
      </c>
      <c r="AV745" t="s">
        <v>57</v>
      </c>
      <c r="AW745">
        <v>0</v>
      </c>
      <c r="AX745" t="str">
        <f>""</f>
        <v/>
      </c>
      <c r="AY745">
        <v>2015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</row>
    <row r="746" spans="1:57" x14ac:dyDescent="0.2">
      <c r="A746">
        <v>1913200780</v>
      </c>
      <c r="B746" t="s">
        <v>305</v>
      </c>
      <c r="C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490</v>
      </c>
      <c r="Z746" t="s">
        <v>265</v>
      </c>
      <c r="AA746">
        <v>0</v>
      </c>
      <c r="AB746" t="str">
        <f>""</f>
        <v/>
      </c>
      <c r="AC746">
        <v>0</v>
      </c>
      <c r="AD746" t="str">
        <f>""</f>
        <v/>
      </c>
      <c r="AE746">
        <v>0</v>
      </c>
      <c r="AF746" t="str">
        <f>""</f>
        <v/>
      </c>
      <c r="AG746">
        <v>0</v>
      </c>
      <c r="AH746" t="str">
        <f>""</f>
        <v/>
      </c>
      <c r="AI746">
        <v>0</v>
      </c>
      <c r="AJ746" t="str">
        <f>""</f>
        <v/>
      </c>
      <c r="AK746">
        <v>0</v>
      </c>
      <c r="AL746" t="str">
        <f>""</f>
        <v/>
      </c>
      <c r="AM746">
        <v>0</v>
      </c>
      <c r="AN746" t="str">
        <f>""</f>
        <v/>
      </c>
      <c r="AO746">
        <v>0</v>
      </c>
      <c r="AP746" t="str">
        <f>""</f>
        <v/>
      </c>
      <c r="AQ746">
        <v>0</v>
      </c>
      <c r="AR746" t="str">
        <f>""</f>
        <v/>
      </c>
      <c r="AS746">
        <v>0</v>
      </c>
      <c r="AT746" t="str">
        <f>""</f>
        <v/>
      </c>
      <c r="AU746" t="s">
        <v>56</v>
      </c>
      <c r="AV746" t="s">
        <v>57</v>
      </c>
      <c r="AW746">
        <v>0</v>
      </c>
      <c r="AX746" t="str">
        <f>""</f>
        <v/>
      </c>
      <c r="AY746">
        <v>2015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</row>
    <row r="747" spans="1:57" x14ac:dyDescent="0.2">
      <c r="A747">
        <v>1972000694</v>
      </c>
      <c r="B747" t="s">
        <v>759</v>
      </c>
      <c r="C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130</v>
      </c>
      <c r="Z747" t="s">
        <v>362</v>
      </c>
      <c r="AA747">
        <v>0</v>
      </c>
      <c r="AB747" t="str">
        <f>""</f>
        <v/>
      </c>
      <c r="AC747">
        <v>0</v>
      </c>
      <c r="AD747" t="str">
        <f>""</f>
        <v/>
      </c>
      <c r="AE747">
        <v>0</v>
      </c>
      <c r="AF747" t="str">
        <f>""</f>
        <v/>
      </c>
      <c r="AG747">
        <v>0</v>
      </c>
      <c r="AH747" t="str">
        <f>""</f>
        <v/>
      </c>
      <c r="AI747">
        <v>0</v>
      </c>
      <c r="AJ747" t="str">
        <f>""</f>
        <v/>
      </c>
      <c r="AK747">
        <v>0</v>
      </c>
      <c r="AL747" t="str">
        <f>""</f>
        <v/>
      </c>
      <c r="AM747">
        <v>0</v>
      </c>
      <c r="AN747" t="str">
        <f>""</f>
        <v/>
      </c>
      <c r="AO747">
        <v>0</v>
      </c>
      <c r="AP747" t="str">
        <f>""</f>
        <v/>
      </c>
      <c r="AQ747">
        <v>0</v>
      </c>
      <c r="AR747" t="str">
        <f>""</f>
        <v/>
      </c>
      <c r="AS747">
        <v>0</v>
      </c>
      <c r="AT747" t="str">
        <f>""</f>
        <v/>
      </c>
      <c r="AU747" t="s">
        <v>56</v>
      </c>
      <c r="AV747" t="s">
        <v>57</v>
      </c>
      <c r="AW747">
        <v>0</v>
      </c>
      <c r="AX747" t="str">
        <f>""</f>
        <v/>
      </c>
      <c r="AY747">
        <v>2015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</row>
    <row r="748" spans="1:57" x14ac:dyDescent="0.2">
      <c r="A748">
        <v>1972000695</v>
      </c>
      <c r="B748" t="s">
        <v>760</v>
      </c>
      <c r="C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130</v>
      </c>
      <c r="Z748" t="s">
        <v>362</v>
      </c>
      <c r="AA748">
        <v>0</v>
      </c>
      <c r="AB748" t="str">
        <f>""</f>
        <v/>
      </c>
      <c r="AC748">
        <v>0</v>
      </c>
      <c r="AD748" t="str">
        <f>""</f>
        <v/>
      </c>
      <c r="AE748">
        <v>0</v>
      </c>
      <c r="AF748" t="str">
        <f>""</f>
        <v/>
      </c>
      <c r="AG748">
        <v>0</v>
      </c>
      <c r="AH748" t="str">
        <f>""</f>
        <v/>
      </c>
      <c r="AI748">
        <v>0</v>
      </c>
      <c r="AJ748" t="str">
        <f>""</f>
        <v/>
      </c>
      <c r="AK748">
        <v>0</v>
      </c>
      <c r="AL748" t="str">
        <f>""</f>
        <v/>
      </c>
      <c r="AM748">
        <v>0</v>
      </c>
      <c r="AN748" t="str">
        <f>""</f>
        <v/>
      </c>
      <c r="AO748">
        <v>0</v>
      </c>
      <c r="AP748" t="str">
        <f>""</f>
        <v/>
      </c>
      <c r="AQ748">
        <v>0</v>
      </c>
      <c r="AR748" t="str">
        <f>""</f>
        <v/>
      </c>
      <c r="AS748">
        <v>0</v>
      </c>
      <c r="AT748" t="str">
        <f>""</f>
        <v/>
      </c>
      <c r="AU748" t="s">
        <v>56</v>
      </c>
      <c r="AV748" t="s">
        <v>57</v>
      </c>
      <c r="AW748">
        <v>0</v>
      </c>
      <c r="AX748" t="str">
        <f>""</f>
        <v/>
      </c>
      <c r="AY748">
        <v>2015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</row>
    <row r="749" spans="1:57" x14ac:dyDescent="0.2">
      <c r="A749">
        <v>1972000696</v>
      </c>
      <c r="B749" t="s">
        <v>761</v>
      </c>
      <c r="C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130</v>
      </c>
      <c r="Z749" t="s">
        <v>362</v>
      </c>
      <c r="AA749">
        <v>0</v>
      </c>
      <c r="AB749" t="str">
        <f>""</f>
        <v/>
      </c>
      <c r="AC749">
        <v>0</v>
      </c>
      <c r="AD749" t="str">
        <f>""</f>
        <v/>
      </c>
      <c r="AE749">
        <v>0</v>
      </c>
      <c r="AF749" t="str">
        <f>""</f>
        <v/>
      </c>
      <c r="AG749">
        <v>0</v>
      </c>
      <c r="AH749" t="str">
        <f>""</f>
        <v/>
      </c>
      <c r="AI749">
        <v>0</v>
      </c>
      <c r="AJ749" t="str">
        <f>""</f>
        <v/>
      </c>
      <c r="AK749">
        <v>0</v>
      </c>
      <c r="AL749" t="str">
        <f>""</f>
        <v/>
      </c>
      <c r="AM749">
        <v>0</v>
      </c>
      <c r="AN749" t="str">
        <f>""</f>
        <v/>
      </c>
      <c r="AO749">
        <v>0</v>
      </c>
      <c r="AP749" t="str">
        <f>""</f>
        <v/>
      </c>
      <c r="AQ749">
        <v>0</v>
      </c>
      <c r="AR749" t="str">
        <f>""</f>
        <v/>
      </c>
      <c r="AS749">
        <v>0</v>
      </c>
      <c r="AT749" t="str">
        <f>""</f>
        <v/>
      </c>
      <c r="AU749" t="s">
        <v>56</v>
      </c>
      <c r="AV749" t="s">
        <v>57</v>
      </c>
      <c r="AW749">
        <v>0</v>
      </c>
      <c r="AX749" t="str">
        <f>""</f>
        <v/>
      </c>
      <c r="AY749">
        <v>2015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</row>
    <row r="750" spans="1:57" x14ac:dyDescent="0.2">
      <c r="A750">
        <v>1995000860</v>
      </c>
      <c r="B750" t="s">
        <v>762</v>
      </c>
      <c r="C750" s="2">
        <v>10000000</v>
      </c>
      <c r="D750" s="2"/>
      <c r="E750" s="2"/>
      <c r="F750" s="2"/>
      <c r="G750">
        <v>0</v>
      </c>
      <c r="H750">
        <v>0</v>
      </c>
      <c r="I750">
        <v>0</v>
      </c>
      <c r="J750" s="1">
        <v>10000000</v>
      </c>
      <c r="K750">
        <v>0</v>
      </c>
      <c r="L750" s="2">
        <v>10000000</v>
      </c>
      <c r="M750">
        <v>0</v>
      </c>
      <c r="N750">
        <v>0</v>
      </c>
      <c r="O750">
        <v>0</v>
      </c>
      <c r="P750" s="1">
        <v>10000000</v>
      </c>
      <c r="Q750">
        <v>0</v>
      </c>
      <c r="R750">
        <v>0</v>
      </c>
      <c r="S750">
        <v>0</v>
      </c>
      <c r="T750">
        <v>0</v>
      </c>
      <c r="U750" s="2">
        <v>10000000</v>
      </c>
      <c r="V750" s="1">
        <v>10000000</v>
      </c>
      <c r="W750" s="2">
        <v>10000000</v>
      </c>
      <c r="X750" s="1">
        <v>10000000</v>
      </c>
      <c r="Y750">
        <v>0</v>
      </c>
      <c r="Z750" t="str">
        <f>""</f>
        <v/>
      </c>
      <c r="AA750">
        <v>0</v>
      </c>
      <c r="AB750" t="str">
        <f>""</f>
        <v/>
      </c>
      <c r="AC750">
        <v>0</v>
      </c>
      <c r="AD750" t="str">
        <f>""</f>
        <v/>
      </c>
      <c r="AE750">
        <v>0</v>
      </c>
      <c r="AF750" t="str">
        <f>""</f>
        <v/>
      </c>
      <c r="AG750">
        <v>0</v>
      </c>
      <c r="AH750" t="str">
        <f>""</f>
        <v/>
      </c>
      <c r="AI750">
        <v>0</v>
      </c>
      <c r="AJ750" t="str">
        <f>""</f>
        <v/>
      </c>
      <c r="AK750">
        <v>0</v>
      </c>
      <c r="AL750" t="str">
        <f>""</f>
        <v/>
      </c>
      <c r="AM750">
        <v>0</v>
      </c>
      <c r="AN750" t="str">
        <f>""</f>
        <v/>
      </c>
      <c r="AO750">
        <v>0</v>
      </c>
      <c r="AP750" t="str">
        <f>""</f>
        <v/>
      </c>
      <c r="AQ750">
        <v>0</v>
      </c>
      <c r="AR750" t="str">
        <f>""</f>
        <v/>
      </c>
      <c r="AS750">
        <v>0</v>
      </c>
      <c r="AT750" t="str">
        <f>""</f>
        <v/>
      </c>
      <c r="AU750" t="s">
        <v>56</v>
      </c>
      <c r="AV750" t="s">
        <v>57</v>
      </c>
      <c r="AW750">
        <v>0</v>
      </c>
      <c r="AX750" t="str">
        <f>""</f>
        <v/>
      </c>
      <c r="AY750">
        <v>2015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</row>
    <row r="751" spans="1:57" x14ac:dyDescent="0.2">
      <c r="A751">
        <v>1996000310</v>
      </c>
      <c r="B751" t="s">
        <v>763</v>
      </c>
      <c r="C751" s="2">
        <v>6905000</v>
      </c>
      <c r="D751" s="2"/>
      <c r="E751" s="2"/>
      <c r="F751" s="2"/>
      <c r="G751" s="1">
        <v>7030705.4000000004</v>
      </c>
      <c r="H751">
        <v>0</v>
      </c>
      <c r="I751" s="1">
        <v>7030705.4000000004</v>
      </c>
      <c r="J751" s="1">
        <v>-125705.4</v>
      </c>
      <c r="K751">
        <v>101.82</v>
      </c>
      <c r="L751" s="2">
        <v>6905000</v>
      </c>
      <c r="M751" s="1">
        <v>7030705.4000000004</v>
      </c>
      <c r="N751">
        <v>0</v>
      </c>
      <c r="O751" s="1">
        <v>7030705.4000000004</v>
      </c>
      <c r="P751" s="1">
        <v>-125705.4</v>
      </c>
      <c r="Q751">
        <v>101.82</v>
      </c>
      <c r="R751">
        <v>0</v>
      </c>
      <c r="S751">
        <v>0</v>
      </c>
      <c r="T751">
        <v>0</v>
      </c>
      <c r="U751" s="2">
        <v>6905000</v>
      </c>
      <c r="V751" s="1">
        <v>-125705.4</v>
      </c>
      <c r="W751" s="2">
        <v>6905000</v>
      </c>
      <c r="X751" s="1">
        <v>-125705.4</v>
      </c>
      <c r="Y751">
        <v>0</v>
      </c>
      <c r="Z751" t="str">
        <f>""</f>
        <v/>
      </c>
      <c r="AA751">
        <v>0</v>
      </c>
      <c r="AB751" t="str">
        <f>""</f>
        <v/>
      </c>
      <c r="AC751">
        <v>0</v>
      </c>
      <c r="AD751" t="str">
        <f>""</f>
        <v/>
      </c>
      <c r="AE751">
        <v>0</v>
      </c>
      <c r="AF751" t="str">
        <f>""</f>
        <v/>
      </c>
      <c r="AG751">
        <v>0</v>
      </c>
      <c r="AH751" t="str">
        <f>""</f>
        <v/>
      </c>
      <c r="AI751">
        <v>0</v>
      </c>
      <c r="AJ751" t="str">
        <f>""</f>
        <v/>
      </c>
      <c r="AK751">
        <v>0</v>
      </c>
      <c r="AL751" t="str">
        <f>""</f>
        <v/>
      </c>
      <c r="AM751">
        <v>0</v>
      </c>
      <c r="AN751" t="str">
        <f>""</f>
        <v/>
      </c>
      <c r="AO751">
        <v>0</v>
      </c>
      <c r="AP751" t="str">
        <f>""</f>
        <v/>
      </c>
      <c r="AQ751">
        <v>0</v>
      </c>
      <c r="AR751" t="str">
        <f>""</f>
        <v/>
      </c>
      <c r="AS751">
        <v>0</v>
      </c>
      <c r="AT751" t="str">
        <f>""</f>
        <v/>
      </c>
      <c r="AU751" t="s">
        <v>56</v>
      </c>
      <c r="AV751" t="s">
        <v>57</v>
      </c>
      <c r="AW751">
        <v>0</v>
      </c>
      <c r="AX751" t="str">
        <f>""</f>
        <v/>
      </c>
      <c r="AY751">
        <v>2015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</row>
    <row r="752" spans="1:57" x14ac:dyDescent="0.2">
      <c r="A752">
        <v>1999000910</v>
      </c>
      <c r="B752" t="s">
        <v>764</v>
      </c>
      <c r="C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 t="str">
        <f>""</f>
        <v/>
      </c>
      <c r="AA752">
        <v>0</v>
      </c>
      <c r="AB752" t="str">
        <f>""</f>
        <v/>
      </c>
      <c r="AC752">
        <v>0</v>
      </c>
      <c r="AD752" t="str">
        <f>""</f>
        <v/>
      </c>
      <c r="AE752">
        <v>0</v>
      </c>
      <c r="AF752" t="str">
        <f>""</f>
        <v/>
      </c>
      <c r="AG752">
        <v>0</v>
      </c>
      <c r="AH752" t="str">
        <f>""</f>
        <v/>
      </c>
      <c r="AI752">
        <v>0</v>
      </c>
      <c r="AJ752" t="str">
        <f>""</f>
        <v/>
      </c>
      <c r="AK752">
        <v>0</v>
      </c>
      <c r="AL752" t="str">
        <f>""</f>
        <v/>
      </c>
      <c r="AM752">
        <v>0</v>
      </c>
      <c r="AN752" t="str">
        <f>""</f>
        <v/>
      </c>
      <c r="AO752">
        <v>0</v>
      </c>
      <c r="AP752" t="str">
        <f>""</f>
        <v/>
      </c>
      <c r="AQ752">
        <v>0</v>
      </c>
      <c r="AR752" t="str">
        <f>""</f>
        <v/>
      </c>
      <c r="AS752">
        <v>0</v>
      </c>
      <c r="AT752" t="str">
        <f>""</f>
        <v/>
      </c>
      <c r="AU752" t="s">
        <v>56</v>
      </c>
      <c r="AV752" t="s">
        <v>57</v>
      </c>
      <c r="AW752">
        <v>0</v>
      </c>
      <c r="AX752" t="str">
        <f>""</f>
        <v/>
      </c>
      <c r="AY752">
        <v>2015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</row>
    <row r="753" spans="1:57" x14ac:dyDescent="0.2">
      <c r="A753">
        <v>1999000911</v>
      </c>
      <c r="B753" t="s">
        <v>70</v>
      </c>
      <c r="C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 t="str">
        <f>""</f>
        <v/>
      </c>
      <c r="AA753">
        <v>0</v>
      </c>
      <c r="AB753" t="str">
        <f>""</f>
        <v/>
      </c>
      <c r="AC753">
        <v>0</v>
      </c>
      <c r="AD753" t="str">
        <f>""</f>
        <v/>
      </c>
      <c r="AE753">
        <v>0</v>
      </c>
      <c r="AF753" t="str">
        <f>""</f>
        <v/>
      </c>
      <c r="AG753">
        <v>0</v>
      </c>
      <c r="AH753" t="str">
        <f>""</f>
        <v/>
      </c>
      <c r="AI753">
        <v>0</v>
      </c>
      <c r="AJ753" t="str">
        <f>""</f>
        <v/>
      </c>
      <c r="AK753">
        <v>0</v>
      </c>
      <c r="AL753" t="str">
        <f>""</f>
        <v/>
      </c>
      <c r="AM753">
        <v>0</v>
      </c>
      <c r="AN753" t="str">
        <f>""</f>
        <v/>
      </c>
      <c r="AO753">
        <v>0</v>
      </c>
      <c r="AP753" t="str">
        <f>""</f>
        <v/>
      </c>
      <c r="AQ753">
        <v>0</v>
      </c>
      <c r="AR753" t="str">
        <f>""</f>
        <v/>
      </c>
      <c r="AS753">
        <v>0</v>
      </c>
      <c r="AT753" t="str">
        <f>""</f>
        <v/>
      </c>
      <c r="AU753" t="s">
        <v>56</v>
      </c>
      <c r="AV753" t="s">
        <v>57</v>
      </c>
      <c r="AW753">
        <v>0</v>
      </c>
      <c r="AX753" t="str">
        <f>""</f>
        <v/>
      </c>
      <c r="AY753">
        <v>2015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</row>
    <row r="754" spans="1:57" x14ac:dyDescent="0.2">
      <c r="A754">
        <v>1999000998</v>
      </c>
      <c r="B754" t="s">
        <v>425</v>
      </c>
      <c r="C754">
        <v>0</v>
      </c>
      <c r="G754" s="1">
        <v>25535</v>
      </c>
      <c r="H754">
        <v>0</v>
      </c>
      <c r="I754" s="1">
        <v>25535</v>
      </c>
      <c r="J754" s="1">
        <v>-25535</v>
      </c>
      <c r="K754">
        <v>0</v>
      </c>
      <c r="L754">
        <v>0</v>
      </c>
      <c r="M754" s="1">
        <v>25535</v>
      </c>
      <c r="N754">
        <v>0</v>
      </c>
      <c r="O754" s="1">
        <v>25535</v>
      </c>
      <c r="P754" s="1">
        <v>-25535</v>
      </c>
      <c r="Q754">
        <v>0</v>
      </c>
      <c r="R754">
        <v>0</v>
      </c>
      <c r="S754">
        <v>0</v>
      </c>
      <c r="T754">
        <v>0</v>
      </c>
      <c r="U754">
        <v>0</v>
      </c>
      <c r="V754" s="1">
        <v>-25535</v>
      </c>
      <c r="W754">
        <v>0</v>
      </c>
      <c r="X754" s="1">
        <v>-25535</v>
      </c>
      <c r="Y754">
        <v>0</v>
      </c>
      <c r="Z754" t="str">
        <f>""</f>
        <v/>
      </c>
      <c r="AA754">
        <v>0</v>
      </c>
      <c r="AB754" t="str">
        <f>""</f>
        <v/>
      </c>
      <c r="AC754">
        <v>0</v>
      </c>
      <c r="AD754" t="str">
        <f>""</f>
        <v/>
      </c>
      <c r="AE754">
        <v>0</v>
      </c>
      <c r="AF754" t="str">
        <f>""</f>
        <v/>
      </c>
      <c r="AG754">
        <v>0</v>
      </c>
      <c r="AH754" t="str">
        <f>""</f>
        <v/>
      </c>
      <c r="AI754">
        <v>0</v>
      </c>
      <c r="AJ754" t="str">
        <f>""</f>
        <v/>
      </c>
      <c r="AK754">
        <v>0</v>
      </c>
      <c r="AL754" t="str">
        <f>""</f>
        <v/>
      </c>
      <c r="AM754">
        <v>0</v>
      </c>
      <c r="AN754" t="str">
        <f>""</f>
        <v/>
      </c>
      <c r="AO754">
        <v>0</v>
      </c>
      <c r="AP754" t="str">
        <f>""</f>
        <v/>
      </c>
      <c r="AQ754">
        <v>0</v>
      </c>
      <c r="AR754" t="str">
        <f>""</f>
        <v/>
      </c>
      <c r="AS754">
        <v>0</v>
      </c>
      <c r="AT754" t="str">
        <f>""</f>
        <v/>
      </c>
      <c r="AU754" t="s">
        <v>56</v>
      </c>
      <c r="AV754" t="s">
        <v>57</v>
      </c>
      <c r="AW754">
        <v>0</v>
      </c>
      <c r="AX754" t="str">
        <f>""</f>
        <v/>
      </c>
      <c r="AY754">
        <v>2015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</row>
    <row r="755" spans="1:57" x14ac:dyDescent="0.2">
      <c r="A755">
        <v>1999000999</v>
      </c>
      <c r="B755" t="s">
        <v>765</v>
      </c>
      <c r="C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 t="str">
        <f>""</f>
        <v/>
      </c>
      <c r="AA755">
        <v>0</v>
      </c>
      <c r="AB755" t="str">
        <f>""</f>
        <v/>
      </c>
      <c r="AC755">
        <v>0</v>
      </c>
      <c r="AD755" t="str">
        <f>""</f>
        <v/>
      </c>
      <c r="AE755">
        <v>0</v>
      </c>
      <c r="AF755" t="str">
        <f>""</f>
        <v/>
      </c>
      <c r="AG755">
        <v>0</v>
      </c>
      <c r="AH755" t="str">
        <f>""</f>
        <v/>
      </c>
      <c r="AI755">
        <v>0</v>
      </c>
      <c r="AJ755" t="str">
        <f>""</f>
        <v/>
      </c>
      <c r="AK755">
        <v>0</v>
      </c>
      <c r="AL755" t="str">
        <f>""</f>
        <v/>
      </c>
      <c r="AM755">
        <v>0</v>
      </c>
      <c r="AN755" t="str">
        <f>""</f>
        <v/>
      </c>
      <c r="AO755">
        <v>0</v>
      </c>
      <c r="AP755" t="str">
        <f>""</f>
        <v/>
      </c>
      <c r="AQ755">
        <v>0</v>
      </c>
      <c r="AR755" t="str">
        <f>""</f>
        <v/>
      </c>
      <c r="AS755">
        <v>0</v>
      </c>
      <c r="AT755" t="str">
        <f>""</f>
        <v/>
      </c>
      <c r="AU755" t="s">
        <v>56</v>
      </c>
      <c r="AV755" t="s">
        <v>57</v>
      </c>
      <c r="AW755">
        <v>0</v>
      </c>
      <c r="AX755" t="str">
        <f>""</f>
        <v/>
      </c>
      <c r="AY755">
        <v>2015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</row>
    <row r="757" spans="1:57" x14ac:dyDescent="0.2">
      <c r="G757">
        <v>-1700000</v>
      </c>
    </row>
    <row r="760" spans="1:57" x14ac:dyDescent="0.2">
      <c r="G760" s="1">
        <f>SUM(G2:G759)</f>
        <v>-1007244.7400001483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65"/>
  <sheetViews>
    <sheetView rightToLeft="1" topLeftCell="A196" workbookViewId="0">
      <selection activeCell="I2" sqref="I2:I208"/>
    </sheetView>
  </sheetViews>
  <sheetFormatPr defaultRowHeight="14.25" x14ac:dyDescent="0.2"/>
  <cols>
    <col min="1" max="1" width="10.875" bestFit="1" customWidth="1"/>
    <col min="2" max="2" width="26.375" bestFit="1" customWidth="1"/>
    <col min="3" max="3" width="9.375" bestFit="1" customWidth="1"/>
    <col min="4" max="4" width="12" bestFit="1" customWidth="1"/>
    <col min="6" max="6" width="13.625" bestFit="1" customWidth="1"/>
    <col min="7" max="7" width="13.375" bestFit="1" customWidth="1"/>
    <col min="9" max="9" width="10.375" bestFit="1" customWidth="1"/>
    <col min="10" max="10" width="10.375" style="7" customWidth="1"/>
    <col min="11" max="11" width="12" bestFit="1" customWidth="1"/>
  </cols>
  <sheetData>
    <row r="1" spans="1:5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4"/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</row>
    <row r="2" spans="1:55" x14ac:dyDescent="0.2">
      <c r="A2">
        <v>1110000111</v>
      </c>
      <c r="B2" t="s">
        <v>54</v>
      </c>
      <c r="C2">
        <v>0</v>
      </c>
      <c r="D2" s="1">
        <v>-473223.45</v>
      </c>
      <c r="E2">
        <v>0</v>
      </c>
      <c r="F2" s="1">
        <v>-473223.45</v>
      </c>
      <c r="G2" s="1">
        <v>473223.45</v>
      </c>
      <c r="H2">
        <v>0</v>
      </c>
      <c r="I2">
        <v>0</v>
      </c>
      <c r="J2" s="4">
        <f>COUNTIF(גיליון2!A:A,'2016'!A2)</f>
        <v>1</v>
      </c>
      <c r="K2" s="1">
        <v>-473223.45</v>
      </c>
      <c r="L2">
        <v>0</v>
      </c>
      <c r="M2" s="1">
        <v>-473223.45</v>
      </c>
      <c r="N2" s="1">
        <v>473223.45</v>
      </c>
      <c r="O2">
        <v>0</v>
      </c>
      <c r="P2">
        <v>0</v>
      </c>
      <c r="Q2">
        <v>0</v>
      </c>
      <c r="R2">
        <v>0</v>
      </c>
      <c r="S2">
        <v>0</v>
      </c>
      <c r="T2" s="1">
        <v>473223.45</v>
      </c>
      <c r="U2">
        <v>0</v>
      </c>
      <c r="V2" s="1">
        <v>473223.45</v>
      </c>
      <c r="W2">
        <v>11</v>
      </c>
      <c r="X2" t="s">
        <v>55</v>
      </c>
      <c r="Y2">
        <v>0</v>
      </c>
      <c r="Z2" t="str">
        <f>""</f>
        <v/>
      </c>
      <c r="AA2">
        <v>0</v>
      </c>
      <c r="AB2" t="str">
        <f>""</f>
        <v/>
      </c>
      <c r="AC2">
        <v>0</v>
      </c>
      <c r="AD2" t="str">
        <f>""</f>
        <v/>
      </c>
      <c r="AE2">
        <v>0</v>
      </c>
      <c r="AF2" t="str">
        <f>""</f>
        <v/>
      </c>
      <c r="AG2">
        <v>0</v>
      </c>
      <c r="AH2" t="str">
        <f>""</f>
        <v/>
      </c>
      <c r="AI2">
        <v>0</v>
      </c>
      <c r="AJ2" t="str">
        <f>""</f>
        <v/>
      </c>
      <c r="AK2">
        <v>0</v>
      </c>
      <c r="AL2" t="str">
        <f>""</f>
        <v/>
      </c>
      <c r="AM2">
        <v>0</v>
      </c>
      <c r="AN2" t="str">
        <f>""</f>
        <v/>
      </c>
      <c r="AO2">
        <v>0</v>
      </c>
      <c r="AP2" t="str">
        <f>""</f>
        <v/>
      </c>
      <c r="AQ2">
        <v>0</v>
      </c>
      <c r="AR2" t="str">
        <f>""</f>
        <v/>
      </c>
      <c r="AS2" t="s">
        <v>56</v>
      </c>
      <c r="AT2" t="s">
        <v>57</v>
      </c>
      <c r="AU2">
        <v>0</v>
      </c>
      <c r="AV2" t="str">
        <f>""</f>
        <v/>
      </c>
      <c r="AW2">
        <v>2016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</row>
    <row r="3" spans="1:55" x14ac:dyDescent="0.2">
      <c r="A3">
        <v>1111000111</v>
      </c>
      <c r="B3" t="s">
        <v>58</v>
      </c>
      <c r="C3">
        <v>0</v>
      </c>
      <c r="D3" s="1">
        <v>-87425.7</v>
      </c>
      <c r="E3">
        <v>0</v>
      </c>
      <c r="F3" s="1">
        <v>-87425.7</v>
      </c>
      <c r="G3" s="1">
        <v>87425.7</v>
      </c>
      <c r="H3">
        <v>0</v>
      </c>
      <c r="I3">
        <v>0</v>
      </c>
      <c r="J3" s="4">
        <f>COUNTIF(גיליון2!A:A,'2016'!A3)</f>
        <v>1</v>
      </c>
      <c r="K3" s="1">
        <v>-87425.7</v>
      </c>
      <c r="L3">
        <v>0</v>
      </c>
      <c r="M3" s="1">
        <v>-87425.7</v>
      </c>
      <c r="N3" s="1">
        <v>87425.7</v>
      </c>
      <c r="O3">
        <v>0</v>
      </c>
      <c r="P3">
        <v>0</v>
      </c>
      <c r="Q3">
        <v>0</v>
      </c>
      <c r="R3">
        <v>0</v>
      </c>
      <c r="S3">
        <v>0</v>
      </c>
      <c r="T3" s="1">
        <v>87425.7</v>
      </c>
      <c r="U3">
        <v>0</v>
      </c>
      <c r="V3" s="1">
        <v>87425.7</v>
      </c>
      <c r="W3">
        <v>0</v>
      </c>
      <c r="X3" t="str">
        <f>""</f>
        <v/>
      </c>
      <c r="Y3">
        <v>0</v>
      </c>
      <c r="Z3" t="str">
        <f>""</f>
        <v/>
      </c>
      <c r="AA3">
        <v>0</v>
      </c>
      <c r="AB3" t="str">
        <f>""</f>
        <v/>
      </c>
      <c r="AC3">
        <v>0</v>
      </c>
      <c r="AD3" t="str">
        <f>""</f>
        <v/>
      </c>
      <c r="AE3">
        <v>0</v>
      </c>
      <c r="AF3" t="str">
        <f>""</f>
        <v/>
      </c>
      <c r="AG3">
        <v>0</v>
      </c>
      <c r="AH3" t="str">
        <f>""</f>
        <v/>
      </c>
      <c r="AI3">
        <v>0</v>
      </c>
      <c r="AJ3" t="str">
        <f>""</f>
        <v/>
      </c>
      <c r="AK3">
        <v>0</v>
      </c>
      <c r="AL3" t="str">
        <f>""</f>
        <v/>
      </c>
      <c r="AM3">
        <v>0</v>
      </c>
      <c r="AN3" t="str">
        <f>""</f>
        <v/>
      </c>
      <c r="AO3">
        <v>0</v>
      </c>
      <c r="AP3" t="str">
        <f>""</f>
        <v/>
      </c>
      <c r="AQ3">
        <v>0</v>
      </c>
      <c r="AR3" t="str">
        <f>""</f>
        <v/>
      </c>
      <c r="AS3" t="s">
        <v>56</v>
      </c>
      <c r="AT3" t="s">
        <v>57</v>
      </c>
      <c r="AU3">
        <v>0</v>
      </c>
      <c r="AV3" t="str">
        <f>""</f>
        <v/>
      </c>
      <c r="AW3">
        <v>2016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</row>
    <row r="4" spans="1:55" x14ac:dyDescent="0.2">
      <c r="A4">
        <v>1111100100</v>
      </c>
      <c r="B4" t="s">
        <v>59</v>
      </c>
      <c r="C4" s="2">
        <v>-3665200</v>
      </c>
      <c r="D4" s="1">
        <v>-1982384.15</v>
      </c>
      <c r="E4">
        <v>0</v>
      </c>
      <c r="F4" s="1">
        <v>-1982384.15</v>
      </c>
      <c r="G4" s="1">
        <v>-1682815.85</v>
      </c>
      <c r="H4">
        <v>54.08</v>
      </c>
      <c r="I4" s="2">
        <v>-22000000</v>
      </c>
      <c r="J4" s="4">
        <f>COUNTIF(גיליון2!A:A,'2016'!A4)</f>
        <v>1</v>
      </c>
      <c r="K4" s="1">
        <v>-1982384.15</v>
      </c>
      <c r="L4">
        <v>0</v>
      </c>
      <c r="M4" s="1">
        <v>-1982384.15</v>
      </c>
      <c r="N4" s="1">
        <v>-20017615.850000001</v>
      </c>
      <c r="O4">
        <v>9.01</v>
      </c>
      <c r="P4">
        <v>0</v>
      </c>
      <c r="Q4">
        <v>0</v>
      </c>
      <c r="R4">
        <v>0</v>
      </c>
      <c r="S4">
        <v>0</v>
      </c>
      <c r="T4" s="1">
        <v>1982384.15</v>
      </c>
      <c r="U4">
        <v>0</v>
      </c>
      <c r="V4" s="1">
        <v>1982384.15</v>
      </c>
      <c r="W4">
        <v>11</v>
      </c>
      <c r="X4" t="s">
        <v>55</v>
      </c>
      <c r="Y4">
        <v>0</v>
      </c>
      <c r="Z4" t="str">
        <f>""</f>
        <v/>
      </c>
      <c r="AA4">
        <v>0</v>
      </c>
      <c r="AB4" t="str">
        <f>""</f>
        <v/>
      </c>
      <c r="AC4">
        <v>0</v>
      </c>
      <c r="AD4" t="str">
        <f>""</f>
        <v/>
      </c>
      <c r="AE4">
        <v>0</v>
      </c>
      <c r="AF4" t="str">
        <f>""</f>
        <v/>
      </c>
      <c r="AG4">
        <v>0</v>
      </c>
      <c r="AH4" t="str">
        <f>""</f>
        <v/>
      </c>
      <c r="AI4">
        <v>0</v>
      </c>
      <c r="AJ4" t="str">
        <f>""</f>
        <v/>
      </c>
      <c r="AK4">
        <v>0</v>
      </c>
      <c r="AL4" t="str">
        <f>""</f>
        <v/>
      </c>
      <c r="AM4">
        <v>0</v>
      </c>
      <c r="AN4" t="str">
        <f>""</f>
        <v/>
      </c>
      <c r="AO4">
        <v>0</v>
      </c>
      <c r="AP4" t="str">
        <f>""</f>
        <v/>
      </c>
      <c r="AQ4">
        <v>0</v>
      </c>
      <c r="AR4" t="str">
        <f>""</f>
        <v/>
      </c>
      <c r="AS4" t="s">
        <v>56</v>
      </c>
      <c r="AT4" t="s">
        <v>57</v>
      </c>
      <c r="AU4">
        <v>0</v>
      </c>
      <c r="AV4" t="str">
        <f>""</f>
        <v/>
      </c>
      <c r="AW4">
        <v>2016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</row>
    <row r="5" spans="1:55" x14ac:dyDescent="0.2">
      <c r="A5">
        <v>1111100101</v>
      </c>
      <c r="B5" t="s">
        <v>60</v>
      </c>
      <c r="C5" s="2">
        <v>-1999200</v>
      </c>
      <c r="D5" s="1">
        <v>-324474.8</v>
      </c>
      <c r="E5">
        <v>0</v>
      </c>
      <c r="F5" s="1">
        <v>-324474.8</v>
      </c>
      <c r="G5" s="1">
        <v>-1674725.2</v>
      </c>
      <c r="H5">
        <v>16.23</v>
      </c>
      <c r="I5" s="2">
        <v>-12000000</v>
      </c>
      <c r="J5" s="4">
        <f>COUNTIF(גיליון2!A:A,'2016'!A5)</f>
        <v>1</v>
      </c>
      <c r="K5" s="1">
        <v>-324474.8</v>
      </c>
      <c r="L5">
        <v>0</v>
      </c>
      <c r="M5" s="1">
        <v>-324474.8</v>
      </c>
      <c r="N5" s="1">
        <v>-11675525.199999999</v>
      </c>
      <c r="O5">
        <v>2.7</v>
      </c>
      <c r="P5">
        <v>0</v>
      </c>
      <c r="Q5">
        <v>0</v>
      </c>
      <c r="R5">
        <v>0</v>
      </c>
      <c r="S5">
        <v>0</v>
      </c>
      <c r="T5" s="1">
        <v>324474.8</v>
      </c>
      <c r="U5">
        <v>0</v>
      </c>
      <c r="V5" s="1">
        <v>324474.8</v>
      </c>
      <c r="W5">
        <v>11</v>
      </c>
      <c r="X5" t="s">
        <v>55</v>
      </c>
      <c r="Y5">
        <v>0</v>
      </c>
      <c r="Z5" t="str">
        <f>""</f>
        <v/>
      </c>
      <c r="AA5">
        <v>0</v>
      </c>
      <c r="AB5" t="str">
        <f>""</f>
        <v/>
      </c>
      <c r="AC5">
        <v>0</v>
      </c>
      <c r="AD5" t="str">
        <f>""</f>
        <v/>
      </c>
      <c r="AE5">
        <v>0</v>
      </c>
      <c r="AF5" t="str">
        <f>""</f>
        <v/>
      </c>
      <c r="AG5">
        <v>0</v>
      </c>
      <c r="AH5" t="str">
        <f>""</f>
        <v/>
      </c>
      <c r="AI5">
        <v>0</v>
      </c>
      <c r="AJ5" t="str">
        <f>""</f>
        <v/>
      </c>
      <c r="AK5">
        <v>0</v>
      </c>
      <c r="AL5" t="str">
        <f>""</f>
        <v/>
      </c>
      <c r="AM5">
        <v>0</v>
      </c>
      <c r="AN5" t="str">
        <f>""</f>
        <v/>
      </c>
      <c r="AO5">
        <v>0</v>
      </c>
      <c r="AP5" t="str">
        <f>""</f>
        <v/>
      </c>
      <c r="AQ5">
        <v>0</v>
      </c>
      <c r="AR5" t="str">
        <f>""</f>
        <v/>
      </c>
      <c r="AS5" t="s">
        <v>56</v>
      </c>
      <c r="AT5" t="s">
        <v>57</v>
      </c>
      <c r="AU5">
        <v>0</v>
      </c>
      <c r="AV5" t="str">
        <f>""</f>
        <v/>
      </c>
      <c r="AW5">
        <v>2016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</row>
    <row r="6" spans="1:55" x14ac:dyDescent="0.2">
      <c r="A6">
        <v>1115000100</v>
      </c>
      <c r="B6" t="s">
        <v>61</v>
      </c>
      <c r="C6" s="2">
        <v>-1666000</v>
      </c>
      <c r="D6">
        <v>0</v>
      </c>
      <c r="E6">
        <v>0</v>
      </c>
      <c r="F6">
        <v>0</v>
      </c>
      <c r="G6" s="1">
        <v>-1666000</v>
      </c>
      <c r="H6">
        <v>0</v>
      </c>
      <c r="I6" s="2">
        <v>-10000000</v>
      </c>
      <c r="J6" s="4">
        <f>COUNTIF(גיליון2!A:A,'2016'!A6)</f>
        <v>1</v>
      </c>
      <c r="K6">
        <v>0</v>
      </c>
      <c r="L6">
        <v>0</v>
      </c>
      <c r="M6">
        <v>0</v>
      </c>
      <c r="N6" s="1">
        <v>-10000000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t="str">
        <f>""</f>
        <v/>
      </c>
      <c r="Y6">
        <v>0</v>
      </c>
      <c r="Z6" t="str">
        <f>""</f>
        <v/>
      </c>
      <c r="AA6">
        <v>0</v>
      </c>
      <c r="AB6" t="str">
        <f>""</f>
        <v/>
      </c>
      <c r="AC6">
        <v>0</v>
      </c>
      <c r="AD6" t="str">
        <f>""</f>
        <v/>
      </c>
      <c r="AE6">
        <v>0</v>
      </c>
      <c r="AF6" t="str">
        <f>""</f>
        <v/>
      </c>
      <c r="AG6">
        <v>0</v>
      </c>
      <c r="AH6" t="str">
        <f>""</f>
        <v/>
      </c>
      <c r="AI6">
        <v>0</v>
      </c>
      <c r="AJ6" t="str">
        <f>""</f>
        <v/>
      </c>
      <c r="AK6">
        <v>0</v>
      </c>
      <c r="AL6" t="str">
        <f>""</f>
        <v/>
      </c>
      <c r="AM6">
        <v>0</v>
      </c>
      <c r="AN6" t="str">
        <f>""</f>
        <v/>
      </c>
      <c r="AO6">
        <v>0</v>
      </c>
      <c r="AP6" t="str">
        <f>""</f>
        <v/>
      </c>
      <c r="AQ6">
        <v>0</v>
      </c>
      <c r="AR6" t="str">
        <f>""</f>
        <v/>
      </c>
      <c r="AS6" t="s">
        <v>56</v>
      </c>
      <c r="AT6" t="s">
        <v>57</v>
      </c>
      <c r="AU6">
        <v>0</v>
      </c>
      <c r="AV6" t="str">
        <f>""</f>
        <v/>
      </c>
      <c r="AW6">
        <v>2016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</row>
    <row r="7" spans="1:55" x14ac:dyDescent="0.2">
      <c r="A7">
        <v>1116000100</v>
      </c>
      <c r="B7" t="s">
        <v>62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 s="4">
        <f>COUNTIF(גיליון2!A:A,'2016'!A7)</f>
        <v>1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 t="str">
        <f>""</f>
        <v/>
      </c>
      <c r="Y7">
        <v>0</v>
      </c>
      <c r="Z7" t="str">
        <f>""</f>
        <v/>
      </c>
      <c r="AA7">
        <v>0</v>
      </c>
      <c r="AB7" t="str">
        <f>""</f>
        <v/>
      </c>
      <c r="AC7">
        <v>0</v>
      </c>
      <c r="AD7" t="str">
        <f>""</f>
        <v/>
      </c>
      <c r="AE7">
        <v>0</v>
      </c>
      <c r="AF7" t="str">
        <f>""</f>
        <v/>
      </c>
      <c r="AG7">
        <v>0</v>
      </c>
      <c r="AH7" t="str">
        <f>""</f>
        <v/>
      </c>
      <c r="AI7">
        <v>0</v>
      </c>
      <c r="AJ7" t="str">
        <f>""</f>
        <v/>
      </c>
      <c r="AK7">
        <v>0</v>
      </c>
      <c r="AL7" t="str">
        <f>""</f>
        <v/>
      </c>
      <c r="AM7">
        <v>0</v>
      </c>
      <c r="AN7" t="str">
        <f>""</f>
        <v/>
      </c>
      <c r="AO7">
        <v>0</v>
      </c>
      <c r="AP7" t="str">
        <f>""</f>
        <v/>
      </c>
      <c r="AQ7">
        <v>0</v>
      </c>
      <c r="AR7" t="str">
        <f>""</f>
        <v/>
      </c>
      <c r="AS7" t="s">
        <v>56</v>
      </c>
      <c r="AT7" t="s">
        <v>57</v>
      </c>
      <c r="AU7">
        <v>0</v>
      </c>
      <c r="AV7" t="str">
        <f>""</f>
        <v/>
      </c>
      <c r="AW7">
        <v>2016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</row>
    <row r="8" spans="1:55" x14ac:dyDescent="0.2">
      <c r="A8">
        <v>1121000290</v>
      </c>
      <c r="B8" t="s">
        <v>63</v>
      </c>
      <c r="C8">
        <v>0</v>
      </c>
      <c r="D8">
        <v>-450</v>
      </c>
      <c r="E8">
        <v>0</v>
      </c>
      <c r="F8">
        <v>-450</v>
      </c>
      <c r="G8">
        <v>450</v>
      </c>
      <c r="H8">
        <v>0</v>
      </c>
      <c r="I8">
        <v>0</v>
      </c>
      <c r="J8" s="4">
        <f>COUNTIF(גיליון2!A:A,'2016'!A8)</f>
        <v>1</v>
      </c>
      <c r="K8">
        <v>-450</v>
      </c>
      <c r="L8">
        <v>0</v>
      </c>
      <c r="M8">
        <v>-450</v>
      </c>
      <c r="N8">
        <v>450</v>
      </c>
      <c r="O8">
        <v>0</v>
      </c>
      <c r="P8">
        <v>0</v>
      </c>
      <c r="Q8">
        <v>0</v>
      </c>
      <c r="R8">
        <v>0</v>
      </c>
      <c r="S8">
        <v>0</v>
      </c>
      <c r="T8">
        <v>450</v>
      </c>
      <c r="U8">
        <v>0</v>
      </c>
      <c r="V8">
        <v>450</v>
      </c>
      <c r="W8">
        <v>51</v>
      </c>
      <c r="X8" t="s">
        <v>64</v>
      </c>
      <c r="Y8">
        <v>0</v>
      </c>
      <c r="Z8" t="str">
        <f>""</f>
        <v/>
      </c>
      <c r="AA8">
        <v>0</v>
      </c>
      <c r="AB8" t="str">
        <f>""</f>
        <v/>
      </c>
      <c r="AC8">
        <v>0</v>
      </c>
      <c r="AD8" t="str">
        <f>""</f>
        <v/>
      </c>
      <c r="AE8">
        <v>0</v>
      </c>
      <c r="AF8" t="str">
        <f>""</f>
        <v/>
      </c>
      <c r="AG8">
        <v>0</v>
      </c>
      <c r="AH8" t="str">
        <f>""</f>
        <v/>
      </c>
      <c r="AI8">
        <v>0</v>
      </c>
      <c r="AJ8" t="str">
        <f>""</f>
        <v/>
      </c>
      <c r="AK8">
        <v>0</v>
      </c>
      <c r="AL8" t="str">
        <f>""</f>
        <v/>
      </c>
      <c r="AM8">
        <v>0</v>
      </c>
      <c r="AN8" t="str">
        <f>""</f>
        <v/>
      </c>
      <c r="AO8">
        <v>0</v>
      </c>
      <c r="AP8" t="str">
        <f>""</f>
        <v/>
      </c>
      <c r="AQ8">
        <v>0</v>
      </c>
      <c r="AR8" t="str">
        <f>""</f>
        <v/>
      </c>
      <c r="AS8" t="s">
        <v>56</v>
      </c>
      <c r="AT8" t="s">
        <v>57</v>
      </c>
      <c r="AU8">
        <v>0</v>
      </c>
      <c r="AV8" t="str">
        <f>""</f>
        <v/>
      </c>
      <c r="AW8">
        <v>2016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</row>
    <row r="9" spans="1:55" x14ac:dyDescent="0.2">
      <c r="A9">
        <v>1130000800</v>
      </c>
      <c r="B9" t="s">
        <v>65</v>
      </c>
      <c r="C9" s="2">
        <v>-416500</v>
      </c>
      <c r="D9">
        <v>0</v>
      </c>
      <c r="E9">
        <v>0</v>
      </c>
      <c r="F9">
        <v>0</v>
      </c>
      <c r="G9" s="1">
        <v>-416500</v>
      </c>
      <c r="H9">
        <v>0</v>
      </c>
      <c r="I9" s="2">
        <v>-2500000</v>
      </c>
      <c r="J9" s="4">
        <f>COUNTIF(גיליון2!A:A,'2016'!A9)</f>
        <v>1</v>
      </c>
      <c r="K9">
        <v>0</v>
      </c>
      <c r="L9">
        <v>0</v>
      </c>
      <c r="M9">
        <v>0</v>
      </c>
      <c r="N9" s="1">
        <v>-2500000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61</v>
      </c>
      <c r="X9" t="s">
        <v>66</v>
      </c>
      <c r="Y9">
        <v>0</v>
      </c>
      <c r="Z9" t="str">
        <f>""</f>
        <v/>
      </c>
      <c r="AA9">
        <v>0</v>
      </c>
      <c r="AB9" t="str">
        <f>""</f>
        <v/>
      </c>
      <c r="AC9">
        <v>0</v>
      </c>
      <c r="AD9" t="str">
        <f>""</f>
        <v/>
      </c>
      <c r="AE9">
        <v>0</v>
      </c>
      <c r="AF9" t="str">
        <f>""</f>
        <v/>
      </c>
      <c r="AG9">
        <v>0</v>
      </c>
      <c r="AH9" t="str">
        <f>""</f>
        <v/>
      </c>
      <c r="AI9">
        <v>0</v>
      </c>
      <c r="AJ9" t="str">
        <f>""</f>
        <v/>
      </c>
      <c r="AK9">
        <v>0</v>
      </c>
      <c r="AL9" t="str">
        <f>""</f>
        <v/>
      </c>
      <c r="AM9">
        <v>0</v>
      </c>
      <c r="AN9" t="str">
        <f>""</f>
        <v/>
      </c>
      <c r="AO9">
        <v>0</v>
      </c>
      <c r="AP9" t="str">
        <f>""</f>
        <v/>
      </c>
      <c r="AQ9">
        <v>0</v>
      </c>
      <c r="AR9" t="str">
        <f>""</f>
        <v/>
      </c>
      <c r="AS9" t="s">
        <v>56</v>
      </c>
      <c r="AT9" t="s">
        <v>57</v>
      </c>
      <c r="AU9">
        <v>0</v>
      </c>
      <c r="AV9" t="str">
        <f>""</f>
        <v/>
      </c>
      <c r="AW9">
        <v>2016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</row>
    <row r="10" spans="1:55" x14ac:dyDescent="0.2">
      <c r="A10">
        <v>1130001800</v>
      </c>
      <c r="B10" t="s">
        <v>67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 s="4">
        <f>COUNTIF(גיליון2!A:A,'2016'!A10)</f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 t="str">
        <f>""</f>
        <v/>
      </c>
      <c r="Y10">
        <v>0</v>
      </c>
      <c r="Z10" t="str">
        <f>""</f>
        <v/>
      </c>
      <c r="AA10">
        <v>0</v>
      </c>
      <c r="AB10" t="str">
        <f>""</f>
        <v/>
      </c>
      <c r="AC10">
        <v>0</v>
      </c>
      <c r="AD10" t="str">
        <f>""</f>
        <v/>
      </c>
      <c r="AE10">
        <v>0</v>
      </c>
      <c r="AF10" t="str">
        <f>""</f>
        <v/>
      </c>
      <c r="AG10">
        <v>0</v>
      </c>
      <c r="AH10" t="str">
        <f>""</f>
        <v/>
      </c>
      <c r="AI10">
        <v>0</v>
      </c>
      <c r="AJ10" t="str">
        <f>""</f>
        <v/>
      </c>
      <c r="AK10">
        <v>0</v>
      </c>
      <c r="AL10" t="str">
        <f>""</f>
        <v/>
      </c>
      <c r="AM10">
        <v>0</v>
      </c>
      <c r="AN10" t="str">
        <f>""</f>
        <v/>
      </c>
      <c r="AO10">
        <v>0</v>
      </c>
      <c r="AP10" t="str">
        <f>""</f>
        <v/>
      </c>
      <c r="AQ10">
        <v>0</v>
      </c>
      <c r="AR10" t="str">
        <f>""</f>
        <v/>
      </c>
      <c r="AS10" t="s">
        <v>56</v>
      </c>
      <c r="AT10" t="s">
        <v>57</v>
      </c>
      <c r="AU10">
        <v>0</v>
      </c>
      <c r="AV10" t="str">
        <f>""</f>
        <v/>
      </c>
      <c r="AW10">
        <v>2016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</row>
    <row r="11" spans="1:55" x14ac:dyDescent="0.2">
      <c r="A11">
        <v>1191000910</v>
      </c>
      <c r="B11" t="s">
        <v>68</v>
      </c>
      <c r="C11" s="2">
        <v>-3209382</v>
      </c>
      <c r="D11" s="1">
        <v>-1586510.31</v>
      </c>
      <c r="E11">
        <v>0</v>
      </c>
      <c r="F11" s="1">
        <v>-1586510.31</v>
      </c>
      <c r="G11" s="1">
        <v>-1622871.69</v>
      </c>
      <c r="H11">
        <v>49.43</v>
      </c>
      <c r="I11" s="2">
        <v>-19264000</v>
      </c>
      <c r="J11" s="4">
        <f>COUNTIF(גיליון2!A:A,'2016'!A11)</f>
        <v>1</v>
      </c>
      <c r="K11" s="1">
        <v>-1586510.31</v>
      </c>
      <c r="L11">
        <v>0</v>
      </c>
      <c r="M11" s="1">
        <v>-1586510.31</v>
      </c>
      <c r="N11" s="1">
        <v>-17677489.690000001</v>
      </c>
      <c r="O11">
        <v>8.23</v>
      </c>
      <c r="P11">
        <v>0</v>
      </c>
      <c r="Q11">
        <v>0</v>
      </c>
      <c r="R11">
        <v>0</v>
      </c>
      <c r="S11">
        <v>0</v>
      </c>
      <c r="T11" s="1">
        <v>1586510.31</v>
      </c>
      <c r="U11">
        <v>0</v>
      </c>
      <c r="V11" s="1">
        <v>1586510.31</v>
      </c>
      <c r="W11">
        <v>101</v>
      </c>
      <c r="X11" t="s">
        <v>69</v>
      </c>
      <c r="Y11">
        <v>0</v>
      </c>
      <c r="Z11" t="str">
        <f>""</f>
        <v/>
      </c>
      <c r="AA11">
        <v>0</v>
      </c>
      <c r="AB11" t="str">
        <f>""</f>
        <v/>
      </c>
      <c r="AC11">
        <v>0</v>
      </c>
      <c r="AD11" t="str">
        <f>""</f>
        <v/>
      </c>
      <c r="AE11">
        <v>0</v>
      </c>
      <c r="AF11" t="str">
        <f>""</f>
        <v/>
      </c>
      <c r="AG11">
        <v>0</v>
      </c>
      <c r="AH11" t="str">
        <f>""</f>
        <v/>
      </c>
      <c r="AI11">
        <v>0</v>
      </c>
      <c r="AJ11" t="str">
        <f>""</f>
        <v/>
      </c>
      <c r="AK11">
        <v>0</v>
      </c>
      <c r="AL11" t="str">
        <f>""</f>
        <v/>
      </c>
      <c r="AM11">
        <v>0</v>
      </c>
      <c r="AN11" t="str">
        <f>""</f>
        <v/>
      </c>
      <c r="AO11">
        <v>0</v>
      </c>
      <c r="AP11" t="str">
        <f>""</f>
        <v/>
      </c>
      <c r="AQ11">
        <v>0</v>
      </c>
      <c r="AR11" t="str">
        <f>""</f>
        <v/>
      </c>
      <c r="AS11" t="s">
        <v>56</v>
      </c>
      <c r="AT11" t="s">
        <v>57</v>
      </c>
      <c r="AU11">
        <v>0</v>
      </c>
      <c r="AV11" t="str">
        <f>""</f>
        <v/>
      </c>
      <c r="AW11">
        <v>2016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</row>
    <row r="12" spans="1:55" x14ac:dyDescent="0.2">
      <c r="A12">
        <v>1191001910</v>
      </c>
      <c r="B12" t="s">
        <v>70</v>
      </c>
      <c r="C12" s="2">
        <v>-566440</v>
      </c>
      <c r="D12">
        <v>0</v>
      </c>
      <c r="E12">
        <v>0</v>
      </c>
      <c r="F12">
        <v>0</v>
      </c>
      <c r="G12" s="1">
        <v>-566440</v>
      </c>
      <c r="H12">
        <v>0</v>
      </c>
      <c r="I12" s="2">
        <v>-3400000</v>
      </c>
      <c r="J12" s="4">
        <f>COUNTIF(גיליון2!A:A,'2016'!A12)</f>
        <v>1</v>
      </c>
      <c r="K12">
        <v>0</v>
      </c>
      <c r="L12">
        <v>0</v>
      </c>
      <c r="M12">
        <v>0</v>
      </c>
      <c r="N12" s="1">
        <v>-3400000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 t="str">
        <f>""</f>
        <v/>
      </c>
      <c r="Y12">
        <v>0</v>
      </c>
      <c r="Z12" t="str">
        <f>""</f>
        <v/>
      </c>
      <c r="AA12">
        <v>0</v>
      </c>
      <c r="AB12" t="str">
        <f>""</f>
        <v/>
      </c>
      <c r="AC12">
        <v>0</v>
      </c>
      <c r="AD12" t="str">
        <f>""</f>
        <v/>
      </c>
      <c r="AE12">
        <v>0</v>
      </c>
      <c r="AF12" t="str">
        <f>""</f>
        <v/>
      </c>
      <c r="AG12">
        <v>0</v>
      </c>
      <c r="AH12" t="str">
        <f>""</f>
        <v/>
      </c>
      <c r="AI12">
        <v>0</v>
      </c>
      <c r="AJ12" t="str">
        <f>""</f>
        <v/>
      </c>
      <c r="AK12">
        <v>0</v>
      </c>
      <c r="AL12" t="str">
        <f>""</f>
        <v/>
      </c>
      <c r="AM12">
        <v>0</v>
      </c>
      <c r="AN12" t="str">
        <f>""</f>
        <v/>
      </c>
      <c r="AO12">
        <v>0</v>
      </c>
      <c r="AP12" t="str">
        <f>""</f>
        <v/>
      </c>
      <c r="AQ12">
        <v>0</v>
      </c>
      <c r="AR12" t="str">
        <f>""</f>
        <v/>
      </c>
      <c r="AS12" t="s">
        <v>56</v>
      </c>
      <c r="AT12" t="s">
        <v>57</v>
      </c>
      <c r="AU12">
        <v>0</v>
      </c>
      <c r="AV12" t="str">
        <f>""</f>
        <v/>
      </c>
      <c r="AW12">
        <v>2016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</row>
    <row r="13" spans="1:55" x14ac:dyDescent="0.2">
      <c r="A13">
        <v>1192000910</v>
      </c>
      <c r="B13" t="s">
        <v>71</v>
      </c>
      <c r="C13">
        <v>0</v>
      </c>
      <c r="D13" s="1">
        <v>-35067</v>
      </c>
      <c r="E13">
        <v>0</v>
      </c>
      <c r="F13" s="1">
        <v>-35067</v>
      </c>
      <c r="G13" s="1">
        <v>35067</v>
      </c>
      <c r="H13">
        <v>0</v>
      </c>
      <c r="I13">
        <v>0</v>
      </c>
      <c r="J13" s="4">
        <f>COUNTIF(גיליון2!A:A,'2016'!A13)</f>
        <v>1</v>
      </c>
      <c r="K13" s="1">
        <v>-35067</v>
      </c>
      <c r="L13">
        <v>0</v>
      </c>
      <c r="M13" s="1">
        <v>-35067</v>
      </c>
      <c r="N13" s="1">
        <v>35067</v>
      </c>
      <c r="O13">
        <v>0</v>
      </c>
      <c r="P13">
        <v>0</v>
      </c>
      <c r="Q13">
        <v>0</v>
      </c>
      <c r="R13">
        <v>0</v>
      </c>
      <c r="S13">
        <v>0</v>
      </c>
      <c r="T13" s="1">
        <v>35067</v>
      </c>
      <c r="U13">
        <v>0</v>
      </c>
      <c r="V13" s="1">
        <v>35067</v>
      </c>
      <c r="W13">
        <v>101</v>
      </c>
      <c r="X13" t="s">
        <v>69</v>
      </c>
      <c r="Y13">
        <v>0</v>
      </c>
      <c r="Z13" t="str">
        <f>""</f>
        <v/>
      </c>
      <c r="AA13">
        <v>0</v>
      </c>
      <c r="AB13" t="str">
        <f>""</f>
        <v/>
      </c>
      <c r="AC13">
        <v>0</v>
      </c>
      <c r="AD13" t="str">
        <f>""</f>
        <v/>
      </c>
      <c r="AE13">
        <v>0</v>
      </c>
      <c r="AF13" t="str">
        <f>""</f>
        <v/>
      </c>
      <c r="AG13">
        <v>0</v>
      </c>
      <c r="AH13" t="str">
        <f>""</f>
        <v/>
      </c>
      <c r="AI13">
        <v>0</v>
      </c>
      <c r="AJ13" t="str">
        <f>""</f>
        <v/>
      </c>
      <c r="AK13">
        <v>0</v>
      </c>
      <c r="AL13" t="str">
        <f>""</f>
        <v/>
      </c>
      <c r="AM13">
        <v>0</v>
      </c>
      <c r="AN13" t="str">
        <f>""</f>
        <v/>
      </c>
      <c r="AO13">
        <v>0</v>
      </c>
      <c r="AP13" t="str">
        <f>""</f>
        <v/>
      </c>
      <c r="AQ13">
        <v>0</v>
      </c>
      <c r="AR13" t="str">
        <f>""</f>
        <v/>
      </c>
      <c r="AS13" t="s">
        <v>56</v>
      </c>
      <c r="AT13" t="s">
        <v>57</v>
      </c>
      <c r="AU13">
        <v>0</v>
      </c>
      <c r="AV13" t="str">
        <f>""</f>
        <v/>
      </c>
      <c r="AW13">
        <v>2016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</row>
    <row r="14" spans="1:55" x14ac:dyDescent="0.2">
      <c r="A14">
        <v>1197000910</v>
      </c>
      <c r="B14" t="s">
        <v>72</v>
      </c>
      <c r="C14" s="2">
        <v>-700720</v>
      </c>
      <c r="D14">
        <v>0</v>
      </c>
      <c r="E14">
        <v>0</v>
      </c>
      <c r="F14">
        <v>0</v>
      </c>
      <c r="G14" s="1">
        <v>-700720</v>
      </c>
      <c r="H14">
        <v>0</v>
      </c>
      <c r="I14" s="2">
        <v>-4206000</v>
      </c>
      <c r="J14" s="4">
        <f>COUNTIF(גיליון2!A:A,'2016'!A14)</f>
        <v>1</v>
      </c>
      <c r="K14">
        <v>0</v>
      </c>
      <c r="L14">
        <v>0</v>
      </c>
      <c r="M14">
        <v>0</v>
      </c>
      <c r="N14" s="1">
        <v>-4206000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 t="str">
        <f>""</f>
        <v/>
      </c>
      <c r="Y14">
        <v>0</v>
      </c>
      <c r="Z14" t="str">
        <f>""</f>
        <v/>
      </c>
      <c r="AA14">
        <v>0</v>
      </c>
      <c r="AB14" t="str">
        <f>""</f>
        <v/>
      </c>
      <c r="AC14">
        <v>0</v>
      </c>
      <c r="AD14" t="str">
        <f>""</f>
        <v/>
      </c>
      <c r="AE14">
        <v>0</v>
      </c>
      <c r="AF14" t="str">
        <f>""</f>
        <v/>
      </c>
      <c r="AG14">
        <v>0</v>
      </c>
      <c r="AH14" t="str">
        <f>""</f>
        <v/>
      </c>
      <c r="AI14">
        <v>0</v>
      </c>
      <c r="AJ14" t="str">
        <f>""</f>
        <v/>
      </c>
      <c r="AK14">
        <v>0</v>
      </c>
      <c r="AL14" t="str">
        <f>""</f>
        <v/>
      </c>
      <c r="AM14">
        <v>0</v>
      </c>
      <c r="AN14" t="str">
        <f>""</f>
        <v/>
      </c>
      <c r="AO14">
        <v>0</v>
      </c>
      <c r="AP14" t="str">
        <f>""</f>
        <v/>
      </c>
      <c r="AQ14">
        <v>0</v>
      </c>
      <c r="AR14" t="str">
        <f>""</f>
        <v/>
      </c>
      <c r="AS14" t="s">
        <v>56</v>
      </c>
      <c r="AT14" t="s">
        <v>57</v>
      </c>
      <c r="AU14">
        <v>0</v>
      </c>
      <c r="AV14" t="str">
        <f>""</f>
        <v/>
      </c>
      <c r="AW14">
        <v>2016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</row>
    <row r="15" spans="1:55" x14ac:dyDescent="0.2">
      <c r="A15">
        <v>1213000220</v>
      </c>
      <c r="B15" t="s">
        <v>73</v>
      </c>
      <c r="C15" s="2">
        <v>-2282</v>
      </c>
      <c r="D15">
        <v>-969</v>
      </c>
      <c r="E15">
        <v>0</v>
      </c>
      <c r="F15">
        <v>-969</v>
      </c>
      <c r="G15" s="1">
        <v>-1313</v>
      </c>
      <c r="H15">
        <v>42.46</v>
      </c>
      <c r="I15" s="2">
        <v>-13700</v>
      </c>
      <c r="J15" s="4">
        <f>COUNTIF(גיליון2!A:A,'2016'!A15)</f>
        <v>1</v>
      </c>
      <c r="K15">
        <v>-969</v>
      </c>
      <c r="L15">
        <v>0</v>
      </c>
      <c r="M15">
        <v>-969</v>
      </c>
      <c r="N15" s="1">
        <v>-12731</v>
      </c>
      <c r="O15">
        <v>7.07</v>
      </c>
      <c r="P15">
        <v>0</v>
      </c>
      <c r="Q15">
        <v>0</v>
      </c>
      <c r="R15">
        <v>0</v>
      </c>
      <c r="S15">
        <v>0</v>
      </c>
      <c r="T15">
        <v>969</v>
      </c>
      <c r="U15">
        <v>0</v>
      </c>
      <c r="V15">
        <v>969</v>
      </c>
      <c r="W15">
        <v>0</v>
      </c>
      <c r="X15" t="str">
        <f>""</f>
        <v/>
      </c>
      <c r="Y15">
        <v>0</v>
      </c>
      <c r="Z15" t="str">
        <f>""</f>
        <v/>
      </c>
      <c r="AA15">
        <v>0</v>
      </c>
      <c r="AB15" t="str">
        <f>""</f>
        <v/>
      </c>
      <c r="AC15">
        <v>0</v>
      </c>
      <c r="AD15" t="str">
        <f>""</f>
        <v/>
      </c>
      <c r="AE15">
        <v>0</v>
      </c>
      <c r="AF15" t="str">
        <f>""</f>
        <v/>
      </c>
      <c r="AG15">
        <v>0</v>
      </c>
      <c r="AH15" t="str">
        <f>""</f>
        <v/>
      </c>
      <c r="AI15">
        <v>0</v>
      </c>
      <c r="AJ15" t="str">
        <f>""</f>
        <v/>
      </c>
      <c r="AK15">
        <v>0</v>
      </c>
      <c r="AL15" t="str">
        <f>""</f>
        <v/>
      </c>
      <c r="AM15">
        <v>0</v>
      </c>
      <c r="AN15" t="str">
        <f>""</f>
        <v/>
      </c>
      <c r="AO15">
        <v>0</v>
      </c>
      <c r="AP15" t="str">
        <f>""</f>
        <v/>
      </c>
      <c r="AQ15">
        <v>0</v>
      </c>
      <c r="AR15" t="str">
        <f>""</f>
        <v/>
      </c>
      <c r="AS15" t="s">
        <v>56</v>
      </c>
      <c r="AT15" t="s">
        <v>57</v>
      </c>
      <c r="AU15">
        <v>0</v>
      </c>
      <c r="AV15" t="str">
        <f>""</f>
        <v/>
      </c>
      <c r="AW15">
        <v>2016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</row>
    <row r="16" spans="1:55" x14ac:dyDescent="0.2">
      <c r="A16">
        <v>1214200220</v>
      </c>
      <c r="B16" t="s">
        <v>74</v>
      </c>
      <c r="C16" s="2">
        <v>-35320</v>
      </c>
      <c r="D16" s="1">
        <v>-7500</v>
      </c>
      <c r="E16">
        <v>0</v>
      </c>
      <c r="F16" s="1">
        <v>-7500</v>
      </c>
      <c r="G16" s="1">
        <v>-27820</v>
      </c>
      <c r="H16">
        <v>21.23</v>
      </c>
      <c r="I16" s="2">
        <v>-212000</v>
      </c>
      <c r="J16" s="4">
        <f>COUNTIF(גיליון2!A:A,'2016'!A16)</f>
        <v>1</v>
      </c>
      <c r="K16" s="1">
        <v>-7500</v>
      </c>
      <c r="L16">
        <v>0</v>
      </c>
      <c r="M16" s="1">
        <v>-7500</v>
      </c>
      <c r="N16" s="1">
        <v>-204500</v>
      </c>
      <c r="O16">
        <v>3.53</v>
      </c>
      <c r="P16">
        <v>0</v>
      </c>
      <c r="Q16">
        <v>0</v>
      </c>
      <c r="R16">
        <v>0</v>
      </c>
      <c r="S16">
        <v>0</v>
      </c>
      <c r="T16" s="1">
        <v>7500</v>
      </c>
      <c r="U16">
        <v>0</v>
      </c>
      <c r="V16" s="1">
        <v>7500</v>
      </c>
      <c r="W16">
        <v>0</v>
      </c>
      <c r="X16" t="str">
        <f>""</f>
        <v/>
      </c>
      <c r="Y16">
        <v>0</v>
      </c>
      <c r="Z16" t="str">
        <f>""</f>
        <v/>
      </c>
      <c r="AA16">
        <v>0</v>
      </c>
      <c r="AB16" t="str">
        <f>""</f>
        <v/>
      </c>
      <c r="AC16">
        <v>0</v>
      </c>
      <c r="AD16" t="str">
        <f>""</f>
        <v/>
      </c>
      <c r="AE16">
        <v>0</v>
      </c>
      <c r="AF16" t="str">
        <f>""</f>
        <v/>
      </c>
      <c r="AG16">
        <v>0</v>
      </c>
      <c r="AH16" t="str">
        <f>""</f>
        <v/>
      </c>
      <c r="AI16">
        <v>0</v>
      </c>
      <c r="AJ16" t="str">
        <f>""</f>
        <v/>
      </c>
      <c r="AK16">
        <v>0</v>
      </c>
      <c r="AL16" t="str">
        <f>""</f>
        <v/>
      </c>
      <c r="AM16">
        <v>0</v>
      </c>
      <c r="AN16" t="str">
        <f>""</f>
        <v/>
      </c>
      <c r="AO16">
        <v>0</v>
      </c>
      <c r="AP16" t="str">
        <f>""</f>
        <v/>
      </c>
      <c r="AQ16">
        <v>0</v>
      </c>
      <c r="AR16" t="str">
        <f>""</f>
        <v/>
      </c>
      <c r="AS16" t="s">
        <v>56</v>
      </c>
      <c r="AT16" t="s">
        <v>57</v>
      </c>
      <c r="AU16">
        <v>0</v>
      </c>
      <c r="AV16" t="str">
        <f>""</f>
        <v/>
      </c>
      <c r="AW16">
        <v>2016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</row>
    <row r="17" spans="1:55" x14ac:dyDescent="0.2">
      <c r="A17">
        <v>1214200221</v>
      </c>
      <c r="B17" t="s">
        <v>75</v>
      </c>
      <c r="C17" s="2">
        <v>-71638</v>
      </c>
      <c r="D17" s="1">
        <v>-32000</v>
      </c>
      <c r="E17">
        <v>0</v>
      </c>
      <c r="F17" s="1">
        <v>-32000</v>
      </c>
      <c r="G17" s="1">
        <v>-39638</v>
      </c>
      <c r="H17">
        <v>44.66</v>
      </c>
      <c r="I17" s="2">
        <v>-430000</v>
      </c>
      <c r="J17" s="4">
        <f>COUNTIF(גיליון2!A:A,'2016'!A17)</f>
        <v>1</v>
      </c>
      <c r="K17" s="1">
        <v>-32000</v>
      </c>
      <c r="L17">
        <v>0</v>
      </c>
      <c r="M17" s="1">
        <v>-32000</v>
      </c>
      <c r="N17" s="1">
        <v>-398000</v>
      </c>
      <c r="O17">
        <v>7.44</v>
      </c>
      <c r="P17">
        <v>0</v>
      </c>
      <c r="Q17">
        <v>0</v>
      </c>
      <c r="R17">
        <v>0</v>
      </c>
      <c r="S17">
        <v>0</v>
      </c>
      <c r="T17" s="1">
        <v>32000</v>
      </c>
      <c r="U17">
        <v>0</v>
      </c>
      <c r="V17" s="1">
        <v>32000</v>
      </c>
      <c r="W17">
        <v>0</v>
      </c>
      <c r="X17" t="str">
        <f>""</f>
        <v/>
      </c>
      <c r="Y17">
        <v>0</v>
      </c>
      <c r="Z17" t="str">
        <f>""</f>
        <v/>
      </c>
      <c r="AA17">
        <v>0</v>
      </c>
      <c r="AB17" t="str">
        <f>""</f>
        <v/>
      </c>
      <c r="AC17">
        <v>0</v>
      </c>
      <c r="AD17" t="str">
        <f>""</f>
        <v/>
      </c>
      <c r="AE17">
        <v>0</v>
      </c>
      <c r="AF17" t="str">
        <f>""</f>
        <v/>
      </c>
      <c r="AG17">
        <v>0</v>
      </c>
      <c r="AH17" t="str">
        <f>""</f>
        <v/>
      </c>
      <c r="AI17">
        <v>0</v>
      </c>
      <c r="AJ17" t="str">
        <f>""</f>
        <v/>
      </c>
      <c r="AK17">
        <v>0</v>
      </c>
      <c r="AL17" t="str">
        <f>""</f>
        <v/>
      </c>
      <c r="AM17">
        <v>0</v>
      </c>
      <c r="AN17" t="str">
        <f>""</f>
        <v/>
      </c>
      <c r="AO17">
        <v>0</v>
      </c>
      <c r="AP17" t="str">
        <f>""</f>
        <v/>
      </c>
      <c r="AQ17">
        <v>0</v>
      </c>
      <c r="AR17" t="str">
        <f>""</f>
        <v/>
      </c>
      <c r="AS17" t="s">
        <v>56</v>
      </c>
      <c r="AT17" t="s">
        <v>57</v>
      </c>
      <c r="AU17">
        <v>0</v>
      </c>
      <c r="AV17" t="str">
        <f>""</f>
        <v/>
      </c>
      <c r="AW17">
        <v>2016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</row>
    <row r="18" spans="1:55" x14ac:dyDescent="0.2">
      <c r="A18">
        <v>1215100620</v>
      </c>
      <c r="B18" t="s">
        <v>76</v>
      </c>
      <c r="C18" s="2">
        <v>-3832</v>
      </c>
      <c r="D18">
        <v>0</v>
      </c>
      <c r="E18">
        <v>0</v>
      </c>
      <c r="F18">
        <v>0</v>
      </c>
      <c r="G18" s="1">
        <v>-3832</v>
      </c>
      <c r="H18">
        <v>0</v>
      </c>
      <c r="I18" s="2">
        <v>-23000</v>
      </c>
      <c r="J18" s="4">
        <f>COUNTIF(גיליון2!A:A,'2016'!A18)</f>
        <v>1</v>
      </c>
      <c r="K18">
        <v>0</v>
      </c>
      <c r="L18">
        <v>0</v>
      </c>
      <c r="M18">
        <v>0</v>
      </c>
      <c r="N18" s="1">
        <v>-23000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111</v>
      </c>
      <c r="X18" t="s">
        <v>77</v>
      </c>
      <c r="Y18">
        <v>0</v>
      </c>
      <c r="Z18" t="str">
        <f>""</f>
        <v/>
      </c>
      <c r="AA18">
        <v>0</v>
      </c>
      <c r="AB18" t="str">
        <f>""</f>
        <v/>
      </c>
      <c r="AC18">
        <v>0</v>
      </c>
      <c r="AD18" t="str">
        <f>""</f>
        <v/>
      </c>
      <c r="AE18">
        <v>0</v>
      </c>
      <c r="AF18" t="str">
        <f>""</f>
        <v/>
      </c>
      <c r="AG18">
        <v>0</v>
      </c>
      <c r="AH18" t="str">
        <f>""</f>
        <v/>
      </c>
      <c r="AI18">
        <v>0</v>
      </c>
      <c r="AJ18" t="str">
        <f>""</f>
        <v/>
      </c>
      <c r="AK18">
        <v>0</v>
      </c>
      <c r="AL18" t="str">
        <f>""</f>
        <v/>
      </c>
      <c r="AM18">
        <v>0</v>
      </c>
      <c r="AN18" t="str">
        <f>""</f>
        <v/>
      </c>
      <c r="AO18">
        <v>0</v>
      </c>
      <c r="AP18" t="str">
        <f>""</f>
        <v/>
      </c>
      <c r="AQ18">
        <v>0</v>
      </c>
      <c r="AR18" t="str">
        <f>""</f>
        <v/>
      </c>
      <c r="AS18" t="s">
        <v>56</v>
      </c>
      <c r="AT18" t="s">
        <v>57</v>
      </c>
      <c r="AU18">
        <v>0</v>
      </c>
      <c r="AV18" t="str">
        <f>""</f>
        <v/>
      </c>
      <c r="AW18">
        <v>2016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</row>
    <row r="19" spans="1:55" x14ac:dyDescent="0.2">
      <c r="A19">
        <v>1221000970</v>
      </c>
      <c r="B19" t="s">
        <v>78</v>
      </c>
      <c r="C19" s="2">
        <v>-78268</v>
      </c>
      <c r="D19">
        <v>0</v>
      </c>
      <c r="E19">
        <v>0</v>
      </c>
      <c r="F19">
        <v>0</v>
      </c>
      <c r="G19" s="1">
        <v>-78268</v>
      </c>
      <c r="H19">
        <v>0</v>
      </c>
      <c r="I19" s="2">
        <v>-469800</v>
      </c>
      <c r="J19" s="4">
        <f>COUNTIF(גיליון2!A:A,'2016'!A19)</f>
        <v>1</v>
      </c>
      <c r="K19">
        <v>0</v>
      </c>
      <c r="L19">
        <v>0</v>
      </c>
      <c r="M19">
        <v>0</v>
      </c>
      <c r="N19" s="1">
        <v>-469800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 t="str">
        <f>""</f>
        <v/>
      </c>
      <c r="Y19">
        <v>0</v>
      </c>
      <c r="Z19" t="str">
        <f>""</f>
        <v/>
      </c>
      <c r="AA19">
        <v>0</v>
      </c>
      <c r="AB19" t="str">
        <f>""</f>
        <v/>
      </c>
      <c r="AC19">
        <v>0</v>
      </c>
      <c r="AD19" t="str">
        <f>""</f>
        <v/>
      </c>
      <c r="AE19">
        <v>0</v>
      </c>
      <c r="AF19" t="str">
        <f>""</f>
        <v/>
      </c>
      <c r="AG19">
        <v>0</v>
      </c>
      <c r="AH19" t="str">
        <f>""</f>
        <v/>
      </c>
      <c r="AI19">
        <v>0</v>
      </c>
      <c r="AJ19" t="str">
        <f>""</f>
        <v/>
      </c>
      <c r="AK19">
        <v>0</v>
      </c>
      <c r="AL19" t="str">
        <f>""</f>
        <v/>
      </c>
      <c r="AM19">
        <v>0</v>
      </c>
      <c r="AN19" t="str">
        <f>""</f>
        <v/>
      </c>
      <c r="AO19">
        <v>0</v>
      </c>
      <c r="AP19" t="str">
        <f>""</f>
        <v/>
      </c>
      <c r="AQ19">
        <v>0</v>
      </c>
      <c r="AR19" t="str">
        <f>""</f>
        <v/>
      </c>
      <c r="AS19" t="s">
        <v>56</v>
      </c>
      <c r="AT19" t="s">
        <v>57</v>
      </c>
      <c r="AU19">
        <v>0</v>
      </c>
      <c r="AV19" t="str">
        <f>""</f>
        <v/>
      </c>
      <c r="AW19">
        <v>2016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</row>
    <row r="20" spans="1:55" x14ac:dyDescent="0.2">
      <c r="A20">
        <v>1221001970</v>
      </c>
      <c r="B20" t="s">
        <v>79</v>
      </c>
      <c r="C20" s="2">
        <v>-110122</v>
      </c>
      <c r="D20">
        <v>0</v>
      </c>
      <c r="E20">
        <v>0</v>
      </c>
      <c r="F20">
        <v>0</v>
      </c>
      <c r="G20" s="1">
        <v>-110122</v>
      </c>
      <c r="H20">
        <v>0</v>
      </c>
      <c r="I20" s="2">
        <v>-661000</v>
      </c>
      <c r="J20" s="4">
        <f>COUNTIF(גיליון2!A:A,'2016'!A20)</f>
        <v>1</v>
      </c>
      <c r="K20">
        <v>0</v>
      </c>
      <c r="L20">
        <v>0</v>
      </c>
      <c r="M20">
        <v>0</v>
      </c>
      <c r="N20" s="1">
        <v>-661000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 t="str">
        <f>""</f>
        <v/>
      </c>
      <c r="Y20">
        <v>0</v>
      </c>
      <c r="Z20" t="str">
        <f>""</f>
        <v/>
      </c>
      <c r="AA20">
        <v>0</v>
      </c>
      <c r="AB20" t="str">
        <f>""</f>
        <v/>
      </c>
      <c r="AC20">
        <v>0</v>
      </c>
      <c r="AD20" t="str">
        <f>""</f>
        <v/>
      </c>
      <c r="AE20">
        <v>0</v>
      </c>
      <c r="AF20" t="str">
        <f>""</f>
        <v/>
      </c>
      <c r="AG20">
        <v>0</v>
      </c>
      <c r="AH20" t="str">
        <f>""</f>
        <v/>
      </c>
      <c r="AI20">
        <v>0</v>
      </c>
      <c r="AJ20" t="str">
        <f>""</f>
        <v/>
      </c>
      <c r="AK20">
        <v>0</v>
      </c>
      <c r="AL20" t="str">
        <f>""</f>
        <v/>
      </c>
      <c r="AM20">
        <v>0</v>
      </c>
      <c r="AN20" t="str">
        <f>""</f>
        <v/>
      </c>
      <c r="AO20">
        <v>0</v>
      </c>
      <c r="AP20" t="str">
        <f>""</f>
        <v/>
      </c>
      <c r="AQ20">
        <v>0</v>
      </c>
      <c r="AR20" t="str">
        <f>""</f>
        <v/>
      </c>
      <c r="AS20" t="s">
        <v>56</v>
      </c>
      <c r="AT20" t="s">
        <v>57</v>
      </c>
      <c r="AU20">
        <v>0</v>
      </c>
      <c r="AV20" t="str">
        <f>""</f>
        <v/>
      </c>
      <c r="AW20">
        <v>2016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</row>
    <row r="21" spans="1:55" x14ac:dyDescent="0.2">
      <c r="A21">
        <v>1221002970</v>
      </c>
      <c r="B21" t="s">
        <v>80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4">
        <f>COUNTIF(גיליון2!A:A,'2016'!A21)</f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 t="str">
        <f>""</f>
        <v/>
      </c>
      <c r="Y21">
        <v>0</v>
      </c>
      <c r="Z21" t="str">
        <f>""</f>
        <v/>
      </c>
      <c r="AA21">
        <v>0</v>
      </c>
      <c r="AB21" t="str">
        <f>""</f>
        <v/>
      </c>
      <c r="AC21">
        <v>0</v>
      </c>
      <c r="AD21" t="str">
        <f>""</f>
        <v/>
      </c>
      <c r="AE21">
        <v>0</v>
      </c>
      <c r="AF21" t="str">
        <f>""</f>
        <v/>
      </c>
      <c r="AG21">
        <v>0</v>
      </c>
      <c r="AH21" t="str">
        <f>""</f>
        <v/>
      </c>
      <c r="AI21">
        <v>0</v>
      </c>
      <c r="AJ21" t="str">
        <f>""</f>
        <v/>
      </c>
      <c r="AK21">
        <v>0</v>
      </c>
      <c r="AL21" t="str">
        <f>""</f>
        <v/>
      </c>
      <c r="AM21">
        <v>0</v>
      </c>
      <c r="AN21" t="str">
        <f>""</f>
        <v/>
      </c>
      <c r="AO21">
        <v>0</v>
      </c>
      <c r="AP21" t="str">
        <f>""</f>
        <v/>
      </c>
      <c r="AQ21">
        <v>0</v>
      </c>
      <c r="AR21" t="str">
        <f>""</f>
        <v/>
      </c>
      <c r="AS21" t="s">
        <v>56</v>
      </c>
      <c r="AT21" t="s">
        <v>57</v>
      </c>
      <c r="AU21">
        <v>0</v>
      </c>
      <c r="AV21" t="str">
        <f>""</f>
        <v/>
      </c>
      <c r="AW21">
        <v>2016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</row>
    <row r="22" spans="1:55" x14ac:dyDescent="0.2">
      <c r="A22">
        <v>1221003970</v>
      </c>
      <c r="B22" t="s">
        <v>81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4">
        <f>COUNTIF(גיליון2!A:A,'2016'!A22)</f>
        <v>1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 t="str">
        <f>""</f>
        <v/>
      </c>
      <c r="Y22">
        <v>0</v>
      </c>
      <c r="Z22" t="str">
        <f>""</f>
        <v/>
      </c>
      <c r="AA22">
        <v>0</v>
      </c>
      <c r="AB22" t="str">
        <f>""</f>
        <v/>
      </c>
      <c r="AC22">
        <v>0</v>
      </c>
      <c r="AD22" t="str">
        <f>""</f>
        <v/>
      </c>
      <c r="AE22">
        <v>0</v>
      </c>
      <c r="AF22" t="str">
        <f>""</f>
        <v/>
      </c>
      <c r="AG22">
        <v>0</v>
      </c>
      <c r="AH22" t="str">
        <f>""</f>
        <v/>
      </c>
      <c r="AI22">
        <v>0</v>
      </c>
      <c r="AJ22" t="str">
        <f>""</f>
        <v/>
      </c>
      <c r="AK22">
        <v>0</v>
      </c>
      <c r="AL22" t="str">
        <f>""</f>
        <v/>
      </c>
      <c r="AM22">
        <v>0</v>
      </c>
      <c r="AN22" t="str">
        <f>""</f>
        <v/>
      </c>
      <c r="AO22">
        <v>0</v>
      </c>
      <c r="AP22" t="str">
        <f>""</f>
        <v/>
      </c>
      <c r="AQ22">
        <v>0</v>
      </c>
      <c r="AR22" t="str">
        <f>""</f>
        <v/>
      </c>
      <c r="AS22" t="s">
        <v>56</v>
      </c>
      <c r="AT22" t="s">
        <v>57</v>
      </c>
      <c r="AU22">
        <v>0</v>
      </c>
      <c r="AV22" t="str">
        <f>""</f>
        <v/>
      </c>
      <c r="AW22">
        <v>2016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</row>
    <row r="23" spans="1:55" x14ac:dyDescent="0.2">
      <c r="A23">
        <v>1244000990</v>
      </c>
      <c r="B23" t="s">
        <v>82</v>
      </c>
      <c r="C23" s="2">
        <v>-13328</v>
      </c>
      <c r="D23">
        <v>0</v>
      </c>
      <c r="E23">
        <v>0</v>
      </c>
      <c r="F23">
        <v>0</v>
      </c>
      <c r="G23" s="1">
        <v>-13328</v>
      </c>
      <c r="H23">
        <v>0</v>
      </c>
      <c r="I23" s="2">
        <v>-80000</v>
      </c>
      <c r="J23" s="4">
        <f>COUNTIF(גיליון2!A:A,'2016'!A23)</f>
        <v>1</v>
      </c>
      <c r="K23">
        <v>0</v>
      </c>
      <c r="L23">
        <v>0</v>
      </c>
      <c r="M23">
        <v>0</v>
      </c>
      <c r="N23" s="1">
        <v>-80000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141</v>
      </c>
      <c r="X23" t="s">
        <v>83</v>
      </c>
      <c r="Y23">
        <v>0</v>
      </c>
      <c r="Z23" t="str">
        <f>""</f>
        <v/>
      </c>
      <c r="AA23">
        <v>0</v>
      </c>
      <c r="AB23" t="str">
        <f>""</f>
        <v/>
      </c>
      <c r="AC23">
        <v>0</v>
      </c>
      <c r="AD23" t="str">
        <f>""</f>
        <v/>
      </c>
      <c r="AE23">
        <v>0</v>
      </c>
      <c r="AF23" t="str">
        <f>""</f>
        <v/>
      </c>
      <c r="AG23">
        <v>0</v>
      </c>
      <c r="AH23" t="str">
        <f>""</f>
        <v/>
      </c>
      <c r="AI23">
        <v>0</v>
      </c>
      <c r="AJ23" t="str">
        <f>""</f>
        <v/>
      </c>
      <c r="AK23">
        <v>0</v>
      </c>
      <c r="AL23" t="str">
        <f>""</f>
        <v/>
      </c>
      <c r="AM23">
        <v>0</v>
      </c>
      <c r="AN23" t="str">
        <f>""</f>
        <v/>
      </c>
      <c r="AO23">
        <v>0</v>
      </c>
      <c r="AP23" t="str">
        <f>""</f>
        <v/>
      </c>
      <c r="AQ23">
        <v>0</v>
      </c>
      <c r="AR23" t="str">
        <f>""</f>
        <v/>
      </c>
      <c r="AS23" t="s">
        <v>56</v>
      </c>
      <c r="AT23" t="s">
        <v>57</v>
      </c>
      <c r="AU23">
        <v>0</v>
      </c>
      <c r="AV23" t="str">
        <f>""</f>
        <v/>
      </c>
      <c r="AW23">
        <v>2016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</row>
    <row r="24" spans="1:55" x14ac:dyDescent="0.2">
      <c r="A24">
        <v>1244400290</v>
      </c>
      <c r="B24" t="s">
        <v>84</v>
      </c>
      <c r="C24" s="2">
        <v>-41650</v>
      </c>
      <c r="D24" s="1">
        <v>-14078.9</v>
      </c>
      <c r="E24">
        <v>0</v>
      </c>
      <c r="F24" s="1">
        <v>-14078.9</v>
      </c>
      <c r="G24" s="1">
        <v>-27571.1</v>
      </c>
      <c r="H24">
        <v>33.799999999999997</v>
      </c>
      <c r="I24" s="2">
        <v>-250000</v>
      </c>
      <c r="J24" s="4">
        <f>COUNTIF(גיליון2!A:A,'2016'!A24)</f>
        <v>1</v>
      </c>
      <c r="K24" s="1">
        <v>-14078.9</v>
      </c>
      <c r="L24">
        <v>0</v>
      </c>
      <c r="M24" s="1">
        <v>-14078.9</v>
      </c>
      <c r="N24" s="1">
        <v>-235921.1</v>
      </c>
      <c r="O24">
        <v>5.63</v>
      </c>
      <c r="P24">
        <v>0</v>
      </c>
      <c r="Q24">
        <v>0</v>
      </c>
      <c r="R24">
        <v>0</v>
      </c>
      <c r="S24">
        <v>0</v>
      </c>
      <c r="T24" s="1">
        <v>14078.9</v>
      </c>
      <c r="U24">
        <v>0</v>
      </c>
      <c r="V24" s="1">
        <v>14078.9</v>
      </c>
      <c r="W24">
        <v>141</v>
      </c>
      <c r="X24" t="s">
        <v>83</v>
      </c>
      <c r="Y24">
        <v>0</v>
      </c>
      <c r="Z24" t="str">
        <f>""</f>
        <v/>
      </c>
      <c r="AA24">
        <v>0</v>
      </c>
      <c r="AB24" t="str">
        <f>""</f>
        <v/>
      </c>
      <c r="AC24">
        <v>0</v>
      </c>
      <c r="AD24" t="str">
        <f>""</f>
        <v/>
      </c>
      <c r="AE24">
        <v>0</v>
      </c>
      <c r="AF24" t="str">
        <f>""</f>
        <v/>
      </c>
      <c r="AG24">
        <v>0</v>
      </c>
      <c r="AH24" t="str">
        <f>""</f>
        <v/>
      </c>
      <c r="AI24">
        <v>0</v>
      </c>
      <c r="AJ24" t="str">
        <f>""</f>
        <v/>
      </c>
      <c r="AK24">
        <v>0</v>
      </c>
      <c r="AL24" t="str">
        <f>""</f>
        <v/>
      </c>
      <c r="AM24">
        <v>0</v>
      </c>
      <c r="AN24" t="str">
        <f>""</f>
        <v/>
      </c>
      <c r="AO24">
        <v>0</v>
      </c>
      <c r="AP24" t="str">
        <f>""</f>
        <v/>
      </c>
      <c r="AQ24">
        <v>0</v>
      </c>
      <c r="AR24" t="str">
        <f>""</f>
        <v/>
      </c>
      <c r="AS24" t="s">
        <v>56</v>
      </c>
      <c r="AT24" t="s">
        <v>57</v>
      </c>
      <c r="AU24">
        <v>0</v>
      </c>
      <c r="AV24" t="str">
        <f>""</f>
        <v/>
      </c>
      <c r="AW24">
        <v>2016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</row>
    <row r="25" spans="1:55" x14ac:dyDescent="0.2">
      <c r="A25">
        <v>1262000210</v>
      </c>
      <c r="B25" t="s">
        <v>85</v>
      </c>
      <c r="C25">
        <v>0</v>
      </c>
      <c r="D25" s="1">
        <v>-61033.74</v>
      </c>
      <c r="E25">
        <v>0</v>
      </c>
      <c r="F25" s="1">
        <v>-61033.74</v>
      </c>
      <c r="G25" s="1">
        <v>61033.74</v>
      </c>
      <c r="H25">
        <v>0</v>
      </c>
      <c r="I25">
        <v>0</v>
      </c>
      <c r="J25" s="4">
        <f>COUNTIF(גיליון2!A:A,'2016'!A25)</f>
        <v>1</v>
      </c>
      <c r="K25" s="1">
        <v>-61033.74</v>
      </c>
      <c r="L25">
        <v>0</v>
      </c>
      <c r="M25" s="1">
        <v>-61033.74</v>
      </c>
      <c r="N25" s="1">
        <v>61033.74</v>
      </c>
      <c r="O25">
        <v>0</v>
      </c>
      <c r="P25">
        <v>0</v>
      </c>
      <c r="Q25">
        <v>0</v>
      </c>
      <c r="R25">
        <v>0</v>
      </c>
      <c r="S25">
        <v>0</v>
      </c>
      <c r="T25" s="1">
        <v>61033.74</v>
      </c>
      <c r="U25">
        <v>0</v>
      </c>
      <c r="V25" s="1">
        <v>61033.74</v>
      </c>
      <c r="W25">
        <v>211</v>
      </c>
      <c r="X25" t="s">
        <v>86</v>
      </c>
      <c r="Y25">
        <v>0</v>
      </c>
      <c r="Z25" t="str">
        <f>""</f>
        <v/>
      </c>
      <c r="AA25">
        <v>0</v>
      </c>
      <c r="AB25" t="str">
        <f>""</f>
        <v/>
      </c>
      <c r="AC25">
        <v>0</v>
      </c>
      <c r="AD25" t="str">
        <f>""</f>
        <v/>
      </c>
      <c r="AE25">
        <v>0</v>
      </c>
      <c r="AF25" t="str">
        <f>""</f>
        <v/>
      </c>
      <c r="AG25">
        <v>0</v>
      </c>
      <c r="AH25" t="str">
        <f>""</f>
        <v/>
      </c>
      <c r="AI25">
        <v>0</v>
      </c>
      <c r="AJ25" t="str">
        <f>""</f>
        <v/>
      </c>
      <c r="AK25">
        <v>0</v>
      </c>
      <c r="AL25" t="str">
        <f>""</f>
        <v/>
      </c>
      <c r="AM25">
        <v>0</v>
      </c>
      <c r="AN25" t="str">
        <f>""</f>
        <v/>
      </c>
      <c r="AO25">
        <v>0</v>
      </c>
      <c r="AP25" t="str">
        <f>""</f>
        <v/>
      </c>
      <c r="AQ25">
        <v>0</v>
      </c>
      <c r="AR25" t="str">
        <f>""</f>
        <v/>
      </c>
      <c r="AS25" t="s">
        <v>56</v>
      </c>
      <c r="AT25" t="s">
        <v>57</v>
      </c>
      <c r="AU25">
        <v>0</v>
      </c>
      <c r="AV25" t="str">
        <f>""</f>
        <v/>
      </c>
      <c r="AW25">
        <v>2016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</row>
    <row r="26" spans="1:55" x14ac:dyDescent="0.2">
      <c r="A26">
        <v>1262000290</v>
      </c>
      <c r="B26" t="s">
        <v>87</v>
      </c>
      <c r="C26" s="2">
        <v>-78302</v>
      </c>
      <c r="D26" s="1">
        <v>-28629.599999999999</v>
      </c>
      <c r="E26">
        <v>0</v>
      </c>
      <c r="F26" s="1">
        <v>-28629.599999999999</v>
      </c>
      <c r="G26" s="1">
        <v>-49672.4</v>
      </c>
      <c r="H26">
        <v>36.56</v>
      </c>
      <c r="I26" s="2">
        <v>-470000</v>
      </c>
      <c r="J26" s="4">
        <f>COUNTIF(גיליון2!A:A,'2016'!A26)</f>
        <v>1</v>
      </c>
      <c r="K26" s="1">
        <v>-28629.599999999999</v>
      </c>
      <c r="L26">
        <v>0</v>
      </c>
      <c r="M26" s="1">
        <v>-28629.599999999999</v>
      </c>
      <c r="N26" s="1">
        <v>-441370.4</v>
      </c>
      <c r="O26">
        <v>6.09</v>
      </c>
      <c r="P26">
        <v>0</v>
      </c>
      <c r="Q26">
        <v>0</v>
      </c>
      <c r="R26">
        <v>0</v>
      </c>
      <c r="S26">
        <v>0</v>
      </c>
      <c r="T26" s="1">
        <v>28629.599999999999</v>
      </c>
      <c r="U26">
        <v>0</v>
      </c>
      <c r="V26" s="1">
        <v>28629.599999999999</v>
      </c>
      <c r="W26">
        <v>211</v>
      </c>
      <c r="X26" t="s">
        <v>86</v>
      </c>
      <c r="Y26">
        <v>0</v>
      </c>
      <c r="Z26" t="str">
        <f>""</f>
        <v/>
      </c>
      <c r="AA26">
        <v>0</v>
      </c>
      <c r="AB26" t="str">
        <f>""</f>
        <v/>
      </c>
      <c r="AC26">
        <v>0</v>
      </c>
      <c r="AD26" t="str">
        <f>""</f>
        <v/>
      </c>
      <c r="AE26">
        <v>0</v>
      </c>
      <c r="AF26" t="str">
        <f>""</f>
        <v/>
      </c>
      <c r="AG26">
        <v>0</v>
      </c>
      <c r="AH26" t="str">
        <f>""</f>
        <v/>
      </c>
      <c r="AI26">
        <v>0</v>
      </c>
      <c r="AJ26" t="str">
        <f>""</f>
        <v/>
      </c>
      <c r="AK26">
        <v>0</v>
      </c>
      <c r="AL26" t="str">
        <f>""</f>
        <v/>
      </c>
      <c r="AM26">
        <v>0</v>
      </c>
      <c r="AN26" t="str">
        <f>""</f>
        <v/>
      </c>
      <c r="AO26">
        <v>0</v>
      </c>
      <c r="AP26" t="str">
        <f>""</f>
        <v/>
      </c>
      <c r="AQ26">
        <v>0</v>
      </c>
      <c r="AR26" t="str">
        <f>""</f>
        <v/>
      </c>
      <c r="AS26" t="s">
        <v>56</v>
      </c>
      <c r="AT26" t="s">
        <v>57</v>
      </c>
      <c r="AU26">
        <v>0</v>
      </c>
      <c r="AV26" t="str">
        <f>""</f>
        <v/>
      </c>
      <c r="AW26">
        <v>2016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</row>
    <row r="27" spans="1:55" x14ac:dyDescent="0.2">
      <c r="A27">
        <v>1269000210</v>
      </c>
      <c r="B27" t="s">
        <v>88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 s="4">
        <f>COUNTIF(גיליון2!A:A,'2016'!A27)</f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211</v>
      </c>
      <c r="X27" t="s">
        <v>86</v>
      </c>
      <c r="Y27">
        <v>0</v>
      </c>
      <c r="Z27" t="str">
        <f>""</f>
        <v/>
      </c>
      <c r="AA27">
        <v>0</v>
      </c>
      <c r="AB27" t="str">
        <f>""</f>
        <v/>
      </c>
      <c r="AC27">
        <v>0</v>
      </c>
      <c r="AD27" t="str">
        <f>""</f>
        <v/>
      </c>
      <c r="AE27">
        <v>0</v>
      </c>
      <c r="AF27" t="str">
        <f>""</f>
        <v/>
      </c>
      <c r="AG27">
        <v>0</v>
      </c>
      <c r="AH27" t="str">
        <f>""</f>
        <v/>
      </c>
      <c r="AI27">
        <v>0</v>
      </c>
      <c r="AJ27" t="str">
        <f>""</f>
        <v/>
      </c>
      <c r="AK27">
        <v>0</v>
      </c>
      <c r="AL27" t="str">
        <f>""</f>
        <v/>
      </c>
      <c r="AM27">
        <v>0</v>
      </c>
      <c r="AN27" t="str">
        <f>""</f>
        <v/>
      </c>
      <c r="AO27">
        <v>0</v>
      </c>
      <c r="AP27" t="str">
        <f>""</f>
        <v/>
      </c>
      <c r="AQ27">
        <v>0</v>
      </c>
      <c r="AR27" t="str">
        <f>""</f>
        <v/>
      </c>
      <c r="AS27" t="s">
        <v>56</v>
      </c>
      <c r="AT27" t="s">
        <v>57</v>
      </c>
      <c r="AU27">
        <v>0</v>
      </c>
      <c r="AV27" t="str">
        <f>""</f>
        <v/>
      </c>
      <c r="AW27">
        <v>2016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</row>
    <row r="28" spans="1:55" x14ac:dyDescent="0.2">
      <c r="A28">
        <v>1269000662</v>
      </c>
      <c r="B28" t="s">
        <v>89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 s="4">
        <f>COUNTIF(גיליון2!A:A,'2016'!A28)</f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211</v>
      </c>
      <c r="X28" t="s">
        <v>86</v>
      </c>
      <c r="Y28">
        <v>0</v>
      </c>
      <c r="Z28" t="str">
        <f>""</f>
        <v/>
      </c>
      <c r="AA28">
        <v>0</v>
      </c>
      <c r="AB28" t="str">
        <f>""</f>
        <v/>
      </c>
      <c r="AC28">
        <v>0</v>
      </c>
      <c r="AD28" t="str">
        <f>""</f>
        <v/>
      </c>
      <c r="AE28">
        <v>0</v>
      </c>
      <c r="AF28" t="str">
        <f>""</f>
        <v/>
      </c>
      <c r="AG28">
        <v>0</v>
      </c>
      <c r="AH28" t="str">
        <f>""</f>
        <v/>
      </c>
      <c r="AI28">
        <v>0</v>
      </c>
      <c r="AJ28" t="str">
        <f>""</f>
        <v/>
      </c>
      <c r="AK28">
        <v>0</v>
      </c>
      <c r="AL28" t="str">
        <f>""</f>
        <v/>
      </c>
      <c r="AM28">
        <v>0</v>
      </c>
      <c r="AN28" t="str">
        <f>""</f>
        <v/>
      </c>
      <c r="AO28">
        <v>0</v>
      </c>
      <c r="AP28" t="str">
        <f>""</f>
        <v/>
      </c>
      <c r="AQ28">
        <v>0</v>
      </c>
      <c r="AR28" t="str">
        <f>""</f>
        <v/>
      </c>
      <c r="AS28" t="s">
        <v>56</v>
      </c>
      <c r="AT28" t="s">
        <v>57</v>
      </c>
      <c r="AU28">
        <v>0</v>
      </c>
      <c r="AV28" t="str">
        <f>""</f>
        <v/>
      </c>
      <c r="AW28">
        <v>2016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</row>
    <row r="29" spans="1:55" x14ac:dyDescent="0.2">
      <c r="A29">
        <v>1269000790</v>
      </c>
      <c r="B29" t="s">
        <v>90</v>
      </c>
      <c r="C29" s="2">
        <v>-49980</v>
      </c>
      <c r="D29" s="1">
        <v>-17119.259999999998</v>
      </c>
      <c r="E29">
        <v>0</v>
      </c>
      <c r="F29" s="1">
        <v>-17119.259999999998</v>
      </c>
      <c r="G29" s="1">
        <v>-32860.74</v>
      </c>
      <c r="H29">
        <v>34.25</v>
      </c>
      <c r="I29" s="2">
        <v>-300000</v>
      </c>
      <c r="J29" s="4">
        <f>COUNTIF(גיליון2!A:A,'2016'!A29)</f>
        <v>1</v>
      </c>
      <c r="K29" s="1">
        <v>-17119.259999999998</v>
      </c>
      <c r="L29">
        <v>0</v>
      </c>
      <c r="M29" s="1">
        <v>-17119.259999999998</v>
      </c>
      <c r="N29" s="1">
        <v>-282880.74</v>
      </c>
      <c r="O29">
        <v>5.7</v>
      </c>
      <c r="P29">
        <v>0</v>
      </c>
      <c r="Q29">
        <v>0</v>
      </c>
      <c r="R29">
        <v>0</v>
      </c>
      <c r="S29">
        <v>0</v>
      </c>
      <c r="T29" s="1">
        <v>17119.259999999998</v>
      </c>
      <c r="U29">
        <v>0</v>
      </c>
      <c r="V29" s="1">
        <v>17119.259999999998</v>
      </c>
      <c r="W29">
        <v>211</v>
      </c>
      <c r="X29" t="s">
        <v>86</v>
      </c>
      <c r="Y29">
        <v>0</v>
      </c>
      <c r="Z29" t="str">
        <f>""</f>
        <v/>
      </c>
      <c r="AA29">
        <v>0</v>
      </c>
      <c r="AB29" t="str">
        <f>""</f>
        <v/>
      </c>
      <c r="AC29">
        <v>0</v>
      </c>
      <c r="AD29" t="str">
        <f>""</f>
        <v/>
      </c>
      <c r="AE29">
        <v>0</v>
      </c>
      <c r="AF29" t="str">
        <f>""</f>
        <v/>
      </c>
      <c r="AG29">
        <v>0</v>
      </c>
      <c r="AH29" t="str">
        <f>""</f>
        <v/>
      </c>
      <c r="AI29">
        <v>0</v>
      </c>
      <c r="AJ29" t="str">
        <f>""</f>
        <v/>
      </c>
      <c r="AK29">
        <v>0</v>
      </c>
      <c r="AL29" t="str">
        <f>""</f>
        <v/>
      </c>
      <c r="AM29">
        <v>0</v>
      </c>
      <c r="AN29" t="str">
        <f>""</f>
        <v/>
      </c>
      <c r="AO29">
        <v>0</v>
      </c>
      <c r="AP29" t="str">
        <f>""</f>
        <v/>
      </c>
      <c r="AQ29">
        <v>0</v>
      </c>
      <c r="AR29" t="str">
        <f>""</f>
        <v/>
      </c>
      <c r="AS29" t="s">
        <v>56</v>
      </c>
      <c r="AT29" t="s">
        <v>57</v>
      </c>
      <c r="AU29">
        <v>0</v>
      </c>
      <c r="AV29" t="str">
        <f>""</f>
        <v/>
      </c>
      <c r="AW29">
        <v>2016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</row>
    <row r="30" spans="1:55" x14ac:dyDescent="0.2">
      <c r="A30">
        <v>1282000690</v>
      </c>
      <c r="B30" t="s">
        <v>91</v>
      </c>
      <c r="C30" s="2">
        <v>-1000</v>
      </c>
      <c r="D30">
        <v>0</v>
      </c>
      <c r="E30">
        <v>0</v>
      </c>
      <c r="F30">
        <v>0</v>
      </c>
      <c r="G30" s="1">
        <v>-1000</v>
      </c>
      <c r="H30">
        <v>0</v>
      </c>
      <c r="I30" s="2">
        <v>-6000</v>
      </c>
      <c r="J30" s="4">
        <f>COUNTIF(גיליון2!A:A,'2016'!A30)</f>
        <v>1</v>
      </c>
      <c r="K30">
        <v>0</v>
      </c>
      <c r="L30">
        <v>0</v>
      </c>
      <c r="M30">
        <v>0</v>
      </c>
      <c r="N30" s="1">
        <v>-6000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231</v>
      </c>
      <c r="X30" t="s">
        <v>92</v>
      </c>
      <c r="Y30">
        <v>0</v>
      </c>
      <c r="Z30" t="str">
        <f>""</f>
        <v/>
      </c>
      <c r="AA30">
        <v>0</v>
      </c>
      <c r="AB30" t="str">
        <f>""</f>
        <v/>
      </c>
      <c r="AC30">
        <v>0</v>
      </c>
      <c r="AD30" t="str">
        <f>""</f>
        <v/>
      </c>
      <c r="AE30">
        <v>0</v>
      </c>
      <c r="AF30" t="str">
        <f>""</f>
        <v/>
      </c>
      <c r="AG30">
        <v>0</v>
      </c>
      <c r="AH30" t="str">
        <f>""</f>
        <v/>
      </c>
      <c r="AI30">
        <v>0</v>
      </c>
      <c r="AJ30" t="str">
        <f>""</f>
        <v/>
      </c>
      <c r="AK30">
        <v>0</v>
      </c>
      <c r="AL30" t="str">
        <f>""</f>
        <v/>
      </c>
      <c r="AM30">
        <v>0</v>
      </c>
      <c r="AN30" t="str">
        <f>""</f>
        <v/>
      </c>
      <c r="AO30">
        <v>0</v>
      </c>
      <c r="AP30" t="str">
        <f>""</f>
        <v/>
      </c>
      <c r="AQ30">
        <v>0</v>
      </c>
      <c r="AR30" t="str">
        <f>""</f>
        <v/>
      </c>
      <c r="AS30" t="s">
        <v>56</v>
      </c>
      <c r="AT30" t="s">
        <v>57</v>
      </c>
      <c r="AU30">
        <v>0</v>
      </c>
      <c r="AV30" t="str">
        <f>""</f>
        <v/>
      </c>
      <c r="AW30">
        <v>2016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</row>
    <row r="31" spans="1:55" x14ac:dyDescent="0.2">
      <c r="A31">
        <v>1282000691</v>
      </c>
      <c r="B31" t="s">
        <v>93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 s="4">
        <f>COUNTIF(גיליון2!A:A,'2016'!A31)</f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231</v>
      </c>
      <c r="X31" t="s">
        <v>92</v>
      </c>
      <c r="Y31">
        <v>0</v>
      </c>
      <c r="Z31" t="str">
        <f>""</f>
        <v/>
      </c>
      <c r="AA31">
        <v>0</v>
      </c>
      <c r="AB31" t="str">
        <f>""</f>
        <v/>
      </c>
      <c r="AC31">
        <v>0</v>
      </c>
      <c r="AD31" t="str">
        <f>""</f>
        <v/>
      </c>
      <c r="AE31">
        <v>0</v>
      </c>
      <c r="AF31" t="str">
        <f>""</f>
        <v/>
      </c>
      <c r="AG31">
        <v>0</v>
      </c>
      <c r="AH31" t="str">
        <f>""</f>
        <v/>
      </c>
      <c r="AI31">
        <v>0</v>
      </c>
      <c r="AJ31" t="str">
        <f>""</f>
        <v/>
      </c>
      <c r="AK31">
        <v>0</v>
      </c>
      <c r="AL31" t="str">
        <f>""</f>
        <v/>
      </c>
      <c r="AM31">
        <v>0</v>
      </c>
      <c r="AN31" t="str">
        <f>""</f>
        <v/>
      </c>
      <c r="AO31">
        <v>0</v>
      </c>
      <c r="AP31" t="str">
        <f>""</f>
        <v/>
      </c>
      <c r="AQ31">
        <v>0</v>
      </c>
      <c r="AR31" t="str">
        <f>""</f>
        <v/>
      </c>
      <c r="AS31" t="s">
        <v>56</v>
      </c>
      <c r="AT31" t="s">
        <v>57</v>
      </c>
      <c r="AU31">
        <v>0</v>
      </c>
      <c r="AV31" t="str">
        <f>""</f>
        <v/>
      </c>
      <c r="AW31">
        <v>2016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</row>
    <row r="32" spans="1:55" x14ac:dyDescent="0.2">
      <c r="A32">
        <v>1312003920</v>
      </c>
      <c r="B32" t="s">
        <v>94</v>
      </c>
      <c r="C32" s="2">
        <v>-1166200</v>
      </c>
      <c r="D32" s="1">
        <v>-490201.04</v>
      </c>
      <c r="E32">
        <v>0</v>
      </c>
      <c r="F32" s="1">
        <v>-490201.04</v>
      </c>
      <c r="G32" s="1">
        <v>-675998.96</v>
      </c>
      <c r="H32">
        <v>42.03</v>
      </c>
      <c r="I32" s="2">
        <v>-7000000</v>
      </c>
      <c r="J32" s="4">
        <f>COUNTIF(גיליון2!A:A,'2016'!A32)</f>
        <v>1</v>
      </c>
      <c r="K32" s="1">
        <v>-490201.04</v>
      </c>
      <c r="L32">
        <v>0</v>
      </c>
      <c r="M32" s="1">
        <v>-490201.04</v>
      </c>
      <c r="N32" s="1">
        <v>-6509798.96</v>
      </c>
      <c r="O32">
        <v>7</v>
      </c>
      <c r="P32">
        <v>0</v>
      </c>
      <c r="Q32">
        <v>0</v>
      </c>
      <c r="R32">
        <v>0</v>
      </c>
      <c r="S32">
        <v>0</v>
      </c>
      <c r="T32" s="1">
        <v>490201.04</v>
      </c>
      <c r="U32">
        <v>0</v>
      </c>
      <c r="V32" s="1">
        <v>490201.04</v>
      </c>
      <c r="W32">
        <v>0</v>
      </c>
      <c r="X32" t="str">
        <f>""</f>
        <v/>
      </c>
      <c r="Y32">
        <v>0</v>
      </c>
      <c r="Z32" t="str">
        <f>""</f>
        <v/>
      </c>
      <c r="AA32">
        <v>0</v>
      </c>
      <c r="AB32" t="str">
        <f>""</f>
        <v/>
      </c>
      <c r="AC32">
        <v>0</v>
      </c>
      <c r="AD32" t="str">
        <f>""</f>
        <v/>
      </c>
      <c r="AE32">
        <v>0</v>
      </c>
      <c r="AF32" t="str">
        <f>""</f>
        <v/>
      </c>
      <c r="AG32">
        <v>0</v>
      </c>
      <c r="AH32" t="str">
        <f>""</f>
        <v/>
      </c>
      <c r="AI32">
        <v>0</v>
      </c>
      <c r="AJ32" t="str">
        <f>""</f>
        <v/>
      </c>
      <c r="AK32">
        <v>0</v>
      </c>
      <c r="AL32" t="str">
        <f>""</f>
        <v/>
      </c>
      <c r="AM32">
        <v>0</v>
      </c>
      <c r="AN32" t="str">
        <f>""</f>
        <v/>
      </c>
      <c r="AO32">
        <v>0</v>
      </c>
      <c r="AP32" t="str">
        <f>""</f>
        <v/>
      </c>
      <c r="AQ32">
        <v>0</v>
      </c>
      <c r="AR32" t="str">
        <f>""</f>
        <v/>
      </c>
      <c r="AS32" t="s">
        <v>56</v>
      </c>
      <c r="AT32" t="s">
        <v>57</v>
      </c>
      <c r="AU32">
        <v>0</v>
      </c>
      <c r="AV32" t="str">
        <f>""</f>
        <v/>
      </c>
      <c r="AW32">
        <v>2016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</row>
    <row r="33" spans="1:55" x14ac:dyDescent="0.2">
      <c r="A33">
        <v>1312004920</v>
      </c>
      <c r="B33" t="s">
        <v>95</v>
      </c>
      <c r="C33" s="2">
        <v>-204918</v>
      </c>
      <c r="D33">
        <v>0</v>
      </c>
      <c r="E33">
        <v>0</v>
      </c>
      <c r="F33">
        <v>0</v>
      </c>
      <c r="G33" s="1">
        <v>-204918</v>
      </c>
      <c r="H33">
        <v>0</v>
      </c>
      <c r="I33" s="2">
        <v>-1230000</v>
      </c>
      <c r="J33" s="4">
        <f>COUNTIF(גיליון2!A:A,'2016'!A33)</f>
        <v>1</v>
      </c>
      <c r="K33">
        <v>0</v>
      </c>
      <c r="L33">
        <v>0</v>
      </c>
      <c r="M33">
        <v>0</v>
      </c>
      <c r="N33" s="1">
        <v>-1230000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 t="str">
        <f>""</f>
        <v/>
      </c>
      <c r="Y33">
        <v>0</v>
      </c>
      <c r="Z33" t="str">
        <f>""</f>
        <v/>
      </c>
      <c r="AA33">
        <v>0</v>
      </c>
      <c r="AB33" t="str">
        <f>""</f>
        <v/>
      </c>
      <c r="AC33">
        <v>0</v>
      </c>
      <c r="AD33" t="str">
        <f>""</f>
        <v/>
      </c>
      <c r="AE33">
        <v>0</v>
      </c>
      <c r="AF33" t="str">
        <f>""</f>
        <v/>
      </c>
      <c r="AG33">
        <v>0</v>
      </c>
      <c r="AH33" t="str">
        <f>""</f>
        <v/>
      </c>
      <c r="AI33">
        <v>0</v>
      </c>
      <c r="AJ33" t="str">
        <f>""</f>
        <v/>
      </c>
      <c r="AK33">
        <v>0</v>
      </c>
      <c r="AL33" t="str">
        <f>""</f>
        <v/>
      </c>
      <c r="AM33">
        <v>0</v>
      </c>
      <c r="AN33" t="str">
        <f>""</f>
        <v/>
      </c>
      <c r="AO33">
        <v>0</v>
      </c>
      <c r="AP33" t="str">
        <f>""</f>
        <v/>
      </c>
      <c r="AQ33">
        <v>0</v>
      </c>
      <c r="AR33" t="str">
        <f>""</f>
        <v/>
      </c>
      <c r="AS33" t="s">
        <v>56</v>
      </c>
      <c r="AT33" t="s">
        <v>57</v>
      </c>
      <c r="AU33">
        <v>0</v>
      </c>
      <c r="AV33" t="str">
        <f>""</f>
        <v/>
      </c>
      <c r="AW33">
        <v>2016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</row>
    <row r="34" spans="1:55" x14ac:dyDescent="0.2">
      <c r="A34">
        <v>1312019920</v>
      </c>
      <c r="B34" t="s">
        <v>96</v>
      </c>
      <c r="C34" s="2">
        <v>-516460</v>
      </c>
      <c r="D34" s="1">
        <v>-179654.85</v>
      </c>
      <c r="E34">
        <v>0</v>
      </c>
      <c r="F34" s="1">
        <v>-179654.85</v>
      </c>
      <c r="G34" s="1">
        <v>-336805.15</v>
      </c>
      <c r="H34">
        <v>34.78</v>
      </c>
      <c r="I34" s="2">
        <v>-3100000</v>
      </c>
      <c r="J34" s="4">
        <f>COUNTIF(גיליון2!A:A,'2016'!A34)</f>
        <v>1</v>
      </c>
      <c r="K34" s="1">
        <v>-179654.85</v>
      </c>
      <c r="L34">
        <v>0</v>
      </c>
      <c r="M34" s="1">
        <v>-179654.85</v>
      </c>
      <c r="N34" s="1">
        <v>-2920345.15</v>
      </c>
      <c r="O34">
        <v>5.79</v>
      </c>
      <c r="P34">
        <v>0</v>
      </c>
      <c r="Q34">
        <v>0</v>
      </c>
      <c r="R34">
        <v>0</v>
      </c>
      <c r="S34">
        <v>0</v>
      </c>
      <c r="T34" s="1">
        <v>179654.85</v>
      </c>
      <c r="U34">
        <v>0</v>
      </c>
      <c r="V34" s="1">
        <v>179654.85</v>
      </c>
      <c r="W34">
        <v>0</v>
      </c>
      <c r="X34" t="str">
        <f>""</f>
        <v/>
      </c>
      <c r="Y34">
        <v>0</v>
      </c>
      <c r="Z34" t="str">
        <f>""</f>
        <v/>
      </c>
      <c r="AA34">
        <v>0</v>
      </c>
      <c r="AB34" t="str">
        <f>""</f>
        <v/>
      </c>
      <c r="AC34">
        <v>0</v>
      </c>
      <c r="AD34" t="str">
        <f>""</f>
        <v/>
      </c>
      <c r="AE34">
        <v>0</v>
      </c>
      <c r="AF34" t="str">
        <f>""</f>
        <v/>
      </c>
      <c r="AG34">
        <v>0</v>
      </c>
      <c r="AH34" t="str">
        <f>""</f>
        <v/>
      </c>
      <c r="AI34">
        <v>0</v>
      </c>
      <c r="AJ34" t="str">
        <f>""</f>
        <v/>
      </c>
      <c r="AK34">
        <v>0</v>
      </c>
      <c r="AL34" t="str">
        <f>""</f>
        <v/>
      </c>
      <c r="AM34">
        <v>0</v>
      </c>
      <c r="AN34" t="str">
        <f>""</f>
        <v/>
      </c>
      <c r="AO34">
        <v>0</v>
      </c>
      <c r="AP34" t="str">
        <f>""</f>
        <v/>
      </c>
      <c r="AQ34">
        <v>0</v>
      </c>
      <c r="AR34" t="str">
        <f>""</f>
        <v/>
      </c>
      <c r="AS34" t="s">
        <v>56</v>
      </c>
      <c r="AT34" t="s">
        <v>57</v>
      </c>
      <c r="AU34">
        <v>0</v>
      </c>
      <c r="AV34" t="str">
        <f>""</f>
        <v/>
      </c>
      <c r="AW34">
        <v>2016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</row>
    <row r="35" spans="1:55" x14ac:dyDescent="0.2">
      <c r="A35">
        <v>1312033920</v>
      </c>
      <c r="B35" t="s">
        <v>97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 s="4">
        <f>COUNTIF(גיליון2!A:A,'2016'!A35)</f>
        <v>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 t="str">
        <f>""</f>
        <v/>
      </c>
      <c r="Y35">
        <v>0</v>
      </c>
      <c r="Z35" t="str">
        <f>""</f>
        <v/>
      </c>
      <c r="AA35">
        <v>0</v>
      </c>
      <c r="AB35" t="str">
        <f>""</f>
        <v/>
      </c>
      <c r="AC35">
        <v>0</v>
      </c>
      <c r="AD35" t="str">
        <f>""</f>
        <v/>
      </c>
      <c r="AE35">
        <v>0</v>
      </c>
      <c r="AF35" t="str">
        <f>""</f>
        <v/>
      </c>
      <c r="AG35">
        <v>0</v>
      </c>
      <c r="AH35" t="str">
        <f>""</f>
        <v/>
      </c>
      <c r="AI35">
        <v>0</v>
      </c>
      <c r="AJ35" t="str">
        <f>""</f>
        <v/>
      </c>
      <c r="AK35">
        <v>0</v>
      </c>
      <c r="AL35" t="str">
        <f>""</f>
        <v/>
      </c>
      <c r="AM35">
        <v>0</v>
      </c>
      <c r="AN35" t="str">
        <f>""</f>
        <v/>
      </c>
      <c r="AO35">
        <v>0</v>
      </c>
      <c r="AP35" t="str">
        <f>""</f>
        <v/>
      </c>
      <c r="AQ35">
        <v>0</v>
      </c>
      <c r="AR35" t="str">
        <f>""</f>
        <v/>
      </c>
      <c r="AS35" t="s">
        <v>56</v>
      </c>
      <c r="AT35" t="s">
        <v>57</v>
      </c>
      <c r="AU35">
        <v>0</v>
      </c>
      <c r="AV35" t="str">
        <f>""</f>
        <v/>
      </c>
      <c r="AW35">
        <v>2016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</row>
    <row r="36" spans="1:55" x14ac:dyDescent="0.2">
      <c r="A36">
        <v>1312157920</v>
      </c>
      <c r="B36" t="s">
        <v>98</v>
      </c>
      <c r="C36" s="2">
        <v>-9996</v>
      </c>
      <c r="D36">
        <v>0</v>
      </c>
      <c r="E36">
        <v>0</v>
      </c>
      <c r="F36">
        <v>0</v>
      </c>
      <c r="G36" s="1">
        <v>-9996</v>
      </c>
      <c r="H36">
        <v>0</v>
      </c>
      <c r="I36" s="2">
        <v>-60000</v>
      </c>
      <c r="J36" s="4">
        <f>COUNTIF(גיליון2!A:A,'2016'!A36)</f>
        <v>1</v>
      </c>
      <c r="K36">
        <v>0</v>
      </c>
      <c r="L36">
        <v>0</v>
      </c>
      <c r="M36">
        <v>0</v>
      </c>
      <c r="N36" s="1">
        <v>-60000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 t="str">
        <f>""</f>
        <v/>
      </c>
      <c r="Y36">
        <v>0</v>
      </c>
      <c r="Z36" t="str">
        <f>""</f>
        <v/>
      </c>
      <c r="AA36">
        <v>0</v>
      </c>
      <c r="AB36" t="str">
        <f>""</f>
        <v/>
      </c>
      <c r="AC36">
        <v>0</v>
      </c>
      <c r="AD36" t="str">
        <f>""</f>
        <v/>
      </c>
      <c r="AE36">
        <v>0</v>
      </c>
      <c r="AF36" t="str">
        <f>""</f>
        <v/>
      </c>
      <c r="AG36">
        <v>0</v>
      </c>
      <c r="AH36" t="str">
        <f>""</f>
        <v/>
      </c>
      <c r="AI36">
        <v>0</v>
      </c>
      <c r="AJ36" t="str">
        <f>""</f>
        <v/>
      </c>
      <c r="AK36">
        <v>0</v>
      </c>
      <c r="AL36" t="str">
        <f>""</f>
        <v/>
      </c>
      <c r="AM36">
        <v>0</v>
      </c>
      <c r="AN36" t="str">
        <f>""</f>
        <v/>
      </c>
      <c r="AO36">
        <v>0</v>
      </c>
      <c r="AP36" t="str">
        <f>""</f>
        <v/>
      </c>
      <c r="AQ36">
        <v>0</v>
      </c>
      <c r="AR36" t="str">
        <f>""</f>
        <v/>
      </c>
      <c r="AS36" t="s">
        <v>56</v>
      </c>
      <c r="AT36" t="s">
        <v>57</v>
      </c>
      <c r="AU36">
        <v>0</v>
      </c>
      <c r="AV36" t="str">
        <f>""</f>
        <v/>
      </c>
      <c r="AW36">
        <v>2016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</row>
    <row r="37" spans="1:55" x14ac:dyDescent="0.2">
      <c r="A37">
        <v>1312158920</v>
      </c>
      <c r="B37" t="s">
        <v>99</v>
      </c>
      <c r="C37" s="2">
        <v>-46648</v>
      </c>
      <c r="D37" s="1">
        <v>-21031.68</v>
      </c>
      <c r="E37">
        <v>0</v>
      </c>
      <c r="F37" s="1">
        <v>-21031.68</v>
      </c>
      <c r="G37" s="1">
        <v>-25616.32</v>
      </c>
      <c r="H37">
        <v>45.08</v>
      </c>
      <c r="I37" s="2">
        <v>-280000</v>
      </c>
      <c r="J37" s="4">
        <f>COUNTIF(גיליון2!A:A,'2016'!A37)</f>
        <v>1</v>
      </c>
      <c r="K37" s="1">
        <v>-21031.68</v>
      </c>
      <c r="L37">
        <v>0</v>
      </c>
      <c r="M37" s="1">
        <v>-21031.68</v>
      </c>
      <c r="N37" s="1">
        <v>-258968.32000000001</v>
      </c>
      <c r="O37">
        <v>7.51</v>
      </c>
      <c r="P37">
        <v>0</v>
      </c>
      <c r="Q37">
        <v>0</v>
      </c>
      <c r="R37">
        <v>0</v>
      </c>
      <c r="S37">
        <v>0</v>
      </c>
      <c r="T37" s="1">
        <v>21031.68</v>
      </c>
      <c r="U37">
        <v>0</v>
      </c>
      <c r="V37" s="1">
        <v>21031.68</v>
      </c>
      <c r="W37">
        <v>0</v>
      </c>
      <c r="X37" t="str">
        <f>""</f>
        <v/>
      </c>
      <c r="Y37">
        <v>0</v>
      </c>
      <c r="Z37" t="str">
        <f>""</f>
        <v/>
      </c>
      <c r="AA37">
        <v>0</v>
      </c>
      <c r="AB37" t="str">
        <f>""</f>
        <v/>
      </c>
      <c r="AC37">
        <v>0</v>
      </c>
      <c r="AD37" t="str">
        <f>""</f>
        <v/>
      </c>
      <c r="AE37">
        <v>0</v>
      </c>
      <c r="AF37" t="str">
        <f>""</f>
        <v/>
      </c>
      <c r="AG37">
        <v>0</v>
      </c>
      <c r="AH37" t="str">
        <f>""</f>
        <v/>
      </c>
      <c r="AI37">
        <v>0</v>
      </c>
      <c r="AJ37" t="str">
        <f>""</f>
        <v/>
      </c>
      <c r="AK37">
        <v>0</v>
      </c>
      <c r="AL37" t="str">
        <f>""</f>
        <v/>
      </c>
      <c r="AM37">
        <v>0</v>
      </c>
      <c r="AN37" t="str">
        <f>""</f>
        <v/>
      </c>
      <c r="AO37">
        <v>0</v>
      </c>
      <c r="AP37" t="str">
        <f>""</f>
        <v/>
      </c>
      <c r="AQ37">
        <v>0</v>
      </c>
      <c r="AR37" t="str">
        <f>""</f>
        <v/>
      </c>
      <c r="AS37" t="s">
        <v>56</v>
      </c>
      <c r="AT37" t="s">
        <v>57</v>
      </c>
      <c r="AU37">
        <v>0</v>
      </c>
      <c r="AV37" t="str">
        <f>""</f>
        <v/>
      </c>
      <c r="AW37">
        <v>2016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</row>
    <row r="38" spans="1:55" x14ac:dyDescent="0.2">
      <c r="A38">
        <v>1312160920</v>
      </c>
      <c r="B38" t="s">
        <v>100</v>
      </c>
      <c r="C38" s="2">
        <v>-23990</v>
      </c>
      <c r="D38" s="1">
        <v>-11906.72</v>
      </c>
      <c r="E38">
        <v>0</v>
      </c>
      <c r="F38" s="1">
        <v>-11906.72</v>
      </c>
      <c r="G38" s="1">
        <v>-12083.28</v>
      </c>
      <c r="H38">
        <v>49.63</v>
      </c>
      <c r="I38" s="2">
        <v>-144000</v>
      </c>
      <c r="J38" s="4">
        <f>COUNTIF(גיליון2!A:A,'2016'!A38)</f>
        <v>1</v>
      </c>
      <c r="K38" s="1">
        <v>-11906.72</v>
      </c>
      <c r="L38">
        <v>0</v>
      </c>
      <c r="M38" s="1">
        <v>-11906.72</v>
      </c>
      <c r="N38" s="1">
        <v>-132093.28</v>
      </c>
      <c r="O38">
        <v>8.26</v>
      </c>
      <c r="P38">
        <v>0</v>
      </c>
      <c r="Q38">
        <v>0</v>
      </c>
      <c r="R38">
        <v>0</v>
      </c>
      <c r="S38">
        <v>0</v>
      </c>
      <c r="T38" s="1">
        <v>11906.72</v>
      </c>
      <c r="U38">
        <v>0</v>
      </c>
      <c r="V38" s="1">
        <v>11906.72</v>
      </c>
      <c r="W38">
        <v>0</v>
      </c>
      <c r="X38" t="str">
        <f>""</f>
        <v/>
      </c>
      <c r="Y38">
        <v>0</v>
      </c>
      <c r="Z38" t="str">
        <f>""</f>
        <v/>
      </c>
      <c r="AA38">
        <v>0</v>
      </c>
      <c r="AB38" t="str">
        <f>""</f>
        <v/>
      </c>
      <c r="AC38">
        <v>0</v>
      </c>
      <c r="AD38" t="str">
        <f>""</f>
        <v/>
      </c>
      <c r="AE38">
        <v>0</v>
      </c>
      <c r="AF38" t="str">
        <f>""</f>
        <v/>
      </c>
      <c r="AG38">
        <v>0</v>
      </c>
      <c r="AH38" t="str">
        <f>""</f>
        <v/>
      </c>
      <c r="AI38">
        <v>0</v>
      </c>
      <c r="AJ38" t="str">
        <f>""</f>
        <v/>
      </c>
      <c r="AK38">
        <v>0</v>
      </c>
      <c r="AL38" t="str">
        <f>""</f>
        <v/>
      </c>
      <c r="AM38">
        <v>0</v>
      </c>
      <c r="AN38" t="str">
        <f>""</f>
        <v/>
      </c>
      <c r="AO38">
        <v>0</v>
      </c>
      <c r="AP38" t="str">
        <f>""</f>
        <v/>
      </c>
      <c r="AQ38">
        <v>0</v>
      </c>
      <c r="AR38" t="str">
        <f>""</f>
        <v/>
      </c>
      <c r="AS38" t="s">
        <v>56</v>
      </c>
      <c r="AT38" t="s">
        <v>57</v>
      </c>
      <c r="AU38">
        <v>0</v>
      </c>
      <c r="AV38" t="str">
        <f>""</f>
        <v/>
      </c>
      <c r="AW38">
        <v>2016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</row>
    <row r="39" spans="1:55" x14ac:dyDescent="0.2">
      <c r="A39">
        <v>1312200410</v>
      </c>
      <c r="B39" t="s">
        <v>101</v>
      </c>
      <c r="C39" s="2">
        <v>-41650</v>
      </c>
      <c r="D39">
        <v>-210</v>
      </c>
      <c r="E39">
        <v>0</v>
      </c>
      <c r="F39">
        <v>-210</v>
      </c>
      <c r="G39" s="1">
        <v>-41440</v>
      </c>
      <c r="H39">
        <v>0.5</v>
      </c>
      <c r="I39" s="2">
        <v>-250000</v>
      </c>
      <c r="J39" s="4">
        <f>COUNTIF(גיליון2!A:A,'2016'!A39)</f>
        <v>1</v>
      </c>
      <c r="K39">
        <v>-210</v>
      </c>
      <c r="L39">
        <v>0</v>
      </c>
      <c r="M39">
        <v>-210</v>
      </c>
      <c r="N39" s="1">
        <v>-249790</v>
      </c>
      <c r="O39">
        <v>0.08</v>
      </c>
      <c r="P39">
        <v>0</v>
      </c>
      <c r="Q39">
        <v>0</v>
      </c>
      <c r="R39">
        <v>0</v>
      </c>
      <c r="S39">
        <v>0</v>
      </c>
      <c r="T39">
        <v>210</v>
      </c>
      <c r="U39">
        <v>0</v>
      </c>
      <c r="V39">
        <v>210</v>
      </c>
      <c r="W39">
        <v>0</v>
      </c>
      <c r="X39" t="str">
        <f>""</f>
        <v/>
      </c>
      <c r="Y39">
        <v>0</v>
      </c>
      <c r="Z39" t="str">
        <f>""</f>
        <v/>
      </c>
      <c r="AA39">
        <v>0</v>
      </c>
      <c r="AB39" t="str">
        <f>""</f>
        <v/>
      </c>
      <c r="AC39">
        <v>0</v>
      </c>
      <c r="AD39" t="str">
        <f>""</f>
        <v/>
      </c>
      <c r="AE39">
        <v>0</v>
      </c>
      <c r="AF39" t="str">
        <f>""</f>
        <v/>
      </c>
      <c r="AG39">
        <v>0</v>
      </c>
      <c r="AH39" t="str">
        <f>""</f>
        <v/>
      </c>
      <c r="AI39">
        <v>0</v>
      </c>
      <c r="AJ39" t="str">
        <f>""</f>
        <v/>
      </c>
      <c r="AK39">
        <v>0</v>
      </c>
      <c r="AL39" t="str">
        <f>""</f>
        <v/>
      </c>
      <c r="AM39">
        <v>0</v>
      </c>
      <c r="AN39" t="str">
        <f>""</f>
        <v/>
      </c>
      <c r="AO39">
        <v>0</v>
      </c>
      <c r="AP39" t="str">
        <f>""</f>
        <v/>
      </c>
      <c r="AQ39">
        <v>0</v>
      </c>
      <c r="AR39" t="str">
        <f>""</f>
        <v/>
      </c>
      <c r="AS39" t="s">
        <v>56</v>
      </c>
      <c r="AT39" t="s">
        <v>57</v>
      </c>
      <c r="AU39">
        <v>0</v>
      </c>
      <c r="AV39" t="str">
        <f>""</f>
        <v/>
      </c>
      <c r="AW39">
        <v>2016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</row>
    <row r="40" spans="1:55" x14ac:dyDescent="0.2">
      <c r="A40">
        <v>1312200920</v>
      </c>
      <c r="B40" t="s">
        <v>102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 s="4">
        <f>COUNTIF(גיליון2!A:A,'2016'!A40)</f>
        <v>1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251</v>
      </c>
      <c r="X40" t="s">
        <v>103</v>
      </c>
      <c r="Y40">
        <v>0</v>
      </c>
      <c r="Z40" t="str">
        <f>""</f>
        <v/>
      </c>
      <c r="AA40">
        <v>0</v>
      </c>
      <c r="AB40" t="str">
        <f>""</f>
        <v/>
      </c>
      <c r="AC40">
        <v>0</v>
      </c>
      <c r="AD40" t="str">
        <f>""</f>
        <v/>
      </c>
      <c r="AE40">
        <v>0</v>
      </c>
      <c r="AF40" t="str">
        <f>""</f>
        <v/>
      </c>
      <c r="AG40">
        <v>0</v>
      </c>
      <c r="AH40" t="str">
        <f>""</f>
        <v/>
      </c>
      <c r="AI40">
        <v>0</v>
      </c>
      <c r="AJ40" t="str">
        <f>""</f>
        <v/>
      </c>
      <c r="AK40">
        <v>0</v>
      </c>
      <c r="AL40" t="str">
        <f>""</f>
        <v/>
      </c>
      <c r="AM40">
        <v>0</v>
      </c>
      <c r="AN40" t="str">
        <f>""</f>
        <v/>
      </c>
      <c r="AO40">
        <v>0</v>
      </c>
      <c r="AP40" t="str">
        <f>""</f>
        <v/>
      </c>
      <c r="AQ40">
        <v>0</v>
      </c>
      <c r="AR40" t="str">
        <f>""</f>
        <v/>
      </c>
      <c r="AS40" t="s">
        <v>56</v>
      </c>
      <c r="AT40" t="s">
        <v>57</v>
      </c>
      <c r="AU40">
        <v>0</v>
      </c>
      <c r="AV40" t="str">
        <f>""</f>
        <v/>
      </c>
      <c r="AW40">
        <v>2016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</row>
    <row r="41" spans="1:55" x14ac:dyDescent="0.2">
      <c r="A41">
        <v>1312300410</v>
      </c>
      <c r="B41" t="s">
        <v>104</v>
      </c>
      <c r="C41">
        <v>0</v>
      </c>
      <c r="D41" s="1">
        <v>-221000</v>
      </c>
      <c r="E41">
        <v>0</v>
      </c>
      <c r="F41" s="1">
        <v>-221000</v>
      </c>
      <c r="G41" s="1">
        <v>221000</v>
      </c>
      <c r="H41">
        <v>0</v>
      </c>
      <c r="I41">
        <v>0</v>
      </c>
      <c r="J41" s="4">
        <f>COUNTIF(גיליון2!A:A,'2016'!A41)</f>
        <v>1</v>
      </c>
      <c r="K41" s="1">
        <v>-221000</v>
      </c>
      <c r="L41">
        <v>0</v>
      </c>
      <c r="M41" s="1">
        <v>-221000</v>
      </c>
      <c r="N41" s="1">
        <v>221000</v>
      </c>
      <c r="O41">
        <v>0</v>
      </c>
      <c r="P41">
        <v>0</v>
      </c>
      <c r="Q41">
        <v>0</v>
      </c>
      <c r="R41">
        <v>0</v>
      </c>
      <c r="S41">
        <v>0</v>
      </c>
      <c r="T41" s="1">
        <v>221000</v>
      </c>
      <c r="U41">
        <v>0</v>
      </c>
      <c r="V41" s="1">
        <v>221000</v>
      </c>
      <c r="W41">
        <v>251</v>
      </c>
      <c r="X41" t="s">
        <v>103</v>
      </c>
      <c r="Y41">
        <v>0</v>
      </c>
      <c r="Z41" t="str">
        <f>""</f>
        <v/>
      </c>
      <c r="AA41">
        <v>0</v>
      </c>
      <c r="AB41" t="str">
        <f>""</f>
        <v/>
      </c>
      <c r="AC41">
        <v>0</v>
      </c>
      <c r="AD41" t="str">
        <f>""</f>
        <v/>
      </c>
      <c r="AE41">
        <v>0</v>
      </c>
      <c r="AF41" t="str">
        <f>""</f>
        <v/>
      </c>
      <c r="AG41">
        <v>0</v>
      </c>
      <c r="AH41" t="str">
        <f>""</f>
        <v/>
      </c>
      <c r="AI41">
        <v>0</v>
      </c>
      <c r="AJ41" t="str">
        <f>""</f>
        <v/>
      </c>
      <c r="AK41">
        <v>0</v>
      </c>
      <c r="AL41" t="str">
        <f>""</f>
        <v/>
      </c>
      <c r="AM41">
        <v>0</v>
      </c>
      <c r="AN41" t="str">
        <f>""</f>
        <v/>
      </c>
      <c r="AO41">
        <v>0</v>
      </c>
      <c r="AP41" t="str">
        <f>""</f>
        <v/>
      </c>
      <c r="AQ41">
        <v>0</v>
      </c>
      <c r="AR41" t="str">
        <f>""</f>
        <v/>
      </c>
      <c r="AS41" t="s">
        <v>56</v>
      </c>
      <c r="AT41" t="s">
        <v>57</v>
      </c>
      <c r="AU41">
        <v>0</v>
      </c>
      <c r="AV41" t="str">
        <f>""</f>
        <v/>
      </c>
      <c r="AW41">
        <v>2016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</row>
    <row r="42" spans="1:55" x14ac:dyDescent="0.2">
      <c r="A42">
        <v>1312300920</v>
      </c>
      <c r="B42" t="s">
        <v>105</v>
      </c>
      <c r="C42">
        <v>-334</v>
      </c>
      <c r="D42">
        <v>0</v>
      </c>
      <c r="E42">
        <v>0</v>
      </c>
      <c r="F42">
        <v>0</v>
      </c>
      <c r="G42">
        <v>-334</v>
      </c>
      <c r="H42">
        <v>0</v>
      </c>
      <c r="I42" s="2">
        <v>-2000</v>
      </c>
      <c r="J42" s="4">
        <f>COUNTIF(גיליון2!A:A,'2016'!A42)</f>
        <v>1</v>
      </c>
      <c r="K42">
        <v>0</v>
      </c>
      <c r="L42">
        <v>0</v>
      </c>
      <c r="M42">
        <v>0</v>
      </c>
      <c r="N42" s="1">
        <v>-2000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251</v>
      </c>
      <c r="X42" t="s">
        <v>103</v>
      </c>
      <c r="Y42">
        <v>0</v>
      </c>
      <c r="Z42" t="str">
        <f>""</f>
        <v/>
      </c>
      <c r="AA42">
        <v>0</v>
      </c>
      <c r="AB42" t="str">
        <f>""</f>
        <v/>
      </c>
      <c r="AC42">
        <v>0</v>
      </c>
      <c r="AD42" t="str">
        <f>""</f>
        <v/>
      </c>
      <c r="AE42">
        <v>0</v>
      </c>
      <c r="AF42" t="str">
        <f>""</f>
        <v/>
      </c>
      <c r="AG42">
        <v>0</v>
      </c>
      <c r="AH42" t="str">
        <f>""</f>
        <v/>
      </c>
      <c r="AI42">
        <v>0</v>
      </c>
      <c r="AJ42" t="str">
        <f>""</f>
        <v/>
      </c>
      <c r="AK42">
        <v>0</v>
      </c>
      <c r="AL42" t="str">
        <f>""</f>
        <v/>
      </c>
      <c r="AM42">
        <v>0</v>
      </c>
      <c r="AN42" t="str">
        <f>""</f>
        <v/>
      </c>
      <c r="AO42">
        <v>0</v>
      </c>
      <c r="AP42" t="str">
        <f>""</f>
        <v/>
      </c>
      <c r="AQ42">
        <v>0</v>
      </c>
      <c r="AR42" t="str">
        <f>""</f>
        <v/>
      </c>
      <c r="AS42" t="s">
        <v>56</v>
      </c>
      <c r="AT42" t="s">
        <v>57</v>
      </c>
      <c r="AU42">
        <v>0</v>
      </c>
      <c r="AV42" t="str">
        <f>""</f>
        <v/>
      </c>
      <c r="AW42">
        <v>2016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</row>
    <row r="43" spans="1:55" x14ac:dyDescent="0.2">
      <c r="A43">
        <v>1312301410</v>
      </c>
      <c r="B43" t="s">
        <v>106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 s="4">
        <f>COUNTIF(גיליון2!A:A,'2016'!A43)</f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t="str">
        <f>""</f>
        <v/>
      </c>
      <c r="Y43">
        <v>0</v>
      </c>
      <c r="Z43" t="str">
        <f>""</f>
        <v/>
      </c>
      <c r="AA43">
        <v>0</v>
      </c>
      <c r="AB43" t="str">
        <f>""</f>
        <v/>
      </c>
      <c r="AC43">
        <v>0</v>
      </c>
      <c r="AD43" t="str">
        <f>""</f>
        <v/>
      </c>
      <c r="AE43">
        <v>0</v>
      </c>
      <c r="AF43" t="str">
        <f>""</f>
        <v/>
      </c>
      <c r="AG43">
        <v>0</v>
      </c>
      <c r="AH43" t="str">
        <f>""</f>
        <v/>
      </c>
      <c r="AI43">
        <v>0</v>
      </c>
      <c r="AJ43" t="str">
        <f>""</f>
        <v/>
      </c>
      <c r="AK43">
        <v>0</v>
      </c>
      <c r="AL43" t="str">
        <f>""</f>
        <v/>
      </c>
      <c r="AM43">
        <v>0</v>
      </c>
      <c r="AN43" t="str">
        <f>""</f>
        <v/>
      </c>
      <c r="AO43">
        <v>0</v>
      </c>
      <c r="AP43" t="str">
        <f>""</f>
        <v/>
      </c>
      <c r="AQ43">
        <v>0</v>
      </c>
      <c r="AR43" t="str">
        <f>""</f>
        <v/>
      </c>
      <c r="AS43" t="s">
        <v>56</v>
      </c>
      <c r="AT43" t="s">
        <v>57</v>
      </c>
      <c r="AU43">
        <v>0</v>
      </c>
      <c r="AV43" t="str">
        <f>""</f>
        <v/>
      </c>
      <c r="AW43">
        <v>2016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</row>
    <row r="44" spans="1:55" x14ac:dyDescent="0.2">
      <c r="A44">
        <v>1313002920</v>
      </c>
      <c r="B44" t="s">
        <v>107</v>
      </c>
      <c r="C44" s="2">
        <v>-78302</v>
      </c>
      <c r="D44" s="1">
        <v>-33911.040000000001</v>
      </c>
      <c r="E44">
        <v>0</v>
      </c>
      <c r="F44" s="1">
        <v>-33911.040000000001</v>
      </c>
      <c r="G44" s="1">
        <v>-44390.96</v>
      </c>
      <c r="H44">
        <v>43.3</v>
      </c>
      <c r="I44" s="2">
        <v>-470000</v>
      </c>
      <c r="J44" s="4">
        <f>COUNTIF(גיליון2!A:A,'2016'!A44)</f>
        <v>1</v>
      </c>
      <c r="K44" s="1">
        <v>-33911.040000000001</v>
      </c>
      <c r="L44">
        <v>0</v>
      </c>
      <c r="M44" s="1">
        <v>-33911.040000000001</v>
      </c>
      <c r="N44" s="1">
        <v>-436088.96</v>
      </c>
      <c r="O44">
        <v>7.21</v>
      </c>
      <c r="P44">
        <v>0</v>
      </c>
      <c r="Q44">
        <v>0</v>
      </c>
      <c r="R44">
        <v>0</v>
      </c>
      <c r="S44">
        <v>0</v>
      </c>
      <c r="T44" s="1">
        <v>33911.040000000001</v>
      </c>
      <c r="U44">
        <v>0</v>
      </c>
      <c r="V44" s="1">
        <v>33911.040000000001</v>
      </c>
      <c r="W44">
        <v>0</v>
      </c>
      <c r="X44" t="str">
        <f>""</f>
        <v/>
      </c>
      <c r="Y44">
        <v>0</v>
      </c>
      <c r="Z44" t="str">
        <f>""</f>
        <v/>
      </c>
      <c r="AA44">
        <v>0</v>
      </c>
      <c r="AB44" t="str">
        <f>""</f>
        <v/>
      </c>
      <c r="AC44">
        <v>0</v>
      </c>
      <c r="AD44" t="str">
        <f>""</f>
        <v/>
      </c>
      <c r="AE44">
        <v>0</v>
      </c>
      <c r="AF44" t="str">
        <f>""</f>
        <v/>
      </c>
      <c r="AG44">
        <v>0</v>
      </c>
      <c r="AH44" t="str">
        <f>""</f>
        <v/>
      </c>
      <c r="AI44">
        <v>0</v>
      </c>
      <c r="AJ44" t="str">
        <f>""</f>
        <v/>
      </c>
      <c r="AK44">
        <v>0</v>
      </c>
      <c r="AL44" t="str">
        <f>""</f>
        <v/>
      </c>
      <c r="AM44">
        <v>0</v>
      </c>
      <c r="AN44" t="str">
        <f>""</f>
        <v/>
      </c>
      <c r="AO44">
        <v>0</v>
      </c>
      <c r="AP44" t="str">
        <f>""</f>
        <v/>
      </c>
      <c r="AQ44">
        <v>0</v>
      </c>
      <c r="AR44" t="str">
        <f>""</f>
        <v/>
      </c>
      <c r="AS44" t="s">
        <v>56</v>
      </c>
      <c r="AT44" t="s">
        <v>57</v>
      </c>
      <c r="AU44">
        <v>0</v>
      </c>
      <c r="AV44" t="str">
        <f>""</f>
        <v/>
      </c>
      <c r="AW44">
        <v>2016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</row>
    <row r="45" spans="1:55" x14ac:dyDescent="0.2">
      <c r="A45">
        <v>1313042920</v>
      </c>
      <c r="B45" t="s">
        <v>108</v>
      </c>
      <c r="C45" s="2">
        <v>-55644</v>
      </c>
      <c r="D45" s="1">
        <v>-21447.68</v>
      </c>
      <c r="E45">
        <v>0</v>
      </c>
      <c r="F45" s="1">
        <v>-21447.68</v>
      </c>
      <c r="G45" s="1">
        <v>-34196.32</v>
      </c>
      <c r="H45">
        <v>38.54</v>
      </c>
      <c r="I45" s="2">
        <v>-334000</v>
      </c>
      <c r="J45" s="4">
        <f>COUNTIF(גיליון2!A:A,'2016'!A45)</f>
        <v>1</v>
      </c>
      <c r="K45" s="1">
        <v>-21447.68</v>
      </c>
      <c r="L45">
        <v>0</v>
      </c>
      <c r="M45" s="1">
        <v>-21447.68</v>
      </c>
      <c r="N45" s="1">
        <v>-312552.32000000001</v>
      </c>
      <c r="O45">
        <v>6.42</v>
      </c>
      <c r="P45">
        <v>0</v>
      </c>
      <c r="Q45">
        <v>0</v>
      </c>
      <c r="R45">
        <v>0</v>
      </c>
      <c r="S45">
        <v>0</v>
      </c>
      <c r="T45" s="1">
        <v>21447.68</v>
      </c>
      <c r="U45">
        <v>0</v>
      </c>
      <c r="V45" s="1">
        <v>21447.68</v>
      </c>
      <c r="W45">
        <v>0</v>
      </c>
      <c r="X45" t="str">
        <f>""</f>
        <v/>
      </c>
      <c r="Y45">
        <v>0</v>
      </c>
      <c r="Z45" t="str">
        <f>""</f>
        <v/>
      </c>
      <c r="AA45">
        <v>0</v>
      </c>
      <c r="AB45" t="str">
        <f>""</f>
        <v/>
      </c>
      <c r="AC45">
        <v>0</v>
      </c>
      <c r="AD45" t="str">
        <f>""</f>
        <v/>
      </c>
      <c r="AE45">
        <v>0</v>
      </c>
      <c r="AF45" t="str">
        <f>""</f>
        <v/>
      </c>
      <c r="AG45">
        <v>0</v>
      </c>
      <c r="AH45" t="str">
        <f>""</f>
        <v/>
      </c>
      <c r="AI45">
        <v>0</v>
      </c>
      <c r="AJ45" t="str">
        <f>""</f>
        <v/>
      </c>
      <c r="AK45">
        <v>0</v>
      </c>
      <c r="AL45" t="str">
        <f>""</f>
        <v/>
      </c>
      <c r="AM45">
        <v>0</v>
      </c>
      <c r="AN45" t="str">
        <f>""</f>
        <v/>
      </c>
      <c r="AO45">
        <v>0</v>
      </c>
      <c r="AP45" t="str">
        <f>""</f>
        <v/>
      </c>
      <c r="AQ45">
        <v>0</v>
      </c>
      <c r="AR45" t="str">
        <f>""</f>
        <v/>
      </c>
      <c r="AS45" t="s">
        <v>56</v>
      </c>
      <c r="AT45" t="s">
        <v>57</v>
      </c>
      <c r="AU45">
        <v>0</v>
      </c>
      <c r="AV45" t="str">
        <f>""</f>
        <v/>
      </c>
      <c r="AW45">
        <v>2016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</row>
    <row r="46" spans="1:55" x14ac:dyDescent="0.2">
      <c r="A46">
        <v>1313043920</v>
      </c>
      <c r="B46" t="s">
        <v>109</v>
      </c>
      <c r="C46" s="2">
        <v>-19326</v>
      </c>
      <c r="D46" s="1">
        <v>-7467.78</v>
      </c>
      <c r="E46">
        <v>0</v>
      </c>
      <c r="F46" s="1">
        <v>-7467.78</v>
      </c>
      <c r="G46" s="1">
        <v>-11858.22</v>
      </c>
      <c r="H46">
        <v>38.64</v>
      </c>
      <c r="I46" s="2">
        <v>-116000</v>
      </c>
      <c r="J46" s="4">
        <f>COUNTIF(גיליון2!A:A,'2016'!A46)</f>
        <v>1</v>
      </c>
      <c r="K46" s="1">
        <v>-7467.78</v>
      </c>
      <c r="L46">
        <v>0</v>
      </c>
      <c r="M46" s="1">
        <v>-7467.78</v>
      </c>
      <c r="N46" s="1">
        <v>-108532.22</v>
      </c>
      <c r="O46">
        <v>6.43</v>
      </c>
      <c r="P46">
        <v>0</v>
      </c>
      <c r="Q46">
        <v>0</v>
      </c>
      <c r="R46">
        <v>0</v>
      </c>
      <c r="S46">
        <v>0</v>
      </c>
      <c r="T46" s="1">
        <v>7467.78</v>
      </c>
      <c r="U46">
        <v>0</v>
      </c>
      <c r="V46" s="1">
        <v>7467.78</v>
      </c>
      <c r="W46">
        <v>0</v>
      </c>
      <c r="X46" t="str">
        <f>""</f>
        <v/>
      </c>
      <c r="Y46">
        <v>0</v>
      </c>
      <c r="Z46" t="str">
        <f>""</f>
        <v/>
      </c>
      <c r="AA46">
        <v>0</v>
      </c>
      <c r="AB46" t="str">
        <f>""</f>
        <v/>
      </c>
      <c r="AC46">
        <v>0</v>
      </c>
      <c r="AD46" t="str">
        <f>""</f>
        <v/>
      </c>
      <c r="AE46">
        <v>0</v>
      </c>
      <c r="AF46" t="str">
        <f>""</f>
        <v/>
      </c>
      <c r="AG46">
        <v>0</v>
      </c>
      <c r="AH46" t="str">
        <f>""</f>
        <v/>
      </c>
      <c r="AI46">
        <v>0</v>
      </c>
      <c r="AJ46" t="str">
        <f>""</f>
        <v/>
      </c>
      <c r="AK46">
        <v>0</v>
      </c>
      <c r="AL46" t="str">
        <f>""</f>
        <v/>
      </c>
      <c r="AM46">
        <v>0</v>
      </c>
      <c r="AN46" t="str">
        <f>""</f>
        <v/>
      </c>
      <c r="AO46">
        <v>0</v>
      </c>
      <c r="AP46" t="str">
        <f>""</f>
        <v/>
      </c>
      <c r="AQ46">
        <v>0</v>
      </c>
      <c r="AR46" t="str">
        <f>""</f>
        <v/>
      </c>
      <c r="AS46" t="s">
        <v>56</v>
      </c>
      <c r="AT46" t="s">
        <v>57</v>
      </c>
      <c r="AU46">
        <v>0</v>
      </c>
      <c r="AV46" t="str">
        <f>""</f>
        <v/>
      </c>
      <c r="AW46">
        <v>2016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</row>
    <row r="47" spans="1:55" x14ac:dyDescent="0.2">
      <c r="A47">
        <v>1313044920</v>
      </c>
      <c r="B47" t="s">
        <v>110</v>
      </c>
      <c r="C47" s="2">
        <v>-5332</v>
      </c>
      <c r="D47">
        <v>0</v>
      </c>
      <c r="E47">
        <v>0</v>
      </c>
      <c r="F47">
        <v>0</v>
      </c>
      <c r="G47" s="1">
        <v>-5332</v>
      </c>
      <c r="H47">
        <v>0</v>
      </c>
      <c r="I47" s="2">
        <v>-32000</v>
      </c>
      <c r="J47" s="4">
        <f>COUNTIF(גיליון2!A:A,'2016'!A47)</f>
        <v>1</v>
      </c>
      <c r="K47">
        <v>0</v>
      </c>
      <c r="L47">
        <v>0</v>
      </c>
      <c r="M47">
        <v>0</v>
      </c>
      <c r="N47" s="1">
        <v>-32000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t="str">
        <f>""</f>
        <v/>
      </c>
      <c r="Y47">
        <v>0</v>
      </c>
      <c r="Z47" t="str">
        <f>""</f>
        <v/>
      </c>
      <c r="AA47">
        <v>0</v>
      </c>
      <c r="AB47" t="str">
        <f>""</f>
        <v/>
      </c>
      <c r="AC47">
        <v>0</v>
      </c>
      <c r="AD47" t="str">
        <f>""</f>
        <v/>
      </c>
      <c r="AE47">
        <v>0</v>
      </c>
      <c r="AF47" t="str">
        <f>""</f>
        <v/>
      </c>
      <c r="AG47">
        <v>0</v>
      </c>
      <c r="AH47" t="str">
        <f>""</f>
        <v/>
      </c>
      <c r="AI47">
        <v>0</v>
      </c>
      <c r="AJ47" t="str">
        <f>""</f>
        <v/>
      </c>
      <c r="AK47">
        <v>0</v>
      </c>
      <c r="AL47" t="str">
        <f>""</f>
        <v/>
      </c>
      <c r="AM47">
        <v>0</v>
      </c>
      <c r="AN47" t="str">
        <f>""</f>
        <v/>
      </c>
      <c r="AO47">
        <v>0</v>
      </c>
      <c r="AP47" t="str">
        <f>""</f>
        <v/>
      </c>
      <c r="AQ47">
        <v>0</v>
      </c>
      <c r="AR47" t="str">
        <f>""</f>
        <v/>
      </c>
      <c r="AS47" t="s">
        <v>56</v>
      </c>
      <c r="AT47" t="s">
        <v>57</v>
      </c>
      <c r="AU47">
        <v>0</v>
      </c>
      <c r="AV47" t="str">
        <f>""</f>
        <v/>
      </c>
      <c r="AW47">
        <v>2016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</row>
    <row r="48" spans="1:55" x14ac:dyDescent="0.2">
      <c r="A48">
        <v>1313170920</v>
      </c>
      <c r="B48" t="s">
        <v>111</v>
      </c>
      <c r="C48" s="2">
        <v>-21658</v>
      </c>
      <c r="D48" s="1">
        <v>-8878.31</v>
      </c>
      <c r="E48">
        <v>0</v>
      </c>
      <c r="F48" s="1">
        <v>-8878.31</v>
      </c>
      <c r="G48" s="1">
        <v>-12779.69</v>
      </c>
      <c r="H48">
        <v>40.99</v>
      </c>
      <c r="I48" s="2">
        <v>-130000</v>
      </c>
      <c r="J48" s="4">
        <f>COUNTIF(גיליון2!A:A,'2016'!A48)</f>
        <v>1</v>
      </c>
      <c r="K48" s="1">
        <v>-8878.31</v>
      </c>
      <c r="L48">
        <v>0</v>
      </c>
      <c r="M48" s="1">
        <v>-8878.31</v>
      </c>
      <c r="N48" s="1">
        <v>-121121.69</v>
      </c>
      <c r="O48">
        <v>6.82</v>
      </c>
      <c r="P48">
        <v>0</v>
      </c>
      <c r="Q48">
        <v>0</v>
      </c>
      <c r="R48">
        <v>0</v>
      </c>
      <c r="S48">
        <v>0</v>
      </c>
      <c r="T48" s="1">
        <v>8878.31</v>
      </c>
      <c r="U48">
        <v>0</v>
      </c>
      <c r="V48" s="1">
        <v>8878.31</v>
      </c>
      <c r="W48">
        <v>0</v>
      </c>
      <c r="X48" t="str">
        <f>""</f>
        <v/>
      </c>
      <c r="Y48">
        <v>0</v>
      </c>
      <c r="Z48" t="str">
        <f>""</f>
        <v/>
      </c>
      <c r="AA48">
        <v>0</v>
      </c>
      <c r="AB48" t="str">
        <f>""</f>
        <v/>
      </c>
      <c r="AC48">
        <v>0</v>
      </c>
      <c r="AD48" t="str">
        <f>""</f>
        <v/>
      </c>
      <c r="AE48">
        <v>0</v>
      </c>
      <c r="AF48" t="str">
        <f>""</f>
        <v/>
      </c>
      <c r="AG48">
        <v>0</v>
      </c>
      <c r="AH48" t="str">
        <f>""</f>
        <v/>
      </c>
      <c r="AI48">
        <v>0</v>
      </c>
      <c r="AJ48" t="str">
        <f>""</f>
        <v/>
      </c>
      <c r="AK48">
        <v>0</v>
      </c>
      <c r="AL48" t="str">
        <f>""</f>
        <v/>
      </c>
      <c r="AM48">
        <v>0</v>
      </c>
      <c r="AN48" t="str">
        <f>""</f>
        <v/>
      </c>
      <c r="AO48">
        <v>0</v>
      </c>
      <c r="AP48" t="str">
        <f>""</f>
        <v/>
      </c>
      <c r="AQ48">
        <v>0</v>
      </c>
      <c r="AR48" t="str">
        <f>""</f>
        <v/>
      </c>
      <c r="AS48" t="s">
        <v>56</v>
      </c>
      <c r="AT48" t="s">
        <v>57</v>
      </c>
      <c r="AU48">
        <v>0</v>
      </c>
      <c r="AV48" t="str">
        <f>""</f>
        <v/>
      </c>
      <c r="AW48">
        <v>2016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</row>
    <row r="49" spans="1:55" x14ac:dyDescent="0.2">
      <c r="A49">
        <v>1313171920</v>
      </c>
      <c r="B49" t="s">
        <v>112</v>
      </c>
      <c r="C49" s="2">
        <v>-228742</v>
      </c>
      <c r="D49" s="1">
        <v>-111096.64</v>
      </c>
      <c r="E49">
        <v>0</v>
      </c>
      <c r="F49" s="1">
        <v>-111096.64</v>
      </c>
      <c r="G49" s="1">
        <v>-117645.36</v>
      </c>
      <c r="H49">
        <v>48.56</v>
      </c>
      <c r="I49" s="2">
        <v>-1373000</v>
      </c>
      <c r="J49" s="4">
        <f>COUNTIF(גיליון2!A:A,'2016'!A49)</f>
        <v>1</v>
      </c>
      <c r="K49" s="1">
        <v>-111096.64</v>
      </c>
      <c r="L49">
        <v>0</v>
      </c>
      <c r="M49" s="1">
        <v>-111096.64</v>
      </c>
      <c r="N49" s="1">
        <v>-1261903.3600000001</v>
      </c>
      <c r="O49">
        <v>8.09</v>
      </c>
      <c r="P49">
        <v>0</v>
      </c>
      <c r="Q49">
        <v>0</v>
      </c>
      <c r="R49">
        <v>0</v>
      </c>
      <c r="S49">
        <v>0</v>
      </c>
      <c r="T49" s="1">
        <v>111096.64</v>
      </c>
      <c r="U49">
        <v>0</v>
      </c>
      <c r="V49" s="1">
        <v>111096.64</v>
      </c>
      <c r="W49">
        <v>0</v>
      </c>
      <c r="X49" t="str">
        <f>""</f>
        <v/>
      </c>
      <c r="Y49">
        <v>0</v>
      </c>
      <c r="Z49" t="str">
        <f>""</f>
        <v/>
      </c>
      <c r="AA49">
        <v>0</v>
      </c>
      <c r="AB49" t="str">
        <f>""</f>
        <v/>
      </c>
      <c r="AC49">
        <v>0</v>
      </c>
      <c r="AD49" t="str">
        <f>""</f>
        <v/>
      </c>
      <c r="AE49">
        <v>0</v>
      </c>
      <c r="AF49" t="str">
        <f>""</f>
        <v/>
      </c>
      <c r="AG49">
        <v>0</v>
      </c>
      <c r="AH49" t="str">
        <f>""</f>
        <v/>
      </c>
      <c r="AI49">
        <v>0</v>
      </c>
      <c r="AJ49" t="str">
        <f>""</f>
        <v/>
      </c>
      <c r="AK49">
        <v>0</v>
      </c>
      <c r="AL49" t="str">
        <f>""</f>
        <v/>
      </c>
      <c r="AM49">
        <v>0</v>
      </c>
      <c r="AN49" t="str">
        <f>""</f>
        <v/>
      </c>
      <c r="AO49">
        <v>0</v>
      </c>
      <c r="AP49" t="str">
        <f>""</f>
        <v/>
      </c>
      <c r="AQ49">
        <v>0</v>
      </c>
      <c r="AR49" t="str">
        <f>""</f>
        <v/>
      </c>
      <c r="AS49" t="s">
        <v>56</v>
      </c>
      <c r="AT49" t="s">
        <v>57</v>
      </c>
      <c r="AU49">
        <v>0</v>
      </c>
      <c r="AV49" t="str">
        <f>""</f>
        <v/>
      </c>
      <c r="AW49">
        <v>2016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</row>
    <row r="50" spans="1:55" x14ac:dyDescent="0.2">
      <c r="A50">
        <v>1313185920</v>
      </c>
      <c r="B50" t="s">
        <v>113</v>
      </c>
      <c r="C50" s="2">
        <v>-74970</v>
      </c>
      <c r="D50">
        <v>-936</v>
      </c>
      <c r="E50">
        <v>0</v>
      </c>
      <c r="F50">
        <v>-936</v>
      </c>
      <c r="G50" s="1">
        <v>-74034</v>
      </c>
      <c r="H50">
        <v>1.24</v>
      </c>
      <c r="I50" s="2">
        <v>-450000</v>
      </c>
      <c r="J50" s="4">
        <f>COUNTIF(גיליון2!A:A,'2016'!A50)</f>
        <v>1</v>
      </c>
      <c r="K50">
        <v>-936</v>
      </c>
      <c r="L50">
        <v>0</v>
      </c>
      <c r="M50">
        <v>-936</v>
      </c>
      <c r="N50" s="1">
        <v>-449064</v>
      </c>
      <c r="O50">
        <v>0.2</v>
      </c>
      <c r="P50">
        <v>0</v>
      </c>
      <c r="Q50">
        <v>0</v>
      </c>
      <c r="R50">
        <v>0</v>
      </c>
      <c r="S50">
        <v>0</v>
      </c>
      <c r="T50">
        <v>936</v>
      </c>
      <c r="U50">
        <v>0</v>
      </c>
      <c r="V50">
        <v>936</v>
      </c>
      <c r="W50">
        <v>0</v>
      </c>
      <c r="X50" t="str">
        <f>""</f>
        <v/>
      </c>
      <c r="Y50">
        <v>0</v>
      </c>
      <c r="Z50" t="str">
        <f>""</f>
        <v/>
      </c>
      <c r="AA50">
        <v>0</v>
      </c>
      <c r="AB50" t="str">
        <f>""</f>
        <v/>
      </c>
      <c r="AC50">
        <v>0</v>
      </c>
      <c r="AD50" t="str">
        <f>""</f>
        <v/>
      </c>
      <c r="AE50">
        <v>0</v>
      </c>
      <c r="AF50" t="str">
        <f>""</f>
        <v/>
      </c>
      <c r="AG50">
        <v>0</v>
      </c>
      <c r="AH50" t="str">
        <f>""</f>
        <v/>
      </c>
      <c r="AI50">
        <v>0</v>
      </c>
      <c r="AJ50" t="str">
        <f>""</f>
        <v/>
      </c>
      <c r="AK50">
        <v>0</v>
      </c>
      <c r="AL50" t="str">
        <f>""</f>
        <v/>
      </c>
      <c r="AM50">
        <v>0</v>
      </c>
      <c r="AN50" t="str">
        <f>""</f>
        <v/>
      </c>
      <c r="AO50">
        <v>0</v>
      </c>
      <c r="AP50" t="str">
        <f>""</f>
        <v/>
      </c>
      <c r="AQ50">
        <v>0</v>
      </c>
      <c r="AR50" t="str">
        <f>""</f>
        <v/>
      </c>
      <c r="AS50" t="s">
        <v>56</v>
      </c>
      <c r="AT50" t="s">
        <v>57</v>
      </c>
      <c r="AU50">
        <v>0</v>
      </c>
      <c r="AV50" t="str">
        <f>""</f>
        <v/>
      </c>
      <c r="AW50">
        <v>2016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</row>
    <row r="51" spans="1:55" x14ac:dyDescent="0.2">
      <c r="A51">
        <v>1313200420</v>
      </c>
      <c r="B51" t="s">
        <v>114</v>
      </c>
      <c r="C51" s="2">
        <v>-58310</v>
      </c>
      <c r="D51" s="1">
        <v>-11769</v>
      </c>
      <c r="E51">
        <v>0</v>
      </c>
      <c r="F51" s="1">
        <v>-11769</v>
      </c>
      <c r="G51" s="1">
        <v>-46541</v>
      </c>
      <c r="H51">
        <v>20.18</v>
      </c>
      <c r="I51" s="2">
        <v>-350000</v>
      </c>
      <c r="J51" s="4">
        <f>COUNTIF(גיליון2!A:A,'2016'!A51)</f>
        <v>1</v>
      </c>
      <c r="K51" s="1">
        <v>-11769</v>
      </c>
      <c r="L51">
        <v>0</v>
      </c>
      <c r="M51" s="1">
        <v>-11769</v>
      </c>
      <c r="N51" s="1">
        <v>-338231</v>
      </c>
      <c r="O51">
        <v>3.36</v>
      </c>
      <c r="P51">
        <v>0</v>
      </c>
      <c r="Q51">
        <v>0</v>
      </c>
      <c r="R51">
        <v>0</v>
      </c>
      <c r="S51">
        <v>0</v>
      </c>
      <c r="T51" s="1">
        <v>11769</v>
      </c>
      <c r="U51">
        <v>0</v>
      </c>
      <c r="V51" s="1">
        <v>11769</v>
      </c>
      <c r="W51">
        <v>261</v>
      </c>
      <c r="X51" t="s">
        <v>115</v>
      </c>
      <c r="Y51">
        <v>0</v>
      </c>
      <c r="Z51" t="str">
        <f>""</f>
        <v/>
      </c>
      <c r="AA51">
        <v>0</v>
      </c>
      <c r="AB51" t="str">
        <f>""</f>
        <v/>
      </c>
      <c r="AC51">
        <v>0</v>
      </c>
      <c r="AD51" t="str">
        <f>""</f>
        <v/>
      </c>
      <c r="AE51">
        <v>0</v>
      </c>
      <c r="AF51" t="str">
        <f>""</f>
        <v/>
      </c>
      <c r="AG51">
        <v>0</v>
      </c>
      <c r="AH51" t="str">
        <f>""</f>
        <v/>
      </c>
      <c r="AI51">
        <v>0</v>
      </c>
      <c r="AJ51" t="str">
        <f>""</f>
        <v/>
      </c>
      <c r="AK51">
        <v>0</v>
      </c>
      <c r="AL51" t="str">
        <f>""</f>
        <v/>
      </c>
      <c r="AM51">
        <v>0</v>
      </c>
      <c r="AN51" t="str">
        <f>""</f>
        <v/>
      </c>
      <c r="AO51">
        <v>0</v>
      </c>
      <c r="AP51" t="str">
        <f>""</f>
        <v/>
      </c>
      <c r="AQ51">
        <v>0</v>
      </c>
      <c r="AR51" t="str">
        <f>""</f>
        <v/>
      </c>
      <c r="AS51" t="s">
        <v>56</v>
      </c>
      <c r="AT51" t="s">
        <v>57</v>
      </c>
      <c r="AU51">
        <v>0</v>
      </c>
      <c r="AV51" t="str">
        <f>""</f>
        <v/>
      </c>
      <c r="AW51">
        <v>2016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</row>
    <row r="52" spans="1:55" x14ac:dyDescent="0.2">
      <c r="A52">
        <v>1313200920</v>
      </c>
      <c r="B52" t="s">
        <v>116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 s="4">
        <f>COUNTIF(גיליון2!A:A,'2016'!A52)</f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261</v>
      </c>
      <c r="X52" t="s">
        <v>115</v>
      </c>
      <c r="Y52">
        <v>0</v>
      </c>
      <c r="Z52" t="str">
        <f>""</f>
        <v/>
      </c>
      <c r="AA52">
        <v>0</v>
      </c>
      <c r="AB52" t="str">
        <f>""</f>
        <v/>
      </c>
      <c r="AC52">
        <v>0</v>
      </c>
      <c r="AD52" t="str">
        <f>""</f>
        <v/>
      </c>
      <c r="AE52">
        <v>0</v>
      </c>
      <c r="AF52" t="str">
        <f>""</f>
        <v/>
      </c>
      <c r="AG52">
        <v>0</v>
      </c>
      <c r="AH52" t="str">
        <f>""</f>
        <v/>
      </c>
      <c r="AI52">
        <v>0</v>
      </c>
      <c r="AJ52" t="str">
        <f>""</f>
        <v/>
      </c>
      <c r="AK52">
        <v>0</v>
      </c>
      <c r="AL52" t="str">
        <f>""</f>
        <v/>
      </c>
      <c r="AM52">
        <v>0</v>
      </c>
      <c r="AN52" t="str">
        <f>""</f>
        <v/>
      </c>
      <c r="AO52">
        <v>0</v>
      </c>
      <c r="AP52" t="str">
        <f>""</f>
        <v/>
      </c>
      <c r="AQ52">
        <v>0</v>
      </c>
      <c r="AR52" t="str">
        <f>""</f>
        <v/>
      </c>
      <c r="AS52" t="s">
        <v>56</v>
      </c>
      <c r="AT52" t="s">
        <v>57</v>
      </c>
      <c r="AU52">
        <v>0</v>
      </c>
      <c r="AV52" t="str">
        <f>""</f>
        <v/>
      </c>
      <c r="AW52">
        <v>2016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</row>
    <row r="53" spans="1:55" x14ac:dyDescent="0.2">
      <c r="A53">
        <v>1313200921</v>
      </c>
      <c r="B53" t="s">
        <v>117</v>
      </c>
      <c r="C53" s="2">
        <v>-94130</v>
      </c>
      <c r="D53" s="1">
        <v>-37835.72</v>
      </c>
      <c r="E53">
        <v>0</v>
      </c>
      <c r="F53" s="1">
        <v>-37835.72</v>
      </c>
      <c r="G53" s="1">
        <v>-56294.28</v>
      </c>
      <c r="H53">
        <v>40.19</v>
      </c>
      <c r="I53" s="2">
        <v>-565000</v>
      </c>
      <c r="J53" s="4">
        <f>COUNTIF(גיליון2!A:A,'2016'!A53)</f>
        <v>1</v>
      </c>
      <c r="K53" s="1">
        <v>-37835.72</v>
      </c>
      <c r="L53">
        <v>0</v>
      </c>
      <c r="M53" s="1">
        <v>-37835.72</v>
      </c>
      <c r="N53" s="1">
        <v>-527164.28</v>
      </c>
      <c r="O53">
        <v>6.69</v>
      </c>
      <c r="P53">
        <v>0</v>
      </c>
      <c r="Q53">
        <v>0</v>
      </c>
      <c r="R53">
        <v>0</v>
      </c>
      <c r="S53">
        <v>0</v>
      </c>
      <c r="T53" s="1">
        <v>37835.72</v>
      </c>
      <c r="U53">
        <v>0</v>
      </c>
      <c r="V53" s="1">
        <v>37835.72</v>
      </c>
      <c r="W53">
        <v>0</v>
      </c>
      <c r="X53" t="str">
        <f>""</f>
        <v/>
      </c>
      <c r="Y53">
        <v>0</v>
      </c>
      <c r="Z53" t="str">
        <f>""</f>
        <v/>
      </c>
      <c r="AA53">
        <v>0</v>
      </c>
      <c r="AB53" t="str">
        <f>""</f>
        <v/>
      </c>
      <c r="AC53">
        <v>0</v>
      </c>
      <c r="AD53" t="str">
        <f>""</f>
        <v/>
      </c>
      <c r="AE53">
        <v>0</v>
      </c>
      <c r="AF53" t="str">
        <f>""</f>
        <v/>
      </c>
      <c r="AG53">
        <v>0</v>
      </c>
      <c r="AH53" t="str">
        <f>""</f>
        <v/>
      </c>
      <c r="AI53">
        <v>0</v>
      </c>
      <c r="AJ53" t="str">
        <f>""</f>
        <v/>
      </c>
      <c r="AK53">
        <v>0</v>
      </c>
      <c r="AL53" t="str">
        <f>""</f>
        <v/>
      </c>
      <c r="AM53">
        <v>0</v>
      </c>
      <c r="AN53" t="str">
        <f>""</f>
        <v/>
      </c>
      <c r="AO53">
        <v>0</v>
      </c>
      <c r="AP53" t="str">
        <f>""</f>
        <v/>
      </c>
      <c r="AQ53">
        <v>0</v>
      </c>
      <c r="AR53" t="str">
        <f>""</f>
        <v/>
      </c>
      <c r="AS53" t="s">
        <v>56</v>
      </c>
      <c r="AT53" t="s">
        <v>57</v>
      </c>
      <c r="AU53">
        <v>0</v>
      </c>
      <c r="AV53" t="str">
        <f>""</f>
        <v/>
      </c>
      <c r="AW53">
        <v>2016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</row>
    <row r="54" spans="1:55" x14ac:dyDescent="0.2">
      <c r="A54">
        <v>1313200922</v>
      </c>
      <c r="B54" t="s">
        <v>118</v>
      </c>
      <c r="C54" s="2">
        <v>-106624</v>
      </c>
      <c r="D54" s="1">
        <v>-43150.54</v>
      </c>
      <c r="E54">
        <v>0</v>
      </c>
      <c r="F54" s="1">
        <v>-43150.54</v>
      </c>
      <c r="G54" s="1">
        <v>-63473.46</v>
      </c>
      <c r="H54">
        <v>40.46</v>
      </c>
      <c r="I54" s="2">
        <v>-640000</v>
      </c>
      <c r="J54" s="4">
        <f>COUNTIF(גיליון2!A:A,'2016'!A54)</f>
        <v>1</v>
      </c>
      <c r="K54" s="1">
        <v>-43150.54</v>
      </c>
      <c r="L54">
        <v>0</v>
      </c>
      <c r="M54" s="1">
        <v>-43150.54</v>
      </c>
      <c r="N54" s="1">
        <v>-596849.46</v>
      </c>
      <c r="O54">
        <v>6.74</v>
      </c>
      <c r="P54">
        <v>0</v>
      </c>
      <c r="Q54">
        <v>0</v>
      </c>
      <c r="R54">
        <v>0</v>
      </c>
      <c r="S54">
        <v>0</v>
      </c>
      <c r="T54" s="1">
        <v>43150.54</v>
      </c>
      <c r="U54">
        <v>0</v>
      </c>
      <c r="V54" s="1">
        <v>43150.54</v>
      </c>
      <c r="W54">
        <v>0</v>
      </c>
      <c r="X54" t="str">
        <f>""</f>
        <v/>
      </c>
      <c r="Y54">
        <v>0</v>
      </c>
      <c r="Z54" t="str">
        <f>""</f>
        <v/>
      </c>
      <c r="AA54">
        <v>0</v>
      </c>
      <c r="AB54" t="str">
        <f>""</f>
        <v/>
      </c>
      <c r="AC54">
        <v>0</v>
      </c>
      <c r="AD54" t="str">
        <f>""</f>
        <v/>
      </c>
      <c r="AE54">
        <v>0</v>
      </c>
      <c r="AF54" t="str">
        <f>""</f>
        <v/>
      </c>
      <c r="AG54">
        <v>0</v>
      </c>
      <c r="AH54" t="str">
        <f>""</f>
        <v/>
      </c>
      <c r="AI54">
        <v>0</v>
      </c>
      <c r="AJ54" t="str">
        <f>""</f>
        <v/>
      </c>
      <c r="AK54">
        <v>0</v>
      </c>
      <c r="AL54" t="str">
        <f>""</f>
        <v/>
      </c>
      <c r="AM54">
        <v>0</v>
      </c>
      <c r="AN54" t="str">
        <f>""</f>
        <v/>
      </c>
      <c r="AO54">
        <v>0</v>
      </c>
      <c r="AP54" t="str">
        <f>""</f>
        <v/>
      </c>
      <c r="AQ54">
        <v>0</v>
      </c>
      <c r="AR54" t="str">
        <f>""</f>
        <v/>
      </c>
      <c r="AS54" t="s">
        <v>56</v>
      </c>
      <c r="AT54" t="s">
        <v>57</v>
      </c>
      <c r="AU54">
        <v>0</v>
      </c>
      <c r="AV54" t="str">
        <f>""</f>
        <v/>
      </c>
      <c r="AW54">
        <v>2016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</row>
    <row r="55" spans="1:55" x14ac:dyDescent="0.2">
      <c r="A55">
        <v>1313200923</v>
      </c>
      <c r="B55" t="s">
        <v>119</v>
      </c>
      <c r="C55" s="2">
        <v>-125450</v>
      </c>
      <c r="D55" s="1">
        <v>-51351.07</v>
      </c>
      <c r="E55">
        <v>0</v>
      </c>
      <c r="F55" s="1">
        <v>-51351.07</v>
      </c>
      <c r="G55" s="1">
        <v>-74098.929999999993</v>
      </c>
      <c r="H55">
        <v>40.93</v>
      </c>
      <c r="I55" s="2">
        <v>-753000</v>
      </c>
      <c r="J55" s="4">
        <f>COUNTIF(גיליון2!A:A,'2016'!A55)</f>
        <v>1</v>
      </c>
      <c r="K55" s="1">
        <v>-51351.07</v>
      </c>
      <c r="L55">
        <v>0</v>
      </c>
      <c r="M55" s="1">
        <v>-51351.07</v>
      </c>
      <c r="N55" s="1">
        <v>-701648.93</v>
      </c>
      <c r="O55">
        <v>6.81</v>
      </c>
      <c r="P55">
        <v>0</v>
      </c>
      <c r="Q55">
        <v>0</v>
      </c>
      <c r="R55">
        <v>0</v>
      </c>
      <c r="S55">
        <v>0</v>
      </c>
      <c r="T55" s="1">
        <v>51351.07</v>
      </c>
      <c r="U55">
        <v>0</v>
      </c>
      <c r="V55" s="1">
        <v>51351.07</v>
      </c>
      <c r="W55">
        <v>0</v>
      </c>
      <c r="X55" t="str">
        <f>""</f>
        <v/>
      </c>
      <c r="Y55">
        <v>0</v>
      </c>
      <c r="Z55" t="str">
        <f>""</f>
        <v/>
      </c>
      <c r="AA55">
        <v>0</v>
      </c>
      <c r="AB55" t="str">
        <f>""</f>
        <v/>
      </c>
      <c r="AC55">
        <v>0</v>
      </c>
      <c r="AD55" t="str">
        <f>""</f>
        <v/>
      </c>
      <c r="AE55">
        <v>0</v>
      </c>
      <c r="AF55" t="str">
        <f>""</f>
        <v/>
      </c>
      <c r="AG55">
        <v>0</v>
      </c>
      <c r="AH55" t="str">
        <f>""</f>
        <v/>
      </c>
      <c r="AI55">
        <v>0</v>
      </c>
      <c r="AJ55" t="str">
        <f>""</f>
        <v/>
      </c>
      <c r="AK55">
        <v>0</v>
      </c>
      <c r="AL55" t="str">
        <f>""</f>
        <v/>
      </c>
      <c r="AM55">
        <v>0</v>
      </c>
      <c r="AN55" t="str">
        <f>""</f>
        <v/>
      </c>
      <c r="AO55">
        <v>0</v>
      </c>
      <c r="AP55" t="str">
        <f>""</f>
        <v/>
      </c>
      <c r="AQ55">
        <v>0</v>
      </c>
      <c r="AR55" t="str">
        <f>""</f>
        <v/>
      </c>
      <c r="AS55" t="s">
        <v>56</v>
      </c>
      <c r="AT55" t="s">
        <v>57</v>
      </c>
      <c r="AU55">
        <v>0</v>
      </c>
      <c r="AV55" t="str">
        <f>""</f>
        <v/>
      </c>
      <c r="AW55">
        <v>2016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</row>
    <row r="56" spans="1:55" x14ac:dyDescent="0.2">
      <c r="A56">
        <v>1313200924</v>
      </c>
      <c r="B56" t="s">
        <v>120</v>
      </c>
      <c r="C56" s="2">
        <v>-77968</v>
      </c>
      <c r="D56" s="1">
        <v>-31062.98</v>
      </c>
      <c r="E56">
        <v>0</v>
      </c>
      <c r="F56" s="1">
        <v>-31062.98</v>
      </c>
      <c r="G56" s="1">
        <v>-46905.02</v>
      </c>
      <c r="H56">
        <v>39.840000000000003</v>
      </c>
      <c r="I56" s="2">
        <v>-468000</v>
      </c>
      <c r="J56" s="4">
        <f>COUNTIF(גיליון2!A:A,'2016'!A56)</f>
        <v>1</v>
      </c>
      <c r="K56" s="1">
        <v>-31062.98</v>
      </c>
      <c r="L56">
        <v>0</v>
      </c>
      <c r="M56" s="1">
        <v>-31062.98</v>
      </c>
      <c r="N56" s="1">
        <v>-436937.02</v>
      </c>
      <c r="O56">
        <v>6.63</v>
      </c>
      <c r="P56">
        <v>0</v>
      </c>
      <c r="Q56">
        <v>0</v>
      </c>
      <c r="R56">
        <v>0</v>
      </c>
      <c r="S56">
        <v>0</v>
      </c>
      <c r="T56" s="1">
        <v>31062.98</v>
      </c>
      <c r="U56">
        <v>0</v>
      </c>
      <c r="V56" s="1">
        <v>31062.98</v>
      </c>
      <c r="W56">
        <v>0</v>
      </c>
      <c r="X56" t="str">
        <f>""</f>
        <v/>
      </c>
      <c r="Y56">
        <v>0</v>
      </c>
      <c r="Z56" t="str">
        <f>""</f>
        <v/>
      </c>
      <c r="AA56">
        <v>0</v>
      </c>
      <c r="AB56" t="str">
        <f>""</f>
        <v/>
      </c>
      <c r="AC56">
        <v>0</v>
      </c>
      <c r="AD56" t="str">
        <f>""</f>
        <v/>
      </c>
      <c r="AE56">
        <v>0</v>
      </c>
      <c r="AF56" t="str">
        <f>""</f>
        <v/>
      </c>
      <c r="AG56">
        <v>0</v>
      </c>
      <c r="AH56" t="str">
        <f>""</f>
        <v/>
      </c>
      <c r="AI56">
        <v>0</v>
      </c>
      <c r="AJ56" t="str">
        <f>""</f>
        <v/>
      </c>
      <c r="AK56">
        <v>0</v>
      </c>
      <c r="AL56" t="str">
        <f>""</f>
        <v/>
      </c>
      <c r="AM56">
        <v>0</v>
      </c>
      <c r="AN56" t="str">
        <f>""</f>
        <v/>
      </c>
      <c r="AO56">
        <v>0</v>
      </c>
      <c r="AP56" t="str">
        <f>""</f>
        <v/>
      </c>
      <c r="AQ56">
        <v>0</v>
      </c>
      <c r="AR56" t="str">
        <f>""</f>
        <v/>
      </c>
      <c r="AS56" t="s">
        <v>56</v>
      </c>
      <c r="AT56" t="s">
        <v>57</v>
      </c>
      <c r="AU56">
        <v>0</v>
      </c>
      <c r="AV56" t="str">
        <f>""</f>
        <v/>
      </c>
      <c r="AW56">
        <v>2016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</row>
    <row r="57" spans="1:55" x14ac:dyDescent="0.2">
      <c r="A57">
        <v>1313200925</v>
      </c>
      <c r="B57" t="s">
        <v>121</v>
      </c>
      <c r="C57" s="2">
        <v>-81968</v>
      </c>
      <c r="D57" s="1">
        <v>-31738.080000000002</v>
      </c>
      <c r="E57">
        <v>0</v>
      </c>
      <c r="F57" s="1">
        <v>-31738.080000000002</v>
      </c>
      <c r="G57" s="1">
        <v>-50229.919999999998</v>
      </c>
      <c r="H57">
        <v>38.72</v>
      </c>
      <c r="I57" s="2">
        <v>-492000</v>
      </c>
      <c r="J57" s="4">
        <f>COUNTIF(גיליון2!A:A,'2016'!A57)</f>
        <v>1</v>
      </c>
      <c r="K57" s="1">
        <v>-31738.080000000002</v>
      </c>
      <c r="L57">
        <v>0</v>
      </c>
      <c r="M57" s="1">
        <v>-31738.080000000002</v>
      </c>
      <c r="N57" s="1">
        <v>-460261.92</v>
      </c>
      <c r="O57">
        <v>6.45</v>
      </c>
      <c r="P57">
        <v>0</v>
      </c>
      <c r="Q57">
        <v>0</v>
      </c>
      <c r="R57">
        <v>0</v>
      </c>
      <c r="S57">
        <v>0</v>
      </c>
      <c r="T57" s="1">
        <v>31738.080000000002</v>
      </c>
      <c r="U57">
        <v>0</v>
      </c>
      <c r="V57" s="1">
        <v>31738.080000000002</v>
      </c>
      <c r="W57">
        <v>0</v>
      </c>
      <c r="X57" t="str">
        <f>""</f>
        <v/>
      </c>
      <c r="Y57">
        <v>0</v>
      </c>
      <c r="Z57" t="str">
        <f>""</f>
        <v/>
      </c>
      <c r="AA57">
        <v>0</v>
      </c>
      <c r="AB57" t="str">
        <f>""</f>
        <v/>
      </c>
      <c r="AC57">
        <v>0</v>
      </c>
      <c r="AD57" t="str">
        <f>""</f>
        <v/>
      </c>
      <c r="AE57">
        <v>0</v>
      </c>
      <c r="AF57" t="str">
        <f>""</f>
        <v/>
      </c>
      <c r="AG57">
        <v>0</v>
      </c>
      <c r="AH57" t="str">
        <f>""</f>
        <v/>
      </c>
      <c r="AI57">
        <v>0</v>
      </c>
      <c r="AJ57" t="str">
        <f>""</f>
        <v/>
      </c>
      <c r="AK57">
        <v>0</v>
      </c>
      <c r="AL57" t="str">
        <f>""</f>
        <v/>
      </c>
      <c r="AM57">
        <v>0</v>
      </c>
      <c r="AN57" t="str">
        <f>""</f>
        <v/>
      </c>
      <c r="AO57">
        <v>0</v>
      </c>
      <c r="AP57" t="str">
        <f>""</f>
        <v/>
      </c>
      <c r="AQ57">
        <v>0</v>
      </c>
      <c r="AR57" t="str">
        <f>""</f>
        <v/>
      </c>
      <c r="AS57" t="s">
        <v>56</v>
      </c>
      <c r="AT57" t="s">
        <v>57</v>
      </c>
      <c r="AU57">
        <v>0</v>
      </c>
      <c r="AV57" t="str">
        <f>""</f>
        <v/>
      </c>
      <c r="AW57">
        <v>2016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</row>
    <row r="58" spans="1:55" x14ac:dyDescent="0.2">
      <c r="A58">
        <v>1313200926</v>
      </c>
      <c r="B58" t="s">
        <v>122</v>
      </c>
      <c r="C58" s="2">
        <v>-62142</v>
      </c>
      <c r="D58" s="1">
        <v>-24771.22</v>
      </c>
      <c r="E58">
        <v>0</v>
      </c>
      <c r="F58" s="1">
        <v>-24771.22</v>
      </c>
      <c r="G58" s="1">
        <v>-37370.78</v>
      </c>
      <c r="H58">
        <v>39.86</v>
      </c>
      <c r="I58" s="2">
        <v>-373000</v>
      </c>
      <c r="J58" s="4">
        <f>COUNTIF(גיליון2!A:A,'2016'!A58)</f>
        <v>1</v>
      </c>
      <c r="K58" s="1">
        <v>-24771.22</v>
      </c>
      <c r="L58">
        <v>0</v>
      </c>
      <c r="M58" s="1">
        <v>-24771.22</v>
      </c>
      <c r="N58" s="1">
        <v>-348228.78</v>
      </c>
      <c r="O58">
        <v>6.64</v>
      </c>
      <c r="P58">
        <v>0</v>
      </c>
      <c r="Q58">
        <v>0</v>
      </c>
      <c r="R58">
        <v>0</v>
      </c>
      <c r="S58">
        <v>0</v>
      </c>
      <c r="T58" s="1">
        <v>24771.22</v>
      </c>
      <c r="U58">
        <v>0</v>
      </c>
      <c r="V58" s="1">
        <v>24771.22</v>
      </c>
      <c r="W58">
        <v>0</v>
      </c>
      <c r="X58" t="str">
        <f>""</f>
        <v/>
      </c>
      <c r="Y58">
        <v>0</v>
      </c>
      <c r="Z58" t="str">
        <f>""</f>
        <v/>
      </c>
      <c r="AA58">
        <v>0</v>
      </c>
      <c r="AB58" t="str">
        <f>""</f>
        <v/>
      </c>
      <c r="AC58">
        <v>0</v>
      </c>
      <c r="AD58" t="str">
        <f>""</f>
        <v/>
      </c>
      <c r="AE58">
        <v>0</v>
      </c>
      <c r="AF58" t="str">
        <f>""</f>
        <v/>
      </c>
      <c r="AG58">
        <v>0</v>
      </c>
      <c r="AH58" t="str">
        <f>""</f>
        <v/>
      </c>
      <c r="AI58">
        <v>0</v>
      </c>
      <c r="AJ58" t="str">
        <f>""</f>
        <v/>
      </c>
      <c r="AK58">
        <v>0</v>
      </c>
      <c r="AL58" t="str">
        <f>""</f>
        <v/>
      </c>
      <c r="AM58">
        <v>0</v>
      </c>
      <c r="AN58" t="str">
        <f>""</f>
        <v/>
      </c>
      <c r="AO58">
        <v>0</v>
      </c>
      <c r="AP58" t="str">
        <f>""</f>
        <v/>
      </c>
      <c r="AQ58">
        <v>0</v>
      </c>
      <c r="AR58" t="str">
        <f>""</f>
        <v/>
      </c>
      <c r="AS58" t="s">
        <v>56</v>
      </c>
      <c r="AT58" t="s">
        <v>57</v>
      </c>
      <c r="AU58">
        <v>0</v>
      </c>
      <c r="AV58" t="str">
        <f>""</f>
        <v/>
      </c>
      <c r="AW58">
        <v>2016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</row>
    <row r="59" spans="1:55" x14ac:dyDescent="0.2">
      <c r="A59">
        <v>1313200927</v>
      </c>
      <c r="B59" t="s">
        <v>123</v>
      </c>
      <c r="C59" s="2">
        <v>-82966</v>
      </c>
      <c r="D59" s="1">
        <v>-32345.58</v>
      </c>
      <c r="E59">
        <v>0</v>
      </c>
      <c r="F59" s="1">
        <v>-32345.58</v>
      </c>
      <c r="G59" s="1">
        <v>-50620.42</v>
      </c>
      <c r="H59">
        <v>38.979999999999997</v>
      </c>
      <c r="I59" s="2">
        <v>-498000</v>
      </c>
      <c r="J59" s="4">
        <f>COUNTIF(גיליון2!A:A,'2016'!A59)</f>
        <v>1</v>
      </c>
      <c r="K59" s="1">
        <v>-32345.58</v>
      </c>
      <c r="L59">
        <v>0</v>
      </c>
      <c r="M59" s="1">
        <v>-32345.58</v>
      </c>
      <c r="N59" s="1">
        <v>-465654.42</v>
      </c>
      <c r="O59">
        <v>6.49</v>
      </c>
      <c r="P59">
        <v>0</v>
      </c>
      <c r="Q59">
        <v>0</v>
      </c>
      <c r="R59">
        <v>0</v>
      </c>
      <c r="S59">
        <v>0</v>
      </c>
      <c r="T59" s="1">
        <v>32345.58</v>
      </c>
      <c r="U59">
        <v>0</v>
      </c>
      <c r="V59" s="1">
        <v>32345.58</v>
      </c>
      <c r="W59">
        <v>0</v>
      </c>
      <c r="X59" t="str">
        <f>""</f>
        <v/>
      </c>
      <c r="Y59">
        <v>0</v>
      </c>
      <c r="Z59" t="str">
        <f>""</f>
        <v/>
      </c>
      <c r="AA59">
        <v>0</v>
      </c>
      <c r="AB59" t="str">
        <f>""</f>
        <v/>
      </c>
      <c r="AC59">
        <v>0</v>
      </c>
      <c r="AD59" t="str">
        <f>""</f>
        <v/>
      </c>
      <c r="AE59">
        <v>0</v>
      </c>
      <c r="AF59" t="str">
        <f>""</f>
        <v/>
      </c>
      <c r="AG59">
        <v>0</v>
      </c>
      <c r="AH59" t="str">
        <f>""</f>
        <v/>
      </c>
      <c r="AI59">
        <v>0</v>
      </c>
      <c r="AJ59" t="str">
        <f>""</f>
        <v/>
      </c>
      <c r="AK59">
        <v>0</v>
      </c>
      <c r="AL59" t="str">
        <f>""</f>
        <v/>
      </c>
      <c r="AM59">
        <v>0</v>
      </c>
      <c r="AN59" t="str">
        <f>""</f>
        <v/>
      </c>
      <c r="AO59">
        <v>0</v>
      </c>
      <c r="AP59" t="str">
        <f>""</f>
        <v/>
      </c>
      <c r="AQ59">
        <v>0</v>
      </c>
      <c r="AR59" t="str">
        <f>""</f>
        <v/>
      </c>
      <c r="AS59" t="s">
        <v>56</v>
      </c>
      <c r="AT59" t="s">
        <v>57</v>
      </c>
      <c r="AU59">
        <v>0</v>
      </c>
      <c r="AV59" t="str">
        <f>""</f>
        <v/>
      </c>
      <c r="AW59">
        <v>2016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</row>
    <row r="60" spans="1:55" x14ac:dyDescent="0.2">
      <c r="A60">
        <v>1313200928</v>
      </c>
      <c r="B60" t="s">
        <v>124</v>
      </c>
      <c r="C60" s="2">
        <v>-115288</v>
      </c>
      <c r="D60" s="1">
        <v>-46573.21</v>
      </c>
      <c r="E60">
        <v>0</v>
      </c>
      <c r="F60" s="1">
        <v>-46573.21</v>
      </c>
      <c r="G60" s="1">
        <v>-68714.789999999994</v>
      </c>
      <c r="H60">
        <v>40.39</v>
      </c>
      <c r="I60" s="2">
        <v>-692000</v>
      </c>
      <c r="J60" s="4">
        <f>COUNTIF(גיליון2!A:A,'2016'!A60)</f>
        <v>1</v>
      </c>
      <c r="K60" s="1">
        <v>-46573.21</v>
      </c>
      <c r="L60">
        <v>0</v>
      </c>
      <c r="M60" s="1">
        <v>-46573.21</v>
      </c>
      <c r="N60" s="1">
        <v>-645426.79</v>
      </c>
      <c r="O60">
        <v>6.73</v>
      </c>
      <c r="P60">
        <v>0</v>
      </c>
      <c r="Q60">
        <v>0</v>
      </c>
      <c r="R60">
        <v>0</v>
      </c>
      <c r="S60">
        <v>0</v>
      </c>
      <c r="T60" s="1">
        <v>46573.21</v>
      </c>
      <c r="U60">
        <v>0</v>
      </c>
      <c r="V60" s="1">
        <v>46573.21</v>
      </c>
      <c r="W60">
        <v>0</v>
      </c>
      <c r="X60" t="str">
        <f>""</f>
        <v/>
      </c>
      <c r="Y60">
        <v>0</v>
      </c>
      <c r="Z60" t="str">
        <f>""</f>
        <v/>
      </c>
      <c r="AA60">
        <v>0</v>
      </c>
      <c r="AB60" t="str">
        <f>""</f>
        <v/>
      </c>
      <c r="AC60">
        <v>0</v>
      </c>
      <c r="AD60" t="str">
        <f>""</f>
        <v/>
      </c>
      <c r="AE60">
        <v>0</v>
      </c>
      <c r="AF60" t="str">
        <f>""</f>
        <v/>
      </c>
      <c r="AG60">
        <v>0</v>
      </c>
      <c r="AH60" t="str">
        <f>""</f>
        <v/>
      </c>
      <c r="AI60">
        <v>0</v>
      </c>
      <c r="AJ60" t="str">
        <f>""</f>
        <v/>
      </c>
      <c r="AK60">
        <v>0</v>
      </c>
      <c r="AL60" t="str">
        <f>""</f>
        <v/>
      </c>
      <c r="AM60">
        <v>0</v>
      </c>
      <c r="AN60" t="str">
        <f>""</f>
        <v/>
      </c>
      <c r="AO60">
        <v>0</v>
      </c>
      <c r="AP60" t="str">
        <f>""</f>
        <v/>
      </c>
      <c r="AQ60">
        <v>0</v>
      </c>
      <c r="AR60" t="str">
        <f>""</f>
        <v/>
      </c>
      <c r="AS60" t="s">
        <v>56</v>
      </c>
      <c r="AT60" t="s">
        <v>57</v>
      </c>
      <c r="AU60">
        <v>0</v>
      </c>
      <c r="AV60" t="str">
        <f>""</f>
        <v/>
      </c>
      <c r="AW60">
        <v>2016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</row>
    <row r="61" spans="1:55" x14ac:dyDescent="0.2">
      <c r="A61">
        <v>1313200929</v>
      </c>
      <c r="B61" t="s">
        <v>125</v>
      </c>
      <c r="C61" s="2">
        <v>-90798</v>
      </c>
      <c r="D61" s="1">
        <v>-35873.01</v>
      </c>
      <c r="E61">
        <v>0</v>
      </c>
      <c r="F61" s="1">
        <v>-35873.01</v>
      </c>
      <c r="G61" s="1">
        <v>-54924.99</v>
      </c>
      <c r="H61">
        <v>39.5</v>
      </c>
      <c r="I61" s="2">
        <v>-545000</v>
      </c>
      <c r="J61" s="4">
        <f>COUNTIF(גיליון2!A:A,'2016'!A61)</f>
        <v>1</v>
      </c>
      <c r="K61" s="1">
        <v>-35873.01</v>
      </c>
      <c r="L61">
        <v>0</v>
      </c>
      <c r="M61" s="1">
        <v>-35873.01</v>
      </c>
      <c r="N61" s="1">
        <v>-509126.99</v>
      </c>
      <c r="O61">
        <v>6.58</v>
      </c>
      <c r="P61">
        <v>0</v>
      </c>
      <c r="Q61">
        <v>0</v>
      </c>
      <c r="R61">
        <v>0</v>
      </c>
      <c r="S61">
        <v>0</v>
      </c>
      <c r="T61" s="1">
        <v>35873.01</v>
      </c>
      <c r="U61">
        <v>0</v>
      </c>
      <c r="V61" s="1">
        <v>35873.01</v>
      </c>
      <c r="W61">
        <v>0</v>
      </c>
      <c r="X61" t="str">
        <f>""</f>
        <v/>
      </c>
      <c r="Y61">
        <v>0</v>
      </c>
      <c r="Z61" t="str">
        <f>""</f>
        <v/>
      </c>
      <c r="AA61">
        <v>0</v>
      </c>
      <c r="AB61" t="str">
        <f>""</f>
        <v/>
      </c>
      <c r="AC61">
        <v>0</v>
      </c>
      <c r="AD61" t="str">
        <f>""</f>
        <v/>
      </c>
      <c r="AE61">
        <v>0</v>
      </c>
      <c r="AF61" t="str">
        <f>""</f>
        <v/>
      </c>
      <c r="AG61">
        <v>0</v>
      </c>
      <c r="AH61" t="str">
        <f>""</f>
        <v/>
      </c>
      <c r="AI61">
        <v>0</v>
      </c>
      <c r="AJ61" t="str">
        <f>""</f>
        <v/>
      </c>
      <c r="AK61">
        <v>0</v>
      </c>
      <c r="AL61" t="str">
        <f>""</f>
        <v/>
      </c>
      <c r="AM61">
        <v>0</v>
      </c>
      <c r="AN61" t="str">
        <f>""</f>
        <v/>
      </c>
      <c r="AO61">
        <v>0</v>
      </c>
      <c r="AP61" t="str">
        <f>""</f>
        <v/>
      </c>
      <c r="AQ61">
        <v>0</v>
      </c>
      <c r="AR61" t="str">
        <f>""</f>
        <v/>
      </c>
      <c r="AS61" t="s">
        <v>56</v>
      </c>
      <c r="AT61" t="s">
        <v>57</v>
      </c>
      <c r="AU61">
        <v>0</v>
      </c>
      <c r="AV61" t="str">
        <f>""</f>
        <v/>
      </c>
      <c r="AW61">
        <v>2016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</row>
    <row r="62" spans="1:55" x14ac:dyDescent="0.2">
      <c r="A62">
        <v>1313232920</v>
      </c>
      <c r="B62" t="s">
        <v>126</v>
      </c>
      <c r="C62" s="2">
        <v>-3666</v>
      </c>
      <c r="D62">
        <v>0</v>
      </c>
      <c r="E62">
        <v>0</v>
      </c>
      <c r="F62">
        <v>0</v>
      </c>
      <c r="G62" s="1">
        <v>-3666</v>
      </c>
      <c r="H62">
        <v>0</v>
      </c>
      <c r="I62" s="2">
        <v>-22000</v>
      </c>
      <c r="J62" s="4">
        <f>COUNTIF(גיליון2!A:A,'2016'!A62)</f>
        <v>1</v>
      </c>
      <c r="K62">
        <v>0</v>
      </c>
      <c r="L62">
        <v>0</v>
      </c>
      <c r="M62">
        <v>0</v>
      </c>
      <c r="N62" s="1">
        <v>-22000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t="str">
        <f>""</f>
        <v/>
      </c>
      <c r="Y62">
        <v>0</v>
      </c>
      <c r="Z62" t="str">
        <f>""</f>
        <v/>
      </c>
      <c r="AA62">
        <v>0</v>
      </c>
      <c r="AB62" t="str">
        <f>""</f>
        <v/>
      </c>
      <c r="AC62">
        <v>0</v>
      </c>
      <c r="AD62" t="str">
        <f>""</f>
        <v/>
      </c>
      <c r="AE62">
        <v>0</v>
      </c>
      <c r="AF62" t="str">
        <f>""</f>
        <v/>
      </c>
      <c r="AG62">
        <v>0</v>
      </c>
      <c r="AH62" t="str">
        <f>""</f>
        <v/>
      </c>
      <c r="AI62">
        <v>0</v>
      </c>
      <c r="AJ62" t="str">
        <f>""</f>
        <v/>
      </c>
      <c r="AK62">
        <v>0</v>
      </c>
      <c r="AL62" t="str">
        <f>""</f>
        <v/>
      </c>
      <c r="AM62">
        <v>0</v>
      </c>
      <c r="AN62" t="str">
        <f>""</f>
        <v/>
      </c>
      <c r="AO62">
        <v>0</v>
      </c>
      <c r="AP62" t="str">
        <f>""</f>
        <v/>
      </c>
      <c r="AQ62">
        <v>0</v>
      </c>
      <c r="AR62" t="str">
        <f>""</f>
        <v/>
      </c>
      <c r="AS62" t="s">
        <v>56</v>
      </c>
      <c r="AT62" t="s">
        <v>57</v>
      </c>
      <c r="AU62">
        <v>0</v>
      </c>
      <c r="AV62" t="str">
        <f>""</f>
        <v/>
      </c>
      <c r="AW62">
        <v>2016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</row>
    <row r="63" spans="1:55" x14ac:dyDescent="0.2">
      <c r="A63">
        <v>1313233920</v>
      </c>
      <c r="B63" t="s">
        <v>127</v>
      </c>
      <c r="C63" s="2">
        <v>-24490</v>
      </c>
      <c r="D63">
        <v>0</v>
      </c>
      <c r="E63">
        <v>0</v>
      </c>
      <c r="F63">
        <v>0</v>
      </c>
      <c r="G63" s="1">
        <v>-24490</v>
      </c>
      <c r="H63">
        <v>0</v>
      </c>
      <c r="I63" s="2">
        <v>-147000</v>
      </c>
      <c r="J63" s="4">
        <f>COUNTIF(גיליון2!A:A,'2016'!A63)</f>
        <v>1</v>
      </c>
      <c r="K63">
        <v>0</v>
      </c>
      <c r="L63">
        <v>0</v>
      </c>
      <c r="M63">
        <v>0</v>
      </c>
      <c r="N63" s="1">
        <v>-147000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t="str">
        <f>""</f>
        <v/>
      </c>
      <c r="Y63">
        <v>0</v>
      </c>
      <c r="Z63" t="str">
        <f>""</f>
        <v/>
      </c>
      <c r="AA63">
        <v>0</v>
      </c>
      <c r="AB63" t="str">
        <f>""</f>
        <v/>
      </c>
      <c r="AC63">
        <v>0</v>
      </c>
      <c r="AD63" t="str">
        <f>""</f>
        <v/>
      </c>
      <c r="AE63">
        <v>0</v>
      </c>
      <c r="AF63" t="str">
        <f>""</f>
        <v/>
      </c>
      <c r="AG63">
        <v>0</v>
      </c>
      <c r="AH63" t="str">
        <f>""</f>
        <v/>
      </c>
      <c r="AI63">
        <v>0</v>
      </c>
      <c r="AJ63" t="str">
        <f>""</f>
        <v/>
      </c>
      <c r="AK63">
        <v>0</v>
      </c>
      <c r="AL63" t="str">
        <f>""</f>
        <v/>
      </c>
      <c r="AM63">
        <v>0</v>
      </c>
      <c r="AN63" t="str">
        <f>""</f>
        <v/>
      </c>
      <c r="AO63">
        <v>0</v>
      </c>
      <c r="AP63" t="str">
        <f>""</f>
        <v/>
      </c>
      <c r="AQ63">
        <v>0</v>
      </c>
      <c r="AR63" t="str">
        <f>""</f>
        <v/>
      </c>
      <c r="AS63" t="s">
        <v>56</v>
      </c>
      <c r="AT63" t="s">
        <v>57</v>
      </c>
      <c r="AU63">
        <v>0</v>
      </c>
      <c r="AV63" t="str">
        <f>""</f>
        <v/>
      </c>
      <c r="AW63">
        <v>2016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</row>
    <row r="64" spans="1:55" x14ac:dyDescent="0.2">
      <c r="A64">
        <v>1313242920</v>
      </c>
      <c r="B64" t="s">
        <v>128</v>
      </c>
      <c r="C64" s="2">
        <v>-36652</v>
      </c>
      <c r="D64">
        <v>0</v>
      </c>
      <c r="E64">
        <v>0</v>
      </c>
      <c r="F64">
        <v>0</v>
      </c>
      <c r="G64" s="1">
        <v>-36652</v>
      </c>
      <c r="H64">
        <v>0</v>
      </c>
      <c r="I64" s="2">
        <v>-220000</v>
      </c>
      <c r="J64" s="4">
        <f>COUNTIF(גיליון2!A:A,'2016'!A64)</f>
        <v>1</v>
      </c>
      <c r="K64">
        <v>0</v>
      </c>
      <c r="L64">
        <v>0</v>
      </c>
      <c r="M64">
        <v>0</v>
      </c>
      <c r="N64" s="1">
        <v>-220000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t="str">
        <f>""</f>
        <v/>
      </c>
      <c r="Y64">
        <v>0</v>
      </c>
      <c r="Z64" t="str">
        <f>""</f>
        <v/>
      </c>
      <c r="AA64">
        <v>0</v>
      </c>
      <c r="AB64" t="str">
        <f>""</f>
        <v/>
      </c>
      <c r="AC64">
        <v>0</v>
      </c>
      <c r="AD64" t="str">
        <f>""</f>
        <v/>
      </c>
      <c r="AE64">
        <v>0</v>
      </c>
      <c r="AF64" t="str">
        <f>""</f>
        <v/>
      </c>
      <c r="AG64">
        <v>0</v>
      </c>
      <c r="AH64" t="str">
        <f>""</f>
        <v/>
      </c>
      <c r="AI64">
        <v>0</v>
      </c>
      <c r="AJ64" t="str">
        <f>""</f>
        <v/>
      </c>
      <c r="AK64">
        <v>0</v>
      </c>
      <c r="AL64" t="str">
        <f>""</f>
        <v/>
      </c>
      <c r="AM64">
        <v>0</v>
      </c>
      <c r="AN64" t="str">
        <f>""</f>
        <v/>
      </c>
      <c r="AO64">
        <v>0</v>
      </c>
      <c r="AP64" t="str">
        <f>""</f>
        <v/>
      </c>
      <c r="AQ64">
        <v>0</v>
      </c>
      <c r="AR64" t="str">
        <f>""</f>
        <v/>
      </c>
      <c r="AS64" t="s">
        <v>56</v>
      </c>
      <c r="AT64" t="s">
        <v>57</v>
      </c>
      <c r="AU64">
        <v>0</v>
      </c>
      <c r="AV64" t="str">
        <f>""</f>
        <v/>
      </c>
      <c r="AW64">
        <v>2016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</row>
    <row r="65" spans="1:55" x14ac:dyDescent="0.2">
      <c r="A65">
        <v>1313300920</v>
      </c>
      <c r="B65" t="s">
        <v>129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 s="4">
        <f>COUNTIF(גיליון2!A:A,'2016'!A65)</f>
        <v>1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261</v>
      </c>
      <c r="X65" t="s">
        <v>115</v>
      </c>
      <c r="Y65">
        <v>0</v>
      </c>
      <c r="Z65" t="str">
        <f>""</f>
        <v/>
      </c>
      <c r="AA65">
        <v>0</v>
      </c>
      <c r="AB65" t="str">
        <f>""</f>
        <v/>
      </c>
      <c r="AC65">
        <v>0</v>
      </c>
      <c r="AD65" t="str">
        <f>""</f>
        <v/>
      </c>
      <c r="AE65">
        <v>0</v>
      </c>
      <c r="AF65" t="str">
        <f>""</f>
        <v/>
      </c>
      <c r="AG65">
        <v>0</v>
      </c>
      <c r="AH65" t="str">
        <f>""</f>
        <v/>
      </c>
      <c r="AI65">
        <v>0</v>
      </c>
      <c r="AJ65" t="str">
        <f>""</f>
        <v/>
      </c>
      <c r="AK65">
        <v>0</v>
      </c>
      <c r="AL65" t="str">
        <f>""</f>
        <v/>
      </c>
      <c r="AM65">
        <v>0</v>
      </c>
      <c r="AN65" t="str">
        <f>""</f>
        <v/>
      </c>
      <c r="AO65">
        <v>0</v>
      </c>
      <c r="AP65" t="str">
        <f>""</f>
        <v/>
      </c>
      <c r="AQ65">
        <v>0</v>
      </c>
      <c r="AR65" t="str">
        <f>""</f>
        <v/>
      </c>
      <c r="AS65" t="s">
        <v>56</v>
      </c>
      <c r="AT65" t="s">
        <v>57</v>
      </c>
      <c r="AU65">
        <v>0</v>
      </c>
      <c r="AV65" t="str">
        <f>""</f>
        <v/>
      </c>
      <c r="AW65">
        <v>2016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</row>
    <row r="66" spans="1:55" x14ac:dyDescent="0.2">
      <c r="A66">
        <v>1313345920</v>
      </c>
      <c r="B66" t="s">
        <v>130</v>
      </c>
      <c r="C66" s="2">
        <v>-136612</v>
      </c>
      <c r="D66" s="1">
        <v>-68236.149999999994</v>
      </c>
      <c r="E66">
        <v>0</v>
      </c>
      <c r="F66" s="1">
        <v>-68236.149999999994</v>
      </c>
      <c r="G66" s="1">
        <v>-68375.850000000006</v>
      </c>
      <c r="H66">
        <v>49.94</v>
      </c>
      <c r="I66" s="2">
        <v>-820000</v>
      </c>
      <c r="J66" s="4">
        <f>COUNTIF(גיליון2!A:A,'2016'!A66)</f>
        <v>1</v>
      </c>
      <c r="K66" s="1">
        <v>-68236.149999999994</v>
      </c>
      <c r="L66">
        <v>0</v>
      </c>
      <c r="M66" s="1">
        <v>-68236.149999999994</v>
      </c>
      <c r="N66" s="1">
        <v>-751763.85</v>
      </c>
      <c r="O66">
        <v>8.32</v>
      </c>
      <c r="P66">
        <v>0</v>
      </c>
      <c r="Q66">
        <v>0</v>
      </c>
      <c r="R66">
        <v>0</v>
      </c>
      <c r="S66">
        <v>0</v>
      </c>
      <c r="T66" s="1">
        <v>68236.149999999994</v>
      </c>
      <c r="U66">
        <v>0</v>
      </c>
      <c r="V66" s="1">
        <v>68236.149999999994</v>
      </c>
      <c r="W66">
        <v>0</v>
      </c>
      <c r="X66" t="str">
        <f>""</f>
        <v/>
      </c>
      <c r="Y66">
        <v>0</v>
      </c>
      <c r="Z66" t="str">
        <f>""</f>
        <v/>
      </c>
      <c r="AA66">
        <v>0</v>
      </c>
      <c r="AB66" t="str">
        <f>""</f>
        <v/>
      </c>
      <c r="AC66">
        <v>0</v>
      </c>
      <c r="AD66" t="str">
        <f>""</f>
        <v/>
      </c>
      <c r="AE66">
        <v>0</v>
      </c>
      <c r="AF66" t="str">
        <f>""</f>
        <v/>
      </c>
      <c r="AG66">
        <v>0</v>
      </c>
      <c r="AH66" t="str">
        <f>""</f>
        <v/>
      </c>
      <c r="AI66">
        <v>0</v>
      </c>
      <c r="AJ66" t="str">
        <f>""</f>
        <v/>
      </c>
      <c r="AK66">
        <v>0</v>
      </c>
      <c r="AL66" t="str">
        <f>""</f>
        <v/>
      </c>
      <c r="AM66">
        <v>0</v>
      </c>
      <c r="AN66" t="str">
        <f>""</f>
        <v/>
      </c>
      <c r="AO66">
        <v>0</v>
      </c>
      <c r="AP66" t="str">
        <f>""</f>
        <v/>
      </c>
      <c r="AQ66">
        <v>0</v>
      </c>
      <c r="AR66" t="str">
        <f>""</f>
        <v/>
      </c>
      <c r="AS66" t="s">
        <v>56</v>
      </c>
      <c r="AT66" t="s">
        <v>57</v>
      </c>
      <c r="AU66">
        <v>0</v>
      </c>
      <c r="AV66" t="str">
        <f>""</f>
        <v/>
      </c>
      <c r="AW66">
        <v>2016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</row>
    <row r="67" spans="1:55" x14ac:dyDescent="0.2">
      <c r="A67">
        <v>1313400420</v>
      </c>
      <c r="B67" t="s">
        <v>131</v>
      </c>
      <c r="C67" s="2">
        <v>-49980</v>
      </c>
      <c r="D67" s="1">
        <v>-69240</v>
      </c>
      <c r="E67">
        <v>0</v>
      </c>
      <c r="F67" s="1">
        <v>-69240</v>
      </c>
      <c r="G67" s="1">
        <v>19260</v>
      </c>
      <c r="H67">
        <v>138.53</v>
      </c>
      <c r="I67" s="2">
        <v>-300000</v>
      </c>
      <c r="J67" s="4">
        <f>COUNTIF(גיליון2!A:A,'2016'!A67)</f>
        <v>1</v>
      </c>
      <c r="K67" s="1">
        <v>-69240</v>
      </c>
      <c r="L67">
        <v>0</v>
      </c>
      <c r="M67" s="1">
        <v>-69240</v>
      </c>
      <c r="N67" s="1">
        <v>-230760</v>
      </c>
      <c r="O67">
        <v>23.08</v>
      </c>
      <c r="P67">
        <v>0</v>
      </c>
      <c r="Q67">
        <v>0</v>
      </c>
      <c r="R67">
        <v>0</v>
      </c>
      <c r="S67">
        <v>0</v>
      </c>
      <c r="T67" s="1">
        <v>69240</v>
      </c>
      <c r="U67">
        <v>0</v>
      </c>
      <c r="V67" s="1">
        <v>69240</v>
      </c>
      <c r="W67">
        <v>261</v>
      </c>
      <c r="X67" t="s">
        <v>115</v>
      </c>
      <c r="Y67">
        <v>0</v>
      </c>
      <c r="Z67" t="str">
        <f>""</f>
        <v/>
      </c>
      <c r="AA67">
        <v>0</v>
      </c>
      <c r="AB67" t="str">
        <f>""</f>
        <v/>
      </c>
      <c r="AC67">
        <v>0</v>
      </c>
      <c r="AD67" t="str">
        <f>""</f>
        <v/>
      </c>
      <c r="AE67">
        <v>0</v>
      </c>
      <c r="AF67" t="str">
        <f>""</f>
        <v/>
      </c>
      <c r="AG67">
        <v>0</v>
      </c>
      <c r="AH67" t="str">
        <f>""</f>
        <v/>
      </c>
      <c r="AI67">
        <v>0</v>
      </c>
      <c r="AJ67" t="str">
        <f>""</f>
        <v/>
      </c>
      <c r="AK67">
        <v>0</v>
      </c>
      <c r="AL67" t="str">
        <f>""</f>
        <v/>
      </c>
      <c r="AM67">
        <v>0</v>
      </c>
      <c r="AN67" t="str">
        <f>""</f>
        <v/>
      </c>
      <c r="AO67">
        <v>0</v>
      </c>
      <c r="AP67" t="str">
        <f>""</f>
        <v/>
      </c>
      <c r="AQ67">
        <v>0</v>
      </c>
      <c r="AR67" t="str">
        <f>""</f>
        <v/>
      </c>
      <c r="AS67" t="s">
        <v>56</v>
      </c>
      <c r="AT67" t="s">
        <v>57</v>
      </c>
      <c r="AU67">
        <v>0</v>
      </c>
      <c r="AV67" t="str">
        <f>""</f>
        <v/>
      </c>
      <c r="AW67">
        <v>2016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</row>
    <row r="68" spans="1:55" x14ac:dyDescent="0.2">
      <c r="A68">
        <v>1313400920</v>
      </c>
      <c r="B68" t="s">
        <v>132</v>
      </c>
      <c r="C68">
        <v>-500</v>
      </c>
      <c r="D68">
        <v>0</v>
      </c>
      <c r="E68">
        <v>0</v>
      </c>
      <c r="F68">
        <v>0</v>
      </c>
      <c r="G68">
        <v>-500</v>
      </c>
      <c r="H68">
        <v>0</v>
      </c>
      <c r="I68" s="2">
        <v>-3000</v>
      </c>
      <c r="J68" s="4">
        <f>COUNTIF(גיליון2!A:A,'2016'!A68)</f>
        <v>1</v>
      </c>
      <c r="K68">
        <v>0</v>
      </c>
      <c r="L68">
        <v>0</v>
      </c>
      <c r="M68">
        <v>0</v>
      </c>
      <c r="N68" s="1">
        <v>-3000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261</v>
      </c>
      <c r="X68" t="s">
        <v>115</v>
      </c>
      <c r="Y68">
        <v>0</v>
      </c>
      <c r="Z68" t="str">
        <f>""</f>
        <v/>
      </c>
      <c r="AA68">
        <v>0</v>
      </c>
      <c r="AB68" t="str">
        <f>""</f>
        <v/>
      </c>
      <c r="AC68">
        <v>0</v>
      </c>
      <c r="AD68" t="str">
        <f>""</f>
        <v/>
      </c>
      <c r="AE68">
        <v>0</v>
      </c>
      <c r="AF68" t="str">
        <f>""</f>
        <v/>
      </c>
      <c r="AG68">
        <v>0</v>
      </c>
      <c r="AH68" t="str">
        <f>""</f>
        <v/>
      </c>
      <c r="AI68">
        <v>0</v>
      </c>
      <c r="AJ68" t="str">
        <f>""</f>
        <v/>
      </c>
      <c r="AK68">
        <v>0</v>
      </c>
      <c r="AL68" t="str">
        <f>""</f>
        <v/>
      </c>
      <c r="AM68">
        <v>0</v>
      </c>
      <c r="AN68" t="str">
        <f>""</f>
        <v/>
      </c>
      <c r="AO68">
        <v>0</v>
      </c>
      <c r="AP68" t="str">
        <f>""</f>
        <v/>
      </c>
      <c r="AQ68">
        <v>0</v>
      </c>
      <c r="AR68" t="str">
        <f>""</f>
        <v/>
      </c>
      <c r="AS68" t="s">
        <v>56</v>
      </c>
      <c r="AT68" t="s">
        <v>57</v>
      </c>
      <c r="AU68">
        <v>0</v>
      </c>
      <c r="AV68" t="str">
        <f>""</f>
        <v/>
      </c>
      <c r="AW68">
        <v>2016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</row>
    <row r="69" spans="1:55" x14ac:dyDescent="0.2">
      <c r="A69">
        <v>1313502920</v>
      </c>
      <c r="B69" t="s">
        <v>133</v>
      </c>
      <c r="C69" s="2">
        <v>-32986</v>
      </c>
      <c r="D69">
        <v>0</v>
      </c>
      <c r="E69">
        <v>0</v>
      </c>
      <c r="F69">
        <v>0</v>
      </c>
      <c r="G69" s="1">
        <v>-32986</v>
      </c>
      <c r="H69">
        <v>0</v>
      </c>
      <c r="I69" s="2">
        <v>-198000</v>
      </c>
      <c r="J69" s="4">
        <f>COUNTIF(גיליון2!A:A,'2016'!A69)</f>
        <v>1</v>
      </c>
      <c r="K69">
        <v>0</v>
      </c>
      <c r="L69">
        <v>0</v>
      </c>
      <c r="M69">
        <v>0</v>
      </c>
      <c r="N69" s="1">
        <v>-198000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t="str">
        <f>""</f>
        <v/>
      </c>
      <c r="Y69">
        <v>0</v>
      </c>
      <c r="Z69" t="str">
        <f>""</f>
        <v/>
      </c>
      <c r="AA69">
        <v>0</v>
      </c>
      <c r="AB69" t="str">
        <f>""</f>
        <v/>
      </c>
      <c r="AC69">
        <v>0</v>
      </c>
      <c r="AD69" t="str">
        <f>""</f>
        <v/>
      </c>
      <c r="AE69">
        <v>0</v>
      </c>
      <c r="AF69" t="str">
        <f>""</f>
        <v/>
      </c>
      <c r="AG69">
        <v>0</v>
      </c>
      <c r="AH69" t="str">
        <f>""</f>
        <v/>
      </c>
      <c r="AI69">
        <v>0</v>
      </c>
      <c r="AJ69" t="str">
        <f>""</f>
        <v/>
      </c>
      <c r="AK69">
        <v>0</v>
      </c>
      <c r="AL69" t="str">
        <f>""</f>
        <v/>
      </c>
      <c r="AM69">
        <v>0</v>
      </c>
      <c r="AN69" t="str">
        <f>""</f>
        <v/>
      </c>
      <c r="AO69">
        <v>0</v>
      </c>
      <c r="AP69" t="str">
        <f>""</f>
        <v/>
      </c>
      <c r="AQ69">
        <v>0</v>
      </c>
      <c r="AR69" t="str">
        <f>""</f>
        <v/>
      </c>
      <c r="AS69" t="s">
        <v>56</v>
      </c>
      <c r="AT69" t="s">
        <v>57</v>
      </c>
      <c r="AU69">
        <v>0</v>
      </c>
      <c r="AV69" t="str">
        <f>""</f>
        <v/>
      </c>
      <c r="AW69">
        <v>2016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</row>
    <row r="70" spans="1:55" x14ac:dyDescent="0.2">
      <c r="A70">
        <v>1313536920</v>
      </c>
      <c r="B70" t="s">
        <v>134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 s="4">
        <f>COUNTIF(גיליון2!A:A,'2016'!A70)</f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 t="str">
        <f>""</f>
        <v/>
      </c>
      <c r="Y70">
        <v>0</v>
      </c>
      <c r="Z70" t="str">
        <f>""</f>
        <v/>
      </c>
      <c r="AA70">
        <v>0</v>
      </c>
      <c r="AB70" t="str">
        <f>""</f>
        <v/>
      </c>
      <c r="AC70">
        <v>0</v>
      </c>
      <c r="AD70" t="str">
        <f>""</f>
        <v/>
      </c>
      <c r="AE70">
        <v>0</v>
      </c>
      <c r="AF70" t="str">
        <f>""</f>
        <v/>
      </c>
      <c r="AG70">
        <v>0</v>
      </c>
      <c r="AH70" t="str">
        <f>""</f>
        <v/>
      </c>
      <c r="AI70">
        <v>0</v>
      </c>
      <c r="AJ70" t="str">
        <f>""</f>
        <v/>
      </c>
      <c r="AK70">
        <v>0</v>
      </c>
      <c r="AL70" t="str">
        <f>""</f>
        <v/>
      </c>
      <c r="AM70">
        <v>0</v>
      </c>
      <c r="AN70" t="str">
        <f>""</f>
        <v/>
      </c>
      <c r="AO70">
        <v>0</v>
      </c>
      <c r="AP70" t="str">
        <f>""</f>
        <v/>
      </c>
      <c r="AQ70">
        <v>0</v>
      </c>
      <c r="AR70" t="str">
        <f>""</f>
        <v/>
      </c>
      <c r="AS70" t="s">
        <v>56</v>
      </c>
      <c r="AT70" t="s">
        <v>57</v>
      </c>
      <c r="AU70">
        <v>0</v>
      </c>
      <c r="AV70" t="str">
        <f>""</f>
        <v/>
      </c>
      <c r="AW70">
        <v>2016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</row>
    <row r="71" spans="1:55" x14ac:dyDescent="0.2">
      <c r="A71">
        <v>1313700920</v>
      </c>
      <c r="B71" t="s">
        <v>135</v>
      </c>
      <c r="C71" s="2">
        <v>-4998</v>
      </c>
      <c r="D71">
        <v>0</v>
      </c>
      <c r="E71">
        <v>0</v>
      </c>
      <c r="F71">
        <v>0</v>
      </c>
      <c r="G71" s="1">
        <v>-4998</v>
      </c>
      <c r="H71">
        <v>0</v>
      </c>
      <c r="I71" s="2">
        <v>-30000</v>
      </c>
      <c r="J71" s="4">
        <f>COUNTIF(גיליון2!A:A,'2016'!A71)</f>
        <v>1</v>
      </c>
      <c r="K71">
        <v>0</v>
      </c>
      <c r="L71">
        <v>0</v>
      </c>
      <c r="M71">
        <v>0</v>
      </c>
      <c r="N71" s="1">
        <v>-30000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 t="str">
        <f>""</f>
        <v/>
      </c>
      <c r="Y71">
        <v>0</v>
      </c>
      <c r="Z71" t="str">
        <f>""</f>
        <v/>
      </c>
      <c r="AA71">
        <v>0</v>
      </c>
      <c r="AB71" t="str">
        <f>""</f>
        <v/>
      </c>
      <c r="AC71">
        <v>0</v>
      </c>
      <c r="AD71" t="str">
        <f>""</f>
        <v/>
      </c>
      <c r="AE71">
        <v>0</v>
      </c>
      <c r="AF71" t="str">
        <f>""</f>
        <v/>
      </c>
      <c r="AG71">
        <v>0</v>
      </c>
      <c r="AH71" t="str">
        <f>""</f>
        <v/>
      </c>
      <c r="AI71">
        <v>0</v>
      </c>
      <c r="AJ71" t="str">
        <f>""</f>
        <v/>
      </c>
      <c r="AK71">
        <v>0</v>
      </c>
      <c r="AL71" t="str">
        <f>""</f>
        <v/>
      </c>
      <c r="AM71">
        <v>0</v>
      </c>
      <c r="AN71" t="str">
        <f>""</f>
        <v/>
      </c>
      <c r="AO71">
        <v>0</v>
      </c>
      <c r="AP71" t="str">
        <f>""</f>
        <v/>
      </c>
      <c r="AQ71">
        <v>0</v>
      </c>
      <c r="AR71" t="str">
        <f>""</f>
        <v/>
      </c>
      <c r="AS71" t="s">
        <v>56</v>
      </c>
      <c r="AT71" t="s">
        <v>57</v>
      </c>
      <c r="AU71">
        <v>0</v>
      </c>
      <c r="AV71" t="str">
        <f>""</f>
        <v/>
      </c>
      <c r="AW71">
        <v>2016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</row>
    <row r="72" spans="1:55" x14ac:dyDescent="0.2">
      <c r="A72">
        <v>1313800920</v>
      </c>
      <c r="B72" t="s">
        <v>136</v>
      </c>
      <c r="C72" s="2">
        <v>-141610</v>
      </c>
      <c r="D72">
        <v>0</v>
      </c>
      <c r="E72">
        <v>0</v>
      </c>
      <c r="F72">
        <v>0</v>
      </c>
      <c r="G72" s="1">
        <v>-141610</v>
      </c>
      <c r="H72">
        <v>0</v>
      </c>
      <c r="I72" s="2">
        <v>-850000</v>
      </c>
      <c r="J72" s="4">
        <f>COUNTIF(גיליון2!A:A,'2016'!A72)</f>
        <v>1</v>
      </c>
      <c r="K72">
        <v>0</v>
      </c>
      <c r="L72">
        <v>0</v>
      </c>
      <c r="M72">
        <v>0</v>
      </c>
      <c r="N72" s="1">
        <v>-850000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 t="str">
        <f>""</f>
        <v/>
      </c>
      <c r="Y72">
        <v>0</v>
      </c>
      <c r="Z72" t="str">
        <f>""</f>
        <v/>
      </c>
      <c r="AA72">
        <v>0</v>
      </c>
      <c r="AB72" t="str">
        <f>""</f>
        <v/>
      </c>
      <c r="AC72">
        <v>0</v>
      </c>
      <c r="AD72" t="str">
        <f>""</f>
        <v/>
      </c>
      <c r="AE72">
        <v>0</v>
      </c>
      <c r="AF72" t="str">
        <f>""</f>
        <v/>
      </c>
      <c r="AG72">
        <v>0</v>
      </c>
      <c r="AH72" t="str">
        <f>""</f>
        <v/>
      </c>
      <c r="AI72">
        <v>0</v>
      </c>
      <c r="AJ72" t="str">
        <f>""</f>
        <v/>
      </c>
      <c r="AK72">
        <v>0</v>
      </c>
      <c r="AL72" t="str">
        <f>""</f>
        <v/>
      </c>
      <c r="AM72">
        <v>0</v>
      </c>
      <c r="AN72" t="str">
        <f>""</f>
        <v/>
      </c>
      <c r="AO72">
        <v>0</v>
      </c>
      <c r="AP72" t="str">
        <f>""</f>
        <v/>
      </c>
      <c r="AQ72">
        <v>0</v>
      </c>
      <c r="AR72" t="str">
        <f>""</f>
        <v/>
      </c>
      <c r="AS72" t="s">
        <v>56</v>
      </c>
      <c r="AT72" t="s">
        <v>57</v>
      </c>
      <c r="AU72">
        <v>0</v>
      </c>
      <c r="AV72" t="str">
        <f>""</f>
        <v/>
      </c>
      <c r="AW72">
        <v>2016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</row>
    <row r="73" spans="1:55" x14ac:dyDescent="0.2">
      <c r="A73">
        <v>1314000920</v>
      </c>
      <c r="B73" t="s">
        <v>137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 s="4">
        <f>COUNTIF(גיליון2!A:A,'2016'!A73)</f>
        <v>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271</v>
      </c>
      <c r="X73" t="s">
        <v>138</v>
      </c>
      <c r="Y73">
        <v>0</v>
      </c>
      <c r="Z73" t="str">
        <f>""</f>
        <v/>
      </c>
      <c r="AA73">
        <v>0</v>
      </c>
      <c r="AB73" t="str">
        <f>""</f>
        <v/>
      </c>
      <c r="AC73">
        <v>0</v>
      </c>
      <c r="AD73" t="str">
        <f>""</f>
        <v/>
      </c>
      <c r="AE73">
        <v>0</v>
      </c>
      <c r="AF73" t="str">
        <f>""</f>
        <v/>
      </c>
      <c r="AG73">
        <v>0</v>
      </c>
      <c r="AH73" t="str">
        <f>""</f>
        <v/>
      </c>
      <c r="AI73">
        <v>0</v>
      </c>
      <c r="AJ73" t="str">
        <f>""</f>
        <v/>
      </c>
      <c r="AK73">
        <v>0</v>
      </c>
      <c r="AL73" t="str">
        <f>""</f>
        <v/>
      </c>
      <c r="AM73">
        <v>0</v>
      </c>
      <c r="AN73" t="str">
        <f>""</f>
        <v/>
      </c>
      <c r="AO73">
        <v>0</v>
      </c>
      <c r="AP73" t="str">
        <f>""</f>
        <v/>
      </c>
      <c r="AQ73">
        <v>0</v>
      </c>
      <c r="AR73" t="str">
        <f>""</f>
        <v/>
      </c>
      <c r="AS73" t="s">
        <v>56</v>
      </c>
      <c r="AT73" t="s">
        <v>57</v>
      </c>
      <c r="AU73">
        <v>0</v>
      </c>
      <c r="AV73" t="str">
        <f>""</f>
        <v/>
      </c>
      <c r="AW73">
        <v>2016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</row>
    <row r="74" spans="1:55" x14ac:dyDescent="0.2">
      <c r="A74">
        <v>1314001920</v>
      </c>
      <c r="B74" t="s">
        <v>139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 s="4">
        <f>COUNTIF(גיליון2!A:A,'2016'!A74)</f>
        <v>1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t="str">
        <f>""</f>
        <v/>
      </c>
      <c r="Y74">
        <v>0</v>
      </c>
      <c r="Z74" t="str">
        <f>""</f>
        <v/>
      </c>
      <c r="AA74">
        <v>0</v>
      </c>
      <c r="AB74" t="str">
        <f>""</f>
        <v/>
      </c>
      <c r="AC74">
        <v>0</v>
      </c>
      <c r="AD74" t="str">
        <f>""</f>
        <v/>
      </c>
      <c r="AE74">
        <v>0</v>
      </c>
      <c r="AF74" t="str">
        <f>""</f>
        <v/>
      </c>
      <c r="AG74">
        <v>0</v>
      </c>
      <c r="AH74" t="str">
        <f>""</f>
        <v/>
      </c>
      <c r="AI74">
        <v>0</v>
      </c>
      <c r="AJ74" t="str">
        <f>""</f>
        <v/>
      </c>
      <c r="AK74">
        <v>0</v>
      </c>
      <c r="AL74" t="str">
        <f>""</f>
        <v/>
      </c>
      <c r="AM74">
        <v>0</v>
      </c>
      <c r="AN74" t="str">
        <f>""</f>
        <v/>
      </c>
      <c r="AO74">
        <v>0</v>
      </c>
      <c r="AP74" t="str">
        <f>""</f>
        <v/>
      </c>
      <c r="AQ74">
        <v>0</v>
      </c>
      <c r="AR74" t="str">
        <f>""</f>
        <v/>
      </c>
      <c r="AS74" t="s">
        <v>56</v>
      </c>
      <c r="AT74" t="s">
        <v>57</v>
      </c>
      <c r="AU74">
        <v>0</v>
      </c>
      <c r="AV74" t="str">
        <f>""</f>
        <v/>
      </c>
      <c r="AW74">
        <v>2016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</row>
    <row r="75" spans="1:55" x14ac:dyDescent="0.2">
      <c r="A75">
        <v>1314002920</v>
      </c>
      <c r="B75" t="s">
        <v>140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 s="4">
        <f>COUNTIF(גיליון2!A:A,'2016'!A75)</f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t="str">
        <f>""</f>
        <v/>
      </c>
      <c r="Y75">
        <v>0</v>
      </c>
      <c r="Z75" t="str">
        <f>""</f>
        <v/>
      </c>
      <c r="AA75">
        <v>0</v>
      </c>
      <c r="AB75" t="str">
        <f>""</f>
        <v/>
      </c>
      <c r="AC75">
        <v>0</v>
      </c>
      <c r="AD75" t="str">
        <f>""</f>
        <v/>
      </c>
      <c r="AE75">
        <v>0</v>
      </c>
      <c r="AF75" t="str">
        <f>""</f>
        <v/>
      </c>
      <c r="AG75">
        <v>0</v>
      </c>
      <c r="AH75" t="str">
        <f>""</f>
        <v/>
      </c>
      <c r="AI75">
        <v>0</v>
      </c>
      <c r="AJ75" t="str">
        <f>""</f>
        <v/>
      </c>
      <c r="AK75">
        <v>0</v>
      </c>
      <c r="AL75" t="str">
        <f>""</f>
        <v/>
      </c>
      <c r="AM75">
        <v>0</v>
      </c>
      <c r="AN75" t="str">
        <f>""</f>
        <v/>
      </c>
      <c r="AO75">
        <v>0</v>
      </c>
      <c r="AP75" t="str">
        <f>""</f>
        <v/>
      </c>
      <c r="AQ75">
        <v>0</v>
      </c>
      <c r="AR75" t="str">
        <f>""</f>
        <v/>
      </c>
      <c r="AS75" t="s">
        <v>56</v>
      </c>
      <c r="AT75" t="s">
        <v>57</v>
      </c>
      <c r="AU75">
        <v>0</v>
      </c>
      <c r="AV75" t="str">
        <f>""</f>
        <v/>
      </c>
      <c r="AW75">
        <v>2016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</row>
    <row r="76" spans="1:55" x14ac:dyDescent="0.2">
      <c r="A76">
        <v>1314085920</v>
      </c>
      <c r="B76" t="s">
        <v>141</v>
      </c>
      <c r="C76" s="2">
        <v>-32654</v>
      </c>
      <c r="D76" s="1">
        <v>-14438.04</v>
      </c>
      <c r="E76">
        <v>0</v>
      </c>
      <c r="F76" s="1">
        <v>-14438.04</v>
      </c>
      <c r="G76" s="1">
        <v>-18215.96</v>
      </c>
      <c r="H76">
        <v>44.21</v>
      </c>
      <c r="I76" s="2">
        <v>-196000</v>
      </c>
      <c r="J76" s="4">
        <f>COUNTIF(גיליון2!A:A,'2016'!A76)</f>
        <v>1</v>
      </c>
      <c r="K76" s="1">
        <v>-14438.04</v>
      </c>
      <c r="L76">
        <v>0</v>
      </c>
      <c r="M76" s="1">
        <v>-14438.04</v>
      </c>
      <c r="N76" s="1">
        <v>-181561.96</v>
      </c>
      <c r="O76">
        <v>7.36</v>
      </c>
      <c r="P76">
        <v>0</v>
      </c>
      <c r="Q76">
        <v>0</v>
      </c>
      <c r="R76">
        <v>0</v>
      </c>
      <c r="S76">
        <v>0</v>
      </c>
      <c r="T76" s="1">
        <v>14438.04</v>
      </c>
      <c r="U76">
        <v>0</v>
      </c>
      <c r="V76" s="1">
        <v>14438.04</v>
      </c>
      <c r="W76">
        <v>0</v>
      </c>
      <c r="X76" t="str">
        <f>""</f>
        <v/>
      </c>
      <c r="Y76">
        <v>0</v>
      </c>
      <c r="Z76" t="str">
        <f>""</f>
        <v/>
      </c>
      <c r="AA76">
        <v>0</v>
      </c>
      <c r="AB76" t="str">
        <f>""</f>
        <v/>
      </c>
      <c r="AC76">
        <v>0</v>
      </c>
      <c r="AD76" t="str">
        <f>""</f>
        <v/>
      </c>
      <c r="AE76">
        <v>0</v>
      </c>
      <c r="AF76" t="str">
        <f>""</f>
        <v/>
      </c>
      <c r="AG76">
        <v>0</v>
      </c>
      <c r="AH76" t="str">
        <f>""</f>
        <v/>
      </c>
      <c r="AI76">
        <v>0</v>
      </c>
      <c r="AJ76" t="str">
        <f>""</f>
        <v/>
      </c>
      <c r="AK76">
        <v>0</v>
      </c>
      <c r="AL76" t="str">
        <f>""</f>
        <v/>
      </c>
      <c r="AM76">
        <v>0</v>
      </c>
      <c r="AN76" t="str">
        <f>""</f>
        <v/>
      </c>
      <c r="AO76">
        <v>0</v>
      </c>
      <c r="AP76" t="str">
        <f>""</f>
        <v/>
      </c>
      <c r="AQ76">
        <v>0</v>
      </c>
      <c r="AR76" t="str">
        <f>""</f>
        <v/>
      </c>
      <c r="AS76" t="s">
        <v>56</v>
      </c>
      <c r="AT76" t="s">
        <v>57</v>
      </c>
      <c r="AU76">
        <v>0</v>
      </c>
      <c r="AV76" t="str">
        <f>""</f>
        <v/>
      </c>
      <c r="AW76">
        <v>2016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</row>
    <row r="77" spans="1:55" x14ac:dyDescent="0.2">
      <c r="A77">
        <v>1314086920</v>
      </c>
      <c r="B77" t="s">
        <v>142</v>
      </c>
      <c r="C77" s="2">
        <v>-30988</v>
      </c>
      <c r="D77" s="1">
        <v>-12193.66</v>
      </c>
      <c r="E77">
        <v>0</v>
      </c>
      <c r="F77" s="1">
        <v>-12193.66</v>
      </c>
      <c r="G77" s="1">
        <v>-18794.34</v>
      </c>
      <c r="H77">
        <v>39.340000000000003</v>
      </c>
      <c r="I77" s="2">
        <v>-186000</v>
      </c>
      <c r="J77" s="4">
        <f>COUNTIF(גיליון2!A:A,'2016'!A77)</f>
        <v>1</v>
      </c>
      <c r="K77" s="1">
        <v>-12193.66</v>
      </c>
      <c r="L77">
        <v>0</v>
      </c>
      <c r="M77" s="1">
        <v>-12193.66</v>
      </c>
      <c r="N77" s="1">
        <v>-173806.34</v>
      </c>
      <c r="O77">
        <v>6.55</v>
      </c>
      <c r="P77">
        <v>0</v>
      </c>
      <c r="Q77">
        <v>0</v>
      </c>
      <c r="R77">
        <v>0</v>
      </c>
      <c r="S77">
        <v>0</v>
      </c>
      <c r="T77" s="1">
        <v>12193.66</v>
      </c>
      <c r="U77">
        <v>0</v>
      </c>
      <c r="V77" s="1">
        <v>12193.66</v>
      </c>
      <c r="W77">
        <v>0</v>
      </c>
      <c r="X77" t="str">
        <f>""</f>
        <v/>
      </c>
      <c r="Y77">
        <v>0</v>
      </c>
      <c r="Z77" t="str">
        <f>""</f>
        <v/>
      </c>
      <c r="AA77">
        <v>0</v>
      </c>
      <c r="AB77" t="str">
        <f>""</f>
        <v/>
      </c>
      <c r="AC77">
        <v>0</v>
      </c>
      <c r="AD77" t="str">
        <f>""</f>
        <v/>
      </c>
      <c r="AE77">
        <v>0</v>
      </c>
      <c r="AF77" t="str">
        <f>""</f>
        <v/>
      </c>
      <c r="AG77">
        <v>0</v>
      </c>
      <c r="AH77" t="str">
        <f>""</f>
        <v/>
      </c>
      <c r="AI77">
        <v>0</v>
      </c>
      <c r="AJ77" t="str">
        <f>""</f>
        <v/>
      </c>
      <c r="AK77">
        <v>0</v>
      </c>
      <c r="AL77" t="str">
        <f>""</f>
        <v/>
      </c>
      <c r="AM77">
        <v>0</v>
      </c>
      <c r="AN77" t="str">
        <f>""</f>
        <v/>
      </c>
      <c r="AO77">
        <v>0</v>
      </c>
      <c r="AP77" t="str">
        <f>""</f>
        <v/>
      </c>
      <c r="AQ77">
        <v>0</v>
      </c>
      <c r="AR77" t="str">
        <f>""</f>
        <v/>
      </c>
      <c r="AS77" t="s">
        <v>56</v>
      </c>
      <c r="AT77" t="s">
        <v>57</v>
      </c>
      <c r="AU77">
        <v>0</v>
      </c>
      <c r="AV77" t="str">
        <f>""</f>
        <v/>
      </c>
      <c r="AW77">
        <v>2016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</row>
    <row r="78" spans="1:55" x14ac:dyDescent="0.2">
      <c r="A78">
        <v>1314087920</v>
      </c>
      <c r="B78" t="s">
        <v>143</v>
      </c>
      <c r="C78" s="2">
        <v>-7830</v>
      </c>
      <c r="D78" s="1">
        <v>-3067.82</v>
      </c>
      <c r="E78">
        <v>0</v>
      </c>
      <c r="F78" s="1">
        <v>-3067.82</v>
      </c>
      <c r="G78" s="1">
        <v>-4762.18</v>
      </c>
      <c r="H78">
        <v>39.18</v>
      </c>
      <c r="I78" s="2">
        <v>-47000</v>
      </c>
      <c r="J78" s="4">
        <f>COUNTIF(גיליון2!A:A,'2016'!A78)</f>
        <v>1</v>
      </c>
      <c r="K78" s="1">
        <v>-3067.82</v>
      </c>
      <c r="L78">
        <v>0</v>
      </c>
      <c r="M78" s="1">
        <v>-3067.82</v>
      </c>
      <c r="N78" s="1">
        <v>-43932.18</v>
      </c>
      <c r="O78">
        <v>6.52</v>
      </c>
      <c r="P78">
        <v>0</v>
      </c>
      <c r="Q78">
        <v>0</v>
      </c>
      <c r="R78">
        <v>0</v>
      </c>
      <c r="S78">
        <v>0</v>
      </c>
      <c r="T78" s="1">
        <v>3067.82</v>
      </c>
      <c r="U78">
        <v>0</v>
      </c>
      <c r="V78" s="1">
        <v>3067.82</v>
      </c>
      <c r="W78">
        <v>0</v>
      </c>
      <c r="X78" t="str">
        <f>""</f>
        <v/>
      </c>
      <c r="Y78">
        <v>0</v>
      </c>
      <c r="Z78" t="str">
        <f>""</f>
        <v/>
      </c>
      <c r="AA78">
        <v>0</v>
      </c>
      <c r="AB78" t="str">
        <f>""</f>
        <v/>
      </c>
      <c r="AC78">
        <v>0</v>
      </c>
      <c r="AD78" t="str">
        <f>""</f>
        <v/>
      </c>
      <c r="AE78">
        <v>0</v>
      </c>
      <c r="AF78" t="str">
        <f>""</f>
        <v/>
      </c>
      <c r="AG78">
        <v>0</v>
      </c>
      <c r="AH78" t="str">
        <f>""</f>
        <v/>
      </c>
      <c r="AI78">
        <v>0</v>
      </c>
      <c r="AJ78" t="str">
        <f>""</f>
        <v/>
      </c>
      <c r="AK78">
        <v>0</v>
      </c>
      <c r="AL78" t="str">
        <f>""</f>
        <v/>
      </c>
      <c r="AM78">
        <v>0</v>
      </c>
      <c r="AN78" t="str">
        <f>""</f>
        <v/>
      </c>
      <c r="AO78">
        <v>0</v>
      </c>
      <c r="AP78" t="str">
        <f>""</f>
        <v/>
      </c>
      <c r="AQ78">
        <v>0</v>
      </c>
      <c r="AR78" t="str">
        <f>""</f>
        <v/>
      </c>
      <c r="AS78" t="s">
        <v>56</v>
      </c>
      <c r="AT78" t="s">
        <v>57</v>
      </c>
      <c r="AU78">
        <v>0</v>
      </c>
      <c r="AV78" t="str">
        <f>""</f>
        <v/>
      </c>
      <c r="AW78">
        <v>2016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</row>
    <row r="79" spans="1:55" x14ac:dyDescent="0.2">
      <c r="A79">
        <v>1314100920</v>
      </c>
      <c r="B79" t="s">
        <v>571</v>
      </c>
      <c r="C79" s="2">
        <v>-9996</v>
      </c>
      <c r="D79">
        <v>0</v>
      </c>
      <c r="E79">
        <v>0</v>
      </c>
      <c r="F79">
        <v>0</v>
      </c>
      <c r="G79" s="1">
        <v>-9996</v>
      </c>
      <c r="H79">
        <v>0</v>
      </c>
      <c r="I79" s="2">
        <v>-60000</v>
      </c>
      <c r="J79" s="5">
        <f>COUNTIF(גיליון2!A:A,'2016'!A79)</f>
        <v>1</v>
      </c>
      <c r="K79">
        <v>0</v>
      </c>
      <c r="L79">
        <v>0</v>
      </c>
      <c r="M79">
        <v>0</v>
      </c>
      <c r="N79" s="1">
        <v>-60000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t="str">
        <f>""</f>
        <v/>
      </c>
      <c r="Y79">
        <v>0</v>
      </c>
      <c r="Z79" t="str">
        <f>""</f>
        <v/>
      </c>
      <c r="AA79">
        <v>0</v>
      </c>
      <c r="AB79" t="str">
        <f>""</f>
        <v/>
      </c>
      <c r="AC79">
        <v>0</v>
      </c>
      <c r="AD79" t="str">
        <f>""</f>
        <v/>
      </c>
      <c r="AE79">
        <v>0</v>
      </c>
      <c r="AF79" t="str">
        <f>""</f>
        <v/>
      </c>
      <c r="AG79">
        <v>0</v>
      </c>
      <c r="AH79" t="str">
        <f>""</f>
        <v/>
      </c>
      <c r="AI79">
        <v>0</v>
      </c>
      <c r="AJ79" t="str">
        <f>""</f>
        <v/>
      </c>
      <c r="AK79">
        <v>0</v>
      </c>
      <c r="AL79" t="str">
        <f>""</f>
        <v/>
      </c>
      <c r="AM79">
        <v>0</v>
      </c>
      <c r="AN79" t="str">
        <f>""</f>
        <v/>
      </c>
      <c r="AO79">
        <v>0</v>
      </c>
      <c r="AP79" t="str">
        <f>""</f>
        <v/>
      </c>
      <c r="AQ79">
        <v>0</v>
      </c>
      <c r="AR79" t="str">
        <f>""</f>
        <v/>
      </c>
      <c r="AS79" t="s">
        <v>56</v>
      </c>
      <c r="AT79" t="s">
        <v>57</v>
      </c>
      <c r="AU79">
        <v>0</v>
      </c>
      <c r="AV79" t="str">
        <f>""</f>
        <v/>
      </c>
      <c r="AW79">
        <v>2016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</row>
    <row r="80" spans="1:55" x14ac:dyDescent="0.2">
      <c r="A80">
        <v>1314214920</v>
      </c>
      <c r="B80" t="s">
        <v>144</v>
      </c>
      <c r="C80" s="2">
        <v>-866320</v>
      </c>
      <c r="D80" s="1">
        <v>-341065.33</v>
      </c>
      <c r="E80">
        <v>0</v>
      </c>
      <c r="F80" s="1">
        <v>-341065.33</v>
      </c>
      <c r="G80" s="1">
        <v>-525254.67000000004</v>
      </c>
      <c r="H80">
        <v>39.36</v>
      </c>
      <c r="I80" s="2">
        <v>-5200000</v>
      </c>
      <c r="J80" s="4">
        <f>COUNTIF(גיליון2!A:A,'2016'!A80)</f>
        <v>1</v>
      </c>
      <c r="K80" s="1">
        <v>-341065.33</v>
      </c>
      <c r="L80">
        <v>0</v>
      </c>
      <c r="M80" s="1">
        <v>-341065.33</v>
      </c>
      <c r="N80" s="1">
        <v>-4858934.67</v>
      </c>
      <c r="O80">
        <v>6.55</v>
      </c>
      <c r="P80">
        <v>0</v>
      </c>
      <c r="Q80">
        <v>0</v>
      </c>
      <c r="R80">
        <v>0</v>
      </c>
      <c r="S80">
        <v>0</v>
      </c>
      <c r="T80" s="1">
        <v>341065.33</v>
      </c>
      <c r="U80">
        <v>0</v>
      </c>
      <c r="V80" s="1">
        <v>341065.33</v>
      </c>
      <c r="W80">
        <v>0</v>
      </c>
      <c r="X80" t="str">
        <f>""</f>
        <v/>
      </c>
      <c r="Y80">
        <v>0</v>
      </c>
      <c r="Z80" t="str">
        <f>""</f>
        <v/>
      </c>
      <c r="AA80">
        <v>0</v>
      </c>
      <c r="AB80" t="str">
        <f>""</f>
        <v/>
      </c>
      <c r="AC80">
        <v>0</v>
      </c>
      <c r="AD80" t="str">
        <f>""</f>
        <v/>
      </c>
      <c r="AE80">
        <v>0</v>
      </c>
      <c r="AF80" t="str">
        <f>""</f>
        <v/>
      </c>
      <c r="AG80">
        <v>0</v>
      </c>
      <c r="AH80" t="str">
        <f>""</f>
        <v/>
      </c>
      <c r="AI80">
        <v>0</v>
      </c>
      <c r="AJ80" t="str">
        <f>""</f>
        <v/>
      </c>
      <c r="AK80">
        <v>0</v>
      </c>
      <c r="AL80" t="str">
        <f>""</f>
        <v/>
      </c>
      <c r="AM80">
        <v>0</v>
      </c>
      <c r="AN80" t="str">
        <f>""</f>
        <v/>
      </c>
      <c r="AO80">
        <v>0</v>
      </c>
      <c r="AP80" t="str">
        <f>""</f>
        <v/>
      </c>
      <c r="AQ80">
        <v>0</v>
      </c>
      <c r="AR80" t="str">
        <f>""</f>
        <v/>
      </c>
      <c r="AS80" t="s">
        <v>56</v>
      </c>
      <c r="AT80" t="s">
        <v>57</v>
      </c>
      <c r="AU80">
        <v>0</v>
      </c>
      <c r="AV80" t="str">
        <f>""</f>
        <v/>
      </c>
      <c r="AW80">
        <v>2016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</row>
    <row r="81" spans="1:55" x14ac:dyDescent="0.2">
      <c r="A81">
        <v>1315001920</v>
      </c>
      <c r="B81" t="s">
        <v>145</v>
      </c>
      <c r="C81" s="2">
        <v>-4331600</v>
      </c>
      <c r="D81" s="1">
        <v>-1945249.67</v>
      </c>
      <c r="E81">
        <v>0</v>
      </c>
      <c r="F81" s="1">
        <v>-1945249.67</v>
      </c>
      <c r="G81" s="1">
        <v>-2386350.33</v>
      </c>
      <c r="H81">
        <v>44.9</v>
      </c>
      <c r="I81" s="2">
        <v>-26000000</v>
      </c>
      <c r="J81" s="4">
        <f>COUNTIF(גיליון2!A:A,'2016'!A81)</f>
        <v>1</v>
      </c>
      <c r="K81" s="1">
        <v>-1945249.67</v>
      </c>
      <c r="L81">
        <v>0</v>
      </c>
      <c r="M81" s="1">
        <v>-1945249.67</v>
      </c>
      <c r="N81" s="1">
        <v>-24054750.329999998</v>
      </c>
      <c r="O81">
        <v>7.48</v>
      </c>
      <c r="P81">
        <v>0</v>
      </c>
      <c r="Q81">
        <v>0</v>
      </c>
      <c r="R81">
        <v>0</v>
      </c>
      <c r="S81">
        <v>0</v>
      </c>
      <c r="T81" s="1">
        <v>1945249.67</v>
      </c>
      <c r="U81">
        <v>0</v>
      </c>
      <c r="V81" s="1">
        <v>1945249.67</v>
      </c>
      <c r="W81">
        <v>0</v>
      </c>
      <c r="X81" t="str">
        <f>""</f>
        <v/>
      </c>
      <c r="Y81">
        <v>0</v>
      </c>
      <c r="Z81" t="str">
        <f>""</f>
        <v/>
      </c>
      <c r="AA81">
        <v>0</v>
      </c>
      <c r="AB81" t="str">
        <f>""</f>
        <v/>
      </c>
      <c r="AC81">
        <v>0</v>
      </c>
      <c r="AD81" t="str">
        <f>""</f>
        <v/>
      </c>
      <c r="AE81">
        <v>0</v>
      </c>
      <c r="AF81" t="str">
        <f>""</f>
        <v/>
      </c>
      <c r="AG81">
        <v>0</v>
      </c>
      <c r="AH81" t="str">
        <f>""</f>
        <v/>
      </c>
      <c r="AI81">
        <v>0</v>
      </c>
      <c r="AJ81" t="str">
        <f>""</f>
        <v/>
      </c>
      <c r="AK81">
        <v>0</v>
      </c>
      <c r="AL81" t="str">
        <f>""</f>
        <v/>
      </c>
      <c r="AM81">
        <v>0</v>
      </c>
      <c r="AN81" t="str">
        <f>""</f>
        <v/>
      </c>
      <c r="AO81">
        <v>0</v>
      </c>
      <c r="AP81" t="str">
        <f>""</f>
        <v/>
      </c>
      <c r="AQ81">
        <v>0</v>
      </c>
      <c r="AR81" t="str">
        <f>""</f>
        <v/>
      </c>
      <c r="AS81" t="s">
        <v>56</v>
      </c>
      <c r="AT81" t="s">
        <v>57</v>
      </c>
      <c r="AU81">
        <v>0</v>
      </c>
      <c r="AV81" t="str">
        <f>""</f>
        <v/>
      </c>
      <c r="AW81">
        <v>2016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</row>
    <row r="82" spans="1:55" x14ac:dyDescent="0.2">
      <c r="A82">
        <v>1315035920</v>
      </c>
      <c r="B82" t="s">
        <v>146</v>
      </c>
      <c r="C82" s="2">
        <v>-316540</v>
      </c>
      <c r="D82" s="1">
        <v>-143758.01</v>
      </c>
      <c r="E82">
        <v>0</v>
      </c>
      <c r="F82" s="1">
        <v>-143758.01</v>
      </c>
      <c r="G82" s="1">
        <v>-172781.99</v>
      </c>
      <c r="H82">
        <v>45.41</v>
      </c>
      <c r="I82" s="2">
        <v>-1900000</v>
      </c>
      <c r="J82" s="4">
        <f>COUNTIF(גיליון2!A:A,'2016'!A82)</f>
        <v>1</v>
      </c>
      <c r="K82" s="1">
        <v>-143758.01</v>
      </c>
      <c r="L82">
        <v>0</v>
      </c>
      <c r="M82" s="1">
        <v>-143758.01</v>
      </c>
      <c r="N82" s="1">
        <v>-1756241.99</v>
      </c>
      <c r="O82">
        <v>7.56</v>
      </c>
      <c r="P82">
        <v>0</v>
      </c>
      <c r="Q82">
        <v>0</v>
      </c>
      <c r="R82">
        <v>0</v>
      </c>
      <c r="S82">
        <v>0</v>
      </c>
      <c r="T82" s="1">
        <v>143758.01</v>
      </c>
      <c r="U82">
        <v>0</v>
      </c>
      <c r="V82" s="1">
        <v>143758.01</v>
      </c>
      <c r="W82">
        <v>0</v>
      </c>
      <c r="X82" t="str">
        <f>""</f>
        <v/>
      </c>
      <c r="Y82">
        <v>0</v>
      </c>
      <c r="Z82" t="str">
        <f>""</f>
        <v/>
      </c>
      <c r="AA82">
        <v>0</v>
      </c>
      <c r="AB82" t="str">
        <f>""</f>
        <v/>
      </c>
      <c r="AC82">
        <v>0</v>
      </c>
      <c r="AD82" t="str">
        <f>""</f>
        <v/>
      </c>
      <c r="AE82">
        <v>0</v>
      </c>
      <c r="AF82" t="str">
        <f>""</f>
        <v/>
      </c>
      <c r="AG82">
        <v>0</v>
      </c>
      <c r="AH82" t="str">
        <f>""</f>
        <v/>
      </c>
      <c r="AI82">
        <v>0</v>
      </c>
      <c r="AJ82" t="str">
        <f>""</f>
        <v/>
      </c>
      <c r="AK82">
        <v>0</v>
      </c>
      <c r="AL82" t="str">
        <f>""</f>
        <v/>
      </c>
      <c r="AM82">
        <v>0</v>
      </c>
      <c r="AN82" t="str">
        <f>""</f>
        <v/>
      </c>
      <c r="AO82">
        <v>0</v>
      </c>
      <c r="AP82" t="str">
        <f>""</f>
        <v/>
      </c>
      <c r="AQ82">
        <v>0</v>
      </c>
      <c r="AR82" t="str">
        <f>""</f>
        <v/>
      </c>
      <c r="AS82" t="s">
        <v>56</v>
      </c>
      <c r="AT82" t="s">
        <v>57</v>
      </c>
      <c r="AU82">
        <v>0</v>
      </c>
      <c r="AV82" t="str">
        <f>""</f>
        <v/>
      </c>
      <c r="AW82">
        <v>2016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</row>
    <row r="83" spans="1:55" x14ac:dyDescent="0.2">
      <c r="A83">
        <v>1315037920</v>
      </c>
      <c r="B83" t="s">
        <v>147</v>
      </c>
      <c r="C83" s="2">
        <v>-11662</v>
      </c>
      <c r="D83" s="1">
        <v>-3635.74</v>
      </c>
      <c r="E83">
        <v>0</v>
      </c>
      <c r="F83" s="1">
        <v>-3635.74</v>
      </c>
      <c r="G83" s="1">
        <v>-8026.26</v>
      </c>
      <c r="H83">
        <v>31.17</v>
      </c>
      <c r="I83" s="2">
        <v>-70000</v>
      </c>
      <c r="J83" s="4">
        <f>COUNTIF(גיליון2!A:A,'2016'!A83)</f>
        <v>1</v>
      </c>
      <c r="K83" s="1">
        <v>-3635.74</v>
      </c>
      <c r="L83">
        <v>0</v>
      </c>
      <c r="M83" s="1">
        <v>-3635.74</v>
      </c>
      <c r="N83" s="1">
        <v>-66364.259999999995</v>
      </c>
      <c r="O83">
        <v>5.19</v>
      </c>
      <c r="P83">
        <v>0</v>
      </c>
      <c r="Q83">
        <v>0</v>
      </c>
      <c r="R83">
        <v>0</v>
      </c>
      <c r="S83">
        <v>0</v>
      </c>
      <c r="T83" s="1">
        <v>3635.74</v>
      </c>
      <c r="U83">
        <v>0</v>
      </c>
      <c r="V83" s="1">
        <v>3635.74</v>
      </c>
      <c r="W83">
        <v>0</v>
      </c>
      <c r="X83" t="str">
        <f>""</f>
        <v/>
      </c>
      <c r="Y83">
        <v>0</v>
      </c>
      <c r="Z83" t="str">
        <f>""</f>
        <v/>
      </c>
      <c r="AA83">
        <v>0</v>
      </c>
      <c r="AB83" t="str">
        <f>""</f>
        <v/>
      </c>
      <c r="AC83">
        <v>0</v>
      </c>
      <c r="AD83" t="str">
        <f>""</f>
        <v/>
      </c>
      <c r="AE83">
        <v>0</v>
      </c>
      <c r="AF83" t="str">
        <f>""</f>
        <v/>
      </c>
      <c r="AG83">
        <v>0</v>
      </c>
      <c r="AH83" t="str">
        <f>""</f>
        <v/>
      </c>
      <c r="AI83">
        <v>0</v>
      </c>
      <c r="AJ83" t="str">
        <f>""</f>
        <v/>
      </c>
      <c r="AK83">
        <v>0</v>
      </c>
      <c r="AL83" t="str">
        <f>""</f>
        <v/>
      </c>
      <c r="AM83">
        <v>0</v>
      </c>
      <c r="AN83" t="str">
        <f>""</f>
        <v/>
      </c>
      <c r="AO83">
        <v>0</v>
      </c>
      <c r="AP83" t="str">
        <f>""</f>
        <v/>
      </c>
      <c r="AQ83">
        <v>0</v>
      </c>
      <c r="AR83" t="str">
        <f>""</f>
        <v/>
      </c>
      <c r="AS83" t="s">
        <v>56</v>
      </c>
      <c r="AT83" t="s">
        <v>57</v>
      </c>
      <c r="AU83">
        <v>0</v>
      </c>
      <c r="AV83" t="str">
        <f>""</f>
        <v/>
      </c>
      <c r="AW83">
        <v>2016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</row>
    <row r="84" spans="1:55" x14ac:dyDescent="0.2">
      <c r="A84">
        <v>1315088920</v>
      </c>
      <c r="B84" t="s">
        <v>148</v>
      </c>
      <c r="C84" s="2">
        <v>-2998</v>
      </c>
      <c r="D84" s="1">
        <v>-1615.1</v>
      </c>
      <c r="E84">
        <v>0</v>
      </c>
      <c r="F84" s="1">
        <v>-1615.1</v>
      </c>
      <c r="G84" s="1">
        <v>-1382.9</v>
      </c>
      <c r="H84">
        <v>53.87</v>
      </c>
      <c r="I84" s="2">
        <v>-18000</v>
      </c>
      <c r="J84" s="4">
        <f>COUNTIF(גיליון2!A:A,'2016'!A84)</f>
        <v>1</v>
      </c>
      <c r="K84" s="1">
        <v>-1615.1</v>
      </c>
      <c r="L84">
        <v>0</v>
      </c>
      <c r="M84" s="1">
        <v>-1615.1</v>
      </c>
      <c r="N84" s="1">
        <v>-16384.900000000001</v>
      </c>
      <c r="O84">
        <v>8.9700000000000006</v>
      </c>
      <c r="P84">
        <v>0</v>
      </c>
      <c r="Q84">
        <v>0</v>
      </c>
      <c r="R84">
        <v>0</v>
      </c>
      <c r="S84">
        <v>0</v>
      </c>
      <c r="T84" s="1">
        <v>1615.1</v>
      </c>
      <c r="U84">
        <v>0</v>
      </c>
      <c r="V84" s="1">
        <v>1615.1</v>
      </c>
      <c r="W84">
        <v>0</v>
      </c>
      <c r="X84" t="str">
        <f>""</f>
        <v/>
      </c>
      <c r="Y84">
        <v>0</v>
      </c>
      <c r="Z84" t="str">
        <f>""</f>
        <v/>
      </c>
      <c r="AA84">
        <v>0</v>
      </c>
      <c r="AB84" t="str">
        <f>""</f>
        <v/>
      </c>
      <c r="AC84">
        <v>0</v>
      </c>
      <c r="AD84" t="str">
        <f>""</f>
        <v/>
      </c>
      <c r="AE84">
        <v>0</v>
      </c>
      <c r="AF84" t="str">
        <f>""</f>
        <v/>
      </c>
      <c r="AG84">
        <v>0</v>
      </c>
      <c r="AH84" t="str">
        <f>""</f>
        <v/>
      </c>
      <c r="AI84">
        <v>0</v>
      </c>
      <c r="AJ84" t="str">
        <f>""</f>
        <v/>
      </c>
      <c r="AK84">
        <v>0</v>
      </c>
      <c r="AL84" t="str">
        <f>""</f>
        <v/>
      </c>
      <c r="AM84">
        <v>0</v>
      </c>
      <c r="AN84" t="str">
        <f>""</f>
        <v/>
      </c>
      <c r="AO84">
        <v>0</v>
      </c>
      <c r="AP84" t="str">
        <f>""</f>
        <v/>
      </c>
      <c r="AQ84">
        <v>0</v>
      </c>
      <c r="AR84" t="str">
        <f>""</f>
        <v/>
      </c>
      <c r="AS84" t="s">
        <v>56</v>
      </c>
      <c r="AT84" t="s">
        <v>57</v>
      </c>
      <c r="AU84">
        <v>0</v>
      </c>
      <c r="AV84" t="str">
        <f>""</f>
        <v/>
      </c>
      <c r="AW84">
        <v>2016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</row>
    <row r="85" spans="1:55" x14ac:dyDescent="0.2">
      <c r="A85">
        <v>1315092920</v>
      </c>
      <c r="B85" t="s">
        <v>149</v>
      </c>
      <c r="C85" s="2">
        <v>-6664</v>
      </c>
      <c r="D85" s="1">
        <v>-3336.24</v>
      </c>
      <c r="E85">
        <v>0</v>
      </c>
      <c r="F85" s="1">
        <v>-3336.24</v>
      </c>
      <c r="G85" s="1">
        <v>-3327.76</v>
      </c>
      <c r="H85">
        <v>50.06</v>
      </c>
      <c r="I85" s="2">
        <v>-40000</v>
      </c>
      <c r="J85" s="4">
        <f>COUNTIF(גיליון2!A:A,'2016'!A85)</f>
        <v>1</v>
      </c>
      <c r="K85" s="1">
        <v>-3336.24</v>
      </c>
      <c r="L85">
        <v>0</v>
      </c>
      <c r="M85" s="1">
        <v>-3336.24</v>
      </c>
      <c r="N85" s="1">
        <v>-36663.760000000002</v>
      </c>
      <c r="O85">
        <v>8.34</v>
      </c>
      <c r="P85">
        <v>0</v>
      </c>
      <c r="Q85">
        <v>0</v>
      </c>
      <c r="R85">
        <v>0</v>
      </c>
      <c r="S85">
        <v>0</v>
      </c>
      <c r="T85" s="1">
        <v>3336.24</v>
      </c>
      <c r="U85">
        <v>0</v>
      </c>
      <c r="V85" s="1">
        <v>3336.24</v>
      </c>
      <c r="W85">
        <v>0</v>
      </c>
      <c r="X85" t="str">
        <f>""</f>
        <v/>
      </c>
      <c r="Y85">
        <v>0</v>
      </c>
      <c r="Z85" t="str">
        <f>""</f>
        <v/>
      </c>
      <c r="AA85">
        <v>0</v>
      </c>
      <c r="AB85" t="str">
        <f>""</f>
        <v/>
      </c>
      <c r="AC85">
        <v>0</v>
      </c>
      <c r="AD85" t="str">
        <f>""</f>
        <v/>
      </c>
      <c r="AE85">
        <v>0</v>
      </c>
      <c r="AF85" t="str">
        <f>""</f>
        <v/>
      </c>
      <c r="AG85">
        <v>0</v>
      </c>
      <c r="AH85" t="str">
        <f>""</f>
        <v/>
      </c>
      <c r="AI85">
        <v>0</v>
      </c>
      <c r="AJ85" t="str">
        <f>""</f>
        <v/>
      </c>
      <c r="AK85">
        <v>0</v>
      </c>
      <c r="AL85" t="str">
        <f>""</f>
        <v/>
      </c>
      <c r="AM85">
        <v>0</v>
      </c>
      <c r="AN85" t="str">
        <f>""</f>
        <v/>
      </c>
      <c r="AO85">
        <v>0</v>
      </c>
      <c r="AP85" t="str">
        <f>""</f>
        <v/>
      </c>
      <c r="AQ85">
        <v>0</v>
      </c>
      <c r="AR85" t="str">
        <f>""</f>
        <v/>
      </c>
      <c r="AS85" t="s">
        <v>56</v>
      </c>
      <c r="AT85" t="s">
        <v>57</v>
      </c>
      <c r="AU85">
        <v>0</v>
      </c>
      <c r="AV85" t="str">
        <f>""</f>
        <v/>
      </c>
      <c r="AW85">
        <v>2016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</row>
    <row r="86" spans="1:55" x14ac:dyDescent="0.2">
      <c r="A86">
        <v>1315100540</v>
      </c>
      <c r="B86" t="s">
        <v>150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 s="4">
        <f>COUNTIF(גיליון2!A:A,'2016'!A86)</f>
        <v>1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281</v>
      </c>
      <c r="X86" t="s">
        <v>151</v>
      </c>
      <c r="Y86">
        <v>0</v>
      </c>
      <c r="Z86" t="str">
        <f>""</f>
        <v/>
      </c>
      <c r="AA86">
        <v>0</v>
      </c>
      <c r="AB86" t="str">
        <f>""</f>
        <v/>
      </c>
      <c r="AC86">
        <v>0</v>
      </c>
      <c r="AD86" t="str">
        <f>""</f>
        <v/>
      </c>
      <c r="AE86">
        <v>0</v>
      </c>
      <c r="AF86" t="str">
        <f>""</f>
        <v/>
      </c>
      <c r="AG86">
        <v>0</v>
      </c>
      <c r="AH86" t="str">
        <f>""</f>
        <v/>
      </c>
      <c r="AI86">
        <v>0</v>
      </c>
      <c r="AJ86" t="str">
        <f>""</f>
        <v/>
      </c>
      <c r="AK86">
        <v>0</v>
      </c>
      <c r="AL86" t="str">
        <f>""</f>
        <v/>
      </c>
      <c r="AM86">
        <v>0</v>
      </c>
      <c r="AN86" t="str">
        <f>""</f>
        <v/>
      </c>
      <c r="AO86">
        <v>0</v>
      </c>
      <c r="AP86" t="str">
        <f>""</f>
        <v/>
      </c>
      <c r="AQ86">
        <v>0</v>
      </c>
      <c r="AR86" t="str">
        <f>""</f>
        <v/>
      </c>
      <c r="AS86" t="s">
        <v>56</v>
      </c>
      <c r="AT86" t="s">
        <v>57</v>
      </c>
      <c r="AU86">
        <v>0</v>
      </c>
      <c r="AV86" t="str">
        <f>""</f>
        <v/>
      </c>
      <c r="AW86">
        <v>2016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</row>
    <row r="87" spans="1:55" x14ac:dyDescent="0.2">
      <c r="A87">
        <v>1315101920</v>
      </c>
      <c r="B87" t="s">
        <v>152</v>
      </c>
      <c r="C87" s="2">
        <v>-2666</v>
      </c>
      <c r="D87" s="1">
        <v>-1354.15</v>
      </c>
      <c r="E87">
        <v>0</v>
      </c>
      <c r="F87" s="1">
        <v>-1354.15</v>
      </c>
      <c r="G87" s="1">
        <v>-1311.85</v>
      </c>
      <c r="H87">
        <v>50.79</v>
      </c>
      <c r="I87" s="2">
        <v>-16000</v>
      </c>
      <c r="J87" s="4">
        <f>COUNTIF(גיליון2!A:A,'2016'!A87)</f>
        <v>1</v>
      </c>
      <c r="K87" s="1">
        <v>-1354.15</v>
      </c>
      <c r="L87">
        <v>0</v>
      </c>
      <c r="M87" s="1">
        <v>-1354.15</v>
      </c>
      <c r="N87" s="1">
        <v>-14645.85</v>
      </c>
      <c r="O87">
        <v>8.4600000000000009</v>
      </c>
      <c r="P87">
        <v>0</v>
      </c>
      <c r="Q87">
        <v>0</v>
      </c>
      <c r="R87">
        <v>0</v>
      </c>
      <c r="S87">
        <v>0</v>
      </c>
      <c r="T87" s="1">
        <v>1354.15</v>
      </c>
      <c r="U87">
        <v>0</v>
      </c>
      <c r="V87" s="1">
        <v>1354.15</v>
      </c>
      <c r="W87">
        <v>0</v>
      </c>
      <c r="X87" t="str">
        <f>""</f>
        <v/>
      </c>
      <c r="Y87">
        <v>0</v>
      </c>
      <c r="Z87" t="str">
        <f>""</f>
        <v/>
      </c>
      <c r="AA87">
        <v>0</v>
      </c>
      <c r="AB87" t="str">
        <f>""</f>
        <v/>
      </c>
      <c r="AC87">
        <v>0</v>
      </c>
      <c r="AD87" t="str">
        <f>""</f>
        <v/>
      </c>
      <c r="AE87">
        <v>0</v>
      </c>
      <c r="AF87" t="str">
        <f>""</f>
        <v/>
      </c>
      <c r="AG87">
        <v>0</v>
      </c>
      <c r="AH87" t="str">
        <f>""</f>
        <v/>
      </c>
      <c r="AI87">
        <v>0</v>
      </c>
      <c r="AJ87" t="str">
        <f>""</f>
        <v/>
      </c>
      <c r="AK87">
        <v>0</v>
      </c>
      <c r="AL87" t="str">
        <f>""</f>
        <v/>
      </c>
      <c r="AM87">
        <v>0</v>
      </c>
      <c r="AN87" t="str">
        <f>""</f>
        <v/>
      </c>
      <c r="AO87">
        <v>0</v>
      </c>
      <c r="AP87" t="str">
        <f>""</f>
        <v/>
      </c>
      <c r="AQ87">
        <v>0</v>
      </c>
      <c r="AR87" t="str">
        <f>""</f>
        <v/>
      </c>
      <c r="AS87" t="s">
        <v>56</v>
      </c>
      <c r="AT87" t="s">
        <v>57</v>
      </c>
      <c r="AU87">
        <v>0</v>
      </c>
      <c r="AV87" t="str">
        <f>""</f>
        <v/>
      </c>
      <c r="AW87">
        <v>2016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</row>
    <row r="88" spans="1:55" x14ac:dyDescent="0.2">
      <c r="A88">
        <v>1315114920</v>
      </c>
      <c r="B88" t="s">
        <v>153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 s="4">
        <f>COUNTIF(גיליון2!A:A,'2016'!A88)</f>
        <v>1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t="str">
        <f>""</f>
        <v/>
      </c>
      <c r="Y88">
        <v>0</v>
      </c>
      <c r="Z88" t="str">
        <f>""</f>
        <v/>
      </c>
      <c r="AA88">
        <v>0</v>
      </c>
      <c r="AB88" t="str">
        <f>""</f>
        <v/>
      </c>
      <c r="AC88">
        <v>0</v>
      </c>
      <c r="AD88" t="str">
        <f>""</f>
        <v/>
      </c>
      <c r="AE88">
        <v>0</v>
      </c>
      <c r="AF88" t="str">
        <f>""</f>
        <v/>
      </c>
      <c r="AG88">
        <v>0</v>
      </c>
      <c r="AH88" t="str">
        <f>""</f>
        <v/>
      </c>
      <c r="AI88">
        <v>0</v>
      </c>
      <c r="AJ88" t="str">
        <f>""</f>
        <v/>
      </c>
      <c r="AK88">
        <v>0</v>
      </c>
      <c r="AL88" t="str">
        <f>""</f>
        <v/>
      </c>
      <c r="AM88">
        <v>0</v>
      </c>
      <c r="AN88" t="str">
        <f>""</f>
        <v/>
      </c>
      <c r="AO88">
        <v>0</v>
      </c>
      <c r="AP88" t="str">
        <f>""</f>
        <v/>
      </c>
      <c r="AQ88">
        <v>0</v>
      </c>
      <c r="AR88" t="str">
        <f>""</f>
        <v/>
      </c>
      <c r="AS88" t="s">
        <v>56</v>
      </c>
      <c r="AT88" t="s">
        <v>57</v>
      </c>
      <c r="AU88">
        <v>0</v>
      </c>
      <c r="AV88" t="str">
        <f>""</f>
        <v/>
      </c>
      <c r="AW88">
        <v>2016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</row>
    <row r="89" spans="1:55" x14ac:dyDescent="0.2">
      <c r="A89">
        <v>1315152920</v>
      </c>
      <c r="B89" t="s">
        <v>154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 s="4">
        <f>COUNTIF(גיליון2!A:A,'2016'!A89)</f>
        <v>1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t="str">
        <f>""</f>
        <v/>
      </c>
      <c r="Y89">
        <v>0</v>
      </c>
      <c r="Z89" t="str">
        <f>""</f>
        <v/>
      </c>
      <c r="AA89">
        <v>0</v>
      </c>
      <c r="AB89" t="str">
        <f>""</f>
        <v/>
      </c>
      <c r="AC89">
        <v>0</v>
      </c>
      <c r="AD89" t="str">
        <f>""</f>
        <v/>
      </c>
      <c r="AE89">
        <v>0</v>
      </c>
      <c r="AF89" t="str">
        <f>""</f>
        <v/>
      </c>
      <c r="AG89">
        <v>0</v>
      </c>
      <c r="AH89" t="str">
        <f>""</f>
        <v/>
      </c>
      <c r="AI89">
        <v>0</v>
      </c>
      <c r="AJ89" t="str">
        <f>""</f>
        <v/>
      </c>
      <c r="AK89">
        <v>0</v>
      </c>
      <c r="AL89" t="str">
        <f>""</f>
        <v/>
      </c>
      <c r="AM89">
        <v>0</v>
      </c>
      <c r="AN89" t="str">
        <f>""</f>
        <v/>
      </c>
      <c r="AO89">
        <v>0</v>
      </c>
      <c r="AP89" t="str">
        <f>""</f>
        <v/>
      </c>
      <c r="AQ89">
        <v>0</v>
      </c>
      <c r="AR89" t="str">
        <f>""</f>
        <v/>
      </c>
      <c r="AS89" t="s">
        <v>56</v>
      </c>
      <c r="AT89" t="s">
        <v>57</v>
      </c>
      <c r="AU89">
        <v>0</v>
      </c>
      <c r="AV89" t="str">
        <f>""</f>
        <v/>
      </c>
      <c r="AW89">
        <v>2016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</row>
    <row r="90" spans="1:55" x14ac:dyDescent="0.2">
      <c r="A90">
        <v>1315173920</v>
      </c>
      <c r="B90" t="s">
        <v>155</v>
      </c>
      <c r="C90" s="2">
        <v>-144942</v>
      </c>
      <c r="D90" s="1">
        <v>-65423.94</v>
      </c>
      <c r="E90">
        <v>0</v>
      </c>
      <c r="F90" s="1">
        <v>-65423.94</v>
      </c>
      <c r="G90" s="1">
        <v>-79518.06</v>
      </c>
      <c r="H90">
        <v>45.13</v>
      </c>
      <c r="I90" s="2">
        <v>-870000</v>
      </c>
      <c r="J90" s="4">
        <f>COUNTIF(גיליון2!A:A,'2016'!A90)</f>
        <v>1</v>
      </c>
      <c r="K90" s="1">
        <v>-65423.94</v>
      </c>
      <c r="L90">
        <v>0</v>
      </c>
      <c r="M90" s="1">
        <v>-65423.94</v>
      </c>
      <c r="N90" s="1">
        <v>-804576.06</v>
      </c>
      <c r="O90">
        <v>7.51</v>
      </c>
      <c r="P90">
        <v>0</v>
      </c>
      <c r="Q90">
        <v>0</v>
      </c>
      <c r="R90">
        <v>0</v>
      </c>
      <c r="S90">
        <v>0</v>
      </c>
      <c r="T90" s="1">
        <v>65423.94</v>
      </c>
      <c r="U90">
        <v>0</v>
      </c>
      <c r="V90" s="1">
        <v>65423.94</v>
      </c>
      <c r="W90">
        <v>0</v>
      </c>
      <c r="X90" t="str">
        <f>""</f>
        <v/>
      </c>
      <c r="Y90">
        <v>0</v>
      </c>
      <c r="Z90" t="str">
        <f>""</f>
        <v/>
      </c>
      <c r="AA90">
        <v>0</v>
      </c>
      <c r="AB90" t="str">
        <f>""</f>
        <v/>
      </c>
      <c r="AC90">
        <v>0</v>
      </c>
      <c r="AD90" t="str">
        <f>""</f>
        <v/>
      </c>
      <c r="AE90">
        <v>0</v>
      </c>
      <c r="AF90" t="str">
        <f>""</f>
        <v/>
      </c>
      <c r="AG90">
        <v>0</v>
      </c>
      <c r="AH90" t="str">
        <f>""</f>
        <v/>
      </c>
      <c r="AI90">
        <v>0</v>
      </c>
      <c r="AJ90" t="str">
        <f>""</f>
        <v/>
      </c>
      <c r="AK90">
        <v>0</v>
      </c>
      <c r="AL90" t="str">
        <f>""</f>
        <v/>
      </c>
      <c r="AM90">
        <v>0</v>
      </c>
      <c r="AN90" t="str">
        <f>""</f>
        <v/>
      </c>
      <c r="AO90">
        <v>0</v>
      </c>
      <c r="AP90" t="str">
        <f>""</f>
        <v/>
      </c>
      <c r="AQ90">
        <v>0</v>
      </c>
      <c r="AR90" t="str">
        <f>""</f>
        <v/>
      </c>
      <c r="AS90" t="s">
        <v>56</v>
      </c>
      <c r="AT90" t="s">
        <v>57</v>
      </c>
      <c r="AU90">
        <v>0</v>
      </c>
      <c r="AV90" t="str">
        <f>""</f>
        <v/>
      </c>
      <c r="AW90">
        <v>2016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</row>
    <row r="91" spans="1:55" x14ac:dyDescent="0.2">
      <c r="A91">
        <v>1315177920</v>
      </c>
      <c r="B91" t="s">
        <v>156</v>
      </c>
      <c r="C91" s="2">
        <v>-96628</v>
      </c>
      <c r="D91" s="1">
        <v>-42936.78</v>
      </c>
      <c r="E91">
        <v>0</v>
      </c>
      <c r="F91" s="1">
        <v>-42936.78</v>
      </c>
      <c r="G91" s="1">
        <v>-53691.22</v>
      </c>
      <c r="H91">
        <v>44.43</v>
      </c>
      <c r="I91" s="2">
        <v>-580000</v>
      </c>
      <c r="J91" s="4">
        <f>COUNTIF(גיליון2!A:A,'2016'!A91)</f>
        <v>1</v>
      </c>
      <c r="K91" s="1">
        <v>-42936.78</v>
      </c>
      <c r="L91">
        <v>0</v>
      </c>
      <c r="M91" s="1">
        <v>-42936.78</v>
      </c>
      <c r="N91" s="1">
        <v>-537063.22</v>
      </c>
      <c r="O91">
        <v>7.4</v>
      </c>
      <c r="P91">
        <v>0</v>
      </c>
      <c r="Q91">
        <v>0</v>
      </c>
      <c r="R91">
        <v>0</v>
      </c>
      <c r="S91">
        <v>0</v>
      </c>
      <c r="T91" s="1">
        <v>42936.78</v>
      </c>
      <c r="U91">
        <v>0</v>
      </c>
      <c r="V91" s="1">
        <v>42936.78</v>
      </c>
      <c r="W91">
        <v>0</v>
      </c>
      <c r="X91" t="str">
        <f>""</f>
        <v/>
      </c>
      <c r="Y91">
        <v>0</v>
      </c>
      <c r="Z91" t="str">
        <f>""</f>
        <v/>
      </c>
      <c r="AA91">
        <v>0</v>
      </c>
      <c r="AB91" t="str">
        <f>""</f>
        <v/>
      </c>
      <c r="AC91">
        <v>0</v>
      </c>
      <c r="AD91" t="str">
        <f>""</f>
        <v/>
      </c>
      <c r="AE91">
        <v>0</v>
      </c>
      <c r="AF91" t="str">
        <f>""</f>
        <v/>
      </c>
      <c r="AG91">
        <v>0</v>
      </c>
      <c r="AH91" t="str">
        <f>""</f>
        <v/>
      </c>
      <c r="AI91">
        <v>0</v>
      </c>
      <c r="AJ91" t="str">
        <f>""</f>
        <v/>
      </c>
      <c r="AK91">
        <v>0</v>
      </c>
      <c r="AL91" t="str">
        <f>""</f>
        <v/>
      </c>
      <c r="AM91">
        <v>0</v>
      </c>
      <c r="AN91" t="str">
        <f>""</f>
        <v/>
      </c>
      <c r="AO91">
        <v>0</v>
      </c>
      <c r="AP91" t="str">
        <f>""</f>
        <v/>
      </c>
      <c r="AQ91">
        <v>0</v>
      </c>
      <c r="AR91" t="str">
        <f>""</f>
        <v/>
      </c>
      <c r="AS91" t="s">
        <v>56</v>
      </c>
      <c r="AT91" t="s">
        <v>57</v>
      </c>
      <c r="AU91">
        <v>0</v>
      </c>
      <c r="AV91" t="str">
        <f>""</f>
        <v/>
      </c>
      <c r="AW91">
        <v>2016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</row>
    <row r="92" spans="1:55" x14ac:dyDescent="0.2">
      <c r="A92">
        <v>1315200420</v>
      </c>
      <c r="B92" t="s">
        <v>157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 s="4">
        <f>COUNTIF(גיליון2!A:A,'2016'!A92)</f>
        <v>1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281</v>
      </c>
      <c r="X92" t="s">
        <v>151</v>
      </c>
      <c r="Y92">
        <v>0</v>
      </c>
      <c r="Z92" t="str">
        <f>""</f>
        <v/>
      </c>
      <c r="AA92">
        <v>0</v>
      </c>
      <c r="AB92" t="str">
        <f>""</f>
        <v/>
      </c>
      <c r="AC92">
        <v>0</v>
      </c>
      <c r="AD92" t="str">
        <f>""</f>
        <v/>
      </c>
      <c r="AE92">
        <v>0</v>
      </c>
      <c r="AF92" t="str">
        <f>""</f>
        <v/>
      </c>
      <c r="AG92">
        <v>0</v>
      </c>
      <c r="AH92" t="str">
        <f>""</f>
        <v/>
      </c>
      <c r="AI92">
        <v>0</v>
      </c>
      <c r="AJ92" t="str">
        <f>""</f>
        <v/>
      </c>
      <c r="AK92">
        <v>0</v>
      </c>
      <c r="AL92" t="str">
        <f>""</f>
        <v/>
      </c>
      <c r="AM92">
        <v>0</v>
      </c>
      <c r="AN92" t="str">
        <f>""</f>
        <v/>
      </c>
      <c r="AO92">
        <v>0</v>
      </c>
      <c r="AP92" t="str">
        <f>""</f>
        <v/>
      </c>
      <c r="AQ92">
        <v>0</v>
      </c>
      <c r="AR92" t="str">
        <f>""</f>
        <v/>
      </c>
      <c r="AS92" t="s">
        <v>56</v>
      </c>
      <c r="AT92" t="s">
        <v>57</v>
      </c>
      <c r="AU92">
        <v>0</v>
      </c>
      <c r="AV92" t="str">
        <f>""</f>
        <v/>
      </c>
      <c r="AW92">
        <v>2016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</row>
    <row r="93" spans="1:55" x14ac:dyDescent="0.2">
      <c r="A93">
        <v>1315200920</v>
      </c>
      <c r="B93" t="s">
        <v>158</v>
      </c>
      <c r="C93" s="2">
        <v>-13328</v>
      </c>
      <c r="D93" s="1">
        <v>-35744.11</v>
      </c>
      <c r="E93">
        <v>0</v>
      </c>
      <c r="F93" s="1">
        <v>-35744.11</v>
      </c>
      <c r="G93" s="1">
        <v>22416.11</v>
      </c>
      <c r="H93">
        <v>268.18</v>
      </c>
      <c r="I93" s="2">
        <v>-80000</v>
      </c>
      <c r="J93" s="4">
        <f>COUNTIF(גיליון2!A:A,'2016'!A93)</f>
        <v>1</v>
      </c>
      <c r="K93" s="1">
        <v>-35744.11</v>
      </c>
      <c r="L93">
        <v>0</v>
      </c>
      <c r="M93" s="1">
        <v>-35744.11</v>
      </c>
      <c r="N93" s="1">
        <v>-44255.89</v>
      </c>
      <c r="O93">
        <v>44.68</v>
      </c>
      <c r="P93">
        <v>0</v>
      </c>
      <c r="Q93">
        <v>0</v>
      </c>
      <c r="R93">
        <v>0</v>
      </c>
      <c r="S93">
        <v>0</v>
      </c>
      <c r="T93" s="1">
        <v>35744.11</v>
      </c>
      <c r="U93">
        <v>0</v>
      </c>
      <c r="V93" s="1">
        <v>35744.11</v>
      </c>
      <c r="W93">
        <v>281</v>
      </c>
      <c r="X93" t="s">
        <v>151</v>
      </c>
      <c r="Y93">
        <v>0</v>
      </c>
      <c r="Z93" t="str">
        <f>""</f>
        <v/>
      </c>
      <c r="AA93">
        <v>0</v>
      </c>
      <c r="AB93" t="str">
        <f>""</f>
        <v/>
      </c>
      <c r="AC93">
        <v>0</v>
      </c>
      <c r="AD93" t="str">
        <f>""</f>
        <v/>
      </c>
      <c r="AE93">
        <v>0</v>
      </c>
      <c r="AF93" t="str">
        <f>""</f>
        <v/>
      </c>
      <c r="AG93">
        <v>0</v>
      </c>
      <c r="AH93" t="str">
        <f>""</f>
        <v/>
      </c>
      <c r="AI93">
        <v>0</v>
      </c>
      <c r="AJ93" t="str">
        <f>""</f>
        <v/>
      </c>
      <c r="AK93">
        <v>0</v>
      </c>
      <c r="AL93" t="str">
        <f>""</f>
        <v/>
      </c>
      <c r="AM93">
        <v>0</v>
      </c>
      <c r="AN93" t="str">
        <f>""</f>
        <v/>
      </c>
      <c r="AO93">
        <v>0</v>
      </c>
      <c r="AP93" t="str">
        <f>""</f>
        <v/>
      </c>
      <c r="AQ93">
        <v>0</v>
      </c>
      <c r="AR93" t="str">
        <f>""</f>
        <v/>
      </c>
      <c r="AS93" t="s">
        <v>56</v>
      </c>
      <c r="AT93" t="s">
        <v>57</v>
      </c>
      <c r="AU93">
        <v>0</v>
      </c>
      <c r="AV93" t="str">
        <f>""</f>
        <v/>
      </c>
      <c r="AW93">
        <v>2016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</row>
    <row r="94" spans="1:55" x14ac:dyDescent="0.2">
      <c r="A94">
        <v>1315234920</v>
      </c>
      <c r="B94" t="s">
        <v>159</v>
      </c>
      <c r="C94" s="2">
        <v>-6664</v>
      </c>
      <c r="D94">
        <v>0</v>
      </c>
      <c r="E94">
        <v>0</v>
      </c>
      <c r="F94">
        <v>0</v>
      </c>
      <c r="G94" s="1">
        <v>-6664</v>
      </c>
      <c r="H94">
        <v>0</v>
      </c>
      <c r="I94" s="2">
        <v>-40000</v>
      </c>
      <c r="J94" s="4">
        <f>COUNTIF(גיליון2!A:A,'2016'!A94)</f>
        <v>1</v>
      </c>
      <c r="K94">
        <v>0</v>
      </c>
      <c r="L94">
        <v>0</v>
      </c>
      <c r="M94">
        <v>0</v>
      </c>
      <c r="N94" s="1">
        <v>-40000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t="str">
        <f>""</f>
        <v/>
      </c>
      <c r="Y94">
        <v>0</v>
      </c>
      <c r="Z94" t="str">
        <f>""</f>
        <v/>
      </c>
      <c r="AA94">
        <v>0</v>
      </c>
      <c r="AB94" t="str">
        <f>""</f>
        <v/>
      </c>
      <c r="AC94">
        <v>0</v>
      </c>
      <c r="AD94" t="str">
        <f>""</f>
        <v/>
      </c>
      <c r="AE94">
        <v>0</v>
      </c>
      <c r="AF94" t="str">
        <f>""</f>
        <v/>
      </c>
      <c r="AG94">
        <v>0</v>
      </c>
      <c r="AH94" t="str">
        <f>""</f>
        <v/>
      </c>
      <c r="AI94">
        <v>0</v>
      </c>
      <c r="AJ94" t="str">
        <f>""</f>
        <v/>
      </c>
      <c r="AK94">
        <v>0</v>
      </c>
      <c r="AL94" t="str">
        <f>""</f>
        <v/>
      </c>
      <c r="AM94">
        <v>0</v>
      </c>
      <c r="AN94" t="str">
        <f>""</f>
        <v/>
      </c>
      <c r="AO94">
        <v>0</v>
      </c>
      <c r="AP94" t="str">
        <f>""</f>
        <v/>
      </c>
      <c r="AQ94">
        <v>0</v>
      </c>
      <c r="AR94" t="str">
        <f>""</f>
        <v/>
      </c>
      <c r="AS94" t="s">
        <v>56</v>
      </c>
      <c r="AT94" t="s">
        <v>57</v>
      </c>
      <c r="AU94">
        <v>0</v>
      </c>
      <c r="AV94" t="str">
        <f>""</f>
        <v/>
      </c>
      <c r="AW94">
        <v>2016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</row>
    <row r="95" spans="1:55" x14ac:dyDescent="0.2">
      <c r="A95">
        <v>1315240920</v>
      </c>
      <c r="B95" t="s">
        <v>160</v>
      </c>
      <c r="C95" s="2">
        <v>-86632</v>
      </c>
      <c r="D95">
        <v>0</v>
      </c>
      <c r="E95">
        <v>0</v>
      </c>
      <c r="F95">
        <v>0</v>
      </c>
      <c r="G95" s="1">
        <v>-86632</v>
      </c>
      <c r="H95">
        <v>0</v>
      </c>
      <c r="I95" s="2">
        <v>-520000</v>
      </c>
      <c r="J95" s="4">
        <f>COUNTIF(גיליון2!A:A,'2016'!A95)</f>
        <v>1</v>
      </c>
      <c r="K95">
        <v>0</v>
      </c>
      <c r="L95">
        <v>0</v>
      </c>
      <c r="M95">
        <v>0</v>
      </c>
      <c r="N95" s="1">
        <v>-520000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t="str">
        <f>""</f>
        <v/>
      </c>
      <c r="Y95">
        <v>0</v>
      </c>
      <c r="Z95" t="str">
        <f>""</f>
        <v/>
      </c>
      <c r="AA95">
        <v>0</v>
      </c>
      <c r="AB95" t="str">
        <f>""</f>
        <v/>
      </c>
      <c r="AC95">
        <v>0</v>
      </c>
      <c r="AD95" t="str">
        <f>""</f>
        <v/>
      </c>
      <c r="AE95">
        <v>0</v>
      </c>
      <c r="AF95" t="str">
        <f>""</f>
        <v/>
      </c>
      <c r="AG95">
        <v>0</v>
      </c>
      <c r="AH95" t="str">
        <f>""</f>
        <v/>
      </c>
      <c r="AI95">
        <v>0</v>
      </c>
      <c r="AJ95" t="str">
        <f>""</f>
        <v/>
      </c>
      <c r="AK95">
        <v>0</v>
      </c>
      <c r="AL95" t="str">
        <f>""</f>
        <v/>
      </c>
      <c r="AM95">
        <v>0</v>
      </c>
      <c r="AN95" t="str">
        <f>""</f>
        <v/>
      </c>
      <c r="AO95">
        <v>0</v>
      </c>
      <c r="AP95" t="str">
        <f>""</f>
        <v/>
      </c>
      <c r="AQ95">
        <v>0</v>
      </c>
      <c r="AR95" t="str">
        <f>""</f>
        <v/>
      </c>
      <c r="AS95" t="s">
        <v>56</v>
      </c>
      <c r="AT95" t="s">
        <v>57</v>
      </c>
      <c r="AU95">
        <v>0</v>
      </c>
      <c r="AV95" t="str">
        <f>""</f>
        <v/>
      </c>
      <c r="AW95">
        <v>2016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</row>
    <row r="96" spans="1:55" x14ac:dyDescent="0.2">
      <c r="A96">
        <v>1315316920</v>
      </c>
      <c r="B96" t="s">
        <v>161</v>
      </c>
      <c r="C96" s="2">
        <v>-13662</v>
      </c>
      <c r="D96">
        <v>0</v>
      </c>
      <c r="E96">
        <v>0</v>
      </c>
      <c r="F96">
        <v>0</v>
      </c>
      <c r="G96" s="1">
        <v>-13662</v>
      </c>
      <c r="H96">
        <v>0</v>
      </c>
      <c r="I96" s="2">
        <v>-82000</v>
      </c>
      <c r="J96" s="4">
        <f>COUNTIF(גיליון2!A:A,'2016'!A96)</f>
        <v>1</v>
      </c>
      <c r="K96">
        <v>0</v>
      </c>
      <c r="L96">
        <v>0</v>
      </c>
      <c r="M96">
        <v>0</v>
      </c>
      <c r="N96" s="1">
        <v>-82000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t="str">
        <f>""</f>
        <v/>
      </c>
      <c r="Y96">
        <v>0</v>
      </c>
      <c r="Z96" t="str">
        <f>""</f>
        <v/>
      </c>
      <c r="AA96">
        <v>0</v>
      </c>
      <c r="AB96" t="str">
        <f>""</f>
        <v/>
      </c>
      <c r="AC96">
        <v>0</v>
      </c>
      <c r="AD96" t="str">
        <f>""</f>
        <v/>
      </c>
      <c r="AE96">
        <v>0</v>
      </c>
      <c r="AF96" t="str">
        <f>""</f>
        <v/>
      </c>
      <c r="AG96">
        <v>0</v>
      </c>
      <c r="AH96" t="str">
        <f>""</f>
        <v/>
      </c>
      <c r="AI96">
        <v>0</v>
      </c>
      <c r="AJ96" t="str">
        <f>""</f>
        <v/>
      </c>
      <c r="AK96">
        <v>0</v>
      </c>
      <c r="AL96" t="str">
        <f>""</f>
        <v/>
      </c>
      <c r="AM96">
        <v>0</v>
      </c>
      <c r="AN96" t="str">
        <f>""</f>
        <v/>
      </c>
      <c r="AO96">
        <v>0</v>
      </c>
      <c r="AP96" t="str">
        <f>""</f>
        <v/>
      </c>
      <c r="AQ96">
        <v>0</v>
      </c>
      <c r="AR96" t="str">
        <f>""</f>
        <v/>
      </c>
      <c r="AS96" t="s">
        <v>56</v>
      </c>
      <c r="AT96" t="s">
        <v>57</v>
      </c>
      <c r="AU96">
        <v>0</v>
      </c>
      <c r="AV96" t="str">
        <f>""</f>
        <v/>
      </c>
      <c r="AW96">
        <v>2016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</row>
    <row r="97" spans="1:55" x14ac:dyDescent="0.2">
      <c r="A97">
        <v>1315446920</v>
      </c>
      <c r="B97" t="s">
        <v>162</v>
      </c>
      <c r="C97" s="2">
        <v>-516460</v>
      </c>
      <c r="D97" s="1">
        <v>-233547.17</v>
      </c>
      <c r="E97">
        <v>0</v>
      </c>
      <c r="F97" s="1">
        <v>-233547.17</v>
      </c>
      <c r="G97" s="1">
        <v>-282912.83</v>
      </c>
      <c r="H97">
        <v>45.22</v>
      </c>
      <c r="I97" s="2">
        <v>-3100000</v>
      </c>
      <c r="J97" s="4">
        <f>COUNTIF(גיליון2!A:A,'2016'!A97)</f>
        <v>1</v>
      </c>
      <c r="K97" s="1">
        <v>-233547.17</v>
      </c>
      <c r="L97">
        <v>0</v>
      </c>
      <c r="M97" s="1">
        <v>-233547.17</v>
      </c>
      <c r="N97" s="1">
        <v>-2866452.83</v>
      </c>
      <c r="O97">
        <v>7.53</v>
      </c>
      <c r="P97">
        <v>0</v>
      </c>
      <c r="Q97">
        <v>0</v>
      </c>
      <c r="R97">
        <v>0</v>
      </c>
      <c r="S97">
        <v>0</v>
      </c>
      <c r="T97" s="1">
        <v>233547.17</v>
      </c>
      <c r="U97">
        <v>0</v>
      </c>
      <c r="V97" s="1">
        <v>233547.17</v>
      </c>
      <c r="W97">
        <v>0</v>
      </c>
      <c r="X97" t="str">
        <f>""</f>
        <v/>
      </c>
      <c r="Y97">
        <v>0</v>
      </c>
      <c r="Z97" t="str">
        <f>""</f>
        <v/>
      </c>
      <c r="AA97">
        <v>0</v>
      </c>
      <c r="AB97" t="str">
        <f>""</f>
        <v/>
      </c>
      <c r="AC97">
        <v>0</v>
      </c>
      <c r="AD97" t="str">
        <f>""</f>
        <v/>
      </c>
      <c r="AE97">
        <v>0</v>
      </c>
      <c r="AF97" t="str">
        <f>""</f>
        <v/>
      </c>
      <c r="AG97">
        <v>0</v>
      </c>
      <c r="AH97" t="str">
        <f>""</f>
        <v/>
      </c>
      <c r="AI97">
        <v>0</v>
      </c>
      <c r="AJ97" t="str">
        <f>""</f>
        <v/>
      </c>
      <c r="AK97">
        <v>0</v>
      </c>
      <c r="AL97" t="str">
        <f>""</f>
        <v/>
      </c>
      <c r="AM97">
        <v>0</v>
      </c>
      <c r="AN97" t="str">
        <f>""</f>
        <v/>
      </c>
      <c r="AO97">
        <v>0</v>
      </c>
      <c r="AP97" t="str">
        <f>""</f>
        <v/>
      </c>
      <c r="AQ97">
        <v>0</v>
      </c>
      <c r="AR97" t="str">
        <f>""</f>
        <v/>
      </c>
      <c r="AS97" t="s">
        <v>56</v>
      </c>
      <c r="AT97" t="s">
        <v>57</v>
      </c>
      <c r="AU97">
        <v>0</v>
      </c>
      <c r="AV97" t="str">
        <f>""</f>
        <v/>
      </c>
      <c r="AW97">
        <v>2016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</row>
    <row r="98" spans="1:55" x14ac:dyDescent="0.2">
      <c r="A98">
        <v>1315456920</v>
      </c>
      <c r="B98" t="s">
        <v>163</v>
      </c>
      <c r="C98" s="2">
        <v>-6498</v>
      </c>
      <c r="D98" s="1">
        <v>-3521.93</v>
      </c>
      <c r="E98">
        <v>0</v>
      </c>
      <c r="F98" s="1">
        <v>-3521.93</v>
      </c>
      <c r="G98" s="1">
        <v>-2976.07</v>
      </c>
      <c r="H98">
        <v>54.2</v>
      </c>
      <c r="I98" s="2">
        <v>-39000</v>
      </c>
      <c r="J98" s="4">
        <f>COUNTIF(גיליון2!A:A,'2016'!A98)</f>
        <v>1</v>
      </c>
      <c r="K98" s="1">
        <v>-3521.93</v>
      </c>
      <c r="L98">
        <v>0</v>
      </c>
      <c r="M98" s="1">
        <v>-3521.93</v>
      </c>
      <c r="N98" s="1">
        <v>-35478.07</v>
      </c>
      <c r="O98">
        <v>9.0299999999999994</v>
      </c>
      <c r="P98">
        <v>0</v>
      </c>
      <c r="Q98">
        <v>0</v>
      </c>
      <c r="R98">
        <v>0</v>
      </c>
      <c r="S98">
        <v>0</v>
      </c>
      <c r="T98" s="1">
        <v>3521.93</v>
      </c>
      <c r="U98">
        <v>0</v>
      </c>
      <c r="V98" s="1">
        <v>3521.93</v>
      </c>
      <c r="W98">
        <v>0</v>
      </c>
      <c r="X98" t="str">
        <f>""</f>
        <v/>
      </c>
      <c r="Y98">
        <v>0</v>
      </c>
      <c r="Z98" t="str">
        <f>""</f>
        <v/>
      </c>
      <c r="AA98">
        <v>0</v>
      </c>
      <c r="AB98" t="str">
        <f>""</f>
        <v/>
      </c>
      <c r="AC98">
        <v>0</v>
      </c>
      <c r="AD98" t="str">
        <f>""</f>
        <v/>
      </c>
      <c r="AE98">
        <v>0</v>
      </c>
      <c r="AF98" t="str">
        <f>""</f>
        <v/>
      </c>
      <c r="AG98">
        <v>0</v>
      </c>
      <c r="AH98" t="str">
        <f>""</f>
        <v/>
      </c>
      <c r="AI98">
        <v>0</v>
      </c>
      <c r="AJ98" t="str">
        <f>""</f>
        <v/>
      </c>
      <c r="AK98">
        <v>0</v>
      </c>
      <c r="AL98" t="str">
        <f>""</f>
        <v/>
      </c>
      <c r="AM98">
        <v>0</v>
      </c>
      <c r="AN98" t="str">
        <f>""</f>
        <v/>
      </c>
      <c r="AO98">
        <v>0</v>
      </c>
      <c r="AP98" t="str">
        <f>""</f>
        <v/>
      </c>
      <c r="AQ98">
        <v>0</v>
      </c>
      <c r="AR98" t="str">
        <f>""</f>
        <v/>
      </c>
      <c r="AS98" t="s">
        <v>56</v>
      </c>
      <c r="AT98" t="s">
        <v>57</v>
      </c>
      <c r="AU98">
        <v>0</v>
      </c>
      <c r="AV98" t="str">
        <f>""</f>
        <v/>
      </c>
      <c r="AW98">
        <v>2016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</row>
    <row r="99" spans="1:55" x14ac:dyDescent="0.2">
      <c r="A99">
        <v>1315470920</v>
      </c>
      <c r="B99" t="s">
        <v>164</v>
      </c>
      <c r="C99" s="2">
        <v>-3666</v>
      </c>
      <c r="D99">
        <v>0</v>
      </c>
      <c r="E99">
        <v>0</v>
      </c>
      <c r="F99">
        <v>0</v>
      </c>
      <c r="G99" s="1">
        <v>-3666</v>
      </c>
      <c r="H99">
        <v>0</v>
      </c>
      <c r="I99" s="2">
        <v>-22000</v>
      </c>
      <c r="J99" s="4">
        <f>COUNTIF(גיליון2!A:A,'2016'!A99)</f>
        <v>1</v>
      </c>
      <c r="K99">
        <v>0</v>
      </c>
      <c r="L99">
        <v>0</v>
      </c>
      <c r="M99">
        <v>0</v>
      </c>
      <c r="N99" s="1">
        <v>-22000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t="str">
        <f>""</f>
        <v/>
      </c>
      <c r="Y99">
        <v>0</v>
      </c>
      <c r="Z99" t="str">
        <f>""</f>
        <v/>
      </c>
      <c r="AA99">
        <v>0</v>
      </c>
      <c r="AB99" t="str">
        <f>""</f>
        <v/>
      </c>
      <c r="AC99">
        <v>0</v>
      </c>
      <c r="AD99" t="str">
        <f>""</f>
        <v/>
      </c>
      <c r="AE99">
        <v>0</v>
      </c>
      <c r="AF99" t="str">
        <f>""</f>
        <v/>
      </c>
      <c r="AG99">
        <v>0</v>
      </c>
      <c r="AH99" t="str">
        <f>""</f>
        <v/>
      </c>
      <c r="AI99">
        <v>0</v>
      </c>
      <c r="AJ99" t="str">
        <f>""</f>
        <v/>
      </c>
      <c r="AK99">
        <v>0</v>
      </c>
      <c r="AL99" t="str">
        <f>""</f>
        <v/>
      </c>
      <c r="AM99">
        <v>0</v>
      </c>
      <c r="AN99" t="str">
        <f>""</f>
        <v/>
      </c>
      <c r="AO99">
        <v>0</v>
      </c>
      <c r="AP99" t="str">
        <f>""</f>
        <v/>
      </c>
      <c r="AQ99">
        <v>0</v>
      </c>
      <c r="AR99" t="str">
        <f>""</f>
        <v/>
      </c>
      <c r="AS99" t="s">
        <v>56</v>
      </c>
      <c r="AT99" t="s">
        <v>57</v>
      </c>
      <c r="AU99">
        <v>0</v>
      </c>
      <c r="AV99" t="str">
        <f>""</f>
        <v/>
      </c>
      <c r="AW99">
        <v>2016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</row>
    <row r="100" spans="1:55" x14ac:dyDescent="0.2">
      <c r="A100">
        <v>1315478920</v>
      </c>
      <c r="B100" t="s">
        <v>165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 s="4">
        <f>COUNTIF(גיליון2!A:A,'2016'!A100)</f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t="str">
        <f>""</f>
        <v/>
      </c>
      <c r="Y100">
        <v>0</v>
      </c>
      <c r="Z100" t="str">
        <f>""</f>
        <v/>
      </c>
      <c r="AA100">
        <v>0</v>
      </c>
      <c r="AB100" t="str">
        <f>""</f>
        <v/>
      </c>
      <c r="AC100">
        <v>0</v>
      </c>
      <c r="AD100" t="str">
        <f>""</f>
        <v/>
      </c>
      <c r="AE100">
        <v>0</v>
      </c>
      <c r="AF100" t="str">
        <f>""</f>
        <v/>
      </c>
      <c r="AG100">
        <v>0</v>
      </c>
      <c r="AH100" t="str">
        <f>""</f>
        <v/>
      </c>
      <c r="AI100">
        <v>0</v>
      </c>
      <c r="AJ100" t="str">
        <f>""</f>
        <v/>
      </c>
      <c r="AK100">
        <v>0</v>
      </c>
      <c r="AL100" t="str">
        <f>""</f>
        <v/>
      </c>
      <c r="AM100">
        <v>0</v>
      </c>
      <c r="AN100" t="str">
        <f>""</f>
        <v/>
      </c>
      <c r="AO100">
        <v>0</v>
      </c>
      <c r="AP100" t="str">
        <f>""</f>
        <v/>
      </c>
      <c r="AQ100">
        <v>0</v>
      </c>
      <c r="AR100" t="str">
        <f>""</f>
        <v/>
      </c>
      <c r="AS100" t="s">
        <v>56</v>
      </c>
      <c r="AT100" t="s">
        <v>57</v>
      </c>
      <c r="AU100">
        <v>0</v>
      </c>
      <c r="AV100" t="str">
        <f>""</f>
        <v/>
      </c>
      <c r="AW100">
        <v>2016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</row>
    <row r="101" spans="1:55" x14ac:dyDescent="0.2">
      <c r="A101">
        <v>1315504920</v>
      </c>
      <c r="B101" t="s">
        <v>166</v>
      </c>
      <c r="C101" s="2">
        <v>-10830</v>
      </c>
      <c r="D101">
        <v>283.36</v>
      </c>
      <c r="E101">
        <v>0</v>
      </c>
      <c r="F101">
        <v>283.36</v>
      </c>
      <c r="G101" s="1">
        <v>-11113.36</v>
      </c>
      <c r="H101">
        <v>-2.61</v>
      </c>
      <c r="I101" s="2">
        <v>-65000</v>
      </c>
      <c r="J101" s="4">
        <f>COUNTIF(גיליון2!A:A,'2016'!A101)</f>
        <v>1</v>
      </c>
      <c r="K101">
        <v>283.36</v>
      </c>
      <c r="L101">
        <v>0</v>
      </c>
      <c r="M101">
        <v>283.36</v>
      </c>
      <c r="N101" s="1">
        <v>-65283.360000000001</v>
      </c>
      <c r="O101">
        <v>-0.43</v>
      </c>
      <c r="P101">
        <v>0</v>
      </c>
      <c r="Q101">
        <v>0</v>
      </c>
      <c r="R101">
        <v>0</v>
      </c>
      <c r="S101">
        <v>0</v>
      </c>
      <c r="T101">
        <v>-283.36</v>
      </c>
      <c r="U101">
        <v>0</v>
      </c>
      <c r="V101">
        <v>-283.36</v>
      </c>
      <c r="W101">
        <v>0</v>
      </c>
      <c r="X101" t="str">
        <f>""</f>
        <v/>
      </c>
      <c r="Y101">
        <v>0</v>
      </c>
      <c r="Z101" t="str">
        <f>""</f>
        <v/>
      </c>
      <c r="AA101">
        <v>0</v>
      </c>
      <c r="AB101" t="str">
        <f>""</f>
        <v/>
      </c>
      <c r="AC101">
        <v>0</v>
      </c>
      <c r="AD101" t="str">
        <f>""</f>
        <v/>
      </c>
      <c r="AE101">
        <v>0</v>
      </c>
      <c r="AF101" t="str">
        <f>""</f>
        <v/>
      </c>
      <c r="AG101">
        <v>0</v>
      </c>
      <c r="AH101" t="str">
        <f>""</f>
        <v/>
      </c>
      <c r="AI101">
        <v>0</v>
      </c>
      <c r="AJ101" t="str">
        <f>""</f>
        <v/>
      </c>
      <c r="AK101">
        <v>0</v>
      </c>
      <c r="AL101" t="str">
        <f>""</f>
        <v/>
      </c>
      <c r="AM101">
        <v>0</v>
      </c>
      <c r="AN101" t="str">
        <f>""</f>
        <v/>
      </c>
      <c r="AO101">
        <v>0</v>
      </c>
      <c r="AP101" t="str">
        <f>""</f>
        <v/>
      </c>
      <c r="AQ101">
        <v>0</v>
      </c>
      <c r="AR101" t="str">
        <f>""</f>
        <v/>
      </c>
      <c r="AS101" t="s">
        <v>56</v>
      </c>
      <c r="AT101" t="s">
        <v>57</v>
      </c>
      <c r="AU101">
        <v>0</v>
      </c>
      <c r="AV101" t="str">
        <f>""</f>
        <v/>
      </c>
      <c r="AW101">
        <v>2016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</row>
    <row r="102" spans="1:55" x14ac:dyDescent="0.2">
      <c r="A102">
        <v>1315531920</v>
      </c>
      <c r="B102" t="s">
        <v>167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 s="4">
        <f>COUNTIF(גיליון2!A:A,'2016'!A102)</f>
        <v>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t="str">
        <f>""</f>
        <v/>
      </c>
      <c r="Y102">
        <v>0</v>
      </c>
      <c r="Z102" t="str">
        <f>""</f>
        <v/>
      </c>
      <c r="AA102">
        <v>0</v>
      </c>
      <c r="AB102" t="str">
        <f>""</f>
        <v/>
      </c>
      <c r="AC102">
        <v>0</v>
      </c>
      <c r="AD102" t="str">
        <f>""</f>
        <v/>
      </c>
      <c r="AE102">
        <v>0</v>
      </c>
      <c r="AF102" t="str">
        <f>""</f>
        <v/>
      </c>
      <c r="AG102">
        <v>0</v>
      </c>
      <c r="AH102" t="str">
        <f>""</f>
        <v/>
      </c>
      <c r="AI102">
        <v>0</v>
      </c>
      <c r="AJ102" t="str">
        <f>""</f>
        <v/>
      </c>
      <c r="AK102">
        <v>0</v>
      </c>
      <c r="AL102" t="str">
        <f>""</f>
        <v/>
      </c>
      <c r="AM102">
        <v>0</v>
      </c>
      <c r="AN102" t="str">
        <f>""</f>
        <v/>
      </c>
      <c r="AO102">
        <v>0</v>
      </c>
      <c r="AP102" t="str">
        <f>""</f>
        <v/>
      </c>
      <c r="AQ102">
        <v>0</v>
      </c>
      <c r="AR102" t="str">
        <f>""</f>
        <v/>
      </c>
      <c r="AS102" t="s">
        <v>56</v>
      </c>
      <c r="AT102" t="s">
        <v>57</v>
      </c>
      <c r="AU102">
        <v>0</v>
      </c>
      <c r="AV102" t="str">
        <f>""</f>
        <v/>
      </c>
      <c r="AW102">
        <v>2016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</row>
    <row r="103" spans="1:55" x14ac:dyDescent="0.2">
      <c r="A103">
        <v>1315553920</v>
      </c>
      <c r="B103" t="s">
        <v>168</v>
      </c>
      <c r="C103" s="2">
        <v>-12662</v>
      </c>
      <c r="D103" s="1">
        <v>-6182.95</v>
      </c>
      <c r="E103">
        <v>0</v>
      </c>
      <c r="F103" s="1">
        <v>-6182.95</v>
      </c>
      <c r="G103" s="1">
        <v>-6479.05</v>
      </c>
      <c r="H103">
        <v>48.83</v>
      </c>
      <c r="I103" s="2">
        <v>-76000</v>
      </c>
      <c r="J103" s="4">
        <f>COUNTIF(גיליון2!A:A,'2016'!A103)</f>
        <v>1</v>
      </c>
      <c r="K103" s="1">
        <v>-6182.95</v>
      </c>
      <c r="L103">
        <v>0</v>
      </c>
      <c r="M103" s="1">
        <v>-6182.95</v>
      </c>
      <c r="N103" s="1">
        <v>-69817.05</v>
      </c>
      <c r="O103">
        <v>8.1300000000000008</v>
      </c>
      <c r="P103">
        <v>0</v>
      </c>
      <c r="Q103">
        <v>0</v>
      </c>
      <c r="R103">
        <v>0</v>
      </c>
      <c r="S103">
        <v>0</v>
      </c>
      <c r="T103" s="1">
        <v>6182.95</v>
      </c>
      <c r="U103">
        <v>0</v>
      </c>
      <c r="V103" s="1">
        <v>6182.95</v>
      </c>
      <c r="W103">
        <v>0</v>
      </c>
      <c r="X103" t="str">
        <f>""</f>
        <v/>
      </c>
      <c r="Y103">
        <v>0</v>
      </c>
      <c r="Z103" t="str">
        <f>""</f>
        <v/>
      </c>
      <c r="AA103">
        <v>0</v>
      </c>
      <c r="AB103" t="str">
        <f>""</f>
        <v/>
      </c>
      <c r="AC103">
        <v>0</v>
      </c>
      <c r="AD103" t="str">
        <f>""</f>
        <v/>
      </c>
      <c r="AE103">
        <v>0</v>
      </c>
      <c r="AF103" t="str">
        <f>""</f>
        <v/>
      </c>
      <c r="AG103">
        <v>0</v>
      </c>
      <c r="AH103" t="str">
        <f>""</f>
        <v/>
      </c>
      <c r="AI103">
        <v>0</v>
      </c>
      <c r="AJ103" t="str">
        <f>""</f>
        <v/>
      </c>
      <c r="AK103">
        <v>0</v>
      </c>
      <c r="AL103" t="str">
        <f>""</f>
        <v/>
      </c>
      <c r="AM103">
        <v>0</v>
      </c>
      <c r="AN103" t="str">
        <f>""</f>
        <v/>
      </c>
      <c r="AO103">
        <v>0</v>
      </c>
      <c r="AP103" t="str">
        <f>""</f>
        <v/>
      </c>
      <c r="AQ103">
        <v>0</v>
      </c>
      <c r="AR103" t="str">
        <f>""</f>
        <v/>
      </c>
      <c r="AS103" t="s">
        <v>56</v>
      </c>
      <c r="AT103" t="s">
        <v>57</v>
      </c>
      <c r="AU103">
        <v>0</v>
      </c>
      <c r="AV103" t="str">
        <f>""</f>
        <v/>
      </c>
      <c r="AW103">
        <v>2016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</row>
    <row r="104" spans="1:55" x14ac:dyDescent="0.2">
      <c r="A104">
        <v>1315556920</v>
      </c>
      <c r="B104" t="s">
        <v>169</v>
      </c>
      <c r="C104" s="2">
        <v>-633080</v>
      </c>
      <c r="D104" s="1">
        <v>-311145.78000000003</v>
      </c>
      <c r="E104">
        <v>0</v>
      </c>
      <c r="F104" s="1">
        <v>-311145.78000000003</v>
      </c>
      <c r="G104" s="1">
        <v>-321934.21999999997</v>
      </c>
      <c r="H104">
        <v>49.14</v>
      </c>
      <c r="I104" s="2">
        <v>-3800000</v>
      </c>
      <c r="J104" s="4">
        <f>COUNTIF(גיליון2!A:A,'2016'!A104)</f>
        <v>1</v>
      </c>
      <c r="K104" s="1">
        <v>-311145.78000000003</v>
      </c>
      <c r="L104">
        <v>0</v>
      </c>
      <c r="M104" s="1">
        <v>-311145.78000000003</v>
      </c>
      <c r="N104" s="1">
        <v>-3488854.22</v>
      </c>
      <c r="O104">
        <v>8.18</v>
      </c>
      <c r="P104">
        <v>0</v>
      </c>
      <c r="Q104">
        <v>0</v>
      </c>
      <c r="R104">
        <v>0</v>
      </c>
      <c r="S104">
        <v>0</v>
      </c>
      <c r="T104" s="1">
        <v>311145.78000000003</v>
      </c>
      <c r="U104">
        <v>0</v>
      </c>
      <c r="V104" s="1">
        <v>311145.78000000003</v>
      </c>
      <c r="W104">
        <v>0</v>
      </c>
      <c r="X104" t="str">
        <f>""</f>
        <v/>
      </c>
      <c r="Y104">
        <v>0</v>
      </c>
      <c r="Z104" t="str">
        <f>""</f>
        <v/>
      </c>
      <c r="AA104">
        <v>0</v>
      </c>
      <c r="AB104" t="str">
        <f>""</f>
        <v/>
      </c>
      <c r="AC104">
        <v>0</v>
      </c>
      <c r="AD104" t="str">
        <f>""</f>
        <v/>
      </c>
      <c r="AE104">
        <v>0</v>
      </c>
      <c r="AF104" t="str">
        <f>""</f>
        <v/>
      </c>
      <c r="AG104">
        <v>0</v>
      </c>
      <c r="AH104" t="str">
        <f>""</f>
        <v/>
      </c>
      <c r="AI104">
        <v>0</v>
      </c>
      <c r="AJ104" t="str">
        <f>""</f>
        <v/>
      </c>
      <c r="AK104">
        <v>0</v>
      </c>
      <c r="AL104" t="str">
        <f>""</f>
        <v/>
      </c>
      <c r="AM104">
        <v>0</v>
      </c>
      <c r="AN104" t="str">
        <f>""</f>
        <v/>
      </c>
      <c r="AO104">
        <v>0</v>
      </c>
      <c r="AP104" t="str">
        <f>""</f>
        <v/>
      </c>
      <c r="AQ104">
        <v>0</v>
      </c>
      <c r="AR104" t="str">
        <f>""</f>
        <v/>
      </c>
      <c r="AS104" t="s">
        <v>56</v>
      </c>
      <c r="AT104" t="s">
        <v>57</v>
      </c>
      <c r="AU104">
        <v>0</v>
      </c>
      <c r="AV104" t="str">
        <f>""</f>
        <v/>
      </c>
      <c r="AW104">
        <v>2016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</row>
    <row r="105" spans="1:55" x14ac:dyDescent="0.2">
      <c r="A105">
        <v>1315557920</v>
      </c>
      <c r="B105" t="s">
        <v>170</v>
      </c>
      <c r="C105" s="2">
        <v>-1049580</v>
      </c>
      <c r="D105" s="1">
        <v>-518595.69</v>
      </c>
      <c r="E105">
        <v>0</v>
      </c>
      <c r="F105" s="1">
        <v>-518595.69</v>
      </c>
      <c r="G105" s="1">
        <v>-530984.31000000006</v>
      </c>
      <c r="H105">
        <v>49.4</v>
      </c>
      <c r="I105" s="2">
        <v>-6300000</v>
      </c>
      <c r="J105" s="4">
        <f>COUNTIF(גיליון2!A:A,'2016'!A105)</f>
        <v>1</v>
      </c>
      <c r="K105" s="1">
        <v>-518595.69</v>
      </c>
      <c r="L105">
        <v>0</v>
      </c>
      <c r="M105" s="1">
        <v>-518595.69</v>
      </c>
      <c r="N105" s="1">
        <v>-5781404.3099999996</v>
      </c>
      <c r="O105">
        <v>8.23</v>
      </c>
      <c r="P105">
        <v>0</v>
      </c>
      <c r="Q105">
        <v>0</v>
      </c>
      <c r="R105">
        <v>0</v>
      </c>
      <c r="S105">
        <v>0</v>
      </c>
      <c r="T105" s="1">
        <v>518595.69</v>
      </c>
      <c r="U105">
        <v>0</v>
      </c>
      <c r="V105" s="1">
        <v>518595.69</v>
      </c>
      <c r="W105">
        <v>0</v>
      </c>
      <c r="X105" t="str">
        <f>""</f>
        <v/>
      </c>
      <c r="Y105">
        <v>0</v>
      </c>
      <c r="Z105" t="str">
        <f>""</f>
        <v/>
      </c>
      <c r="AA105">
        <v>0</v>
      </c>
      <c r="AB105" t="str">
        <f>""</f>
        <v/>
      </c>
      <c r="AC105">
        <v>0</v>
      </c>
      <c r="AD105" t="str">
        <f>""</f>
        <v/>
      </c>
      <c r="AE105">
        <v>0</v>
      </c>
      <c r="AF105" t="str">
        <f>""</f>
        <v/>
      </c>
      <c r="AG105">
        <v>0</v>
      </c>
      <c r="AH105" t="str">
        <f>""</f>
        <v/>
      </c>
      <c r="AI105">
        <v>0</v>
      </c>
      <c r="AJ105" t="str">
        <f>""</f>
        <v/>
      </c>
      <c r="AK105">
        <v>0</v>
      </c>
      <c r="AL105" t="str">
        <f>""</f>
        <v/>
      </c>
      <c r="AM105">
        <v>0</v>
      </c>
      <c r="AN105" t="str">
        <f>""</f>
        <v/>
      </c>
      <c r="AO105">
        <v>0</v>
      </c>
      <c r="AP105" t="str">
        <f>""</f>
        <v/>
      </c>
      <c r="AQ105">
        <v>0</v>
      </c>
      <c r="AR105" t="str">
        <f>""</f>
        <v/>
      </c>
      <c r="AS105" t="s">
        <v>56</v>
      </c>
      <c r="AT105" t="s">
        <v>57</v>
      </c>
      <c r="AU105">
        <v>0</v>
      </c>
      <c r="AV105" t="str">
        <f>""</f>
        <v/>
      </c>
      <c r="AW105">
        <v>2016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</row>
    <row r="106" spans="1:55" x14ac:dyDescent="0.2">
      <c r="A106">
        <v>1315558920</v>
      </c>
      <c r="B106" t="s">
        <v>171</v>
      </c>
      <c r="C106" s="2">
        <v>-174930</v>
      </c>
      <c r="D106" s="1">
        <v>-82088.149999999994</v>
      </c>
      <c r="E106">
        <v>0</v>
      </c>
      <c r="F106" s="1">
        <v>-82088.149999999994</v>
      </c>
      <c r="G106" s="1">
        <v>-92841.85</v>
      </c>
      <c r="H106">
        <v>46.92</v>
      </c>
      <c r="I106" s="2">
        <v>-1050000</v>
      </c>
      <c r="J106" s="4">
        <f>COUNTIF(גיליון2!A:A,'2016'!A106)</f>
        <v>1</v>
      </c>
      <c r="K106" s="1">
        <v>-82088.149999999994</v>
      </c>
      <c r="L106">
        <v>0</v>
      </c>
      <c r="M106" s="1">
        <v>-82088.149999999994</v>
      </c>
      <c r="N106" s="1">
        <v>-967911.85</v>
      </c>
      <c r="O106">
        <v>7.81</v>
      </c>
      <c r="P106">
        <v>0</v>
      </c>
      <c r="Q106">
        <v>0</v>
      </c>
      <c r="R106">
        <v>0</v>
      </c>
      <c r="S106">
        <v>0</v>
      </c>
      <c r="T106" s="1">
        <v>82088.149999999994</v>
      </c>
      <c r="U106">
        <v>0</v>
      </c>
      <c r="V106" s="1">
        <v>82088.149999999994</v>
      </c>
      <c r="W106">
        <v>0</v>
      </c>
      <c r="X106" t="str">
        <f>""</f>
        <v/>
      </c>
      <c r="Y106">
        <v>0</v>
      </c>
      <c r="Z106" t="str">
        <f>""</f>
        <v/>
      </c>
      <c r="AA106">
        <v>0</v>
      </c>
      <c r="AB106" t="str">
        <f>""</f>
        <v/>
      </c>
      <c r="AC106">
        <v>0</v>
      </c>
      <c r="AD106" t="str">
        <f>""</f>
        <v/>
      </c>
      <c r="AE106">
        <v>0</v>
      </c>
      <c r="AF106" t="str">
        <f>""</f>
        <v/>
      </c>
      <c r="AG106">
        <v>0</v>
      </c>
      <c r="AH106" t="str">
        <f>""</f>
        <v/>
      </c>
      <c r="AI106">
        <v>0</v>
      </c>
      <c r="AJ106" t="str">
        <f>""</f>
        <v/>
      </c>
      <c r="AK106">
        <v>0</v>
      </c>
      <c r="AL106" t="str">
        <f>""</f>
        <v/>
      </c>
      <c r="AM106">
        <v>0</v>
      </c>
      <c r="AN106" t="str">
        <f>""</f>
        <v/>
      </c>
      <c r="AO106">
        <v>0</v>
      </c>
      <c r="AP106" t="str">
        <f>""</f>
        <v/>
      </c>
      <c r="AQ106">
        <v>0</v>
      </c>
      <c r="AR106" t="str">
        <f>""</f>
        <v/>
      </c>
      <c r="AS106" t="s">
        <v>56</v>
      </c>
      <c r="AT106" t="s">
        <v>57</v>
      </c>
      <c r="AU106">
        <v>0</v>
      </c>
      <c r="AV106" t="str">
        <f>""</f>
        <v/>
      </c>
      <c r="AW106">
        <v>2016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</row>
    <row r="107" spans="1:55" x14ac:dyDescent="0.2">
      <c r="A107">
        <v>1315559920</v>
      </c>
      <c r="B107" t="s">
        <v>172</v>
      </c>
      <c r="C107" s="2">
        <v>-49980</v>
      </c>
      <c r="D107" s="1">
        <v>-24582.2</v>
      </c>
      <c r="E107">
        <v>0</v>
      </c>
      <c r="F107" s="1">
        <v>-24582.2</v>
      </c>
      <c r="G107" s="1">
        <v>-25397.8</v>
      </c>
      <c r="H107">
        <v>49.18</v>
      </c>
      <c r="I107" s="2">
        <v>-300000</v>
      </c>
      <c r="J107" s="4">
        <f>COUNTIF(גיליון2!A:A,'2016'!A107)</f>
        <v>1</v>
      </c>
      <c r="K107" s="1">
        <v>-24582.2</v>
      </c>
      <c r="L107">
        <v>0</v>
      </c>
      <c r="M107" s="1">
        <v>-24582.2</v>
      </c>
      <c r="N107" s="1">
        <v>-275417.8</v>
      </c>
      <c r="O107">
        <v>8.19</v>
      </c>
      <c r="P107">
        <v>0</v>
      </c>
      <c r="Q107">
        <v>0</v>
      </c>
      <c r="R107">
        <v>0</v>
      </c>
      <c r="S107">
        <v>0</v>
      </c>
      <c r="T107" s="1">
        <v>24582.2</v>
      </c>
      <c r="U107">
        <v>0</v>
      </c>
      <c r="V107" s="1">
        <v>24582.2</v>
      </c>
      <c r="W107">
        <v>0</v>
      </c>
      <c r="X107" t="str">
        <f>""</f>
        <v/>
      </c>
      <c r="Y107">
        <v>0</v>
      </c>
      <c r="Z107" t="str">
        <f>""</f>
        <v/>
      </c>
      <c r="AA107">
        <v>0</v>
      </c>
      <c r="AB107" t="str">
        <f>""</f>
        <v/>
      </c>
      <c r="AC107">
        <v>0</v>
      </c>
      <c r="AD107" t="str">
        <f>""</f>
        <v/>
      </c>
      <c r="AE107">
        <v>0</v>
      </c>
      <c r="AF107" t="str">
        <f>""</f>
        <v/>
      </c>
      <c r="AG107">
        <v>0</v>
      </c>
      <c r="AH107" t="str">
        <f>""</f>
        <v/>
      </c>
      <c r="AI107">
        <v>0</v>
      </c>
      <c r="AJ107" t="str">
        <f>""</f>
        <v/>
      </c>
      <c r="AK107">
        <v>0</v>
      </c>
      <c r="AL107" t="str">
        <f>""</f>
        <v/>
      </c>
      <c r="AM107">
        <v>0</v>
      </c>
      <c r="AN107" t="str">
        <f>""</f>
        <v/>
      </c>
      <c r="AO107">
        <v>0</v>
      </c>
      <c r="AP107" t="str">
        <f>""</f>
        <v/>
      </c>
      <c r="AQ107">
        <v>0</v>
      </c>
      <c r="AR107" t="str">
        <f>""</f>
        <v/>
      </c>
      <c r="AS107" t="s">
        <v>56</v>
      </c>
      <c r="AT107" t="s">
        <v>57</v>
      </c>
      <c r="AU107">
        <v>0</v>
      </c>
      <c r="AV107" t="str">
        <f>""</f>
        <v/>
      </c>
      <c r="AW107">
        <v>2016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</row>
    <row r="108" spans="1:55" x14ac:dyDescent="0.2">
      <c r="A108">
        <v>1315561920</v>
      </c>
      <c r="B108" t="s">
        <v>173</v>
      </c>
      <c r="C108" s="2">
        <v>-3998</v>
      </c>
      <c r="D108" s="1">
        <v>-2732.09</v>
      </c>
      <c r="E108">
        <v>0</v>
      </c>
      <c r="F108" s="1">
        <v>-2732.09</v>
      </c>
      <c r="G108" s="1">
        <v>-1265.9100000000001</v>
      </c>
      <c r="H108">
        <v>68.33</v>
      </c>
      <c r="I108" s="2">
        <v>-24000</v>
      </c>
      <c r="J108" s="4">
        <f>COUNTIF(גיליון2!A:A,'2016'!A108)</f>
        <v>1</v>
      </c>
      <c r="K108" s="1">
        <v>-2732.09</v>
      </c>
      <c r="L108">
        <v>0</v>
      </c>
      <c r="M108" s="1">
        <v>-2732.09</v>
      </c>
      <c r="N108" s="1">
        <v>-21267.91</v>
      </c>
      <c r="O108">
        <v>11.38</v>
      </c>
      <c r="P108">
        <v>0</v>
      </c>
      <c r="Q108">
        <v>0</v>
      </c>
      <c r="R108">
        <v>0</v>
      </c>
      <c r="S108">
        <v>0</v>
      </c>
      <c r="T108" s="1">
        <v>2732.09</v>
      </c>
      <c r="U108">
        <v>0</v>
      </c>
      <c r="V108" s="1">
        <v>2732.09</v>
      </c>
      <c r="W108">
        <v>0</v>
      </c>
      <c r="X108" t="str">
        <f>""</f>
        <v/>
      </c>
      <c r="Y108">
        <v>0</v>
      </c>
      <c r="Z108" t="str">
        <f>""</f>
        <v/>
      </c>
      <c r="AA108">
        <v>0</v>
      </c>
      <c r="AB108" t="str">
        <f>""</f>
        <v/>
      </c>
      <c r="AC108">
        <v>0</v>
      </c>
      <c r="AD108" t="str">
        <f>""</f>
        <v/>
      </c>
      <c r="AE108">
        <v>0</v>
      </c>
      <c r="AF108" t="str">
        <f>""</f>
        <v/>
      </c>
      <c r="AG108">
        <v>0</v>
      </c>
      <c r="AH108" t="str">
        <f>""</f>
        <v/>
      </c>
      <c r="AI108">
        <v>0</v>
      </c>
      <c r="AJ108" t="str">
        <f>""</f>
        <v/>
      </c>
      <c r="AK108">
        <v>0</v>
      </c>
      <c r="AL108" t="str">
        <f>""</f>
        <v/>
      </c>
      <c r="AM108">
        <v>0</v>
      </c>
      <c r="AN108" t="str">
        <f>""</f>
        <v/>
      </c>
      <c r="AO108">
        <v>0</v>
      </c>
      <c r="AP108" t="str">
        <f>""</f>
        <v/>
      </c>
      <c r="AQ108">
        <v>0</v>
      </c>
      <c r="AR108" t="str">
        <f>""</f>
        <v/>
      </c>
      <c r="AS108" t="s">
        <v>56</v>
      </c>
      <c r="AT108" t="s">
        <v>57</v>
      </c>
      <c r="AU108">
        <v>0</v>
      </c>
      <c r="AV108" t="str">
        <f>""</f>
        <v/>
      </c>
      <c r="AW108">
        <v>2016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</row>
    <row r="109" spans="1:55" x14ac:dyDescent="0.2">
      <c r="A109">
        <v>1315567920</v>
      </c>
      <c r="B109" t="s">
        <v>174</v>
      </c>
      <c r="C109" s="2">
        <v>-27988</v>
      </c>
      <c r="D109" s="1">
        <v>-3968.45</v>
      </c>
      <c r="E109">
        <v>0</v>
      </c>
      <c r="F109" s="1">
        <v>-3968.45</v>
      </c>
      <c r="G109" s="1">
        <v>-24019.55</v>
      </c>
      <c r="H109">
        <v>14.17</v>
      </c>
      <c r="I109" s="2">
        <v>-168000</v>
      </c>
      <c r="J109" s="4">
        <f>COUNTIF(גיליון2!A:A,'2016'!A109)</f>
        <v>1</v>
      </c>
      <c r="K109" s="1">
        <v>-3968.45</v>
      </c>
      <c r="L109">
        <v>0</v>
      </c>
      <c r="M109" s="1">
        <v>-3968.45</v>
      </c>
      <c r="N109" s="1">
        <v>-164031.54999999999</v>
      </c>
      <c r="O109">
        <v>2.36</v>
      </c>
      <c r="P109">
        <v>0</v>
      </c>
      <c r="Q109">
        <v>0</v>
      </c>
      <c r="R109">
        <v>0</v>
      </c>
      <c r="S109">
        <v>0</v>
      </c>
      <c r="T109" s="1">
        <v>3968.45</v>
      </c>
      <c r="U109">
        <v>0</v>
      </c>
      <c r="V109" s="1">
        <v>3968.45</v>
      </c>
      <c r="W109">
        <v>0</v>
      </c>
      <c r="X109" t="str">
        <f>""</f>
        <v/>
      </c>
      <c r="Y109">
        <v>0</v>
      </c>
      <c r="Z109" t="str">
        <f>""</f>
        <v/>
      </c>
      <c r="AA109">
        <v>0</v>
      </c>
      <c r="AB109" t="str">
        <f>""</f>
        <v/>
      </c>
      <c r="AC109">
        <v>0</v>
      </c>
      <c r="AD109" t="str">
        <f>""</f>
        <v/>
      </c>
      <c r="AE109">
        <v>0</v>
      </c>
      <c r="AF109" t="str">
        <f>""</f>
        <v/>
      </c>
      <c r="AG109">
        <v>0</v>
      </c>
      <c r="AH109" t="str">
        <f>""</f>
        <v/>
      </c>
      <c r="AI109">
        <v>0</v>
      </c>
      <c r="AJ109" t="str">
        <f>""</f>
        <v/>
      </c>
      <c r="AK109">
        <v>0</v>
      </c>
      <c r="AL109" t="str">
        <f>""</f>
        <v/>
      </c>
      <c r="AM109">
        <v>0</v>
      </c>
      <c r="AN109" t="str">
        <f>""</f>
        <v/>
      </c>
      <c r="AO109">
        <v>0</v>
      </c>
      <c r="AP109" t="str">
        <f>""</f>
        <v/>
      </c>
      <c r="AQ109">
        <v>0</v>
      </c>
      <c r="AR109" t="str">
        <f>""</f>
        <v/>
      </c>
      <c r="AS109" t="s">
        <v>56</v>
      </c>
      <c r="AT109" t="s">
        <v>57</v>
      </c>
      <c r="AU109">
        <v>0</v>
      </c>
      <c r="AV109" t="str">
        <f>""</f>
        <v/>
      </c>
      <c r="AW109">
        <v>2016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</row>
    <row r="110" spans="1:55" x14ac:dyDescent="0.2">
      <c r="A110">
        <v>1315568920</v>
      </c>
      <c r="B110" t="s">
        <v>175</v>
      </c>
      <c r="C110" s="2">
        <v>-41650</v>
      </c>
      <c r="D110" s="1">
        <v>-6607</v>
      </c>
      <c r="E110">
        <v>0</v>
      </c>
      <c r="F110" s="1">
        <v>-6607</v>
      </c>
      <c r="G110" s="1">
        <v>-35043</v>
      </c>
      <c r="H110">
        <v>15.86</v>
      </c>
      <c r="I110" s="2">
        <v>-250000</v>
      </c>
      <c r="J110" s="4">
        <f>COUNTIF(גיליון2!A:A,'2016'!A110)</f>
        <v>1</v>
      </c>
      <c r="K110" s="1">
        <v>-6607</v>
      </c>
      <c r="L110">
        <v>0</v>
      </c>
      <c r="M110" s="1">
        <v>-6607</v>
      </c>
      <c r="N110" s="1">
        <v>-243393</v>
      </c>
      <c r="O110">
        <v>2.64</v>
      </c>
      <c r="P110">
        <v>0</v>
      </c>
      <c r="Q110">
        <v>0</v>
      </c>
      <c r="R110">
        <v>0</v>
      </c>
      <c r="S110">
        <v>0</v>
      </c>
      <c r="T110" s="1">
        <v>6607</v>
      </c>
      <c r="U110">
        <v>0</v>
      </c>
      <c r="V110" s="1">
        <v>6607</v>
      </c>
      <c r="W110">
        <v>0</v>
      </c>
      <c r="X110" t="str">
        <f>""</f>
        <v/>
      </c>
      <c r="Y110">
        <v>0</v>
      </c>
      <c r="Z110" t="str">
        <f>""</f>
        <v/>
      </c>
      <c r="AA110">
        <v>0</v>
      </c>
      <c r="AB110" t="str">
        <f>""</f>
        <v/>
      </c>
      <c r="AC110">
        <v>0</v>
      </c>
      <c r="AD110" t="str">
        <f>""</f>
        <v/>
      </c>
      <c r="AE110">
        <v>0</v>
      </c>
      <c r="AF110" t="str">
        <f>""</f>
        <v/>
      </c>
      <c r="AG110">
        <v>0</v>
      </c>
      <c r="AH110" t="str">
        <f>""</f>
        <v/>
      </c>
      <c r="AI110">
        <v>0</v>
      </c>
      <c r="AJ110" t="str">
        <f>""</f>
        <v/>
      </c>
      <c r="AK110">
        <v>0</v>
      </c>
      <c r="AL110" t="str">
        <f>""</f>
        <v/>
      </c>
      <c r="AM110">
        <v>0</v>
      </c>
      <c r="AN110" t="str">
        <f>""</f>
        <v/>
      </c>
      <c r="AO110">
        <v>0</v>
      </c>
      <c r="AP110" t="str">
        <f>""</f>
        <v/>
      </c>
      <c r="AQ110">
        <v>0</v>
      </c>
      <c r="AR110" t="str">
        <f>""</f>
        <v/>
      </c>
      <c r="AS110" t="s">
        <v>56</v>
      </c>
      <c r="AT110" t="s">
        <v>57</v>
      </c>
      <c r="AU110">
        <v>0</v>
      </c>
      <c r="AV110" t="str">
        <f>""</f>
        <v/>
      </c>
      <c r="AW110">
        <v>2016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</row>
    <row r="111" spans="1:55" x14ac:dyDescent="0.2">
      <c r="A111">
        <v>1315575920</v>
      </c>
      <c r="B111" t="s">
        <v>176</v>
      </c>
      <c r="C111" s="2">
        <v>-219912</v>
      </c>
      <c r="D111" s="1">
        <v>-109156.31</v>
      </c>
      <c r="E111">
        <v>0</v>
      </c>
      <c r="F111" s="1">
        <v>-109156.31</v>
      </c>
      <c r="G111" s="1">
        <v>-110755.69</v>
      </c>
      <c r="H111">
        <v>49.63</v>
      </c>
      <c r="I111" s="2">
        <v>-1320000</v>
      </c>
      <c r="J111" s="4">
        <f>COUNTIF(גיליון2!A:A,'2016'!A111)</f>
        <v>1</v>
      </c>
      <c r="K111" s="1">
        <v>-109156.31</v>
      </c>
      <c r="L111">
        <v>0</v>
      </c>
      <c r="M111" s="1">
        <v>-109156.31</v>
      </c>
      <c r="N111" s="1">
        <v>-1210843.69</v>
      </c>
      <c r="O111">
        <v>8.26</v>
      </c>
      <c r="P111">
        <v>0</v>
      </c>
      <c r="Q111">
        <v>0</v>
      </c>
      <c r="R111">
        <v>0</v>
      </c>
      <c r="S111">
        <v>0</v>
      </c>
      <c r="T111" s="1">
        <v>109156.31</v>
      </c>
      <c r="U111">
        <v>0</v>
      </c>
      <c r="V111" s="1">
        <v>109156.31</v>
      </c>
      <c r="W111">
        <v>0</v>
      </c>
      <c r="X111" t="str">
        <f>""</f>
        <v/>
      </c>
      <c r="Y111">
        <v>0</v>
      </c>
      <c r="Z111" t="str">
        <f>""</f>
        <v/>
      </c>
      <c r="AA111">
        <v>0</v>
      </c>
      <c r="AB111" t="str">
        <f>""</f>
        <v/>
      </c>
      <c r="AC111">
        <v>0</v>
      </c>
      <c r="AD111" t="str">
        <f>""</f>
        <v/>
      </c>
      <c r="AE111">
        <v>0</v>
      </c>
      <c r="AF111" t="str">
        <f>""</f>
        <v/>
      </c>
      <c r="AG111">
        <v>0</v>
      </c>
      <c r="AH111" t="str">
        <f>""</f>
        <v/>
      </c>
      <c r="AI111">
        <v>0</v>
      </c>
      <c r="AJ111" t="str">
        <f>""</f>
        <v/>
      </c>
      <c r="AK111">
        <v>0</v>
      </c>
      <c r="AL111" t="str">
        <f>""</f>
        <v/>
      </c>
      <c r="AM111">
        <v>0</v>
      </c>
      <c r="AN111" t="str">
        <f>""</f>
        <v/>
      </c>
      <c r="AO111">
        <v>0</v>
      </c>
      <c r="AP111" t="str">
        <f>""</f>
        <v/>
      </c>
      <c r="AQ111">
        <v>0</v>
      </c>
      <c r="AR111" t="str">
        <f>""</f>
        <v/>
      </c>
      <c r="AS111" t="s">
        <v>56</v>
      </c>
      <c r="AT111" t="s">
        <v>57</v>
      </c>
      <c r="AU111">
        <v>0</v>
      </c>
      <c r="AV111" t="str">
        <f>""</f>
        <v/>
      </c>
      <c r="AW111">
        <v>2016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</row>
    <row r="112" spans="1:55" x14ac:dyDescent="0.2">
      <c r="A112">
        <v>1317045920</v>
      </c>
      <c r="B112" t="s">
        <v>177</v>
      </c>
      <c r="C112" s="2">
        <v>-85132</v>
      </c>
      <c r="D112" s="1">
        <v>-38832.550000000003</v>
      </c>
      <c r="E112">
        <v>0</v>
      </c>
      <c r="F112" s="1">
        <v>-38832.550000000003</v>
      </c>
      <c r="G112" s="1">
        <v>-46299.45</v>
      </c>
      <c r="H112">
        <v>45.61</v>
      </c>
      <c r="I112" s="2">
        <v>-511000</v>
      </c>
      <c r="J112" s="4">
        <f>COUNTIF(גיליון2!A:A,'2016'!A112)</f>
        <v>1</v>
      </c>
      <c r="K112" s="1">
        <v>-38832.550000000003</v>
      </c>
      <c r="L112">
        <v>0</v>
      </c>
      <c r="M112" s="1">
        <v>-38832.550000000003</v>
      </c>
      <c r="N112" s="1">
        <v>-472167.45</v>
      </c>
      <c r="O112">
        <v>7.59</v>
      </c>
      <c r="P112">
        <v>0</v>
      </c>
      <c r="Q112">
        <v>0</v>
      </c>
      <c r="R112">
        <v>0</v>
      </c>
      <c r="S112">
        <v>0</v>
      </c>
      <c r="T112" s="1">
        <v>38832.550000000003</v>
      </c>
      <c r="U112">
        <v>0</v>
      </c>
      <c r="V112" s="1">
        <v>38832.550000000003</v>
      </c>
      <c r="W112">
        <v>0</v>
      </c>
      <c r="X112" t="str">
        <f>""</f>
        <v/>
      </c>
      <c r="Y112">
        <v>0</v>
      </c>
      <c r="Z112" t="str">
        <f>""</f>
        <v/>
      </c>
      <c r="AA112">
        <v>0</v>
      </c>
      <c r="AB112" t="str">
        <f>""</f>
        <v/>
      </c>
      <c r="AC112">
        <v>0</v>
      </c>
      <c r="AD112" t="str">
        <f>""</f>
        <v/>
      </c>
      <c r="AE112">
        <v>0</v>
      </c>
      <c r="AF112" t="str">
        <f>""</f>
        <v/>
      </c>
      <c r="AG112">
        <v>0</v>
      </c>
      <c r="AH112" t="str">
        <f>""</f>
        <v/>
      </c>
      <c r="AI112">
        <v>0</v>
      </c>
      <c r="AJ112" t="str">
        <f>""</f>
        <v/>
      </c>
      <c r="AK112">
        <v>0</v>
      </c>
      <c r="AL112" t="str">
        <f>""</f>
        <v/>
      </c>
      <c r="AM112">
        <v>0</v>
      </c>
      <c r="AN112" t="str">
        <f>""</f>
        <v/>
      </c>
      <c r="AO112">
        <v>0</v>
      </c>
      <c r="AP112" t="str">
        <f>""</f>
        <v/>
      </c>
      <c r="AQ112">
        <v>0</v>
      </c>
      <c r="AR112" t="str">
        <f>""</f>
        <v/>
      </c>
      <c r="AS112" t="s">
        <v>56</v>
      </c>
      <c r="AT112" t="s">
        <v>57</v>
      </c>
      <c r="AU112">
        <v>0</v>
      </c>
      <c r="AV112" t="str">
        <f>""</f>
        <v/>
      </c>
      <c r="AW112">
        <v>2016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</row>
    <row r="113" spans="1:55" x14ac:dyDescent="0.2">
      <c r="A113">
        <v>1317046920</v>
      </c>
      <c r="B113" t="s">
        <v>178</v>
      </c>
      <c r="C113" s="2">
        <v>-16826</v>
      </c>
      <c r="D113" s="1">
        <v>-7481.81</v>
      </c>
      <c r="E113">
        <v>0</v>
      </c>
      <c r="F113" s="1">
        <v>-7481.81</v>
      </c>
      <c r="G113" s="1">
        <v>-9344.19</v>
      </c>
      <c r="H113">
        <v>44.46</v>
      </c>
      <c r="I113" s="2">
        <v>-101000</v>
      </c>
      <c r="J113" s="4">
        <f>COUNTIF(גיליון2!A:A,'2016'!A113)</f>
        <v>1</v>
      </c>
      <c r="K113" s="1">
        <v>-7481.81</v>
      </c>
      <c r="L113">
        <v>0</v>
      </c>
      <c r="M113" s="1">
        <v>-7481.81</v>
      </c>
      <c r="N113" s="1">
        <v>-93518.19</v>
      </c>
      <c r="O113">
        <v>7.4</v>
      </c>
      <c r="P113">
        <v>0</v>
      </c>
      <c r="Q113">
        <v>0</v>
      </c>
      <c r="R113">
        <v>0</v>
      </c>
      <c r="S113">
        <v>0</v>
      </c>
      <c r="T113" s="1">
        <v>7481.81</v>
      </c>
      <c r="U113">
        <v>0</v>
      </c>
      <c r="V113" s="1">
        <v>7481.81</v>
      </c>
      <c r="W113">
        <v>0</v>
      </c>
      <c r="X113" t="str">
        <f>""</f>
        <v/>
      </c>
      <c r="Y113">
        <v>0</v>
      </c>
      <c r="Z113" t="str">
        <f>""</f>
        <v/>
      </c>
      <c r="AA113">
        <v>0</v>
      </c>
      <c r="AB113" t="str">
        <f>""</f>
        <v/>
      </c>
      <c r="AC113">
        <v>0</v>
      </c>
      <c r="AD113" t="str">
        <f>""</f>
        <v/>
      </c>
      <c r="AE113">
        <v>0</v>
      </c>
      <c r="AF113" t="str">
        <f>""</f>
        <v/>
      </c>
      <c r="AG113">
        <v>0</v>
      </c>
      <c r="AH113" t="str">
        <f>""</f>
        <v/>
      </c>
      <c r="AI113">
        <v>0</v>
      </c>
      <c r="AJ113" t="str">
        <f>""</f>
        <v/>
      </c>
      <c r="AK113">
        <v>0</v>
      </c>
      <c r="AL113" t="str">
        <f>""</f>
        <v/>
      </c>
      <c r="AM113">
        <v>0</v>
      </c>
      <c r="AN113" t="str">
        <f>""</f>
        <v/>
      </c>
      <c r="AO113">
        <v>0</v>
      </c>
      <c r="AP113" t="str">
        <f>""</f>
        <v/>
      </c>
      <c r="AQ113">
        <v>0</v>
      </c>
      <c r="AR113" t="str">
        <f>""</f>
        <v/>
      </c>
      <c r="AS113" t="s">
        <v>56</v>
      </c>
      <c r="AT113" t="s">
        <v>57</v>
      </c>
      <c r="AU113">
        <v>0</v>
      </c>
      <c r="AV113" t="str">
        <f>""</f>
        <v/>
      </c>
      <c r="AW113">
        <v>2016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</row>
    <row r="114" spans="1:55" x14ac:dyDescent="0.2">
      <c r="A114">
        <v>1317047920</v>
      </c>
      <c r="B114" t="s">
        <v>179</v>
      </c>
      <c r="C114" s="2">
        <v>-272392</v>
      </c>
      <c r="D114" s="1">
        <v>-115651.84</v>
      </c>
      <c r="E114">
        <v>0</v>
      </c>
      <c r="F114" s="1">
        <v>-115651.84</v>
      </c>
      <c r="G114" s="1">
        <v>-156740.16</v>
      </c>
      <c r="H114">
        <v>42.45</v>
      </c>
      <c r="I114" s="2">
        <v>-1635000</v>
      </c>
      <c r="J114" s="4">
        <f>COUNTIF(גיליון2!A:A,'2016'!A114)</f>
        <v>1</v>
      </c>
      <c r="K114" s="1">
        <v>-115651.84</v>
      </c>
      <c r="L114">
        <v>0</v>
      </c>
      <c r="M114" s="1">
        <v>-115651.84</v>
      </c>
      <c r="N114" s="1">
        <v>-1519348.16</v>
      </c>
      <c r="O114">
        <v>7.07</v>
      </c>
      <c r="P114">
        <v>0</v>
      </c>
      <c r="Q114">
        <v>0</v>
      </c>
      <c r="R114">
        <v>0</v>
      </c>
      <c r="S114">
        <v>0</v>
      </c>
      <c r="T114" s="1">
        <v>115651.84</v>
      </c>
      <c r="U114">
        <v>0</v>
      </c>
      <c r="V114" s="1">
        <v>115651.84</v>
      </c>
      <c r="W114">
        <v>0</v>
      </c>
      <c r="X114" t="str">
        <f>""</f>
        <v/>
      </c>
      <c r="Y114">
        <v>0</v>
      </c>
      <c r="Z114" t="str">
        <f>""</f>
        <v/>
      </c>
      <c r="AA114">
        <v>0</v>
      </c>
      <c r="AB114" t="str">
        <f>""</f>
        <v/>
      </c>
      <c r="AC114">
        <v>0</v>
      </c>
      <c r="AD114" t="str">
        <f>""</f>
        <v/>
      </c>
      <c r="AE114">
        <v>0</v>
      </c>
      <c r="AF114" t="str">
        <f>""</f>
        <v/>
      </c>
      <c r="AG114">
        <v>0</v>
      </c>
      <c r="AH114" t="str">
        <f>""</f>
        <v/>
      </c>
      <c r="AI114">
        <v>0</v>
      </c>
      <c r="AJ114" t="str">
        <f>""</f>
        <v/>
      </c>
      <c r="AK114">
        <v>0</v>
      </c>
      <c r="AL114" t="str">
        <f>""</f>
        <v/>
      </c>
      <c r="AM114">
        <v>0</v>
      </c>
      <c r="AN114" t="str">
        <f>""</f>
        <v/>
      </c>
      <c r="AO114">
        <v>0</v>
      </c>
      <c r="AP114" t="str">
        <f>""</f>
        <v/>
      </c>
      <c r="AQ114">
        <v>0</v>
      </c>
      <c r="AR114" t="str">
        <f>""</f>
        <v/>
      </c>
      <c r="AS114" t="s">
        <v>56</v>
      </c>
      <c r="AT114" t="s">
        <v>57</v>
      </c>
      <c r="AU114">
        <v>0</v>
      </c>
      <c r="AV114" t="str">
        <f>""</f>
        <v/>
      </c>
      <c r="AW114">
        <v>2016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</row>
    <row r="115" spans="1:55" x14ac:dyDescent="0.2">
      <c r="A115">
        <v>1317095920</v>
      </c>
      <c r="B115" t="s">
        <v>180</v>
      </c>
      <c r="C115" s="2">
        <v>-8164</v>
      </c>
      <c r="D115">
        <v>0</v>
      </c>
      <c r="E115">
        <v>0</v>
      </c>
      <c r="F115">
        <v>0</v>
      </c>
      <c r="G115" s="1">
        <v>-8164</v>
      </c>
      <c r="H115">
        <v>0</v>
      </c>
      <c r="I115" s="2">
        <v>-49000</v>
      </c>
      <c r="J115" s="4">
        <f>COUNTIF(גיליון2!A:A,'2016'!A115)</f>
        <v>1</v>
      </c>
      <c r="K115">
        <v>0</v>
      </c>
      <c r="L115">
        <v>0</v>
      </c>
      <c r="M115">
        <v>0</v>
      </c>
      <c r="N115" s="1">
        <v>-49000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t="str">
        <f>""</f>
        <v/>
      </c>
      <c r="Y115">
        <v>0</v>
      </c>
      <c r="Z115" t="str">
        <f>""</f>
        <v/>
      </c>
      <c r="AA115">
        <v>0</v>
      </c>
      <c r="AB115" t="str">
        <f>""</f>
        <v/>
      </c>
      <c r="AC115">
        <v>0</v>
      </c>
      <c r="AD115" t="str">
        <f>""</f>
        <v/>
      </c>
      <c r="AE115">
        <v>0</v>
      </c>
      <c r="AF115" t="str">
        <f>""</f>
        <v/>
      </c>
      <c r="AG115">
        <v>0</v>
      </c>
      <c r="AH115" t="str">
        <f>""</f>
        <v/>
      </c>
      <c r="AI115">
        <v>0</v>
      </c>
      <c r="AJ115" t="str">
        <f>""</f>
        <v/>
      </c>
      <c r="AK115">
        <v>0</v>
      </c>
      <c r="AL115" t="str">
        <f>""</f>
        <v/>
      </c>
      <c r="AM115">
        <v>0</v>
      </c>
      <c r="AN115" t="str">
        <f>""</f>
        <v/>
      </c>
      <c r="AO115">
        <v>0</v>
      </c>
      <c r="AP115" t="str">
        <f>""</f>
        <v/>
      </c>
      <c r="AQ115">
        <v>0</v>
      </c>
      <c r="AR115" t="str">
        <f>""</f>
        <v/>
      </c>
      <c r="AS115" t="s">
        <v>56</v>
      </c>
      <c r="AT115" t="s">
        <v>57</v>
      </c>
      <c r="AU115">
        <v>0</v>
      </c>
      <c r="AV115" t="str">
        <f>""</f>
        <v/>
      </c>
      <c r="AW115">
        <v>2016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</row>
    <row r="116" spans="1:55" x14ac:dyDescent="0.2">
      <c r="A116">
        <v>1317105920</v>
      </c>
      <c r="B116" t="s">
        <v>135</v>
      </c>
      <c r="C116" s="2">
        <v>-36652</v>
      </c>
      <c r="D116" s="1">
        <v>-15104.76</v>
      </c>
      <c r="E116">
        <v>0</v>
      </c>
      <c r="F116" s="1">
        <v>-15104.76</v>
      </c>
      <c r="G116" s="1">
        <v>-21547.24</v>
      </c>
      <c r="H116">
        <v>41.21</v>
      </c>
      <c r="I116" s="2">
        <v>-220000</v>
      </c>
      <c r="J116" s="4">
        <f>COUNTIF(גיליון2!A:A,'2016'!A116)</f>
        <v>1</v>
      </c>
      <c r="K116" s="1">
        <v>-15104.76</v>
      </c>
      <c r="L116">
        <v>0</v>
      </c>
      <c r="M116" s="1">
        <v>-15104.76</v>
      </c>
      <c r="N116" s="1">
        <v>-204895.24</v>
      </c>
      <c r="O116">
        <v>6.86</v>
      </c>
      <c r="P116">
        <v>0</v>
      </c>
      <c r="Q116">
        <v>0</v>
      </c>
      <c r="R116">
        <v>0</v>
      </c>
      <c r="S116">
        <v>0</v>
      </c>
      <c r="T116" s="1">
        <v>15104.76</v>
      </c>
      <c r="U116">
        <v>0</v>
      </c>
      <c r="V116" s="1">
        <v>15104.76</v>
      </c>
      <c r="W116">
        <v>0</v>
      </c>
      <c r="X116" t="str">
        <f>""</f>
        <v/>
      </c>
      <c r="Y116">
        <v>0</v>
      </c>
      <c r="Z116" t="str">
        <f>""</f>
        <v/>
      </c>
      <c r="AA116">
        <v>0</v>
      </c>
      <c r="AB116" t="str">
        <f>""</f>
        <v/>
      </c>
      <c r="AC116">
        <v>0</v>
      </c>
      <c r="AD116" t="str">
        <f>""</f>
        <v/>
      </c>
      <c r="AE116">
        <v>0</v>
      </c>
      <c r="AF116" t="str">
        <f>""</f>
        <v/>
      </c>
      <c r="AG116">
        <v>0</v>
      </c>
      <c r="AH116" t="str">
        <f>""</f>
        <v/>
      </c>
      <c r="AI116">
        <v>0</v>
      </c>
      <c r="AJ116" t="str">
        <f>""</f>
        <v/>
      </c>
      <c r="AK116">
        <v>0</v>
      </c>
      <c r="AL116" t="str">
        <f>""</f>
        <v/>
      </c>
      <c r="AM116">
        <v>0</v>
      </c>
      <c r="AN116" t="str">
        <f>""</f>
        <v/>
      </c>
      <c r="AO116">
        <v>0</v>
      </c>
      <c r="AP116" t="str">
        <f>""</f>
        <v/>
      </c>
      <c r="AQ116">
        <v>0</v>
      </c>
      <c r="AR116" t="str">
        <f>""</f>
        <v/>
      </c>
      <c r="AS116" t="s">
        <v>56</v>
      </c>
      <c r="AT116" t="s">
        <v>57</v>
      </c>
      <c r="AU116">
        <v>0</v>
      </c>
      <c r="AV116" t="str">
        <f>""</f>
        <v/>
      </c>
      <c r="AW116">
        <v>2016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</row>
    <row r="117" spans="1:55" x14ac:dyDescent="0.2">
      <c r="A117">
        <v>1317107920</v>
      </c>
      <c r="B117" t="s">
        <v>181</v>
      </c>
      <c r="C117" s="2">
        <v>-33320</v>
      </c>
      <c r="D117" s="1">
        <v>-12271.28</v>
      </c>
      <c r="E117">
        <v>0</v>
      </c>
      <c r="F117" s="1">
        <v>-12271.28</v>
      </c>
      <c r="G117" s="1">
        <v>-21048.720000000001</v>
      </c>
      <c r="H117">
        <v>36.82</v>
      </c>
      <c r="I117" s="2">
        <v>-200000</v>
      </c>
      <c r="J117" s="4">
        <f>COUNTIF(גיליון2!A:A,'2016'!A117)</f>
        <v>1</v>
      </c>
      <c r="K117" s="1">
        <v>-12271.28</v>
      </c>
      <c r="L117">
        <v>0</v>
      </c>
      <c r="M117" s="1">
        <v>-12271.28</v>
      </c>
      <c r="N117" s="1">
        <v>-187728.72</v>
      </c>
      <c r="O117">
        <v>6.13</v>
      </c>
      <c r="P117">
        <v>0</v>
      </c>
      <c r="Q117">
        <v>0</v>
      </c>
      <c r="R117">
        <v>0</v>
      </c>
      <c r="S117">
        <v>0</v>
      </c>
      <c r="T117" s="1">
        <v>12271.28</v>
      </c>
      <c r="U117">
        <v>0</v>
      </c>
      <c r="V117" s="1">
        <v>12271.28</v>
      </c>
      <c r="W117">
        <v>0</v>
      </c>
      <c r="X117" t="str">
        <f>""</f>
        <v/>
      </c>
      <c r="Y117">
        <v>0</v>
      </c>
      <c r="Z117" t="str">
        <f>""</f>
        <v/>
      </c>
      <c r="AA117">
        <v>0</v>
      </c>
      <c r="AB117" t="str">
        <f>""</f>
        <v/>
      </c>
      <c r="AC117">
        <v>0</v>
      </c>
      <c r="AD117" t="str">
        <f>""</f>
        <v/>
      </c>
      <c r="AE117">
        <v>0</v>
      </c>
      <c r="AF117" t="str">
        <f>""</f>
        <v/>
      </c>
      <c r="AG117">
        <v>0</v>
      </c>
      <c r="AH117" t="str">
        <f>""</f>
        <v/>
      </c>
      <c r="AI117">
        <v>0</v>
      </c>
      <c r="AJ117" t="str">
        <f>""</f>
        <v/>
      </c>
      <c r="AK117">
        <v>0</v>
      </c>
      <c r="AL117" t="str">
        <f>""</f>
        <v/>
      </c>
      <c r="AM117">
        <v>0</v>
      </c>
      <c r="AN117" t="str">
        <f>""</f>
        <v/>
      </c>
      <c r="AO117">
        <v>0</v>
      </c>
      <c r="AP117" t="str">
        <f>""</f>
        <v/>
      </c>
      <c r="AQ117">
        <v>0</v>
      </c>
      <c r="AR117" t="str">
        <f>""</f>
        <v/>
      </c>
      <c r="AS117" t="s">
        <v>56</v>
      </c>
      <c r="AT117" t="s">
        <v>57</v>
      </c>
      <c r="AU117">
        <v>0</v>
      </c>
      <c r="AV117" t="str">
        <f>""</f>
        <v/>
      </c>
      <c r="AW117">
        <v>2016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</row>
    <row r="118" spans="1:55" x14ac:dyDescent="0.2">
      <c r="A118">
        <v>1317109920</v>
      </c>
      <c r="B118" t="s">
        <v>182</v>
      </c>
      <c r="C118" s="2">
        <v>-8164</v>
      </c>
      <c r="D118" s="1">
        <v>-4820.8599999999997</v>
      </c>
      <c r="E118">
        <v>0</v>
      </c>
      <c r="F118" s="1">
        <v>-4820.8599999999997</v>
      </c>
      <c r="G118" s="1">
        <v>-3343.14</v>
      </c>
      <c r="H118">
        <v>59.05</v>
      </c>
      <c r="I118" s="2">
        <v>-49000</v>
      </c>
      <c r="J118" s="4">
        <f>COUNTIF(גיליון2!A:A,'2016'!A118)</f>
        <v>1</v>
      </c>
      <c r="K118" s="1">
        <v>-4820.8599999999997</v>
      </c>
      <c r="L118">
        <v>0</v>
      </c>
      <c r="M118" s="1">
        <v>-4820.8599999999997</v>
      </c>
      <c r="N118" s="1">
        <v>-44179.14</v>
      </c>
      <c r="O118">
        <v>9.83</v>
      </c>
      <c r="P118">
        <v>0</v>
      </c>
      <c r="Q118">
        <v>0</v>
      </c>
      <c r="R118">
        <v>0</v>
      </c>
      <c r="S118">
        <v>0</v>
      </c>
      <c r="T118" s="1">
        <v>4820.8599999999997</v>
      </c>
      <c r="U118">
        <v>0</v>
      </c>
      <c r="V118" s="1">
        <v>4820.8599999999997</v>
      </c>
      <c r="W118">
        <v>0</v>
      </c>
      <c r="X118" t="str">
        <f>""</f>
        <v/>
      </c>
      <c r="Y118">
        <v>0</v>
      </c>
      <c r="Z118" t="str">
        <f>""</f>
        <v/>
      </c>
      <c r="AA118">
        <v>0</v>
      </c>
      <c r="AB118" t="str">
        <f>""</f>
        <v/>
      </c>
      <c r="AC118">
        <v>0</v>
      </c>
      <c r="AD118" t="str">
        <f>""</f>
        <v/>
      </c>
      <c r="AE118">
        <v>0</v>
      </c>
      <c r="AF118" t="str">
        <f>""</f>
        <v/>
      </c>
      <c r="AG118">
        <v>0</v>
      </c>
      <c r="AH118" t="str">
        <f>""</f>
        <v/>
      </c>
      <c r="AI118">
        <v>0</v>
      </c>
      <c r="AJ118" t="str">
        <f>""</f>
        <v/>
      </c>
      <c r="AK118">
        <v>0</v>
      </c>
      <c r="AL118" t="str">
        <f>""</f>
        <v/>
      </c>
      <c r="AM118">
        <v>0</v>
      </c>
      <c r="AN118" t="str">
        <f>""</f>
        <v/>
      </c>
      <c r="AO118">
        <v>0</v>
      </c>
      <c r="AP118" t="str">
        <f>""</f>
        <v/>
      </c>
      <c r="AQ118">
        <v>0</v>
      </c>
      <c r="AR118" t="str">
        <f>""</f>
        <v/>
      </c>
      <c r="AS118" t="s">
        <v>56</v>
      </c>
      <c r="AT118" t="s">
        <v>57</v>
      </c>
      <c r="AU118">
        <v>0</v>
      </c>
      <c r="AV118" t="str">
        <f>""</f>
        <v/>
      </c>
      <c r="AW118">
        <v>2016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</row>
    <row r="119" spans="1:55" x14ac:dyDescent="0.2">
      <c r="A119">
        <v>1317141920</v>
      </c>
      <c r="B119" t="s">
        <v>183</v>
      </c>
      <c r="C119" s="2">
        <v>-356190</v>
      </c>
      <c r="D119" s="1">
        <v>-167685.43</v>
      </c>
      <c r="E119">
        <v>0</v>
      </c>
      <c r="F119" s="1">
        <v>-167685.43</v>
      </c>
      <c r="G119" s="1">
        <v>-188504.57</v>
      </c>
      <c r="H119">
        <v>47.07</v>
      </c>
      <c r="I119" s="2">
        <v>-2138000</v>
      </c>
      <c r="J119" s="4">
        <f>COUNTIF(גיליון2!A:A,'2016'!A119)</f>
        <v>1</v>
      </c>
      <c r="K119" s="1">
        <v>-167685.43</v>
      </c>
      <c r="L119">
        <v>0</v>
      </c>
      <c r="M119" s="1">
        <v>-167685.43</v>
      </c>
      <c r="N119" s="1">
        <v>-1970314.57</v>
      </c>
      <c r="O119">
        <v>7.84</v>
      </c>
      <c r="P119">
        <v>0</v>
      </c>
      <c r="Q119">
        <v>0</v>
      </c>
      <c r="R119">
        <v>0</v>
      </c>
      <c r="S119">
        <v>0</v>
      </c>
      <c r="T119" s="1">
        <v>167685.43</v>
      </c>
      <c r="U119">
        <v>0</v>
      </c>
      <c r="V119" s="1">
        <v>167685.43</v>
      </c>
      <c r="W119">
        <v>0</v>
      </c>
      <c r="X119" t="str">
        <f>""</f>
        <v/>
      </c>
      <c r="Y119">
        <v>0</v>
      </c>
      <c r="Z119" t="str">
        <f>""</f>
        <v/>
      </c>
      <c r="AA119">
        <v>0</v>
      </c>
      <c r="AB119" t="str">
        <f>""</f>
        <v/>
      </c>
      <c r="AC119">
        <v>0</v>
      </c>
      <c r="AD119" t="str">
        <f>""</f>
        <v/>
      </c>
      <c r="AE119">
        <v>0</v>
      </c>
      <c r="AF119" t="str">
        <f>""</f>
        <v/>
      </c>
      <c r="AG119">
        <v>0</v>
      </c>
      <c r="AH119" t="str">
        <f>""</f>
        <v/>
      </c>
      <c r="AI119">
        <v>0</v>
      </c>
      <c r="AJ119" t="str">
        <f>""</f>
        <v/>
      </c>
      <c r="AK119">
        <v>0</v>
      </c>
      <c r="AL119" t="str">
        <f>""</f>
        <v/>
      </c>
      <c r="AM119">
        <v>0</v>
      </c>
      <c r="AN119" t="str">
        <f>""</f>
        <v/>
      </c>
      <c r="AO119">
        <v>0</v>
      </c>
      <c r="AP119" t="str">
        <f>""</f>
        <v/>
      </c>
      <c r="AQ119">
        <v>0</v>
      </c>
      <c r="AR119" t="str">
        <f>""</f>
        <v/>
      </c>
      <c r="AS119" t="s">
        <v>56</v>
      </c>
      <c r="AT119" t="s">
        <v>57</v>
      </c>
      <c r="AU119">
        <v>0</v>
      </c>
      <c r="AV119" t="str">
        <f>""</f>
        <v/>
      </c>
      <c r="AW119">
        <v>2016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</row>
    <row r="120" spans="1:55" x14ac:dyDescent="0.2">
      <c r="A120">
        <v>1317259920</v>
      </c>
      <c r="B120" t="s">
        <v>184</v>
      </c>
      <c r="C120" s="2">
        <v>-86798</v>
      </c>
      <c r="D120">
        <v>0</v>
      </c>
      <c r="E120">
        <v>0</v>
      </c>
      <c r="F120">
        <v>0</v>
      </c>
      <c r="G120" s="1">
        <v>-86798</v>
      </c>
      <c r="H120">
        <v>0</v>
      </c>
      <c r="I120" s="2">
        <v>-521000</v>
      </c>
      <c r="J120" s="4">
        <f>COUNTIF(גיליון2!A:A,'2016'!A120)</f>
        <v>1</v>
      </c>
      <c r="K120">
        <v>0</v>
      </c>
      <c r="L120">
        <v>0</v>
      </c>
      <c r="M120">
        <v>0</v>
      </c>
      <c r="N120" s="1">
        <v>-521000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t="str">
        <f>""</f>
        <v/>
      </c>
      <c r="Y120">
        <v>0</v>
      </c>
      <c r="Z120" t="str">
        <f>""</f>
        <v/>
      </c>
      <c r="AA120">
        <v>0</v>
      </c>
      <c r="AB120" t="str">
        <f>""</f>
        <v/>
      </c>
      <c r="AC120">
        <v>0</v>
      </c>
      <c r="AD120" t="str">
        <f>""</f>
        <v/>
      </c>
      <c r="AE120">
        <v>0</v>
      </c>
      <c r="AF120" t="str">
        <f>""</f>
        <v/>
      </c>
      <c r="AG120">
        <v>0</v>
      </c>
      <c r="AH120" t="str">
        <f>""</f>
        <v/>
      </c>
      <c r="AI120">
        <v>0</v>
      </c>
      <c r="AJ120" t="str">
        <f>""</f>
        <v/>
      </c>
      <c r="AK120">
        <v>0</v>
      </c>
      <c r="AL120" t="str">
        <f>""</f>
        <v/>
      </c>
      <c r="AM120">
        <v>0</v>
      </c>
      <c r="AN120" t="str">
        <f>""</f>
        <v/>
      </c>
      <c r="AO120">
        <v>0</v>
      </c>
      <c r="AP120" t="str">
        <f>""</f>
        <v/>
      </c>
      <c r="AQ120">
        <v>0</v>
      </c>
      <c r="AR120" t="str">
        <f>""</f>
        <v/>
      </c>
      <c r="AS120" t="s">
        <v>56</v>
      </c>
      <c r="AT120" t="s">
        <v>57</v>
      </c>
      <c r="AU120">
        <v>0</v>
      </c>
      <c r="AV120" t="str">
        <f>""</f>
        <v/>
      </c>
      <c r="AW120">
        <v>2016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</row>
    <row r="121" spans="1:55" x14ac:dyDescent="0.2">
      <c r="A121">
        <v>1317300920</v>
      </c>
      <c r="B121" t="s">
        <v>185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 s="4">
        <f>COUNTIF(גיליון2!A:A,'2016'!A121)</f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301</v>
      </c>
      <c r="X121" t="s">
        <v>186</v>
      </c>
      <c r="Y121">
        <v>0</v>
      </c>
      <c r="Z121" t="str">
        <f>""</f>
        <v/>
      </c>
      <c r="AA121">
        <v>0</v>
      </c>
      <c r="AB121" t="str">
        <f>""</f>
        <v/>
      </c>
      <c r="AC121">
        <v>0</v>
      </c>
      <c r="AD121" t="str">
        <f>""</f>
        <v/>
      </c>
      <c r="AE121">
        <v>0</v>
      </c>
      <c r="AF121" t="str">
        <f>""</f>
        <v/>
      </c>
      <c r="AG121">
        <v>0</v>
      </c>
      <c r="AH121" t="str">
        <f>""</f>
        <v/>
      </c>
      <c r="AI121">
        <v>0</v>
      </c>
      <c r="AJ121" t="str">
        <f>""</f>
        <v/>
      </c>
      <c r="AK121">
        <v>0</v>
      </c>
      <c r="AL121" t="str">
        <f>""</f>
        <v/>
      </c>
      <c r="AM121">
        <v>0</v>
      </c>
      <c r="AN121" t="str">
        <f>""</f>
        <v/>
      </c>
      <c r="AO121">
        <v>0</v>
      </c>
      <c r="AP121" t="str">
        <f>""</f>
        <v/>
      </c>
      <c r="AQ121">
        <v>0</v>
      </c>
      <c r="AR121" t="str">
        <f>""</f>
        <v/>
      </c>
      <c r="AS121" t="s">
        <v>56</v>
      </c>
      <c r="AT121" t="s">
        <v>57</v>
      </c>
      <c r="AU121">
        <v>0</v>
      </c>
      <c r="AV121" t="str">
        <f>""</f>
        <v/>
      </c>
      <c r="AW121">
        <v>2016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</row>
    <row r="122" spans="1:55" x14ac:dyDescent="0.2">
      <c r="A122">
        <v>1317473920</v>
      </c>
      <c r="B122" t="s">
        <v>187</v>
      </c>
      <c r="C122" s="2">
        <v>-198254</v>
      </c>
      <c r="D122" s="1">
        <v>-122158.42</v>
      </c>
      <c r="E122">
        <v>0</v>
      </c>
      <c r="F122" s="1">
        <v>-122158.42</v>
      </c>
      <c r="G122" s="1">
        <v>-76095.58</v>
      </c>
      <c r="H122">
        <v>61.61</v>
      </c>
      <c r="I122" s="2">
        <v>-1190000</v>
      </c>
      <c r="J122" s="4">
        <f>COUNTIF(גיליון2!A:A,'2016'!A122)</f>
        <v>1</v>
      </c>
      <c r="K122" s="1">
        <v>-122158.42</v>
      </c>
      <c r="L122">
        <v>0</v>
      </c>
      <c r="M122" s="1">
        <v>-122158.42</v>
      </c>
      <c r="N122" s="1">
        <v>-1067841.58</v>
      </c>
      <c r="O122">
        <v>10.26</v>
      </c>
      <c r="P122">
        <v>0</v>
      </c>
      <c r="Q122">
        <v>0</v>
      </c>
      <c r="R122">
        <v>0</v>
      </c>
      <c r="S122">
        <v>0</v>
      </c>
      <c r="T122" s="1">
        <v>122158.42</v>
      </c>
      <c r="U122">
        <v>0</v>
      </c>
      <c r="V122" s="1">
        <v>122158.42</v>
      </c>
      <c r="W122">
        <v>0</v>
      </c>
      <c r="X122" t="str">
        <f>""</f>
        <v/>
      </c>
      <c r="Y122">
        <v>0</v>
      </c>
      <c r="Z122" t="str">
        <f>""</f>
        <v/>
      </c>
      <c r="AA122">
        <v>0</v>
      </c>
      <c r="AB122" t="str">
        <f>""</f>
        <v/>
      </c>
      <c r="AC122">
        <v>0</v>
      </c>
      <c r="AD122" t="str">
        <f>""</f>
        <v/>
      </c>
      <c r="AE122">
        <v>0</v>
      </c>
      <c r="AF122" t="str">
        <f>""</f>
        <v/>
      </c>
      <c r="AG122">
        <v>0</v>
      </c>
      <c r="AH122" t="str">
        <f>""</f>
        <v/>
      </c>
      <c r="AI122">
        <v>0</v>
      </c>
      <c r="AJ122" t="str">
        <f>""</f>
        <v/>
      </c>
      <c r="AK122">
        <v>0</v>
      </c>
      <c r="AL122" t="str">
        <f>""</f>
        <v/>
      </c>
      <c r="AM122">
        <v>0</v>
      </c>
      <c r="AN122" t="str">
        <f>""</f>
        <v/>
      </c>
      <c r="AO122">
        <v>0</v>
      </c>
      <c r="AP122" t="str">
        <f>""</f>
        <v/>
      </c>
      <c r="AQ122">
        <v>0</v>
      </c>
      <c r="AR122" t="str">
        <f>""</f>
        <v/>
      </c>
      <c r="AS122" t="s">
        <v>56</v>
      </c>
      <c r="AT122" t="s">
        <v>57</v>
      </c>
      <c r="AU122">
        <v>0</v>
      </c>
      <c r="AV122" t="str">
        <f>""</f>
        <v/>
      </c>
      <c r="AW122">
        <v>2016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</row>
    <row r="123" spans="1:55" x14ac:dyDescent="0.2">
      <c r="A123">
        <v>1317500420</v>
      </c>
      <c r="B123" t="s">
        <v>188</v>
      </c>
      <c r="C123" s="2">
        <v>-49980</v>
      </c>
      <c r="D123" s="1">
        <v>-70000</v>
      </c>
      <c r="E123">
        <v>0</v>
      </c>
      <c r="F123" s="1">
        <v>-70000</v>
      </c>
      <c r="G123" s="1">
        <v>20020</v>
      </c>
      <c r="H123">
        <v>140.05000000000001</v>
      </c>
      <c r="I123" s="2">
        <v>-300000</v>
      </c>
      <c r="J123" s="4">
        <f>COUNTIF(גיליון2!A:A,'2016'!A123)</f>
        <v>1</v>
      </c>
      <c r="K123" s="1">
        <v>-70000</v>
      </c>
      <c r="L123">
        <v>0</v>
      </c>
      <c r="M123" s="1">
        <v>-70000</v>
      </c>
      <c r="N123" s="1">
        <v>-230000</v>
      </c>
      <c r="O123">
        <v>23.33</v>
      </c>
      <c r="P123">
        <v>0</v>
      </c>
      <c r="Q123">
        <v>0</v>
      </c>
      <c r="R123">
        <v>0</v>
      </c>
      <c r="S123">
        <v>0</v>
      </c>
      <c r="T123" s="1">
        <v>70000</v>
      </c>
      <c r="U123">
        <v>0</v>
      </c>
      <c r="V123" s="1">
        <v>70000</v>
      </c>
      <c r="W123">
        <v>301</v>
      </c>
      <c r="X123" t="s">
        <v>186</v>
      </c>
      <c r="Y123">
        <v>0</v>
      </c>
      <c r="Z123" t="str">
        <f>""</f>
        <v/>
      </c>
      <c r="AA123">
        <v>0</v>
      </c>
      <c r="AB123" t="str">
        <f>""</f>
        <v/>
      </c>
      <c r="AC123">
        <v>0</v>
      </c>
      <c r="AD123" t="str">
        <f>""</f>
        <v/>
      </c>
      <c r="AE123">
        <v>0</v>
      </c>
      <c r="AF123" t="str">
        <f>""</f>
        <v/>
      </c>
      <c r="AG123">
        <v>0</v>
      </c>
      <c r="AH123" t="str">
        <f>""</f>
        <v/>
      </c>
      <c r="AI123">
        <v>0</v>
      </c>
      <c r="AJ123" t="str">
        <f>""</f>
        <v/>
      </c>
      <c r="AK123">
        <v>0</v>
      </c>
      <c r="AL123" t="str">
        <f>""</f>
        <v/>
      </c>
      <c r="AM123">
        <v>0</v>
      </c>
      <c r="AN123" t="str">
        <f>""</f>
        <v/>
      </c>
      <c r="AO123">
        <v>0</v>
      </c>
      <c r="AP123" t="str">
        <f>""</f>
        <v/>
      </c>
      <c r="AQ123">
        <v>0</v>
      </c>
      <c r="AR123" t="str">
        <f>""</f>
        <v/>
      </c>
      <c r="AS123" t="s">
        <v>56</v>
      </c>
      <c r="AT123" t="s">
        <v>57</v>
      </c>
      <c r="AU123">
        <v>0</v>
      </c>
      <c r="AV123" t="str">
        <f>""</f>
        <v/>
      </c>
      <c r="AW123">
        <v>2016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</row>
    <row r="124" spans="1:55" x14ac:dyDescent="0.2">
      <c r="A124">
        <v>1317600920</v>
      </c>
      <c r="B124" t="s">
        <v>189</v>
      </c>
      <c r="C124" s="2">
        <v>-3166</v>
      </c>
      <c r="D124">
        <v>0</v>
      </c>
      <c r="E124">
        <v>0</v>
      </c>
      <c r="F124">
        <v>0</v>
      </c>
      <c r="G124" s="1">
        <v>-3166</v>
      </c>
      <c r="H124">
        <v>0</v>
      </c>
      <c r="I124" s="2">
        <v>-19000</v>
      </c>
      <c r="J124" s="4">
        <f>COUNTIF(גיליון2!A:A,'2016'!A124)</f>
        <v>1</v>
      </c>
      <c r="K124">
        <v>0</v>
      </c>
      <c r="L124">
        <v>0</v>
      </c>
      <c r="M124">
        <v>0</v>
      </c>
      <c r="N124" s="1">
        <v>-19000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301</v>
      </c>
      <c r="X124" t="s">
        <v>186</v>
      </c>
      <c r="Y124">
        <v>0</v>
      </c>
      <c r="Z124" t="str">
        <f>""</f>
        <v/>
      </c>
      <c r="AA124">
        <v>0</v>
      </c>
      <c r="AB124" t="str">
        <f>""</f>
        <v/>
      </c>
      <c r="AC124">
        <v>0</v>
      </c>
      <c r="AD124" t="str">
        <f>""</f>
        <v/>
      </c>
      <c r="AE124">
        <v>0</v>
      </c>
      <c r="AF124" t="str">
        <f>""</f>
        <v/>
      </c>
      <c r="AG124">
        <v>0</v>
      </c>
      <c r="AH124" t="str">
        <f>""</f>
        <v/>
      </c>
      <c r="AI124">
        <v>0</v>
      </c>
      <c r="AJ124" t="str">
        <f>""</f>
        <v/>
      </c>
      <c r="AK124">
        <v>0</v>
      </c>
      <c r="AL124" t="str">
        <f>""</f>
        <v/>
      </c>
      <c r="AM124">
        <v>0</v>
      </c>
      <c r="AN124" t="str">
        <f>""</f>
        <v/>
      </c>
      <c r="AO124">
        <v>0</v>
      </c>
      <c r="AP124" t="str">
        <f>""</f>
        <v/>
      </c>
      <c r="AQ124">
        <v>0</v>
      </c>
      <c r="AR124" t="str">
        <f>""</f>
        <v/>
      </c>
      <c r="AS124" t="s">
        <v>56</v>
      </c>
      <c r="AT124" t="s">
        <v>57</v>
      </c>
      <c r="AU124">
        <v>0</v>
      </c>
      <c r="AV124" t="str">
        <f>""</f>
        <v/>
      </c>
      <c r="AW124">
        <v>2016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</row>
    <row r="125" spans="1:55" x14ac:dyDescent="0.2">
      <c r="A125">
        <v>1317700920</v>
      </c>
      <c r="B125" t="s">
        <v>190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 s="4">
        <f>COUNTIF(גיליון2!A:A,'2016'!A125)</f>
        <v>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301</v>
      </c>
      <c r="X125" t="s">
        <v>186</v>
      </c>
      <c r="Y125">
        <v>0</v>
      </c>
      <c r="Z125" t="str">
        <f>""</f>
        <v/>
      </c>
      <c r="AA125">
        <v>0</v>
      </c>
      <c r="AB125" t="str">
        <f>""</f>
        <v/>
      </c>
      <c r="AC125">
        <v>0</v>
      </c>
      <c r="AD125" t="str">
        <f>""</f>
        <v/>
      </c>
      <c r="AE125">
        <v>0</v>
      </c>
      <c r="AF125" t="str">
        <f>""</f>
        <v/>
      </c>
      <c r="AG125">
        <v>0</v>
      </c>
      <c r="AH125" t="str">
        <f>""</f>
        <v/>
      </c>
      <c r="AI125">
        <v>0</v>
      </c>
      <c r="AJ125" t="str">
        <f>""</f>
        <v/>
      </c>
      <c r="AK125">
        <v>0</v>
      </c>
      <c r="AL125" t="str">
        <f>""</f>
        <v/>
      </c>
      <c r="AM125">
        <v>0</v>
      </c>
      <c r="AN125" t="str">
        <f>""</f>
        <v/>
      </c>
      <c r="AO125">
        <v>0</v>
      </c>
      <c r="AP125" t="str">
        <f>""</f>
        <v/>
      </c>
      <c r="AQ125">
        <v>0</v>
      </c>
      <c r="AR125" t="str">
        <f>""</f>
        <v/>
      </c>
      <c r="AS125" t="s">
        <v>56</v>
      </c>
      <c r="AT125" t="s">
        <v>57</v>
      </c>
      <c r="AU125">
        <v>0</v>
      </c>
      <c r="AV125" t="str">
        <f>""</f>
        <v/>
      </c>
      <c r="AW125">
        <v>2016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</row>
    <row r="126" spans="1:55" x14ac:dyDescent="0.2">
      <c r="A126">
        <v>1317701920</v>
      </c>
      <c r="B126" t="s">
        <v>191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 s="4">
        <f>COUNTIF(גיליון2!A:A,'2016'!A126)</f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t="str">
        <f>""</f>
        <v/>
      </c>
      <c r="Y126">
        <v>0</v>
      </c>
      <c r="Z126" t="str">
        <f>""</f>
        <v/>
      </c>
      <c r="AA126">
        <v>0</v>
      </c>
      <c r="AB126" t="str">
        <f>""</f>
        <v/>
      </c>
      <c r="AC126">
        <v>0</v>
      </c>
      <c r="AD126" t="str">
        <f>""</f>
        <v/>
      </c>
      <c r="AE126">
        <v>0</v>
      </c>
      <c r="AF126" t="str">
        <f>""</f>
        <v/>
      </c>
      <c r="AG126">
        <v>0</v>
      </c>
      <c r="AH126" t="str">
        <f>""</f>
        <v/>
      </c>
      <c r="AI126">
        <v>0</v>
      </c>
      <c r="AJ126" t="str">
        <f>""</f>
        <v/>
      </c>
      <c r="AK126">
        <v>0</v>
      </c>
      <c r="AL126" t="str">
        <f>""</f>
        <v/>
      </c>
      <c r="AM126">
        <v>0</v>
      </c>
      <c r="AN126" t="str">
        <f>""</f>
        <v/>
      </c>
      <c r="AO126">
        <v>0</v>
      </c>
      <c r="AP126" t="str">
        <f>""</f>
        <v/>
      </c>
      <c r="AQ126">
        <v>0</v>
      </c>
      <c r="AR126" t="str">
        <f>""</f>
        <v/>
      </c>
      <c r="AS126" t="s">
        <v>56</v>
      </c>
      <c r="AT126" t="s">
        <v>57</v>
      </c>
      <c r="AU126">
        <v>0</v>
      </c>
      <c r="AV126" t="str">
        <f>""</f>
        <v/>
      </c>
      <c r="AW126">
        <v>2016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</row>
    <row r="127" spans="1:55" x14ac:dyDescent="0.2">
      <c r="A127">
        <v>1317800420</v>
      </c>
      <c r="B127" t="s">
        <v>192</v>
      </c>
      <c r="C127" s="2">
        <v>-33320</v>
      </c>
      <c r="D127" s="1">
        <v>-17153.330000000002</v>
      </c>
      <c r="E127">
        <v>0</v>
      </c>
      <c r="F127" s="1">
        <v>-17153.330000000002</v>
      </c>
      <c r="G127" s="1">
        <v>-16166.67</v>
      </c>
      <c r="H127">
        <v>51.48</v>
      </c>
      <c r="I127" s="2">
        <v>-200000</v>
      </c>
      <c r="J127" s="4">
        <f>COUNTIF(גיליון2!A:A,'2016'!A127)</f>
        <v>1</v>
      </c>
      <c r="K127" s="1">
        <v>-17153.330000000002</v>
      </c>
      <c r="L127">
        <v>0</v>
      </c>
      <c r="M127" s="1">
        <v>-17153.330000000002</v>
      </c>
      <c r="N127" s="1">
        <v>-182846.67</v>
      </c>
      <c r="O127">
        <v>8.57</v>
      </c>
      <c r="P127">
        <v>0</v>
      </c>
      <c r="Q127">
        <v>0</v>
      </c>
      <c r="R127">
        <v>0</v>
      </c>
      <c r="S127">
        <v>0</v>
      </c>
      <c r="T127" s="1">
        <v>17153.330000000002</v>
      </c>
      <c r="U127">
        <v>0</v>
      </c>
      <c r="V127" s="1">
        <v>17153.330000000002</v>
      </c>
      <c r="W127">
        <v>301</v>
      </c>
      <c r="X127" t="s">
        <v>186</v>
      </c>
      <c r="Y127">
        <v>0</v>
      </c>
      <c r="Z127" t="str">
        <f>""</f>
        <v/>
      </c>
      <c r="AA127">
        <v>0</v>
      </c>
      <c r="AB127" t="str">
        <f>""</f>
        <v/>
      </c>
      <c r="AC127">
        <v>0</v>
      </c>
      <c r="AD127" t="str">
        <f>""</f>
        <v/>
      </c>
      <c r="AE127">
        <v>0</v>
      </c>
      <c r="AF127" t="str">
        <f>""</f>
        <v/>
      </c>
      <c r="AG127">
        <v>0</v>
      </c>
      <c r="AH127" t="str">
        <f>""</f>
        <v/>
      </c>
      <c r="AI127">
        <v>0</v>
      </c>
      <c r="AJ127" t="str">
        <f>""</f>
        <v/>
      </c>
      <c r="AK127">
        <v>0</v>
      </c>
      <c r="AL127" t="str">
        <f>""</f>
        <v/>
      </c>
      <c r="AM127">
        <v>0</v>
      </c>
      <c r="AN127" t="str">
        <f>""</f>
        <v/>
      </c>
      <c r="AO127">
        <v>0</v>
      </c>
      <c r="AP127" t="str">
        <f>""</f>
        <v/>
      </c>
      <c r="AQ127">
        <v>0</v>
      </c>
      <c r="AR127" t="str">
        <f>""</f>
        <v/>
      </c>
      <c r="AS127" t="s">
        <v>56</v>
      </c>
      <c r="AT127" t="s">
        <v>57</v>
      </c>
      <c r="AU127">
        <v>0</v>
      </c>
      <c r="AV127" t="str">
        <f>""</f>
        <v/>
      </c>
      <c r="AW127">
        <v>2016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</row>
    <row r="128" spans="1:55" x14ac:dyDescent="0.2">
      <c r="A128">
        <v>1317800920</v>
      </c>
      <c r="B128" t="s">
        <v>193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 s="4">
        <f>COUNTIF(גיליון2!A:A,'2016'!A128)</f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301</v>
      </c>
      <c r="X128" t="s">
        <v>186</v>
      </c>
      <c r="Y128">
        <v>0</v>
      </c>
      <c r="Z128" t="str">
        <f>""</f>
        <v/>
      </c>
      <c r="AA128">
        <v>0</v>
      </c>
      <c r="AB128" t="str">
        <f>""</f>
        <v/>
      </c>
      <c r="AC128">
        <v>0</v>
      </c>
      <c r="AD128" t="str">
        <f>""</f>
        <v/>
      </c>
      <c r="AE128">
        <v>0</v>
      </c>
      <c r="AF128" t="str">
        <f>""</f>
        <v/>
      </c>
      <c r="AG128">
        <v>0</v>
      </c>
      <c r="AH128" t="str">
        <f>""</f>
        <v/>
      </c>
      <c r="AI128">
        <v>0</v>
      </c>
      <c r="AJ128" t="str">
        <f>""</f>
        <v/>
      </c>
      <c r="AK128">
        <v>0</v>
      </c>
      <c r="AL128" t="str">
        <f>""</f>
        <v/>
      </c>
      <c r="AM128">
        <v>0</v>
      </c>
      <c r="AN128" t="str">
        <f>""</f>
        <v/>
      </c>
      <c r="AO128">
        <v>0</v>
      </c>
      <c r="AP128" t="str">
        <f>""</f>
        <v/>
      </c>
      <c r="AQ128">
        <v>0</v>
      </c>
      <c r="AR128" t="str">
        <f>""</f>
        <v/>
      </c>
      <c r="AS128" t="s">
        <v>56</v>
      </c>
      <c r="AT128" t="s">
        <v>57</v>
      </c>
      <c r="AU128">
        <v>0</v>
      </c>
      <c r="AV128" t="str">
        <f>""</f>
        <v/>
      </c>
      <c r="AW128">
        <v>2016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</row>
    <row r="129" spans="1:55" x14ac:dyDescent="0.2">
      <c r="A129">
        <v>1317900420</v>
      </c>
      <c r="B129" t="s">
        <v>194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 s="4">
        <f>COUNTIF(גיליון2!A:A,'2016'!A129)</f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t="str">
        <f>""</f>
        <v/>
      </c>
      <c r="Y129">
        <v>0</v>
      </c>
      <c r="Z129" t="str">
        <f>""</f>
        <v/>
      </c>
      <c r="AA129">
        <v>0</v>
      </c>
      <c r="AB129" t="str">
        <f>""</f>
        <v/>
      </c>
      <c r="AC129">
        <v>0</v>
      </c>
      <c r="AD129" t="str">
        <f>""</f>
        <v/>
      </c>
      <c r="AE129">
        <v>0</v>
      </c>
      <c r="AF129" t="str">
        <f>""</f>
        <v/>
      </c>
      <c r="AG129">
        <v>0</v>
      </c>
      <c r="AH129" t="str">
        <f>""</f>
        <v/>
      </c>
      <c r="AI129">
        <v>0</v>
      </c>
      <c r="AJ129" t="str">
        <f>""</f>
        <v/>
      </c>
      <c r="AK129">
        <v>0</v>
      </c>
      <c r="AL129" t="str">
        <f>""</f>
        <v/>
      </c>
      <c r="AM129">
        <v>0</v>
      </c>
      <c r="AN129" t="str">
        <f>""</f>
        <v/>
      </c>
      <c r="AO129">
        <v>0</v>
      </c>
      <c r="AP129" t="str">
        <f>""</f>
        <v/>
      </c>
      <c r="AQ129">
        <v>0</v>
      </c>
      <c r="AR129" t="str">
        <f>""</f>
        <v/>
      </c>
      <c r="AS129" t="s">
        <v>56</v>
      </c>
      <c r="AT129" t="s">
        <v>57</v>
      </c>
      <c r="AU129">
        <v>0</v>
      </c>
      <c r="AV129" t="str">
        <f>""</f>
        <v/>
      </c>
      <c r="AW129">
        <v>2016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</row>
    <row r="130" spans="1:55" x14ac:dyDescent="0.2">
      <c r="A130">
        <v>1317900920</v>
      </c>
      <c r="B130" t="s">
        <v>195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 s="4">
        <f>COUNTIF(גיליון2!A:A,'2016'!A130)</f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301</v>
      </c>
      <c r="X130" t="s">
        <v>186</v>
      </c>
      <c r="Y130">
        <v>0</v>
      </c>
      <c r="Z130" t="str">
        <f>""</f>
        <v/>
      </c>
      <c r="AA130">
        <v>0</v>
      </c>
      <c r="AB130" t="str">
        <f>""</f>
        <v/>
      </c>
      <c r="AC130">
        <v>0</v>
      </c>
      <c r="AD130" t="str">
        <f>""</f>
        <v/>
      </c>
      <c r="AE130">
        <v>0</v>
      </c>
      <c r="AF130" t="str">
        <f>""</f>
        <v/>
      </c>
      <c r="AG130">
        <v>0</v>
      </c>
      <c r="AH130" t="str">
        <f>""</f>
        <v/>
      </c>
      <c r="AI130">
        <v>0</v>
      </c>
      <c r="AJ130" t="str">
        <f>""</f>
        <v/>
      </c>
      <c r="AK130">
        <v>0</v>
      </c>
      <c r="AL130" t="str">
        <f>""</f>
        <v/>
      </c>
      <c r="AM130">
        <v>0</v>
      </c>
      <c r="AN130" t="str">
        <f>""</f>
        <v/>
      </c>
      <c r="AO130">
        <v>0</v>
      </c>
      <c r="AP130" t="str">
        <f>""</f>
        <v/>
      </c>
      <c r="AQ130">
        <v>0</v>
      </c>
      <c r="AR130" t="str">
        <f>""</f>
        <v/>
      </c>
      <c r="AS130" t="s">
        <v>56</v>
      </c>
      <c r="AT130" t="s">
        <v>57</v>
      </c>
      <c r="AU130">
        <v>0</v>
      </c>
      <c r="AV130" t="str">
        <f>""</f>
        <v/>
      </c>
      <c r="AW130">
        <v>2016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</row>
    <row r="131" spans="1:55" x14ac:dyDescent="0.2">
      <c r="A131">
        <v>1317901920</v>
      </c>
      <c r="B131" t="s">
        <v>196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 s="4">
        <f>COUNTIF(גיליון2!A:A,'2016'!A131)</f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t="str">
        <f>""</f>
        <v/>
      </c>
      <c r="Y131">
        <v>0</v>
      </c>
      <c r="Z131" t="str">
        <f>""</f>
        <v/>
      </c>
      <c r="AA131">
        <v>0</v>
      </c>
      <c r="AB131" t="str">
        <f>""</f>
        <v/>
      </c>
      <c r="AC131">
        <v>0</v>
      </c>
      <c r="AD131" t="str">
        <f>""</f>
        <v/>
      </c>
      <c r="AE131">
        <v>0</v>
      </c>
      <c r="AF131" t="str">
        <f>""</f>
        <v/>
      </c>
      <c r="AG131">
        <v>0</v>
      </c>
      <c r="AH131" t="str">
        <f>""</f>
        <v/>
      </c>
      <c r="AI131">
        <v>0</v>
      </c>
      <c r="AJ131" t="str">
        <f>""</f>
        <v/>
      </c>
      <c r="AK131">
        <v>0</v>
      </c>
      <c r="AL131" t="str">
        <f>""</f>
        <v/>
      </c>
      <c r="AM131">
        <v>0</v>
      </c>
      <c r="AN131" t="str">
        <f>""</f>
        <v/>
      </c>
      <c r="AO131">
        <v>0</v>
      </c>
      <c r="AP131" t="str">
        <f>""</f>
        <v/>
      </c>
      <c r="AQ131">
        <v>0</v>
      </c>
      <c r="AR131" t="str">
        <f>""</f>
        <v/>
      </c>
      <c r="AS131" t="s">
        <v>56</v>
      </c>
      <c r="AT131" t="s">
        <v>57</v>
      </c>
      <c r="AU131">
        <v>0</v>
      </c>
      <c r="AV131" t="str">
        <f>""</f>
        <v/>
      </c>
      <c r="AW131">
        <v>2016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</row>
    <row r="132" spans="1:55" x14ac:dyDescent="0.2">
      <c r="A132">
        <v>1317910920</v>
      </c>
      <c r="B132" t="s">
        <v>197</v>
      </c>
      <c r="C132" s="2">
        <v>-46648</v>
      </c>
      <c r="D132">
        <v>0</v>
      </c>
      <c r="E132">
        <v>0</v>
      </c>
      <c r="F132">
        <v>0</v>
      </c>
      <c r="G132" s="1">
        <v>-46648</v>
      </c>
      <c r="H132">
        <v>0</v>
      </c>
      <c r="I132" s="2">
        <v>-280000</v>
      </c>
      <c r="J132" s="4">
        <f>COUNTIF(גיליון2!A:A,'2016'!A132)</f>
        <v>1</v>
      </c>
      <c r="K132">
        <v>0</v>
      </c>
      <c r="L132">
        <v>0</v>
      </c>
      <c r="M132">
        <v>0</v>
      </c>
      <c r="N132" s="1">
        <v>-280000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t="str">
        <f>""</f>
        <v/>
      </c>
      <c r="Y132">
        <v>0</v>
      </c>
      <c r="Z132" t="str">
        <f>""</f>
        <v/>
      </c>
      <c r="AA132">
        <v>0</v>
      </c>
      <c r="AB132" t="str">
        <f>""</f>
        <v/>
      </c>
      <c r="AC132">
        <v>0</v>
      </c>
      <c r="AD132" t="str">
        <f>""</f>
        <v/>
      </c>
      <c r="AE132">
        <v>0</v>
      </c>
      <c r="AF132" t="str">
        <f>""</f>
        <v/>
      </c>
      <c r="AG132">
        <v>0</v>
      </c>
      <c r="AH132" t="str">
        <f>""</f>
        <v/>
      </c>
      <c r="AI132">
        <v>0</v>
      </c>
      <c r="AJ132" t="str">
        <f>""</f>
        <v/>
      </c>
      <c r="AK132">
        <v>0</v>
      </c>
      <c r="AL132" t="str">
        <f>""</f>
        <v/>
      </c>
      <c r="AM132">
        <v>0</v>
      </c>
      <c r="AN132" t="str">
        <f>""</f>
        <v/>
      </c>
      <c r="AO132">
        <v>0</v>
      </c>
      <c r="AP132" t="str">
        <f>""</f>
        <v/>
      </c>
      <c r="AQ132">
        <v>0</v>
      </c>
      <c r="AR132" t="str">
        <f>""</f>
        <v/>
      </c>
      <c r="AS132" t="s">
        <v>56</v>
      </c>
      <c r="AT132" t="s">
        <v>57</v>
      </c>
      <c r="AU132">
        <v>0</v>
      </c>
      <c r="AV132" t="str">
        <f>""</f>
        <v/>
      </c>
      <c r="AW132">
        <v>2016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</row>
    <row r="133" spans="1:55" x14ac:dyDescent="0.2">
      <c r="A133">
        <v>1317911410</v>
      </c>
      <c r="B133" t="s">
        <v>1198</v>
      </c>
      <c r="C133" s="2">
        <v>-8996</v>
      </c>
      <c r="D133">
        <v>0</v>
      </c>
      <c r="E133">
        <v>0</v>
      </c>
      <c r="F133">
        <v>0</v>
      </c>
      <c r="G133" s="1">
        <v>-8996</v>
      </c>
      <c r="H133">
        <v>0</v>
      </c>
      <c r="I133" s="2">
        <v>-54000</v>
      </c>
      <c r="J133" s="5">
        <f>COUNTIF(גיליון2!A:A,'2016'!A133)</f>
        <v>1</v>
      </c>
      <c r="K133">
        <v>0</v>
      </c>
      <c r="L133">
        <v>0</v>
      </c>
      <c r="M133">
        <v>0</v>
      </c>
      <c r="N133" s="1">
        <v>-54000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t="str">
        <f>""</f>
        <v/>
      </c>
      <c r="Y133">
        <v>0</v>
      </c>
      <c r="Z133" t="str">
        <f>""</f>
        <v/>
      </c>
      <c r="AA133">
        <v>0</v>
      </c>
      <c r="AB133" t="str">
        <f>""</f>
        <v/>
      </c>
      <c r="AC133">
        <v>0</v>
      </c>
      <c r="AD133" t="str">
        <f>""</f>
        <v/>
      </c>
      <c r="AE133">
        <v>0</v>
      </c>
      <c r="AF133" t="str">
        <f>""</f>
        <v/>
      </c>
      <c r="AG133">
        <v>0</v>
      </c>
      <c r="AH133" t="str">
        <f>""</f>
        <v/>
      </c>
      <c r="AI133">
        <v>0</v>
      </c>
      <c r="AJ133" t="str">
        <f>""</f>
        <v/>
      </c>
      <c r="AK133">
        <v>0</v>
      </c>
      <c r="AL133" t="str">
        <f>""</f>
        <v/>
      </c>
      <c r="AM133">
        <v>0</v>
      </c>
      <c r="AN133" t="str">
        <f>""</f>
        <v/>
      </c>
      <c r="AO133">
        <v>0</v>
      </c>
      <c r="AP133" t="str">
        <f>""</f>
        <v/>
      </c>
      <c r="AQ133">
        <v>0</v>
      </c>
      <c r="AR133" t="str">
        <f>""</f>
        <v/>
      </c>
      <c r="AS133" t="s">
        <v>56</v>
      </c>
      <c r="AT133" t="s">
        <v>57</v>
      </c>
      <c r="AU133">
        <v>0</v>
      </c>
      <c r="AV133" t="str">
        <f>""</f>
        <v/>
      </c>
      <c r="AW133">
        <v>2016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</row>
    <row r="134" spans="1:55" x14ac:dyDescent="0.2">
      <c r="A134">
        <v>1317911920</v>
      </c>
      <c r="B134" t="s">
        <v>1197</v>
      </c>
      <c r="C134" s="2">
        <v>-9996</v>
      </c>
      <c r="D134">
        <v>0</v>
      </c>
      <c r="E134">
        <v>0</v>
      </c>
      <c r="F134">
        <v>0</v>
      </c>
      <c r="G134" s="1">
        <v>-9996</v>
      </c>
      <c r="H134">
        <v>0</v>
      </c>
      <c r="I134" s="2">
        <v>-60000</v>
      </c>
      <c r="J134" s="5">
        <f>COUNTIF(גיליון2!A:A,'2016'!A134)</f>
        <v>1</v>
      </c>
      <c r="K134">
        <v>0</v>
      </c>
      <c r="L134">
        <v>0</v>
      </c>
      <c r="M134">
        <v>0</v>
      </c>
      <c r="N134" s="1">
        <v>-60000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t="str">
        <f>""</f>
        <v/>
      </c>
      <c r="Y134">
        <v>0</v>
      </c>
      <c r="Z134" t="str">
        <f>""</f>
        <v/>
      </c>
      <c r="AA134">
        <v>0</v>
      </c>
      <c r="AB134" t="str">
        <f>""</f>
        <v/>
      </c>
      <c r="AC134">
        <v>0</v>
      </c>
      <c r="AD134" t="str">
        <f>""</f>
        <v/>
      </c>
      <c r="AE134">
        <v>0</v>
      </c>
      <c r="AF134" t="str">
        <f>""</f>
        <v/>
      </c>
      <c r="AG134">
        <v>0</v>
      </c>
      <c r="AH134" t="str">
        <f>""</f>
        <v/>
      </c>
      <c r="AI134">
        <v>0</v>
      </c>
      <c r="AJ134" t="str">
        <f>""</f>
        <v/>
      </c>
      <c r="AK134">
        <v>0</v>
      </c>
      <c r="AL134" t="str">
        <f>""</f>
        <v/>
      </c>
      <c r="AM134">
        <v>0</v>
      </c>
      <c r="AN134" t="str">
        <f>""</f>
        <v/>
      </c>
      <c r="AO134">
        <v>0</v>
      </c>
      <c r="AP134" t="str">
        <f>""</f>
        <v/>
      </c>
      <c r="AQ134">
        <v>0</v>
      </c>
      <c r="AR134" t="str">
        <f>""</f>
        <v/>
      </c>
      <c r="AS134" t="s">
        <v>56</v>
      </c>
      <c r="AT134" t="s">
        <v>57</v>
      </c>
      <c r="AU134">
        <v>0</v>
      </c>
      <c r="AV134" t="str">
        <f>""</f>
        <v/>
      </c>
      <c r="AW134">
        <v>2016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</row>
    <row r="135" spans="1:55" x14ac:dyDescent="0.2">
      <c r="A135">
        <v>1317912920</v>
      </c>
      <c r="B135" t="s">
        <v>198</v>
      </c>
      <c r="C135" s="2">
        <v>-266560</v>
      </c>
      <c r="D135">
        <v>0</v>
      </c>
      <c r="E135">
        <v>0</v>
      </c>
      <c r="F135">
        <v>0</v>
      </c>
      <c r="G135" s="1">
        <v>-266560</v>
      </c>
      <c r="H135">
        <v>0</v>
      </c>
      <c r="I135" s="2">
        <v>-1600000</v>
      </c>
      <c r="J135" s="4">
        <f>COUNTIF(גיליון2!A:A,'2016'!A135)</f>
        <v>1</v>
      </c>
      <c r="K135">
        <v>0</v>
      </c>
      <c r="L135">
        <v>0</v>
      </c>
      <c r="M135">
        <v>0</v>
      </c>
      <c r="N135" s="1">
        <v>-1600000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t="str">
        <f>""</f>
        <v/>
      </c>
      <c r="Y135">
        <v>0</v>
      </c>
      <c r="Z135" t="str">
        <f>""</f>
        <v/>
      </c>
      <c r="AA135">
        <v>0</v>
      </c>
      <c r="AB135" t="str">
        <f>""</f>
        <v/>
      </c>
      <c r="AC135">
        <v>0</v>
      </c>
      <c r="AD135" t="str">
        <f>""</f>
        <v/>
      </c>
      <c r="AE135">
        <v>0</v>
      </c>
      <c r="AF135" t="str">
        <f>""</f>
        <v/>
      </c>
      <c r="AG135">
        <v>0</v>
      </c>
      <c r="AH135" t="str">
        <f>""</f>
        <v/>
      </c>
      <c r="AI135">
        <v>0</v>
      </c>
      <c r="AJ135" t="str">
        <f>""</f>
        <v/>
      </c>
      <c r="AK135">
        <v>0</v>
      </c>
      <c r="AL135" t="str">
        <f>""</f>
        <v/>
      </c>
      <c r="AM135">
        <v>0</v>
      </c>
      <c r="AN135" t="str">
        <f>""</f>
        <v/>
      </c>
      <c r="AO135">
        <v>0</v>
      </c>
      <c r="AP135" t="str">
        <f>""</f>
        <v/>
      </c>
      <c r="AQ135">
        <v>0</v>
      </c>
      <c r="AR135" t="str">
        <f>""</f>
        <v/>
      </c>
      <c r="AS135" t="s">
        <v>56</v>
      </c>
      <c r="AT135" t="s">
        <v>57</v>
      </c>
      <c r="AU135">
        <v>0</v>
      </c>
      <c r="AV135" t="str">
        <f>""</f>
        <v/>
      </c>
      <c r="AW135">
        <v>2016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</row>
    <row r="136" spans="1:55" x14ac:dyDescent="0.2">
      <c r="A136">
        <v>1317925920</v>
      </c>
      <c r="B136" t="s">
        <v>199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 s="4">
        <f>COUNTIF(גיליון2!A:A,'2016'!A136)</f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t="str">
        <f>""</f>
        <v/>
      </c>
      <c r="Y136">
        <v>0</v>
      </c>
      <c r="Z136" t="str">
        <f>""</f>
        <v/>
      </c>
      <c r="AA136">
        <v>0</v>
      </c>
      <c r="AB136" t="str">
        <f>""</f>
        <v/>
      </c>
      <c r="AC136">
        <v>0</v>
      </c>
      <c r="AD136" t="str">
        <f>""</f>
        <v/>
      </c>
      <c r="AE136">
        <v>0</v>
      </c>
      <c r="AF136" t="str">
        <f>""</f>
        <v/>
      </c>
      <c r="AG136">
        <v>0</v>
      </c>
      <c r="AH136" t="str">
        <f>""</f>
        <v/>
      </c>
      <c r="AI136">
        <v>0</v>
      </c>
      <c r="AJ136" t="str">
        <f>""</f>
        <v/>
      </c>
      <c r="AK136">
        <v>0</v>
      </c>
      <c r="AL136" t="str">
        <f>""</f>
        <v/>
      </c>
      <c r="AM136">
        <v>0</v>
      </c>
      <c r="AN136" t="str">
        <f>""</f>
        <v/>
      </c>
      <c r="AO136">
        <v>0</v>
      </c>
      <c r="AP136" t="str">
        <f>""</f>
        <v/>
      </c>
      <c r="AQ136">
        <v>0</v>
      </c>
      <c r="AR136" t="str">
        <f>""</f>
        <v/>
      </c>
      <c r="AS136" t="s">
        <v>56</v>
      </c>
      <c r="AT136" t="s">
        <v>57</v>
      </c>
      <c r="AU136">
        <v>0</v>
      </c>
      <c r="AV136" t="str">
        <f>""</f>
        <v/>
      </c>
      <c r="AW136">
        <v>2016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</row>
    <row r="137" spans="1:55" x14ac:dyDescent="0.2">
      <c r="A137">
        <v>1318000920</v>
      </c>
      <c r="B137" t="s">
        <v>200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 s="4">
        <f>COUNTIF(גיליון2!A:A,'2016'!A137)</f>
        <v>1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311</v>
      </c>
      <c r="X137" t="s">
        <v>201</v>
      </c>
      <c r="Y137">
        <v>0</v>
      </c>
      <c r="Z137" t="str">
        <f>""</f>
        <v/>
      </c>
      <c r="AA137">
        <v>0</v>
      </c>
      <c r="AB137" t="str">
        <f>""</f>
        <v/>
      </c>
      <c r="AC137">
        <v>0</v>
      </c>
      <c r="AD137" t="str">
        <f>""</f>
        <v/>
      </c>
      <c r="AE137">
        <v>0</v>
      </c>
      <c r="AF137" t="str">
        <f>""</f>
        <v/>
      </c>
      <c r="AG137">
        <v>0</v>
      </c>
      <c r="AH137" t="str">
        <f>""</f>
        <v/>
      </c>
      <c r="AI137">
        <v>0</v>
      </c>
      <c r="AJ137" t="str">
        <f>""</f>
        <v/>
      </c>
      <c r="AK137">
        <v>0</v>
      </c>
      <c r="AL137" t="str">
        <f>""</f>
        <v/>
      </c>
      <c r="AM137">
        <v>0</v>
      </c>
      <c r="AN137" t="str">
        <f>""</f>
        <v/>
      </c>
      <c r="AO137">
        <v>0</v>
      </c>
      <c r="AP137" t="str">
        <f>""</f>
        <v/>
      </c>
      <c r="AQ137">
        <v>0</v>
      </c>
      <c r="AR137" t="str">
        <f>""</f>
        <v/>
      </c>
      <c r="AS137" t="s">
        <v>56</v>
      </c>
      <c r="AT137" t="s">
        <v>57</v>
      </c>
      <c r="AU137">
        <v>0</v>
      </c>
      <c r="AV137" t="str">
        <f>""</f>
        <v/>
      </c>
      <c r="AW137">
        <v>2016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</row>
    <row r="138" spans="1:55" x14ac:dyDescent="0.2">
      <c r="A138">
        <v>1326400920</v>
      </c>
      <c r="B138" t="s">
        <v>202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 s="4">
        <f>COUNTIF(גיליון2!A:A,'2016'!A138)</f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321</v>
      </c>
      <c r="X138" t="s">
        <v>203</v>
      </c>
      <c r="Y138">
        <v>0</v>
      </c>
      <c r="Z138" t="str">
        <f>""</f>
        <v/>
      </c>
      <c r="AA138">
        <v>0</v>
      </c>
      <c r="AB138" t="str">
        <f>""</f>
        <v/>
      </c>
      <c r="AC138">
        <v>0</v>
      </c>
      <c r="AD138" t="str">
        <f>""</f>
        <v/>
      </c>
      <c r="AE138">
        <v>0</v>
      </c>
      <c r="AF138" t="str">
        <f>""</f>
        <v/>
      </c>
      <c r="AG138">
        <v>0</v>
      </c>
      <c r="AH138" t="str">
        <f>""</f>
        <v/>
      </c>
      <c r="AI138">
        <v>0</v>
      </c>
      <c r="AJ138" t="str">
        <f>""</f>
        <v/>
      </c>
      <c r="AK138">
        <v>0</v>
      </c>
      <c r="AL138" t="str">
        <f>""</f>
        <v/>
      </c>
      <c r="AM138">
        <v>0</v>
      </c>
      <c r="AN138" t="str">
        <f>""</f>
        <v/>
      </c>
      <c r="AO138">
        <v>0</v>
      </c>
      <c r="AP138" t="str">
        <f>""</f>
        <v/>
      </c>
      <c r="AQ138">
        <v>0</v>
      </c>
      <c r="AR138" t="str">
        <f>""</f>
        <v/>
      </c>
      <c r="AS138" t="s">
        <v>56</v>
      </c>
      <c r="AT138" t="s">
        <v>57</v>
      </c>
      <c r="AU138">
        <v>0</v>
      </c>
      <c r="AV138" t="str">
        <f>""</f>
        <v/>
      </c>
      <c r="AW138">
        <v>2016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</row>
    <row r="139" spans="1:55" x14ac:dyDescent="0.2">
      <c r="A139">
        <v>1328200920</v>
      </c>
      <c r="B139" t="s">
        <v>204</v>
      </c>
      <c r="C139" s="2">
        <v>-33320</v>
      </c>
      <c r="D139">
        <v>0</v>
      </c>
      <c r="E139">
        <v>0</v>
      </c>
      <c r="F139">
        <v>0</v>
      </c>
      <c r="G139" s="1">
        <v>-33320</v>
      </c>
      <c r="H139">
        <v>0</v>
      </c>
      <c r="I139" s="2">
        <v>-200000</v>
      </c>
      <c r="J139" s="4">
        <f>COUNTIF(גיליון2!A:A,'2016'!A139)</f>
        <v>1</v>
      </c>
      <c r="K139">
        <v>0</v>
      </c>
      <c r="L139">
        <v>0</v>
      </c>
      <c r="M139">
        <v>0</v>
      </c>
      <c r="N139" s="1">
        <v>-200000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331</v>
      </c>
      <c r="X139" t="s">
        <v>205</v>
      </c>
      <c r="Y139">
        <v>0</v>
      </c>
      <c r="Z139" t="str">
        <f>""</f>
        <v/>
      </c>
      <c r="AA139">
        <v>0</v>
      </c>
      <c r="AB139" t="str">
        <f>""</f>
        <v/>
      </c>
      <c r="AC139">
        <v>0</v>
      </c>
      <c r="AD139" t="str">
        <f>""</f>
        <v/>
      </c>
      <c r="AE139">
        <v>0</v>
      </c>
      <c r="AF139" t="str">
        <f>""</f>
        <v/>
      </c>
      <c r="AG139">
        <v>0</v>
      </c>
      <c r="AH139" t="str">
        <f>""</f>
        <v/>
      </c>
      <c r="AI139">
        <v>0</v>
      </c>
      <c r="AJ139" t="str">
        <f>""</f>
        <v/>
      </c>
      <c r="AK139">
        <v>0</v>
      </c>
      <c r="AL139" t="str">
        <f>""</f>
        <v/>
      </c>
      <c r="AM139">
        <v>0</v>
      </c>
      <c r="AN139" t="str">
        <f>""</f>
        <v/>
      </c>
      <c r="AO139">
        <v>0</v>
      </c>
      <c r="AP139" t="str">
        <f>""</f>
        <v/>
      </c>
      <c r="AQ139">
        <v>0</v>
      </c>
      <c r="AR139" t="str">
        <f>""</f>
        <v/>
      </c>
      <c r="AS139" t="s">
        <v>56</v>
      </c>
      <c r="AT139" t="s">
        <v>57</v>
      </c>
      <c r="AU139">
        <v>0</v>
      </c>
      <c r="AV139" t="str">
        <f>""</f>
        <v/>
      </c>
      <c r="AW139">
        <v>2016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</row>
    <row r="140" spans="1:55" x14ac:dyDescent="0.2">
      <c r="A140">
        <v>1328300920</v>
      </c>
      <c r="B140" t="s">
        <v>206</v>
      </c>
      <c r="C140" s="2">
        <v>-50646</v>
      </c>
      <c r="D140">
        <v>0</v>
      </c>
      <c r="E140">
        <v>0</v>
      </c>
      <c r="F140">
        <v>0</v>
      </c>
      <c r="G140" s="1">
        <v>-50646</v>
      </c>
      <c r="H140">
        <v>0</v>
      </c>
      <c r="I140" s="2">
        <v>-304000</v>
      </c>
      <c r="J140" s="4">
        <f>COUNTIF(גיליון2!A:A,'2016'!A140)</f>
        <v>1</v>
      </c>
      <c r="K140">
        <v>0</v>
      </c>
      <c r="L140">
        <v>0</v>
      </c>
      <c r="M140">
        <v>0</v>
      </c>
      <c r="N140" s="1">
        <v>-304000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331</v>
      </c>
      <c r="X140" t="s">
        <v>205</v>
      </c>
      <c r="Y140">
        <v>0</v>
      </c>
      <c r="Z140" t="str">
        <f>""</f>
        <v/>
      </c>
      <c r="AA140">
        <v>0</v>
      </c>
      <c r="AB140" t="str">
        <f>""</f>
        <v/>
      </c>
      <c r="AC140">
        <v>0</v>
      </c>
      <c r="AD140" t="str">
        <f>""</f>
        <v/>
      </c>
      <c r="AE140">
        <v>0</v>
      </c>
      <c r="AF140" t="str">
        <f>""</f>
        <v/>
      </c>
      <c r="AG140">
        <v>0</v>
      </c>
      <c r="AH140" t="str">
        <f>""</f>
        <v/>
      </c>
      <c r="AI140">
        <v>0</v>
      </c>
      <c r="AJ140" t="str">
        <f>""</f>
        <v/>
      </c>
      <c r="AK140">
        <v>0</v>
      </c>
      <c r="AL140" t="str">
        <f>""</f>
        <v/>
      </c>
      <c r="AM140">
        <v>0</v>
      </c>
      <c r="AN140" t="str">
        <f>""</f>
        <v/>
      </c>
      <c r="AO140">
        <v>0</v>
      </c>
      <c r="AP140" t="str">
        <f>""</f>
        <v/>
      </c>
      <c r="AQ140">
        <v>0</v>
      </c>
      <c r="AR140" t="str">
        <f>""</f>
        <v/>
      </c>
      <c r="AS140" t="s">
        <v>56</v>
      </c>
      <c r="AT140" t="s">
        <v>57</v>
      </c>
      <c r="AU140">
        <v>0</v>
      </c>
      <c r="AV140" t="str">
        <f>""</f>
        <v/>
      </c>
      <c r="AW140">
        <v>2016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</row>
    <row r="141" spans="1:55" x14ac:dyDescent="0.2">
      <c r="A141">
        <v>1329300290</v>
      </c>
      <c r="B141" t="s">
        <v>207</v>
      </c>
      <c r="C141" s="2">
        <v>-24990</v>
      </c>
      <c r="D141" s="1">
        <v>-5800</v>
      </c>
      <c r="E141">
        <v>0</v>
      </c>
      <c r="F141" s="1">
        <v>-5800</v>
      </c>
      <c r="G141" s="1">
        <v>-19190</v>
      </c>
      <c r="H141">
        <v>23.2</v>
      </c>
      <c r="I141" s="2">
        <v>-150000</v>
      </c>
      <c r="J141" s="4">
        <f>COUNTIF(גיליון2!A:A,'2016'!A141)</f>
        <v>1</v>
      </c>
      <c r="K141" s="1">
        <v>-5800</v>
      </c>
      <c r="L141">
        <v>0</v>
      </c>
      <c r="M141" s="1">
        <v>-5800</v>
      </c>
      <c r="N141" s="1">
        <v>-144200</v>
      </c>
      <c r="O141">
        <v>3.86</v>
      </c>
      <c r="P141">
        <v>0</v>
      </c>
      <c r="Q141">
        <v>0</v>
      </c>
      <c r="R141">
        <v>0</v>
      </c>
      <c r="S141">
        <v>0</v>
      </c>
      <c r="T141" s="1">
        <v>5800</v>
      </c>
      <c r="U141">
        <v>0</v>
      </c>
      <c r="V141" s="1">
        <v>5800</v>
      </c>
      <c r="W141">
        <v>341</v>
      </c>
      <c r="X141" t="s">
        <v>208</v>
      </c>
      <c r="Y141">
        <v>0</v>
      </c>
      <c r="Z141" t="str">
        <f>""</f>
        <v/>
      </c>
      <c r="AA141">
        <v>0</v>
      </c>
      <c r="AB141" t="str">
        <f>""</f>
        <v/>
      </c>
      <c r="AC141">
        <v>0</v>
      </c>
      <c r="AD141" t="str">
        <f>""</f>
        <v/>
      </c>
      <c r="AE141">
        <v>0</v>
      </c>
      <c r="AF141" t="str">
        <f>""</f>
        <v/>
      </c>
      <c r="AG141">
        <v>0</v>
      </c>
      <c r="AH141" t="str">
        <f>""</f>
        <v/>
      </c>
      <c r="AI141">
        <v>0</v>
      </c>
      <c r="AJ141" t="str">
        <f>""</f>
        <v/>
      </c>
      <c r="AK141">
        <v>0</v>
      </c>
      <c r="AL141" t="str">
        <f>""</f>
        <v/>
      </c>
      <c r="AM141">
        <v>0</v>
      </c>
      <c r="AN141" t="str">
        <f>""</f>
        <v/>
      </c>
      <c r="AO141">
        <v>0</v>
      </c>
      <c r="AP141" t="str">
        <f>""</f>
        <v/>
      </c>
      <c r="AQ141">
        <v>0</v>
      </c>
      <c r="AR141" t="str">
        <f>""</f>
        <v/>
      </c>
      <c r="AS141" t="s">
        <v>56</v>
      </c>
      <c r="AT141" t="s">
        <v>57</v>
      </c>
      <c r="AU141">
        <v>0</v>
      </c>
      <c r="AV141" t="str">
        <f>""</f>
        <v/>
      </c>
      <c r="AW141">
        <v>2016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</row>
    <row r="142" spans="1:55" x14ac:dyDescent="0.2">
      <c r="A142">
        <v>1329300920</v>
      </c>
      <c r="B142" t="s">
        <v>209</v>
      </c>
      <c r="C142" s="2">
        <v>-24990</v>
      </c>
      <c r="D142">
        <v>0</v>
      </c>
      <c r="E142">
        <v>0</v>
      </c>
      <c r="F142">
        <v>0</v>
      </c>
      <c r="G142" s="1">
        <v>-24990</v>
      </c>
      <c r="H142">
        <v>0</v>
      </c>
      <c r="I142" s="2">
        <v>-150000</v>
      </c>
      <c r="J142" s="4">
        <f>COUNTIF(גיליון2!A:A,'2016'!A142)</f>
        <v>1</v>
      </c>
      <c r="K142">
        <v>0</v>
      </c>
      <c r="L142">
        <v>0</v>
      </c>
      <c r="M142">
        <v>0</v>
      </c>
      <c r="N142" s="1">
        <v>-150000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341</v>
      </c>
      <c r="X142" t="s">
        <v>208</v>
      </c>
      <c r="Y142">
        <v>0</v>
      </c>
      <c r="Z142" t="str">
        <f>""</f>
        <v/>
      </c>
      <c r="AA142">
        <v>0</v>
      </c>
      <c r="AB142" t="str">
        <f>""</f>
        <v/>
      </c>
      <c r="AC142">
        <v>0</v>
      </c>
      <c r="AD142" t="str">
        <f>""</f>
        <v/>
      </c>
      <c r="AE142">
        <v>0</v>
      </c>
      <c r="AF142" t="str">
        <f>""</f>
        <v/>
      </c>
      <c r="AG142">
        <v>0</v>
      </c>
      <c r="AH142" t="str">
        <f>""</f>
        <v/>
      </c>
      <c r="AI142">
        <v>0</v>
      </c>
      <c r="AJ142" t="str">
        <f>""</f>
        <v/>
      </c>
      <c r="AK142">
        <v>0</v>
      </c>
      <c r="AL142" t="str">
        <f>""</f>
        <v/>
      </c>
      <c r="AM142">
        <v>0</v>
      </c>
      <c r="AN142" t="str">
        <f>""</f>
        <v/>
      </c>
      <c r="AO142">
        <v>0</v>
      </c>
      <c r="AP142" t="str">
        <f>""</f>
        <v/>
      </c>
      <c r="AQ142">
        <v>0</v>
      </c>
      <c r="AR142" t="str">
        <f>""</f>
        <v/>
      </c>
      <c r="AS142" t="s">
        <v>56</v>
      </c>
      <c r="AT142" t="s">
        <v>57</v>
      </c>
      <c r="AU142">
        <v>0</v>
      </c>
      <c r="AV142" t="str">
        <f>""</f>
        <v/>
      </c>
      <c r="AW142">
        <v>2016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</row>
    <row r="143" spans="1:55" x14ac:dyDescent="0.2">
      <c r="A143">
        <v>1329310920</v>
      </c>
      <c r="B143" t="s">
        <v>210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 s="4">
        <f>COUNTIF(גיליון2!A:A,'2016'!A143)</f>
        <v>1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t="str">
        <f>""</f>
        <v/>
      </c>
      <c r="Y143">
        <v>0</v>
      </c>
      <c r="Z143" t="str">
        <f>""</f>
        <v/>
      </c>
      <c r="AA143">
        <v>0</v>
      </c>
      <c r="AB143" t="str">
        <f>""</f>
        <v/>
      </c>
      <c r="AC143">
        <v>0</v>
      </c>
      <c r="AD143" t="str">
        <f>""</f>
        <v/>
      </c>
      <c r="AE143">
        <v>0</v>
      </c>
      <c r="AF143" t="str">
        <f>""</f>
        <v/>
      </c>
      <c r="AG143">
        <v>0</v>
      </c>
      <c r="AH143" t="str">
        <f>""</f>
        <v/>
      </c>
      <c r="AI143">
        <v>0</v>
      </c>
      <c r="AJ143" t="str">
        <f>""</f>
        <v/>
      </c>
      <c r="AK143">
        <v>0</v>
      </c>
      <c r="AL143" t="str">
        <f>""</f>
        <v/>
      </c>
      <c r="AM143">
        <v>0</v>
      </c>
      <c r="AN143" t="str">
        <f>""</f>
        <v/>
      </c>
      <c r="AO143">
        <v>0</v>
      </c>
      <c r="AP143" t="str">
        <f>""</f>
        <v/>
      </c>
      <c r="AQ143">
        <v>0</v>
      </c>
      <c r="AR143" t="str">
        <f>""</f>
        <v/>
      </c>
      <c r="AS143" t="s">
        <v>56</v>
      </c>
      <c r="AT143" t="s">
        <v>57</v>
      </c>
      <c r="AU143">
        <v>0</v>
      </c>
      <c r="AV143" t="str">
        <f>""</f>
        <v/>
      </c>
      <c r="AW143">
        <v>2016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</row>
    <row r="144" spans="1:55" x14ac:dyDescent="0.2">
      <c r="A144">
        <v>1330000990</v>
      </c>
      <c r="B144" t="s">
        <v>211</v>
      </c>
      <c r="C144" s="2">
        <v>-12662</v>
      </c>
      <c r="D144">
        <v>0</v>
      </c>
      <c r="E144">
        <v>0</v>
      </c>
      <c r="F144">
        <v>0</v>
      </c>
      <c r="G144" s="1">
        <v>-12662</v>
      </c>
      <c r="H144">
        <v>0</v>
      </c>
      <c r="I144" s="2">
        <v>-76000</v>
      </c>
      <c r="J144" s="4">
        <f>COUNTIF(גיליון2!A:A,'2016'!A144)</f>
        <v>1</v>
      </c>
      <c r="K144">
        <v>0</v>
      </c>
      <c r="L144">
        <v>0</v>
      </c>
      <c r="M144">
        <v>0</v>
      </c>
      <c r="N144" s="1">
        <v>-76000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t="str">
        <f>""</f>
        <v/>
      </c>
      <c r="Y144">
        <v>0</v>
      </c>
      <c r="Z144" t="str">
        <f>""</f>
        <v/>
      </c>
      <c r="AA144">
        <v>0</v>
      </c>
      <c r="AB144" t="str">
        <f>""</f>
        <v/>
      </c>
      <c r="AC144">
        <v>0</v>
      </c>
      <c r="AD144" t="str">
        <f>""</f>
        <v/>
      </c>
      <c r="AE144">
        <v>0</v>
      </c>
      <c r="AF144" t="str">
        <f>""</f>
        <v/>
      </c>
      <c r="AG144">
        <v>0</v>
      </c>
      <c r="AH144" t="str">
        <f>""</f>
        <v/>
      </c>
      <c r="AI144">
        <v>0</v>
      </c>
      <c r="AJ144" t="str">
        <f>""</f>
        <v/>
      </c>
      <c r="AK144">
        <v>0</v>
      </c>
      <c r="AL144" t="str">
        <f>""</f>
        <v/>
      </c>
      <c r="AM144">
        <v>0</v>
      </c>
      <c r="AN144" t="str">
        <f>""</f>
        <v/>
      </c>
      <c r="AO144">
        <v>0</v>
      </c>
      <c r="AP144" t="str">
        <f>""</f>
        <v/>
      </c>
      <c r="AQ144">
        <v>0</v>
      </c>
      <c r="AR144" t="str">
        <f>""</f>
        <v/>
      </c>
      <c r="AS144" t="s">
        <v>56</v>
      </c>
      <c r="AT144" t="s">
        <v>57</v>
      </c>
      <c r="AU144">
        <v>0</v>
      </c>
      <c r="AV144" t="str">
        <f>""</f>
        <v/>
      </c>
      <c r="AW144">
        <v>2016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</row>
    <row r="145" spans="1:55" x14ac:dyDescent="0.2">
      <c r="A145">
        <v>1334000940</v>
      </c>
      <c r="B145" t="s">
        <v>212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 s="4">
        <f>COUNTIF(גיליון2!A:A,'2016'!A145)</f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t="str">
        <f>""</f>
        <v/>
      </c>
      <c r="Y145">
        <v>0</v>
      </c>
      <c r="Z145" t="str">
        <f>""</f>
        <v/>
      </c>
      <c r="AA145">
        <v>0</v>
      </c>
      <c r="AB145" t="str">
        <f>""</f>
        <v/>
      </c>
      <c r="AC145">
        <v>0</v>
      </c>
      <c r="AD145" t="str">
        <f>""</f>
        <v/>
      </c>
      <c r="AE145">
        <v>0</v>
      </c>
      <c r="AF145" t="str">
        <f>""</f>
        <v/>
      </c>
      <c r="AG145">
        <v>0</v>
      </c>
      <c r="AH145" t="str">
        <f>""</f>
        <v/>
      </c>
      <c r="AI145">
        <v>0</v>
      </c>
      <c r="AJ145" t="str">
        <f>""</f>
        <v/>
      </c>
      <c r="AK145">
        <v>0</v>
      </c>
      <c r="AL145" t="str">
        <f>""</f>
        <v/>
      </c>
      <c r="AM145">
        <v>0</v>
      </c>
      <c r="AN145" t="str">
        <f>""</f>
        <v/>
      </c>
      <c r="AO145">
        <v>0</v>
      </c>
      <c r="AP145" t="str">
        <f>""</f>
        <v/>
      </c>
      <c r="AQ145">
        <v>0</v>
      </c>
      <c r="AR145" t="str">
        <f>""</f>
        <v/>
      </c>
      <c r="AS145" t="s">
        <v>56</v>
      </c>
      <c r="AT145" t="s">
        <v>57</v>
      </c>
      <c r="AU145">
        <v>0</v>
      </c>
      <c r="AV145" t="str">
        <f>""</f>
        <v/>
      </c>
      <c r="AW145">
        <v>2016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</row>
    <row r="146" spans="1:55" x14ac:dyDescent="0.2">
      <c r="A146">
        <v>1334000990</v>
      </c>
      <c r="B146" t="s">
        <v>213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 s="4">
        <f>COUNTIF(גיליון2!A:A,'2016'!A146)</f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t="str">
        <f>""</f>
        <v/>
      </c>
      <c r="Y146">
        <v>0</v>
      </c>
      <c r="Z146" t="str">
        <f>""</f>
        <v/>
      </c>
      <c r="AA146">
        <v>0</v>
      </c>
      <c r="AB146" t="str">
        <f>""</f>
        <v/>
      </c>
      <c r="AC146">
        <v>0</v>
      </c>
      <c r="AD146" t="str">
        <f>""</f>
        <v/>
      </c>
      <c r="AE146">
        <v>0</v>
      </c>
      <c r="AF146" t="str">
        <f>""</f>
        <v/>
      </c>
      <c r="AG146">
        <v>0</v>
      </c>
      <c r="AH146" t="str">
        <f>""</f>
        <v/>
      </c>
      <c r="AI146">
        <v>0</v>
      </c>
      <c r="AJ146" t="str">
        <f>""</f>
        <v/>
      </c>
      <c r="AK146">
        <v>0</v>
      </c>
      <c r="AL146" t="str">
        <f>""</f>
        <v/>
      </c>
      <c r="AM146">
        <v>0</v>
      </c>
      <c r="AN146" t="str">
        <f>""</f>
        <v/>
      </c>
      <c r="AO146">
        <v>0</v>
      </c>
      <c r="AP146" t="str">
        <f>""</f>
        <v/>
      </c>
      <c r="AQ146">
        <v>0</v>
      </c>
      <c r="AR146" t="str">
        <f>""</f>
        <v/>
      </c>
      <c r="AS146" t="s">
        <v>56</v>
      </c>
      <c r="AT146" t="s">
        <v>57</v>
      </c>
      <c r="AU146">
        <v>0</v>
      </c>
      <c r="AV146" t="str">
        <f>""</f>
        <v/>
      </c>
      <c r="AW146">
        <v>2016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</row>
    <row r="147" spans="1:55" x14ac:dyDescent="0.2">
      <c r="A147">
        <v>1341000930</v>
      </c>
      <c r="B147" t="s">
        <v>214</v>
      </c>
      <c r="C147" s="2">
        <v>-399840</v>
      </c>
      <c r="D147">
        <v>0</v>
      </c>
      <c r="E147">
        <v>0</v>
      </c>
      <c r="F147">
        <v>0</v>
      </c>
      <c r="G147" s="1">
        <v>-399840</v>
      </c>
      <c r="H147">
        <v>0</v>
      </c>
      <c r="I147" s="2">
        <v>-2400000</v>
      </c>
      <c r="J147" s="4">
        <f>COUNTIF(גיליון2!A:A,'2016'!A147)</f>
        <v>1</v>
      </c>
      <c r="K147">
        <v>0</v>
      </c>
      <c r="L147">
        <v>0</v>
      </c>
      <c r="M147">
        <v>0</v>
      </c>
      <c r="N147" s="1">
        <v>-2400000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421</v>
      </c>
      <c r="X147" t="s">
        <v>215</v>
      </c>
      <c r="Y147">
        <v>0</v>
      </c>
      <c r="Z147" t="str">
        <f>""</f>
        <v/>
      </c>
      <c r="AA147">
        <v>0</v>
      </c>
      <c r="AB147" t="str">
        <f>""</f>
        <v/>
      </c>
      <c r="AC147">
        <v>0</v>
      </c>
      <c r="AD147" t="str">
        <f>""</f>
        <v/>
      </c>
      <c r="AE147">
        <v>0</v>
      </c>
      <c r="AF147" t="str">
        <f>""</f>
        <v/>
      </c>
      <c r="AG147">
        <v>0</v>
      </c>
      <c r="AH147" t="str">
        <f>""</f>
        <v/>
      </c>
      <c r="AI147">
        <v>0</v>
      </c>
      <c r="AJ147" t="str">
        <f>""</f>
        <v/>
      </c>
      <c r="AK147">
        <v>0</v>
      </c>
      <c r="AL147" t="str">
        <f>""</f>
        <v/>
      </c>
      <c r="AM147">
        <v>0</v>
      </c>
      <c r="AN147" t="str">
        <f>""</f>
        <v/>
      </c>
      <c r="AO147">
        <v>0</v>
      </c>
      <c r="AP147" t="str">
        <f>""</f>
        <v/>
      </c>
      <c r="AQ147">
        <v>0</v>
      </c>
      <c r="AR147" t="str">
        <f>""</f>
        <v/>
      </c>
      <c r="AS147" t="s">
        <v>56</v>
      </c>
      <c r="AT147" t="s">
        <v>57</v>
      </c>
      <c r="AU147">
        <v>0</v>
      </c>
      <c r="AV147" t="str">
        <f>""</f>
        <v/>
      </c>
      <c r="AW147">
        <v>2016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</row>
    <row r="148" spans="1:55" x14ac:dyDescent="0.2">
      <c r="A148">
        <v>1341001930</v>
      </c>
      <c r="B148" t="s">
        <v>216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 s="4">
        <f>COUNTIF(גיליון2!A:A,'2016'!A148)</f>
        <v>1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t="str">
        <f>""</f>
        <v/>
      </c>
      <c r="Y148">
        <v>0</v>
      </c>
      <c r="Z148" t="str">
        <f>""</f>
        <v/>
      </c>
      <c r="AA148">
        <v>0</v>
      </c>
      <c r="AB148" t="str">
        <f>""</f>
        <v/>
      </c>
      <c r="AC148">
        <v>0</v>
      </c>
      <c r="AD148" t="str">
        <f>""</f>
        <v/>
      </c>
      <c r="AE148">
        <v>0</v>
      </c>
      <c r="AF148" t="str">
        <f>""</f>
        <v/>
      </c>
      <c r="AG148">
        <v>0</v>
      </c>
      <c r="AH148" t="str">
        <f>""</f>
        <v/>
      </c>
      <c r="AI148">
        <v>0</v>
      </c>
      <c r="AJ148" t="str">
        <f>""</f>
        <v/>
      </c>
      <c r="AK148">
        <v>0</v>
      </c>
      <c r="AL148" t="str">
        <f>""</f>
        <v/>
      </c>
      <c r="AM148">
        <v>0</v>
      </c>
      <c r="AN148" t="str">
        <f>""</f>
        <v/>
      </c>
      <c r="AO148">
        <v>0</v>
      </c>
      <c r="AP148" t="str">
        <f>""</f>
        <v/>
      </c>
      <c r="AQ148">
        <v>0</v>
      </c>
      <c r="AR148" t="str">
        <f>""</f>
        <v/>
      </c>
      <c r="AS148" t="s">
        <v>56</v>
      </c>
      <c r="AT148" t="s">
        <v>57</v>
      </c>
      <c r="AU148">
        <v>0</v>
      </c>
      <c r="AV148" t="str">
        <f>""</f>
        <v/>
      </c>
      <c r="AW148">
        <v>2016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</row>
    <row r="149" spans="1:55" x14ac:dyDescent="0.2">
      <c r="A149">
        <v>1342200220</v>
      </c>
      <c r="B149" t="s">
        <v>217</v>
      </c>
      <c r="C149" s="2">
        <v>-2166</v>
      </c>
      <c r="D149" s="1">
        <v>-1560</v>
      </c>
      <c r="E149">
        <v>0</v>
      </c>
      <c r="F149" s="1">
        <v>-1560</v>
      </c>
      <c r="G149">
        <v>-606</v>
      </c>
      <c r="H149">
        <v>72.02</v>
      </c>
      <c r="I149" s="2">
        <v>-13000</v>
      </c>
      <c r="J149" s="4">
        <f>COUNTIF(גיליון2!A:A,'2016'!A149)</f>
        <v>1</v>
      </c>
      <c r="K149" s="1">
        <v>-1560</v>
      </c>
      <c r="L149">
        <v>0</v>
      </c>
      <c r="M149" s="1">
        <v>-1560</v>
      </c>
      <c r="N149" s="1">
        <v>-11440</v>
      </c>
      <c r="O149">
        <v>12</v>
      </c>
      <c r="P149">
        <v>0</v>
      </c>
      <c r="Q149">
        <v>0</v>
      </c>
      <c r="R149">
        <v>0</v>
      </c>
      <c r="S149">
        <v>0</v>
      </c>
      <c r="T149" s="1">
        <v>1560</v>
      </c>
      <c r="U149">
        <v>0</v>
      </c>
      <c r="V149" s="1">
        <v>1560</v>
      </c>
      <c r="W149">
        <v>0</v>
      </c>
      <c r="X149" t="str">
        <f>""</f>
        <v/>
      </c>
      <c r="Y149">
        <v>0</v>
      </c>
      <c r="Z149" t="str">
        <f>""</f>
        <v/>
      </c>
      <c r="AA149">
        <v>0</v>
      </c>
      <c r="AB149" t="str">
        <f>""</f>
        <v/>
      </c>
      <c r="AC149">
        <v>0</v>
      </c>
      <c r="AD149" t="str">
        <f>""</f>
        <v/>
      </c>
      <c r="AE149">
        <v>0</v>
      </c>
      <c r="AF149" t="str">
        <f>""</f>
        <v/>
      </c>
      <c r="AG149">
        <v>0</v>
      </c>
      <c r="AH149" t="str">
        <f>""</f>
        <v/>
      </c>
      <c r="AI149">
        <v>0</v>
      </c>
      <c r="AJ149" t="str">
        <f>""</f>
        <v/>
      </c>
      <c r="AK149">
        <v>0</v>
      </c>
      <c r="AL149" t="str">
        <f>""</f>
        <v/>
      </c>
      <c r="AM149">
        <v>0</v>
      </c>
      <c r="AN149" t="str">
        <f>""</f>
        <v/>
      </c>
      <c r="AO149">
        <v>0</v>
      </c>
      <c r="AP149" t="str">
        <f>""</f>
        <v/>
      </c>
      <c r="AQ149">
        <v>0</v>
      </c>
      <c r="AR149" t="str">
        <f>""</f>
        <v/>
      </c>
      <c r="AS149" t="s">
        <v>56</v>
      </c>
      <c r="AT149" t="s">
        <v>57</v>
      </c>
      <c r="AU149">
        <v>0</v>
      </c>
      <c r="AV149" t="str">
        <f>""</f>
        <v/>
      </c>
      <c r="AW149">
        <v>2016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</row>
    <row r="150" spans="1:55" x14ac:dyDescent="0.2">
      <c r="A150">
        <v>1342200930</v>
      </c>
      <c r="B150" t="s">
        <v>218</v>
      </c>
      <c r="C150" s="2">
        <v>-20826</v>
      </c>
      <c r="D150">
        <v>0</v>
      </c>
      <c r="E150">
        <v>0</v>
      </c>
      <c r="F150">
        <v>0</v>
      </c>
      <c r="G150" s="1">
        <v>-20826</v>
      </c>
      <c r="H150">
        <v>0</v>
      </c>
      <c r="I150" s="2">
        <v>-125000</v>
      </c>
      <c r="J150" s="4">
        <f>COUNTIF(גיליון2!A:A,'2016'!A150)</f>
        <v>1</v>
      </c>
      <c r="K150">
        <v>0</v>
      </c>
      <c r="L150">
        <v>0</v>
      </c>
      <c r="M150">
        <v>0</v>
      </c>
      <c r="N150" s="1">
        <v>-125000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421</v>
      </c>
      <c r="X150" t="s">
        <v>215</v>
      </c>
      <c r="Y150">
        <v>0</v>
      </c>
      <c r="Z150" t="str">
        <f>""</f>
        <v/>
      </c>
      <c r="AA150">
        <v>0</v>
      </c>
      <c r="AB150" t="str">
        <f>""</f>
        <v/>
      </c>
      <c r="AC150">
        <v>0</v>
      </c>
      <c r="AD150" t="str">
        <f>""</f>
        <v/>
      </c>
      <c r="AE150">
        <v>0</v>
      </c>
      <c r="AF150" t="str">
        <f>""</f>
        <v/>
      </c>
      <c r="AG150">
        <v>0</v>
      </c>
      <c r="AH150" t="str">
        <f>""</f>
        <v/>
      </c>
      <c r="AI150">
        <v>0</v>
      </c>
      <c r="AJ150" t="str">
        <f>""</f>
        <v/>
      </c>
      <c r="AK150">
        <v>0</v>
      </c>
      <c r="AL150" t="str">
        <f>""</f>
        <v/>
      </c>
      <c r="AM150">
        <v>0</v>
      </c>
      <c r="AN150" t="str">
        <f>""</f>
        <v/>
      </c>
      <c r="AO150">
        <v>0</v>
      </c>
      <c r="AP150" t="str">
        <f>""</f>
        <v/>
      </c>
      <c r="AQ150">
        <v>0</v>
      </c>
      <c r="AR150" t="str">
        <f>""</f>
        <v/>
      </c>
      <c r="AS150" t="s">
        <v>56</v>
      </c>
      <c r="AT150" t="s">
        <v>57</v>
      </c>
      <c r="AU150">
        <v>0</v>
      </c>
      <c r="AV150" t="str">
        <f>""</f>
        <v/>
      </c>
      <c r="AW150">
        <v>2016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</row>
    <row r="151" spans="1:55" x14ac:dyDescent="0.2">
      <c r="A151">
        <v>1342300220</v>
      </c>
      <c r="B151" t="s">
        <v>219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 s="4">
        <f>COUNTIF(גיליון2!A:A,'2016'!A151)</f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421</v>
      </c>
      <c r="X151" t="s">
        <v>215</v>
      </c>
      <c r="Y151">
        <v>0</v>
      </c>
      <c r="Z151" t="str">
        <f>""</f>
        <v/>
      </c>
      <c r="AA151">
        <v>0</v>
      </c>
      <c r="AB151" t="str">
        <f>""</f>
        <v/>
      </c>
      <c r="AC151">
        <v>0</v>
      </c>
      <c r="AD151" t="str">
        <f>""</f>
        <v/>
      </c>
      <c r="AE151">
        <v>0</v>
      </c>
      <c r="AF151" t="str">
        <f>""</f>
        <v/>
      </c>
      <c r="AG151">
        <v>0</v>
      </c>
      <c r="AH151" t="str">
        <f>""</f>
        <v/>
      </c>
      <c r="AI151">
        <v>0</v>
      </c>
      <c r="AJ151" t="str">
        <f>""</f>
        <v/>
      </c>
      <c r="AK151">
        <v>0</v>
      </c>
      <c r="AL151" t="str">
        <f>""</f>
        <v/>
      </c>
      <c r="AM151">
        <v>0</v>
      </c>
      <c r="AN151" t="str">
        <f>""</f>
        <v/>
      </c>
      <c r="AO151">
        <v>0</v>
      </c>
      <c r="AP151" t="str">
        <f>""</f>
        <v/>
      </c>
      <c r="AQ151">
        <v>0</v>
      </c>
      <c r="AR151" t="str">
        <f>""</f>
        <v/>
      </c>
      <c r="AS151" t="s">
        <v>56</v>
      </c>
      <c r="AT151" t="s">
        <v>57</v>
      </c>
      <c r="AU151">
        <v>0</v>
      </c>
      <c r="AV151" t="str">
        <f>""</f>
        <v/>
      </c>
      <c r="AW151">
        <v>2016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</row>
    <row r="152" spans="1:55" x14ac:dyDescent="0.2">
      <c r="A152">
        <v>1342400930</v>
      </c>
      <c r="B152" t="s">
        <v>220</v>
      </c>
      <c r="C152" s="2">
        <v>-6498</v>
      </c>
      <c r="D152">
        <v>0</v>
      </c>
      <c r="E152">
        <v>0</v>
      </c>
      <c r="F152">
        <v>0</v>
      </c>
      <c r="G152" s="1">
        <v>-6498</v>
      </c>
      <c r="H152">
        <v>0</v>
      </c>
      <c r="I152" s="2">
        <v>-39000</v>
      </c>
      <c r="J152" s="4">
        <f>COUNTIF(גיליון2!A:A,'2016'!A152)</f>
        <v>1</v>
      </c>
      <c r="K152">
        <v>0</v>
      </c>
      <c r="L152">
        <v>0</v>
      </c>
      <c r="M152">
        <v>0</v>
      </c>
      <c r="N152" s="1">
        <v>-39000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421</v>
      </c>
      <c r="X152" t="s">
        <v>215</v>
      </c>
      <c r="Y152">
        <v>0</v>
      </c>
      <c r="Z152" t="str">
        <f>""</f>
        <v/>
      </c>
      <c r="AA152">
        <v>0</v>
      </c>
      <c r="AB152" t="str">
        <f>""</f>
        <v/>
      </c>
      <c r="AC152">
        <v>0</v>
      </c>
      <c r="AD152" t="str">
        <f>""</f>
        <v/>
      </c>
      <c r="AE152">
        <v>0</v>
      </c>
      <c r="AF152" t="str">
        <f>""</f>
        <v/>
      </c>
      <c r="AG152">
        <v>0</v>
      </c>
      <c r="AH152" t="str">
        <f>""</f>
        <v/>
      </c>
      <c r="AI152">
        <v>0</v>
      </c>
      <c r="AJ152" t="str">
        <f>""</f>
        <v/>
      </c>
      <c r="AK152">
        <v>0</v>
      </c>
      <c r="AL152" t="str">
        <f>""</f>
        <v/>
      </c>
      <c r="AM152">
        <v>0</v>
      </c>
      <c r="AN152" t="str">
        <f>""</f>
        <v/>
      </c>
      <c r="AO152">
        <v>0</v>
      </c>
      <c r="AP152" t="str">
        <f>""</f>
        <v/>
      </c>
      <c r="AQ152">
        <v>0</v>
      </c>
      <c r="AR152" t="str">
        <f>""</f>
        <v/>
      </c>
      <c r="AS152" t="s">
        <v>56</v>
      </c>
      <c r="AT152" t="s">
        <v>57</v>
      </c>
      <c r="AU152">
        <v>0</v>
      </c>
      <c r="AV152" t="str">
        <f>""</f>
        <v/>
      </c>
      <c r="AW152">
        <v>2016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</row>
    <row r="153" spans="1:55" x14ac:dyDescent="0.2">
      <c r="A153">
        <v>1343500420</v>
      </c>
      <c r="B153" t="s">
        <v>221</v>
      </c>
      <c r="C153" s="2">
        <v>-1666</v>
      </c>
      <c r="D153">
        <v>-443</v>
      </c>
      <c r="E153">
        <v>0</v>
      </c>
      <c r="F153">
        <v>-443</v>
      </c>
      <c r="G153" s="1">
        <v>-1223</v>
      </c>
      <c r="H153">
        <v>26.59</v>
      </c>
      <c r="I153" s="2">
        <v>-10000</v>
      </c>
      <c r="J153" s="4">
        <f>COUNTIF(גיליון2!A:A,'2016'!A153)</f>
        <v>1</v>
      </c>
      <c r="K153">
        <v>-443</v>
      </c>
      <c r="L153">
        <v>0</v>
      </c>
      <c r="M153">
        <v>-443</v>
      </c>
      <c r="N153" s="1">
        <v>-9557</v>
      </c>
      <c r="O153">
        <v>4.43</v>
      </c>
      <c r="P153">
        <v>0</v>
      </c>
      <c r="Q153">
        <v>0</v>
      </c>
      <c r="R153">
        <v>0</v>
      </c>
      <c r="S153">
        <v>0</v>
      </c>
      <c r="T153">
        <v>443</v>
      </c>
      <c r="U153">
        <v>0</v>
      </c>
      <c r="V153">
        <v>443</v>
      </c>
      <c r="W153">
        <v>421</v>
      </c>
      <c r="X153" t="s">
        <v>215</v>
      </c>
      <c r="Y153">
        <v>0</v>
      </c>
      <c r="Z153" t="str">
        <f>""</f>
        <v/>
      </c>
      <c r="AA153">
        <v>0</v>
      </c>
      <c r="AB153" t="str">
        <f>""</f>
        <v/>
      </c>
      <c r="AC153">
        <v>0</v>
      </c>
      <c r="AD153" t="str">
        <f>""</f>
        <v/>
      </c>
      <c r="AE153">
        <v>0</v>
      </c>
      <c r="AF153" t="str">
        <f>""</f>
        <v/>
      </c>
      <c r="AG153">
        <v>0</v>
      </c>
      <c r="AH153" t="str">
        <f>""</f>
        <v/>
      </c>
      <c r="AI153">
        <v>0</v>
      </c>
      <c r="AJ153" t="str">
        <f>""</f>
        <v/>
      </c>
      <c r="AK153">
        <v>0</v>
      </c>
      <c r="AL153" t="str">
        <f>""</f>
        <v/>
      </c>
      <c r="AM153">
        <v>0</v>
      </c>
      <c r="AN153" t="str">
        <f>""</f>
        <v/>
      </c>
      <c r="AO153">
        <v>0</v>
      </c>
      <c r="AP153" t="str">
        <f>""</f>
        <v/>
      </c>
      <c r="AQ153">
        <v>0</v>
      </c>
      <c r="AR153" t="str">
        <f>""</f>
        <v/>
      </c>
      <c r="AS153" t="s">
        <v>56</v>
      </c>
      <c r="AT153" t="s">
        <v>57</v>
      </c>
      <c r="AU153">
        <v>0</v>
      </c>
      <c r="AV153" t="str">
        <f>""</f>
        <v/>
      </c>
      <c r="AW153">
        <v>2016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</row>
    <row r="154" spans="1:55" x14ac:dyDescent="0.2">
      <c r="A154">
        <v>1343500930</v>
      </c>
      <c r="B154" t="s">
        <v>222</v>
      </c>
      <c r="C154" s="2">
        <v>-166600</v>
      </c>
      <c r="D154">
        <v>0</v>
      </c>
      <c r="E154">
        <v>0</v>
      </c>
      <c r="F154">
        <v>0</v>
      </c>
      <c r="G154" s="1">
        <v>-166600</v>
      </c>
      <c r="H154">
        <v>0</v>
      </c>
      <c r="I154" s="2">
        <v>-1000000</v>
      </c>
      <c r="J154" s="4">
        <f>COUNTIF(גיליון2!A:A,'2016'!A154)</f>
        <v>1</v>
      </c>
      <c r="K154">
        <v>0</v>
      </c>
      <c r="L154">
        <v>0</v>
      </c>
      <c r="M154">
        <v>0</v>
      </c>
      <c r="N154" s="1">
        <v>-1000000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421</v>
      </c>
      <c r="X154" t="s">
        <v>215</v>
      </c>
      <c r="Y154">
        <v>0</v>
      </c>
      <c r="Z154" t="str">
        <f>""</f>
        <v/>
      </c>
      <c r="AA154">
        <v>0</v>
      </c>
      <c r="AB154" t="str">
        <f>""</f>
        <v/>
      </c>
      <c r="AC154">
        <v>0</v>
      </c>
      <c r="AD154" t="str">
        <f>""</f>
        <v/>
      </c>
      <c r="AE154">
        <v>0</v>
      </c>
      <c r="AF154" t="str">
        <f>""</f>
        <v/>
      </c>
      <c r="AG154">
        <v>0</v>
      </c>
      <c r="AH154" t="str">
        <f>""</f>
        <v/>
      </c>
      <c r="AI154">
        <v>0</v>
      </c>
      <c r="AJ154" t="str">
        <f>""</f>
        <v/>
      </c>
      <c r="AK154">
        <v>0</v>
      </c>
      <c r="AL154" t="str">
        <f>""</f>
        <v/>
      </c>
      <c r="AM154">
        <v>0</v>
      </c>
      <c r="AN154" t="str">
        <f>""</f>
        <v/>
      </c>
      <c r="AO154">
        <v>0</v>
      </c>
      <c r="AP154" t="str">
        <f>""</f>
        <v/>
      </c>
      <c r="AQ154">
        <v>0</v>
      </c>
      <c r="AR154" t="str">
        <f>""</f>
        <v/>
      </c>
      <c r="AS154" t="s">
        <v>56</v>
      </c>
      <c r="AT154" t="s">
        <v>57</v>
      </c>
      <c r="AU154">
        <v>0</v>
      </c>
      <c r="AV154" t="str">
        <f>""</f>
        <v/>
      </c>
      <c r="AW154">
        <v>2016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</row>
    <row r="155" spans="1:55" x14ac:dyDescent="0.2">
      <c r="A155">
        <v>1343800930</v>
      </c>
      <c r="B155" t="s">
        <v>223</v>
      </c>
      <c r="C155" s="2">
        <v>-299880</v>
      </c>
      <c r="D155">
        <v>0</v>
      </c>
      <c r="E155">
        <v>0</v>
      </c>
      <c r="F155">
        <v>0</v>
      </c>
      <c r="G155" s="1">
        <v>-299880</v>
      </c>
      <c r="H155">
        <v>0</v>
      </c>
      <c r="I155" s="2">
        <v>-1800000</v>
      </c>
      <c r="J155" s="4">
        <f>COUNTIF(גיליון2!A:A,'2016'!A155)</f>
        <v>1</v>
      </c>
      <c r="K155">
        <v>0</v>
      </c>
      <c r="L155">
        <v>0</v>
      </c>
      <c r="M155">
        <v>0</v>
      </c>
      <c r="N155" s="1">
        <v>-1800000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421</v>
      </c>
      <c r="X155" t="s">
        <v>215</v>
      </c>
      <c r="Y155">
        <v>0</v>
      </c>
      <c r="Z155" t="str">
        <f>""</f>
        <v/>
      </c>
      <c r="AA155">
        <v>0</v>
      </c>
      <c r="AB155" t="str">
        <f>""</f>
        <v/>
      </c>
      <c r="AC155">
        <v>0</v>
      </c>
      <c r="AD155" t="str">
        <f>""</f>
        <v/>
      </c>
      <c r="AE155">
        <v>0</v>
      </c>
      <c r="AF155" t="str">
        <f>""</f>
        <v/>
      </c>
      <c r="AG155">
        <v>0</v>
      </c>
      <c r="AH155" t="str">
        <f>""</f>
        <v/>
      </c>
      <c r="AI155">
        <v>0</v>
      </c>
      <c r="AJ155" t="str">
        <f>""</f>
        <v/>
      </c>
      <c r="AK155">
        <v>0</v>
      </c>
      <c r="AL155" t="str">
        <f>""</f>
        <v/>
      </c>
      <c r="AM155">
        <v>0</v>
      </c>
      <c r="AN155" t="str">
        <f>""</f>
        <v/>
      </c>
      <c r="AO155">
        <v>0</v>
      </c>
      <c r="AP155" t="str">
        <f>""</f>
        <v/>
      </c>
      <c r="AQ155">
        <v>0</v>
      </c>
      <c r="AR155" t="str">
        <f>""</f>
        <v/>
      </c>
      <c r="AS155" t="s">
        <v>56</v>
      </c>
      <c r="AT155" t="s">
        <v>57</v>
      </c>
      <c r="AU155">
        <v>0</v>
      </c>
      <c r="AV155" t="str">
        <f>""</f>
        <v/>
      </c>
      <c r="AW155">
        <v>2016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</row>
    <row r="156" spans="1:55" x14ac:dyDescent="0.2">
      <c r="A156">
        <v>1343801930</v>
      </c>
      <c r="B156" t="s">
        <v>224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 s="4">
        <f>COUNTIF(גיליון2!A:A,'2016'!A156)</f>
        <v>1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t="str">
        <f>""</f>
        <v/>
      </c>
      <c r="Y156">
        <v>0</v>
      </c>
      <c r="Z156" t="str">
        <f>""</f>
        <v/>
      </c>
      <c r="AA156">
        <v>0</v>
      </c>
      <c r="AB156" t="str">
        <f>""</f>
        <v/>
      </c>
      <c r="AC156">
        <v>0</v>
      </c>
      <c r="AD156" t="str">
        <f>""</f>
        <v/>
      </c>
      <c r="AE156">
        <v>0</v>
      </c>
      <c r="AF156" t="str">
        <f>""</f>
        <v/>
      </c>
      <c r="AG156">
        <v>0</v>
      </c>
      <c r="AH156" t="str">
        <f>""</f>
        <v/>
      </c>
      <c r="AI156">
        <v>0</v>
      </c>
      <c r="AJ156" t="str">
        <f>""</f>
        <v/>
      </c>
      <c r="AK156">
        <v>0</v>
      </c>
      <c r="AL156" t="str">
        <f>""</f>
        <v/>
      </c>
      <c r="AM156">
        <v>0</v>
      </c>
      <c r="AN156" t="str">
        <f>""</f>
        <v/>
      </c>
      <c r="AO156">
        <v>0</v>
      </c>
      <c r="AP156" t="str">
        <f>""</f>
        <v/>
      </c>
      <c r="AQ156">
        <v>0</v>
      </c>
      <c r="AR156" t="str">
        <f>""</f>
        <v/>
      </c>
      <c r="AS156" t="s">
        <v>56</v>
      </c>
      <c r="AT156" t="s">
        <v>57</v>
      </c>
      <c r="AU156">
        <v>0</v>
      </c>
      <c r="AV156" t="str">
        <f>""</f>
        <v/>
      </c>
      <c r="AW156">
        <v>2016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</row>
    <row r="157" spans="1:55" x14ac:dyDescent="0.2">
      <c r="A157">
        <v>1343900930</v>
      </c>
      <c r="B157" t="s">
        <v>225</v>
      </c>
      <c r="C157" s="2">
        <v>-233240</v>
      </c>
      <c r="D157">
        <v>0</v>
      </c>
      <c r="E157">
        <v>0</v>
      </c>
      <c r="F157">
        <v>0</v>
      </c>
      <c r="G157" s="1">
        <v>-233240</v>
      </c>
      <c r="H157">
        <v>0</v>
      </c>
      <c r="I157" s="2">
        <v>-1400000</v>
      </c>
      <c r="J157" s="4">
        <f>COUNTIF(גיליון2!A:A,'2016'!A157)</f>
        <v>1</v>
      </c>
      <c r="K157">
        <v>0</v>
      </c>
      <c r="L157">
        <v>0</v>
      </c>
      <c r="M157">
        <v>0</v>
      </c>
      <c r="N157" s="1">
        <v>-1400000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421</v>
      </c>
      <c r="X157" t="s">
        <v>215</v>
      </c>
      <c r="Y157">
        <v>0</v>
      </c>
      <c r="Z157" t="str">
        <f>""</f>
        <v/>
      </c>
      <c r="AA157">
        <v>0</v>
      </c>
      <c r="AB157" t="str">
        <f>""</f>
        <v/>
      </c>
      <c r="AC157">
        <v>0</v>
      </c>
      <c r="AD157" t="str">
        <f>""</f>
        <v/>
      </c>
      <c r="AE157">
        <v>0</v>
      </c>
      <c r="AF157" t="str">
        <f>""</f>
        <v/>
      </c>
      <c r="AG157">
        <v>0</v>
      </c>
      <c r="AH157" t="str">
        <f>""</f>
        <v/>
      </c>
      <c r="AI157">
        <v>0</v>
      </c>
      <c r="AJ157" t="str">
        <f>""</f>
        <v/>
      </c>
      <c r="AK157">
        <v>0</v>
      </c>
      <c r="AL157" t="str">
        <f>""</f>
        <v/>
      </c>
      <c r="AM157">
        <v>0</v>
      </c>
      <c r="AN157" t="str">
        <f>""</f>
        <v/>
      </c>
      <c r="AO157">
        <v>0</v>
      </c>
      <c r="AP157" t="str">
        <f>""</f>
        <v/>
      </c>
      <c r="AQ157">
        <v>0</v>
      </c>
      <c r="AR157" t="str">
        <f>""</f>
        <v/>
      </c>
      <c r="AS157" t="s">
        <v>56</v>
      </c>
      <c r="AT157" t="s">
        <v>57</v>
      </c>
      <c r="AU157">
        <v>0</v>
      </c>
      <c r="AV157" t="str">
        <f>""</f>
        <v/>
      </c>
      <c r="AW157">
        <v>2016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</row>
    <row r="158" spans="1:55" x14ac:dyDescent="0.2">
      <c r="A158">
        <v>1344300930</v>
      </c>
      <c r="B158" t="s">
        <v>226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 s="4">
        <f>COUNTIF(גיליון2!A:A,'2016'!A158)</f>
        <v>1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421</v>
      </c>
      <c r="X158" t="s">
        <v>215</v>
      </c>
      <c r="Y158">
        <v>0</v>
      </c>
      <c r="Z158" t="str">
        <f>""</f>
        <v/>
      </c>
      <c r="AA158">
        <v>0</v>
      </c>
      <c r="AB158" t="str">
        <f>""</f>
        <v/>
      </c>
      <c r="AC158">
        <v>0</v>
      </c>
      <c r="AD158" t="str">
        <f>""</f>
        <v/>
      </c>
      <c r="AE158">
        <v>0</v>
      </c>
      <c r="AF158" t="str">
        <f>""</f>
        <v/>
      </c>
      <c r="AG158">
        <v>0</v>
      </c>
      <c r="AH158" t="str">
        <f>""</f>
        <v/>
      </c>
      <c r="AI158">
        <v>0</v>
      </c>
      <c r="AJ158" t="str">
        <f>""</f>
        <v/>
      </c>
      <c r="AK158">
        <v>0</v>
      </c>
      <c r="AL158" t="str">
        <f>""</f>
        <v/>
      </c>
      <c r="AM158">
        <v>0</v>
      </c>
      <c r="AN158" t="str">
        <f>""</f>
        <v/>
      </c>
      <c r="AO158">
        <v>0</v>
      </c>
      <c r="AP158" t="str">
        <f>""</f>
        <v/>
      </c>
      <c r="AQ158">
        <v>0</v>
      </c>
      <c r="AR158" t="str">
        <f>""</f>
        <v/>
      </c>
      <c r="AS158" t="s">
        <v>56</v>
      </c>
      <c r="AT158" t="s">
        <v>57</v>
      </c>
      <c r="AU158">
        <v>0</v>
      </c>
      <c r="AV158" t="str">
        <f>""</f>
        <v/>
      </c>
      <c r="AW158">
        <v>2016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</row>
    <row r="159" spans="1:55" x14ac:dyDescent="0.2">
      <c r="A159">
        <v>1344400220</v>
      </c>
      <c r="B159" t="s">
        <v>227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 s="4">
        <f>COUNTIF(גיליון2!A:A,'2016'!A159)</f>
        <v>1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t="str">
        <f>""</f>
        <v/>
      </c>
      <c r="Y159">
        <v>0</v>
      </c>
      <c r="Z159" t="str">
        <f>""</f>
        <v/>
      </c>
      <c r="AA159">
        <v>0</v>
      </c>
      <c r="AB159" t="str">
        <f>""</f>
        <v/>
      </c>
      <c r="AC159">
        <v>0</v>
      </c>
      <c r="AD159" t="str">
        <f>""</f>
        <v/>
      </c>
      <c r="AE159">
        <v>0</v>
      </c>
      <c r="AF159" t="str">
        <f>""</f>
        <v/>
      </c>
      <c r="AG159">
        <v>0</v>
      </c>
      <c r="AH159" t="str">
        <f>""</f>
        <v/>
      </c>
      <c r="AI159">
        <v>0</v>
      </c>
      <c r="AJ159" t="str">
        <f>""</f>
        <v/>
      </c>
      <c r="AK159">
        <v>0</v>
      </c>
      <c r="AL159" t="str">
        <f>""</f>
        <v/>
      </c>
      <c r="AM159">
        <v>0</v>
      </c>
      <c r="AN159" t="str">
        <f>""</f>
        <v/>
      </c>
      <c r="AO159">
        <v>0</v>
      </c>
      <c r="AP159" t="str">
        <f>""</f>
        <v/>
      </c>
      <c r="AQ159">
        <v>0</v>
      </c>
      <c r="AR159" t="str">
        <f>""</f>
        <v/>
      </c>
      <c r="AS159" t="s">
        <v>56</v>
      </c>
      <c r="AT159" t="s">
        <v>57</v>
      </c>
      <c r="AU159">
        <v>0</v>
      </c>
      <c r="AV159" t="str">
        <f>""</f>
        <v/>
      </c>
      <c r="AW159">
        <v>2016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</row>
    <row r="160" spans="1:55" x14ac:dyDescent="0.2">
      <c r="A160">
        <v>1344400930</v>
      </c>
      <c r="B160" t="s">
        <v>228</v>
      </c>
      <c r="C160" s="2">
        <v>-23990</v>
      </c>
      <c r="D160">
        <v>0</v>
      </c>
      <c r="E160">
        <v>0</v>
      </c>
      <c r="F160">
        <v>0</v>
      </c>
      <c r="G160" s="1">
        <v>-23990</v>
      </c>
      <c r="H160">
        <v>0</v>
      </c>
      <c r="I160" s="2">
        <v>-144000</v>
      </c>
      <c r="J160" s="4">
        <f>COUNTIF(גיליון2!A:A,'2016'!A160)</f>
        <v>1</v>
      </c>
      <c r="K160">
        <v>0</v>
      </c>
      <c r="L160">
        <v>0</v>
      </c>
      <c r="M160">
        <v>0</v>
      </c>
      <c r="N160" s="1">
        <v>-144000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421</v>
      </c>
      <c r="X160" t="s">
        <v>215</v>
      </c>
      <c r="Y160">
        <v>0</v>
      </c>
      <c r="Z160" t="str">
        <f>""</f>
        <v/>
      </c>
      <c r="AA160">
        <v>0</v>
      </c>
      <c r="AB160" t="str">
        <f>""</f>
        <v/>
      </c>
      <c r="AC160">
        <v>0</v>
      </c>
      <c r="AD160" t="str">
        <f>""</f>
        <v/>
      </c>
      <c r="AE160">
        <v>0</v>
      </c>
      <c r="AF160" t="str">
        <f>""</f>
        <v/>
      </c>
      <c r="AG160">
        <v>0</v>
      </c>
      <c r="AH160" t="str">
        <f>""</f>
        <v/>
      </c>
      <c r="AI160">
        <v>0</v>
      </c>
      <c r="AJ160" t="str">
        <f>""</f>
        <v/>
      </c>
      <c r="AK160">
        <v>0</v>
      </c>
      <c r="AL160" t="str">
        <f>""</f>
        <v/>
      </c>
      <c r="AM160">
        <v>0</v>
      </c>
      <c r="AN160" t="str">
        <f>""</f>
        <v/>
      </c>
      <c r="AO160">
        <v>0</v>
      </c>
      <c r="AP160" t="str">
        <f>""</f>
        <v/>
      </c>
      <c r="AQ160">
        <v>0</v>
      </c>
      <c r="AR160" t="str">
        <f>""</f>
        <v/>
      </c>
      <c r="AS160" t="s">
        <v>56</v>
      </c>
      <c r="AT160" t="s">
        <v>57</v>
      </c>
      <c r="AU160">
        <v>0</v>
      </c>
      <c r="AV160" t="str">
        <f>""</f>
        <v/>
      </c>
      <c r="AW160">
        <v>2016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</row>
    <row r="161" spans="1:55" x14ac:dyDescent="0.2">
      <c r="A161">
        <v>1344500930</v>
      </c>
      <c r="B161" t="s">
        <v>229</v>
      </c>
      <c r="C161" s="2">
        <v>-48148</v>
      </c>
      <c r="D161">
        <v>0</v>
      </c>
      <c r="E161">
        <v>0</v>
      </c>
      <c r="F161">
        <v>0</v>
      </c>
      <c r="G161" s="1">
        <v>-48148</v>
      </c>
      <c r="H161">
        <v>0</v>
      </c>
      <c r="I161" s="2">
        <v>-289000</v>
      </c>
      <c r="J161" s="4">
        <f>COUNTIF(גיליון2!A:A,'2016'!A161)</f>
        <v>1</v>
      </c>
      <c r="K161">
        <v>0</v>
      </c>
      <c r="L161">
        <v>0</v>
      </c>
      <c r="M161">
        <v>0</v>
      </c>
      <c r="N161" s="1">
        <v>-289000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421</v>
      </c>
      <c r="X161" t="s">
        <v>215</v>
      </c>
      <c r="Y161">
        <v>0</v>
      </c>
      <c r="Z161" t="str">
        <f>""</f>
        <v/>
      </c>
      <c r="AA161">
        <v>0</v>
      </c>
      <c r="AB161" t="str">
        <f>""</f>
        <v/>
      </c>
      <c r="AC161">
        <v>0</v>
      </c>
      <c r="AD161" t="str">
        <f>""</f>
        <v/>
      </c>
      <c r="AE161">
        <v>0</v>
      </c>
      <c r="AF161" t="str">
        <f>""</f>
        <v/>
      </c>
      <c r="AG161">
        <v>0</v>
      </c>
      <c r="AH161" t="str">
        <f>""</f>
        <v/>
      </c>
      <c r="AI161">
        <v>0</v>
      </c>
      <c r="AJ161" t="str">
        <f>""</f>
        <v/>
      </c>
      <c r="AK161">
        <v>0</v>
      </c>
      <c r="AL161" t="str">
        <f>""</f>
        <v/>
      </c>
      <c r="AM161">
        <v>0</v>
      </c>
      <c r="AN161" t="str">
        <f>""</f>
        <v/>
      </c>
      <c r="AO161">
        <v>0</v>
      </c>
      <c r="AP161" t="str">
        <f>""</f>
        <v/>
      </c>
      <c r="AQ161">
        <v>0</v>
      </c>
      <c r="AR161" t="str">
        <f>""</f>
        <v/>
      </c>
      <c r="AS161" t="s">
        <v>56</v>
      </c>
      <c r="AT161" t="s">
        <v>57</v>
      </c>
      <c r="AU161">
        <v>0</v>
      </c>
      <c r="AV161" t="str">
        <f>""</f>
        <v/>
      </c>
      <c r="AW161">
        <v>2016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</row>
    <row r="162" spans="1:55" x14ac:dyDescent="0.2">
      <c r="A162">
        <v>1344544690</v>
      </c>
      <c r="B162" t="s">
        <v>230</v>
      </c>
      <c r="C162" s="2">
        <v>-71638</v>
      </c>
      <c r="D162" s="1">
        <v>-50253</v>
      </c>
      <c r="E162">
        <v>0</v>
      </c>
      <c r="F162" s="1">
        <v>-50253</v>
      </c>
      <c r="G162" s="1">
        <v>-21385</v>
      </c>
      <c r="H162">
        <v>70.14</v>
      </c>
      <c r="I162" s="2">
        <v>-430000</v>
      </c>
      <c r="J162" s="4">
        <f>COUNTIF(גיליון2!A:A,'2016'!A162)</f>
        <v>1</v>
      </c>
      <c r="K162" s="1">
        <v>-50253</v>
      </c>
      <c r="L162">
        <v>0</v>
      </c>
      <c r="M162" s="1">
        <v>-50253</v>
      </c>
      <c r="N162" s="1">
        <v>-379747</v>
      </c>
      <c r="O162">
        <v>11.68</v>
      </c>
      <c r="P162">
        <v>0</v>
      </c>
      <c r="Q162">
        <v>0</v>
      </c>
      <c r="R162">
        <v>0</v>
      </c>
      <c r="S162">
        <v>0</v>
      </c>
      <c r="T162" s="1">
        <v>50253</v>
      </c>
      <c r="U162">
        <v>0</v>
      </c>
      <c r="V162" s="1">
        <v>50253</v>
      </c>
      <c r="W162">
        <v>0</v>
      </c>
      <c r="X162" t="str">
        <f>""</f>
        <v/>
      </c>
      <c r="Y162">
        <v>0</v>
      </c>
      <c r="Z162" t="str">
        <f>""</f>
        <v/>
      </c>
      <c r="AA162">
        <v>0</v>
      </c>
      <c r="AB162" t="str">
        <f>""</f>
        <v/>
      </c>
      <c r="AC162">
        <v>0</v>
      </c>
      <c r="AD162" t="str">
        <f>""</f>
        <v/>
      </c>
      <c r="AE162">
        <v>0</v>
      </c>
      <c r="AF162" t="str">
        <f>""</f>
        <v/>
      </c>
      <c r="AG162">
        <v>0</v>
      </c>
      <c r="AH162" t="str">
        <f>""</f>
        <v/>
      </c>
      <c r="AI162">
        <v>0</v>
      </c>
      <c r="AJ162" t="str">
        <f>""</f>
        <v/>
      </c>
      <c r="AK162">
        <v>0</v>
      </c>
      <c r="AL162" t="str">
        <f>""</f>
        <v/>
      </c>
      <c r="AM162">
        <v>0</v>
      </c>
      <c r="AN162" t="str">
        <f>""</f>
        <v/>
      </c>
      <c r="AO162">
        <v>0</v>
      </c>
      <c r="AP162" t="str">
        <f>""</f>
        <v/>
      </c>
      <c r="AQ162">
        <v>0</v>
      </c>
      <c r="AR162" t="str">
        <f>""</f>
        <v/>
      </c>
      <c r="AS162" t="s">
        <v>56</v>
      </c>
      <c r="AT162" t="s">
        <v>57</v>
      </c>
      <c r="AU162">
        <v>0</v>
      </c>
      <c r="AV162" t="str">
        <f>""</f>
        <v/>
      </c>
      <c r="AW162">
        <v>2016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</row>
    <row r="163" spans="1:55" x14ac:dyDescent="0.2">
      <c r="A163">
        <v>1344600920</v>
      </c>
      <c r="B163" t="s">
        <v>231</v>
      </c>
      <c r="C163" s="2">
        <v>-12496</v>
      </c>
      <c r="D163">
        <v>0</v>
      </c>
      <c r="E163">
        <v>0</v>
      </c>
      <c r="F163">
        <v>0</v>
      </c>
      <c r="G163" s="1">
        <v>-12496</v>
      </c>
      <c r="H163">
        <v>0</v>
      </c>
      <c r="I163" s="2">
        <v>-75000</v>
      </c>
      <c r="J163" s="4">
        <f>COUNTIF(גיליון2!A:A,'2016'!A163)</f>
        <v>1</v>
      </c>
      <c r="K163">
        <v>0</v>
      </c>
      <c r="L163">
        <v>0</v>
      </c>
      <c r="M163">
        <v>0</v>
      </c>
      <c r="N163" s="1">
        <v>-75000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t="str">
        <f>""</f>
        <v/>
      </c>
      <c r="Y163">
        <v>0</v>
      </c>
      <c r="Z163" t="str">
        <f>""</f>
        <v/>
      </c>
      <c r="AA163">
        <v>0</v>
      </c>
      <c r="AB163" t="str">
        <f>""</f>
        <v/>
      </c>
      <c r="AC163">
        <v>0</v>
      </c>
      <c r="AD163" t="str">
        <f>""</f>
        <v/>
      </c>
      <c r="AE163">
        <v>0</v>
      </c>
      <c r="AF163" t="str">
        <f>""</f>
        <v/>
      </c>
      <c r="AG163">
        <v>0</v>
      </c>
      <c r="AH163" t="str">
        <f>""</f>
        <v/>
      </c>
      <c r="AI163">
        <v>0</v>
      </c>
      <c r="AJ163" t="str">
        <f>""</f>
        <v/>
      </c>
      <c r="AK163">
        <v>0</v>
      </c>
      <c r="AL163" t="str">
        <f>""</f>
        <v/>
      </c>
      <c r="AM163">
        <v>0</v>
      </c>
      <c r="AN163" t="str">
        <f>""</f>
        <v/>
      </c>
      <c r="AO163">
        <v>0</v>
      </c>
      <c r="AP163" t="str">
        <f>""</f>
        <v/>
      </c>
      <c r="AQ163">
        <v>0</v>
      </c>
      <c r="AR163" t="str">
        <f>""</f>
        <v/>
      </c>
      <c r="AS163" t="s">
        <v>56</v>
      </c>
      <c r="AT163" t="s">
        <v>57</v>
      </c>
      <c r="AU163">
        <v>0</v>
      </c>
      <c r="AV163" t="str">
        <f>""</f>
        <v/>
      </c>
      <c r="AW163">
        <v>2016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</row>
    <row r="164" spans="1:55" x14ac:dyDescent="0.2">
      <c r="A164">
        <v>1344600930</v>
      </c>
      <c r="B164" t="s">
        <v>232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 s="4">
        <f>COUNTIF(גיליון2!A:A,'2016'!A164)</f>
        <v>1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 t="str">
        <f>""</f>
        <v/>
      </c>
      <c r="Y164">
        <v>0</v>
      </c>
      <c r="Z164" t="str">
        <f>""</f>
        <v/>
      </c>
      <c r="AA164">
        <v>0</v>
      </c>
      <c r="AB164" t="str">
        <f>""</f>
        <v/>
      </c>
      <c r="AC164">
        <v>0</v>
      </c>
      <c r="AD164" t="str">
        <f>""</f>
        <v/>
      </c>
      <c r="AE164">
        <v>0</v>
      </c>
      <c r="AF164" t="str">
        <f>""</f>
        <v/>
      </c>
      <c r="AG164">
        <v>0</v>
      </c>
      <c r="AH164" t="str">
        <f>""</f>
        <v/>
      </c>
      <c r="AI164">
        <v>0</v>
      </c>
      <c r="AJ164" t="str">
        <f>""</f>
        <v/>
      </c>
      <c r="AK164">
        <v>0</v>
      </c>
      <c r="AL164" t="str">
        <f>""</f>
        <v/>
      </c>
      <c r="AM164">
        <v>0</v>
      </c>
      <c r="AN164" t="str">
        <f>""</f>
        <v/>
      </c>
      <c r="AO164">
        <v>0</v>
      </c>
      <c r="AP164" t="str">
        <f>""</f>
        <v/>
      </c>
      <c r="AQ164">
        <v>0</v>
      </c>
      <c r="AR164" t="str">
        <f>""</f>
        <v/>
      </c>
      <c r="AS164" t="s">
        <v>56</v>
      </c>
      <c r="AT164" t="s">
        <v>57</v>
      </c>
      <c r="AU164">
        <v>0</v>
      </c>
      <c r="AV164" t="str">
        <f>""</f>
        <v/>
      </c>
      <c r="AW164">
        <v>2016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</row>
    <row r="165" spans="1:55" x14ac:dyDescent="0.2">
      <c r="A165">
        <v>1344600990</v>
      </c>
      <c r="B165" t="s">
        <v>233</v>
      </c>
      <c r="C165" s="2">
        <v>-16826</v>
      </c>
      <c r="D165">
        <v>0</v>
      </c>
      <c r="E165">
        <v>0</v>
      </c>
      <c r="F165">
        <v>0</v>
      </c>
      <c r="G165" s="1">
        <v>-16826</v>
      </c>
      <c r="H165">
        <v>0</v>
      </c>
      <c r="I165" s="2">
        <v>-101000</v>
      </c>
      <c r="J165" s="4">
        <f>COUNTIF(גיליון2!A:A,'2016'!A165)</f>
        <v>1</v>
      </c>
      <c r="K165">
        <v>0</v>
      </c>
      <c r="L165">
        <v>0</v>
      </c>
      <c r="M165">
        <v>0</v>
      </c>
      <c r="N165" s="1">
        <v>-101000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 t="str">
        <f>""</f>
        <v/>
      </c>
      <c r="Y165">
        <v>0</v>
      </c>
      <c r="Z165" t="str">
        <f>""</f>
        <v/>
      </c>
      <c r="AA165">
        <v>0</v>
      </c>
      <c r="AB165" t="str">
        <f>""</f>
        <v/>
      </c>
      <c r="AC165">
        <v>0</v>
      </c>
      <c r="AD165" t="str">
        <f>""</f>
        <v/>
      </c>
      <c r="AE165">
        <v>0</v>
      </c>
      <c r="AF165" t="str">
        <f>""</f>
        <v/>
      </c>
      <c r="AG165">
        <v>0</v>
      </c>
      <c r="AH165" t="str">
        <f>""</f>
        <v/>
      </c>
      <c r="AI165">
        <v>0</v>
      </c>
      <c r="AJ165" t="str">
        <f>""</f>
        <v/>
      </c>
      <c r="AK165">
        <v>0</v>
      </c>
      <c r="AL165" t="str">
        <f>""</f>
        <v/>
      </c>
      <c r="AM165">
        <v>0</v>
      </c>
      <c r="AN165" t="str">
        <f>""</f>
        <v/>
      </c>
      <c r="AO165">
        <v>0</v>
      </c>
      <c r="AP165" t="str">
        <f>""</f>
        <v/>
      </c>
      <c r="AQ165">
        <v>0</v>
      </c>
      <c r="AR165" t="str">
        <f>""</f>
        <v/>
      </c>
      <c r="AS165" t="s">
        <v>56</v>
      </c>
      <c r="AT165" t="s">
        <v>57</v>
      </c>
      <c r="AU165">
        <v>0</v>
      </c>
      <c r="AV165" t="str">
        <f>""</f>
        <v/>
      </c>
      <c r="AW165">
        <v>2016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</row>
    <row r="166" spans="1:55" x14ac:dyDescent="0.2">
      <c r="A166">
        <v>1345100930</v>
      </c>
      <c r="B166" t="s">
        <v>234</v>
      </c>
      <c r="C166" s="2">
        <v>-658070</v>
      </c>
      <c r="D166">
        <v>0</v>
      </c>
      <c r="E166">
        <v>0</v>
      </c>
      <c r="F166">
        <v>0</v>
      </c>
      <c r="G166" s="1">
        <v>-658070</v>
      </c>
      <c r="H166">
        <v>0</v>
      </c>
      <c r="I166" s="2">
        <v>-3950000</v>
      </c>
      <c r="J166" s="4">
        <f>COUNTIF(גיליון2!A:A,'2016'!A166)</f>
        <v>1</v>
      </c>
      <c r="K166">
        <v>0</v>
      </c>
      <c r="L166">
        <v>0</v>
      </c>
      <c r="M166">
        <v>0</v>
      </c>
      <c r="N166" s="1">
        <v>-3950000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421</v>
      </c>
      <c r="X166" t="s">
        <v>215</v>
      </c>
      <c r="Y166">
        <v>0</v>
      </c>
      <c r="Z166" t="str">
        <f>""</f>
        <v/>
      </c>
      <c r="AA166">
        <v>0</v>
      </c>
      <c r="AB166" t="str">
        <f>""</f>
        <v/>
      </c>
      <c r="AC166">
        <v>0</v>
      </c>
      <c r="AD166" t="str">
        <f>""</f>
        <v/>
      </c>
      <c r="AE166">
        <v>0</v>
      </c>
      <c r="AF166" t="str">
        <f>""</f>
        <v/>
      </c>
      <c r="AG166">
        <v>0</v>
      </c>
      <c r="AH166" t="str">
        <f>""</f>
        <v/>
      </c>
      <c r="AI166">
        <v>0</v>
      </c>
      <c r="AJ166" t="str">
        <f>""</f>
        <v/>
      </c>
      <c r="AK166">
        <v>0</v>
      </c>
      <c r="AL166" t="str">
        <f>""</f>
        <v/>
      </c>
      <c r="AM166">
        <v>0</v>
      </c>
      <c r="AN166" t="str">
        <f>""</f>
        <v/>
      </c>
      <c r="AO166">
        <v>0</v>
      </c>
      <c r="AP166" t="str">
        <f>""</f>
        <v/>
      </c>
      <c r="AQ166">
        <v>0</v>
      </c>
      <c r="AR166" t="str">
        <f>""</f>
        <v/>
      </c>
      <c r="AS166" t="s">
        <v>56</v>
      </c>
      <c r="AT166" t="s">
        <v>57</v>
      </c>
      <c r="AU166">
        <v>0</v>
      </c>
      <c r="AV166" t="str">
        <f>""</f>
        <v/>
      </c>
      <c r="AW166">
        <v>2016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</row>
    <row r="167" spans="1:55" x14ac:dyDescent="0.2">
      <c r="A167">
        <v>1345200930</v>
      </c>
      <c r="B167" t="s">
        <v>235</v>
      </c>
      <c r="C167" s="2">
        <v>-274890</v>
      </c>
      <c r="D167">
        <v>0</v>
      </c>
      <c r="E167">
        <v>0</v>
      </c>
      <c r="F167">
        <v>0</v>
      </c>
      <c r="G167" s="1">
        <v>-274890</v>
      </c>
      <c r="H167">
        <v>0</v>
      </c>
      <c r="I167" s="2">
        <v>-1650000</v>
      </c>
      <c r="J167" s="4">
        <f>COUNTIF(גיליון2!A:A,'2016'!A167)</f>
        <v>1</v>
      </c>
      <c r="K167">
        <v>0</v>
      </c>
      <c r="L167">
        <v>0</v>
      </c>
      <c r="M167">
        <v>0</v>
      </c>
      <c r="N167" s="1">
        <v>-1650000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421</v>
      </c>
      <c r="X167" t="s">
        <v>215</v>
      </c>
      <c r="Y167">
        <v>0</v>
      </c>
      <c r="Z167" t="str">
        <f>""</f>
        <v/>
      </c>
      <c r="AA167">
        <v>0</v>
      </c>
      <c r="AB167" t="str">
        <f>""</f>
        <v/>
      </c>
      <c r="AC167">
        <v>0</v>
      </c>
      <c r="AD167" t="str">
        <f>""</f>
        <v/>
      </c>
      <c r="AE167">
        <v>0</v>
      </c>
      <c r="AF167" t="str">
        <f>""</f>
        <v/>
      </c>
      <c r="AG167">
        <v>0</v>
      </c>
      <c r="AH167" t="str">
        <f>""</f>
        <v/>
      </c>
      <c r="AI167">
        <v>0</v>
      </c>
      <c r="AJ167" t="str">
        <f>""</f>
        <v/>
      </c>
      <c r="AK167">
        <v>0</v>
      </c>
      <c r="AL167" t="str">
        <f>""</f>
        <v/>
      </c>
      <c r="AM167">
        <v>0</v>
      </c>
      <c r="AN167" t="str">
        <f>""</f>
        <v/>
      </c>
      <c r="AO167">
        <v>0</v>
      </c>
      <c r="AP167" t="str">
        <f>""</f>
        <v/>
      </c>
      <c r="AQ167">
        <v>0</v>
      </c>
      <c r="AR167" t="str">
        <f>""</f>
        <v/>
      </c>
      <c r="AS167" t="s">
        <v>56</v>
      </c>
      <c r="AT167" t="s">
        <v>57</v>
      </c>
      <c r="AU167">
        <v>0</v>
      </c>
      <c r="AV167" t="str">
        <f>""</f>
        <v/>
      </c>
      <c r="AW167">
        <v>2016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</row>
    <row r="168" spans="1:55" x14ac:dyDescent="0.2">
      <c r="A168">
        <v>1345200992</v>
      </c>
      <c r="B168" t="s">
        <v>236</v>
      </c>
      <c r="C168" s="2">
        <v>-154272</v>
      </c>
      <c r="D168">
        <v>0</v>
      </c>
      <c r="E168">
        <v>0</v>
      </c>
      <c r="F168">
        <v>0</v>
      </c>
      <c r="G168" s="1">
        <v>-154272</v>
      </c>
      <c r="H168">
        <v>0</v>
      </c>
      <c r="I168" s="2">
        <v>-926000</v>
      </c>
      <c r="J168" s="4">
        <f>COUNTIF(גיליון2!A:A,'2016'!A168)</f>
        <v>1</v>
      </c>
      <c r="K168">
        <v>0</v>
      </c>
      <c r="L168">
        <v>0</v>
      </c>
      <c r="M168">
        <v>0</v>
      </c>
      <c r="N168" s="1">
        <v>-926000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t="str">
        <f>""</f>
        <v/>
      </c>
      <c r="Y168">
        <v>0</v>
      </c>
      <c r="Z168" t="str">
        <f>""</f>
        <v/>
      </c>
      <c r="AA168">
        <v>0</v>
      </c>
      <c r="AB168" t="str">
        <f>""</f>
        <v/>
      </c>
      <c r="AC168">
        <v>0</v>
      </c>
      <c r="AD168" t="str">
        <f>""</f>
        <v/>
      </c>
      <c r="AE168">
        <v>0</v>
      </c>
      <c r="AF168" t="str">
        <f>""</f>
        <v/>
      </c>
      <c r="AG168">
        <v>0</v>
      </c>
      <c r="AH168" t="str">
        <f>""</f>
        <v/>
      </c>
      <c r="AI168">
        <v>0</v>
      </c>
      <c r="AJ168" t="str">
        <f>""</f>
        <v/>
      </c>
      <c r="AK168">
        <v>0</v>
      </c>
      <c r="AL168" t="str">
        <f>""</f>
        <v/>
      </c>
      <c r="AM168">
        <v>0</v>
      </c>
      <c r="AN168" t="str">
        <f>""</f>
        <v/>
      </c>
      <c r="AO168">
        <v>0</v>
      </c>
      <c r="AP168" t="str">
        <f>""</f>
        <v/>
      </c>
      <c r="AQ168">
        <v>0</v>
      </c>
      <c r="AR168" t="str">
        <f>""</f>
        <v/>
      </c>
      <c r="AS168" t="s">
        <v>56</v>
      </c>
      <c r="AT168" t="s">
        <v>57</v>
      </c>
      <c r="AU168">
        <v>0</v>
      </c>
      <c r="AV168" t="str">
        <f>""</f>
        <v/>
      </c>
      <c r="AW168">
        <v>2016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</row>
    <row r="169" spans="1:55" x14ac:dyDescent="0.2">
      <c r="A169">
        <v>1345201930</v>
      </c>
      <c r="B169" t="s">
        <v>237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 s="4">
        <f>COUNTIF(גיליון2!A:A,'2016'!A169)</f>
        <v>1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t="str">
        <f>""</f>
        <v/>
      </c>
      <c r="Y169">
        <v>0</v>
      </c>
      <c r="Z169" t="str">
        <f>""</f>
        <v/>
      </c>
      <c r="AA169">
        <v>0</v>
      </c>
      <c r="AB169" t="str">
        <f>""</f>
        <v/>
      </c>
      <c r="AC169">
        <v>0</v>
      </c>
      <c r="AD169" t="str">
        <f>""</f>
        <v/>
      </c>
      <c r="AE169">
        <v>0</v>
      </c>
      <c r="AF169" t="str">
        <f>""</f>
        <v/>
      </c>
      <c r="AG169">
        <v>0</v>
      </c>
      <c r="AH169" t="str">
        <f>""</f>
        <v/>
      </c>
      <c r="AI169">
        <v>0</v>
      </c>
      <c r="AJ169" t="str">
        <f>""</f>
        <v/>
      </c>
      <c r="AK169">
        <v>0</v>
      </c>
      <c r="AL169" t="str">
        <f>""</f>
        <v/>
      </c>
      <c r="AM169">
        <v>0</v>
      </c>
      <c r="AN169" t="str">
        <f>""</f>
        <v/>
      </c>
      <c r="AO169">
        <v>0</v>
      </c>
      <c r="AP169" t="str">
        <f>""</f>
        <v/>
      </c>
      <c r="AQ169">
        <v>0</v>
      </c>
      <c r="AR169" t="str">
        <f>""</f>
        <v/>
      </c>
      <c r="AS169" t="s">
        <v>56</v>
      </c>
      <c r="AT169" t="s">
        <v>57</v>
      </c>
      <c r="AU169">
        <v>0</v>
      </c>
      <c r="AV169" t="str">
        <f>""</f>
        <v/>
      </c>
      <c r="AW169">
        <v>2016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</row>
    <row r="170" spans="1:55" x14ac:dyDescent="0.2">
      <c r="A170">
        <v>1345202520</v>
      </c>
      <c r="B170" t="s">
        <v>238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 s="4">
        <f>COUNTIF(גיליון2!A:A,'2016'!A170)</f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t="str">
        <f>""</f>
        <v/>
      </c>
      <c r="Y170">
        <v>0</v>
      </c>
      <c r="Z170" t="str">
        <f>""</f>
        <v/>
      </c>
      <c r="AA170">
        <v>0</v>
      </c>
      <c r="AB170" t="str">
        <f>""</f>
        <v/>
      </c>
      <c r="AC170">
        <v>0</v>
      </c>
      <c r="AD170" t="str">
        <f>""</f>
        <v/>
      </c>
      <c r="AE170">
        <v>0</v>
      </c>
      <c r="AF170" t="str">
        <f>""</f>
        <v/>
      </c>
      <c r="AG170">
        <v>0</v>
      </c>
      <c r="AH170" t="str">
        <f>""</f>
        <v/>
      </c>
      <c r="AI170">
        <v>0</v>
      </c>
      <c r="AJ170" t="str">
        <f>""</f>
        <v/>
      </c>
      <c r="AK170">
        <v>0</v>
      </c>
      <c r="AL170" t="str">
        <f>""</f>
        <v/>
      </c>
      <c r="AM170">
        <v>0</v>
      </c>
      <c r="AN170" t="str">
        <f>""</f>
        <v/>
      </c>
      <c r="AO170">
        <v>0</v>
      </c>
      <c r="AP170" t="str">
        <f>""</f>
        <v/>
      </c>
      <c r="AQ170">
        <v>0</v>
      </c>
      <c r="AR170" t="str">
        <f>""</f>
        <v/>
      </c>
      <c r="AS170" t="s">
        <v>56</v>
      </c>
      <c r="AT170" t="s">
        <v>57</v>
      </c>
      <c r="AU170">
        <v>0</v>
      </c>
      <c r="AV170" t="str">
        <f>""</f>
        <v/>
      </c>
      <c r="AW170">
        <v>2016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</row>
    <row r="171" spans="1:55" x14ac:dyDescent="0.2">
      <c r="A171">
        <v>1345202930</v>
      </c>
      <c r="B171" t="s">
        <v>714</v>
      </c>
      <c r="C171" s="2">
        <v>-8746</v>
      </c>
      <c r="D171">
        <v>0</v>
      </c>
      <c r="E171">
        <v>0</v>
      </c>
      <c r="F171">
        <v>0</v>
      </c>
      <c r="G171" s="1">
        <v>-8746</v>
      </c>
      <c r="H171">
        <v>0</v>
      </c>
      <c r="I171" s="2">
        <v>-52500</v>
      </c>
      <c r="J171" s="6">
        <f>COUNTIF(גיליון2!A:A,'2016'!A171)</f>
        <v>1</v>
      </c>
      <c r="K171">
        <v>0</v>
      </c>
      <c r="L171">
        <v>0</v>
      </c>
      <c r="M171">
        <v>0</v>
      </c>
      <c r="N171" s="1">
        <v>-52500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 t="str">
        <f>""</f>
        <v/>
      </c>
      <c r="Y171">
        <v>0</v>
      </c>
      <c r="Z171" t="str">
        <f>""</f>
        <v/>
      </c>
      <c r="AA171">
        <v>0</v>
      </c>
      <c r="AB171" t="str">
        <f>""</f>
        <v/>
      </c>
      <c r="AC171">
        <v>0</v>
      </c>
      <c r="AD171" t="str">
        <f>""</f>
        <v/>
      </c>
      <c r="AE171">
        <v>0</v>
      </c>
      <c r="AF171" t="str">
        <f>""</f>
        <v/>
      </c>
      <c r="AG171">
        <v>0</v>
      </c>
      <c r="AH171" t="str">
        <f>""</f>
        <v/>
      </c>
      <c r="AI171">
        <v>0</v>
      </c>
      <c r="AJ171" t="str">
        <f>""</f>
        <v/>
      </c>
      <c r="AK171">
        <v>0</v>
      </c>
      <c r="AL171" t="str">
        <f>""</f>
        <v/>
      </c>
      <c r="AM171">
        <v>0</v>
      </c>
      <c r="AN171" t="str">
        <f>""</f>
        <v/>
      </c>
      <c r="AO171">
        <v>0</v>
      </c>
      <c r="AP171" t="str">
        <f>""</f>
        <v/>
      </c>
      <c r="AQ171">
        <v>0</v>
      </c>
      <c r="AR171" t="str">
        <f>""</f>
        <v/>
      </c>
      <c r="AS171" t="s">
        <v>56</v>
      </c>
      <c r="AT171" t="s">
        <v>57</v>
      </c>
      <c r="AU171">
        <v>0</v>
      </c>
      <c r="AV171" t="str">
        <f>""</f>
        <v/>
      </c>
      <c r="AW171">
        <v>2016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</row>
    <row r="172" spans="1:55" x14ac:dyDescent="0.2">
      <c r="A172">
        <v>1345203930</v>
      </c>
      <c r="B172" t="s">
        <v>239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 s="4">
        <f>COUNTIF(גיליון2!A:A,'2016'!A172)</f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t="str">
        <f>""</f>
        <v/>
      </c>
      <c r="Y172">
        <v>0</v>
      </c>
      <c r="Z172" t="str">
        <f>""</f>
        <v/>
      </c>
      <c r="AA172">
        <v>0</v>
      </c>
      <c r="AB172" t="str">
        <f>""</f>
        <v/>
      </c>
      <c r="AC172">
        <v>0</v>
      </c>
      <c r="AD172" t="str">
        <f>""</f>
        <v/>
      </c>
      <c r="AE172">
        <v>0</v>
      </c>
      <c r="AF172" t="str">
        <f>""</f>
        <v/>
      </c>
      <c r="AG172">
        <v>0</v>
      </c>
      <c r="AH172" t="str">
        <f>""</f>
        <v/>
      </c>
      <c r="AI172">
        <v>0</v>
      </c>
      <c r="AJ172" t="str">
        <f>""</f>
        <v/>
      </c>
      <c r="AK172">
        <v>0</v>
      </c>
      <c r="AL172" t="str">
        <f>""</f>
        <v/>
      </c>
      <c r="AM172">
        <v>0</v>
      </c>
      <c r="AN172" t="str">
        <f>""</f>
        <v/>
      </c>
      <c r="AO172">
        <v>0</v>
      </c>
      <c r="AP172" t="str">
        <f>""</f>
        <v/>
      </c>
      <c r="AQ172">
        <v>0</v>
      </c>
      <c r="AR172" t="str">
        <f>""</f>
        <v/>
      </c>
      <c r="AS172" t="s">
        <v>56</v>
      </c>
      <c r="AT172" t="s">
        <v>57</v>
      </c>
      <c r="AU172">
        <v>0</v>
      </c>
      <c r="AV172" t="str">
        <f>""</f>
        <v/>
      </c>
      <c r="AW172">
        <v>2016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</row>
    <row r="173" spans="1:55" x14ac:dyDescent="0.2">
      <c r="A173">
        <v>1345300220</v>
      </c>
      <c r="B173" t="s">
        <v>240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 s="4">
        <f>COUNTIF(גיליון2!A:A,'2016'!A173)</f>
        <v>1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t="str">
        <f>""</f>
        <v/>
      </c>
      <c r="Y173">
        <v>0</v>
      </c>
      <c r="Z173" t="str">
        <f>""</f>
        <v/>
      </c>
      <c r="AA173">
        <v>0</v>
      </c>
      <c r="AB173" t="str">
        <f>""</f>
        <v/>
      </c>
      <c r="AC173">
        <v>0</v>
      </c>
      <c r="AD173" t="str">
        <f>""</f>
        <v/>
      </c>
      <c r="AE173">
        <v>0</v>
      </c>
      <c r="AF173" t="str">
        <f>""</f>
        <v/>
      </c>
      <c r="AG173">
        <v>0</v>
      </c>
      <c r="AH173" t="str">
        <f>""</f>
        <v/>
      </c>
      <c r="AI173">
        <v>0</v>
      </c>
      <c r="AJ173" t="str">
        <f>""</f>
        <v/>
      </c>
      <c r="AK173">
        <v>0</v>
      </c>
      <c r="AL173" t="str">
        <f>""</f>
        <v/>
      </c>
      <c r="AM173">
        <v>0</v>
      </c>
      <c r="AN173" t="str">
        <f>""</f>
        <v/>
      </c>
      <c r="AO173">
        <v>0</v>
      </c>
      <c r="AP173" t="str">
        <f>""</f>
        <v/>
      </c>
      <c r="AQ173">
        <v>0</v>
      </c>
      <c r="AR173" t="str">
        <f>""</f>
        <v/>
      </c>
      <c r="AS173" t="s">
        <v>56</v>
      </c>
      <c r="AT173" t="s">
        <v>57</v>
      </c>
      <c r="AU173">
        <v>0</v>
      </c>
      <c r="AV173" t="str">
        <f>""</f>
        <v/>
      </c>
      <c r="AW173">
        <v>2016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</row>
    <row r="174" spans="1:55" x14ac:dyDescent="0.2">
      <c r="A174">
        <v>1345300930</v>
      </c>
      <c r="B174" t="s">
        <v>241</v>
      </c>
      <c r="C174" s="2">
        <v>-17826</v>
      </c>
      <c r="D174">
        <v>0</v>
      </c>
      <c r="E174">
        <v>0</v>
      </c>
      <c r="F174">
        <v>0</v>
      </c>
      <c r="G174" s="1">
        <v>-17826</v>
      </c>
      <c r="H174">
        <v>0</v>
      </c>
      <c r="I174" s="2">
        <v>-107000</v>
      </c>
      <c r="J174" s="4">
        <f>COUNTIF(גיליון2!A:A,'2016'!A174)</f>
        <v>1</v>
      </c>
      <c r="K174">
        <v>0</v>
      </c>
      <c r="L174">
        <v>0</v>
      </c>
      <c r="M174">
        <v>0</v>
      </c>
      <c r="N174" s="1">
        <v>-107000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421</v>
      </c>
      <c r="X174" t="s">
        <v>215</v>
      </c>
      <c r="Y174">
        <v>0</v>
      </c>
      <c r="Z174" t="str">
        <f>""</f>
        <v/>
      </c>
      <c r="AA174">
        <v>0</v>
      </c>
      <c r="AB174" t="str">
        <f>""</f>
        <v/>
      </c>
      <c r="AC174">
        <v>0</v>
      </c>
      <c r="AD174" t="str">
        <f>""</f>
        <v/>
      </c>
      <c r="AE174">
        <v>0</v>
      </c>
      <c r="AF174" t="str">
        <f>""</f>
        <v/>
      </c>
      <c r="AG174">
        <v>0</v>
      </c>
      <c r="AH174" t="str">
        <f>""</f>
        <v/>
      </c>
      <c r="AI174">
        <v>0</v>
      </c>
      <c r="AJ174" t="str">
        <f>""</f>
        <v/>
      </c>
      <c r="AK174">
        <v>0</v>
      </c>
      <c r="AL174" t="str">
        <f>""</f>
        <v/>
      </c>
      <c r="AM174">
        <v>0</v>
      </c>
      <c r="AN174" t="str">
        <f>""</f>
        <v/>
      </c>
      <c r="AO174">
        <v>0</v>
      </c>
      <c r="AP174" t="str">
        <f>""</f>
        <v/>
      </c>
      <c r="AQ174">
        <v>0</v>
      </c>
      <c r="AR174" t="str">
        <f>""</f>
        <v/>
      </c>
      <c r="AS174" t="s">
        <v>56</v>
      </c>
      <c r="AT174" t="s">
        <v>57</v>
      </c>
      <c r="AU174">
        <v>0</v>
      </c>
      <c r="AV174" t="str">
        <f>""</f>
        <v/>
      </c>
      <c r="AW174">
        <v>2016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</row>
    <row r="175" spans="1:55" x14ac:dyDescent="0.2">
      <c r="A175">
        <v>1345300931</v>
      </c>
      <c r="B175" t="s">
        <v>717</v>
      </c>
      <c r="C175" s="2">
        <v>-20492</v>
      </c>
      <c r="D175">
        <v>0</v>
      </c>
      <c r="E175">
        <v>0</v>
      </c>
      <c r="F175">
        <v>0</v>
      </c>
      <c r="G175" s="1">
        <v>-20492</v>
      </c>
      <c r="H175">
        <v>0</v>
      </c>
      <c r="I175" s="2">
        <v>-123000</v>
      </c>
      <c r="J175" s="6">
        <f>COUNTIF(גיליון2!A:A,'2016'!A175)</f>
        <v>1</v>
      </c>
      <c r="K175">
        <v>0</v>
      </c>
      <c r="L175">
        <v>0</v>
      </c>
      <c r="M175">
        <v>0</v>
      </c>
      <c r="N175" s="1">
        <v>-123000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t="str">
        <f>""</f>
        <v/>
      </c>
      <c r="Y175">
        <v>0</v>
      </c>
      <c r="Z175" t="str">
        <f>""</f>
        <v/>
      </c>
      <c r="AA175">
        <v>0</v>
      </c>
      <c r="AB175" t="str">
        <f>""</f>
        <v/>
      </c>
      <c r="AC175">
        <v>0</v>
      </c>
      <c r="AD175" t="str">
        <f>""</f>
        <v/>
      </c>
      <c r="AE175">
        <v>0</v>
      </c>
      <c r="AF175" t="str">
        <f>""</f>
        <v/>
      </c>
      <c r="AG175">
        <v>0</v>
      </c>
      <c r="AH175" t="str">
        <f>""</f>
        <v/>
      </c>
      <c r="AI175">
        <v>0</v>
      </c>
      <c r="AJ175" t="str">
        <f>""</f>
        <v/>
      </c>
      <c r="AK175">
        <v>0</v>
      </c>
      <c r="AL175" t="str">
        <f>""</f>
        <v/>
      </c>
      <c r="AM175">
        <v>0</v>
      </c>
      <c r="AN175" t="str">
        <f>""</f>
        <v/>
      </c>
      <c r="AO175">
        <v>0</v>
      </c>
      <c r="AP175" t="str">
        <f>""</f>
        <v/>
      </c>
      <c r="AQ175">
        <v>0</v>
      </c>
      <c r="AR175" t="str">
        <f>""</f>
        <v/>
      </c>
      <c r="AS175" t="s">
        <v>56</v>
      </c>
      <c r="AT175" t="s">
        <v>57</v>
      </c>
      <c r="AU175">
        <v>0</v>
      </c>
      <c r="AV175" t="str">
        <f>""</f>
        <v/>
      </c>
      <c r="AW175">
        <v>2016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</row>
    <row r="176" spans="1:55" x14ac:dyDescent="0.2">
      <c r="A176">
        <v>1346300930</v>
      </c>
      <c r="B176" t="s">
        <v>242</v>
      </c>
      <c r="C176">
        <v>-834</v>
      </c>
      <c r="D176">
        <v>0</v>
      </c>
      <c r="E176">
        <v>0</v>
      </c>
      <c r="F176">
        <v>0</v>
      </c>
      <c r="G176">
        <v>-834</v>
      </c>
      <c r="H176">
        <v>0</v>
      </c>
      <c r="I176" s="2">
        <v>-5000</v>
      </c>
      <c r="J176" s="4">
        <f>COUNTIF(גיליון2!A:A,'2016'!A176)</f>
        <v>1</v>
      </c>
      <c r="K176">
        <v>0</v>
      </c>
      <c r="L176">
        <v>0</v>
      </c>
      <c r="M176">
        <v>0</v>
      </c>
      <c r="N176" s="1">
        <v>-5000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421</v>
      </c>
      <c r="X176" t="s">
        <v>215</v>
      </c>
      <c r="Y176">
        <v>0</v>
      </c>
      <c r="Z176" t="str">
        <f>""</f>
        <v/>
      </c>
      <c r="AA176">
        <v>0</v>
      </c>
      <c r="AB176" t="str">
        <f>""</f>
        <v/>
      </c>
      <c r="AC176">
        <v>0</v>
      </c>
      <c r="AD176" t="str">
        <f>""</f>
        <v/>
      </c>
      <c r="AE176">
        <v>0</v>
      </c>
      <c r="AF176" t="str">
        <f>""</f>
        <v/>
      </c>
      <c r="AG176">
        <v>0</v>
      </c>
      <c r="AH176" t="str">
        <f>""</f>
        <v/>
      </c>
      <c r="AI176">
        <v>0</v>
      </c>
      <c r="AJ176" t="str">
        <f>""</f>
        <v/>
      </c>
      <c r="AK176">
        <v>0</v>
      </c>
      <c r="AL176" t="str">
        <f>""</f>
        <v/>
      </c>
      <c r="AM176">
        <v>0</v>
      </c>
      <c r="AN176" t="str">
        <f>""</f>
        <v/>
      </c>
      <c r="AO176">
        <v>0</v>
      </c>
      <c r="AP176" t="str">
        <f>""</f>
        <v/>
      </c>
      <c r="AQ176">
        <v>0</v>
      </c>
      <c r="AR176" t="str">
        <f>""</f>
        <v/>
      </c>
      <c r="AS176" t="s">
        <v>56</v>
      </c>
      <c r="AT176" t="s">
        <v>57</v>
      </c>
      <c r="AU176">
        <v>0</v>
      </c>
      <c r="AV176" t="str">
        <f>""</f>
        <v/>
      </c>
      <c r="AW176">
        <v>2016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</row>
    <row r="177" spans="1:55" x14ac:dyDescent="0.2">
      <c r="A177">
        <v>1346400220</v>
      </c>
      <c r="B177" t="s">
        <v>243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 s="4">
        <f>COUNTIF(גיליון2!A:A,'2016'!A177)</f>
        <v>1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421</v>
      </c>
      <c r="X177" t="s">
        <v>215</v>
      </c>
      <c r="Y177">
        <v>0</v>
      </c>
      <c r="Z177" t="str">
        <f>""</f>
        <v/>
      </c>
      <c r="AA177">
        <v>0</v>
      </c>
      <c r="AB177" t="str">
        <f>""</f>
        <v/>
      </c>
      <c r="AC177">
        <v>0</v>
      </c>
      <c r="AD177" t="str">
        <f>""</f>
        <v/>
      </c>
      <c r="AE177">
        <v>0</v>
      </c>
      <c r="AF177" t="str">
        <f>""</f>
        <v/>
      </c>
      <c r="AG177">
        <v>0</v>
      </c>
      <c r="AH177" t="str">
        <f>""</f>
        <v/>
      </c>
      <c r="AI177">
        <v>0</v>
      </c>
      <c r="AJ177" t="str">
        <f>""</f>
        <v/>
      </c>
      <c r="AK177">
        <v>0</v>
      </c>
      <c r="AL177" t="str">
        <f>""</f>
        <v/>
      </c>
      <c r="AM177">
        <v>0</v>
      </c>
      <c r="AN177" t="str">
        <f>""</f>
        <v/>
      </c>
      <c r="AO177">
        <v>0</v>
      </c>
      <c r="AP177" t="str">
        <f>""</f>
        <v/>
      </c>
      <c r="AQ177">
        <v>0</v>
      </c>
      <c r="AR177" t="str">
        <f>""</f>
        <v/>
      </c>
      <c r="AS177" t="s">
        <v>56</v>
      </c>
      <c r="AT177" t="s">
        <v>57</v>
      </c>
      <c r="AU177">
        <v>0</v>
      </c>
      <c r="AV177" t="str">
        <f>""</f>
        <v/>
      </c>
      <c r="AW177">
        <v>2016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</row>
    <row r="178" spans="1:55" x14ac:dyDescent="0.2">
      <c r="A178">
        <v>1346400930</v>
      </c>
      <c r="B178" t="s">
        <v>244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 s="4">
        <f>COUNTIF(גיליון2!A:A,'2016'!A178)</f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421</v>
      </c>
      <c r="X178" t="s">
        <v>215</v>
      </c>
      <c r="Y178">
        <v>0</v>
      </c>
      <c r="Z178" t="str">
        <f>""</f>
        <v/>
      </c>
      <c r="AA178">
        <v>0</v>
      </c>
      <c r="AB178" t="str">
        <f>""</f>
        <v/>
      </c>
      <c r="AC178">
        <v>0</v>
      </c>
      <c r="AD178" t="str">
        <f>""</f>
        <v/>
      </c>
      <c r="AE178">
        <v>0</v>
      </c>
      <c r="AF178" t="str">
        <f>""</f>
        <v/>
      </c>
      <c r="AG178">
        <v>0</v>
      </c>
      <c r="AH178" t="str">
        <f>""</f>
        <v/>
      </c>
      <c r="AI178">
        <v>0</v>
      </c>
      <c r="AJ178" t="str">
        <f>""</f>
        <v/>
      </c>
      <c r="AK178">
        <v>0</v>
      </c>
      <c r="AL178" t="str">
        <f>""</f>
        <v/>
      </c>
      <c r="AM178">
        <v>0</v>
      </c>
      <c r="AN178" t="str">
        <f>""</f>
        <v/>
      </c>
      <c r="AO178">
        <v>0</v>
      </c>
      <c r="AP178" t="str">
        <f>""</f>
        <v/>
      </c>
      <c r="AQ178">
        <v>0</v>
      </c>
      <c r="AR178" t="str">
        <f>""</f>
        <v/>
      </c>
      <c r="AS178" t="s">
        <v>56</v>
      </c>
      <c r="AT178" t="s">
        <v>57</v>
      </c>
      <c r="AU178">
        <v>0</v>
      </c>
      <c r="AV178" t="str">
        <f>""</f>
        <v/>
      </c>
      <c r="AW178">
        <v>2016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</row>
    <row r="179" spans="1:55" x14ac:dyDescent="0.2">
      <c r="A179">
        <v>1346500220</v>
      </c>
      <c r="B179" t="s">
        <v>245</v>
      </c>
      <c r="C179" s="2">
        <v>-1500</v>
      </c>
      <c r="D179">
        <v>0</v>
      </c>
      <c r="E179">
        <v>0</v>
      </c>
      <c r="F179">
        <v>0</v>
      </c>
      <c r="G179" s="1">
        <v>-1500</v>
      </c>
      <c r="H179">
        <v>0</v>
      </c>
      <c r="I179" s="2">
        <v>-9000</v>
      </c>
      <c r="J179" s="4">
        <f>COUNTIF(גיליון2!A:A,'2016'!A179)</f>
        <v>1</v>
      </c>
      <c r="K179">
        <v>0</v>
      </c>
      <c r="L179">
        <v>0</v>
      </c>
      <c r="M179">
        <v>0</v>
      </c>
      <c r="N179" s="1">
        <v>-9000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421</v>
      </c>
      <c r="X179" t="s">
        <v>215</v>
      </c>
      <c r="Y179">
        <v>0</v>
      </c>
      <c r="Z179" t="str">
        <f>""</f>
        <v/>
      </c>
      <c r="AA179">
        <v>0</v>
      </c>
      <c r="AB179" t="str">
        <f>""</f>
        <v/>
      </c>
      <c r="AC179">
        <v>0</v>
      </c>
      <c r="AD179" t="str">
        <f>""</f>
        <v/>
      </c>
      <c r="AE179">
        <v>0</v>
      </c>
      <c r="AF179" t="str">
        <f>""</f>
        <v/>
      </c>
      <c r="AG179">
        <v>0</v>
      </c>
      <c r="AH179" t="str">
        <f>""</f>
        <v/>
      </c>
      <c r="AI179">
        <v>0</v>
      </c>
      <c r="AJ179" t="str">
        <f>""</f>
        <v/>
      </c>
      <c r="AK179">
        <v>0</v>
      </c>
      <c r="AL179" t="str">
        <f>""</f>
        <v/>
      </c>
      <c r="AM179">
        <v>0</v>
      </c>
      <c r="AN179" t="str">
        <f>""</f>
        <v/>
      </c>
      <c r="AO179">
        <v>0</v>
      </c>
      <c r="AP179" t="str">
        <f>""</f>
        <v/>
      </c>
      <c r="AQ179">
        <v>0</v>
      </c>
      <c r="AR179" t="str">
        <f>""</f>
        <v/>
      </c>
      <c r="AS179" t="s">
        <v>56</v>
      </c>
      <c r="AT179" t="s">
        <v>57</v>
      </c>
      <c r="AU179">
        <v>0</v>
      </c>
      <c r="AV179" t="str">
        <f>""</f>
        <v/>
      </c>
      <c r="AW179">
        <v>2016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</row>
    <row r="180" spans="1:55" x14ac:dyDescent="0.2">
      <c r="A180">
        <v>1346500930</v>
      </c>
      <c r="B180" t="s">
        <v>246</v>
      </c>
      <c r="C180" s="2">
        <v>-7330</v>
      </c>
      <c r="D180">
        <v>0</v>
      </c>
      <c r="E180">
        <v>0</v>
      </c>
      <c r="F180">
        <v>0</v>
      </c>
      <c r="G180" s="1">
        <v>-7330</v>
      </c>
      <c r="H180">
        <v>0</v>
      </c>
      <c r="I180" s="2">
        <v>-44000</v>
      </c>
      <c r="J180" s="4">
        <f>COUNTIF(גיליון2!A:A,'2016'!A180)</f>
        <v>1</v>
      </c>
      <c r="K180">
        <v>0</v>
      </c>
      <c r="L180">
        <v>0</v>
      </c>
      <c r="M180">
        <v>0</v>
      </c>
      <c r="N180" s="1">
        <v>-44000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421</v>
      </c>
      <c r="X180" t="s">
        <v>215</v>
      </c>
      <c r="Y180">
        <v>0</v>
      </c>
      <c r="Z180" t="str">
        <f>""</f>
        <v/>
      </c>
      <c r="AA180">
        <v>0</v>
      </c>
      <c r="AB180" t="str">
        <f>""</f>
        <v/>
      </c>
      <c r="AC180">
        <v>0</v>
      </c>
      <c r="AD180" t="str">
        <f>""</f>
        <v/>
      </c>
      <c r="AE180">
        <v>0</v>
      </c>
      <c r="AF180" t="str">
        <f>""</f>
        <v/>
      </c>
      <c r="AG180">
        <v>0</v>
      </c>
      <c r="AH180" t="str">
        <f>""</f>
        <v/>
      </c>
      <c r="AI180">
        <v>0</v>
      </c>
      <c r="AJ180" t="str">
        <f>""</f>
        <v/>
      </c>
      <c r="AK180">
        <v>0</v>
      </c>
      <c r="AL180" t="str">
        <f>""</f>
        <v/>
      </c>
      <c r="AM180">
        <v>0</v>
      </c>
      <c r="AN180" t="str">
        <f>""</f>
        <v/>
      </c>
      <c r="AO180">
        <v>0</v>
      </c>
      <c r="AP180" t="str">
        <f>""</f>
        <v/>
      </c>
      <c r="AQ180">
        <v>0</v>
      </c>
      <c r="AR180" t="str">
        <f>""</f>
        <v/>
      </c>
      <c r="AS180" t="s">
        <v>56</v>
      </c>
      <c r="AT180" t="s">
        <v>57</v>
      </c>
      <c r="AU180">
        <v>0</v>
      </c>
      <c r="AV180" t="str">
        <f>""</f>
        <v/>
      </c>
      <c r="AW180">
        <v>2016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</row>
    <row r="181" spans="1:55" x14ac:dyDescent="0.2">
      <c r="A181">
        <v>1346600930</v>
      </c>
      <c r="B181" t="s">
        <v>247</v>
      </c>
      <c r="C181" s="2">
        <v>-183260</v>
      </c>
      <c r="D181">
        <v>0</v>
      </c>
      <c r="E181">
        <v>0</v>
      </c>
      <c r="F181">
        <v>0</v>
      </c>
      <c r="G181" s="1">
        <v>-183260</v>
      </c>
      <c r="H181">
        <v>0</v>
      </c>
      <c r="I181" s="2">
        <v>-1100000</v>
      </c>
      <c r="J181" s="4">
        <f>COUNTIF(גיליון2!A:A,'2016'!A181)</f>
        <v>1</v>
      </c>
      <c r="K181">
        <v>0</v>
      </c>
      <c r="L181">
        <v>0</v>
      </c>
      <c r="M181">
        <v>0</v>
      </c>
      <c r="N181" s="1">
        <v>-1100000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421</v>
      </c>
      <c r="X181" t="s">
        <v>215</v>
      </c>
      <c r="Y181">
        <v>0</v>
      </c>
      <c r="Z181" t="str">
        <f>""</f>
        <v/>
      </c>
      <c r="AA181">
        <v>0</v>
      </c>
      <c r="AB181" t="str">
        <f>""</f>
        <v/>
      </c>
      <c r="AC181">
        <v>0</v>
      </c>
      <c r="AD181" t="str">
        <f>""</f>
        <v/>
      </c>
      <c r="AE181">
        <v>0</v>
      </c>
      <c r="AF181" t="str">
        <f>""</f>
        <v/>
      </c>
      <c r="AG181">
        <v>0</v>
      </c>
      <c r="AH181" t="str">
        <f>""</f>
        <v/>
      </c>
      <c r="AI181">
        <v>0</v>
      </c>
      <c r="AJ181" t="str">
        <f>""</f>
        <v/>
      </c>
      <c r="AK181">
        <v>0</v>
      </c>
      <c r="AL181" t="str">
        <f>""</f>
        <v/>
      </c>
      <c r="AM181">
        <v>0</v>
      </c>
      <c r="AN181" t="str">
        <f>""</f>
        <v/>
      </c>
      <c r="AO181">
        <v>0</v>
      </c>
      <c r="AP181" t="str">
        <f>""</f>
        <v/>
      </c>
      <c r="AQ181">
        <v>0</v>
      </c>
      <c r="AR181" t="str">
        <f>""</f>
        <v/>
      </c>
      <c r="AS181" t="s">
        <v>56</v>
      </c>
      <c r="AT181" t="s">
        <v>57</v>
      </c>
      <c r="AU181">
        <v>0</v>
      </c>
      <c r="AV181" t="str">
        <f>""</f>
        <v/>
      </c>
      <c r="AW181">
        <v>2016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</row>
    <row r="182" spans="1:55" x14ac:dyDescent="0.2">
      <c r="A182">
        <v>1346700930</v>
      </c>
      <c r="B182" t="s">
        <v>248</v>
      </c>
      <c r="C182" s="2">
        <v>-60310</v>
      </c>
      <c r="D182">
        <v>0</v>
      </c>
      <c r="E182">
        <v>0</v>
      </c>
      <c r="F182">
        <v>0</v>
      </c>
      <c r="G182" s="1">
        <v>-60310</v>
      </c>
      <c r="H182">
        <v>0</v>
      </c>
      <c r="I182" s="2">
        <v>-362000</v>
      </c>
      <c r="J182" s="4">
        <f>COUNTIF(גיליון2!A:A,'2016'!A182)</f>
        <v>1</v>
      </c>
      <c r="K182">
        <v>0</v>
      </c>
      <c r="L182">
        <v>0</v>
      </c>
      <c r="M182">
        <v>0</v>
      </c>
      <c r="N182" s="1">
        <v>-362000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421</v>
      </c>
      <c r="X182" t="s">
        <v>215</v>
      </c>
      <c r="Y182">
        <v>0</v>
      </c>
      <c r="Z182" t="str">
        <f>""</f>
        <v/>
      </c>
      <c r="AA182">
        <v>0</v>
      </c>
      <c r="AB182" t="str">
        <f>""</f>
        <v/>
      </c>
      <c r="AC182">
        <v>0</v>
      </c>
      <c r="AD182" t="str">
        <f>""</f>
        <v/>
      </c>
      <c r="AE182">
        <v>0</v>
      </c>
      <c r="AF182" t="str">
        <f>""</f>
        <v/>
      </c>
      <c r="AG182">
        <v>0</v>
      </c>
      <c r="AH182" t="str">
        <f>""</f>
        <v/>
      </c>
      <c r="AI182">
        <v>0</v>
      </c>
      <c r="AJ182" t="str">
        <f>""</f>
        <v/>
      </c>
      <c r="AK182">
        <v>0</v>
      </c>
      <c r="AL182" t="str">
        <f>""</f>
        <v/>
      </c>
      <c r="AM182">
        <v>0</v>
      </c>
      <c r="AN182" t="str">
        <f>""</f>
        <v/>
      </c>
      <c r="AO182">
        <v>0</v>
      </c>
      <c r="AP182" t="str">
        <f>""</f>
        <v/>
      </c>
      <c r="AQ182">
        <v>0</v>
      </c>
      <c r="AR182" t="str">
        <f>""</f>
        <v/>
      </c>
      <c r="AS182" t="s">
        <v>56</v>
      </c>
      <c r="AT182" t="s">
        <v>57</v>
      </c>
      <c r="AU182">
        <v>0</v>
      </c>
      <c r="AV182" t="str">
        <f>""</f>
        <v/>
      </c>
      <c r="AW182">
        <v>2016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</row>
    <row r="183" spans="1:55" x14ac:dyDescent="0.2">
      <c r="A183">
        <v>1346701930</v>
      </c>
      <c r="B183" t="s">
        <v>725</v>
      </c>
      <c r="C183" s="2">
        <v>-31488</v>
      </c>
      <c r="D183">
        <v>0</v>
      </c>
      <c r="E183">
        <v>0</v>
      </c>
      <c r="F183">
        <v>0</v>
      </c>
      <c r="G183" s="1">
        <v>-31488</v>
      </c>
      <c r="H183">
        <v>0</v>
      </c>
      <c r="I183" s="2">
        <v>-189000</v>
      </c>
      <c r="J183" s="6">
        <f>COUNTIF(גיליון2!A:A,'2016'!A183)</f>
        <v>1</v>
      </c>
      <c r="K183">
        <v>0</v>
      </c>
      <c r="L183">
        <v>0</v>
      </c>
      <c r="M183">
        <v>0</v>
      </c>
      <c r="N183" s="1">
        <v>-189000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t="str">
        <f>""</f>
        <v/>
      </c>
      <c r="Y183">
        <v>0</v>
      </c>
      <c r="Z183" t="str">
        <f>""</f>
        <v/>
      </c>
      <c r="AA183">
        <v>0</v>
      </c>
      <c r="AB183" t="str">
        <f>""</f>
        <v/>
      </c>
      <c r="AC183">
        <v>0</v>
      </c>
      <c r="AD183" t="str">
        <f>""</f>
        <v/>
      </c>
      <c r="AE183">
        <v>0</v>
      </c>
      <c r="AF183" t="str">
        <f>""</f>
        <v/>
      </c>
      <c r="AG183">
        <v>0</v>
      </c>
      <c r="AH183" t="str">
        <f>""</f>
        <v/>
      </c>
      <c r="AI183">
        <v>0</v>
      </c>
      <c r="AJ183" t="str">
        <f>""</f>
        <v/>
      </c>
      <c r="AK183">
        <v>0</v>
      </c>
      <c r="AL183" t="str">
        <f>""</f>
        <v/>
      </c>
      <c r="AM183">
        <v>0</v>
      </c>
      <c r="AN183" t="str">
        <f>""</f>
        <v/>
      </c>
      <c r="AO183">
        <v>0</v>
      </c>
      <c r="AP183" t="str">
        <f>""</f>
        <v/>
      </c>
      <c r="AQ183">
        <v>0</v>
      </c>
      <c r="AR183" t="str">
        <f>""</f>
        <v/>
      </c>
      <c r="AS183" t="s">
        <v>56</v>
      </c>
      <c r="AT183" t="s">
        <v>57</v>
      </c>
      <c r="AU183">
        <v>0</v>
      </c>
      <c r="AV183" t="str">
        <f>""</f>
        <v/>
      </c>
      <c r="AW183">
        <v>2016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</row>
    <row r="184" spans="1:55" x14ac:dyDescent="0.2">
      <c r="A184">
        <v>1346800930</v>
      </c>
      <c r="B184" t="s">
        <v>249</v>
      </c>
      <c r="C184" s="2">
        <v>-15494</v>
      </c>
      <c r="D184">
        <v>0</v>
      </c>
      <c r="E184">
        <v>0</v>
      </c>
      <c r="F184">
        <v>0</v>
      </c>
      <c r="G184" s="1">
        <v>-15494</v>
      </c>
      <c r="H184">
        <v>0</v>
      </c>
      <c r="I184" s="2">
        <v>-93000</v>
      </c>
      <c r="J184" s="4">
        <f>COUNTIF(גיליון2!A:A,'2016'!A184)</f>
        <v>1</v>
      </c>
      <c r="K184">
        <v>0</v>
      </c>
      <c r="L184">
        <v>0</v>
      </c>
      <c r="M184">
        <v>0</v>
      </c>
      <c r="N184" s="1">
        <v>-93000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421</v>
      </c>
      <c r="X184" t="s">
        <v>215</v>
      </c>
      <c r="Y184">
        <v>0</v>
      </c>
      <c r="Z184" t="str">
        <f>""</f>
        <v/>
      </c>
      <c r="AA184">
        <v>0</v>
      </c>
      <c r="AB184" t="str">
        <f>""</f>
        <v/>
      </c>
      <c r="AC184">
        <v>0</v>
      </c>
      <c r="AD184" t="str">
        <f>""</f>
        <v/>
      </c>
      <c r="AE184">
        <v>0</v>
      </c>
      <c r="AF184" t="str">
        <f>""</f>
        <v/>
      </c>
      <c r="AG184">
        <v>0</v>
      </c>
      <c r="AH184" t="str">
        <f>""</f>
        <v/>
      </c>
      <c r="AI184">
        <v>0</v>
      </c>
      <c r="AJ184" t="str">
        <f>""</f>
        <v/>
      </c>
      <c r="AK184">
        <v>0</v>
      </c>
      <c r="AL184" t="str">
        <f>""</f>
        <v/>
      </c>
      <c r="AM184">
        <v>0</v>
      </c>
      <c r="AN184" t="str">
        <f>""</f>
        <v/>
      </c>
      <c r="AO184">
        <v>0</v>
      </c>
      <c r="AP184" t="str">
        <f>""</f>
        <v/>
      </c>
      <c r="AQ184">
        <v>0</v>
      </c>
      <c r="AR184" t="str">
        <f>""</f>
        <v/>
      </c>
      <c r="AS184" t="s">
        <v>56</v>
      </c>
      <c r="AT184" t="s">
        <v>57</v>
      </c>
      <c r="AU184">
        <v>0</v>
      </c>
      <c r="AV184" t="str">
        <f>""</f>
        <v/>
      </c>
      <c r="AW184">
        <v>2016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</row>
    <row r="185" spans="1:55" x14ac:dyDescent="0.2">
      <c r="A185">
        <v>1347100930</v>
      </c>
      <c r="B185" t="s">
        <v>250</v>
      </c>
      <c r="C185" s="2">
        <v>-63642</v>
      </c>
      <c r="D185">
        <v>0</v>
      </c>
      <c r="E185">
        <v>0</v>
      </c>
      <c r="F185">
        <v>0</v>
      </c>
      <c r="G185" s="1">
        <v>-63642</v>
      </c>
      <c r="H185">
        <v>0</v>
      </c>
      <c r="I185" s="2">
        <v>-382000</v>
      </c>
      <c r="J185" s="4">
        <f>COUNTIF(גיליון2!A:A,'2016'!A185)</f>
        <v>1</v>
      </c>
      <c r="K185">
        <v>0</v>
      </c>
      <c r="L185">
        <v>0</v>
      </c>
      <c r="M185">
        <v>0</v>
      </c>
      <c r="N185" s="1">
        <v>-382000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421</v>
      </c>
      <c r="X185" t="s">
        <v>215</v>
      </c>
      <c r="Y185">
        <v>0</v>
      </c>
      <c r="Z185" t="str">
        <f>""</f>
        <v/>
      </c>
      <c r="AA185">
        <v>0</v>
      </c>
      <c r="AB185" t="str">
        <f>""</f>
        <v/>
      </c>
      <c r="AC185">
        <v>0</v>
      </c>
      <c r="AD185" t="str">
        <f>""</f>
        <v/>
      </c>
      <c r="AE185">
        <v>0</v>
      </c>
      <c r="AF185" t="str">
        <f>""</f>
        <v/>
      </c>
      <c r="AG185">
        <v>0</v>
      </c>
      <c r="AH185" t="str">
        <f>""</f>
        <v/>
      </c>
      <c r="AI185">
        <v>0</v>
      </c>
      <c r="AJ185" t="str">
        <f>""</f>
        <v/>
      </c>
      <c r="AK185">
        <v>0</v>
      </c>
      <c r="AL185" t="str">
        <f>""</f>
        <v/>
      </c>
      <c r="AM185">
        <v>0</v>
      </c>
      <c r="AN185" t="str">
        <f>""</f>
        <v/>
      </c>
      <c r="AO185">
        <v>0</v>
      </c>
      <c r="AP185" t="str">
        <f>""</f>
        <v/>
      </c>
      <c r="AQ185">
        <v>0</v>
      </c>
      <c r="AR185" t="str">
        <f>""</f>
        <v/>
      </c>
      <c r="AS185" t="s">
        <v>56</v>
      </c>
      <c r="AT185" t="s">
        <v>57</v>
      </c>
      <c r="AU185">
        <v>0</v>
      </c>
      <c r="AV185" t="str">
        <f>""</f>
        <v/>
      </c>
      <c r="AW185">
        <v>2016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</row>
    <row r="186" spans="1:55" x14ac:dyDescent="0.2">
      <c r="A186">
        <v>1347300440</v>
      </c>
      <c r="B186" t="s">
        <v>251</v>
      </c>
      <c r="C186" s="2">
        <v>-21658</v>
      </c>
      <c r="D186">
        <v>0</v>
      </c>
      <c r="E186">
        <v>0</v>
      </c>
      <c r="F186">
        <v>0</v>
      </c>
      <c r="G186" s="1">
        <v>-21658</v>
      </c>
      <c r="H186">
        <v>0</v>
      </c>
      <c r="I186" s="2">
        <v>-130000</v>
      </c>
      <c r="J186" s="4">
        <f>COUNTIF(גיליון2!A:A,'2016'!A186)</f>
        <v>1</v>
      </c>
      <c r="K186">
        <v>0</v>
      </c>
      <c r="L186">
        <v>0</v>
      </c>
      <c r="M186">
        <v>0</v>
      </c>
      <c r="N186" s="1">
        <v>-130000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421</v>
      </c>
      <c r="X186" t="s">
        <v>215</v>
      </c>
      <c r="Y186">
        <v>0</v>
      </c>
      <c r="Z186" t="str">
        <f>""</f>
        <v/>
      </c>
      <c r="AA186">
        <v>0</v>
      </c>
      <c r="AB186" t="str">
        <f>""</f>
        <v/>
      </c>
      <c r="AC186">
        <v>0</v>
      </c>
      <c r="AD186" t="str">
        <f>""</f>
        <v/>
      </c>
      <c r="AE186">
        <v>0</v>
      </c>
      <c r="AF186" t="str">
        <f>""</f>
        <v/>
      </c>
      <c r="AG186">
        <v>0</v>
      </c>
      <c r="AH186" t="str">
        <f>""</f>
        <v/>
      </c>
      <c r="AI186">
        <v>0</v>
      </c>
      <c r="AJ186" t="str">
        <f>""</f>
        <v/>
      </c>
      <c r="AK186">
        <v>0</v>
      </c>
      <c r="AL186" t="str">
        <f>""</f>
        <v/>
      </c>
      <c r="AM186">
        <v>0</v>
      </c>
      <c r="AN186" t="str">
        <f>""</f>
        <v/>
      </c>
      <c r="AO186">
        <v>0</v>
      </c>
      <c r="AP186" t="str">
        <f>""</f>
        <v/>
      </c>
      <c r="AQ186">
        <v>0</v>
      </c>
      <c r="AR186" t="str">
        <f>""</f>
        <v/>
      </c>
      <c r="AS186" t="s">
        <v>56</v>
      </c>
      <c r="AT186" t="s">
        <v>57</v>
      </c>
      <c r="AU186">
        <v>0</v>
      </c>
      <c r="AV186" t="str">
        <f>""</f>
        <v/>
      </c>
      <c r="AW186">
        <v>2016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</row>
    <row r="187" spans="1:55" x14ac:dyDescent="0.2">
      <c r="A187">
        <v>1347300930</v>
      </c>
      <c r="B187" t="s">
        <v>252</v>
      </c>
      <c r="C187" s="2">
        <v>-24990</v>
      </c>
      <c r="D187">
        <v>0</v>
      </c>
      <c r="E187">
        <v>0</v>
      </c>
      <c r="F187">
        <v>0</v>
      </c>
      <c r="G187" s="1">
        <v>-24990</v>
      </c>
      <c r="H187">
        <v>0</v>
      </c>
      <c r="I187" s="2">
        <v>-150000</v>
      </c>
      <c r="J187" s="4">
        <f>COUNTIF(גיליון2!A:A,'2016'!A187)</f>
        <v>1</v>
      </c>
      <c r="K187">
        <v>0</v>
      </c>
      <c r="L187">
        <v>0</v>
      </c>
      <c r="M187">
        <v>0</v>
      </c>
      <c r="N187" s="1">
        <v>-150000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421</v>
      </c>
      <c r="X187" t="s">
        <v>215</v>
      </c>
      <c r="Y187">
        <v>0</v>
      </c>
      <c r="Z187" t="str">
        <f>""</f>
        <v/>
      </c>
      <c r="AA187">
        <v>0</v>
      </c>
      <c r="AB187" t="str">
        <f>""</f>
        <v/>
      </c>
      <c r="AC187">
        <v>0</v>
      </c>
      <c r="AD187" t="str">
        <f>""</f>
        <v/>
      </c>
      <c r="AE187">
        <v>0</v>
      </c>
      <c r="AF187" t="str">
        <f>""</f>
        <v/>
      </c>
      <c r="AG187">
        <v>0</v>
      </c>
      <c r="AH187" t="str">
        <f>""</f>
        <v/>
      </c>
      <c r="AI187">
        <v>0</v>
      </c>
      <c r="AJ187" t="str">
        <f>""</f>
        <v/>
      </c>
      <c r="AK187">
        <v>0</v>
      </c>
      <c r="AL187" t="str">
        <f>""</f>
        <v/>
      </c>
      <c r="AM187">
        <v>0</v>
      </c>
      <c r="AN187" t="str">
        <f>""</f>
        <v/>
      </c>
      <c r="AO187">
        <v>0</v>
      </c>
      <c r="AP187" t="str">
        <f>""</f>
        <v/>
      </c>
      <c r="AQ187">
        <v>0</v>
      </c>
      <c r="AR187" t="str">
        <f>""</f>
        <v/>
      </c>
      <c r="AS187" t="s">
        <v>56</v>
      </c>
      <c r="AT187" t="s">
        <v>57</v>
      </c>
      <c r="AU187">
        <v>0</v>
      </c>
      <c r="AV187" t="str">
        <f>""</f>
        <v/>
      </c>
      <c r="AW187">
        <v>2016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</row>
    <row r="188" spans="1:55" x14ac:dyDescent="0.2">
      <c r="A188">
        <v>1347400930</v>
      </c>
      <c r="B188" t="s">
        <v>253</v>
      </c>
      <c r="C188" s="2">
        <v>-191590</v>
      </c>
      <c r="D188">
        <v>0</v>
      </c>
      <c r="E188">
        <v>0</v>
      </c>
      <c r="F188">
        <v>0</v>
      </c>
      <c r="G188" s="1">
        <v>-191590</v>
      </c>
      <c r="H188">
        <v>0</v>
      </c>
      <c r="I188" s="2">
        <v>-1150000</v>
      </c>
      <c r="J188" s="4">
        <f>COUNTIF(גיליון2!A:A,'2016'!A188)</f>
        <v>1</v>
      </c>
      <c r="K188">
        <v>0</v>
      </c>
      <c r="L188">
        <v>0</v>
      </c>
      <c r="M188">
        <v>0</v>
      </c>
      <c r="N188" s="1">
        <v>-1150000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421</v>
      </c>
      <c r="X188" t="s">
        <v>215</v>
      </c>
      <c r="Y188">
        <v>0</v>
      </c>
      <c r="Z188" t="str">
        <f>""</f>
        <v/>
      </c>
      <c r="AA188">
        <v>0</v>
      </c>
      <c r="AB188" t="str">
        <f>""</f>
        <v/>
      </c>
      <c r="AC188">
        <v>0</v>
      </c>
      <c r="AD188" t="str">
        <f>""</f>
        <v/>
      </c>
      <c r="AE188">
        <v>0</v>
      </c>
      <c r="AF188" t="str">
        <f>""</f>
        <v/>
      </c>
      <c r="AG188">
        <v>0</v>
      </c>
      <c r="AH188" t="str">
        <f>""</f>
        <v/>
      </c>
      <c r="AI188">
        <v>0</v>
      </c>
      <c r="AJ188" t="str">
        <f>""</f>
        <v/>
      </c>
      <c r="AK188">
        <v>0</v>
      </c>
      <c r="AL188" t="str">
        <f>""</f>
        <v/>
      </c>
      <c r="AM188">
        <v>0</v>
      </c>
      <c r="AN188" t="str">
        <f>""</f>
        <v/>
      </c>
      <c r="AO188">
        <v>0</v>
      </c>
      <c r="AP188" t="str">
        <f>""</f>
        <v/>
      </c>
      <c r="AQ188">
        <v>0</v>
      </c>
      <c r="AR188" t="str">
        <f>""</f>
        <v/>
      </c>
      <c r="AS188" t="s">
        <v>56</v>
      </c>
      <c r="AT188" t="s">
        <v>57</v>
      </c>
      <c r="AU188">
        <v>0</v>
      </c>
      <c r="AV188" t="str">
        <f>""</f>
        <v/>
      </c>
      <c r="AW188">
        <v>2016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</row>
    <row r="189" spans="1:55" x14ac:dyDescent="0.2">
      <c r="A189">
        <v>1348200420</v>
      </c>
      <c r="B189" t="s">
        <v>254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 s="4">
        <f>COUNTIF(גיליון2!A:A,'2016'!A189)</f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t="str">
        <f>""</f>
        <v/>
      </c>
      <c r="Y189">
        <v>0</v>
      </c>
      <c r="Z189" t="str">
        <f>""</f>
        <v/>
      </c>
      <c r="AA189">
        <v>0</v>
      </c>
      <c r="AB189" t="str">
        <f>""</f>
        <v/>
      </c>
      <c r="AC189">
        <v>0</v>
      </c>
      <c r="AD189" t="str">
        <f>""</f>
        <v/>
      </c>
      <c r="AE189">
        <v>0</v>
      </c>
      <c r="AF189" t="str">
        <f>""</f>
        <v/>
      </c>
      <c r="AG189">
        <v>0</v>
      </c>
      <c r="AH189" t="str">
        <f>""</f>
        <v/>
      </c>
      <c r="AI189">
        <v>0</v>
      </c>
      <c r="AJ189" t="str">
        <f>""</f>
        <v/>
      </c>
      <c r="AK189">
        <v>0</v>
      </c>
      <c r="AL189" t="str">
        <f>""</f>
        <v/>
      </c>
      <c r="AM189">
        <v>0</v>
      </c>
      <c r="AN189" t="str">
        <f>""</f>
        <v/>
      </c>
      <c r="AO189">
        <v>0</v>
      </c>
      <c r="AP189" t="str">
        <f>""</f>
        <v/>
      </c>
      <c r="AQ189">
        <v>0</v>
      </c>
      <c r="AR189" t="str">
        <f>""</f>
        <v/>
      </c>
      <c r="AS189" t="s">
        <v>56</v>
      </c>
      <c r="AT189" t="s">
        <v>57</v>
      </c>
      <c r="AU189">
        <v>0</v>
      </c>
      <c r="AV189" t="str">
        <f>""</f>
        <v/>
      </c>
      <c r="AW189">
        <v>2016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</row>
    <row r="190" spans="1:55" x14ac:dyDescent="0.2">
      <c r="A190">
        <v>1348200930</v>
      </c>
      <c r="B190" t="s">
        <v>255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 s="4">
        <f>COUNTIF(גיליון2!A:A,'2016'!A190)</f>
        <v>1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421</v>
      </c>
      <c r="X190" t="s">
        <v>215</v>
      </c>
      <c r="Y190">
        <v>0</v>
      </c>
      <c r="Z190" t="str">
        <f>""</f>
        <v/>
      </c>
      <c r="AA190">
        <v>0</v>
      </c>
      <c r="AB190" t="str">
        <f>""</f>
        <v/>
      </c>
      <c r="AC190">
        <v>0</v>
      </c>
      <c r="AD190" t="str">
        <f>""</f>
        <v/>
      </c>
      <c r="AE190">
        <v>0</v>
      </c>
      <c r="AF190" t="str">
        <f>""</f>
        <v/>
      </c>
      <c r="AG190">
        <v>0</v>
      </c>
      <c r="AH190" t="str">
        <f>""</f>
        <v/>
      </c>
      <c r="AI190">
        <v>0</v>
      </c>
      <c r="AJ190" t="str">
        <f>""</f>
        <v/>
      </c>
      <c r="AK190">
        <v>0</v>
      </c>
      <c r="AL190" t="str">
        <f>""</f>
        <v/>
      </c>
      <c r="AM190">
        <v>0</v>
      </c>
      <c r="AN190" t="str">
        <f>""</f>
        <v/>
      </c>
      <c r="AO190">
        <v>0</v>
      </c>
      <c r="AP190" t="str">
        <f>""</f>
        <v/>
      </c>
      <c r="AQ190">
        <v>0</v>
      </c>
      <c r="AR190" t="str">
        <f>""</f>
        <v/>
      </c>
      <c r="AS190" t="s">
        <v>56</v>
      </c>
      <c r="AT190" t="s">
        <v>57</v>
      </c>
      <c r="AU190">
        <v>0</v>
      </c>
      <c r="AV190" t="str">
        <f>""</f>
        <v/>
      </c>
      <c r="AW190">
        <v>2016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</row>
    <row r="191" spans="1:55" x14ac:dyDescent="0.2">
      <c r="A191">
        <v>1349100930</v>
      </c>
      <c r="B191" t="s">
        <v>256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 s="4">
        <f>COUNTIF(גיליון2!A:A,'2016'!A191)</f>
        <v>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t="str">
        <f>""</f>
        <v/>
      </c>
      <c r="Y191">
        <v>0</v>
      </c>
      <c r="Z191" t="str">
        <f>""</f>
        <v/>
      </c>
      <c r="AA191">
        <v>0</v>
      </c>
      <c r="AB191" t="str">
        <f>""</f>
        <v/>
      </c>
      <c r="AC191">
        <v>0</v>
      </c>
      <c r="AD191" t="str">
        <f>""</f>
        <v/>
      </c>
      <c r="AE191">
        <v>0</v>
      </c>
      <c r="AF191" t="str">
        <f>""</f>
        <v/>
      </c>
      <c r="AG191">
        <v>0</v>
      </c>
      <c r="AH191" t="str">
        <f>""</f>
        <v/>
      </c>
      <c r="AI191">
        <v>0</v>
      </c>
      <c r="AJ191" t="str">
        <f>""</f>
        <v/>
      </c>
      <c r="AK191">
        <v>0</v>
      </c>
      <c r="AL191" t="str">
        <f>""</f>
        <v/>
      </c>
      <c r="AM191">
        <v>0</v>
      </c>
      <c r="AN191" t="str">
        <f>""</f>
        <v/>
      </c>
      <c r="AO191">
        <v>0</v>
      </c>
      <c r="AP191" t="str">
        <f>""</f>
        <v/>
      </c>
      <c r="AQ191">
        <v>0</v>
      </c>
      <c r="AR191" t="str">
        <f>""</f>
        <v/>
      </c>
      <c r="AS191" t="s">
        <v>56</v>
      </c>
      <c r="AT191" t="s">
        <v>57</v>
      </c>
      <c r="AU191">
        <v>0</v>
      </c>
      <c r="AV191" t="str">
        <f>""</f>
        <v/>
      </c>
      <c r="AW191">
        <v>2016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</row>
    <row r="192" spans="1:55" x14ac:dyDescent="0.2">
      <c r="A192">
        <v>1353000990</v>
      </c>
      <c r="B192" t="s">
        <v>257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 s="4">
        <f>COUNTIF(גיליון2!A:A,'2016'!A192)</f>
        <v>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431</v>
      </c>
      <c r="X192" t="s">
        <v>258</v>
      </c>
      <c r="Y192">
        <v>0</v>
      </c>
      <c r="Z192" t="str">
        <f>""</f>
        <v/>
      </c>
      <c r="AA192">
        <v>0</v>
      </c>
      <c r="AB192" t="str">
        <f>""</f>
        <v/>
      </c>
      <c r="AC192">
        <v>0</v>
      </c>
      <c r="AD192" t="str">
        <f>""</f>
        <v/>
      </c>
      <c r="AE192">
        <v>0</v>
      </c>
      <c r="AF192" t="str">
        <f>""</f>
        <v/>
      </c>
      <c r="AG192">
        <v>0</v>
      </c>
      <c r="AH192" t="str">
        <f>""</f>
        <v/>
      </c>
      <c r="AI192">
        <v>0</v>
      </c>
      <c r="AJ192" t="str">
        <f>""</f>
        <v/>
      </c>
      <c r="AK192">
        <v>0</v>
      </c>
      <c r="AL192" t="str">
        <f>""</f>
        <v/>
      </c>
      <c r="AM192">
        <v>0</v>
      </c>
      <c r="AN192" t="str">
        <f>""</f>
        <v/>
      </c>
      <c r="AO192">
        <v>0</v>
      </c>
      <c r="AP192" t="str">
        <f>""</f>
        <v/>
      </c>
      <c r="AQ192">
        <v>0</v>
      </c>
      <c r="AR192" t="str">
        <f>""</f>
        <v/>
      </c>
      <c r="AS192" t="s">
        <v>56</v>
      </c>
      <c r="AT192" t="s">
        <v>57</v>
      </c>
      <c r="AU192">
        <v>0</v>
      </c>
      <c r="AV192" t="str">
        <f>""</f>
        <v/>
      </c>
      <c r="AW192">
        <v>2016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</row>
    <row r="193" spans="1:55" x14ac:dyDescent="0.2">
      <c r="A193">
        <v>1371000990</v>
      </c>
      <c r="B193" t="s">
        <v>259</v>
      </c>
      <c r="C193" s="2">
        <v>-33320</v>
      </c>
      <c r="D193">
        <v>0</v>
      </c>
      <c r="E193">
        <v>0</v>
      </c>
      <c r="F193">
        <v>0</v>
      </c>
      <c r="G193" s="1">
        <v>-33320</v>
      </c>
      <c r="H193">
        <v>0</v>
      </c>
      <c r="I193" s="2">
        <v>-200000</v>
      </c>
      <c r="J193" s="4">
        <f>COUNTIF(גיליון2!A:A,'2016'!A193)</f>
        <v>1</v>
      </c>
      <c r="K193">
        <v>0</v>
      </c>
      <c r="L193">
        <v>0</v>
      </c>
      <c r="M193">
        <v>0</v>
      </c>
      <c r="N193" s="1">
        <v>-200000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441</v>
      </c>
      <c r="X193" t="s">
        <v>260</v>
      </c>
      <c r="Y193">
        <v>0</v>
      </c>
      <c r="Z193" t="str">
        <f>""</f>
        <v/>
      </c>
      <c r="AA193">
        <v>0</v>
      </c>
      <c r="AB193" t="str">
        <f>""</f>
        <v/>
      </c>
      <c r="AC193">
        <v>0</v>
      </c>
      <c r="AD193" t="str">
        <f>""</f>
        <v/>
      </c>
      <c r="AE193">
        <v>0</v>
      </c>
      <c r="AF193" t="str">
        <f>""</f>
        <v/>
      </c>
      <c r="AG193">
        <v>0</v>
      </c>
      <c r="AH193" t="str">
        <f>""</f>
        <v/>
      </c>
      <c r="AI193">
        <v>0</v>
      </c>
      <c r="AJ193" t="str">
        <f>""</f>
        <v/>
      </c>
      <c r="AK193">
        <v>0</v>
      </c>
      <c r="AL193" t="str">
        <f>""</f>
        <v/>
      </c>
      <c r="AM193">
        <v>0</v>
      </c>
      <c r="AN193" t="str">
        <f>""</f>
        <v/>
      </c>
      <c r="AO193">
        <v>0</v>
      </c>
      <c r="AP193" t="str">
        <f>""</f>
        <v/>
      </c>
      <c r="AQ193">
        <v>0</v>
      </c>
      <c r="AR193" t="str">
        <f>""</f>
        <v/>
      </c>
      <c r="AS193" t="s">
        <v>56</v>
      </c>
      <c r="AT193" t="s">
        <v>57</v>
      </c>
      <c r="AU193">
        <v>0</v>
      </c>
      <c r="AV193" t="str">
        <f>""</f>
        <v/>
      </c>
      <c r="AW193">
        <v>2016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</row>
    <row r="194" spans="1:55" x14ac:dyDescent="0.2">
      <c r="A194">
        <v>1379000220</v>
      </c>
      <c r="B194" t="s">
        <v>261</v>
      </c>
      <c r="C194" s="2">
        <v>-49980</v>
      </c>
      <c r="D194">
        <v>0</v>
      </c>
      <c r="E194">
        <v>0</v>
      </c>
      <c r="F194">
        <v>0</v>
      </c>
      <c r="G194" s="1">
        <v>-49980</v>
      </c>
      <c r="H194">
        <v>0</v>
      </c>
      <c r="I194" s="2">
        <v>-300000</v>
      </c>
      <c r="J194" s="4">
        <f>COUNTIF(גיליון2!A:A,'2016'!A194)</f>
        <v>1</v>
      </c>
      <c r="K194">
        <v>0</v>
      </c>
      <c r="L194">
        <v>0</v>
      </c>
      <c r="M194">
        <v>0</v>
      </c>
      <c r="N194" s="1">
        <v>-300000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441</v>
      </c>
      <c r="X194" t="s">
        <v>260</v>
      </c>
      <c r="Y194">
        <v>0</v>
      </c>
      <c r="Z194" t="str">
        <f>""</f>
        <v/>
      </c>
      <c r="AA194">
        <v>0</v>
      </c>
      <c r="AB194" t="str">
        <f>""</f>
        <v/>
      </c>
      <c r="AC194">
        <v>0</v>
      </c>
      <c r="AD194" t="str">
        <f>""</f>
        <v/>
      </c>
      <c r="AE194">
        <v>0</v>
      </c>
      <c r="AF194" t="str">
        <f>""</f>
        <v/>
      </c>
      <c r="AG194">
        <v>0</v>
      </c>
      <c r="AH194" t="str">
        <f>""</f>
        <v/>
      </c>
      <c r="AI194">
        <v>0</v>
      </c>
      <c r="AJ194" t="str">
        <f>""</f>
        <v/>
      </c>
      <c r="AK194">
        <v>0</v>
      </c>
      <c r="AL194" t="str">
        <f>""</f>
        <v/>
      </c>
      <c r="AM194">
        <v>0</v>
      </c>
      <c r="AN194" t="str">
        <f>""</f>
        <v/>
      </c>
      <c r="AO194">
        <v>0</v>
      </c>
      <c r="AP194" t="str">
        <f>""</f>
        <v/>
      </c>
      <c r="AQ194">
        <v>0</v>
      </c>
      <c r="AR194" t="str">
        <f>""</f>
        <v/>
      </c>
      <c r="AS194" t="s">
        <v>56</v>
      </c>
      <c r="AT194" t="s">
        <v>57</v>
      </c>
      <c r="AU194">
        <v>0</v>
      </c>
      <c r="AV194" t="str">
        <f>""</f>
        <v/>
      </c>
      <c r="AW194">
        <v>2016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</row>
    <row r="195" spans="1:55" x14ac:dyDescent="0.2">
      <c r="A195">
        <v>1379000410</v>
      </c>
      <c r="B195" t="s">
        <v>262</v>
      </c>
      <c r="C195" s="2">
        <v>-49980</v>
      </c>
      <c r="D195">
        <v>0</v>
      </c>
      <c r="E195">
        <v>0</v>
      </c>
      <c r="F195">
        <v>0</v>
      </c>
      <c r="G195" s="1">
        <v>-49980</v>
      </c>
      <c r="H195">
        <v>0</v>
      </c>
      <c r="I195" s="2">
        <v>-300000</v>
      </c>
      <c r="J195" s="4">
        <f>COUNTIF(גיליון2!A:A,'2016'!A195)</f>
        <v>1</v>
      </c>
      <c r="K195">
        <v>0</v>
      </c>
      <c r="L195">
        <v>0</v>
      </c>
      <c r="M195">
        <v>0</v>
      </c>
      <c r="N195" s="1">
        <v>-300000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t="str">
        <f>""</f>
        <v/>
      </c>
      <c r="Y195">
        <v>0</v>
      </c>
      <c r="Z195" t="str">
        <f>""</f>
        <v/>
      </c>
      <c r="AA195">
        <v>0</v>
      </c>
      <c r="AB195" t="str">
        <f>""</f>
        <v/>
      </c>
      <c r="AC195">
        <v>0</v>
      </c>
      <c r="AD195" t="str">
        <f>""</f>
        <v/>
      </c>
      <c r="AE195">
        <v>0</v>
      </c>
      <c r="AF195" t="str">
        <f>""</f>
        <v/>
      </c>
      <c r="AG195">
        <v>0</v>
      </c>
      <c r="AH195" t="str">
        <f>""</f>
        <v/>
      </c>
      <c r="AI195">
        <v>0</v>
      </c>
      <c r="AJ195" t="str">
        <f>""</f>
        <v/>
      </c>
      <c r="AK195">
        <v>0</v>
      </c>
      <c r="AL195" t="str">
        <f>""</f>
        <v/>
      </c>
      <c r="AM195">
        <v>0</v>
      </c>
      <c r="AN195" t="str">
        <f>""</f>
        <v/>
      </c>
      <c r="AO195">
        <v>0</v>
      </c>
      <c r="AP195" t="str">
        <f>""</f>
        <v/>
      </c>
      <c r="AQ195">
        <v>0</v>
      </c>
      <c r="AR195" t="str">
        <f>""</f>
        <v/>
      </c>
      <c r="AS195" t="s">
        <v>56</v>
      </c>
      <c r="AT195" t="s">
        <v>57</v>
      </c>
      <c r="AU195">
        <v>0</v>
      </c>
      <c r="AV195" t="str">
        <f>""</f>
        <v/>
      </c>
      <c r="AW195">
        <v>2016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</row>
    <row r="196" spans="1:55" x14ac:dyDescent="0.2">
      <c r="A196">
        <v>1392300290</v>
      </c>
      <c r="B196" t="s">
        <v>263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 s="4">
        <f>COUNTIF(גיליון2!A:A,'2016'!A196)</f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341</v>
      </c>
      <c r="X196" t="s">
        <v>208</v>
      </c>
      <c r="Y196">
        <v>0</v>
      </c>
      <c r="Z196" t="str">
        <f>""</f>
        <v/>
      </c>
      <c r="AA196">
        <v>0</v>
      </c>
      <c r="AB196" t="str">
        <f>""</f>
        <v/>
      </c>
      <c r="AC196">
        <v>0</v>
      </c>
      <c r="AD196" t="str">
        <f>""</f>
        <v/>
      </c>
      <c r="AE196">
        <v>0</v>
      </c>
      <c r="AF196" t="str">
        <f>""</f>
        <v/>
      </c>
      <c r="AG196">
        <v>0</v>
      </c>
      <c r="AH196" t="str">
        <f>""</f>
        <v/>
      </c>
      <c r="AI196">
        <v>0</v>
      </c>
      <c r="AJ196" t="str">
        <f>""</f>
        <v/>
      </c>
      <c r="AK196">
        <v>0</v>
      </c>
      <c r="AL196" t="str">
        <f>""</f>
        <v/>
      </c>
      <c r="AM196">
        <v>0</v>
      </c>
      <c r="AN196" t="str">
        <f>""</f>
        <v/>
      </c>
      <c r="AO196">
        <v>0</v>
      </c>
      <c r="AP196" t="str">
        <f>""</f>
        <v/>
      </c>
      <c r="AQ196">
        <v>0</v>
      </c>
      <c r="AR196" t="str">
        <f>""</f>
        <v/>
      </c>
      <c r="AS196" t="s">
        <v>56</v>
      </c>
      <c r="AT196" t="s">
        <v>57</v>
      </c>
      <c r="AU196">
        <v>0</v>
      </c>
      <c r="AV196" t="str">
        <f>""</f>
        <v/>
      </c>
      <c r="AW196">
        <v>2016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</row>
    <row r="197" spans="1:55" x14ac:dyDescent="0.2">
      <c r="A197">
        <v>1413100211</v>
      </c>
      <c r="B197" t="s">
        <v>264</v>
      </c>
      <c r="C197" s="2">
        <v>-33320</v>
      </c>
      <c r="D197" s="1">
        <v>-6234.1</v>
      </c>
      <c r="E197">
        <v>0</v>
      </c>
      <c r="F197" s="1">
        <v>-6234.1</v>
      </c>
      <c r="G197" s="1">
        <v>-27085.9</v>
      </c>
      <c r="H197">
        <v>18.7</v>
      </c>
      <c r="I197" s="2">
        <v>-200000</v>
      </c>
      <c r="J197" s="4">
        <f>COUNTIF(גיליון2!A:A,'2016'!A197)</f>
        <v>1</v>
      </c>
      <c r="K197" s="1">
        <v>-6234.1</v>
      </c>
      <c r="L197">
        <v>0</v>
      </c>
      <c r="M197" s="1">
        <v>-6234.1</v>
      </c>
      <c r="N197" s="1">
        <v>-193765.9</v>
      </c>
      <c r="O197">
        <v>3.11</v>
      </c>
      <c r="P197">
        <v>0</v>
      </c>
      <c r="Q197">
        <v>0</v>
      </c>
      <c r="R197">
        <v>0</v>
      </c>
      <c r="S197">
        <v>0</v>
      </c>
      <c r="T197" s="1">
        <v>6234.1</v>
      </c>
      <c r="U197">
        <v>0</v>
      </c>
      <c r="V197" s="1">
        <v>6234.1</v>
      </c>
      <c r="W197">
        <v>451</v>
      </c>
      <c r="X197" t="s">
        <v>265</v>
      </c>
      <c r="Y197">
        <v>0</v>
      </c>
      <c r="Z197" t="str">
        <f>""</f>
        <v/>
      </c>
      <c r="AA197">
        <v>0</v>
      </c>
      <c r="AB197" t="str">
        <f>""</f>
        <v/>
      </c>
      <c r="AC197">
        <v>0</v>
      </c>
      <c r="AD197" t="str">
        <f>""</f>
        <v/>
      </c>
      <c r="AE197">
        <v>0</v>
      </c>
      <c r="AF197" t="str">
        <f>""</f>
        <v/>
      </c>
      <c r="AG197">
        <v>0</v>
      </c>
      <c r="AH197" t="str">
        <f>""</f>
        <v/>
      </c>
      <c r="AI197">
        <v>0</v>
      </c>
      <c r="AJ197" t="str">
        <f>""</f>
        <v/>
      </c>
      <c r="AK197">
        <v>0</v>
      </c>
      <c r="AL197" t="str">
        <f>""</f>
        <v/>
      </c>
      <c r="AM197">
        <v>0</v>
      </c>
      <c r="AN197" t="str">
        <f>""</f>
        <v/>
      </c>
      <c r="AO197">
        <v>0</v>
      </c>
      <c r="AP197" t="str">
        <f>""</f>
        <v/>
      </c>
      <c r="AQ197">
        <v>0</v>
      </c>
      <c r="AR197" t="str">
        <f>""</f>
        <v/>
      </c>
      <c r="AS197" t="s">
        <v>56</v>
      </c>
      <c r="AT197" t="s">
        <v>57</v>
      </c>
      <c r="AU197">
        <v>0</v>
      </c>
      <c r="AV197" t="str">
        <f>""</f>
        <v/>
      </c>
      <c r="AW197">
        <v>2016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</row>
    <row r="198" spans="1:55" x14ac:dyDescent="0.2">
      <c r="A198">
        <v>1413200220</v>
      </c>
      <c r="B198" t="s">
        <v>266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 s="4">
        <f>COUNTIF(גיליון2!A:A,'2016'!A198)</f>
        <v>1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451</v>
      </c>
      <c r="X198" t="s">
        <v>265</v>
      </c>
      <c r="Y198">
        <v>0</v>
      </c>
      <c r="Z198" t="str">
        <f>""</f>
        <v/>
      </c>
      <c r="AA198">
        <v>0</v>
      </c>
      <c r="AB198" t="str">
        <f>""</f>
        <v/>
      </c>
      <c r="AC198">
        <v>0</v>
      </c>
      <c r="AD198" t="str">
        <f>""</f>
        <v/>
      </c>
      <c r="AE198">
        <v>0</v>
      </c>
      <c r="AF198" t="str">
        <f>""</f>
        <v/>
      </c>
      <c r="AG198">
        <v>0</v>
      </c>
      <c r="AH198" t="str">
        <f>""</f>
        <v/>
      </c>
      <c r="AI198">
        <v>0</v>
      </c>
      <c r="AJ198" t="str">
        <f>""</f>
        <v/>
      </c>
      <c r="AK198">
        <v>0</v>
      </c>
      <c r="AL198" t="str">
        <f>""</f>
        <v/>
      </c>
      <c r="AM198">
        <v>0</v>
      </c>
      <c r="AN198" t="str">
        <f>""</f>
        <v/>
      </c>
      <c r="AO198">
        <v>0</v>
      </c>
      <c r="AP198" t="str">
        <f>""</f>
        <v/>
      </c>
      <c r="AQ198">
        <v>0</v>
      </c>
      <c r="AR198" t="str">
        <f>""</f>
        <v/>
      </c>
      <c r="AS198" t="s">
        <v>56</v>
      </c>
      <c r="AT198" t="s">
        <v>57</v>
      </c>
      <c r="AU198">
        <v>0</v>
      </c>
      <c r="AV198" t="str">
        <f>""</f>
        <v/>
      </c>
      <c r="AW198">
        <v>2016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</row>
    <row r="199" spans="1:55" x14ac:dyDescent="0.2">
      <c r="A199">
        <v>1413200290</v>
      </c>
      <c r="B199" t="s">
        <v>267</v>
      </c>
      <c r="C199">
        <v>-666</v>
      </c>
      <c r="D199">
        <v>0</v>
      </c>
      <c r="E199">
        <v>0</v>
      </c>
      <c r="F199">
        <v>0</v>
      </c>
      <c r="G199">
        <v>-666</v>
      </c>
      <c r="H199">
        <v>0</v>
      </c>
      <c r="I199" s="2">
        <v>-4000</v>
      </c>
      <c r="J199" s="4">
        <f>COUNTIF(גיליון2!A:A,'2016'!A199)</f>
        <v>1</v>
      </c>
      <c r="K199">
        <v>0</v>
      </c>
      <c r="L199">
        <v>0</v>
      </c>
      <c r="M199">
        <v>0</v>
      </c>
      <c r="N199" s="1">
        <v>-4000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451</v>
      </c>
      <c r="X199" t="s">
        <v>265</v>
      </c>
      <c r="Y199">
        <v>0</v>
      </c>
      <c r="Z199" t="str">
        <f>""</f>
        <v/>
      </c>
      <c r="AA199">
        <v>0</v>
      </c>
      <c r="AB199" t="str">
        <f>""</f>
        <v/>
      </c>
      <c r="AC199">
        <v>0</v>
      </c>
      <c r="AD199" t="str">
        <f>""</f>
        <v/>
      </c>
      <c r="AE199">
        <v>0</v>
      </c>
      <c r="AF199" t="str">
        <f>""</f>
        <v/>
      </c>
      <c r="AG199">
        <v>0</v>
      </c>
      <c r="AH199" t="str">
        <f>""</f>
        <v/>
      </c>
      <c r="AI199">
        <v>0</v>
      </c>
      <c r="AJ199" t="str">
        <f>""</f>
        <v/>
      </c>
      <c r="AK199">
        <v>0</v>
      </c>
      <c r="AL199" t="str">
        <f>""</f>
        <v/>
      </c>
      <c r="AM199">
        <v>0</v>
      </c>
      <c r="AN199" t="str">
        <f>""</f>
        <v/>
      </c>
      <c r="AO199">
        <v>0</v>
      </c>
      <c r="AP199" t="str">
        <f>""</f>
        <v/>
      </c>
      <c r="AQ199">
        <v>0</v>
      </c>
      <c r="AR199" t="str">
        <f>""</f>
        <v/>
      </c>
      <c r="AS199" t="s">
        <v>56</v>
      </c>
      <c r="AT199" t="s">
        <v>57</v>
      </c>
      <c r="AU199">
        <v>0</v>
      </c>
      <c r="AV199" t="str">
        <f>""</f>
        <v/>
      </c>
      <c r="AW199">
        <v>2016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</row>
    <row r="200" spans="1:55" x14ac:dyDescent="0.2">
      <c r="A200">
        <v>1413200800</v>
      </c>
      <c r="B200" t="s">
        <v>268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 s="4">
        <f>COUNTIF(גיליון2!A:A,'2016'!A200)</f>
        <v>1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t="str">
        <f>""</f>
        <v/>
      </c>
      <c r="Y200">
        <v>0</v>
      </c>
      <c r="Z200" t="str">
        <f>""</f>
        <v/>
      </c>
      <c r="AA200">
        <v>0</v>
      </c>
      <c r="AB200" t="str">
        <f>""</f>
        <v/>
      </c>
      <c r="AC200">
        <v>0</v>
      </c>
      <c r="AD200" t="str">
        <f>""</f>
        <v/>
      </c>
      <c r="AE200">
        <v>0</v>
      </c>
      <c r="AF200" t="str">
        <f>""</f>
        <v/>
      </c>
      <c r="AG200">
        <v>0</v>
      </c>
      <c r="AH200" t="str">
        <f>""</f>
        <v/>
      </c>
      <c r="AI200">
        <v>0</v>
      </c>
      <c r="AJ200" t="str">
        <f>""</f>
        <v/>
      </c>
      <c r="AK200">
        <v>0</v>
      </c>
      <c r="AL200" t="str">
        <f>""</f>
        <v/>
      </c>
      <c r="AM200">
        <v>0</v>
      </c>
      <c r="AN200" t="str">
        <f>""</f>
        <v/>
      </c>
      <c r="AO200">
        <v>0</v>
      </c>
      <c r="AP200" t="str">
        <f>""</f>
        <v/>
      </c>
      <c r="AQ200">
        <v>0</v>
      </c>
      <c r="AR200" t="str">
        <f>""</f>
        <v/>
      </c>
      <c r="AS200" t="s">
        <v>56</v>
      </c>
      <c r="AT200" t="s">
        <v>57</v>
      </c>
      <c r="AU200">
        <v>0</v>
      </c>
      <c r="AV200" t="str">
        <f>""</f>
        <v/>
      </c>
      <c r="AW200">
        <v>2016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</row>
    <row r="201" spans="1:55" x14ac:dyDescent="0.2">
      <c r="A201">
        <v>1413200850</v>
      </c>
      <c r="B201" t="s">
        <v>269</v>
      </c>
      <c r="C201" s="2">
        <v>-22658</v>
      </c>
      <c r="D201">
        <v>0</v>
      </c>
      <c r="E201">
        <v>0</v>
      </c>
      <c r="F201">
        <v>0</v>
      </c>
      <c r="G201" s="1">
        <v>-22658</v>
      </c>
      <c r="H201">
        <v>0</v>
      </c>
      <c r="I201" s="2">
        <v>-136000</v>
      </c>
      <c r="J201" s="4">
        <f>COUNTIF(גיליון2!A:A,'2016'!A201)</f>
        <v>1</v>
      </c>
      <c r="K201">
        <v>0</v>
      </c>
      <c r="L201">
        <v>0</v>
      </c>
      <c r="M201">
        <v>0</v>
      </c>
      <c r="N201" s="1">
        <v>-136000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t="str">
        <f>""</f>
        <v/>
      </c>
      <c r="Y201">
        <v>0</v>
      </c>
      <c r="Z201" t="str">
        <f>""</f>
        <v/>
      </c>
      <c r="AA201">
        <v>0</v>
      </c>
      <c r="AB201" t="str">
        <f>""</f>
        <v/>
      </c>
      <c r="AC201">
        <v>0</v>
      </c>
      <c r="AD201" t="str">
        <f>""</f>
        <v/>
      </c>
      <c r="AE201">
        <v>0</v>
      </c>
      <c r="AF201" t="str">
        <f>""</f>
        <v/>
      </c>
      <c r="AG201">
        <v>0</v>
      </c>
      <c r="AH201" t="str">
        <f>""</f>
        <v/>
      </c>
      <c r="AI201">
        <v>0</v>
      </c>
      <c r="AJ201" t="str">
        <f>""</f>
        <v/>
      </c>
      <c r="AK201">
        <v>0</v>
      </c>
      <c r="AL201" t="str">
        <f>""</f>
        <v/>
      </c>
      <c r="AM201">
        <v>0</v>
      </c>
      <c r="AN201" t="str">
        <f>""</f>
        <v/>
      </c>
      <c r="AO201">
        <v>0</v>
      </c>
      <c r="AP201" t="str">
        <f>""</f>
        <v/>
      </c>
      <c r="AQ201">
        <v>0</v>
      </c>
      <c r="AR201" t="str">
        <f>""</f>
        <v/>
      </c>
      <c r="AS201" t="s">
        <v>56</v>
      </c>
      <c r="AT201" t="s">
        <v>57</v>
      </c>
      <c r="AU201">
        <v>0</v>
      </c>
      <c r="AV201" t="str">
        <f>""</f>
        <v/>
      </c>
      <c r="AW201">
        <v>2016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</row>
    <row r="202" spans="1:55" x14ac:dyDescent="0.2">
      <c r="A202">
        <v>1433000640</v>
      </c>
      <c r="B202" t="s">
        <v>270</v>
      </c>
      <c r="C202" s="2">
        <v>-1832</v>
      </c>
      <c r="D202">
        <v>0</v>
      </c>
      <c r="E202">
        <v>0</v>
      </c>
      <c r="F202">
        <v>0</v>
      </c>
      <c r="G202" s="1">
        <v>-1832</v>
      </c>
      <c r="H202">
        <v>0</v>
      </c>
      <c r="I202" s="2">
        <v>-11000</v>
      </c>
      <c r="J202" s="4">
        <f>COUNTIF(גיליון2!A:A,'2016'!A202)</f>
        <v>1</v>
      </c>
      <c r="K202">
        <v>0</v>
      </c>
      <c r="L202">
        <v>0</v>
      </c>
      <c r="M202">
        <v>0</v>
      </c>
      <c r="N202" s="1">
        <v>-11000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471</v>
      </c>
      <c r="X202" t="s">
        <v>271</v>
      </c>
      <c r="Y202">
        <v>0</v>
      </c>
      <c r="Z202" t="str">
        <f>""</f>
        <v/>
      </c>
      <c r="AA202">
        <v>0</v>
      </c>
      <c r="AB202" t="str">
        <f>""</f>
        <v/>
      </c>
      <c r="AC202">
        <v>0</v>
      </c>
      <c r="AD202" t="str">
        <f>""</f>
        <v/>
      </c>
      <c r="AE202">
        <v>0</v>
      </c>
      <c r="AF202" t="str">
        <f>""</f>
        <v/>
      </c>
      <c r="AG202">
        <v>0</v>
      </c>
      <c r="AH202" t="str">
        <f>""</f>
        <v/>
      </c>
      <c r="AI202">
        <v>0</v>
      </c>
      <c r="AJ202" t="str">
        <f>""</f>
        <v/>
      </c>
      <c r="AK202">
        <v>0</v>
      </c>
      <c r="AL202" t="str">
        <f>""</f>
        <v/>
      </c>
      <c r="AM202">
        <v>0</v>
      </c>
      <c r="AN202" t="str">
        <f>""</f>
        <v/>
      </c>
      <c r="AO202">
        <v>0</v>
      </c>
      <c r="AP202" t="str">
        <f>""</f>
        <v/>
      </c>
      <c r="AQ202">
        <v>0</v>
      </c>
      <c r="AR202" t="str">
        <f>""</f>
        <v/>
      </c>
      <c r="AS202" t="s">
        <v>56</v>
      </c>
      <c r="AT202" t="s">
        <v>57</v>
      </c>
      <c r="AU202">
        <v>0</v>
      </c>
      <c r="AV202" t="str">
        <f>""</f>
        <v/>
      </c>
      <c r="AW202">
        <v>2016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</row>
    <row r="203" spans="1:55" x14ac:dyDescent="0.2">
      <c r="A203">
        <v>1440000991</v>
      </c>
      <c r="B203" t="s">
        <v>272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 s="4">
        <f>COUNTIF(גיליון2!A:A,'2016'!A203)</f>
        <v>1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481</v>
      </c>
      <c r="X203" t="s">
        <v>273</v>
      </c>
      <c r="Y203">
        <v>0</v>
      </c>
      <c r="Z203" t="str">
        <f>""</f>
        <v/>
      </c>
      <c r="AA203">
        <v>0</v>
      </c>
      <c r="AB203" t="str">
        <f>""</f>
        <v/>
      </c>
      <c r="AC203">
        <v>0</v>
      </c>
      <c r="AD203" t="str">
        <f>""</f>
        <v/>
      </c>
      <c r="AE203">
        <v>0</v>
      </c>
      <c r="AF203" t="str">
        <f>""</f>
        <v/>
      </c>
      <c r="AG203">
        <v>0</v>
      </c>
      <c r="AH203" t="str">
        <f>""</f>
        <v/>
      </c>
      <c r="AI203">
        <v>0</v>
      </c>
      <c r="AJ203" t="str">
        <f>""</f>
        <v/>
      </c>
      <c r="AK203">
        <v>0</v>
      </c>
      <c r="AL203" t="str">
        <f>""</f>
        <v/>
      </c>
      <c r="AM203">
        <v>0</v>
      </c>
      <c r="AN203" t="str">
        <f>""</f>
        <v/>
      </c>
      <c r="AO203">
        <v>0</v>
      </c>
      <c r="AP203" t="str">
        <f>""</f>
        <v/>
      </c>
      <c r="AQ203">
        <v>0</v>
      </c>
      <c r="AR203" t="str">
        <f>""</f>
        <v/>
      </c>
      <c r="AS203" t="s">
        <v>56</v>
      </c>
      <c r="AT203" t="s">
        <v>57</v>
      </c>
      <c r="AU203">
        <v>0</v>
      </c>
      <c r="AV203" t="str">
        <f>""</f>
        <v/>
      </c>
      <c r="AW203">
        <v>2016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</row>
    <row r="204" spans="1:55" x14ac:dyDescent="0.2">
      <c r="A204">
        <v>1472000210</v>
      </c>
      <c r="B204" t="s">
        <v>274</v>
      </c>
      <c r="C204" s="2">
        <v>-1666</v>
      </c>
      <c r="D204">
        <v>0</v>
      </c>
      <c r="E204">
        <v>0</v>
      </c>
      <c r="F204">
        <v>0</v>
      </c>
      <c r="G204" s="1">
        <v>-1666</v>
      </c>
      <c r="H204">
        <v>0</v>
      </c>
      <c r="I204" s="2">
        <v>-10000</v>
      </c>
      <c r="J204" s="4">
        <f>COUNTIF(גיליון2!A:A,'2016'!A204)</f>
        <v>1</v>
      </c>
      <c r="K204">
        <v>0</v>
      </c>
      <c r="L204">
        <v>0</v>
      </c>
      <c r="M204">
        <v>0</v>
      </c>
      <c r="N204" s="1">
        <v>-10000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 t="str">
        <f>""</f>
        <v/>
      </c>
      <c r="Y204">
        <v>0</v>
      </c>
      <c r="Z204" t="str">
        <f>""</f>
        <v/>
      </c>
      <c r="AA204">
        <v>0</v>
      </c>
      <c r="AB204" t="str">
        <f>""</f>
        <v/>
      </c>
      <c r="AC204">
        <v>0</v>
      </c>
      <c r="AD204" t="str">
        <f>""</f>
        <v/>
      </c>
      <c r="AE204">
        <v>0</v>
      </c>
      <c r="AF204" t="str">
        <f>""</f>
        <v/>
      </c>
      <c r="AG204">
        <v>0</v>
      </c>
      <c r="AH204" t="str">
        <f>""</f>
        <v/>
      </c>
      <c r="AI204">
        <v>0</v>
      </c>
      <c r="AJ204" t="str">
        <f>""</f>
        <v/>
      </c>
      <c r="AK204">
        <v>0</v>
      </c>
      <c r="AL204" t="str">
        <f>""</f>
        <v/>
      </c>
      <c r="AM204">
        <v>0</v>
      </c>
      <c r="AN204" t="str">
        <f>""</f>
        <v/>
      </c>
      <c r="AO204">
        <v>0</v>
      </c>
      <c r="AP204" t="str">
        <f>""</f>
        <v/>
      </c>
      <c r="AQ204">
        <v>0</v>
      </c>
      <c r="AR204" t="str">
        <f>""</f>
        <v/>
      </c>
      <c r="AS204" t="s">
        <v>56</v>
      </c>
      <c r="AT204" t="s">
        <v>57</v>
      </c>
      <c r="AU204">
        <v>0</v>
      </c>
      <c r="AV204" t="str">
        <f>""</f>
        <v/>
      </c>
      <c r="AW204">
        <v>2016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</row>
    <row r="205" spans="1:55" x14ac:dyDescent="0.2">
      <c r="A205">
        <v>1472000220</v>
      </c>
      <c r="B205" t="s">
        <v>275</v>
      </c>
      <c r="C205">
        <v>0</v>
      </c>
      <c r="D205" s="1">
        <v>-13340.7</v>
      </c>
      <c r="E205">
        <v>0</v>
      </c>
      <c r="F205" s="1">
        <v>-13340.7</v>
      </c>
      <c r="G205" s="1">
        <v>13340.7</v>
      </c>
      <c r="H205">
        <v>0</v>
      </c>
      <c r="I205">
        <v>0</v>
      </c>
      <c r="J205" s="4">
        <f>COUNTIF(גיליון2!A:A,'2016'!A205)</f>
        <v>1</v>
      </c>
      <c r="K205" s="1">
        <v>-13340.7</v>
      </c>
      <c r="L205">
        <v>0</v>
      </c>
      <c r="M205" s="1">
        <v>-13340.7</v>
      </c>
      <c r="N205" s="1">
        <v>13340.7</v>
      </c>
      <c r="O205">
        <v>0</v>
      </c>
      <c r="P205">
        <v>0</v>
      </c>
      <c r="Q205">
        <v>0</v>
      </c>
      <c r="R205">
        <v>0</v>
      </c>
      <c r="S205">
        <v>0</v>
      </c>
      <c r="T205" s="1">
        <v>13340.7</v>
      </c>
      <c r="U205">
        <v>0</v>
      </c>
      <c r="V205" s="1">
        <v>13340.7</v>
      </c>
      <c r="W205">
        <v>521</v>
      </c>
      <c r="X205" t="s">
        <v>276</v>
      </c>
      <c r="Y205">
        <v>0</v>
      </c>
      <c r="Z205" t="str">
        <f>""</f>
        <v/>
      </c>
      <c r="AA205">
        <v>0</v>
      </c>
      <c r="AB205" t="str">
        <f>""</f>
        <v/>
      </c>
      <c r="AC205">
        <v>0</v>
      </c>
      <c r="AD205" t="str">
        <f>""</f>
        <v/>
      </c>
      <c r="AE205">
        <v>0</v>
      </c>
      <c r="AF205" t="str">
        <f>""</f>
        <v/>
      </c>
      <c r="AG205">
        <v>0</v>
      </c>
      <c r="AH205" t="str">
        <f>""</f>
        <v/>
      </c>
      <c r="AI205">
        <v>0</v>
      </c>
      <c r="AJ205" t="str">
        <f>""</f>
        <v/>
      </c>
      <c r="AK205">
        <v>0</v>
      </c>
      <c r="AL205" t="str">
        <f>""</f>
        <v/>
      </c>
      <c r="AM205">
        <v>0</v>
      </c>
      <c r="AN205" t="str">
        <f>""</f>
        <v/>
      </c>
      <c r="AO205">
        <v>0</v>
      </c>
      <c r="AP205" t="str">
        <f>""</f>
        <v/>
      </c>
      <c r="AQ205">
        <v>0</v>
      </c>
      <c r="AR205" t="str">
        <f>""</f>
        <v/>
      </c>
      <c r="AS205" t="s">
        <v>56</v>
      </c>
      <c r="AT205" t="s">
        <v>57</v>
      </c>
      <c r="AU205">
        <v>0</v>
      </c>
      <c r="AV205" t="str">
        <f>""</f>
        <v/>
      </c>
      <c r="AW205">
        <v>2016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</row>
    <row r="206" spans="1:55" x14ac:dyDescent="0.2">
      <c r="A206">
        <v>1513000690</v>
      </c>
      <c r="B206" t="s">
        <v>277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 s="4">
        <f>COUNTIF(גיליון2!A:A,'2016'!A206)</f>
        <v>1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541</v>
      </c>
      <c r="X206" t="s">
        <v>278</v>
      </c>
      <c r="Y206">
        <v>0</v>
      </c>
      <c r="Z206" t="str">
        <f>""</f>
        <v/>
      </c>
      <c r="AA206">
        <v>0</v>
      </c>
      <c r="AB206" t="str">
        <f>""</f>
        <v/>
      </c>
      <c r="AC206">
        <v>0</v>
      </c>
      <c r="AD206" t="str">
        <f>""</f>
        <v/>
      </c>
      <c r="AE206">
        <v>0</v>
      </c>
      <c r="AF206" t="str">
        <f>""</f>
        <v/>
      </c>
      <c r="AG206">
        <v>0</v>
      </c>
      <c r="AH206" t="str">
        <f>""</f>
        <v/>
      </c>
      <c r="AI206">
        <v>0</v>
      </c>
      <c r="AJ206" t="str">
        <f>""</f>
        <v/>
      </c>
      <c r="AK206">
        <v>0</v>
      </c>
      <c r="AL206" t="str">
        <f>""</f>
        <v/>
      </c>
      <c r="AM206">
        <v>0</v>
      </c>
      <c r="AN206" t="str">
        <f>""</f>
        <v/>
      </c>
      <c r="AO206">
        <v>0</v>
      </c>
      <c r="AP206" t="str">
        <f>""</f>
        <v/>
      </c>
      <c r="AQ206">
        <v>0</v>
      </c>
      <c r="AR206" t="str">
        <f>""</f>
        <v/>
      </c>
      <c r="AS206" t="s">
        <v>56</v>
      </c>
      <c r="AT206" t="s">
        <v>57</v>
      </c>
      <c r="AU206">
        <v>0</v>
      </c>
      <c r="AV206" t="str">
        <f>""</f>
        <v/>
      </c>
      <c r="AW206">
        <v>2016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</row>
    <row r="207" spans="1:55" x14ac:dyDescent="0.2">
      <c r="A207">
        <v>1599000530</v>
      </c>
      <c r="B207" t="s">
        <v>279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 s="4">
        <f>COUNTIF(גיליון2!A:A,'2016'!A207)</f>
        <v>1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571</v>
      </c>
      <c r="X207" t="s">
        <v>280</v>
      </c>
      <c r="Y207">
        <v>0</v>
      </c>
      <c r="Z207" t="str">
        <f>""</f>
        <v/>
      </c>
      <c r="AA207">
        <v>0</v>
      </c>
      <c r="AB207" t="str">
        <f>""</f>
        <v/>
      </c>
      <c r="AC207">
        <v>0</v>
      </c>
      <c r="AD207" t="str">
        <f>""</f>
        <v/>
      </c>
      <c r="AE207">
        <v>0</v>
      </c>
      <c r="AF207" t="str">
        <f>""</f>
        <v/>
      </c>
      <c r="AG207">
        <v>0</v>
      </c>
      <c r="AH207" t="str">
        <f>""</f>
        <v/>
      </c>
      <c r="AI207">
        <v>0</v>
      </c>
      <c r="AJ207" t="str">
        <f>""</f>
        <v/>
      </c>
      <c r="AK207">
        <v>0</v>
      </c>
      <c r="AL207" t="str">
        <f>""</f>
        <v/>
      </c>
      <c r="AM207">
        <v>0</v>
      </c>
      <c r="AN207" t="str">
        <f>""</f>
        <v/>
      </c>
      <c r="AO207">
        <v>0</v>
      </c>
      <c r="AP207" t="str">
        <f>""</f>
        <v/>
      </c>
      <c r="AQ207">
        <v>0</v>
      </c>
      <c r="AR207" t="str">
        <f>""</f>
        <v/>
      </c>
      <c r="AS207" t="s">
        <v>56</v>
      </c>
      <c r="AT207" t="s">
        <v>57</v>
      </c>
      <c r="AU207">
        <v>0</v>
      </c>
      <c r="AV207" t="str">
        <f>""</f>
        <v/>
      </c>
      <c r="AW207">
        <v>2016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</row>
    <row r="208" spans="1:55" x14ac:dyDescent="0.2">
      <c r="A208">
        <v>1599000910</v>
      </c>
      <c r="B208" t="s">
        <v>281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 s="4">
        <f>COUNTIF(גיליון2!A:A,'2016'!A208)</f>
        <v>1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t="str">
        <f>""</f>
        <v/>
      </c>
      <c r="Y208">
        <v>0</v>
      </c>
      <c r="Z208" t="str">
        <f>""</f>
        <v/>
      </c>
      <c r="AA208">
        <v>0</v>
      </c>
      <c r="AB208" t="str">
        <f>""</f>
        <v/>
      </c>
      <c r="AC208">
        <v>0</v>
      </c>
      <c r="AD208" t="str">
        <f>""</f>
        <v/>
      </c>
      <c r="AE208">
        <v>0</v>
      </c>
      <c r="AF208" t="str">
        <f>""</f>
        <v/>
      </c>
      <c r="AG208">
        <v>0</v>
      </c>
      <c r="AH208" t="str">
        <f>""</f>
        <v/>
      </c>
      <c r="AI208">
        <v>0</v>
      </c>
      <c r="AJ208" t="str">
        <f>""</f>
        <v/>
      </c>
      <c r="AK208">
        <v>0</v>
      </c>
      <c r="AL208" t="str">
        <f>""</f>
        <v/>
      </c>
      <c r="AM208">
        <v>0</v>
      </c>
      <c r="AN208" t="str">
        <f>""</f>
        <v/>
      </c>
      <c r="AO208">
        <v>0</v>
      </c>
      <c r="AP208" t="str">
        <f>""</f>
        <v/>
      </c>
      <c r="AQ208">
        <v>0</v>
      </c>
      <c r="AR208" t="str">
        <f>""</f>
        <v/>
      </c>
      <c r="AS208" t="s">
        <v>56</v>
      </c>
      <c r="AT208" t="s">
        <v>57</v>
      </c>
      <c r="AU208">
        <v>0</v>
      </c>
      <c r="AV208" t="str">
        <f>""</f>
        <v/>
      </c>
      <c r="AW208">
        <v>2016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</row>
    <row r="209" spans="1:55" x14ac:dyDescent="0.2">
      <c r="A209">
        <v>1611100110</v>
      </c>
      <c r="B209" t="s">
        <v>282</v>
      </c>
      <c r="C209" s="2">
        <v>333200</v>
      </c>
      <c r="D209" s="1">
        <v>78304.89</v>
      </c>
      <c r="E209">
        <v>0</v>
      </c>
      <c r="F209" s="1">
        <v>78304.89</v>
      </c>
      <c r="G209" s="1">
        <v>254895.11</v>
      </c>
      <c r="H209">
        <v>23.5</v>
      </c>
      <c r="I209" s="2">
        <v>2000000</v>
      </c>
      <c r="J209" s="4">
        <f>COUNTIF(גיליון2!A:A,'2016'!A209)</f>
        <v>1</v>
      </c>
      <c r="K209" s="1">
        <v>78304.89</v>
      </c>
      <c r="L209">
        <v>0</v>
      </c>
      <c r="M209" s="1">
        <v>78304.89</v>
      </c>
      <c r="N209" s="1">
        <v>1921695.11</v>
      </c>
      <c r="O209">
        <v>3.91</v>
      </c>
      <c r="P209">
        <v>0</v>
      </c>
      <c r="Q209">
        <v>0</v>
      </c>
      <c r="R209">
        <v>0</v>
      </c>
      <c r="S209">
        <v>0</v>
      </c>
      <c r="T209" s="1">
        <v>-78304.89</v>
      </c>
      <c r="U209">
        <v>0</v>
      </c>
      <c r="V209" s="1">
        <v>-78304.89</v>
      </c>
      <c r="W209">
        <v>10</v>
      </c>
      <c r="X209" t="s">
        <v>283</v>
      </c>
      <c r="Y209">
        <v>0</v>
      </c>
      <c r="Z209" t="str">
        <f>""</f>
        <v/>
      </c>
      <c r="AA209">
        <v>0</v>
      </c>
      <c r="AB209" t="str">
        <f>""</f>
        <v/>
      </c>
      <c r="AC209">
        <v>0</v>
      </c>
      <c r="AD209" t="str">
        <f>""</f>
        <v/>
      </c>
      <c r="AE209">
        <v>0</v>
      </c>
      <c r="AF209" t="str">
        <f>""</f>
        <v/>
      </c>
      <c r="AG209">
        <v>0</v>
      </c>
      <c r="AH209" t="str">
        <f>""</f>
        <v/>
      </c>
      <c r="AI209">
        <v>0</v>
      </c>
      <c r="AJ209" t="str">
        <f>""</f>
        <v/>
      </c>
      <c r="AK209">
        <v>0</v>
      </c>
      <c r="AL209" t="str">
        <f>""</f>
        <v/>
      </c>
      <c r="AM209">
        <v>0</v>
      </c>
      <c r="AN209" t="str">
        <f>""</f>
        <v/>
      </c>
      <c r="AO209">
        <v>0</v>
      </c>
      <c r="AP209" t="str">
        <f>""</f>
        <v/>
      </c>
      <c r="AQ209">
        <v>0</v>
      </c>
      <c r="AR209" t="str">
        <f>""</f>
        <v/>
      </c>
      <c r="AS209" t="s">
        <v>56</v>
      </c>
      <c r="AT209" t="s">
        <v>57</v>
      </c>
      <c r="AU209">
        <v>0</v>
      </c>
      <c r="AV209" t="str">
        <f>""</f>
        <v/>
      </c>
      <c r="AW209">
        <v>2016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</row>
    <row r="210" spans="1:55" x14ac:dyDescent="0.2">
      <c r="A210">
        <v>1611100140</v>
      </c>
      <c r="B210" t="s">
        <v>284</v>
      </c>
      <c r="C210" s="2">
        <v>1500</v>
      </c>
      <c r="D210">
        <v>0</v>
      </c>
      <c r="E210">
        <v>0</v>
      </c>
      <c r="F210">
        <v>0</v>
      </c>
      <c r="G210" s="1">
        <v>1500</v>
      </c>
      <c r="H210">
        <v>0</v>
      </c>
      <c r="I210" s="2">
        <v>9000</v>
      </c>
      <c r="J210" s="4">
        <f>COUNTIF(גיליון2!A:A,'2016'!A210)</f>
        <v>1</v>
      </c>
      <c r="K210">
        <v>0</v>
      </c>
      <c r="L210">
        <v>0</v>
      </c>
      <c r="M210">
        <v>0</v>
      </c>
      <c r="N210" s="1">
        <v>9000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10</v>
      </c>
      <c r="X210" t="s">
        <v>283</v>
      </c>
      <c r="Y210">
        <v>0</v>
      </c>
      <c r="Z210" t="str">
        <f>""</f>
        <v/>
      </c>
      <c r="AA210">
        <v>0</v>
      </c>
      <c r="AB210" t="str">
        <f>""</f>
        <v/>
      </c>
      <c r="AC210">
        <v>0</v>
      </c>
      <c r="AD210" t="str">
        <f>""</f>
        <v/>
      </c>
      <c r="AE210">
        <v>0</v>
      </c>
      <c r="AF210" t="str">
        <f>""</f>
        <v/>
      </c>
      <c r="AG210">
        <v>0</v>
      </c>
      <c r="AH210" t="str">
        <f>""</f>
        <v/>
      </c>
      <c r="AI210">
        <v>0</v>
      </c>
      <c r="AJ210" t="str">
        <f>""</f>
        <v/>
      </c>
      <c r="AK210">
        <v>0</v>
      </c>
      <c r="AL210" t="str">
        <f>""</f>
        <v/>
      </c>
      <c r="AM210">
        <v>0</v>
      </c>
      <c r="AN210" t="str">
        <f>""</f>
        <v/>
      </c>
      <c r="AO210">
        <v>0</v>
      </c>
      <c r="AP210" t="str">
        <f>""</f>
        <v/>
      </c>
      <c r="AQ210">
        <v>0</v>
      </c>
      <c r="AR210" t="str">
        <f>""</f>
        <v/>
      </c>
      <c r="AS210" t="s">
        <v>56</v>
      </c>
      <c r="AT210" t="s">
        <v>57</v>
      </c>
      <c r="AU210">
        <v>0</v>
      </c>
      <c r="AV210" t="str">
        <f>""</f>
        <v/>
      </c>
      <c r="AW210">
        <v>2016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</row>
    <row r="211" spans="1:55" x14ac:dyDescent="0.2">
      <c r="A211">
        <v>1611100310</v>
      </c>
      <c r="B211" t="s">
        <v>285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 s="4">
        <f>COUNTIF(גיליון2!A:A,'2016'!A211)</f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10</v>
      </c>
      <c r="X211" t="s">
        <v>283</v>
      </c>
      <c r="Y211">
        <v>0</v>
      </c>
      <c r="Z211" t="str">
        <f>""</f>
        <v/>
      </c>
      <c r="AA211">
        <v>0</v>
      </c>
      <c r="AB211" t="str">
        <f>""</f>
        <v/>
      </c>
      <c r="AC211">
        <v>0</v>
      </c>
      <c r="AD211" t="str">
        <f>""</f>
        <v/>
      </c>
      <c r="AE211">
        <v>0</v>
      </c>
      <c r="AF211" t="str">
        <f>""</f>
        <v/>
      </c>
      <c r="AG211">
        <v>0</v>
      </c>
      <c r="AH211" t="str">
        <f>""</f>
        <v/>
      </c>
      <c r="AI211">
        <v>0</v>
      </c>
      <c r="AJ211" t="str">
        <f>""</f>
        <v/>
      </c>
      <c r="AK211">
        <v>0</v>
      </c>
      <c r="AL211" t="str">
        <f>""</f>
        <v/>
      </c>
      <c r="AM211">
        <v>0</v>
      </c>
      <c r="AN211" t="str">
        <f>""</f>
        <v/>
      </c>
      <c r="AO211">
        <v>0</v>
      </c>
      <c r="AP211" t="str">
        <f>""</f>
        <v/>
      </c>
      <c r="AQ211">
        <v>0</v>
      </c>
      <c r="AR211" t="str">
        <f>""</f>
        <v/>
      </c>
      <c r="AS211" t="s">
        <v>56</v>
      </c>
      <c r="AT211" t="s">
        <v>57</v>
      </c>
      <c r="AU211">
        <v>0</v>
      </c>
      <c r="AV211" t="str">
        <f>""</f>
        <v/>
      </c>
      <c r="AW211">
        <v>2016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</row>
    <row r="212" spans="1:55" x14ac:dyDescent="0.2">
      <c r="A212">
        <v>1611100521</v>
      </c>
      <c r="B212" t="s">
        <v>286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 s="4">
        <f>COUNTIF(גיליון2!A:A,'2016'!A212)</f>
        <v>1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10</v>
      </c>
      <c r="X212" t="s">
        <v>283</v>
      </c>
      <c r="Y212">
        <v>0</v>
      </c>
      <c r="Z212" t="str">
        <f>""</f>
        <v/>
      </c>
      <c r="AA212">
        <v>0</v>
      </c>
      <c r="AB212" t="str">
        <f>""</f>
        <v/>
      </c>
      <c r="AC212">
        <v>0</v>
      </c>
      <c r="AD212" t="str">
        <f>""</f>
        <v/>
      </c>
      <c r="AE212">
        <v>0</v>
      </c>
      <c r="AF212" t="str">
        <f>""</f>
        <v/>
      </c>
      <c r="AG212">
        <v>0</v>
      </c>
      <c r="AH212" t="str">
        <f>""</f>
        <v/>
      </c>
      <c r="AI212">
        <v>0</v>
      </c>
      <c r="AJ212" t="str">
        <f>""</f>
        <v/>
      </c>
      <c r="AK212">
        <v>0</v>
      </c>
      <c r="AL212" t="str">
        <f>""</f>
        <v/>
      </c>
      <c r="AM212">
        <v>0</v>
      </c>
      <c r="AN212" t="str">
        <f>""</f>
        <v/>
      </c>
      <c r="AO212">
        <v>0</v>
      </c>
      <c r="AP212" t="str">
        <f>""</f>
        <v/>
      </c>
      <c r="AQ212">
        <v>0</v>
      </c>
      <c r="AR212" t="str">
        <f>""</f>
        <v/>
      </c>
      <c r="AS212" t="s">
        <v>56</v>
      </c>
      <c r="AT212" t="s">
        <v>57</v>
      </c>
      <c r="AU212">
        <v>0</v>
      </c>
      <c r="AV212" t="str">
        <f>""</f>
        <v/>
      </c>
      <c r="AW212">
        <v>2016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</row>
    <row r="213" spans="1:55" x14ac:dyDescent="0.2">
      <c r="A213">
        <v>1611101110</v>
      </c>
      <c r="B213" t="s">
        <v>287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 s="4">
        <f>COUNTIF(גיליון2!A:A,'2016'!A213)</f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t="str">
        <f>""</f>
        <v/>
      </c>
      <c r="Y213">
        <v>0</v>
      </c>
      <c r="Z213" t="str">
        <f>""</f>
        <v/>
      </c>
      <c r="AA213">
        <v>0</v>
      </c>
      <c r="AB213" t="str">
        <f>""</f>
        <v/>
      </c>
      <c r="AC213">
        <v>0</v>
      </c>
      <c r="AD213" t="str">
        <f>""</f>
        <v/>
      </c>
      <c r="AE213">
        <v>0</v>
      </c>
      <c r="AF213" t="str">
        <f>""</f>
        <v/>
      </c>
      <c r="AG213">
        <v>0</v>
      </c>
      <c r="AH213" t="str">
        <f>""</f>
        <v/>
      </c>
      <c r="AI213">
        <v>0</v>
      </c>
      <c r="AJ213" t="str">
        <f>""</f>
        <v/>
      </c>
      <c r="AK213">
        <v>0</v>
      </c>
      <c r="AL213" t="str">
        <f>""</f>
        <v/>
      </c>
      <c r="AM213">
        <v>0</v>
      </c>
      <c r="AN213" t="str">
        <f>""</f>
        <v/>
      </c>
      <c r="AO213">
        <v>0</v>
      </c>
      <c r="AP213" t="str">
        <f>""</f>
        <v/>
      </c>
      <c r="AQ213">
        <v>0</v>
      </c>
      <c r="AR213" t="str">
        <f>""</f>
        <v/>
      </c>
      <c r="AS213" t="s">
        <v>56</v>
      </c>
      <c r="AT213" t="s">
        <v>57</v>
      </c>
      <c r="AU213">
        <v>0</v>
      </c>
      <c r="AV213" t="str">
        <f>""</f>
        <v/>
      </c>
      <c r="AW213">
        <v>2016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</row>
    <row r="214" spans="1:55" x14ac:dyDescent="0.2">
      <c r="A214">
        <v>1611101310</v>
      </c>
      <c r="B214" t="s">
        <v>288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 s="4">
        <f>COUNTIF(גיליון2!A:A,'2016'!A214)</f>
        <v>1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 t="str">
        <f>""</f>
        <v/>
      </c>
      <c r="Y214">
        <v>0</v>
      </c>
      <c r="Z214" t="str">
        <f>""</f>
        <v/>
      </c>
      <c r="AA214">
        <v>0</v>
      </c>
      <c r="AB214" t="str">
        <f>""</f>
        <v/>
      </c>
      <c r="AC214">
        <v>0</v>
      </c>
      <c r="AD214" t="str">
        <f>""</f>
        <v/>
      </c>
      <c r="AE214">
        <v>0</v>
      </c>
      <c r="AF214" t="str">
        <f>""</f>
        <v/>
      </c>
      <c r="AG214">
        <v>0</v>
      </c>
      <c r="AH214" t="str">
        <f>""</f>
        <v/>
      </c>
      <c r="AI214">
        <v>0</v>
      </c>
      <c r="AJ214" t="str">
        <f>""</f>
        <v/>
      </c>
      <c r="AK214">
        <v>0</v>
      </c>
      <c r="AL214" t="str">
        <f>""</f>
        <v/>
      </c>
      <c r="AM214">
        <v>0</v>
      </c>
      <c r="AN214" t="str">
        <f>""</f>
        <v/>
      </c>
      <c r="AO214">
        <v>0</v>
      </c>
      <c r="AP214" t="str">
        <f>""</f>
        <v/>
      </c>
      <c r="AQ214">
        <v>0</v>
      </c>
      <c r="AR214" t="str">
        <f>""</f>
        <v/>
      </c>
      <c r="AS214" t="s">
        <v>56</v>
      </c>
      <c r="AT214" t="s">
        <v>57</v>
      </c>
      <c r="AU214">
        <v>0</v>
      </c>
      <c r="AV214" t="str">
        <f>""</f>
        <v/>
      </c>
      <c r="AW214">
        <v>2016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</row>
    <row r="215" spans="1:55" x14ac:dyDescent="0.2">
      <c r="A215">
        <v>1611200110</v>
      </c>
      <c r="B215" t="s">
        <v>289</v>
      </c>
      <c r="C215" s="2">
        <v>29488</v>
      </c>
      <c r="D215" s="1">
        <v>11953.45</v>
      </c>
      <c r="E215">
        <v>0</v>
      </c>
      <c r="F215" s="1">
        <v>11953.45</v>
      </c>
      <c r="G215" s="1">
        <v>17534.55</v>
      </c>
      <c r="H215">
        <v>40.53</v>
      </c>
      <c r="I215" s="2">
        <v>177000</v>
      </c>
      <c r="J215" s="4">
        <f>COUNTIF(גיליון2!A:A,'2016'!A215)</f>
        <v>1</v>
      </c>
      <c r="K215" s="1">
        <v>11953.45</v>
      </c>
      <c r="L215">
        <v>0</v>
      </c>
      <c r="M215" s="1">
        <v>11953.45</v>
      </c>
      <c r="N215" s="1">
        <v>165046.54999999999</v>
      </c>
      <c r="O215">
        <v>6.75</v>
      </c>
      <c r="P215">
        <v>0</v>
      </c>
      <c r="Q215">
        <v>0</v>
      </c>
      <c r="R215">
        <v>0</v>
      </c>
      <c r="S215">
        <v>0</v>
      </c>
      <c r="T215" s="1">
        <v>-11953.45</v>
      </c>
      <c r="U215">
        <v>0</v>
      </c>
      <c r="V215" s="1">
        <v>-11953.45</v>
      </c>
      <c r="W215">
        <v>0</v>
      </c>
      <c r="X215" t="str">
        <f>""</f>
        <v/>
      </c>
      <c r="Y215">
        <v>0</v>
      </c>
      <c r="Z215" t="str">
        <f>""</f>
        <v/>
      </c>
      <c r="AA215">
        <v>0</v>
      </c>
      <c r="AB215" t="str">
        <f>""</f>
        <v/>
      </c>
      <c r="AC215">
        <v>0</v>
      </c>
      <c r="AD215" t="str">
        <f>""</f>
        <v/>
      </c>
      <c r="AE215">
        <v>0</v>
      </c>
      <c r="AF215" t="str">
        <f>""</f>
        <v/>
      </c>
      <c r="AG215">
        <v>0</v>
      </c>
      <c r="AH215" t="str">
        <f>""</f>
        <v/>
      </c>
      <c r="AI215">
        <v>0</v>
      </c>
      <c r="AJ215" t="str">
        <f>""</f>
        <v/>
      </c>
      <c r="AK215">
        <v>0</v>
      </c>
      <c r="AL215" t="str">
        <f>""</f>
        <v/>
      </c>
      <c r="AM215">
        <v>0</v>
      </c>
      <c r="AN215" t="str">
        <f>""</f>
        <v/>
      </c>
      <c r="AO215">
        <v>0</v>
      </c>
      <c r="AP215" t="str">
        <f>""</f>
        <v/>
      </c>
      <c r="AQ215">
        <v>0</v>
      </c>
      <c r="AR215" t="str">
        <f>""</f>
        <v/>
      </c>
      <c r="AS215" t="s">
        <v>56</v>
      </c>
      <c r="AT215" t="s">
        <v>57</v>
      </c>
      <c r="AU215">
        <v>0</v>
      </c>
      <c r="AV215" t="str">
        <f>""</f>
        <v/>
      </c>
      <c r="AW215">
        <v>2016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</row>
    <row r="216" spans="1:55" x14ac:dyDescent="0.2">
      <c r="A216">
        <v>1611200420</v>
      </c>
      <c r="B216" t="s">
        <v>290</v>
      </c>
      <c r="C216" s="2">
        <v>2832</v>
      </c>
      <c r="D216">
        <v>0</v>
      </c>
      <c r="E216" s="1">
        <v>2051.8000000000002</v>
      </c>
      <c r="F216" s="1">
        <v>2051.8000000000002</v>
      </c>
      <c r="G216">
        <v>780.2</v>
      </c>
      <c r="H216">
        <v>72.45</v>
      </c>
      <c r="I216" s="2">
        <v>17000</v>
      </c>
      <c r="J216" s="4">
        <f>COUNTIF(גיליון2!A:A,'2016'!A216)</f>
        <v>1</v>
      </c>
      <c r="K216">
        <v>0</v>
      </c>
      <c r="L216" s="1">
        <v>2051.8000000000002</v>
      </c>
      <c r="M216" s="1">
        <v>2051.8000000000002</v>
      </c>
      <c r="N216" s="1">
        <v>14948.2</v>
      </c>
      <c r="O216">
        <v>12.06</v>
      </c>
      <c r="P216">
        <v>0</v>
      </c>
      <c r="Q216">
        <v>0</v>
      </c>
      <c r="R216">
        <v>0</v>
      </c>
      <c r="S216">
        <v>0</v>
      </c>
      <c r="T216" s="1">
        <v>-2051.8000000000002</v>
      </c>
      <c r="U216">
        <v>0</v>
      </c>
      <c r="V216" s="1">
        <v>-2051.8000000000002</v>
      </c>
      <c r="W216">
        <v>10</v>
      </c>
      <c r="X216" t="s">
        <v>283</v>
      </c>
      <c r="Y216">
        <v>0</v>
      </c>
      <c r="Z216" t="str">
        <f>""</f>
        <v/>
      </c>
      <c r="AA216">
        <v>0</v>
      </c>
      <c r="AB216" t="str">
        <f>""</f>
        <v/>
      </c>
      <c r="AC216">
        <v>0</v>
      </c>
      <c r="AD216" t="str">
        <f>""</f>
        <v/>
      </c>
      <c r="AE216">
        <v>0</v>
      </c>
      <c r="AF216" t="str">
        <f>""</f>
        <v/>
      </c>
      <c r="AG216">
        <v>0</v>
      </c>
      <c r="AH216" t="str">
        <f>""</f>
        <v/>
      </c>
      <c r="AI216">
        <v>0</v>
      </c>
      <c r="AJ216" t="str">
        <f>""</f>
        <v/>
      </c>
      <c r="AK216">
        <v>0</v>
      </c>
      <c r="AL216" t="str">
        <f>""</f>
        <v/>
      </c>
      <c r="AM216">
        <v>0</v>
      </c>
      <c r="AN216" t="str">
        <f>""</f>
        <v/>
      </c>
      <c r="AO216">
        <v>0</v>
      </c>
      <c r="AP216" t="str">
        <f>""</f>
        <v/>
      </c>
      <c r="AQ216">
        <v>0</v>
      </c>
      <c r="AR216" t="str">
        <f>""</f>
        <v/>
      </c>
      <c r="AS216" t="s">
        <v>56</v>
      </c>
      <c r="AT216" t="s">
        <v>57</v>
      </c>
      <c r="AU216">
        <v>0</v>
      </c>
      <c r="AV216" t="str">
        <f>""</f>
        <v/>
      </c>
      <c r="AW216">
        <v>2016</v>
      </c>
      <c r="AX216">
        <v>0</v>
      </c>
      <c r="AY216">
        <v>0</v>
      </c>
      <c r="AZ216">
        <v>2052</v>
      </c>
      <c r="BA216">
        <v>0</v>
      </c>
      <c r="BB216">
        <v>0</v>
      </c>
      <c r="BC216">
        <v>0</v>
      </c>
    </row>
    <row r="217" spans="1:55" x14ac:dyDescent="0.2">
      <c r="A217">
        <v>1611200431</v>
      </c>
      <c r="B217" t="s">
        <v>291</v>
      </c>
      <c r="C217" s="2">
        <v>10330</v>
      </c>
      <c r="D217">
        <v>0</v>
      </c>
      <c r="E217">
        <v>0</v>
      </c>
      <c r="F217">
        <v>0</v>
      </c>
      <c r="G217" s="1">
        <v>10330</v>
      </c>
      <c r="H217">
        <v>0</v>
      </c>
      <c r="I217" s="2">
        <v>62000</v>
      </c>
      <c r="J217" s="4">
        <f>COUNTIF(גיליון2!A:A,'2016'!A217)</f>
        <v>1</v>
      </c>
      <c r="K217">
        <v>0</v>
      </c>
      <c r="L217">
        <v>0</v>
      </c>
      <c r="M217">
        <v>0</v>
      </c>
      <c r="N217" s="1">
        <v>62000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10</v>
      </c>
      <c r="X217" t="s">
        <v>283</v>
      </c>
      <c r="Y217">
        <v>0</v>
      </c>
      <c r="Z217" t="str">
        <f>""</f>
        <v/>
      </c>
      <c r="AA217">
        <v>0</v>
      </c>
      <c r="AB217" t="str">
        <f>""</f>
        <v/>
      </c>
      <c r="AC217">
        <v>0</v>
      </c>
      <c r="AD217" t="str">
        <f>""</f>
        <v/>
      </c>
      <c r="AE217">
        <v>0</v>
      </c>
      <c r="AF217" t="str">
        <f>""</f>
        <v/>
      </c>
      <c r="AG217">
        <v>0</v>
      </c>
      <c r="AH217" t="str">
        <f>""</f>
        <v/>
      </c>
      <c r="AI217">
        <v>0</v>
      </c>
      <c r="AJ217" t="str">
        <f>""</f>
        <v/>
      </c>
      <c r="AK217">
        <v>0</v>
      </c>
      <c r="AL217" t="str">
        <f>""</f>
        <v/>
      </c>
      <c r="AM217">
        <v>0</v>
      </c>
      <c r="AN217" t="str">
        <f>""</f>
        <v/>
      </c>
      <c r="AO217">
        <v>0</v>
      </c>
      <c r="AP217" t="str">
        <f>""</f>
        <v/>
      </c>
      <c r="AQ217">
        <v>0</v>
      </c>
      <c r="AR217" t="str">
        <f>""</f>
        <v/>
      </c>
      <c r="AS217" t="s">
        <v>56</v>
      </c>
      <c r="AT217" t="s">
        <v>57</v>
      </c>
      <c r="AU217">
        <v>0</v>
      </c>
      <c r="AV217" t="str">
        <f>""</f>
        <v/>
      </c>
      <c r="AW217">
        <v>2016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</row>
    <row r="218" spans="1:55" x14ac:dyDescent="0.2">
      <c r="A218">
        <v>1611200432</v>
      </c>
      <c r="B218" t="s">
        <v>292</v>
      </c>
      <c r="C218" s="2">
        <v>5332</v>
      </c>
      <c r="D218">
        <v>0</v>
      </c>
      <c r="E218">
        <v>0</v>
      </c>
      <c r="F218">
        <v>0</v>
      </c>
      <c r="G218" s="1">
        <v>5332</v>
      </c>
      <c r="H218">
        <v>0</v>
      </c>
      <c r="I218" s="2">
        <v>32000</v>
      </c>
      <c r="J218" s="4">
        <f>COUNTIF(גיליון2!A:A,'2016'!A218)</f>
        <v>1</v>
      </c>
      <c r="K218">
        <v>0</v>
      </c>
      <c r="L218">
        <v>0</v>
      </c>
      <c r="M218">
        <v>0</v>
      </c>
      <c r="N218" s="1">
        <v>32000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10</v>
      </c>
      <c r="X218" t="s">
        <v>283</v>
      </c>
      <c r="Y218">
        <v>0</v>
      </c>
      <c r="Z218" t="str">
        <f>""</f>
        <v/>
      </c>
      <c r="AA218">
        <v>0</v>
      </c>
      <c r="AB218" t="str">
        <f>""</f>
        <v/>
      </c>
      <c r="AC218">
        <v>0</v>
      </c>
      <c r="AD218" t="str">
        <f>""</f>
        <v/>
      </c>
      <c r="AE218">
        <v>0</v>
      </c>
      <c r="AF218" t="str">
        <f>""</f>
        <v/>
      </c>
      <c r="AG218">
        <v>0</v>
      </c>
      <c r="AH218" t="str">
        <f>""</f>
        <v/>
      </c>
      <c r="AI218">
        <v>0</v>
      </c>
      <c r="AJ218" t="str">
        <f>""</f>
        <v/>
      </c>
      <c r="AK218">
        <v>0</v>
      </c>
      <c r="AL218" t="str">
        <f>""</f>
        <v/>
      </c>
      <c r="AM218">
        <v>0</v>
      </c>
      <c r="AN218" t="str">
        <f>""</f>
        <v/>
      </c>
      <c r="AO218">
        <v>0</v>
      </c>
      <c r="AP218" t="str">
        <f>""</f>
        <v/>
      </c>
      <c r="AQ218">
        <v>0</v>
      </c>
      <c r="AR218" t="str">
        <f>""</f>
        <v/>
      </c>
      <c r="AS218" t="s">
        <v>56</v>
      </c>
      <c r="AT218" t="s">
        <v>57</v>
      </c>
      <c r="AU218">
        <v>0</v>
      </c>
      <c r="AV218" t="str">
        <f>""</f>
        <v/>
      </c>
      <c r="AW218">
        <v>2016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</row>
    <row r="219" spans="1:55" x14ac:dyDescent="0.2">
      <c r="A219">
        <v>1611200433</v>
      </c>
      <c r="B219" t="s">
        <v>293</v>
      </c>
      <c r="C219" s="2">
        <v>4664</v>
      </c>
      <c r="D219">
        <v>0</v>
      </c>
      <c r="E219">
        <v>0</v>
      </c>
      <c r="F219">
        <v>0</v>
      </c>
      <c r="G219" s="1">
        <v>4664</v>
      </c>
      <c r="H219">
        <v>0</v>
      </c>
      <c r="I219" s="2">
        <v>28000</v>
      </c>
      <c r="J219" s="4">
        <f>COUNTIF(גיליון2!A:A,'2016'!A219)</f>
        <v>1</v>
      </c>
      <c r="K219">
        <v>0</v>
      </c>
      <c r="L219">
        <v>0</v>
      </c>
      <c r="M219">
        <v>0</v>
      </c>
      <c r="N219" s="1">
        <v>28000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10</v>
      </c>
      <c r="X219" t="s">
        <v>283</v>
      </c>
      <c r="Y219">
        <v>0</v>
      </c>
      <c r="Z219" t="str">
        <f>""</f>
        <v/>
      </c>
      <c r="AA219">
        <v>0</v>
      </c>
      <c r="AB219" t="str">
        <f>""</f>
        <v/>
      </c>
      <c r="AC219">
        <v>0</v>
      </c>
      <c r="AD219" t="str">
        <f>""</f>
        <v/>
      </c>
      <c r="AE219">
        <v>0</v>
      </c>
      <c r="AF219" t="str">
        <f>""</f>
        <v/>
      </c>
      <c r="AG219">
        <v>0</v>
      </c>
      <c r="AH219" t="str">
        <f>""</f>
        <v/>
      </c>
      <c r="AI219">
        <v>0</v>
      </c>
      <c r="AJ219" t="str">
        <f>""</f>
        <v/>
      </c>
      <c r="AK219">
        <v>0</v>
      </c>
      <c r="AL219" t="str">
        <f>""</f>
        <v/>
      </c>
      <c r="AM219">
        <v>0</v>
      </c>
      <c r="AN219" t="str">
        <f>""</f>
        <v/>
      </c>
      <c r="AO219">
        <v>0</v>
      </c>
      <c r="AP219" t="str">
        <f>""</f>
        <v/>
      </c>
      <c r="AQ219">
        <v>0</v>
      </c>
      <c r="AR219" t="str">
        <f>""</f>
        <v/>
      </c>
      <c r="AS219" t="s">
        <v>56</v>
      </c>
      <c r="AT219" t="s">
        <v>57</v>
      </c>
      <c r="AU219">
        <v>0</v>
      </c>
      <c r="AV219" t="str">
        <f>""</f>
        <v/>
      </c>
      <c r="AW219">
        <v>2016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</row>
    <row r="220" spans="1:55" x14ac:dyDescent="0.2">
      <c r="A220">
        <v>1611200440</v>
      </c>
      <c r="B220" t="s">
        <v>294</v>
      </c>
      <c r="C220" s="2">
        <v>84632</v>
      </c>
      <c r="D220">
        <v>0</v>
      </c>
      <c r="E220">
        <v>0</v>
      </c>
      <c r="F220">
        <v>0</v>
      </c>
      <c r="G220" s="1">
        <v>84632</v>
      </c>
      <c r="H220">
        <v>0</v>
      </c>
      <c r="I220" s="2">
        <v>508000</v>
      </c>
      <c r="J220" s="4">
        <f>COUNTIF(גיליון2!A:A,'2016'!A220)</f>
        <v>1</v>
      </c>
      <c r="K220">
        <v>0</v>
      </c>
      <c r="L220">
        <v>0</v>
      </c>
      <c r="M220">
        <v>0</v>
      </c>
      <c r="N220" s="1">
        <v>508000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10</v>
      </c>
      <c r="X220" t="s">
        <v>283</v>
      </c>
      <c r="Y220">
        <v>0</v>
      </c>
      <c r="Z220" t="str">
        <f>""</f>
        <v/>
      </c>
      <c r="AA220">
        <v>0</v>
      </c>
      <c r="AB220" t="str">
        <f>""</f>
        <v/>
      </c>
      <c r="AC220">
        <v>0</v>
      </c>
      <c r="AD220" t="str">
        <f>""</f>
        <v/>
      </c>
      <c r="AE220">
        <v>0</v>
      </c>
      <c r="AF220" t="str">
        <f>""</f>
        <v/>
      </c>
      <c r="AG220">
        <v>0</v>
      </c>
      <c r="AH220" t="str">
        <f>""</f>
        <v/>
      </c>
      <c r="AI220">
        <v>0</v>
      </c>
      <c r="AJ220" t="str">
        <f>""</f>
        <v/>
      </c>
      <c r="AK220">
        <v>0</v>
      </c>
      <c r="AL220" t="str">
        <f>""</f>
        <v/>
      </c>
      <c r="AM220">
        <v>0</v>
      </c>
      <c r="AN220" t="str">
        <f>""</f>
        <v/>
      </c>
      <c r="AO220">
        <v>0</v>
      </c>
      <c r="AP220" t="str">
        <f>""</f>
        <v/>
      </c>
      <c r="AQ220">
        <v>0</v>
      </c>
      <c r="AR220" t="str">
        <f>""</f>
        <v/>
      </c>
      <c r="AS220" t="s">
        <v>56</v>
      </c>
      <c r="AT220" t="s">
        <v>57</v>
      </c>
      <c r="AU220">
        <v>0</v>
      </c>
      <c r="AV220" t="str">
        <f>""</f>
        <v/>
      </c>
      <c r="AW220">
        <v>2016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</row>
    <row r="221" spans="1:55" x14ac:dyDescent="0.2">
      <c r="A221">
        <v>1611200511</v>
      </c>
      <c r="B221" t="s">
        <v>295</v>
      </c>
      <c r="C221" s="2">
        <v>8330</v>
      </c>
      <c r="D221">
        <v>0</v>
      </c>
      <c r="E221" s="1">
        <v>2160</v>
      </c>
      <c r="F221" s="1">
        <v>2160</v>
      </c>
      <c r="G221" s="1">
        <v>6170</v>
      </c>
      <c r="H221">
        <v>25.93</v>
      </c>
      <c r="I221" s="2">
        <v>50000</v>
      </c>
      <c r="J221" s="4">
        <f>COUNTIF(גיליון2!A:A,'2016'!A221)</f>
        <v>1</v>
      </c>
      <c r="K221">
        <v>0</v>
      </c>
      <c r="L221" s="1">
        <v>2160</v>
      </c>
      <c r="M221" s="1">
        <v>2160</v>
      </c>
      <c r="N221" s="1">
        <v>47840</v>
      </c>
      <c r="O221">
        <v>4.32</v>
      </c>
      <c r="P221">
        <v>0</v>
      </c>
      <c r="Q221">
        <v>0</v>
      </c>
      <c r="R221">
        <v>0</v>
      </c>
      <c r="S221">
        <v>0</v>
      </c>
      <c r="T221" s="1">
        <v>-2160</v>
      </c>
      <c r="U221">
        <v>0</v>
      </c>
      <c r="V221" s="1">
        <v>-2160</v>
      </c>
      <c r="W221">
        <v>10</v>
      </c>
      <c r="X221" t="s">
        <v>283</v>
      </c>
      <c r="Y221">
        <v>0</v>
      </c>
      <c r="Z221" t="str">
        <f>""</f>
        <v/>
      </c>
      <c r="AA221">
        <v>0</v>
      </c>
      <c r="AB221" t="str">
        <f>""</f>
        <v/>
      </c>
      <c r="AC221">
        <v>0</v>
      </c>
      <c r="AD221" t="str">
        <f>""</f>
        <v/>
      </c>
      <c r="AE221">
        <v>0</v>
      </c>
      <c r="AF221" t="str">
        <f>""</f>
        <v/>
      </c>
      <c r="AG221">
        <v>0</v>
      </c>
      <c r="AH221" t="str">
        <f>""</f>
        <v/>
      </c>
      <c r="AI221">
        <v>0</v>
      </c>
      <c r="AJ221" t="str">
        <f>""</f>
        <v/>
      </c>
      <c r="AK221">
        <v>0</v>
      </c>
      <c r="AL221" t="str">
        <f>""</f>
        <v/>
      </c>
      <c r="AM221">
        <v>0</v>
      </c>
      <c r="AN221" t="str">
        <f>""</f>
        <v/>
      </c>
      <c r="AO221">
        <v>0</v>
      </c>
      <c r="AP221" t="str">
        <f>""</f>
        <v/>
      </c>
      <c r="AQ221">
        <v>0</v>
      </c>
      <c r="AR221" t="str">
        <f>""</f>
        <v/>
      </c>
      <c r="AS221" t="s">
        <v>56</v>
      </c>
      <c r="AT221" t="s">
        <v>57</v>
      </c>
      <c r="AU221">
        <v>0</v>
      </c>
      <c r="AV221" t="str">
        <f>""</f>
        <v/>
      </c>
      <c r="AW221">
        <v>2016</v>
      </c>
      <c r="AX221">
        <v>0</v>
      </c>
      <c r="AY221">
        <v>0</v>
      </c>
      <c r="AZ221">
        <v>2160</v>
      </c>
      <c r="BA221">
        <v>0</v>
      </c>
      <c r="BB221">
        <v>0</v>
      </c>
      <c r="BC221">
        <v>0</v>
      </c>
    </row>
    <row r="222" spans="1:55" x14ac:dyDescent="0.2">
      <c r="A222">
        <v>1611200514</v>
      </c>
      <c r="B222" t="s">
        <v>296</v>
      </c>
      <c r="C222">
        <v>834</v>
      </c>
      <c r="D222">
        <v>0</v>
      </c>
      <c r="E222">
        <v>0</v>
      </c>
      <c r="F222">
        <v>0</v>
      </c>
      <c r="G222">
        <v>834</v>
      </c>
      <c r="H222">
        <v>0</v>
      </c>
      <c r="I222" s="2">
        <v>5000</v>
      </c>
      <c r="J222" s="4">
        <f>COUNTIF(גיליון2!A:A,'2016'!A222)</f>
        <v>1</v>
      </c>
      <c r="K222">
        <v>0</v>
      </c>
      <c r="L222">
        <v>0</v>
      </c>
      <c r="M222">
        <v>0</v>
      </c>
      <c r="N222" s="1">
        <v>5000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10</v>
      </c>
      <c r="X222" t="s">
        <v>283</v>
      </c>
      <c r="Y222">
        <v>0</v>
      </c>
      <c r="Z222" t="str">
        <f>""</f>
        <v/>
      </c>
      <c r="AA222">
        <v>0</v>
      </c>
      <c r="AB222" t="str">
        <f>""</f>
        <v/>
      </c>
      <c r="AC222">
        <v>0</v>
      </c>
      <c r="AD222" t="str">
        <f>""</f>
        <v/>
      </c>
      <c r="AE222">
        <v>0</v>
      </c>
      <c r="AF222" t="str">
        <f>""</f>
        <v/>
      </c>
      <c r="AG222">
        <v>0</v>
      </c>
      <c r="AH222" t="str">
        <f>""</f>
        <v/>
      </c>
      <c r="AI222">
        <v>0</v>
      </c>
      <c r="AJ222" t="str">
        <f>""</f>
        <v/>
      </c>
      <c r="AK222">
        <v>0</v>
      </c>
      <c r="AL222" t="str">
        <f>""</f>
        <v/>
      </c>
      <c r="AM222">
        <v>0</v>
      </c>
      <c r="AN222" t="str">
        <f>""</f>
        <v/>
      </c>
      <c r="AO222">
        <v>0</v>
      </c>
      <c r="AP222" t="str">
        <f>""</f>
        <v/>
      </c>
      <c r="AQ222">
        <v>0</v>
      </c>
      <c r="AR222" t="str">
        <f>""</f>
        <v/>
      </c>
      <c r="AS222" t="s">
        <v>56</v>
      </c>
      <c r="AT222" t="s">
        <v>57</v>
      </c>
      <c r="AU222">
        <v>0</v>
      </c>
      <c r="AV222" t="str">
        <f>""</f>
        <v/>
      </c>
      <c r="AW222">
        <v>2016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</row>
    <row r="223" spans="1:55" x14ac:dyDescent="0.2">
      <c r="A223">
        <v>1611200520</v>
      </c>
      <c r="B223" t="s">
        <v>297</v>
      </c>
      <c r="C223" s="2">
        <v>39152</v>
      </c>
      <c r="D223">
        <v>0</v>
      </c>
      <c r="E223">
        <v>0</v>
      </c>
      <c r="F223">
        <v>0</v>
      </c>
      <c r="G223" s="1">
        <v>39152</v>
      </c>
      <c r="H223">
        <v>0</v>
      </c>
      <c r="I223" s="2">
        <v>235000</v>
      </c>
      <c r="J223" s="4">
        <f>COUNTIF(גיליון2!A:A,'2016'!A223)</f>
        <v>1</v>
      </c>
      <c r="K223">
        <v>0</v>
      </c>
      <c r="L223">
        <v>0</v>
      </c>
      <c r="M223">
        <v>0</v>
      </c>
      <c r="N223" s="1">
        <v>235000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 t="str">
        <f>""</f>
        <v/>
      </c>
      <c r="Y223">
        <v>0</v>
      </c>
      <c r="Z223" t="str">
        <f>""</f>
        <v/>
      </c>
      <c r="AA223">
        <v>0</v>
      </c>
      <c r="AB223" t="str">
        <f>""</f>
        <v/>
      </c>
      <c r="AC223">
        <v>0</v>
      </c>
      <c r="AD223" t="str">
        <f>""</f>
        <v/>
      </c>
      <c r="AE223">
        <v>0</v>
      </c>
      <c r="AF223" t="str">
        <f>""</f>
        <v/>
      </c>
      <c r="AG223">
        <v>0</v>
      </c>
      <c r="AH223" t="str">
        <f>""</f>
        <v/>
      </c>
      <c r="AI223">
        <v>0</v>
      </c>
      <c r="AJ223" t="str">
        <f>""</f>
        <v/>
      </c>
      <c r="AK223">
        <v>0</v>
      </c>
      <c r="AL223" t="str">
        <f>""</f>
        <v/>
      </c>
      <c r="AM223">
        <v>0</v>
      </c>
      <c r="AN223" t="str">
        <f>""</f>
        <v/>
      </c>
      <c r="AO223">
        <v>0</v>
      </c>
      <c r="AP223" t="str">
        <f>""</f>
        <v/>
      </c>
      <c r="AQ223">
        <v>0</v>
      </c>
      <c r="AR223" t="str">
        <f>""</f>
        <v/>
      </c>
      <c r="AS223" t="s">
        <v>56</v>
      </c>
      <c r="AT223" t="s">
        <v>57</v>
      </c>
      <c r="AU223">
        <v>0</v>
      </c>
      <c r="AV223" t="str">
        <f>""</f>
        <v/>
      </c>
      <c r="AW223">
        <v>2016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</row>
    <row r="224" spans="1:55" x14ac:dyDescent="0.2">
      <c r="A224">
        <v>1611200521</v>
      </c>
      <c r="B224" t="s">
        <v>298</v>
      </c>
      <c r="C224">
        <v>166</v>
      </c>
      <c r="D224">
        <v>0</v>
      </c>
      <c r="E224">
        <v>0</v>
      </c>
      <c r="F224">
        <v>0</v>
      </c>
      <c r="G224">
        <v>166</v>
      </c>
      <c r="H224">
        <v>0</v>
      </c>
      <c r="I224" s="2">
        <v>1000</v>
      </c>
      <c r="J224" s="4">
        <f>COUNTIF(גיליון2!A:A,'2016'!A224)</f>
        <v>1</v>
      </c>
      <c r="K224">
        <v>0</v>
      </c>
      <c r="L224">
        <v>0</v>
      </c>
      <c r="M224">
        <v>0</v>
      </c>
      <c r="N224" s="1">
        <v>1000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10</v>
      </c>
      <c r="X224" t="s">
        <v>283</v>
      </c>
      <c r="Y224">
        <v>0</v>
      </c>
      <c r="Z224" t="str">
        <f>""</f>
        <v/>
      </c>
      <c r="AA224">
        <v>0</v>
      </c>
      <c r="AB224" t="str">
        <f>""</f>
        <v/>
      </c>
      <c r="AC224">
        <v>0</v>
      </c>
      <c r="AD224" t="str">
        <f>""</f>
        <v/>
      </c>
      <c r="AE224">
        <v>0</v>
      </c>
      <c r="AF224" t="str">
        <f>""</f>
        <v/>
      </c>
      <c r="AG224">
        <v>0</v>
      </c>
      <c r="AH224" t="str">
        <f>""</f>
        <v/>
      </c>
      <c r="AI224">
        <v>0</v>
      </c>
      <c r="AJ224" t="str">
        <f>""</f>
        <v/>
      </c>
      <c r="AK224">
        <v>0</v>
      </c>
      <c r="AL224" t="str">
        <f>""</f>
        <v/>
      </c>
      <c r="AM224">
        <v>0</v>
      </c>
      <c r="AN224" t="str">
        <f>""</f>
        <v/>
      </c>
      <c r="AO224">
        <v>0</v>
      </c>
      <c r="AP224" t="str">
        <f>""</f>
        <v/>
      </c>
      <c r="AQ224">
        <v>0</v>
      </c>
      <c r="AR224" t="str">
        <f>""</f>
        <v/>
      </c>
      <c r="AS224" t="s">
        <v>56</v>
      </c>
      <c r="AT224" t="s">
        <v>57</v>
      </c>
      <c r="AU224">
        <v>0</v>
      </c>
      <c r="AV224" t="str">
        <f>""</f>
        <v/>
      </c>
      <c r="AW224">
        <v>2016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</row>
    <row r="225" spans="1:55" x14ac:dyDescent="0.2">
      <c r="A225">
        <v>1611200522</v>
      </c>
      <c r="B225" t="s">
        <v>299</v>
      </c>
      <c r="C225" s="2">
        <v>2000</v>
      </c>
      <c r="D225" s="1">
        <v>7200</v>
      </c>
      <c r="E225">
        <v>0</v>
      </c>
      <c r="F225" s="1">
        <v>7200</v>
      </c>
      <c r="G225" s="1">
        <v>-5200</v>
      </c>
      <c r="H225">
        <v>360</v>
      </c>
      <c r="I225" s="2">
        <v>12000</v>
      </c>
      <c r="J225" s="4">
        <f>COUNTIF(גיליון2!A:A,'2016'!A225)</f>
        <v>1</v>
      </c>
      <c r="K225" s="1">
        <v>7200</v>
      </c>
      <c r="L225">
        <v>0</v>
      </c>
      <c r="M225" s="1">
        <v>7200</v>
      </c>
      <c r="N225" s="1">
        <v>4800</v>
      </c>
      <c r="O225">
        <v>60</v>
      </c>
      <c r="P225">
        <v>0</v>
      </c>
      <c r="Q225">
        <v>0</v>
      </c>
      <c r="R225">
        <v>0</v>
      </c>
      <c r="S225">
        <v>0</v>
      </c>
      <c r="T225" s="1">
        <v>-7200</v>
      </c>
      <c r="U225">
        <v>0</v>
      </c>
      <c r="V225" s="1">
        <v>-7200</v>
      </c>
      <c r="W225">
        <v>10</v>
      </c>
      <c r="X225" t="s">
        <v>283</v>
      </c>
      <c r="Y225">
        <v>0</v>
      </c>
      <c r="Z225" t="str">
        <f>""</f>
        <v/>
      </c>
      <c r="AA225">
        <v>0</v>
      </c>
      <c r="AB225" t="str">
        <f>""</f>
        <v/>
      </c>
      <c r="AC225">
        <v>0</v>
      </c>
      <c r="AD225" t="str">
        <f>""</f>
        <v/>
      </c>
      <c r="AE225">
        <v>0</v>
      </c>
      <c r="AF225" t="str">
        <f>""</f>
        <v/>
      </c>
      <c r="AG225">
        <v>0</v>
      </c>
      <c r="AH225" t="str">
        <f>""</f>
        <v/>
      </c>
      <c r="AI225">
        <v>0</v>
      </c>
      <c r="AJ225" t="str">
        <f>""</f>
        <v/>
      </c>
      <c r="AK225">
        <v>0</v>
      </c>
      <c r="AL225" t="str">
        <f>""</f>
        <v/>
      </c>
      <c r="AM225">
        <v>0</v>
      </c>
      <c r="AN225" t="str">
        <f>""</f>
        <v/>
      </c>
      <c r="AO225">
        <v>0</v>
      </c>
      <c r="AP225" t="str">
        <f>""</f>
        <v/>
      </c>
      <c r="AQ225">
        <v>0</v>
      </c>
      <c r="AR225" t="str">
        <f>""</f>
        <v/>
      </c>
      <c r="AS225" t="s">
        <v>56</v>
      </c>
      <c r="AT225" t="s">
        <v>57</v>
      </c>
      <c r="AU225">
        <v>0</v>
      </c>
      <c r="AV225" t="str">
        <f>""</f>
        <v/>
      </c>
      <c r="AW225">
        <v>2016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</row>
    <row r="226" spans="1:55" x14ac:dyDescent="0.2">
      <c r="A226">
        <v>1611200523</v>
      </c>
      <c r="B226" t="s">
        <v>300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 s="4">
        <f>COUNTIF(גיליון2!A:A,'2016'!A226)</f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 t="str">
        <f>""</f>
        <v/>
      </c>
      <c r="Y226">
        <v>0</v>
      </c>
      <c r="Z226" t="str">
        <f>""</f>
        <v/>
      </c>
      <c r="AA226">
        <v>0</v>
      </c>
      <c r="AB226" t="str">
        <f>""</f>
        <v/>
      </c>
      <c r="AC226">
        <v>0</v>
      </c>
      <c r="AD226" t="str">
        <f>""</f>
        <v/>
      </c>
      <c r="AE226">
        <v>0</v>
      </c>
      <c r="AF226" t="str">
        <f>""</f>
        <v/>
      </c>
      <c r="AG226">
        <v>0</v>
      </c>
      <c r="AH226" t="str">
        <f>""</f>
        <v/>
      </c>
      <c r="AI226">
        <v>0</v>
      </c>
      <c r="AJ226" t="str">
        <f>""</f>
        <v/>
      </c>
      <c r="AK226">
        <v>0</v>
      </c>
      <c r="AL226" t="str">
        <f>""</f>
        <v/>
      </c>
      <c r="AM226">
        <v>0</v>
      </c>
      <c r="AN226" t="str">
        <f>""</f>
        <v/>
      </c>
      <c r="AO226">
        <v>0</v>
      </c>
      <c r="AP226" t="str">
        <f>""</f>
        <v/>
      </c>
      <c r="AQ226">
        <v>0</v>
      </c>
      <c r="AR226" t="str">
        <f>""</f>
        <v/>
      </c>
      <c r="AS226" t="s">
        <v>56</v>
      </c>
      <c r="AT226" t="s">
        <v>57</v>
      </c>
      <c r="AU226">
        <v>0</v>
      </c>
      <c r="AV226" t="str">
        <f>""</f>
        <v/>
      </c>
      <c r="AW226">
        <v>2016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</row>
    <row r="227" spans="1:55" x14ac:dyDescent="0.2">
      <c r="A227">
        <v>1611200540</v>
      </c>
      <c r="B227" t="s">
        <v>301</v>
      </c>
      <c r="C227" s="2">
        <v>33320</v>
      </c>
      <c r="D227">
        <v>0</v>
      </c>
      <c r="E227">
        <v>400</v>
      </c>
      <c r="F227">
        <v>400</v>
      </c>
      <c r="G227" s="1">
        <v>32920</v>
      </c>
      <c r="H227">
        <v>1.2</v>
      </c>
      <c r="I227" s="2">
        <v>200000</v>
      </c>
      <c r="J227" s="4">
        <f>COUNTIF(גיליון2!A:A,'2016'!A227)</f>
        <v>1</v>
      </c>
      <c r="K227">
        <v>0</v>
      </c>
      <c r="L227">
        <v>400</v>
      </c>
      <c r="M227">
        <v>400</v>
      </c>
      <c r="N227" s="1">
        <v>199600</v>
      </c>
      <c r="O227">
        <v>0.2</v>
      </c>
      <c r="P227">
        <v>0</v>
      </c>
      <c r="Q227">
        <v>0</v>
      </c>
      <c r="R227">
        <v>0</v>
      </c>
      <c r="S227">
        <v>0</v>
      </c>
      <c r="T227">
        <v>-400</v>
      </c>
      <c r="U227">
        <v>0</v>
      </c>
      <c r="V227">
        <v>-400</v>
      </c>
      <c r="W227">
        <v>10</v>
      </c>
      <c r="X227" t="s">
        <v>283</v>
      </c>
      <c r="Y227">
        <v>0</v>
      </c>
      <c r="Z227" t="str">
        <f>""</f>
        <v/>
      </c>
      <c r="AA227">
        <v>0</v>
      </c>
      <c r="AB227" t="str">
        <f>""</f>
        <v/>
      </c>
      <c r="AC227">
        <v>0</v>
      </c>
      <c r="AD227" t="str">
        <f>""</f>
        <v/>
      </c>
      <c r="AE227">
        <v>0</v>
      </c>
      <c r="AF227" t="str">
        <f>""</f>
        <v/>
      </c>
      <c r="AG227">
        <v>0</v>
      </c>
      <c r="AH227" t="str">
        <f>""</f>
        <v/>
      </c>
      <c r="AI227">
        <v>0</v>
      </c>
      <c r="AJ227" t="str">
        <f>""</f>
        <v/>
      </c>
      <c r="AK227">
        <v>0</v>
      </c>
      <c r="AL227" t="str">
        <f>""</f>
        <v/>
      </c>
      <c r="AM227">
        <v>0</v>
      </c>
      <c r="AN227" t="str">
        <f>""</f>
        <v/>
      </c>
      <c r="AO227">
        <v>0</v>
      </c>
      <c r="AP227" t="str">
        <f>""</f>
        <v/>
      </c>
      <c r="AQ227">
        <v>0</v>
      </c>
      <c r="AR227" t="str">
        <f>""</f>
        <v/>
      </c>
      <c r="AS227" t="s">
        <v>56</v>
      </c>
      <c r="AT227" t="s">
        <v>57</v>
      </c>
      <c r="AU227">
        <v>0</v>
      </c>
      <c r="AV227" t="str">
        <f>""</f>
        <v/>
      </c>
      <c r="AW227">
        <v>2016</v>
      </c>
      <c r="AX227">
        <v>0</v>
      </c>
      <c r="AY227">
        <v>0</v>
      </c>
      <c r="AZ227">
        <v>400</v>
      </c>
      <c r="BA227">
        <v>0</v>
      </c>
      <c r="BB227">
        <v>0</v>
      </c>
      <c r="BC227">
        <v>0</v>
      </c>
    </row>
    <row r="228" spans="1:55" x14ac:dyDescent="0.2">
      <c r="A228">
        <v>1611200550</v>
      </c>
      <c r="B228" t="s">
        <v>302</v>
      </c>
      <c r="C228" s="2">
        <v>8330</v>
      </c>
      <c r="D228">
        <v>0</v>
      </c>
      <c r="E228" s="1">
        <v>5914</v>
      </c>
      <c r="F228" s="1">
        <v>5914</v>
      </c>
      <c r="G228" s="1">
        <v>2416</v>
      </c>
      <c r="H228">
        <v>70.989999999999995</v>
      </c>
      <c r="I228" s="2">
        <v>50000</v>
      </c>
      <c r="J228" s="4">
        <f>COUNTIF(גיליון2!A:A,'2016'!A228)</f>
        <v>1</v>
      </c>
      <c r="K228">
        <v>0</v>
      </c>
      <c r="L228" s="1">
        <v>5914</v>
      </c>
      <c r="M228" s="1">
        <v>5914</v>
      </c>
      <c r="N228" s="1">
        <v>44086</v>
      </c>
      <c r="O228">
        <v>11.82</v>
      </c>
      <c r="P228">
        <v>0</v>
      </c>
      <c r="Q228">
        <v>0</v>
      </c>
      <c r="R228">
        <v>0</v>
      </c>
      <c r="S228">
        <v>0</v>
      </c>
      <c r="T228" s="1">
        <v>-5914</v>
      </c>
      <c r="U228">
        <v>0</v>
      </c>
      <c r="V228" s="1">
        <v>-5914</v>
      </c>
      <c r="W228">
        <v>10</v>
      </c>
      <c r="X228" t="s">
        <v>283</v>
      </c>
      <c r="Y228">
        <v>0</v>
      </c>
      <c r="Z228" t="str">
        <f>""</f>
        <v/>
      </c>
      <c r="AA228">
        <v>0</v>
      </c>
      <c r="AB228" t="str">
        <f>""</f>
        <v/>
      </c>
      <c r="AC228">
        <v>0</v>
      </c>
      <c r="AD228" t="str">
        <f>""</f>
        <v/>
      </c>
      <c r="AE228">
        <v>0</v>
      </c>
      <c r="AF228" t="str">
        <f>""</f>
        <v/>
      </c>
      <c r="AG228">
        <v>0</v>
      </c>
      <c r="AH228" t="str">
        <f>""</f>
        <v/>
      </c>
      <c r="AI228">
        <v>0</v>
      </c>
      <c r="AJ228" t="str">
        <f>""</f>
        <v/>
      </c>
      <c r="AK228">
        <v>0</v>
      </c>
      <c r="AL228" t="str">
        <f>""</f>
        <v/>
      </c>
      <c r="AM228">
        <v>0</v>
      </c>
      <c r="AN228" t="str">
        <f>""</f>
        <v/>
      </c>
      <c r="AO228">
        <v>0</v>
      </c>
      <c r="AP228" t="str">
        <f>""</f>
        <v/>
      </c>
      <c r="AQ228">
        <v>0</v>
      </c>
      <c r="AR228" t="str">
        <f>""</f>
        <v/>
      </c>
      <c r="AS228" t="s">
        <v>56</v>
      </c>
      <c r="AT228" t="s">
        <v>57</v>
      </c>
      <c r="AU228">
        <v>0</v>
      </c>
      <c r="AV228" t="str">
        <f>""</f>
        <v/>
      </c>
      <c r="AW228">
        <v>2016</v>
      </c>
      <c r="AX228">
        <v>0</v>
      </c>
      <c r="AY228">
        <v>0</v>
      </c>
      <c r="AZ228">
        <v>5914</v>
      </c>
      <c r="BA228">
        <v>0</v>
      </c>
      <c r="BB228">
        <v>0</v>
      </c>
      <c r="BC228">
        <v>0</v>
      </c>
    </row>
    <row r="229" spans="1:55" x14ac:dyDescent="0.2">
      <c r="A229">
        <v>1611200560</v>
      </c>
      <c r="B229" t="s">
        <v>303</v>
      </c>
      <c r="C229" s="2">
        <v>3998</v>
      </c>
      <c r="D229">
        <v>0</v>
      </c>
      <c r="E229" s="1">
        <v>4323</v>
      </c>
      <c r="F229" s="1">
        <v>4323</v>
      </c>
      <c r="G229">
        <v>-325</v>
      </c>
      <c r="H229">
        <v>108.12</v>
      </c>
      <c r="I229" s="2">
        <v>24000</v>
      </c>
      <c r="J229" s="4">
        <f>COUNTIF(גיליון2!A:A,'2016'!A229)</f>
        <v>1</v>
      </c>
      <c r="K229">
        <v>0</v>
      </c>
      <c r="L229" s="1">
        <v>4323</v>
      </c>
      <c r="M229" s="1">
        <v>4323</v>
      </c>
      <c r="N229" s="1">
        <v>19677</v>
      </c>
      <c r="O229">
        <v>18.010000000000002</v>
      </c>
      <c r="P229">
        <v>0</v>
      </c>
      <c r="Q229">
        <v>0</v>
      </c>
      <c r="R229">
        <v>0</v>
      </c>
      <c r="S229">
        <v>0</v>
      </c>
      <c r="T229" s="1">
        <v>-4323</v>
      </c>
      <c r="U229">
        <v>0</v>
      </c>
      <c r="V229" s="1">
        <v>-4323</v>
      </c>
      <c r="W229">
        <v>10</v>
      </c>
      <c r="X229" t="s">
        <v>283</v>
      </c>
      <c r="Y229">
        <v>0</v>
      </c>
      <c r="Z229" t="str">
        <f>""</f>
        <v/>
      </c>
      <c r="AA229">
        <v>0</v>
      </c>
      <c r="AB229" t="str">
        <f>""</f>
        <v/>
      </c>
      <c r="AC229">
        <v>0</v>
      </c>
      <c r="AD229" t="str">
        <f>""</f>
        <v/>
      </c>
      <c r="AE229">
        <v>0</v>
      </c>
      <c r="AF229" t="str">
        <f>""</f>
        <v/>
      </c>
      <c r="AG229">
        <v>0</v>
      </c>
      <c r="AH229" t="str">
        <f>""</f>
        <v/>
      </c>
      <c r="AI229">
        <v>0</v>
      </c>
      <c r="AJ229" t="str">
        <f>""</f>
        <v/>
      </c>
      <c r="AK229">
        <v>0</v>
      </c>
      <c r="AL229" t="str">
        <f>""</f>
        <v/>
      </c>
      <c r="AM229">
        <v>0</v>
      </c>
      <c r="AN229" t="str">
        <f>""</f>
        <v/>
      </c>
      <c r="AO229">
        <v>0</v>
      </c>
      <c r="AP229" t="str">
        <f>""</f>
        <v/>
      </c>
      <c r="AQ229">
        <v>0</v>
      </c>
      <c r="AR229" t="str">
        <f>""</f>
        <v/>
      </c>
      <c r="AS229" t="s">
        <v>56</v>
      </c>
      <c r="AT229" t="s">
        <v>57</v>
      </c>
      <c r="AU229">
        <v>0</v>
      </c>
      <c r="AV229" t="str">
        <f>""</f>
        <v/>
      </c>
      <c r="AW229">
        <v>2016</v>
      </c>
      <c r="AX229">
        <v>0</v>
      </c>
      <c r="AY229">
        <v>0</v>
      </c>
      <c r="AZ229">
        <v>4323</v>
      </c>
      <c r="BA229">
        <v>0</v>
      </c>
      <c r="BB229">
        <v>0</v>
      </c>
      <c r="BC229">
        <v>0</v>
      </c>
    </row>
    <row r="230" spans="1:55" x14ac:dyDescent="0.2">
      <c r="A230">
        <v>1611200740</v>
      </c>
      <c r="B230" t="s">
        <v>304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 s="4">
        <f>COUNTIF(גיליון2!A:A,'2016'!A230)</f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10</v>
      </c>
      <c r="X230" t="s">
        <v>283</v>
      </c>
      <c r="Y230">
        <v>0</v>
      </c>
      <c r="Z230" t="str">
        <f>""</f>
        <v/>
      </c>
      <c r="AA230">
        <v>0</v>
      </c>
      <c r="AB230" t="str">
        <f>""</f>
        <v/>
      </c>
      <c r="AC230">
        <v>0</v>
      </c>
      <c r="AD230" t="str">
        <f>""</f>
        <v/>
      </c>
      <c r="AE230">
        <v>0</v>
      </c>
      <c r="AF230" t="str">
        <f>""</f>
        <v/>
      </c>
      <c r="AG230">
        <v>0</v>
      </c>
      <c r="AH230" t="str">
        <f>""</f>
        <v/>
      </c>
      <c r="AI230">
        <v>0</v>
      </c>
      <c r="AJ230" t="str">
        <f>""</f>
        <v/>
      </c>
      <c r="AK230">
        <v>0</v>
      </c>
      <c r="AL230" t="str">
        <f>""</f>
        <v/>
      </c>
      <c r="AM230">
        <v>0</v>
      </c>
      <c r="AN230" t="str">
        <f>""</f>
        <v/>
      </c>
      <c r="AO230">
        <v>0</v>
      </c>
      <c r="AP230" t="str">
        <f>""</f>
        <v/>
      </c>
      <c r="AQ230">
        <v>0</v>
      </c>
      <c r="AR230" t="str">
        <f>""</f>
        <v/>
      </c>
      <c r="AS230" t="s">
        <v>56</v>
      </c>
      <c r="AT230" t="s">
        <v>57</v>
      </c>
      <c r="AU230">
        <v>0</v>
      </c>
      <c r="AV230" t="str">
        <f>""</f>
        <v/>
      </c>
      <c r="AW230">
        <v>2016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</row>
    <row r="231" spans="1:55" x14ac:dyDescent="0.2">
      <c r="A231">
        <v>1611200780</v>
      </c>
      <c r="B231" t="s">
        <v>305</v>
      </c>
      <c r="C231" s="2">
        <v>15828</v>
      </c>
      <c r="D231">
        <v>0</v>
      </c>
      <c r="E231" s="1">
        <v>8956.35</v>
      </c>
      <c r="F231" s="1">
        <v>8956.35</v>
      </c>
      <c r="G231" s="1">
        <v>6871.65</v>
      </c>
      <c r="H231">
        <v>56.58</v>
      </c>
      <c r="I231" s="2">
        <v>95000</v>
      </c>
      <c r="J231" s="4">
        <f>COUNTIF(גיליון2!A:A,'2016'!A231)</f>
        <v>1</v>
      </c>
      <c r="K231">
        <v>0</v>
      </c>
      <c r="L231" s="1">
        <v>8956.35</v>
      </c>
      <c r="M231" s="1">
        <v>8956.35</v>
      </c>
      <c r="N231" s="1">
        <v>86043.65</v>
      </c>
      <c r="O231">
        <v>9.42</v>
      </c>
      <c r="P231">
        <v>0</v>
      </c>
      <c r="Q231">
        <v>0</v>
      </c>
      <c r="R231">
        <v>0</v>
      </c>
      <c r="S231">
        <v>0</v>
      </c>
      <c r="T231" s="1">
        <v>-8956.35</v>
      </c>
      <c r="U231">
        <v>0</v>
      </c>
      <c r="V231" s="1">
        <v>-8956.35</v>
      </c>
      <c r="W231">
        <v>10</v>
      </c>
      <c r="X231" t="s">
        <v>283</v>
      </c>
      <c r="Y231">
        <v>0</v>
      </c>
      <c r="Z231" t="str">
        <f>""</f>
        <v/>
      </c>
      <c r="AA231">
        <v>0</v>
      </c>
      <c r="AB231" t="str">
        <f>""</f>
        <v/>
      </c>
      <c r="AC231">
        <v>0</v>
      </c>
      <c r="AD231" t="str">
        <f>""</f>
        <v/>
      </c>
      <c r="AE231">
        <v>0</v>
      </c>
      <c r="AF231" t="str">
        <f>""</f>
        <v/>
      </c>
      <c r="AG231">
        <v>0</v>
      </c>
      <c r="AH231" t="str">
        <f>""</f>
        <v/>
      </c>
      <c r="AI231">
        <v>0</v>
      </c>
      <c r="AJ231" t="str">
        <f>""</f>
        <v/>
      </c>
      <c r="AK231">
        <v>0</v>
      </c>
      <c r="AL231" t="str">
        <f>""</f>
        <v/>
      </c>
      <c r="AM231">
        <v>0</v>
      </c>
      <c r="AN231" t="str">
        <f>""</f>
        <v/>
      </c>
      <c r="AO231">
        <v>0</v>
      </c>
      <c r="AP231" t="str">
        <f>""</f>
        <v/>
      </c>
      <c r="AQ231">
        <v>0</v>
      </c>
      <c r="AR231" t="str">
        <f>""</f>
        <v/>
      </c>
      <c r="AS231" t="s">
        <v>56</v>
      </c>
      <c r="AT231" t="s">
        <v>57</v>
      </c>
      <c r="AU231">
        <v>0</v>
      </c>
      <c r="AV231" t="str">
        <f>""</f>
        <v/>
      </c>
      <c r="AW231">
        <v>2016</v>
      </c>
      <c r="AX231">
        <v>0</v>
      </c>
      <c r="AY231">
        <v>0</v>
      </c>
      <c r="AZ231">
        <v>8956</v>
      </c>
      <c r="BA231">
        <v>0</v>
      </c>
      <c r="BB231">
        <v>0</v>
      </c>
      <c r="BC231">
        <v>0</v>
      </c>
    </row>
    <row r="232" spans="1:55" x14ac:dyDescent="0.2">
      <c r="A232">
        <v>1611200820</v>
      </c>
      <c r="B232" t="s">
        <v>306</v>
      </c>
      <c r="C232" s="2">
        <v>3332</v>
      </c>
      <c r="D232">
        <v>0</v>
      </c>
      <c r="E232">
        <v>0</v>
      </c>
      <c r="F232">
        <v>0</v>
      </c>
      <c r="G232" s="1">
        <v>3332</v>
      </c>
      <c r="H232">
        <v>0</v>
      </c>
      <c r="I232" s="2">
        <v>20000</v>
      </c>
      <c r="J232" s="4">
        <f>COUNTIF(גיליון2!A:A,'2016'!A232)</f>
        <v>1</v>
      </c>
      <c r="K232">
        <v>0</v>
      </c>
      <c r="L232">
        <v>0</v>
      </c>
      <c r="M232">
        <v>0</v>
      </c>
      <c r="N232" s="1">
        <v>20000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10</v>
      </c>
      <c r="X232" t="s">
        <v>283</v>
      </c>
      <c r="Y232">
        <v>0</v>
      </c>
      <c r="Z232" t="str">
        <f>""</f>
        <v/>
      </c>
      <c r="AA232">
        <v>0</v>
      </c>
      <c r="AB232" t="str">
        <f>""</f>
        <v/>
      </c>
      <c r="AC232">
        <v>0</v>
      </c>
      <c r="AD232" t="str">
        <f>""</f>
        <v/>
      </c>
      <c r="AE232">
        <v>0</v>
      </c>
      <c r="AF232" t="str">
        <f>""</f>
        <v/>
      </c>
      <c r="AG232">
        <v>0</v>
      </c>
      <c r="AH232" t="str">
        <f>""</f>
        <v/>
      </c>
      <c r="AI232">
        <v>0</v>
      </c>
      <c r="AJ232" t="str">
        <f>""</f>
        <v/>
      </c>
      <c r="AK232">
        <v>0</v>
      </c>
      <c r="AL232" t="str">
        <f>""</f>
        <v/>
      </c>
      <c r="AM232">
        <v>0</v>
      </c>
      <c r="AN232" t="str">
        <f>""</f>
        <v/>
      </c>
      <c r="AO232">
        <v>0</v>
      </c>
      <c r="AP232" t="str">
        <f>""</f>
        <v/>
      </c>
      <c r="AQ232">
        <v>0</v>
      </c>
      <c r="AR232" t="str">
        <f>""</f>
        <v/>
      </c>
      <c r="AS232" t="s">
        <v>56</v>
      </c>
      <c r="AT232" t="s">
        <v>57</v>
      </c>
      <c r="AU232">
        <v>0</v>
      </c>
      <c r="AV232" t="str">
        <f>""</f>
        <v/>
      </c>
      <c r="AW232">
        <v>2016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</row>
    <row r="233" spans="1:55" x14ac:dyDescent="0.2">
      <c r="A233">
        <v>1611201110</v>
      </c>
      <c r="B233" t="s">
        <v>307</v>
      </c>
      <c r="C233" s="2">
        <v>45148</v>
      </c>
      <c r="D233" s="1">
        <v>9625.73</v>
      </c>
      <c r="E233">
        <v>0</v>
      </c>
      <c r="F233" s="1">
        <v>9625.73</v>
      </c>
      <c r="G233" s="1">
        <v>35522.269999999997</v>
      </c>
      <c r="H233">
        <v>21.32</v>
      </c>
      <c r="I233" s="2">
        <v>271000</v>
      </c>
      <c r="J233" s="4">
        <f>COUNTIF(גיליון2!A:A,'2016'!A233)</f>
        <v>1</v>
      </c>
      <c r="K233" s="1">
        <v>9625.73</v>
      </c>
      <c r="L233">
        <v>0</v>
      </c>
      <c r="M233" s="1">
        <v>9625.73</v>
      </c>
      <c r="N233" s="1">
        <v>261374.27</v>
      </c>
      <c r="O233">
        <v>3.55</v>
      </c>
      <c r="P233">
        <v>0</v>
      </c>
      <c r="Q233">
        <v>0</v>
      </c>
      <c r="R233">
        <v>0</v>
      </c>
      <c r="S233">
        <v>0</v>
      </c>
      <c r="T233" s="1">
        <v>-9625.73</v>
      </c>
      <c r="U233">
        <v>0</v>
      </c>
      <c r="V233" s="1">
        <v>-9625.73</v>
      </c>
      <c r="W233">
        <v>0</v>
      </c>
      <c r="X233" t="str">
        <f>""</f>
        <v/>
      </c>
      <c r="Y233">
        <v>0</v>
      </c>
      <c r="Z233" t="str">
        <f>""</f>
        <v/>
      </c>
      <c r="AA233">
        <v>0</v>
      </c>
      <c r="AB233" t="str">
        <f>""</f>
        <v/>
      </c>
      <c r="AC233">
        <v>0</v>
      </c>
      <c r="AD233" t="str">
        <f>""</f>
        <v/>
      </c>
      <c r="AE233">
        <v>0</v>
      </c>
      <c r="AF233" t="str">
        <f>""</f>
        <v/>
      </c>
      <c r="AG233">
        <v>0</v>
      </c>
      <c r="AH233" t="str">
        <f>""</f>
        <v/>
      </c>
      <c r="AI233">
        <v>0</v>
      </c>
      <c r="AJ233" t="str">
        <f>""</f>
        <v/>
      </c>
      <c r="AK233">
        <v>0</v>
      </c>
      <c r="AL233" t="str">
        <f>""</f>
        <v/>
      </c>
      <c r="AM233">
        <v>0</v>
      </c>
      <c r="AN233" t="str">
        <f>""</f>
        <v/>
      </c>
      <c r="AO233">
        <v>0</v>
      </c>
      <c r="AP233" t="str">
        <f>""</f>
        <v/>
      </c>
      <c r="AQ233">
        <v>0</v>
      </c>
      <c r="AR233" t="str">
        <f>""</f>
        <v/>
      </c>
      <c r="AS233" t="s">
        <v>56</v>
      </c>
      <c r="AT233" t="s">
        <v>57</v>
      </c>
      <c r="AU233">
        <v>0</v>
      </c>
      <c r="AV233" t="str">
        <f>""</f>
        <v/>
      </c>
      <c r="AW233">
        <v>2016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</row>
    <row r="234" spans="1:55" x14ac:dyDescent="0.2">
      <c r="A234">
        <v>1611201520</v>
      </c>
      <c r="B234" t="s">
        <v>308</v>
      </c>
      <c r="C234" s="2">
        <v>10496</v>
      </c>
      <c r="D234">
        <v>0</v>
      </c>
      <c r="E234">
        <v>0</v>
      </c>
      <c r="F234">
        <v>0</v>
      </c>
      <c r="G234" s="1">
        <v>10496</v>
      </c>
      <c r="H234">
        <v>0</v>
      </c>
      <c r="I234" s="2">
        <v>63000</v>
      </c>
      <c r="J234" s="4">
        <f>COUNTIF(גיליון2!A:A,'2016'!A234)</f>
        <v>1</v>
      </c>
      <c r="K234">
        <v>0</v>
      </c>
      <c r="L234">
        <v>0</v>
      </c>
      <c r="M234">
        <v>0</v>
      </c>
      <c r="N234" s="1">
        <v>63000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 t="str">
        <f>""</f>
        <v/>
      </c>
      <c r="Y234">
        <v>0</v>
      </c>
      <c r="Z234" t="str">
        <f>""</f>
        <v/>
      </c>
      <c r="AA234">
        <v>0</v>
      </c>
      <c r="AB234" t="str">
        <f>""</f>
        <v/>
      </c>
      <c r="AC234">
        <v>0</v>
      </c>
      <c r="AD234" t="str">
        <f>""</f>
        <v/>
      </c>
      <c r="AE234">
        <v>0</v>
      </c>
      <c r="AF234" t="str">
        <f>""</f>
        <v/>
      </c>
      <c r="AG234">
        <v>0</v>
      </c>
      <c r="AH234" t="str">
        <f>""</f>
        <v/>
      </c>
      <c r="AI234">
        <v>0</v>
      </c>
      <c r="AJ234" t="str">
        <f>""</f>
        <v/>
      </c>
      <c r="AK234">
        <v>0</v>
      </c>
      <c r="AL234" t="str">
        <f>""</f>
        <v/>
      </c>
      <c r="AM234">
        <v>0</v>
      </c>
      <c r="AN234" t="str">
        <f>""</f>
        <v/>
      </c>
      <c r="AO234">
        <v>0</v>
      </c>
      <c r="AP234" t="str">
        <f>""</f>
        <v/>
      </c>
      <c r="AQ234">
        <v>0</v>
      </c>
      <c r="AR234" t="str">
        <f>""</f>
        <v/>
      </c>
      <c r="AS234" t="s">
        <v>56</v>
      </c>
      <c r="AT234" t="s">
        <v>57</v>
      </c>
      <c r="AU234">
        <v>0</v>
      </c>
      <c r="AV234" t="str">
        <f>""</f>
        <v/>
      </c>
      <c r="AW234">
        <v>2016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</row>
    <row r="235" spans="1:55" x14ac:dyDescent="0.2">
      <c r="A235">
        <v>1611201780</v>
      </c>
      <c r="B235" t="s">
        <v>309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 s="4">
        <f>COUNTIF(גיליון2!A:A,'2016'!A235)</f>
        <v>1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t="str">
        <f>""</f>
        <v/>
      </c>
      <c r="Y235">
        <v>0</v>
      </c>
      <c r="Z235" t="str">
        <f>""</f>
        <v/>
      </c>
      <c r="AA235">
        <v>0</v>
      </c>
      <c r="AB235" t="str">
        <f>""</f>
        <v/>
      </c>
      <c r="AC235">
        <v>0</v>
      </c>
      <c r="AD235" t="str">
        <f>""</f>
        <v/>
      </c>
      <c r="AE235">
        <v>0</v>
      </c>
      <c r="AF235" t="str">
        <f>""</f>
        <v/>
      </c>
      <c r="AG235">
        <v>0</v>
      </c>
      <c r="AH235" t="str">
        <f>""</f>
        <v/>
      </c>
      <c r="AI235">
        <v>0</v>
      </c>
      <c r="AJ235" t="str">
        <f>""</f>
        <v/>
      </c>
      <c r="AK235">
        <v>0</v>
      </c>
      <c r="AL235" t="str">
        <f>""</f>
        <v/>
      </c>
      <c r="AM235">
        <v>0</v>
      </c>
      <c r="AN235" t="str">
        <f>""</f>
        <v/>
      </c>
      <c r="AO235">
        <v>0</v>
      </c>
      <c r="AP235" t="str">
        <f>""</f>
        <v/>
      </c>
      <c r="AQ235">
        <v>0</v>
      </c>
      <c r="AR235" t="str">
        <f>""</f>
        <v/>
      </c>
      <c r="AS235" t="s">
        <v>56</v>
      </c>
      <c r="AT235" t="s">
        <v>57</v>
      </c>
      <c r="AU235">
        <v>0</v>
      </c>
      <c r="AV235" t="str">
        <f>""</f>
        <v/>
      </c>
      <c r="AW235">
        <v>2016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</row>
    <row r="236" spans="1:55" x14ac:dyDescent="0.2">
      <c r="A236">
        <v>1612000110</v>
      </c>
      <c r="B236" t="s">
        <v>310</v>
      </c>
      <c r="C236" s="2">
        <v>91630</v>
      </c>
      <c r="D236" s="1">
        <v>41553.74</v>
      </c>
      <c r="E236">
        <v>0</v>
      </c>
      <c r="F236" s="1">
        <v>41553.74</v>
      </c>
      <c r="G236" s="1">
        <v>50076.26</v>
      </c>
      <c r="H236">
        <v>45.34</v>
      </c>
      <c r="I236" s="2">
        <v>550000</v>
      </c>
      <c r="J236" s="4">
        <f>COUNTIF(גיליון2!A:A,'2016'!A236)</f>
        <v>1</v>
      </c>
      <c r="K236" s="1">
        <v>41553.74</v>
      </c>
      <c r="L236">
        <v>0</v>
      </c>
      <c r="M236" s="1">
        <v>41553.74</v>
      </c>
      <c r="N236" s="1">
        <v>508446.26</v>
      </c>
      <c r="O236">
        <v>7.55</v>
      </c>
      <c r="P236">
        <v>0</v>
      </c>
      <c r="Q236">
        <v>0</v>
      </c>
      <c r="R236">
        <v>0</v>
      </c>
      <c r="S236">
        <v>0</v>
      </c>
      <c r="T236" s="1">
        <v>-41553.74</v>
      </c>
      <c r="U236">
        <v>0</v>
      </c>
      <c r="V236" s="1">
        <v>-41553.74</v>
      </c>
      <c r="W236">
        <v>20</v>
      </c>
      <c r="X236" t="s">
        <v>311</v>
      </c>
      <c r="Y236">
        <v>0</v>
      </c>
      <c r="Z236" t="str">
        <f>""</f>
        <v/>
      </c>
      <c r="AA236">
        <v>0</v>
      </c>
      <c r="AB236" t="str">
        <f>""</f>
        <v/>
      </c>
      <c r="AC236">
        <v>0</v>
      </c>
      <c r="AD236" t="str">
        <f>""</f>
        <v/>
      </c>
      <c r="AE236">
        <v>0</v>
      </c>
      <c r="AF236" t="str">
        <f>""</f>
        <v/>
      </c>
      <c r="AG236">
        <v>0</v>
      </c>
      <c r="AH236" t="str">
        <f>""</f>
        <v/>
      </c>
      <c r="AI236">
        <v>0</v>
      </c>
      <c r="AJ236" t="str">
        <f>""</f>
        <v/>
      </c>
      <c r="AK236">
        <v>0</v>
      </c>
      <c r="AL236" t="str">
        <f>""</f>
        <v/>
      </c>
      <c r="AM236">
        <v>0</v>
      </c>
      <c r="AN236" t="str">
        <f>""</f>
        <v/>
      </c>
      <c r="AO236">
        <v>0</v>
      </c>
      <c r="AP236" t="str">
        <f>""</f>
        <v/>
      </c>
      <c r="AQ236">
        <v>0</v>
      </c>
      <c r="AR236" t="str">
        <f>""</f>
        <v/>
      </c>
      <c r="AS236" t="s">
        <v>56</v>
      </c>
      <c r="AT236" t="s">
        <v>57</v>
      </c>
      <c r="AU236">
        <v>0</v>
      </c>
      <c r="AV236" t="str">
        <f>""</f>
        <v/>
      </c>
      <c r="AW236">
        <v>2016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</row>
    <row r="237" spans="1:55" x14ac:dyDescent="0.2">
      <c r="A237">
        <v>1612000521</v>
      </c>
      <c r="B237" t="s">
        <v>312</v>
      </c>
      <c r="C237">
        <v>834</v>
      </c>
      <c r="D237">
        <v>0</v>
      </c>
      <c r="E237">
        <v>0</v>
      </c>
      <c r="F237">
        <v>0</v>
      </c>
      <c r="G237">
        <v>834</v>
      </c>
      <c r="H237">
        <v>0</v>
      </c>
      <c r="I237" s="2">
        <v>5000</v>
      </c>
      <c r="J237" s="4">
        <f>COUNTIF(גיליון2!A:A,'2016'!A237)</f>
        <v>1</v>
      </c>
      <c r="K237">
        <v>0</v>
      </c>
      <c r="L237">
        <v>0</v>
      </c>
      <c r="M237">
        <v>0</v>
      </c>
      <c r="N237" s="1">
        <v>5000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t="str">
        <f>""</f>
        <v/>
      </c>
      <c r="Y237">
        <v>0</v>
      </c>
      <c r="Z237" t="str">
        <f>""</f>
        <v/>
      </c>
      <c r="AA237">
        <v>0</v>
      </c>
      <c r="AB237" t="str">
        <f>""</f>
        <v/>
      </c>
      <c r="AC237">
        <v>0</v>
      </c>
      <c r="AD237" t="str">
        <f>""</f>
        <v/>
      </c>
      <c r="AE237">
        <v>0</v>
      </c>
      <c r="AF237" t="str">
        <f>""</f>
        <v/>
      </c>
      <c r="AG237">
        <v>0</v>
      </c>
      <c r="AH237" t="str">
        <f>""</f>
        <v/>
      </c>
      <c r="AI237">
        <v>0</v>
      </c>
      <c r="AJ237" t="str">
        <f>""</f>
        <v/>
      </c>
      <c r="AK237">
        <v>0</v>
      </c>
      <c r="AL237" t="str">
        <f>""</f>
        <v/>
      </c>
      <c r="AM237">
        <v>0</v>
      </c>
      <c r="AN237" t="str">
        <f>""</f>
        <v/>
      </c>
      <c r="AO237">
        <v>0</v>
      </c>
      <c r="AP237" t="str">
        <f>""</f>
        <v/>
      </c>
      <c r="AQ237">
        <v>0</v>
      </c>
      <c r="AR237" t="str">
        <f>""</f>
        <v/>
      </c>
      <c r="AS237" t="s">
        <v>56</v>
      </c>
      <c r="AT237" t="s">
        <v>57</v>
      </c>
      <c r="AU237">
        <v>0</v>
      </c>
      <c r="AV237" t="str">
        <f>""</f>
        <v/>
      </c>
      <c r="AW237">
        <v>2016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</row>
    <row r="238" spans="1:55" x14ac:dyDescent="0.2">
      <c r="A238">
        <v>1612000750</v>
      </c>
      <c r="B238" t="s">
        <v>313</v>
      </c>
      <c r="C238" s="2">
        <v>1500</v>
      </c>
      <c r="D238">
        <v>0</v>
      </c>
      <c r="E238">
        <v>0</v>
      </c>
      <c r="F238">
        <v>0</v>
      </c>
      <c r="G238" s="1">
        <v>1500</v>
      </c>
      <c r="H238">
        <v>0</v>
      </c>
      <c r="I238" s="2">
        <v>9000</v>
      </c>
      <c r="J238" s="4">
        <f>COUNTIF(גיליון2!A:A,'2016'!A238)</f>
        <v>1</v>
      </c>
      <c r="K238">
        <v>0</v>
      </c>
      <c r="L238">
        <v>0</v>
      </c>
      <c r="M238">
        <v>0</v>
      </c>
      <c r="N238" s="1">
        <v>9000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20</v>
      </c>
      <c r="X238" t="s">
        <v>311</v>
      </c>
      <c r="Y238">
        <v>0</v>
      </c>
      <c r="Z238" t="str">
        <f>""</f>
        <v/>
      </c>
      <c r="AA238">
        <v>0</v>
      </c>
      <c r="AB238" t="str">
        <f>""</f>
        <v/>
      </c>
      <c r="AC238">
        <v>0</v>
      </c>
      <c r="AD238" t="str">
        <f>""</f>
        <v/>
      </c>
      <c r="AE238">
        <v>0</v>
      </c>
      <c r="AF238" t="str">
        <f>""</f>
        <v/>
      </c>
      <c r="AG238">
        <v>0</v>
      </c>
      <c r="AH238" t="str">
        <f>""</f>
        <v/>
      </c>
      <c r="AI238">
        <v>0</v>
      </c>
      <c r="AJ238" t="str">
        <f>""</f>
        <v/>
      </c>
      <c r="AK238">
        <v>0</v>
      </c>
      <c r="AL238" t="str">
        <f>""</f>
        <v/>
      </c>
      <c r="AM238">
        <v>0</v>
      </c>
      <c r="AN238" t="str">
        <f>""</f>
        <v/>
      </c>
      <c r="AO238">
        <v>0</v>
      </c>
      <c r="AP238" t="str">
        <f>""</f>
        <v/>
      </c>
      <c r="AQ238">
        <v>0</v>
      </c>
      <c r="AR238" t="str">
        <f>""</f>
        <v/>
      </c>
      <c r="AS238" t="s">
        <v>56</v>
      </c>
      <c r="AT238" t="s">
        <v>57</v>
      </c>
      <c r="AU238">
        <v>0</v>
      </c>
      <c r="AV238" t="str">
        <f>""</f>
        <v/>
      </c>
      <c r="AW238">
        <v>2016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</row>
    <row r="239" spans="1:55" x14ac:dyDescent="0.2">
      <c r="A239">
        <v>1613000110</v>
      </c>
      <c r="B239" t="s">
        <v>314</v>
      </c>
      <c r="C239" s="2">
        <v>243070</v>
      </c>
      <c r="D239" s="1">
        <v>109689.92</v>
      </c>
      <c r="E239">
        <v>0</v>
      </c>
      <c r="F239" s="1">
        <v>109689.92</v>
      </c>
      <c r="G239" s="1">
        <v>133380.07999999999</v>
      </c>
      <c r="H239">
        <v>45.12</v>
      </c>
      <c r="I239" s="2">
        <v>1459000</v>
      </c>
      <c r="J239" s="4">
        <f>COUNTIF(גיליון2!A:A,'2016'!A239)</f>
        <v>1</v>
      </c>
      <c r="K239" s="1">
        <v>109689.92</v>
      </c>
      <c r="L239">
        <v>0</v>
      </c>
      <c r="M239" s="1">
        <v>109689.92</v>
      </c>
      <c r="N239" s="1">
        <v>1349310.08</v>
      </c>
      <c r="O239">
        <v>7.51</v>
      </c>
      <c r="P239">
        <v>0</v>
      </c>
      <c r="Q239">
        <v>0</v>
      </c>
      <c r="R239">
        <v>0</v>
      </c>
      <c r="S239">
        <v>0</v>
      </c>
      <c r="T239" s="1">
        <v>-109689.92</v>
      </c>
      <c r="U239">
        <v>0</v>
      </c>
      <c r="V239" s="1">
        <v>-109689.92</v>
      </c>
      <c r="W239">
        <v>30</v>
      </c>
      <c r="X239" t="s">
        <v>315</v>
      </c>
      <c r="Y239">
        <v>0</v>
      </c>
      <c r="Z239" t="str">
        <f>""</f>
        <v/>
      </c>
      <c r="AA239">
        <v>0</v>
      </c>
      <c r="AB239" t="str">
        <f>""</f>
        <v/>
      </c>
      <c r="AC239">
        <v>0</v>
      </c>
      <c r="AD239" t="str">
        <f>""</f>
        <v/>
      </c>
      <c r="AE239">
        <v>0</v>
      </c>
      <c r="AF239" t="str">
        <f>""</f>
        <v/>
      </c>
      <c r="AG239">
        <v>0</v>
      </c>
      <c r="AH239" t="str">
        <f>""</f>
        <v/>
      </c>
      <c r="AI239">
        <v>0</v>
      </c>
      <c r="AJ239" t="str">
        <f>""</f>
        <v/>
      </c>
      <c r="AK239">
        <v>0</v>
      </c>
      <c r="AL239" t="str">
        <f>""</f>
        <v/>
      </c>
      <c r="AM239">
        <v>0</v>
      </c>
      <c r="AN239" t="str">
        <f>""</f>
        <v/>
      </c>
      <c r="AO239">
        <v>0</v>
      </c>
      <c r="AP239" t="str">
        <f>""</f>
        <v/>
      </c>
      <c r="AQ239">
        <v>0</v>
      </c>
      <c r="AR239" t="str">
        <f>""</f>
        <v/>
      </c>
      <c r="AS239" t="s">
        <v>56</v>
      </c>
      <c r="AT239" t="s">
        <v>57</v>
      </c>
      <c r="AU239">
        <v>0</v>
      </c>
      <c r="AV239" t="str">
        <f>""</f>
        <v/>
      </c>
      <c r="AW239">
        <v>2016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</row>
    <row r="240" spans="1:55" x14ac:dyDescent="0.2">
      <c r="A240">
        <v>1613000450</v>
      </c>
      <c r="B240" t="s">
        <v>316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 s="4">
        <f>COUNTIF(גיליון2!A:A,'2016'!A240)</f>
        <v>1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 t="str">
        <f>""</f>
        <v/>
      </c>
      <c r="Y240">
        <v>0</v>
      </c>
      <c r="Z240" t="str">
        <f>""</f>
        <v/>
      </c>
      <c r="AA240">
        <v>0</v>
      </c>
      <c r="AB240" t="str">
        <f>""</f>
        <v/>
      </c>
      <c r="AC240">
        <v>0</v>
      </c>
      <c r="AD240" t="str">
        <f>""</f>
        <v/>
      </c>
      <c r="AE240">
        <v>0</v>
      </c>
      <c r="AF240" t="str">
        <f>""</f>
        <v/>
      </c>
      <c r="AG240">
        <v>0</v>
      </c>
      <c r="AH240" t="str">
        <f>""</f>
        <v/>
      </c>
      <c r="AI240">
        <v>0</v>
      </c>
      <c r="AJ240" t="str">
        <f>""</f>
        <v/>
      </c>
      <c r="AK240">
        <v>0</v>
      </c>
      <c r="AL240" t="str">
        <f>""</f>
        <v/>
      </c>
      <c r="AM240">
        <v>0</v>
      </c>
      <c r="AN240" t="str">
        <f>""</f>
        <v/>
      </c>
      <c r="AO240">
        <v>0</v>
      </c>
      <c r="AP240" t="str">
        <f>""</f>
        <v/>
      </c>
      <c r="AQ240">
        <v>0</v>
      </c>
      <c r="AR240" t="str">
        <f>""</f>
        <v/>
      </c>
      <c r="AS240" t="s">
        <v>56</v>
      </c>
      <c r="AT240" t="s">
        <v>57</v>
      </c>
      <c r="AU240">
        <v>0</v>
      </c>
      <c r="AV240" t="str">
        <f>""</f>
        <v/>
      </c>
      <c r="AW240">
        <v>2016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</row>
    <row r="241" spans="1:55" x14ac:dyDescent="0.2">
      <c r="A241">
        <v>1613000470</v>
      </c>
      <c r="B241" t="s">
        <v>317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 s="4">
        <f>COUNTIF(גיליון2!A:A,'2016'!A241)</f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30</v>
      </c>
      <c r="X241" t="s">
        <v>315</v>
      </c>
      <c r="Y241">
        <v>0</v>
      </c>
      <c r="Z241" t="str">
        <f>""</f>
        <v/>
      </c>
      <c r="AA241">
        <v>0</v>
      </c>
      <c r="AB241" t="str">
        <f>""</f>
        <v/>
      </c>
      <c r="AC241">
        <v>0</v>
      </c>
      <c r="AD241" t="str">
        <f>""</f>
        <v/>
      </c>
      <c r="AE241">
        <v>0</v>
      </c>
      <c r="AF241" t="str">
        <f>""</f>
        <v/>
      </c>
      <c r="AG241">
        <v>0</v>
      </c>
      <c r="AH241" t="str">
        <f>""</f>
        <v/>
      </c>
      <c r="AI241">
        <v>0</v>
      </c>
      <c r="AJ241" t="str">
        <f>""</f>
        <v/>
      </c>
      <c r="AK241">
        <v>0</v>
      </c>
      <c r="AL241" t="str">
        <f>""</f>
        <v/>
      </c>
      <c r="AM241">
        <v>0</v>
      </c>
      <c r="AN241" t="str">
        <f>""</f>
        <v/>
      </c>
      <c r="AO241">
        <v>0</v>
      </c>
      <c r="AP241" t="str">
        <f>""</f>
        <v/>
      </c>
      <c r="AQ241">
        <v>0</v>
      </c>
      <c r="AR241" t="str">
        <f>""</f>
        <v/>
      </c>
      <c r="AS241" t="s">
        <v>56</v>
      </c>
      <c r="AT241" t="s">
        <v>57</v>
      </c>
      <c r="AU241">
        <v>0</v>
      </c>
      <c r="AV241" t="str">
        <f>""</f>
        <v/>
      </c>
      <c r="AW241">
        <v>2016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</row>
    <row r="242" spans="1:55" x14ac:dyDescent="0.2">
      <c r="A242">
        <v>1613000521</v>
      </c>
      <c r="B242" t="s">
        <v>312</v>
      </c>
      <c r="C242">
        <v>334</v>
      </c>
      <c r="D242">
        <v>0</v>
      </c>
      <c r="E242">
        <v>0</v>
      </c>
      <c r="F242">
        <v>0</v>
      </c>
      <c r="G242">
        <v>334</v>
      </c>
      <c r="H242">
        <v>0</v>
      </c>
      <c r="I242" s="2">
        <v>2000</v>
      </c>
      <c r="J242" s="4">
        <f>COUNTIF(גיליון2!A:A,'2016'!A242)</f>
        <v>1</v>
      </c>
      <c r="K242">
        <v>0</v>
      </c>
      <c r="L242">
        <v>0</v>
      </c>
      <c r="M242">
        <v>0</v>
      </c>
      <c r="N242" s="1">
        <v>2000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30</v>
      </c>
      <c r="X242" t="s">
        <v>315</v>
      </c>
      <c r="Y242">
        <v>0</v>
      </c>
      <c r="Z242" t="str">
        <f>""</f>
        <v/>
      </c>
      <c r="AA242">
        <v>0</v>
      </c>
      <c r="AB242" t="str">
        <f>""</f>
        <v/>
      </c>
      <c r="AC242">
        <v>0</v>
      </c>
      <c r="AD242" t="str">
        <f>""</f>
        <v/>
      </c>
      <c r="AE242">
        <v>0</v>
      </c>
      <c r="AF242" t="str">
        <f>""</f>
        <v/>
      </c>
      <c r="AG242">
        <v>0</v>
      </c>
      <c r="AH242" t="str">
        <f>""</f>
        <v/>
      </c>
      <c r="AI242">
        <v>0</v>
      </c>
      <c r="AJ242" t="str">
        <f>""</f>
        <v/>
      </c>
      <c r="AK242">
        <v>0</v>
      </c>
      <c r="AL242" t="str">
        <f>""</f>
        <v/>
      </c>
      <c r="AM242">
        <v>0</v>
      </c>
      <c r="AN242" t="str">
        <f>""</f>
        <v/>
      </c>
      <c r="AO242">
        <v>0</v>
      </c>
      <c r="AP242" t="str">
        <f>""</f>
        <v/>
      </c>
      <c r="AQ242">
        <v>0</v>
      </c>
      <c r="AR242" t="str">
        <f>""</f>
        <v/>
      </c>
      <c r="AS242" t="s">
        <v>56</v>
      </c>
      <c r="AT242" t="s">
        <v>57</v>
      </c>
      <c r="AU242">
        <v>0</v>
      </c>
      <c r="AV242" t="str">
        <f>""</f>
        <v/>
      </c>
      <c r="AW242">
        <v>2016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</row>
    <row r="243" spans="1:55" x14ac:dyDescent="0.2">
      <c r="A243">
        <v>1613000522</v>
      </c>
      <c r="B243" t="s">
        <v>318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 s="4">
        <f>COUNTIF(גיליון2!A:A,'2016'!A243)</f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30</v>
      </c>
      <c r="X243" t="s">
        <v>315</v>
      </c>
      <c r="Y243">
        <v>0</v>
      </c>
      <c r="Z243" t="str">
        <f>""</f>
        <v/>
      </c>
      <c r="AA243">
        <v>0</v>
      </c>
      <c r="AB243" t="str">
        <f>""</f>
        <v/>
      </c>
      <c r="AC243">
        <v>0</v>
      </c>
      <c r="AD243" t="str">
        <f>""</f>
        <v/>
      </c>
      <c r="AE243">
        <v>0</v>
      </c>
      <c r="AF243" t="str">
        <f>""</f>
        <v/>
      </c>
      <c r="AG243">
        <v>0</v>
      </c>
      <c r="AH243" t="str">
        <f>""</f>
        <v/>
      </c>
      <c r="AI243">
        <v>0</v>
      </c>
      <c r="AJ243" t="str">
        <f>""</f>
        <v/>
      </c>
      <c r="AK243">
        <v>0</v>
      </c>
      <c r="AL243" t="str">
        <f>""</f>
        <v/>
      </c>
      <c r="AM243">
        <v>0</v>
      </c>
      <c r="AN243" t="str">
        <f>""</f>
        <v/>
      </c>
      <c r="AO243">
        <v>0</v>
      </c>
      <c r="AP243" t="str">
        <f>""</f>
        <v/>
      </c>
      <c r="AQ243">
        <v>0</v>
      </c>
      <c r="AR243" t="str">
        <f>""</f>
        <v/>
      </c>
      <c r="AS243" t="s">
        <v>56</v>
      </c>
      <c r="AT243" t="s">
        <v>57</v>
      </c>
      <c r="AU243">
        <v>0</v>
      </c>
      <c r="AV243" t="str">
        <f>""</f>
        <v/>
      </c>
      <c r="AW243">
        <v>2016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</row>
    <row r="244" spans="1:55" x14ac:dyDescent="0.2">
      <c r="A244">
        <v>1613000540</v>
      </c>
      <c r="B244" t="s">
        <v>301</v>
      </c>
      <c r="C244" s="2">
        <v>5664</v>
      </c>
      <c r="D244">
        <v>0</v>
      </c>
      <c r="E244">
        <v>0</v>
      </c>
      <c r="F244">
        <v>0</v>
      </c>
      <c r="G244" s="1">
        <v>5664</v>
      </c>
      <c r="H244">
        <v>0</v>
      </c>
      <c r="I244" s="2">
        <v>34000</v>
      </c>
      <c r="J244" s="4">
        <f>COUNTIF(גיליון2!A:A,'2016'!A244)</f>
        <v>1</v>
      </c>
      <c r="K244">
        <v>0</v>
      </c>
      <c r="L244">
        <v>0</v>
      </c>
      <c r="M244">
        <v>0</v>
      </c>
      <c r="N244" s="1">
        <v>34000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30</v>
      </c>
      <c r="X244" t="s">
        <v>315</v>
      </c>
      <c r="Y244">
        <v>0</v>
      </c>
      <c r="Z244" t="str">
        <f>""</f>
        <v/>
      </c>
      <c r="AA244">
        <v>0</v>
      </c>
      <c r="AB244" t="str">
        <f>""</f>
        <v/>
      </c>
      <c r="AC244">
        <v>0</v>
      </c>
      <c r="AD244" t="str">
        <f>""</f>
        <v/>
      </c>
      <c r="AE244">
        <v>0</v>
      </c>
      <c r="AF244" t="str">
        <f>""</f>
        <v/>
      </c>
      <c r="AG244">
        <v>0</v>
      </c>
      <c r="AH244" t="str">
        <f>""</f>
        <v/>
      </c>
      <c r="AI244">
        <v>0</v>
      </c>
      <c r="AJ244" t="str">
        <f>""</f>
        <v/>
      </c>
      <c r="AK244">
        <v>0</v>
      </c>
      <c r="AL244" t="str">
        <f>""</f>
        <v/>
      </c>
      <c r="AM244">
        <v>0</v>
      </c>
      <c r="AN244" t="str">
        <f>""</f>
        <v/>
      </c>
      <c r="AO244">
        <v>0</v>
      </c>
      <c r="AP244" t="str">
        <f>""</f>
        <v/>
      </c>
      <c r="AQ244">
        <v>0</v>
      </c>
      <c r="AR244" t="str">
        <f>""</f>
        <v/>
      </c>
      <c r="AS244" t="s">
        <v>56</v>
      </c>
      <c r="AT244" t="s">
        <v>57</v>
      </c>
      <c r="AU244">
        <v>0</v>
      </c>
      <c r="AV244" t="str">
        <f>""</f>
        <v/>
      </c>
      <c r="AW244">
        <v>2016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</row>
    <row r="245" spans="1:55" x14ac:dyDescent="0.2">
      <c r="A245">
        <v>1613000560</v>
      </c>
      <c r="B245" t="s">
        <v>319</v>
      </c>
      <c r="C245" s="2">
        <v>1166</v>
      </c>
      <c r="D245">
        <v>0</v>
      </c>
      <c r="E245">
        <v>0</v>
      </c>
      <c r="F245">
        <v>0</v>
      </c>
      <c r="G245" s="1">
        <v>1166</v>
      </c>
      <c r="H245">
        <v>0</v>
      </c>
      <c r="I245" s="2">
        <v>7000</v>
      </c>
      <c r="J245" s="4">
        <f>COUNTIF(גיליון2!A:A,'2016'!A245)</f>
        <v>1</v>
      </c>
      <c r="K245">
        <v>0</v>
      </c>
      <c r="L245">
        <v>0</v>
      </c>
      <c r="M245">
        <v>0</v>
      </c>
      <c r="N245" s="1">
        <v>7000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t="str">
        <f>""</f>
        <v/>
      </c>
      <c r="Y245">
        <v>0</v>
      </c>
      <c r="Z245" t="str">
        <f>""</f>
        <v/>
      </c>
      <c r="AA245">
        <v>0</v>
      </c>
      <c r="AB245" t="str">
        <f>""</f>
        <v/>
      </c>
      <c r="AC245">
        <v>0</v>
      </c>
      <c r="AD245" t="str">
        <f>""</f>
        <v/>
      </c>
      <c r="AE245">
        <v>0</v>
      </c>
      <c r="AF245" t="str">
        <f>""</f>
        <v/>
      </c>
      <c r="AG245">
        <v>0</v>
      </c>
      <c r="AH245" t="str">
        <f>""</f>
        <v/>
      </c>
      <c r="AI245">
        <v>0</v>
      </c>
      <c r="AJ245" t="str">
        <f>""</f>
        <v/>
      </c>
      <c r="AK245">
        <v>0</v>
      </c>
      <c r="AL245" t="str">
        <f>""</f>
        <v/>
      </c>
      <c r="AM245">
        <v>0</v>
      </c>
      <c r="AN245" t="str">
        <f>""</f>
        <v/>
      </c>
      <c r="AO245">
        <v>0</v>
      </c>
      <c r="AP245" t="str">
        <f>""</f>
        <v/>
      </c>
      <c r="AQ245">
        <v>0</v>
      </c>
      <c r="AR245" t="str">
        <f>""</f>
        <v/>
      </c>
      <c r="AS245" t="s">
        <v>56</v>
      </c>
      <c r="AT245" t="s">
        <v>57</v>
      </c>
      <c r="AU245">
        <v>0</v>
      </c>
      <c r="AV245" t="str">
        <f>""</f>
        <v/>
      </c>
      <c r="AW245">
        <v>2016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</row>
    <row r="246" spans="1:55" x14ac:dyDescent="0.2">
      <c r="A246">
        <v>1613000780</v>
      </c>
      <c r="B246" t="s">
        <v>305</v>
      </c>
      <c r="C246" s="2">
        <v>1666</v>
      </c>
      <c r="D246">
        <v>0</v>
      </c>
      <c r="E246">
        <v>0</v>
      </c>
      <c r="F246">
        <v>0</v>
      </c>
      <c r="G246" s="1">
        <v>1666</v>
      </c>
      <c r="H246">
        <v>0</v>
      </c>
      <c r="I246" s="2">
        <v>10000</v>
      </c>
      <c r="J246" s="4">
        <f>COUNTIF(גיליון2!A:A,'2016'!A246)</f>
        <v>1</v>
      </c>
      <c r="K246">
        <v>0</v>
      </c>
      <c r="L246">
        <v>0</v>
      </c>
      <c r="M246">
        <v>0</v>
      </c>
      <c r="N246" s="1">
        <v>10000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30</v>
      </c>
      <c r="X246" t="s">
        <v>315</v>
      </c>
      <c r="Y246">
        <v>0</v>
      </c>
      <c r="Z246" t="str">
        <f>""</f>
        <v/>
      </c>
      <c r="AA246">
        <v>0</v>
      </c>
      <c r="AB246" t="str">
        <f>""</f>
        <v/>
      </c>
      <c r="AC246">
        <v>0</v>
      </c>
      <c r="AD246" t="str">
        <f>""</f>
        <v/>
      </c>
      <c r="AE246">
        <v>0</v>
      </c>
      <c r="AF246" t="str">
        <f>""</f>
        <v/>
      </c>
      <c r="AG246">
        <v>0</v>
      </c>
      <c r="AH246" t="str">
        <f>""</f>
        <v/>
      </c>
      <c r="AI246">
        <v>0</v>
      </c>
      <c r="AJ246" t="str">
        <f>""</f>
        <v/>
      </c>
      <c r="AK246">
        <v>0</v>
      </c>
      <c r="AL246" t="str">
        <f>""</f>
        <v/>
      </c>
      <c r="AM246">
        <v>0</v>
      </c>
      <c r="AN246" t="str">
        <f>""</f>
        <v/>
      </c>
      <c r="AO246">
        <v>0</v>
      </c>
      <c r="AP246" t="str">
        <f>""</f>
        <v/>
      </c>
      <c r="AQ246">
        <v>0</v>
      </c>
      <c r="AR246" t="str">
        <f>""</f>
        <v/>
      </c>
      <c r="AS246" t="s">
        <v>56</v>
      </c>
      <c r="AT246" t="s">
        <v>57</v>
      </c>
      <c r="AU246">
        <v>0</v>
      </c>
      <c r="AV246" t="str">
        <f>""</f>
        <v/>
      </c>
      <c r="AW246">
        <v>2016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</row>
    <row r="247" spans="1:55" x14ac:dyDescent="0.2">
      <c r="A247">
        <v>1614000110</v>
      </c>
      <c r="B247" t="s">
        <v>320</v>
      </c>
      <c r="C247" s="2">
        <v>15828</v>
      </c>
      <c r="D247" s="1">
        <v>8299.43</v>
      </c>
      <c r="E247">
        <v>0</v>
      </c>
      <c r="F247" s="1">
        <v>8299.43</v>
      </c>
      <c r="G247" s="1">
        <v>7528.57</v>
      </c>
      <c r="H247">
        <v>52.43</v>
      </c>
      <c r="I247" s="2">
        <v>95000</v>
      </c>
      <c r="J247" s="4">
        <f>COUNTIF(גיליון2!A:A,'2016'!A247)</f>
        <v>1</v>
      </c>
      <c r="K247" s="1">
        <v>8299.43</v>
      </c>
      <c r="L247">
        <v>0</v>
      </c>
      <c r="M247" s="1">
        <v>8299.43</v>
      </c>
      <c r="N247" s="1">
        <v>86700.57</v>
      </c>
      <c r="O247">
        <v>8.73</v>
      </c>
      <c r="P247">
        <v>0</v>
      </c>
      <c r="Q247">
        <v>0</v>
      </c>
      <c r="R247">
        <v>0</v>
      </c>
      <c r="S247">
        <v>0</v>
      </c>
      <c r="T247" s="1">
        <v>-8299.43</v>
      </c>
      <c r="U247">
        <v>0</v>
      </c>
      <c r="V247" s="1">
        <v>-8299.43</v>
      </c>
      <c r="W247">
        <v>40</v>
      </c>
      <c r="X247" t="s">
        <v>321</v>
      </c>
      <c r="Y247">
        <v>0</v>
      </c>
      <c r="Z247" t="str">
        <f>""</f>
        <v/>
      </c>
      <c r="AA247">
        <v>0</v>
      </c>
      <c r="AB247" t="str">
        <f>""</f>
        <v/>
      </c>
      <c r="AC247">
        <v>0</v>
      </c>
      <c r="AD247" t="str">
        <f>""</f>
        <v/>
      </c>
      <c r="AE247">
        <v>0</v>
      </c>
      <c r="AF247" t="str">
        <f>""</f>
        <v/>
      </c>
      <c r="AG247">
        <v>0</v>
      </c>
      <c r="AH247" t="str">
        <f>""</f>
        <v/>
      </c>
      <c r="AI247">
        <v>0</v>
      </c>
      <c r="AJ247" t="str">
        <f>""</f>
        <v/>
      </c>
      <c r="AK247">
        <v>0</v>
      </c>
      <c r="AL247" t="str">
        <f>""</f>
        <v/>
      </c>
      <c r="AM247">
        <v>0</v>
      </c>
      <c r="AN247" t="str">
        <f>""</f>
        <v/>
      </c>
      <c r="AO247">
        <v>0</v>
      </c>
      <c r="AP247" t="str">
        <f>""</f>
        <v/>
      </c>
      <c r="AQ247">
        <v>0</v>
      </c>
      <c r="AR247" t="str">
        <f>""</f>
        <v/>
      </c>
      <c r="AS247" t="s">
        <v>56</v>
      </c>
      <c r="AT247" t="s">
        <v>57</v>
      </c>
      <c r="AU247">
        <v>0</v>
      </c>
      <c r="AV247" t="str">
        <f>""</f>
        <v/>
      </c>
      <c r="AW247">
        <v>2016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</row>
    <row r="248" spans="1:55" x14ac:dyDescent="0.2">
      <c r="A248">
        <v>1614000521</v>
      </c>
      <c r="B248" t="s">
        <v>322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 s="4">
        <f>COUNTIF(גיליון2!A:A,'2016'!A248)</f>
        <v>1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t="str">
        <f>""</f>
        <v/>
      </c>
      <c r="Y248">
        <v>0</v>
      </c>
      <c r="Z248" t="str">
        <f>""</f>
        <v/>
      </c>
      <c r="AA248">
        <v>0</v>
      </c>
      <c r="AB248" t="str">
        <f>""</f>
        <v/>
      </c>
      <c r="AC248">
        <v>0</v>
      </c>
      <c r="AD248" t="str">
        <f>""</f>
        <v/>
      </c>
      <c r="AE248">
        <v>0</v>
      </c>
      <c r="AF248" t="str">
        <f>""</f>
        <v/>
      </c>
      <c r="AG248">
        <v>0</v>
      </c>
      <c r="AH248" t="str">
        <f>""</f>
        <v/>
      </c>
      <c r="AI248">
        <v>0</v>
      </c>
      <c r="AJ248" t="str">
        <f>""</f>
        <v/>
      </c>
      <c r="AK248">
        <v>0</v>
      </c>
      <c r="AL248" t="str">
        <f>""</f>
        <v/>
      </c>
      <c r="AM248">
        <v>0</v>
      </c>
      <c r="AN248" t="str">
        <f>""</f>
        <v/>
      </c>
      <c r="AO248">
        <v>0</v>
      </c>
      <c r="AP248" t="str">
        <f>""</f>
        <v/>
      </c>
      <c r="AQ248">
        <v>0</v>
      </c>
      <c r="AR248" t="str">
        <f>""</f>
        <v/>
      </c>
      <c r="AS248" t="s">
        <v>56</v>
      </c>
      <c r="AT248" t="s">
        <v>57</v>
      </c>
      <c r="AU248">
        <v>0</v>
      </c>
      <c r="AV248" t="str">
        <f>""</f>
        <v/>
      </c>
      <c r="AW248">
        <v>2016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</row>
    <row r="249" spans="1:55" x14ac:dyDescent="0.2">
      <c r="A249">
        <v>1614000550</v>
      </c>
      <c r="B249" t="s">
        <v>323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 s="4">
        <f>COUNTIF(גיליון2!A:A,'2016'!A249)</f>
        <v>1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t="str">
        <f>""</f>
        <v/>
      </c>
      <c r="Y249">
        <v>0</v>
      </c>
      <c r="Z249" t="str">
        <f>""</f>
        <v/>
      </c>
      <c r="AA249">
        <v>0</v>
      </c>
      <c r="AB249" t="str">
        <f>""</f>
        <v/>
      </c>
      <c r="AC249">
        <v>0</v>
      </c>
      <c r="AD249" t="str">
        <f>""</f>
        <v/>
      </c>
      <c r="AE249">
        <v>0</v>
      </c>
      <c r="AF249" t="str">
        <f>""</f>
        <v/>
      </c>
      <c r="AG249">
        <v>0</v>
      </c>
      <c r="AH249" t="str">
        <f>""</f>
        <v/>
      </c>
      <c r="AI249">
        <v>0</v>
      </c>
      <c r="AJ249" t="str">
        <f>""</f>
        <v/>
      </c>
      <c r="AK249">
        <v>0</v>
      </c>
      <c r="AL249" t="str">
        <f>""</f>
        <v/>
      </c>
      <c r="AM249">
        <v>0</v>
      </c>
      <c r="AN249" t="str">
        <f>""</f>
        <v/>
      </c>
      <c r="AO249">
        <v>0</v>
      </c>
      <c r="AP249" t="str">
        <f>""</f>
        <v/>
      </c>
      <c r="AQ249">
        <v>0</v>
      </c>
      <c r="AR249" t="str">
        <f>""</f>
        <v/>
      </c>
      <c r="AS249" t="s">
        <v>56</v>
      </c>
      <c r="AT249" t="s">
        <v>57</v>
      </c>
      <c r="AU249">
        <v>0</v>
      </c>
      <c r="AV249" t="str">
        <f>""</f>
        <v/>
      </c>
      <c r="AW249">
        <v>2016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</row>
    <row r="250" spans="1:55" x14ac:dyDescent="0.2">
      <c r="A250">
        <v>1615000110</v>
      </c>
      <c r="B250" t="s">
        <v>324</v>
      </c>
      <c r="C250" s="2">
        <v>64308</v>
      </c>
      <c r="D250" s="1">
        <v>29472.06</v>
      </c>
      <c r="E250">
        <v>0</v>
      </c>
      <c r="F250" s="1">
        <v>29472.06</v>
      </c>
      <c r="G250" s="1">
        <v>34835.94</v>
      </c>
      <c r="H250">
        <v>45.82</v>
      </c>
      <c r="I250" s="2">
        <v>386000</v>
      </c>
      <c r="J250" s="4">
        <f>COUNTIF(גיליון2!A:A,'2016'!A250)</f>
        <v>1</v>
      </c>
      <c r="K250" s="1">
        <v>29472.06</v>
      </c>
      <c r="L250">
        <v>0</v>
      </c>
      <c r="M250" s="1">
        <v>29472.06</v>
      </c>
      <c r="N250" s="1">
        <v>356527.94</v>
      </c>
      <c r="O250">
        <v>7.63</v>
      </c>
      <c r="P250">
        <v>0</v>
      </c>
      <c r="Q250">
        <v>0</v>
      </c>
      <c r="R250">
        <v>0</v>
      </c>
      <c r="S250">
        <v>0</v>
      </c>
      <c r="T250" s="1">
        <v>-29472.06</v>
      </c>
      <c r="U250">
        <v>0</v>
      </c>
      <c r="V250" s="1">
        <v>-29472.06</v>
      </c>
      <c r="W250">
        <v>50</v>
      </c>
      <c r="X250" t="s">
        <v>325</v>
      </c>
      <c r="Y250">
        <v>0</v>
      </c>
      <c r="Z250" t="str">
        <f>""</f>
        <v/>
      </c>
      <c r="AA250">
        <v>0</v>
      </c>
      <c r="AB250" t="str">
        <f>""</f>
        <v/>
      </c>
      <c r="AC250">
        <v>0</v>
      </c>
      <c r="AD250" t="str">
        <f>""</f>
        <v/>
      </c>
      <c r="AE250">
        <v>0</v>
      </c>
      <c r="AF250" t="str">
        <f>""</f>
        <v/>
      </c>
      <c r="AG250">
        <v>0</v>
      </c>
      <c r="AH250" t="str">
        <f>""</f>
        <v/>
      </c>
      <c r="AI250">
        <v>0</v>
      </c>
      <c r="AJ250" t="str">
        <f>""</f>
        <v/>
      </c>
      <c r="AK250">
        <v>0</v>
      </c>
      <c r="AL250" t="str">
        <f>""</f>
        <v/>
      </c>
      <c r="AM250">
        <v>0</v>
      </c>
      <c r="AN250" t="str">
        <f>""</f>
        <v/>
      </c>
      <c r="AO250">
        <v>0</v>
      </c>
      <c r="AP250" t="str">
        <f>""</f>
        <v/>
      </c>
      <c r="AQ250">
        <v>0</v>
      </c>
      <c r="AR250" t="str">
        <f>""</f>
        <v/>
      </c>
      <c r="AS250" t="s">
        <v>56</v>
      </c>
      <c r="AT250" t="s">
        <v>57</v>
      </c>
      <c r="AU250">
        <v>0</v>
      </c>
      <c r="AV250" t="str">
        <f>""</f>
        <v/>
      </c>
      <c r="AW250">
        <v>2016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</row>
    <row r="251" spans="1:55" x14ac:dyDescent="0.2">
      <c r="A251">
        <v>1615000470</v>
      </c>
      <c r="B251" t="s">
        <v>326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 s="4">
        <f>COUNTIF(גיליון2!A:A,'2016'!A251)</f>
        <v>1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t="str">
        <f>""</f>
        <v/>
      </c>
      <c r="Y251">
        <v>0</v>
      </c>
      <c r="Z251" t="str">
        <f>""</f>
        <v/>
      </c>
      <c r="AA251">
        <v>0</v>
      </c>
      <c r="AB251" t="str">
        <f>""</f>
        <v/>
      </c>
      <c r="AC251">
        <v>0</v>
      </c>
      <c r="AD251" t="str">
        <f>""</f>
        <v/>
      </c>
      <c r="AE251">
        <v>0</v>
      </c>
      <c r="AF251" t="str">
        <f>""</f>
        <v/>
      </c>
      <c r="AG251">
        <v>0</v>
      </c>
      <c r="AH251" t="str">
        <f>""</f>
        <v/>
      </c>
      <c r="AI251">
        <v>0</v>
      </c>
      <c r="AJ251" t="str">
        <f>""</f>
        <v/>
      </c>
      <c r="AK251">
        <v>0</v>
      </c>
      <c r="AL251" t="str">
        <f>""</f>
        <v/>
      </c>
      <c r="AM251">
        <v>0</v>
      </c>
      <c r="AN251" t="str">
        <f>""</f>
        <v/>
      </c>
      <c r="AO251">
        <v>0</v>
      </c>
      <c r="AP251" t="str">
        <f>""</f>
        <v/>
      </c>
      <c r="AQ251">
        <v>0</v>
      </c>
      <c r="AR251" t="str">
        <f>""</f>
        <v/>
      </c>
      <c r="AS251" t="s">
        <v>56</v>
      </c>
      <c r="AT251" t="s">
        <v>57</v>
      </c>
      <c r="AU251">
        <v>0</v>
      </c>
      <c r="AV251" t="str">
        <f>""</f>
        <v/>
      </c>
      <c r="AW251">
        <v>2016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</row>
    <row r="252" spans="1:55" x14ac:dyDescent="0.2">
      <c r="A252">
        <v>1615000514</v>
      </c>
      <c r="B252" t="s">
        <v>327</v>
      </c>
      <c r="C252" s="2">
        <v>41650</v>
      </c>
      <c r="D252">
        <v>0</v>
      </c>
      <c r="E252">
        <v>0</v>
      </c>
      <c r="F252">
        <v>0</v>
      </c>
      <c r="G252" s="1">
        <v>41650</v>
      </c>
      <c r="H252">
        <v>0</v>
      </c>
      <c r="I252" s="2">
        <v>250000</v>
      </c>
      <c r="J252" s="4">
        <f>COUNTIF(גיליון2!A:A,'2016'!A252)</f>
        <v>1</v>
      </c>
      <c r="K252">
        <v>0</v>
      </c>
      <c r="L252">
        <v>0</v>
      </c>
      <c r="M252">
        <v>0</v>
      </c>
      <c r="N252" s="1">
        <v>250000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t="str">
        <f>""</f>
        <v/>
      </c>
      <c r="Y252">
        <v>0</v>
      </c>
      <c r="Z252" t="str">
        <f>""</f>
        <v/>
      </c>
      <c r="AA252">
        <v>0</v>
      </c>
      <c r="AB252" t="str">
        <f>""</f>
        <v/>
      </c>
      <c r="AC252">
        <v>0</v>
      </c>
      <c r="AD252" t="str">
        <f>""</f>
        <v/>
      </c>
      <c r="AE252">
        <v>0</v>
      </c>
      <c r="AF252" t="str">
        <f>""</f>
        <v/>
      </c>
      <c r="AG252">
        <v>0</v>
      </c>
      <c r="AH252" t="str">
        <f>""</f>
        <v/>
      </c>
      <c r="AI252">
        <v>0</v>
      </c>
      <c r="AJ252" t="str">
        <f>""</f>
        <v/>
      </c>
      <c r="AK252">
        <v>0</v>
      </c>
      <c r="AL252" t="str">
        <f>""</f>
        <v/>
      </c>
      <c r="AM252">
        <v>0</v>
      </c>
      <c r="AN252" t="str">
        <f>""</f>
        <v/>
      </c>
      <c r="AO252">
        <v>0</v>
      </c>
      <c r="AP252" t="str">
        <f>""</f>
        <v/>
      </c>
      <c r="AQ252">
        <v>0</v>
      </c>
      <c r="AR252" t="str">
        <f>""</f>
        <v/>
      </c>
      <c r="AS252" t="s">
        <v>56</v>
      </c>
      <c r="AT252" t="s">
        <v>57</v>
      </c>
      <c r="AU252">
        <v>0</v>
      </c>
      <c r="AV252" t="str">
        <f>""</f>
        <v/>
      </c>
      <c r="AW252">
        <v>2016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</row>
    <row r="253" spans="1:55" x14ac:dyDescent="0.2">
      <c r="A253">
        <v>1615000521</v>
      </c>
      <c r="B253" t="s">
        <v>328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 s="4">
        <f>COUNTIF(גיליון2!A:A,'2016'!A253)</f>
        <v>1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t="str">
        <f>""</f>
        <v/>
      </c>
      <c r="Y253">
        <v>0</v>
      </c>
      <c r="Z253" t="str">
        <f>""</f>
        <v/>
      </c>
      <c r="AA253">
        <v>0</v>
      </c>
      <c r="AB253" t="str">
        <f>""</f>
        <v/>
      </c>
      <c r="AC253">
        <v>0</v>
      </c>
      <c r="AD253" t="str">
        <f>""</f>
        <v/>
      </c>
      <c r="AE253">
        <v>0</v>
      </c>
      <c r="AF253" t="str">
        <f>""</f>
        <v/>
      </c>
      <c r="AG253">
        <v>0</v>
      </c>
      <c r="AH253" t="str">
        <f>""</f>
        <v/>
      </c>
      <c r="AI253">
        <v>0</v>
      </c>
      <c r="AJ253" t="str">
        <f>""</f>
        <v/>
      </c>
      <c r="AK253">
        <v>0</v>
      </c>
      <c r="AL253" t="str">
        <f>""</f>
        <v/>
      </c>
      <c r="AM253">
        <v>0</v>
      </c>
      <c r="AN253" t="str">
        <f>""</f>
        <v/>
      </c>
      <c r="AO253">
        <v>0</v>
      </c>
      <c r="AP253" t="str">
        <f>""</f>
        <v/>
      </c>
      <c r="AQ253">
        <v>0</v>
      </c>
      <c r="AR253" t="str">
        <f>""</f>
        <v/>
      </c>
      <c r="AS253" t="s">
        <v>56</v>
      </c>
      <c r="AT253" t="s">
        <v>57</v>
      </c>
      <c r="AU253">
        <v>0</v>
      </c>
      <c r="AV253" t="str">
        <f>""</f>
        <v/>
      </c>
      <c r="AW253">
        <v>2016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</row>
    <row r="254" spans="1:55" x14ac:dyDescent="0.2">
      <c r="A254">
        <v>1615000540</v>
      </c>
      <c r="B254" t="s">
        <v>329</v>
      </c>
      <c r="C254" s="2">
        <v>5498</v>
      </c>
      <c r="D254">
        <v>0</v>
      </c>
      <c r="E254">
        <v>0</v>
      </c>
      <c r="F254">
        <v>0</v>
      </c>
      <c r="G254" s="1">
        <v>5498</v>
      </c>
      <c r="H254">
        <v>0</v>
      </c>
      <c r="I254" s="2">
        <v>33000</v>
      </c>
      <c r="J254" s="4">
        <f>COUNTIF(גיליון2!A:A,'2016'!A254)</f>
        <v>1</v>
      </c>
      <c r="K254">
        <v>0</v>
      </c>
      <c r="L254">
        <v>0</v>
      </c>
      <c r="M254">
        <v>0</v>
      </c>
      <c r="N254" s="1">
        <v>33000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t="str">
        <f>""</f>
        <v/>
      </c>
      <c r="Y254">
        <v>0</v>
      </c>
      <c r="Z254" t="str">
        <f>""</f>
        <v/>
      </c>
      <c r="AA254">
        <v>0</v>
      </c>
      <c r="AB254" t="str">
        <f>""</f>
        <v/>
      </c>
      <c r="AC254">
        <v>0</v>
      </c>
      <c r="AD254" t="str">
        <f>""</f>
        <v/>
      </c>
      <c r="AE254">
        <v>0</v>
      </c>
      <c r="AF254" t="str">
        <f>""</f>
        <v/>
      </c>
      <c r="AG254">
        <v>0</v>
      </c>
      <c r="AH254" t="str">
        <f>""</f>
        <v/>
      </c>
      <c r="AI254">
        <v>0</v>
      </c>
      <c r="AJ254" t="str">
        <f>""</f>
        <v/>
      </c>
      <c r="AK254">
        <v>0</v>
      </c>
      <c r="AL254" t="str">
        <f>""</f>
        <v/>
      </c>
      <c r="AM254">
        <v>0</v>
      </c>
      <c r="AN254" t="str">
        <f>""</f>
        <v/>
      </c>
      <c r="AO254">
        <v>0</v>
      </c>
      <c r="AP254" t="str">
        <f>""</f>
        <v/>
      </c>
      <c r="AQ254">
        <v>0</v>
      </c>
      <c r="AR254" t="str">
        <f>""</f>
        <v/>
      </c>
      <c r="AS254" t="s">
        <v>56</v>
      </c>
      <c r="AT254" t="s">
        <v>57</v>
      </c>
      <c r="AU254">
        <v>0</v>
      </c>
      <c r="AV254" t="str">
        <f>""</f>
        <v/>
      </c>
      <c r="AW254">
        <v>2016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</row>
    <row r="255" spans="1:55" x14ac:dyDescent="0.2">
      <c r="A255">
        <v>1617000110</v>
      </c>
      <c r="B255" t="s">
        <v>330</v>
      </c>
      <c r="C255" s="2">
        <v>110290</v>
      </c>
      <c r="D255" s="1">
        <v>49678.080000000002</v>
      </c>
      <c r="E255">
        <v>0</v>
      </c>
      <c r="F255" s="1">
        <v>49678.080000000002</v>
      </c>
      <c r="G255" s="1">
        <v>60611.92</v>
      </c>
      <c r="H255">
        <v>45.04</v>
      </c>
      <c r="I255" s="2">
        <v>662000</v>
      </c>
      <c r="J255" s="4">
        <f>COUNTIF(גיליון2!A:A,'2016'!A255)</f>
        <v>1</v>
      </c>
      <c r="K255" s="1">
        <v>49678.080000000002</v>
      </c>
      <c r="L255">
        <v>0</v>
      </c>
      <c r="M255" s="1">
        <v>49678.080000000002</v>
      </c>
      <c r="N255" s="1">
        <v>612321.92000000004</v>
      </c>
      <c r="O255">
        <v>7.5</v>
      </c>
      <c r="P255">
        <v>0</v>
      </c>
      <c r="Q255">
        <v>0</v>
      </c>
      <c r="R255">
        <v>0</v>
      </c>
      <c r="S255">
        <v>0</v>
      </c>
      <c r="T255" s="1">
        <v>-49678.080000000002</v>
      </c>
      <c r="U255">
        <v>0</v>
      </c>
      <c r="V255" s="1">
        <v>-49678.080000000002</v>
      </c>
      <c r="W255">
        <v>0</v>
      </c>
      <c r="X255" t="str">
        <f>""</f>
        <v/>
      </c>
      <c r="Y255">
        <v>0</v>
      </c>
      <c r="Z255" t="str">
        <f>""</f>
        <v/>
      </c>
      <c r="AA255">
        <v>0</v>
      </c>
      <c r="AB255" t="str">
        <f>""</f>
        <v/>
      </c>
      <c r="AC255">
        <v>0</v>
      </c>
      <c r="AD255" t="str">
        <f>""</f>
        <v/>
      </c>
      <c r="AE255">
        <v>0</v>
      </c>
      <c r="AF255" t="str">
        <f>""</f>
        <v/>
      </c>
      <c r="AG255">
        <v>0</v>
      </c>
      <c r="AH255" t="str">
        <f>""</f>
        <v/>
      </c>
      <c r="AI255">
        <v>0</v>
      </c>
      <c r="AJ255" t="str">
        <f>""</f>
        <v/>
      </c>
      <c r="AK255">
        <v>0</v>
      </c>
      <c r="AL255" t="str">
        <f>""</f>
        <v/>
      </c>
      <c r="AM255">
        <v>0</v>
      </c>
      <c r="AN255" t="str">
        <f>""</f>
        <v/>
      </c>
      <c r="AO255">
        <v>0</v>
      </c>
      <c r="AP255" t="str">
        <f>""</f>
        <v/>
      </c>
      <c r="AQ255">
        <v>0</v>
      </c>
      <c r="AR255" t="str">
        <f>""</f>
        <v/>
      </c>
      <c r="AS255" t="s">
        <v>56</v>
      </c>
      <c r="AT255" t="s">
        <v>57</v>
      </c>
      <c r="AU255">
        <v>0</v>
      </c>
      <c r="AV255" t="str">
        <f>""</f>
        <v/>
      </c>
      <c r="AW255">
        <v>2016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</row>
    <row r="256" spans="1:55" x14ac:dyDescent="0.2">
      <c r="A256">
        <v>1617000521</v>
      </c>
      <c r="B256" t="s">
        <v>331</v>
      </c>
      <c r="C256">
        <v>334</v>
      </c>
      <c r="D256" s="1">
        <v>2340</v>
      </c>
      <c r="E256">
        <v>0</v>
      </c>
      <c r="F256" s="1">
        <v>2340</v>
      </c>
      <c r="G256" s="1">
        <v>-2006</v>
      </c>
      <c r="H256">
        <v>700.59</v>
      </c>
      <c r="I256" s="2">
        <v>2000</v>
      </c>
      <c r="J256" s="4">
        <f>COUNTIF(גיליון2!A:A,'2016'!A256)</f>
        <v>1</v>
      </c>
      <c r="K256" s="1">
        <v>2340</v>
      </c>
      <c r="L256">
        <v>0</v>
      </c>
      <c r="M256" s="1">
        <v>2340</v>
      </c>
      <c r="N256">
        <v>-340</v>
      </c>
      <c r="O256">
        <v>117</v>
      </c>
      <c r="P256">
        <v>0</v>
      </c>
      <c r="Q256">
        <v>0</v>
      </c>
      <c r="R256">
        <v>0</v>
      </c>
      <c r="S256">
        <v>0</v>
      </c>
      <c r="T256" s="1">
        <v>-2340</v>
      </c>
      <c r="U256">
        <v>0</v>
      </c>
      <c r="V256" s="1">
        <v>-2340</v>
      </c>
      <c r="W256">
        <v>0</v>
      </c>
      <c r="X256" t="str">
        <f>""</f>
        <v/>
      </c>
      <c r="Y256">
        <v>0</v>
      </c>
      <c r="Z256" t="str">
        <f>""</f>
        <v/>
      </c>
      <c r="AA256">
        <v>0</v>
      </c>
      <c r="AB256" t="str">
        <f>""</f>
        <v/>
      </c>
      <c r="AC256">
        <v>0</v>
      </c>
      <c r="AD256" t="str">
        <f>""</f>
        <v/>
      </c>
      <c r="AE256">
        <v>0</v>
      </c>
      <c r="AF256" t="str">
        <f>""</f>
        <v/>
      </c>
      <c r="AG256">
        <v>0</v>
      </c>
      <c r="AH256" t="str">
        <f>""</f>
        <v/>
      </c>
      <c r="AI256">
        <v>0</v>
      </c>
      <c r="AJ256" t="str">
        <f>""</f>
        <v/>
      </c>
      <c r="AK256">
        <v>0</v>
      </c>
      <c r="AL256" t="str">
        <f>""</f>
        <v/>
      </c>
      <c r="AM256">
        <v>0</v>
      </c>
      <c r="AN256" t="str">
        <f>""</f>
        <v/>
      </c>
      <c r="AO256">
        <v>0</v>
      </c>
      <c r="AP256" t="str">
        <f>""</f>
        <v/>
      </c>
      <c r="AQ256">
        <v>0</v>
      </c>
      <c r="AR256" t="str">
        <f>""</f>
        <v/>
      </c>
      <c r="AS256" t="s">
        <v>56</v>
      </c>
      <c r="AT256" t="s">
        <v>57</v>
      </c>
      <c r="AU256">
        <v>0</v>
      </c>
      <c r="AV256" t="str">
        <f>""</f>
        <v/>
      </c>
      <c r="AW256">
        <v>2016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</row>
    <row r="257" spans="1:55" x14ac:dyDescent="0.2">
      <c r="A257">
        <v>1617000581</v>
      </c>
      <c r="B257" t="s">
        <v>332</v>
      </c>
      <c r="C257" s="2">
        <v>80802</v>
      </c>
      <c r="D257" s="1">
        <v>39065</v>
      </c>
      <c r="E257" s="1">
        <v>13455</v>
      </c>
      <c r="F257" s="1">
        <v>52520</v>
      </c>
      <c r="G257" s="1">
        <v>28282</v>
      </c>
      <c r="H257">
        <v>64.989999999999995</v>
      </c>
      <c r="I257" s="2">
        <v>485000</v>
      </c>
      <c r="J257" s="4">
        <f>COUNTIF(גיליון2!A:A,'2016'!A257)</f>
        <v>1</v>
      </c>
      <c r="K257" s="1">
        <v>39065</v>
      </c>
      <c r="L257" s="1">
        <v>13455</v>
      </c>
      <c r="M257" s="1">
        <v>52520</v>
      </c>
      <c r="N257" s="1">
        <v>432480</v>
      </c>
      <c r="O257">
        <v>10.82</v>
      </c>
      <c r="P257">
        <v>0</v>
      </c>
      <c r="Q257">
        <v>0</v>
      </c>
      <c r="R257">
        <v>0</v>
      </c>
      <c r="S257">
        <v>0</v>
      </c>
      <c r="T257" s="1">
        <v>-52520</v>
      </c>
      <c r="U257">
        <v>0</v>
      </c>
      <c r="V257" s="1">
        <v>-52520</v>
      </c>
      <c r="W257">
        <v>70</v>
      </c>
      <c r="X257" t="s">
        <v>333</v>
      </c>
      <c r="Y257">
        <v>0</v>
      </c>
      <c r="Z257" t="str">
        <f>""</f>
        <v/>
      </c>
      <c r="AA257">
        <v>0</v>
      </c>
      <c r="AB257" t="str">
        <f>""</f>
        <v/>
      </c>
      <c r="AC257">
        <v>0</v>
      </c>
      <c r="AD257" t="str">
        <f>""</f>
        <v/>
      </c>
      <c r="AE257">
        <v>0</v>
      </c>
      <c r="AF257" t="str">
        <f>""</f>
        <v/>
      </c>
      <c r="AG257">
        <v>0</v>
      </c>
      <c r="AH257" t="str">
        <f>""</f>
        <v/>
      </c>
      <c r="AI257">
        <v>0</v>
      </c>
      <c r="AJ257" t="str">
        <f>""</f>
        <v/>
      </c>
      <c r="AK257">
        <v>0</v>
      </c>
      <c r="AL257" t="str">
        <f>""</f>
        <v/>
      </c>
      <c r="AM257">
        <v>0</v>
      </c>
      <c r="AN257" t="str">
        <f>""</f>
        <v/>
      </c>
      <c r="AO257">
        <v>0</v>
      </c>
      <c r="AP257" t="str">
        <f>""</f>
        <v/>
      </c>
      <c r="AQ257">
        <v>0</v>
      </c>
      <c r="AR257" t="str">
        <f>""</f>
        <v/>
      </c>
      <c r="AS257" t="s">
        <v>56</v>
      </c>
      <c r="AT257" t="s">
        <v>57</v>
      </c>
      <c r="AU257">
        <v>0</v>
      </c>
      <c r="AV257" t="str">
        <f>""</f>
        <v/>
      </c>
      <c r="AW257">
        <v>2016</v>
      </c>
      <c r="AX257">
        <v>0</v>
      </c>
      <c r="AY257">
        <v>0</v>
      </c>
      <c r="AZ257">
        <v>13455</v>
      </c>
      <c r="BA257">
        <v>0</v>
      </c>
      <c r="BB257">
        <v>0</v>
      </c>
      <c r="BC257">
        <v>0</v>
      </c>
    </row>
    <row r="258" spans="1:55" x14ac:dyDescent="0.2">
      <c r="A258">
        <v>1617000780</v>
      </c>
      <c r="B258" t="s">
        <v>334</v>
      </c>
      <c r="C258">
        <v>834</v>
      </c>
      <c r="D258">
        <v>0</v>
      </c>
      <c r="E258" s="1">
        <v>3219</v>
      </c>
      <c r="F258" s="1">
        <v>3219</v>
      </c>
      <c r="G258" s="1">
        <v>-2385</v>
      </c>
      <c r="H258">
        <v>385.97</v>
      </c>
      <c r="I258" s="2">
        <v>5000</v>
      </c>
      <c r="J258" s="4">
        <f>COUNTIF(גיליון2!A:A,'2016'!A258)</f>
        <v>1</v>
      </c>
      <c r="K258">
        <v>0</v>
      </c>
      <c r="L258" s="1">
        <v>3219</v>
      </c>
      <c r="M258" s="1">
        <v>3219</v>
      </c>
      <c r="N258" s="1">
        <v>1781</v>
      </c>
      <c r="O258">
        <v>64.38</v>
      </c>
      <c r="P258">
        <v>0</v>
      </c>
      <c r="Q258">
        <v>0</v>
      </c>
      <c r="R258">
        <v>0</v>
      </c>
      <c r="S258">
        <v>0</v>
      </c>
      <c r="T258" s="1">
        <v>-3219</v>
      </c>
      <c r="U258">
        <v>0</v>
      </c>
      <c r="V258" s="1">
        <v>-3219</v>
      </c>
      <c r="W258">
        <v>0</v>
      </c>
      <c r="X258" t="str">
        <f>""</f>
        <v/>
      </c>
      <c r="Y258">
        <v>0</v>
      </c>
      <c r="Z258" t="str">
        <f>""</f>
        <v/>
      </c>
      <c r="AA258">
        <v>0</v>
      </c>
      <c r="AB258" t="str">
        <f>""</f>
        <v/>
      </c>
      <c r="AC258">
        <v>0</v>
      </c>
      <c r="AD258" t="str">
        <f>""</f>
        <v/>
      </c>
      <c r="AE258">
        <v>0</v>
      </c>
      <c r="AF258" t="str">
        <f>""</f>
        <v/>
      </c>
      <c r="AG258">
        <v>0</v>
      </c>
      <c r="AH258" t="str">
        <f>""</f>
        <v/>
      </c>
      <c r="AI258">
        <v>0</v>
      </c>
      <c r="AJ258" t="str">
        <f>""</f>
        <v/>
      </c>
      <c r="AK258">
        <v>0</v>
      </c>
      <c r="AL258" t="str">
        <f>""</f>
        <v/>
      </c>
      <c r="AM258">
        <v>0</v>
      </c>
      <c r="AN258" t="str">
        <f>""</f>
        <v/>
      </c>
      <c r="AO258">
        <v>0</v>
      </c>
      <c r="AP258" t="str">
        <f>""</f>
        <v/>
      </c>
      <c r="AQ258">
        <v>0</v>
      </c>
      <c r="AR258" t="str">
        <f>""</f>
        <v/>
      </c>
      <c r="AS258" t="s">
        <v>56</v>
      </c>
      <c r="AT258" t="s">
        <v>57</v>
      </c>
      <c r="AU258">
        <v>0</v>
      </c>
      <c r="AV258" t="str">
        <f>""</f>
        <v/>
      </c>
      <c r="AW258">
        <v>2016</v>
      </c>
      <c r="AX258">
        <v>0</v>
      </c>
      <c r="AY258">
        <v>0</v>
      </c>
      <c r="AZ258">
        <v>3219</v>
      </c>
      <c r="BA258">
        <v>0</v>
      </c>
      <c r="BB258">
        <v>0</v>
      </c>
      <c r="BC258">
        <v>0</v>
      </c>
    </row>
    <row r="259" spans="1:55" x14ac:dyDescent="0.2">
      <c r="A259">
        <v>1619000540</v>
      </c>
      <c r="B259" t="s">
        <v>335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 s="4">
        <f>COUNTIF(גיליון2!A:A,'2016'!A259)</f>
        <v>1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90</v>
      </c>
      <c r="X259" t="s">
        <v>336</v>
      </c>
      <c r="Y259">
        <v>0</v>
      </c>
      <c r="Z259" t="str">
        <f>""</f>
        <v/>
      </c>
      <c r="AA259">
        <v>0</v>
      </c>
      <c r="AB259" t="str">
        <f>""</f>
        <v/>
      </c>
      <c r="AC259">
        <v>0</v>
      </c>
      <c r="AD259" t="str">
        <f>""</f>
        <v/>
      </c>
      <c r="AE259">
        <v>0</v>
      </c>
      <c r="AF259" t="str">
        <f>""</f>
        <v/>
      </c>
      <c r="AG259">
        <v>0</v>
      </c>
      <c r="AH259" t="str">
        <f>""</f>
        <v/>
      </c>
      <c r="AI259">
        <v>0</v>
      </c>
      <c r="AJ259" t="str">
        <f>""</f>
        <v/>
      </c>
      <c r="AK259">
        <v>0</v>
      </c>
      <c r="AL259" t="str">
        <f>""</f>
        <v/>
      </c>
      <c r="AM259">
        <v>0</v>
      </c>
      <c r="AN259" t="str">
        <f>""</f>
        <v/>
      </c>
      <c r="AO259">
        <v>0</v>
      </c>
      <c r="AP259" t="str">
        <f>""</f>
        <v/>
      </c>
      <c r="AQ259">
        <v>0</v>
      </c>
      <c r="AR259" t="str">
        <f>""</f>
        <v/>
      </c>
      <c r="AS259" t="s">
        <v>56</v>
      </c>
      <c r="AT259" t="s">
        <v>57</v>
      </c>
      <c r="AU259">
        <v>0</v>
      </c>
      <c r="AV259" t="str">
        <f>""</f>
        <v/>
      </c>
      <c r="AW259">
        <v>2016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</row>
    <row r="260" spans="1:55" x14ac:dyDescent="0.2">
      <c r="A260">
        <v>1619000580</v>
      </c>
      <c r="B260" t="s">
        <v>337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 s="4">
        <f>COUNTIF(גיליון2!A:A,'2016'!A260)</f>
        <v>1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90</v>
      </c>
      <c r="X260" t="s">
        <v>336</v>
      </c>
      <c r="Y260">
        <v>0</v>
      </c>
      <c r="Z260" t="str">
        <f>""</f>
        <v/>
      </c>
      <c r="AA260">
        <v>0</v>
      </c>
      <c r="AB260" t="str">
        <f>""</f>
        <v/>
      </c>
      <c r="AC260">
        <v>0</v>
      </c>
      <c r="AD260" t="str">
        <f>""</f>
        <v/>
      </c>
      <c r="AE260">
        <v>0</v>
      </c>
      <c r="AF260" t="str">
        <f>""</f>
        <v/>
      </c>
      <c r="AG260">
        <v>0</v>
      </c>
      <c r="AH260" t="str">
        <f>""</f>
        <v/>
      </c>
      <c r="AI260">
        <v>0</v>
      </c>
      <c r="AJ260" t="str">
        <f>""</f>
        <v/>
      </c>
      <c r="AK260">
        <v>0</v>
      </c>
      <c r="AL260" t="str">
        <f>""</f>
        <v/>
      </c>
      <c r="AM260">
        <v>0</v>
      </c>
      <c r="AN260" t="str">
        <f>""</f>
        <v/>
      </c>
      <c r="AO260">
        <v>0</v>
      </c>
      <c r="AP260" t="str">
        <f>""</f>
        <v/>
      </c>
      <c r="AQ260">
        <v>0</v>
      </c>
      <c r="AR260" t="str">
        <f>""</f>
        <v/>
      </c>
      <c r="AS260" t="s">
        <v>56</v>
      </c>
      <c r="AT260" t="s">
        <v>57</v>
      </c>
      <c r="AU260">
        <v>0</v>
      </c>
      <c r="AV260" t="str">
        <f>""</f>
        <v/>
      </c>
      <c r="AW260">
        <v>2016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</row>
    <row r="261" spans="1:55" x14ac:dyDescent="0.2">
      <c r="A261">
        <v>1619000750</v>
      </c>
      <c r="B261" t="s">
        <v>338</v>
      </c>
      <c r="C261" s="2">
        <v>56644</v>
      </c>
      <c r="D261" s="1">
        <v>38169</v>
      </c>
      <c r="E261" s="1">
        <v>15076.79</v>
      </c>
      <c r="F261" s="1">
        <v>53245.79</v>
      </c>
      <c r="G261" s="1">
        <v>3398.21</v>
      </c>
      <c r="H261">
        <v>94</v>
      </c>
      <c r="I261" s="2">
        <v>340000</v>
      </c>
      <c r="J261" s="4">
        <f>COUNTIF(גיליון2!A:A,'2016'!A261)</f>
        <v>1</v>
      </c>
      <c r="K261" s="1">
        <v>38169</v>
      </c>
      <c r="L261" s="1">
        <v>15076.79</v>
      </c>
      <c r="M261" s="1">
        <v>53245.79</v>
      </c>
      <c r="N261" s="1">
        <v>286754.21000000002</v>
      </c>
      <c r="O261">
        <v>15.66</v>
      </c>
      <c r="P261">
        <v>0</v>
      </c>
      <c r="Q261">
        <v>0</v>
      </c>
      <c r="R261">
        <v>0</v>
      </c>
      <c r="S261">
        <v>0</v>
      </c>
      <c r="T261" s="1">
        <v>-53245.79</v>
      </c>
      <c r="U261">
        <v>0</v>
      </c>
      <c r="V261" s="1">
        <v>-53245.79</v>
      </c>
      <c r="W261">
        <v>0</v>
      </c>
      <c r="X261" t="str">
        <f>""</f>
        <v/>
      </c>
      <c r="Y261">
        <v>0</v>
      </c>
      <c r="Z261" t="str">
        <f>""</f>
        <v/>
      </c>
      <c r="AA261">
        <v>0</v>
      </c>
      <c r="AB261" t="str">
        <f>""</f>
        <v/>
      </c>
      <c r="AC261">
        <v>0</v>
      </c>
      <c r="AD261" t="str">
        <f>""</f>
        <v/>
      </c>
      <c r="AE261">
        <v>0</v>
      </c>
      <c r="AF261" t="str">
        <f>""</f>
        <v/>
      </c>
      <c r="AG261">
        <v>0</v>
      </c>
      <c r="AH261" t="str">
        <f>""</f>
        <v/>
      </c>
      <c r="AI261">
        <v>0</v>
      </c>
      <c r="AJ261" t="str">
        <f>""</f>
        <v/>
      </c>
      <c r="AK261">
        <v>0</v>
      </c>
      <c r="AL261" t="str">
        <f>""</f>
        <v/>
      </c>
      <c r="AM261">
        <v>0</v>
      </c>
      <c r="AN261" t="str">
        <f>""</f>
        <v/>
      </c>
      <c r="AO261">
        <v>0</v>
      </c>
      <c r="AP261" t="str">
        <f>""</f>
        <v/>
      </c>
      <c r="AQ261">
        <v>0</v>
      </c>
      <c r="AR261" t="str">
        <f>""</f>
        <v/>
      </c>
      <c r="AS261" t="s">
        <v>56</v>
      </c>
      <c r="AT261" t="s">
        <v>57</v>
      </c>
      <c r="AU261">
        <v>0</v>
      </c>
      <c r="AV261" t="str">
        <f>""</f>
        <v/>
      </c>
      <c r="AW261">
        <v>2016</v>
      </c>
      <c r="AX261">
        <v>0</v>
      </c>
      <c r="AY261">
        <v>0</v>
      </c>
      <c r="AZ261">
        <v>15077</v>
      </c>
      <c r="BA261">
        <v>0</v>
      </c>
      <c r="BB261">
        <v>0</v>
      </c>
      <c r="BC261">
        <v>0</v>
      </c>
    </row>
    <row r="262" spans="1:55" x14ac:dyDescent="0.2">
      <c r="A262">
        <v>1621100110</v>
      </c>
      <c r="B262" t="s">
        <v>339</v>
      </c>
      <c r="C262" s="2">
        <v>109956</v>
      </c>
      <c r="D262" s="1">
        <v>51247.24</v>
      </c>
      <c r="E262">
        <v>0</v>
      </c>
      <c r="F262" s="1">
        <v>51247.24</v>
      </c>
      <c r="G262" s="1">
        <v>58708.76</v>
      </c>
      <c r="H262">
        <v>46.6</v>
      </c>
      <c r="I262" s="2">
        <v>660000</v>
      </c>
      <c r="J262" s="4">
        <f>COUNTIF(גיליון2!A:A,'2016'!A262)</f>
        <v>1</v>
      </c>
      <c r="K262" s="1">
        <v>51247.24</v>
      </c>
      <c r="L262">
        <v>0</v>
      </c>
      <c r="M262" s="1">
        <v>51247.24</v>
      </c>
      <c r="N262" s="1">
        <v>608752.76</v>
      </c>
      <c r="O262">
        <v>7.76</v>
      </c>
      <c r="P262">
        <v>0</v>
      </c>
      <c r="Q262">
        <v>0</v>
      </c>
      <c r="R262">
        <v>0</v>
      </c>
      <c r="S262">
        <v>0</v>
      </c>
      <c r="T262" s="1">
        <v>-51247.24</v>
      </c>
      <c r="U262">
        <v>0</v>
      </c>
      <c r="V262" s="1">
        <v>-51247.24</v>
      </c>
      <c r="W262">
        <v>100</v>
      </c>
      <c r="X262" t="s">
        <v>340</v>
      </c>
      <c r="Y262">
        <v>0</v>
      </c>
      <c r="Z262" t="str">
        <f>""</f>
        <v/>
      </c>
      <c r="AA262">
        <v>0</v>
      </c>
      <c r="AB262" t="str">
        <f>""</f>
        <v/>
      </c>
      <c r="AC262">
        <v>0</v>
      </c>
      <c r="AD262" t="str">
        <f>""</f>
        <v/>
      </c>
      <c r="AE262">
        <v>0</v>
      </c>
      <c r="AF262" t="str">
        <f>""</f>
        <v/>
      </c>
      <c r="AG262">
        <v>0</v>
      </c>
      <c r="AH262" t="str">
        <f>""</f>
        <v/>
      </c>
      <c r="AI262">
        <v>0</v>
      </c>
      <c r="AJ262" t="str">
        <f>""</f>
        <v/>
      </c>
      <c r="AK262">
        <v>0</v>
      </c>
      <c r="AL262" t="str">
        <f>""</f>
        <v/>
      </c>
      <c r="AM262">
        <v>0</v>
      </c>
      <c r="AN262" t="str">
        <f>""</f>
        <v/>
      </c>
      <c r="AO262">
        <v>0</v>
      </c>
      <c r="AP262" t="str">
        <f>""</f>
        <v/>
      </c>
      <c r="AQ262">
        <v>0</v>
      </c>
      <c r="AR262" t="str">
        <f>""</f>
        <v/>
      </c>
      <c r="AS262" t="s">
        <v>56</v>
      </c>
      <c r="AT262" t="s">
        <v>57</v>
      </c>
      <c r="AU262">
        <v>0</v>
      </c>
      <c r="AV262" t="str">
        <f>""</f>
        <v/>
      </c>
      <c r="AW262">
        <v>2016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</row>
    <row r="263" spans="1:55" x14ac:dyDescent="0.2">
      <c r="A263">
        <v>1621100470</v>
      </c>
      <c r="B263" t="s">
        <v>341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 s="4">
        <f>COUNTIF(גיליון2!A:A,'2016'!A263)</f>
        <v>1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100</v>
      </c>
      <c r="X263" t="s">
        <v>340</v>
      </c>
      <c r="Y263">
        <v>0</v>
      </c>
      <c r="Z263" t="str">
        <f>""</f>
        <v/>
      </c>
      <c r="AA263">
        <v>0</v>
      </c>
      <c r="AB263" t="str">
        <f>""</f>
        <v/>
      </c>
      <c r="AC263">
        <v>0</v>
      </c>
      <c r="AD263" t="str">
        <f>""</f>
        <v/>
      </c>
      <c r="AE263">
        <v>0</v>
      </c>
      <c r="AF263" t="str">
        <f>""</f>
        <v/>
      </c>
      <c r="AG263">
        <v>0</v>
      </c>
      <c r="AH263" t="str">
        <f>""</f>
        <v/>
      </c>
      <c r="AI263">
        <v>0</v>
      </c>
      <c r="AJ263" t="str">
        <f>""</f>
        <v/>
      </c>
      <c r="AK263">
        <v>0</v>
      </c>
      <c r="AL263" t="str">
        <f>""</f>
        <v/>
      </c>
      <c r="AM263">
        <v>0</v>
      </c>
      <c r="AN263" t="str">
        <f>""</f>
        <v/>
      </c>
      <c r="AO263">
        <v>0</v>
      </c>
      <c r="AP263" t="str">
        <f>""</f>
        <v/>
      </c>
      <c r="AQ263">
        <v>0</v>
      </c>
      <c r="AR263" t="str">
        <f>""</f>
        <v/>
      </c>
      <c r="AS263" t="s">
        <v>56</v>
      </c>
      <c r="AT263" t="s">
        <v>57</v>
      </c>
      <c r="AU263">
        <v>0</v>
      </c>
      <c r="AV263" t="str">
        <f>""</f>
        <v/>
      </c>
      <c r="AW263">
        <v>2016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</row>
    <row r="264" spans="1:55" x14ac:dyDescent="0.2">
      <c r="A264">
        <v>1621100521</v>
      </c>
      <c r="B264" t="s">
        <v>342</v>
      </c>
      <c r="C264" s="2">
        <v>1500</v>
      </c>
      <c r="D264" s="1">
        <v>3160</v>
      </c>
      <c r="E264">
        <v>0</v>
      </c>
      <c r="F264" s="1">
        <v>3160</v>
      </c>
      <c r="G264" s="1">
        <v>-1660</v>
      </c>
      <c r="H264">
        <v>210.66</v>
      </c>
      <c r="I264" s="2">
        <v>9000</v>
      </c>
      <c r="J264" s="4">
        <f>COUNTIF(גיליון2!A:A,'2016'!A264)</f>
        <v>1</v>
      </c>
      <c r="K264" s="1">
        <v>3160</v>
      </c>
      <c r="L264">
        <v>0</v>
      </c>
      <c r="M264" s="1">
        <v>3160</v>
      </c>
      <c r="N264" s="1">
        <v>5840</v>
      </c>
      <c r="O264">
        <v>35.11</v>
      </c>
      <c r="P264">
        <v>0</v>
      </c>
      <c r="Q264">
        <v>0</v>
      </c>
      <c r="R264">
        <v>0</v>
      </c>
      <c r="S264">
        <v>0</v>
      </c>
      <c r="T264" s="1">
        <v>-3160</v>
      </c>
      <c r="U264">
        <v>0</v>
      </c>
      <c r="V264" s="1">
        <v>-3160</v>
      </c>
      <c r="W264">
        <v>100</v>
      </c>
      <c r="X264" t="s">
        <v>340</v>
      </c>
      <c r="Y264">
        <v>0</v>
      </c>
      <c r="Z264" t="str">
        <f>""</f>
        <v/>
      </c>
      <c r="AA264">
        <v>0</v>
      </c>
      <c r="AB264" t="str">
        <f>""</f>
        <v/>
      </c>
      <c r="AC264">
        <v>0</v>
      </c>
      <c r="AD264" t="str">
        <f>""</f>
        <v/>
      </c>
      <c r="AE264">
        <v>0</v>
      </c>
      <c r="AF264" t="str">
        <f>""</f>
        <v/>
      </c>
      <c r="AG264">
        <v>0</v>
      </c>
      <c r="AH264" t="str">
        <f>""</f>
        <v/>
      </c>
      <c r="AI264">
        <v>0</v>
      </c>
      <c r="AJ264" t="str">
        <f>""</f>
        <v/>
      </c>
      <c r="AK264">
        <v>0</v>
      </c>
      <c r="AL264" t="str">
        <f>""</f>
        <v/>
      </c>
      <c r="AM264">
        <v>0</v>
      </c>
      <c r="AN264" t="str">
        <f>""</f>
        <v/>
      </c>
      <c r="AO264">
        <v>0</v>
      </c>
      <c r="AP264" t="str">
        <f>""</f>
        <v/>
      </c>
      <c r="AQ264">
        <v>0</v>
      </c>
      <c r="AR264" t="str">
        <f>""</f>
        <v/>
      </c>
      <c r="AS264" t="s">
        <v>56</v>
      </c>
      <c r="AT264" t="s">
        <v>57</v>
      </c>
      <c r="AU264">
        <v>0</v>
      </c>
      <c r="AV264" t="str">
        <f>""</f>
        <v/>
      </c>
      <c r="AW264">
        <v>2016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</row>
    <row r="265" spans="1:55" x14ac:dyDescent="0.2">
      <c r="A265">
        <v>1621100522</v>
      </c>
      <c r="B265" t="s">
        <v>343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 s="4">
        <f>COUNTIF(גיליון2!A:A,'2016'!A265)</f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t="str">
        <f>""</f>
        <v/>
      </c>
      <c r="Y265">
        <v>0</v>
      </c>
      <c r="Z265" t="str">
        <f>""</f>
        <v/>
      </c>
      <c r="AA265">
        <v>0</v>
      </c>
      <c r="AB265" t="str">
        <f>""</f>
        <v/>
      </c>
      <c r="AC265">
        <v>0</v>
      </c>
      <c r="AD265" t="str">
        <f>""</f>
        <v/>
      </c>
      <c r="AE265">
        <v>0</v>
      </c>
      <c r="AF265" t="str">
        <f>""</f>
        <v/>
      </c>
      <c r="AG265">
        <v>0</v>
      </c>
      <c r="AH265" t="str">
        <f>""</f>
        <v/>
      </c>
      <c r="AI265">
        <v>0</v>
      </c>
      <c r="AJ265" t="str">
        <f>""</f>
        <v/>
      </c>
      <c r="AK265">
        <v>0</v>
      </c>
      <c r="AL265" t="str">
        <f>""</f>
        <v/>
      </c>
      <c r="AM265">
        <v>0</v>
      </c>
      <c r="AN265" t="str">
        <f>""</f>
        <v/>
      </c>
      <c r="AO265">
        <v>0</v>
      </c>
      <c r="AP265" t="str">
        <f>""</f>
        <v/>
      </c>
      <c r="AQ265">
        <v>0</v>
      </c>
      <c r="AR265" t="str">
        <f>""</f>
        <v/>
      </c>
      <c r="AS265" t="s">
        <v>56</v>
      </c>
      <c r="AT265" t="s">
        <v>57</v>
      </c>
      <c r="AU265">
        <v>0</v>
      </c>
      <c r="AV265" t="str">
        <f>""</f>
        <v/>
      </c>
      <c r="AW265">
        <v>2016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</row>
    <row r="266" spans="1:55" x14ac:dyDescent="0.2">
      <c r="A266">
        <v>1621100540</v>
      </c>
      <c r="B266" t="s">
        <v>301</v>
      </c>
      <c r="C266">
        <v>834</v>
      </c>
      <c r="D266">
        <v>0</v>
      </c>
      <c r="E266">
        <v>0</v>
      </c>
      <c r="F266">
        <v>0</v>
      </c>
      <c r="G266">
        <v>834</v>
      </c>
      <c r="H266">
        <v>0</v>
      </c>
      <c r="I266" s="2">
        <v>5000</v>
      </c>
      <c r="J266" s="4">
        <f>COUNTIF(גיליון2!A:A,'2016'!A266)</f>
        <v>1</v>
      </c>
      <c r="K266">
        <v>0</v>
      </c>
      <c r="L266">
        <v>0</v>
      </c>
      <c r="M266">
        <v>0</v>
      </c>
      <c r="N266" s="1">
        <v>5000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100</v>
      </c>
      <c r="X266" t="s">
        <v>340</v>
      </c>
      <c r="Y266">
        <v>0</v>
      </c>
      <c r="Z266" t="str">
        <f>""</f>
        <v/>
      </c>
      <c r="AA266">
        <v>0</v>
      </c>
      <c r="AB266" t="str">
        <f>""</f>
        <v/>
      </c>
      <c r="AC266">
        <v>0</v>
      </c>
      <c r="AD266" t="str">
        <f>""</f>
        <v/>
      </c>
      <c r="AE266">
        <v>0</v>
      </c>
      <c r="AF266" t="str">
        <f>""</f>
        <v/>
      </c>
      <c r="AG266">
        <v>0</v>
      </c>
      <c r="AH266" t="str">
        <f>""</f>
        <v/>
      </c>
      <c r="AI266">
        <v>0</v>
      </c>
      <c r="AJ266" t="str">
        <f>""</f>
        <v/>
      </c>
      <c r="AK266">
        <v>0</v>
      </c>
      <c r="AL266" t="str">
        <f>""</f>
        <v/>
      </c>
      <c r="AM266">
        <v>0</v>
      </c>
      <c r="AN266" t="str">
        <f>""</f>
        <v/>
      </c>
      <c r="AO266">
        <v>0</v>
      </c>
      <c r="AP266" t="str">
        <f>""</f>
        <v/>
      </c>
      <c r="AQ266">
        <v>0</v>
      </c>
      <c r="AR266" t="str">
        <f>""</f>
        <v/>
      </c>
      <c r="AS266" t="s">
        <v>56</v>
      </c>
      <c r="AT266" t="s">
        <v>57</v>
      </c>
      <c r="AU266">
        <v>0</v>
      </c>
      <c r="AV266" t="str">
        <f>""</f>
        <v/>
      </c>
      <c r="AW266">
        <v>2016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</row>
    <row r="267" spans="1:55" x14ac:dyDescent="0.2">
      <c r="A267">
        <v>1621100560</v>
      </c>
      <c r="B267" t="s">
        <v>303</v>
      </c>
      <c r="C267">
        <v>334</v>
      </c>
      <c r="D267">
        <v>0</v>
      </c>
      <c r="E267">
        <v>0</v>
      </c>
      <c r="F267">
        <v>0</v>
      </c>
      <c r="G267">
        <v>334</v>
      </c>
      <c r="H267">
        <v>0</v>
      </c>
      <c r="I267" s="2">
        <v>2000</v>
      </c>
      <c r="J267" s="4">
        <f>COUNTIF(גיליון2!A:A,'2016'!A267)</f>
        <v>1</v>
      </c>
      <c r="K267">
        <v>0</v>
      </c>
      <c r="L267">
        <v>0</v>
      </c>
      <c r="M267">
        <v>0</v>
      </c>
      <c r="N267" s="1">
        <v>2000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 t="s">
        <v>340</v>
      </c>
      <c r="Y267">
        <v>0</v>
      </c>
      <c r="Z267" t="str">
        <f>""</f>
        <v/>
      </c>
      <c r="AA267">
        <v>0</v>
      </c>
      <c r="AB267" t="str">
        <f>""</f>
        <v/>
      </c>
      <c r="AC267">
        <v>0</v>
      </c>
      <c r="AD267" t="str">
        <f>""</f>
        <v/>
      </c>
      <c r="AE267">
        <v>0</v>
      </c>
      <c r="AF267" t="str">
        <f>""</f>
        <v/>
      </c>
      <c r="AG267">
        <v>0</v>
      </c>
      <c r="AH267" t="str">
        <f>""</f>
        <v/>
      </c>
      <c r="AI267">
        <v>0</v>
      </c>
      <c r="AJ267" t="str">
        <f>""</f>
        <v/>
      </c>
      <c r="AK267">
        <v>0</v>
      </c>
      <c r="AL267" t="str">
        <f>""</f>
        <v/>
      </c>
      <c r="AM267">
        <v>0</v>
      </c>
      <c r="AN267" t="str">
        <f>""</f>
        <v/>
      </c>
      <c r="AO267">
        <v>0</v>
      </c>
      <c r="AP267" t="str">
        <f>""</f>
        <v/>
      </c>
      <c r="AQ267">
        <v>0</v>
      </c>
      <c r="AR267" t="str">
        <f>""</f>
        <v/>
      </c>
      <c r="AS267" t="s">
        <v>56</v>
      </c>
      <c r="AT267" t="s">
        <v>57</v>
      </c>
      <c r="AU267">
        <v>0</v>
      </c>
      <c r="AV267" t="str">
        <f>""</f>
        <v/>
      </c>
      <c r="AW267">
        <v>2016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</row>
    <row r="268" spans="1:55" x14ac:dyDescent="0.2">
      <c r="A268">
        <v>1621100570</v>
      </c>
      <c r="B268" t="s">
        <v>344</v>
      </c>
      <c r="C268" s="2">
        <v>67474</v>
      </c>
      <c r="D268">
        <v>0</v>
      </c>
      <c r="E268">
        <v>0</v>
      </c>
      <c r="F268">
        <v>0</v>
      </c>
      <c r="G268" s="1">
        <v>67474</v>
      </c>
      <c r="H268">
        <v>0</v>
      </c>
      <c r="I268" s="2">
        <v>405000</v>
      </c>
      <c r="J268" s="4">
        <f>COUNTIF(גיליון2!A:A,'2016'!A268)</f>
        <v>1</v>
      </c>
      <c r="K268">
        <v>0</v>
      </c>
      <c r="L268">
        <v>0</v>
      </c>
      <c r="M268">
        <v>0</v>
      </c>
      <c r="N268" s="1">
        <v>405000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100</v>
      </c>
      <c r="X268" t="s">
        <v>340</v>
      </c>
      <c r="Y268">
        <v>0</v>
      </c>
      <c r="Z268" t="str">
        <f>""</f>
        <v/>
      </c>
      <c r="AA268">
        <v>0</v>
      </c>
      <c r="AB268" t="str">
        <f>""</f>
        <v/>
      </c>
      <c r="AC268">
        <v>0</v>
      </c>
      <c r="AD268" t="str">
        <f>""</f>
        <v/>
      </c>
      <c r="AE268">
        <v>0</v>
      </c>
      <c r="AF268" t="str">
        <f>""</f>
        <v/>
      </c>
      <c r="AG268">
        <v>0</v>
      </c>
      <c r="AH268" t="str">
        <f>""</f>
        <v/>
      </c>
      <c r="AI268">
        <v>0</v>
      </c>
      <c r="AJ268" t="str">
        <f>""</f>
        <v/>
      </c>
      <c r="AK268">
        <v>0</v>
      </c>
      <c r="AL268" t="str">
        <f>""</f>
        <v/>
      </c>
      <c r="AM268">
        <v>0</v>
      </c>
      <c r="AN268" t="str">
        <f>""</f>
        <v/>
      </c>
      <c r="AO268">
        <v>0</v>
      </c>
      <c r="AP268" t="str">
        <f>""</f>
        <v/>
      </c>
      <c r="AQ268">
        <v>0</v>
      </c>
      <c r="AR268" t="str">
        <f>""</f>
        <v/>
      </c>
      <c r="AS268" t="s">
        <v>56</v>
      </c>
      <c r="AT268" t="s">
        <v>57</v>
      </c>
      <c r="AU268">
        <v>0</v>
      </c>
      <c r="AV268" t="str">
        <f>""</f>
        <v/>
      </c>
      <c r="AW268">
        <v>2016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</row>
    <row r="269" spans="1:55" x14ac:dyDescent="0.2">
      <c r="A269">
        <v>1621100740</v>
      </c>
      <c r="B269" t="s">
        <v>345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 s="4">
        <f>COUNTIF(גיליון2!A:A,'2016'!A269)</f>
        <v>1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 t="str">
        <f>""</f>
        <v/>
      </c>
      <c r="Y269">
        <v>0</v>
      </c>
      <c r="Z269" t="str">
        <f>""</f>
        <v/>
      </c>
      <c r="AA269">
        <v>0</v>
      </c>
      <c r="AB269" t="str">
        <f>""</f>
        <v/>
      </c>
      <c r="AC269">
        <v>0</v>
      </c>
      <c r="AD269" t="str">
        <f>""</f>
        <v/>
      </c>
      <c r="AE269">
        <v>0</v>
      </c>
      <c r="AF269" t="str">
        <f>""</f>
        <v/>
      </c>
      <c r="AG269">
        <v>0</v>
      </c>
      <c r="AH269" t="str">
        <f>""</f>
        <v/>
      </c>
      <c r="AI269">
        <v>0</v>
      </c>
      <c r="AJ269" t="str">
        <f>""</f>
        <v/>
      </c>
      <c r="AK269">
        <v>0</v>
      </c>
      <c r="AL269" t="str">
        <f>""</f>
        <v/>
      </c>
      <c r="AM269">
        <v>0</v>
      </c>
      <c r="AN269" t="str">
        <f>""</f>
        <v/>
      </c>
      <c r="AO269">
        <v>0</v>
      </c>
      <c r="AP269" t="str">
        <f>""</f>
        <v/>
      </c>
      <c r="AQ269">
        <v>0</v>
      </c>
      <c r="AR269" t="str">
        <f>""</f>
        <v/>
      </c>
      <c r="AS269" t="s">
        <v>56</v>
      </c>
      <c r="AT269" t="s">
        <v>57</v>
      </c>
      <c r="AU269">
        <v>0</v>
      </c>
      <c r="AV269" t="str">
        <f>""</f>
        <v/>
      </c>
      <c r="AW269">
        <v>2016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</row>
    <row r="270" spans="1:55" x14ac:dyDescent="0.2">
      <c r="A270">
        <v>1621100750</v>
      </c>
      <c r="B270" t="s">
        <v>346</v>
      </c>
      <c r="C270" s="2">
        <v>11796</v>
      </c>
      <c r="D270">
        <v>0</v>
      </c>
      <c r="E270">
        <v>0</v>
      </c>
      <c r="F270">
        <v>0</v>
      </c>
      <c r="G270" s="1">
        <v>11796</v>
      </c>
      <c r="H270">
        <v>0</v>
      </c>
      <c r="I270" s="2">
        <v>70800</v>
      </c>
      <c r="J270" s="4">
        <f>COUNTIF(גיליון2!A:A,'2016'!A270)</f>
        <v>1</v>
      </c>
      <c r="K270">
        <v>0</v>
      </c>
      <c r="L270">
        <v>0</v>
      </c>
      <c r="M270">
        <v>0</v>
      </c>
      <c r="N270" s="1">
        <v>70800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100</v>
      </c>
      <c r="X270" t="s">
        <v>340</v>
      </c>
      <c r="Y270">
        <v>0</v>
      </c>
      <c r="Z270" t="str">
        <f>""</f>
        <v/>
      </c>
      <c r="AA270">
        <v>0</v>
      </c>
      <c r="AB270" t="str">
        <f>""</f>
        <v/>
      </c>
      <c r="AC270">
        <v>0</v>
      </c>
      <c r="AD270" t="str">
        <f>""</f>
        <v/>
      </c>
      <c r="AE270">
        <v>0</v>
      </c>
      <c r="AF270" t="str">
        <f>""</f>
        <v/>
      </c>
      <c r="AG270">
        <v>0</v>
      </c>
      <c r="AH270" t="str">
        <f>""</f>
        <v/>
      </c>
      <c r="AI270">
        <v>0</v>
      </c>
      <c r="AJ270" t="str">
        <f>""</f>
        <v/>
      </c>
      <c r="AK270">
        <v>0</v>
      </c>
      <c r="AL270" t="str">
        <f>""</f>
        <v/>
      </c>
      <c r="AM270">
        <v>0</v>
      </c>
      <c r="AN270" t="str">
        <f>""</f>
        <v/>
      </c>
      <c r="AO270">
        <v>0</v>
      </c>
      <c r="AP270" t="str">
        <f>""</f>
        <v/>
      </c>
      <c r="AQ270">
        <v>0</v>
      </c>
      <c r="AR270" t="str">
        <f>""</f>
        <v/>
      </c>
      <c r="AS270" t="s">
        <v>56</v>
      </c>
      <c r="AT270" t="s">
        <v>57</v>
      </c>
      <c r="AU270">
        <v>0</v>
      </c>
      <c r="AV270" t="str">
        <f>""</f>
        <v/>
      </c>
      <c r="AW270">
        <v>2016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</row>
    <row r="271" spans="1:55" x14ac:dyDescent="0.2">
      <c r="A271">
        <v>1621100780</v>
      </c>
      <c r="B271" t="s">
        <v>305</v>
      </c>
      <c r="C271" s="2">
        <v>16660</v>
      </c>
      <c r="D271">
        <v>0</v>
      </c>
      <c r="E271">
        <v>0</v>
      </c>
      <c r="F271">
        <v>0</v>
      </c>
      <c r="G271" s="1">
        <v>16660</v>
      </c>
      <c r="H271">
        <v>0</v>
      </c>
      <c r="I271" s="2">
        <v>100000</v>
      </c>
      <c r="J271" s="4">
        <f>COUNTIF(גיליון2!A:A,'2016'!A271)</f>
        <v>1</v>
      </c>
      <c r="K271">
        <v>0</v>
      </c>
      <c r="L271">
        <v>0</v>
      </c>
      <c r="M271">
        <v>0</v>
      </c>
      <c r="N271" s="1">
        <v>100000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100</v>
      </c>
      <c r="X271" t="s">
        <v>340</v>
      </c>
      <c r="Y271">
        <v>0</v>
      </c>
      <c r="Z271" t="str">
        <f>""</f>
        <v/>
      </c>
      <c r="AA271">
        <v>0</v>
      </c>
      <c r="AB271" t="str">
        <f>""</f>
        <v/>
      </c>
      <c r="AC271">
        <v>0</v>
      </c>
      <c r="AD271" t="str">
        <f>""</f>
        <v/>
      </c>
      <c r="AE271">
        <v>0</v>
      </c>
      <c r="AF271" t="str">
        <f>""</f>
        <v/>
      </c>
      <c r="AG271">
        <v>0</v>
      </c>
      <c r="AH271" t="str">
        <f>""</f>
        <v/>
      </c>
      <c r="AI271">
        <v>0</v>
      </c>
      <c r="AJ271" t="str">
        <f>""</f>
        <v/>
      </c>
      <c r="AK271">
        <v>0</v>
      </c>
      <c r="AL271" t="str">
        <f>""</f>
        <v/>
      </c>
      <c r="AM271">
        <v>0</v>
      </c>
      <c r="AN271" t="str">
        <f>""</f>
        <v/>
      </c>
      <c r="AO271">
        <v>0</v>
      </c>
      <c r="AP271" t="str">
        <f>""</f>
        <v/>
      </c>
      <c r="AQ271">
        <v>0</v>
      </c>
      <c r="AR271" t="str">
        <f>""</f>
        <v/>
      </c>
      <c r="AS271" t="s">
        <v>56</v>
      </c>
      <c r="AT271" t="s">
        <v>57</v>
      </c>
      <c r="AU271">
        <v>0</v>
      </c>
      <c r="AV271" t="str">
        <f>""</f>
        <v/>
      </c>
      <c r="AW271">
        <v>2016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</row>
    <row r="272" spans="1:55" x14ac:dyDescent="0.2">
      <c r="A272">
        <v>1621100820</v>
      </c>
      <c r="B272" t="s">
        <v>347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 s="4">
        <f>COUNTIF(גיליון2!A:A,'2016'!A272)</f>
        <v>1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100</v>
      </c>
      <c r="X272" t="s">
        <v>340</v>
      </c>
      <c r="Y272">
        <v>0</v>
      </c>
      <c r="Z272" t="str">
        <f>""</f>
        <v/>
      </c>
      <c r="AA272">
        <v>0</v>
      </c>
      <c r="AB272" t="str">
        <f>""</f>
        <v/>
      </c>
      <c r="AC272">
        <v>0</v>
      </c>
      <c r="AD272" t="str">
        <f>""</f>
        <v/>
      </c>
      <c r="AE272">
        <v>0</v>
      </c>
      <c r="AF272" t="str">
        <f>""</f>
        <v/>
      </c>
      <c r="AG272">
        <v>0</v>
      </c>
      <c r="AH272" t="str">
        <f>""</f>
        <v/>
      </c>
      <c r="AI272">
        <v>0</v>
      </c>
      <c r="AJ272" t="str">
        <f>""</f>
        <v/>
      </c>
      <c r="AK272">
        <v>0</v>
      </c>
      <c r="AL272" t="str">
        <f>""</f>
        <v/>
      </c>
      <c r="AM272">
        <v>0</v>
      </c>
      <c r="AN272" t="str">
        <f>""</f>
        <v/>
      </c>
      <c r="AO272">
        <v>0</v>
      </c>
      <c r="AP272" t="str">
        <f>""</f>
        <v/>
      </c>
      <c r="AQ272">
        <v>0</v>
      </c>
      <c r="AR272" t="str">
        <f>""</f>
        <v/>
      </c>
      <c r="AS272" t="s">
        <v>56</v>
      </c>
      <c r="AT272" t="s">
        <v>57</v>
      </c>
      <c r="AU272">
        <v>0</v>
      </c>
      <c r="AV272" t="str">
        <f>""</f>
        <v/>
      </c>
      <c r="AW272">
        <v>2016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</row>
    <row r="273" spans="1:55" x14ac:dyDescent="0.2">
      <c r="A273">
        <v>1621300110</v>
      </c>
      <c r="B273" t="s">
        <v>348</v>
      </c>
      <c r="C273" s="2">
        <v>134612</v>
      </c>
      <c r="D273" s="1">
        <v>60792.55</v>
      </c>
      <c r="E273">
        <v>0</v>
      </c>
      <c r="F273" s="1">
        <v>60792.55</v>
      </c>
      <c r="G273" s="1">
        <v>73819.45</v>
      </c>
      <c r="H273">
        <v>45.16</v>
      </c>
      <c r="I273" s="2">
        <v>808000</v>
      </c>
      <c r="J273" s="4">
        <f>COUNTIF(גיליון2!A:A,'2016'!A273)</f>
        <v>1</v>
      </c>
      <c r="K273" s="1">
        <v>60792.55</v>
      </c>
      <c r="L273">
        <v>0</v>
      </c>
      <c r="M273" s="1">
        <v>60792.55</v>
      </c>
      <c r="N273" s="1">
        <v>747207.45</v>
      </c>
      <c r="O273">
        <v>7.52</v>
      </c>
      <c r="P273">
        <v>0</v>
      </c>
      <c r="Q273">
        <v>0</v>
      </c>
      <c r="R273">
        <v>0</v>
      </c>
      <c r="S273">
        <v>0</v>
      </c>
      <c r="T273" s="1">
        <v>-60792.55</v>
      </c>
      <c r="U273">
        <v>0</v>
      </c>
      <c r="V273" s="1">
        <v>-60792.55</v>
      </c>
      <c r="W273">
        <v>100</v>
      </c>
      <c r="X273" t="s">
        <v>340</v>
      </c>
      <c r="Y273">
        <v>0</v>
      </c>
      <c r="Z273" t="str">
        <f>""</f>
        <v/>
      </c>
      <c r="AA273">
        <v>0</v>
      </c>
      <c r="AB273" t="str">
        <f>""</f>
        <v/>
      </c>
      <c r="AC273">
        <v>0</v>
      </c>
      <c r="AD273" t="str">
        <f>""</f>
        <v/>
      </c>
      <c r="AE273">
        <v>0</v>
      </c>
      <c r="AF273" t="str">
        <f>""</f>
        <v/>
      </c>
      <c r="AG273">
        <v>0</v>
      </c>
      <c r="AH273" t="str">
        <f>""</f>
        <v/>
      </c>
      <c r="AI273">
        <v>0</v>
      </c>
      <c r="AJ273" t="str">
        <f>""</f>
        <v/>
      </c>
      <c r="AK273">
        <v>0</v>
      </c>
      <c r="AL273" t="str">
        <f>""</f>
        <v/>
      </c>
      <c r="AM273">
        <v>0</v>
      </c>
      <c r="AN273" t="str">
        <f>""</f>
        <v/>
      </c>
      <c r="AO273">
        <v>0</v>
      </c>
      <c r="AP273" t="str">
        <f>""</f>
        <v/>
      </c>
      <c r="AQ273">
        <v>0</v>
      </c>
      <c r="AR273" t="str">
        <f>""</f>
        <v/>
      </c>
      <c r="AS273" t="s">
        <v>56</v>
      </c>
      <c r="AT273" t="s">
        <v>57</v>
      </c>
      <c r="AU273">
        <v>0</v>
      </c>
      <c r="AV273" t="str">
        <f>""</f>
        <v/>
      </c>
      <c r="AW273">
        <v>2016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</row>
    <row r="274" spans="1:55" x14ac:dyDescent="0.2">
      <c r="A274">
        <v>1621400110</v>
      </c>
      <c r="B274" t="s">
        <v>349</v>
      </c>
      <c r="C274" s="2">
        <v>27490</v>
      </c>
      <c r="D274" s="1">
        <v>12944.77</v>
      </c>
      <c r="E274">
        <v>0</v>
      </c>
      <c r="F274" s="1">
        <v>12944.77</v>
      </c>
      <c r="G274" s="1">
        <v>14545.23</v>
      </c>
      <c r="H274">
        <v>47.08</v>
      </c>
      <c r="I274" s="2">
        <v>165000</v>
      </c>
      <c r="J274" s="4">
        <f>COUNTIF(גיליון2!A:A,'2016'!A274)</f>
        <v>1</v>
      </c>
      <c r="K274" s="1">
        <v>12944.77</v>
      </c>
      <c r="L274">
        <v>0</v>
      </c>
      <c r="M274" s="1">
        <v>12944.77</v>
      </c>
      <c r="N274" s="1">
        <v>152055.23000000001</v>
      </c>
      <c r="O274">
        <v>7.84</v>
      </c>
      <c r="P274">
        <v>0</v>
      </c>
      <c r="Q274">
        <v>0</v>
      </c>
      <c r="R274">
        <v>0</v>
      </c>
      <c r="S274">
        <v>0</v>
      </c>
      <c r="T274" s="1">
        <v>-12944.77</v>
      </c>
      <c r="U274">
        <v>0</v>
      </c>
      <c r="V274" s="1">
        <v>-12944.77</v>
      </c>
      <c r="W274">
        <v>100</v>
      </c>
      <c r="X274" t="s">
        <v>340</v>
      </c>
      <c r="Y274">
        <v>0</v>
      </c>
      <c r="Z274" t="str">
        <f>""</f>
        <v/>
      </c>
      <c r="AA274">
        <v>0</v>
      </c>
      <c r="AB274" t="str">
        <f>""</f>
        <v/>
      </c>
      <c r="AC274">
        <v>0</v>
      </c>
      <c r="AD274" t="str">
        <f>""</f>
        <v/>
      </c>
      <c r="AE274">
        <v>0</v>
      </c>
      <c r="AF274" t="str">
        <f>""</f>
        <v/>
      </c>
      <c r="AG274">
        <v>0</v>
      </c>
      <c r="AH274" t="str">
        <f>""</f>
        <v/>
      </c>
      <c r="AI274">
        <v>0</v>
      </c>
      <c r="AJ274" t="str">
        <f>""</f>
        <v/>
      </c>
      <c r="AK274">
        <v>0</v>
      </c>
      <c r="AL274" t="str">
        <f>""</f>
        <v/>
      </c>
      <c r="AM274">
        <v>0</v>
      </c>
      <c r="AN274" t="str">
        <f>""</f>
        <v/>
      </c>
      <c r="AO274">
        <v>0</v>
      </c>
      <c r="AP274" t="str">
        <f>""</f>
        <v/>
      </c>
      <c r="AQ274">
        <v>0</v>
      </c>
      <c r="AR274" t="str">
        <f>""</f>
        <v/>
      </c>
      <c r="AS274" t="s">
        <v>56</v>
      </c>
      <c r="AT274" t="s">
        <v>57</v>
      </c>
      <c r="AU274">
        <v>0</v>
      </c>
      <c r="AV274" t="str">
        <f>""</f>
        <v/>
      </c>
      <c r="AW274">
        <v>2016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</row>
    <row r="275" spans="1:55" x14ac:dyDescent="0.2">
      <c r="A275">
        <v>1623000110</v>
      </c>
      <c r="B275" t="s">
        <v>350</v>
      </c>
      <c r="C275" s="2">
        <v>27656</v>
      </c>
      <c r="D275" s="1">
        <v>11180.49</v>
      </c>
      <c r="E275">
        <v>0</v>
      </c>
      <c r="F275" s="1">
        <v>11180.49</v>
      </c>
      <c r="G275" s="1">
        <v>16475.509999999998</v>
      </c>
      <c r="H275">
        <v>40.42</v>
      </c>
      <c r="I275" s="2">
        <v>166000</v>
      </c>
      <c r="J275" s="4">
        <f>COUNTIF(גיליון2!A:A,'2016'!A275)</f>
        <v>1</v>
      </c>
      <c r="K275" s="1">
        <v>11180.49</v>
      </c>
      <c r="L275">
        <v>0</v>
      </c>
      <c r="M275" s="1">
        <v>11180.49</v>
      </c>
      <c r="N275" s="1">
        <v>154819.51</v>
      </c>
      <c r="O275">
        <v>6.73</v>
      </c>
      <c r="P275">
        <v>0</v>
      </c>
      <c r="Q275">
        <v>0</v>
      </c>
      <c r="R275">
        <v>0</v>
      </c>
      <c r="S275">
        <v>0</v>
      </c>
      <c r="T275" s="1">
        <v>-11180.49</v>
      </c>
      <c r="U275">
        <v>0</v>
      </c>
      <c r="V275" s="1">
        <v>-11180.49</v>
      </c>
      <c r="W275">
        <v>0</v>
      </c>
      <c r="X275" t="str">
        <f>""</f>
        <v/>
      </c>
      <c r="Y275">
        <v>0</v>
      </c>
      <c r="Z275" t="str">
        <f>""</f>
        <v/>
      </c>
      <c r="AA275">
        <v>0</v>
      </c>
      <c r="AB275" t="str">
        <f>""</f>
        <v/>
      </c>
      <c r="AC275">
        <v>0</v>
      </c>
      <c r="AD275" t="str">
        <f>""</f>
        <v/>
      </c>
      <c r="AE275">
        <v>0</v>
      </c>
      <c r="AF275" t="str">
        <f>""</f>
        <v/>
      </c>
      <c r="AG275">
        <v>0</v>
      </c>
      <c r="AH275" t="str">
        <f>""</f>
        <v/>
      </c>
      <c r="AI275">
        <v>0</v>
      </c>
      <c r="AJ275" t="str">
        <f>""</f>
        <v/>
      </c>
      <c r="AK275">
        <v>0</v>
      </c>
      <c r="AL275" t="str">
        <f>""</f>
        <v/>
      </c>
      <c r="AM275">
        <v>0</v>
      </c>
      <c r="AN275" t="str">
        <f>""</f>
        <v/>
      </c>
      <c r="AO275">
        <v>0</v>
      </c>
      <c r="AP275" t="str">
        <f>""</f>
        <v/>
      </c>
      <c r="AQ275">
        <v>0</v>
      </c>
      <c r="AR275" t="str">
        <f>""</f>
        <v/>
      </c>
      <c r="AS275" t="s">
        <v>56</v>
      </c>
      <c r="AT275" t="s">
        <v>57</v>
      </c>
      <c r="AU275">
        <v>0</v>
      </c>
      <c r="AV275" t="str">
        <f>""</f>
        <v/>
      </c>
      <c r="AW275">
        <v>2016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</row>
    <row r="276" spans="1:55" x14ac:dyDescent="0.2">
      <c r="A276">
        <v>1623100110</v>
      </c>
      <c r="B276" t="s">
        <v>351</v>
      </c>
      <c r="C276" s="2">
        <v>147940</v>
      </c>
      <c r="D276" s="1">
        <v>62421.02</v>
      </c>
      <c r="E276">
        <v>0</v>
      </c>
      <c r="F276" s="1">
        <v>62421.02</v>
      </c>
      <c r="G276" s="1">
        <v>85518.98</v>
      </c>
      <c r="H276">
        <v>42.19</v>
      </c>
      <c r="I276" s="2">
        <v>888000</v>
      </c>
      <c r="J276" s="4">
        <f>COUNTIF(גיליון2!A:A,'2016'!A276)</f>
        <v>1</v>
      </c>
      <c r="K276" s="1">
        <v>62421.02</v>
      </c>
      <c r="L276">
        <v>0</v>
      </c>
      <c r="M276" s="1">
        <v>62421.02</v>
      </c>
      <c r="N276" s="1">
        <v>825578.98</v>
      </c>
      <c r="O276">
        <v>7.02</v>
      </c>
      <c r="P276">
        <v>0</v>
      </c>
      <c r="Q276">
        <v>0</v>
      </c>
      <c r="R276">
        <v>0</v>
      </c>
      <c r="S276">
        <v>0</v>
      </c>
      <c r="T276" s="1">
        <v>-62421.02</v>
      </c>
      <c r="U276">
        <v>0</v>
      </c>
      <c r="V276" s="1">
        <v>-62421.02</v>
      </c>
      <c r="W276">
        <v>110</v>
      </c>
      <c r="X276" t="s">
        <v>352</v>
      </c>
      <c r="Y276">
        <v>0</v>
      </c>
      <c r="Z276" t="str">
        <f>""</f>
        <v/>
      </c>
      <c r="AA276">
        <v>0</v>
      </c>
      <c r="AB276" t="str">
        <f>""</f>
        <v/>
      </c>
      <c r="AC276">
        <v>0</v>
      </c>
      <c r="AD276" t="str">
        <f>""</f>
        <v/>
      </c>
      <c r="AE276">
        <v>0</v>
      </c>
      <c r="AF276" t="str">
        <f>""</f>
        <v/>
      </c>
      <c r="AG276">
        <v>0</v>
      </c>
      <c r="AH276" t="str">
        <f>""</f>
        <v/>
      </c>
      <c r="AI276">
        <v>0</v>
      </c>
      <c r="AJ276" t="str">
        <f>""</f>
        <v/>
      </c>
      <c r="AK276">
        <v>0</v>
      </c>
      <c r="AL276" t="str">
        <f>""</f>
        <v/>
      </c>
      <c r="AM276">
        <v>0</v>
      </c>
      <c r="AN276" t="str">
        <f>""</f>
        <v/>
      </c>
      <c r="AO276">
        <v>0</v>
      </c>
      <c r="AP276" t="str">
        <f>""</f>
        <v/>
      </c>
      <c r="AQ276">
        <v>0</v>
      </c>
      <c r="AR276" t="str">
        <f>""</f>
        <v/>
      </c>
      <c r="AS276" t="s">
        <v>56</v>
      </c>
      <c r="AT276" t="s">
        <v>57</v>
      </c>
      <c r="AU276">
        <v>0</v>
      </c>
      <c r="AV276" t="str">
        <f>""</f>
        <v/>
      </c>
      <c r="AW276">
        <v>2016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</row>
    <row r="277" spans="1:55" x14ac:dyDescent="0.2">
      <c r="A277">
        <v>1623100521</v>
      </c>
      <c r="B277" t="s">
        <v>353</v>
      </c>
      <c r="C277">
        <v>166</v>
      </c>
      <c r="D277" s="1">
        <v>7830</v>
      </c>
      <c r="E277">
        <v>0</v>
      </c>
      <c r="F277" s="1">
        <v>7830</v>
      </c>
      <c r="G277" s="1">
        <v>-7664</v>
      </c>
      <c r="H277">
        <v>4716.8599999999997</v>
      </c>
      <c r="I277" s="2">
        <v>1000</v>
      </c>
      <c r="J277" s="4">
        <f>COUNTIF(גיליון2!A:A,'2016'!A277)</f>
        <v>1</v>
      </c>
      <c r="K277" s="1">
        <v>7830</v>
      </c>
      <c r="L277">
        <v>0</v>
      </c>
      <c r="M277" s="1">
        <v>7830</v>
      </c>
      <c r="N277" s="1">
        <v>-6830</v>
      </c>
      <c r="O277">
        <v>783</v>
      </c>
      <c r="P277">
        <v>0</v>
      </c>
      <c r="Q277">
        <v>0</v>
      </c>
      <c r="R277">
        <v>0</v>
      </c>
      <c r="S277">
        <v>0</v>
      </c>
      <c r="T277" s="1">
        <v>-7830</v>
      </c>
      <c r="U277">
        <v>0</v>
      </c>
      <c r="V277" s="1">
        <v>-7830</v>
      </c>
      <c r="W277">
        <v>110</v>
      </c>
      <c r="X277" t="s">
        <v>352</v>
      </c>
      <c r="Y277">
        <v>0</v>
      </c>
      <c r="Z277" t="str">
        <f>""</f>
        <v/>
      </c>
      <c r="AA277">
        <v>0</v>
      </c>
      <c r="AB277" t="str">
        <f>""</f>
        <v/>
      </c>
      <c r="AC277">
        <v>0</v>
      </c>
      <c r="AD277" t="str">
        <f>""</f>
        <v/>
      </c>
      <c r="AE277">
        <v>0</v>
      </c>
      <c r="AF277" t="str">
        <f>""</f>
        <v/>
      </c>
      <c r="AG277">
        <v>0</v>
      </c>
      <c r="AH277" t="str">
        <f>""</f>
        <v/>
      </c>
      <c r="AI277">
        <v>0</v>
      </c>
      <c r="AJ277" t="str">
        <f>""</f>
        <v/>
      </c>
      <c r="AK277">
        <v>0</v>
      </c>
      <c r="AL277" t="str">
        <f>""</f>
        <v/>
      </c>
      <c r="AM277">
        <v>0</v>
      </c>
      <c r="AN277" t="str">
        <f>""</f>
        <v/>
      </c>
      <c r="AO277">
        <v>0</v>
      </c>
      <c r="AP277" t="str">
        <f>""</f>
        <v/>
      </c>
      <c r="AQ277">
        <v>0</v>
      </c>
      <c r="AR277" t="str">
        <f>""</f>
        <v/>
      </c>
      <c r="AS277" t="s">
        <v>56</v>
      </c>
      <c r="AT277" t="s">
        <v>57</v>
      </c>
      <c r="AU277">
        <v>0</v>
      </c>
      <c r="AV277" t="str">
        <f>""</f>
        <v/>
      </c>
      <c r="AW277">
        <v>2016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</row>
    <row r="278" spans="1:55" x14ac:dyDescent="0.2">
      <c r="A278">
        <v>1623100540</v>
      </c>
      <c r="B278" t="s">
        <v>354</v>
      </c>
      <c r="C278" s="2">
        <v>10162</v>
      </c>
      <c r="D278" s="1">
        <v>11500</v>
      </c>
      <c r="E278">
        <v>0</v>
      </c>
      <c r="F278" s="1">
        <v>11500</v>
      </c>
      <c r="G278" s="1">
        <v>-1338</v>
      </c>
      <c r="H278">
        <v>113.16</v>
      </c>
      <c r="I278" s="2">
        <v>61000</v>
      </c>
      <c r="J278" s="4">
        <f>COUNTIF(גיליון2!A:A,'2016'!A278)</f>
        <v>1</v>
      </c>
      <c r="K278" s="1">
        <v>11500</v>
      </c>
      <c r="L278">
        <v>0</v>
      </c>
      <c r="M278" s="1">
        <v>11500</v>
      </c>
      <c r="N278" s="1">
        <v>49500</v>
      </c>
      <c r="O278">
        <v>18.850000000000001</v>
      </c>
      <c r="P278">
        <v>0</v>
      </c>
      <c r="Q278">
        <v>0</v>
      </c>
      <c r="R278">
        <v>0</v>
      </c>
      <c r="S278">
        <v>0</v>
      </c>
      <c r="T278" s="1">
        <v>-11500</v>
      </c>
      <c r="U278">
        <v>0</v>
      </c>
      <c r="V278" s="1">
        <v>-11500</v>
      </c>
      <c r="W278">
        <v>110</v>
      </c>
      <c r="X278" t="s">
        <v>352</v>
      </c>
      <c r="Y278">
        <v>0</v>
      </c>
      <c r="Z278" t="str">
        <f>""</f>
        <v/>
      </c>
      <c r="AA278">
        <v>0</v>
      </c>
      <c r="AB278" t="str">
        <f>""</f>
        <v/>
      </c>
      <c r="AC278">
        <v>0</v>
      </c>
      <c r="AD278" t="str">
        <f>""</f>
        <v/>
      </c>
      <c r="AE278">
        <v>0</v>
      </c>
      <c r="AF278" t="str">
        <f>""</f>
        <v/>
      </c>
      <c r="AG278">
        <v>0</v>
      </c>
      <c r="AH278" t="str">
        <f>""</f>
        <v/>
      </c>
      <c r="AI278">
        <v>0</v>
      </c>
      <c r="AJ278" t="str">
        <f>""</f>
        <v/>
      </c>
      <c r="AK278">
        <v>0</v>
      </c>
      <c r="AL278" t="str">
        <f>""</f>
        <v/>
      </c>
      <c r="AM278">
        <v>0</v>
      </c>
      <c r="AN278" t="str">
        <f>""</f>
        <v/>
      </c>
      <c r="AO278">
        <v>0</v>
      </c>
      <c r="AP278" t="str">
        <f>""</f>
        <v/>
      </c>
      <c r="AQ278">
        <v>0</v>
      </c>
      <c r="AR278" t="str">
        <f>""</f>
        <v/>
      </c>
      <c r="AS278" t="s">
        <v>56</v>
      </c>
      <c r="AT278" t="s">
        <v>57</v>
      </c>
      <c r="AU278">
        <v>0</v>
      </c>
      <c r="AV278" t="str">
        <f>""</f>
        <v/>
      </c>
      <c r="AW278">
        <v>2016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</row>
    <row r="279" spans="1:55" x14ac:dyDescent="0.2">
      <c r="A279">
        <v>1623100560</v>
      </c>
      <c r="B279" t="s">
        <v>303</v>
      </c>
      <c r="C279" s="2">
        <v>1332</v>
      </c>
      <c r="D279">
        <v>0</v>
      </c>
      <c r="E279" s="1">
        <v>1383</v>
      </c>
      <c r="F279" s="1">
        <v>1383</v>
      </c>
      <c r="G279">
        <v>-51</v>
      </c>
      <c r="H279">
        <v>103.82</v>
      </c>
      <c r="I279" s="2">
        <v>8000</v>
      </c>
      <c r="J279" s="4">
        <f>COUNTIF(גיליון2!A:A,'2016'!A279)</f>
        <v>1</v>
      </c>
      <c r="K279">
        <v>0</v>
      </c>
      <c r="L279" s="1">
        <v>1383</v>
      </c>
      <c r="M279" s="1">
        <v>1383</v>
      </c>
      <c r="N279" s="1">
        <v>6617</v>
      </c>
      <c r="O279">
        <v>17.28</v>
      </c>
      <c r="P279">
        <v>0</v>
      </c>
      <c r="Q279">
        <v>0</v>
      </c>
      <c r="R279">
        <v>0</v>
      </c>
      <c r="S279">
        <v>0</v>
      </c>
      <c r="T279" s="1">
        <v>-1383</v>
      </c>
      <c r="U279">
        <v>0</v>
      </c>
      <c r="V279" s="1">
        <v>-1383</v>
      </c>
      <c r="W279">
        <v>110</v>
      </c>
      <c r="X279" t="s">
        <v>352</v>
      </c>
      <c r="Y279">
        <v>0</v>
      </c>
      <c r="Z279" t="str">
        <f>""</f>
        <v/>
      </c>
      <c r="AA279">
        <v>0</v>
      </c>
      <c r="AB279" t="str">
        <f>""</f>
        <v/>
      </c>
      <c r="AC279">
        <v>0</v>
      </c>
      <c r="AD279" t="str">
        <f>""</f>
        <v/>
      </c>
      <c r="AE279">
        <v>0</v>
      </c>
      <c r="AF279" t="str">
        <f>""</f>
        <v/>
      </c>
      <c r="AG279">
        <v>0</v>
      </c>
      <c r="AH279" t="str">
        <f>""</f>
        <v/>
      </c>
      <c r="AI279">
        <v>0</v>
      </c>
      <c r="AJ279" t="str">
        <f>""</f>
        <v/>
      </c>
      <c r="AK279">
        <v>0</v>
      </c>
      <c r="AL279" t="str">
        <f>""</f>
        <v/>
      </c>
      <c r="AM279">
        <v>0</v>
      </c>
      <c r="AN279" t="str">
        <f>""</f>
        <v/>
      </c>
      <c r="AO279">
        <v>0</v>
      </c>
      <c r="AP279" t="str">
        <f>""</f>
        <v/>
      </c>
      <c r="AQ279">
        <v>0</v>
      </c>
      <c r="AR279" t="str">
        <f>""</f>
        <v/>
      </c>
      <c r="AS279" t="s">
        <v>56</v>
      </c>
      <c r="AT279" t="s">
        <v>57</v>
      </c>
      <c r="AU279">
        <v>0</v>
      </c>
      <c r="AV279" t="str">
        <f>""</f>
        <v/>
      </c>
      <c r="AW279">
        <v>2016</v>
      </c>
      <c r="AX279">
        <v>0</v>
      </c>
      <c r="AY279">
        <v>0</v>
      </c>
      <c r="AZ279">
        <v>1383</v>
      </c>
      <c r="BA279">
        <v>0</v>
      </c>
      <c r="BB279">
        <v>0</v>
      </c>
      <c r="BC279">
        <v>0</v>
      </c>
    </row>
    <row r="280" spans="1:55" x14ac:dyDescent="0.2">
      <c r="A280">
        <v>1623100740</v>
      </c>
      <c r="B280" t="s">
        <v>355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 s="4">
        <f>COUNTIF(גיליון2!A:A,'2016'!A280)</f>
        <v>1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110</v>
      </c>
      <c r="X280" t="s">
        <v>352</v>
      </c>
      <c r="Y280">
        <v>0</v>
      </c>
      <c r="Z280" t="str">
        <f>""</f>
        <v/>
      </c>
      <c r="AA280">
        <v>0</v>
      </c>
      <c r="AB280" t="str">
        <f>""</f>
        <v/>
      </c>
      <c r="AC280">
        <v>0</v>
      </c>
      <c r="AD280" t="str">
        <f>""</f>
        <v/>
      </c>
      <c r="AE280">
        <v>0</v>
      </c>
      <c r="AF280" t="str">
        <f>""</f>
        <v/>
      </c>
      <c r="AG280">
        <v>0</v>
      </c>
      <c r="AH280" t="str">
        <f>""</f>
        <v/>
      </c>
      <c r="AI280">
        <v>0</v>
      </c>
      <c r="AJ280" t="str">
        <f>""</f>
        <v/>
      </c>
      <c r="AK280">
        <v>0</v>
      </c>
      <c r="AL280" t="str">
        <f>""</f>
        <v/>
      </c>
      <c r="AM280">
        <v>0</v>
      </c>
      <c r="AN280" t="str">
        <f>""</f>
        <v/>
      </c>
      <c r="AO280">
        <v>0</v>
      </c>
      <c r="AP280" t="str">
        <f>""</f>
        <v/>
      </c>
      <c r="AQ280">
        <v>0</v>
      </c>
      <c r="AR280" t="str">
        <f>""</f>
        <v/>
      </c>
      <c r="AS280" t="s">
        <v>56</v>
      </c>
      <c r="AT280" t="s">
        <v>57</v>
      </c>
      <c r="AU280">
        <v>0</v>
      </c>
      <c r="AV280" t="str">
        <f>""</f>
        <v/>
      </c>
      <c r="AW280">
        <v>2016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</row>
    <row r="281" spans="1:55" x14ac:dyDescent="0.2">
      <c r="A281">
        <v>1623100750</v>
      </c>
      <c r="B281" t="s">
        <v>356</v>
      </c>
      <c r="C281" s="2">
        <v>4998</v>
      </c>
      <c r="D281">
        <v>0</v>
      </c>
      <c r="E281">
        <v>0</v>
      </c>
      <c r="F281">
        <v>0</v>
      </c>
      <c r="G281" s="1">
        <v>4998</v>
      </c>
      <c r="H281">
        <v>0</v>
      </c>
      <c r="I281" s="2">
        <v>30000</v>
      </c>
      <c r="J281" s="4">
        <f>COUNTIF(גיליון2!A:A,'2016'!A281)</f>
        <v>1</v>
      </c>
      <c r="K281">
        <v>0</v>
      </c>
      <c r="L281">
        <v>0</v>
      </c>
      <c r="M281">
        <v>0</v>
      </c>
      <c r="N281" s="1">
        <v>30000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110</v>
      </c>
      <c r="X281" t="s">
        <v>352</v>
      </c>
      <c r="Y281">
        <v>0</v>
      </c>
      <c r="Z281" t="str">
        <f>""</f>
        <v/>
      </c>
      <c r="AA281">
        <v>0</v>
      </c>
      <c r="AB281" t="str">
        <f>""</f>
        <v/>
      </c>
      <c r="AC281">
        <v>0</v>
      </c>
      <c r="AD281" t="str">
        <f>""</f>
        <v/>
      </c>
      <c r="AE281">
        <v>0</v>
      </c>
      <c r="AF281" t="str">
        <f>""</f>
        <v/>
      </c>
      <c r="AG281">
        <v>0</v>
      </c>
      <c r="AH281" t="str">
        <f>""</f>
        <v/>
      </c>
      <c r="AI281">
        <v>0</v>
      </c>
      <c r="AJ281" t="str">
        <f>""</f>
        <v/>
      </c>
      <c r="AK281">
        <v>0</v>
      </c>
      <c r="AL281" t="str">
        <f>""</f>
        <v/>
      </c>
      <c r="AM281">
        <v>0</v>
      </c>
      <c r="AN281" t="str">
        <f>""</f>
        <v/>
      </c>
      <c r="AO281">
        <v>0</v>
      </c>
      <c r="AP281" t="str">
        <f>""</f>
        <v/>
      </c>
      <c r="AQ281">
        <v>0</v>
      </c>
      <c r="AR281" t="str">
        <f>""</f>
        <v/>
      </c>
      <c r="AS281" t="s">
        <v>56</v>
      </c>
      <c r="AT281" t="s">
        <v>57</v>
      </c>
      <c r="AU281">
        <v>0</v>
      </c>
      <c r="AV281" t="str">
        <f>""</f>
        <v/>
      </c>
      <c r="AW281">
        <v>2016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</row>
    <row r="282" spans="1:55" x14ac:dyDescent="0.2">
      <c r="A282">
        <v>1623100760</v>
      </c>
      <c r="B282" t="s">
        <v>357</v>
      </c>
      <c r="C282" s="2">
        <v>183260</v>
      </c>
      <c r="D282" s="1">
        <v>5715.02</v>
      </c>
      <c r="E282">
        <v>0</v>
      </c>
      <c r="F282" s="1">
        <v>5715.02</v>
      </c>
      <c r="G282" s="1">
        <v>177544.98</v>
      </c>
      <c r="H282">
        <v>3.11</v>
      </c>
      <c r="I282" s="2">
        <v>1100000</v>
      </c>
      <c r="J282" s="4">
        <f>COUNTIF(גיליון2!A:A,'2016'!A282)</f>
        <v>1</v>
      </c>
      <c r="K282" s="1">
        <v>5715.02</v>
      </c>
      <c r="L282">
        <v>0</v>
      </c>
      <c r="M282" s="1">
        <v>5715.02</v>
      </c>
      <c r="N282" s="1">
        <v>1094284.98</v>
      </c>
      <c r="O282">
        <v>0.51</v>
      </c>
      <c r="P282">
        <v>0</v>
      </c>
      <c r="Q282">
        <v>0</v>
      </c>
      <c r="R282">
        <v>0</v>
      </c>
      <c r="S282">
        <v>0</v>
      </c>
      <c r="T282" s="1">
        <v>-5715.02</v>
      </c>
      <c r="U282">
        <v>0</v>
      </c>
      <c r="V282" s="1">
        <v>-5715.02</v>
      </c>
      <c r="W282">
        <v>0</v>
      </c>
      <c r="X282" t="str">
        <f>""</f>
        <v/>
      </c>
      <c r="Y282">
        <v>0</v>
      </c>
      <c r="Z282" t="str">
        <f>""</f>
        <v/>
      </c>
      <c r="AA282">
        <v>0</v>
      </c>
      <c r="AB282" t="str">
        <f>""</f>
        <v/>
      </c>
      <c r="AC282">
        <v>0</v>
      </c>
      <c r="AD282" t="str">
        <f>""</f>
        <v/>
      </c>
      <c r="AE282">
        <v>0</v>
      </c>
      <c r="AF282" t="str">
        <f>""</f>
        <v/>
      </c>
      <c r="AG282">
        <v>0</v>
      </c>
      <c r="AH282" t="str">
        <f>""</f>
        <v/>
      </c>
      <c r="AI282">
        <v>0</v>
      </c>
      <c r="AJ282" t="str">
        <f>""</f>
        <v/>
      </c>
      <c r="AK282">
        <v>0</v>
      </c>
      <c r="AL282" t="str">
        <f>""</f>
        <v/>
      </c>
      <c r="AM282">
        <v>0</v>
      </c>
      <c r="AN282" t="str">
        <f>""</f>
        <v/>
      </c>
      <c r="AO282">
        <v>0</v>
      </c>
      <c r="AP282" t="str">
        <f>""</f>
        <v/>
      </c>
      <c r="AQ282">
        <v>0</v>
      </c>
      <c r="AR282" t="str">
        <f>""</f>
        <v/>
      </c>
      <c r="AS282" t="s">
        <v>56</v>
      </c>
      <c r="AT282" t="s">
        <v>57</v>
      </c>
      <c r="AU282">
        <v>0</v>
      </c>
      <c r="AV282" t="str">
        <f>""</f>
        <v/>
      </c>
      <c r="AW282">
        <v>2016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</row>
    <row r="283" spans="1:55" x14ac:dyDescent="0.2">
      <c r="A283">
        <v>1623100780</v>
      </c>
      <c r="B283" t="s">
        <v>305</v>
      </c>
      <c r="C283" s="2">
        <v>1332</v>
      </c>
      <c r="D283">
        <v>0</v>
      </c>
      <c r="E283">
        <v>0</v>
      </c>
      <c r="F283">
        <v>0</v>
      </c>
      <c r="G283" s="1">
        <v>1332</v>
      </c>
      <c r="H283">
        <v>0</v>
      </c>
      <c r="I283" s="2">
        <v>8000</v>
      </c>
      <c r="J283" s="4">
        <f>COUNTIF(גיליון2!A:A,'2016'!A283)</f>
        <v>1</v>
      </c>
      <c r="K283">
        <v>0</v>
      </c>
      <c r="L283">
        <v>0</v>
      </c>
      <c r="M283">
        <v>0</v>
      </c>
      <c r="N283" s="1">
        <v>8000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110</v>
      </c>
      <c r="X283" t="s">
        <v>352</v>
      </c>
      <c r="Y283">
        <v>0</v>
      </c>
      <c r="Z283" t="str">
        <f>""</f>
        <v/>
      </c>
      <c r="AA283">
        <v>0</v>
      </c>
      <c r="AB283" t="str">
        <f>""</f>
        <v/>
      </c>
      <c r="AC283">
        <v>0</v>
      </c>
      <c r="AD283" t="str">
        <f>""</f>
        <v/>
      </c>
      <c r="AE283">
        <v>0</v>
      </c>
      <c r="AF283" t="str">
        <f>""</f>
        <v/>
      </c>
      <c r="AG283">
        <v>0</v>
      </c>
      <c r="AH283" t="str">
        <f>""</f>
        <v/>
      </c>
      <c r="AI283">
        <v>0</v>
      </c>
      <c r="AJ283" t="str">
        <f>""</f>
        <v/>
      </c>
      <c r="AK283">
        <v>0</v>
      </c>
      <c r="AL283" t="str">
        <f>""</f>
        <v/>
      </c>
      <c r="AM283">
        <v>0</v>
      </c>
      <c r="AN283" t="str">
        <f>""</f>
        <v/>
      </c>
      <c r="AO283">
        <v>0</v>
      </c>
      <c r="AP283" t="str">
        <f>""</f>
        <v/>
      </c>
      <c r="AQ283">
        <v>0</v>
      </c>
      <c r="AR283" t="str">
        <f>""</f>
        <v/>
      </c>
      <c r="AS283" t="s">
        <v>56</v>
      </c>
      <c r="AT283" t="s">
        <v>57</v>
      </c>
      <c r="AU283">
        <v>0</v>
      </c>
      <c r="AV283" t="str">
        <f>""</f>
        <v/>
      </c>
      <c r="AW283">
        <v>2016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</row>
    <row r="284" spans="1:55" x14ac:dyDescent="0.2">
      <c r="A284">
        <v>1631000610</v>
      </c>
      <c r="B284" t="s">
        <v>358</v>
      </c>
      <c r="C284" s="2">
        <v>109124</v>
      </c>
      <c r="D284" s="1">
        <v>103116.46</v>
      </c>
      <c r="E284">
        <v>0</v>
      </c>
      <c r="F284" s="1">
        <v>103116.46</v>
      </c>
      <c r="G284" s="1">
        <v>6007.54</v>
      </c>
      <c r="H284">
        <v>94.49</v>
      </c>
      <c r="I284" s="2">
        <v>655000</v>
      </c>
      <c r="J284" s="4">
        <f>COUNTIF(גיליון2!A:A,'2016'!A284)</f>
        <v>1</v>
      </c>
      <c r="K284" s="1">
        <v>103116.46</v>
      </c>
      <c r="L284">
        <v>0</v>
      </c>
      <c r="M284" s="1">
        <v>103116.46</v>
      </c>
      <c r="N284" s="1">
        <v>551883.54</v>
      </c>
      <c r="O284">
        <v>15.74</v>
      </c>
      <c r="P284">
        <v>0</v>
      </c>
      <c r="Q284">
        <v>0</v>
      </c>
      <c r="R284">
        <v>0</v>
      </c>
      <c r="S284">
        <v>0</v>
      </c>
      <c r="T284" s="1">
        <v>-103116.46</v>
      </c>
      <c r="U284">
        <v>0</v>
      </c>
      <c r="V284" s="1">
        <v>-103116.46</v>
      </c>
      <c r="W284">
        <v>120</v>
      </c>
      <c r="X284" t="s">
        <v>359</v>
      </c>
      <c r="Y284">
        <v>0</v>
      </c>
      <c r="Z284" t="str">
        <f>""</f>
        <v/>
      </c>
      <c r="AA284">
        <v>0</v>
      </c>
      <c r="AB284" t="str">
        <f>""</f>
        <v/>
      </c>
      <c r="AC284">
        <v>0</v>
      </c>
      <c r="AD284" t="str">
        <f>""</f>
        <v/>
      </c>
      <c r="AE284">
        <v>0</v>
      </c>
      <c r="AF284" t="str">
        <f>""</f>
        <v/>
      </c>
      <c r="AG284">
        <v>0</v>
      </c>
      <c r="AH284" t="str">
        <f>""</f>
        <v/>
      </c>
      <c r="AI284">
        <v>0</v>
      </c>
      <c r="AJ284" t="str">
        <f>""</f>
        <v/>
      </c>
      <c r="AK284">
        <v>0</v>
      </c>
      <c r="AL284" t="str">
        <f>""</f>
        <v/>
      </c>
      <c r="AM284">
        <v>0</v>
      </c>
      <c r="AN284" t="str">
        <f>""</f>
        <v/>
      </c>
      <c r="AO284">
        <v>0</v>
      </c>
      <c r="AP284" t="str">
        <f>""</f>
        <v/>
      </c>
      <c r="AQ284">
        <v>0</v>
      </c>
      <c r="AR284" t="str">
        <f>""</f>
        <v/>
      </c>
      <c r="AS284" t="s">
        <v>56</v>
      </c>
      <c r="AT284" t="s">
        <v>57</v>
      </c>
      <c r="AU284">
        <v>0</v>
      </c>
      <c r="AV284" t="str">
        <f>""</f>
        <v/>
      </c>
      <c r="AW284">
        <v>2016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</row>
    <row r="285" spans="1:55" x14ac:dyDescent="0.2">
      <c r="A285">
        <v>1632000620</v>
      </c>
      <c r="B285" t="s">
        <v>360</v>
      </c>
      <c r="C285" s="2">
        <v>74970</v>
      </c>
      <c r="D285" s="1">
        <v>25566.74</v>
      </c>
      <c r="E285">
        <v>0</v>
      </c>
      <c r="F285" s="1">
        <v>25566.74</v>
      </c>
      <c r="G285" s="1">
        <v>49403.26</v>
      </c>
      <c r="H285">
        <v>34.1</v>
      </c>
      <c r="I285" s="2">
        <v>450000</v>
      </c>
      <c r="J285" s="4">
        <f>COUNTIF(גיליון2!A:A,'2016'!A285)</f>
        <v>1</v>
      </c>
      <c r="K285" s="1">
        <v>25566.74</v>
      </c>
      <c r="L285">
        <v>0</v>
      </c>
      <c r="M285" s="1">
        <v>25566.74</v>
      </c>
      <c r="N285" s="1">
        <v>424433.26</v>
      </c>
      <c r="O285">
        <v>5.68</v>
      </c>
      <c r="P285">
        <v>0</v>
      </c>
      <c r="Q285">
        <v>0</v>
      </c>
      <c r="R285">
        <v>0</v>
      </c>
      <c r="S285">
        <v>0</v>
      </c>
      <c r="T285" s="1">
        <v>-25566.74</v>
      </c>
      <c r="U285">
        <v>0</v>
      </c>
      <c r="V285" s="1">
        <v>-25566.74</v>
      </c>
      <c r="W285">
        <v>120</v>
      </c>
      <c r="X285" t="s">
        <v>359</v>
      </c>
      <c r="Y285">
        <v>0</v>
      </c>
      <c r="Z285" t="str">
        <f>""</f>
        <v/>
      </c>
      <c r="AA285">
        <v>0</v>
      </c>
      <c r="AB285" t="str">
        <f>""</f>
        <v/>
      </c>
      <c r="AC285">
        <v>0</v>
      </c>
      <c r="AD285" t="str">
        <f>""</f>
        <v/>
      </c>
      <c r="AE285">
        <v>0</v>
      </c>
      <c r="AF285" t="str">
        <f>""</f>
        <v/>
      </c>
      <c r="AG285">
        <v>0</v>
      </c>
      <c r="AH285" t="str">
        <f>""</f>
        <v/>
      </c>
      <c r="AI285">
        <v>0</v>
      </c>
      <c r="AJ285" t="str">
        <f>""</f>
        <v/>
      </c>
      <c r="AK285">
        <v>0</v>
      </c>
      <c r="AL285" t="str">
        <f>""</f>
        <v/>
      </c>
      <c r="AM285">
        <v>0</v>
      </c>
      <c r="AN285" t="str">
        <f>""</f>
        <v/>
      </c>
      <c r="AO285">
        <v>0</v>
      </c>
      <c r="AP285" t="str">
        <f>""</f>
        <v/>
      </c>
      <c r="AQ285">
        <v>0</v>
      </c>
      <c r="AR285" t="str">
        <f>""</f>
        <v/>
      </c>
      <c r="AS285" t="s">
        <v>56</v>
      </c>
      <c r="AT285" t="s">
        <v>57</v>
      </c>
      <c r="AU285">
        <v>0</v>
      </c>
      <c r="AV285" t="str">
        <f>""</f>
        <v/>
      </c>
      <c r="AW285">
        <v>2016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</row>
    <row r="286" spans="1:55" x14ac:dyDescent="0.2">
      <c r="A286">
        <v>1648000691</v>
      </c>
      <c r="B286" t="s">
        <v>361</v>
      </c>
      <c r="C286" s="2">
        <v>483140</v>
      </c>
      <c r="D286" s="1">
        <v>238813.89</v>
      </c>
      <c r="E286">
        <v>0</v>
      </c>
      <c r="F286" s="1">
        <v>238813.89</v>
      </c>
      <c r="G286" s="1">
        <v>244326.11</v>
      </c>
      <c r="H286">
        <v>49.42</v>
      </c>
      <c r="I286" s="2">
        <v>2900000</v>
      </c>
      <c r="J286" s="4">
        <f>COUNTIF(גיליון2!A:A,'2016'!A286)</f>
        <v>1</v>
      </c>
      <c r="K286" s="1">
        <v>238813.89</v>
      </c>
      <c r="L286">
        <v>0</v>
      </c>
      <c r="M286" s="1">
        <v>238813.89</v>
      </c>
      <c r="N286" s="1">
        <v>2661186.11</v>
      </c>
      <c r="O286">
        <v>8.23</v>
      </c>
      <c r="P286">
        <v>0</v>
      </c>
      <c r="Q286">
        <v>0</v>
      </c>
      <c r="R286">
        <v>0</v>
      </c>
      <c r="S286">
        <v>0</v>
      </c>
      <c r="T286" s="1">
        <v>-238813.89</v>
      </c>
      <c r="U286">
        <v>0</v>
      </c>
      <c r="V286" s="1">
        <v>-238813.89</v>
      </c>
      <c r="W286">
        <v>130</v>
      </c>
      <c r="X286" t="s">
        <v>362</v>
      </c>
      <c r="Y286">
        <v>0</v>
      </c>
      <c r="Z286" t="str">
        <f>""</f>
        <v/>
      </c>
      <c r="AA286">
        <v>0</v>
      </c>
      <c r="AB286" t="str">
        <f>""</f>
        <v/>
      </c>
      <c r="AC286">
        <v>0</v>
      </c>
      <c r="AD286" t="str">
        <f>""</f>
        <v/>
      </c>
      <c r="AE286">
        <v>0</v>
      </c>
      <c r="AF286" t="str">
        <f>""</f>
        <v/>
      </c>
      <c r="AG286">
        <v>0</v>
      </c>
      <c r="AH286" t="str">
        <f>""</f>
        <v/>
      </c>
      <c r="AI286">
        <v>0</v>
      </c>
      <c r="AJ286" t="str">
        <f>""</f>
        <v/>
      </c>
      <c r="AK286">
        <v>0</v>
      </c>
      <c r="AL286" t="str">
        <f>""</f>
        <v/>
      </c>
      <c r="AM286">
        <v>0</v>
      </c>
      <c r="AN286" t="str">
        <f>""</f>
        <v/>
      </c>
      <c r="AO286">
        <v>0</v>
      </c>
      <c r="AP286" t="str">
        <f>""</f>
        <v/>
      </c>
      <c r="AQ286">
        <v>0</v>
      </c>
      <c r="AR286" t="str">
        <f>""</f>
        <v/>
      </c>
      <c r="AS286" t="s">
        <v>56</v>
      </c>
      <c r="AT286" t="s">
        <v>57</v>
      </c>
      <c r="AU286">
        <v>0</v>
      </c>
      <c r="AV286" t="str">
        <f>""</f>
        <v/>
      </c>
      <c r="AW286">
        <v>2016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</row>
    <row r="287" spans="1:55" x14ac:dyDescent="0.2">
      <c r="A287">
        <v>1648000692</v>
      </c>
      <c r="B287" t="s">
        <v>363</v>
      </c>
      <c r="C287" s="2">
        <v>95796</v>
      </c>
      <c r="D287" s="1">
        <v>46159.81</v>
      </c>
      <c r="E287">
        <v>0</v>
      </c>
      <c r="F287" s="1">
        <v>46159.81</v>
      </c>
      <c r="G287" s="1">
        <v>49636.19</v>
      </c>
      <c r="H287">
        <v>48.18</v>
      </c>
      <c r="I287" s="2">
        <v>575000</v>
      </c>
      <c r="J287" s="4">
        <f>COUNTIF(גיליון2!A:A,'2016'!A287)</f>
        <v>1</v>
      </c>
      <c r="K287" s="1">
        <v>46159.81</v>
      </c>
      <c r="L287">
        <v>0</v>
      </c>
      <c r="M287" s="1">
        <v>46159.81</v>
      </c>
      <c r="N287" s="1">
        <v>528840.18999999994</v>
      </c>
      <c r="O287">
        <v>8.02</v>
      </c>
      <c r="P287">
        <v>0</v>
      </c>
      <c r="Q287">
        <v>0</v>
      </c>
      <c r="R287">
        <v>0</v>
      </c>
      <c r="S287">
        <v>0</v>
      </c>
      <c r="T287" s="1">
        <v>-46159.81</v>
      </c>
      <c r="U287">
        <v>0</v>
      </c>
      <c r="V287" s="1">
        <v>-46159.81</v>
      </c>
      <c r="W287">
        <v>130</v>
      </c>
      <c r="X287" t="s">
        <v>362</v>
      </c>
      <c r="Y287">
        <v>0</v>
      </c>
      <c r="Z287" t="str">
        <f>""</f>
        <v/>
      </c>
      <c r="AA287">
        <v>0</v>
      </c>
      <c r="AB287" t="str">
        <f>""</f>
        <v/>
      </c>
      <c r="AC287">
        <v>0</v>
      </c>
      <c r="AD287" t="str">
        <f>""</f>
        <v/>
      </c>
      <c r="AE287">
        <v>0</v>
      </c>
      <c r="AF287" t="str">
        <f>""</f>
        <v/>
      </c>
      <c r="AG287">
        <v>0</v>
      </c>
      <c r="AH287" t="str">
        <f>""</f>
        <v/>
      </c>
      <c r="AI287">
        <v>0</v>
      </c>
      <c r="AJ287" t="str">
        <f>""</f>
        <v/>
      </c>
      <c r="AK287">
        <v>0</v>
      </c>
      <c r="AL287" t="str">
        <f>""</f>
        <v/>
      </c>
      <c r="AM287">
        <v>0</v>
      </c>
      <c r="AN287" t="str">
        <f>""</f>
        <v/>
      </c>
      <c r="AO287">
        <v>0</v>
      </c>
      <c r="AP287" t="str">
        <f>""</f>
        <v/>
      </c>
      <c r="AQ287">
        <v>0</v>
      </c>
      <c r="AR287" t="str">
        <f>""</f>
        <v/>
      </c>
      <c r="AS287" t="s">
        <v>56</v>
      </c>
      <c r="AT287" t="s">
        <v>57</v>
      </c>
      <c r="AU287">
        <v>0</v>
      </c>
      <c r="AV287" t="str">
        <f>""</f>
        <v/>
      </c>
      <c r="AW287">
        <v>2016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</row>
    <row r="288" spans="1:55" x14ac:dyDescent="0.2">
      <c r="A288">
        <v>1648000693</v>
      </c>
      <c r="B288" t="s">
        <v>364</v>
      </c>
      <c r="C288" s="2">
        <v>79136</v>
      </c>
      <c r="D288" s="1">
        <v>30883.88</v>
      </c>
      <c r="E288">
        <v>0</v>
      </c>
      <c r="F288" s="1">
        <v>30883.88</v>
      </c>
      <c r="G288" s="1">
        <v>48252.12</v>
      </c>
      <c r="H288">
        <v>39.020000000000003</v>
      </c>
      <c r="I288" s="2">
        <v>475000</v>
      </c>
      <c r="J288" s="4">
        <f>COUNTIF(גיליון2!A:A,'2016'!A288)</f>
        <v>1</v>
      </c>
      <c r="K288" s="1">
        <v>30883.88</v>
      </c>
      <c r="L288">
        <v>0</v>
      </c>
      <c r="M288" s="1">
        <v>30883.88</v>
      </c>
      <c r="N288" s="1">
        <v>444116.12</v>
      </c>
      <c r="O288">
        <v>6.5</v>
      </c>
      <c r="P288">
        <v>0</v>
      </c>
      <c r="Q288">
        <v>0</v>
      </c>
      <c r="R288">
        <v>0</v>
      </c>
      <c r="S288">
        <v>0</v>
      </c>
      <c r="T288" s="1">
        <v>-30883.88</v>
      </c>
      <c r="U288">
        <v>0</v>
      </c>
      <c r="V288" s="1">
        <v>-30883.88</v>
      </c>
      <c r="W288">
        <v>130</v>
      </c>
      <c r="X288" t="s">
        <v>362</v>
      </c>
      <c r="Y288">
        <v>0</v>
      </c>
      <c r="Z288" t="str">
        <f>""</f>
        <v/>
      </c>
      <c r="AA288">
        <v>0</v>
      </c>
      <c r="AB288" t="str">
        <f>""</f>
        <v/>
      </c>
      <c r="AC288">
        <v>0</v>
      </c>
      <c r="AD288" t="str">
        <f>""</f>
        <v/>
      </c>
      <c r="AE288">
        <v>0</v>
      </c>
      <c r="AF288" t="str">
        <f>""</f>
        <v/>
      </c>
      <c r="AG288">
        <v>0</v>
      </c>
      <c r="AH288" t="str">
        <f>""</f>
        <v/>
      </c>
      <c r="AI288">
        <v>0</v>
      </c>
      <c r="AJ288" t="str">
        <f>""</f>
        <v/>
      </c>
      <c r="AK288">
        <v>0</v>
      </c>
      <c r="AL288" t="str">
        <f>""</f>
        <v/>
      </c>
      <c r="AM288">
        <v>0</v>
      </c>
      <c r="AN288" t="str">
        <f>""</f>
        <v/>
      </c>
      <c r="AO288">
        <v>0</v>
      </c>
      <c r="AP288" t="str">
        <f>""</f>
        <v/>
      </c>
      <c r="AQ288">
        <v>0</v>
      </c>
      <c r="AR288" t="str">
        <f>""</f>
        <v/>
      </c>
      <c r="AS288" t="s">
        <v>56</v>
      </c>
      <c r="AT288" t="s">
        <v>57</v>
      </c>
      <c r="AU288">
        <v>0</v>
      </c>
      <c r="AV288" t="str">
        <f>""</f>
        <v/>
      </c>
      <c r="AW288">
        <v>2016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</row>
    <row r="289" spans="1:55" x14ac:dyDescent="0.2">
      <c r="A289">
        <v>1649100691</v>
      </c>
      <c r="B289" t="s">
        <v>365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 s="4">
        <f>COUNTIF(גיליון2!A:A,'2016'!A289)</f>
        <v>1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130</v>
      </c>
      <c r="X289" t="s">
        <v>362</v>
      </c>
      <c r="Y289">
        <v>0</v>
      </c>
      <c r="Z289" t="str">
        <f>""</f>
        <v/>
      </c>
      <c r="AA289">
        <v>0</v>
      </c>
      <c r="AB289" t="str">
        <f>""</f>
        <v/>
      </c>
      <c r="AC289">
        <v>0</v>
      </c>
      <c r="AD289" t="str">
        <f>""</f>
        <v/>
      </c>
      <c r="AE289">
        <v>0</v>
      </c>
      <c r="AF289" t="str">
        <f>""</f>
        <v/>
      </c>
      <c r="AG289">
        <v>0</v>
      </c>
      <c r="AH289" t="str">
        <f>""</f>
        <v/>
      </c>
      <c r="AI289">
        <v>0</v>
      </c>
      <c r="AJ289" t="str">
        <f>""</f>
        <v/>
      </c>
      <c r="AK289">
        <v>0</v>
      </c>
      <c r="AL289" t="str">
        <f>""</f>
        <v/>
      </c>
      <c r="AM289">
        <v>0</v>
      </c>
      <c r="AN289" t="str">
        <f>""</f>
        <v/>
      </c>
      <c r="AO289">
        <v>0</v>
      </c>
      <c r="AP289" t="str">
        <f>""</f>
        <v/>
      </c>
      <c r="AQ289">
        <v>0</v>
      </c>
      <c r="AR289" t="str">
        <f>""</f>
        <v/>
      </c>
      <c r="AS289" t="s">
        <v>56</v>
      </c>
      <c r="AT289" t="s">
        <v>57</v>
      </c>
      <c r="AU289">
        <v>0</v>
      </c>
      <c r="AV289" t="str">
        <f>""</f>
        <v/>
      </c>
      <c r="AW289">
        <v>2016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</row>
    <row r="290" spans="1:55" x14ac:dyDescent="0.2">
      <c r="A290">
        <v>1649100692</v>
      </c>
      <c r="B290" t="s">
        <v>366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 s="4">
        <f>COUNTIF(גיליון2!A:A,'2016'!A290)</f>
        <v>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130</v>
      </c>
      <c r="X290" t="s">
        <v>362</v>
      </c>
      <c r="Y290">
        <v>0</v>
      </c>
      <c r="Z290" t="str">
        <f>""</f>
        <v/>
      </c>
      <c r="AA290">
        <v>0</v>
      </c>
      <c r="AB290" t="str">
        <f>""</f>
        <v/>
      </c>
      <c r="AC290">
        <v>0</v>
      </c>
      <c r="AD290" t="str">
        <f>""</f>
        <v/>
      </c>
      <c r="AE290">
        <v>0</v>
      </c>
      <c r="AF290" t="str">
        <f>""</f>
        <v/>
      </c>
      <c r="AG290">
        <v>0</v>
      </c>
      <c r="AH290" t="str">
        <f>""</f>
        <v/>
      </c>
      <c r="AI290">
        <v>0</v>
      </c>
      <c r="AJ290" t="str">
        <f>""</f>
        <v/>
      </c>
      <c r="AK290">
        <v>0</v>
      </c>
      <c r="AL290" t="str">
        <f>""</f>
        <v/>
      </c>
      <c r="AM290">
        <v>0</v>
      </c>
      <c r="AN290" t="str">
        <f>""</f>
        <v/>
      </c>
      <c r="AO290">
        <v>0</v>
      </c>
      <c r="AP290" t="str">
        <f>""</f>
        <v/>
      </c>
      <c r="AQ290">
        <v>0</v>
      </c>
      <c r="AR290" t="str">
        <f>""</f>
        <v/>
      </c>
      <c r="AS290" t="s">
        <v>56</v>
      </c>
      <c r="AT290" t="s">
        <v>57</v>
      </c>
      <c r="AU290">
        <v>0</v>
      </c>
      <c r="AV290" t="str">
        <f>""</f>
        <v/>
      </c>
      <c r="AW290">
        <v>2016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</row>
    <row r="291" spans="1:55" x14ac:dyDescent="0.2">
      <c r="A291">
        <v>1649100693</v>
      </c>
      <c r="B291" t="s">
        <v>367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 s="4">
        <f>COUNTIF(גיליון2!A:A,'2016'!A291)</f>
        <v>1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130</v>
      </c>
      <c r="X291" t="s">
        <v>362</v>
      </c>
      <c r="Y291">
        <v>0</v>
      </c>
      <c r="Z291" t="str">
        <f>""</f>
        <v/>
      </c>
      <c r="AA291">
        <v>0</v>
      </c>
      <c r="AB291" t="str">
        <f>""</f>
        <v/>
      </c>
      <c r="AC291">
        <v>0</v>
      </c>
      <c r="AD291" t="str">
        <f>""</f>
        <v/>
      </c>
      <c r="AE291">
        <v>0</v>
      </c>
      <c r="AF291" t="str">
        <f>""</f>
        <v/>
      </c>
      <c r="AG291">
        <v>0</v>
      </c>
      <c r="AH291" t="str">
        <f>""</f>
        <v/>
      </c>
      <c r="AI291">
        <v>0</v>
      </c>
      <c r="AJ291" t="str">
        <f>""</f>
        <v/>
      </c>
      <c r="AK291">
        <v>0</v>
      </c>
      <c r="AL291" t="str">
        <f>""</f>
        <v/>
      </c>
      <c r="AM291">
        <v>0</v>
      </c>
      <c r="AN291" t="str">
        <f>""</f>
        <v/>
      </c>
      <c r="AO291">
        <v>0</v>
      </c>
      <c r="AP291" t="str">
        <f>""</f>
        <v/>
      </c>
      <c r="AQ291">
        <v>0</v>
      </c>
      <c r="AR291" t="str">
        <f>""</f>
        <v/>
      </c>
      <c r="AS291" t="s">
        <v>56</v>
      </c>
      <c r="AT291" t="s">
        <v>57</v>
      </c>
      <c r="AU291">
        <v>0</v>
      </c>
      <c r="AV291" t="str">
        <f>""</f>
        <v/>
      </c>
      <c r="AW291">
        <v>2016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</row>
    <row r="292" spans="1:55" x14ac:dyDescent="0.2">
      <c r="A292">
        <v>1711000110</v>
      </c>
      <c r="B292" t="s">
        <v>368</v>
      </c>
      <c r="C292" s="2">
        <v>26322</v>
      </c>
      <c r="D292" s="1">
        <v>12283.32</v>
      </c>
      <c r="E292">
        <v>0</v>
      </c>
      <c r="F292" s="1">
        <v>12283.32</v>
      </c>
      <c r="G292" s="1">
        <v>14038.68</v>
      </c>
      <c r="H292">
        <v>46.66</v>
      </c>
      <c r="I292" s="2">
        <v>158000</v>
      </c>
      <c r="J292" s="4">
        <f>COUNTIF(גיליון2!A:A,'2016'!A292)</f>
        <v>1</v>
      </c>
      <c r="K292" s="1">
        <v>12283.32</v>
      </c>
      <c r="L292">
        <v>0</v>
      </c>
      <c r="M292" s="1">
        <v>12283.32</v>
      </c>
      <c r="N292" s="1">
        <v>145716.68</v>
      </c>
      <c r="O292">
        <v>7.77</v>
      </c>
      <c r="P292">
        <v>0</v>
      </c>
      <c r="Q292">
        <v>0</v>
      </c>
      <c r="R292">
        <v>0</v>
      </c>
      <c r="S292">
        <v>0</v>
      </c>
      <c r="T292" s="1">
        <v>-12283.32</v>
      </c>
      <c r="U292">
        <v>0</v>
      </c>
      <c r="V292" s="1">
        <v>-12283.32</v>
      </c>
      <c r="W292">
        <v>140</v>
      </c>
      <c r="X292" t="s">
        <v>77</v>
      </c>
      <c r="Y292">
        <v>0</v>
      </c>
      <c r="Z292" t="str">
        <f>""</f>
        <v/>
      </c>
      <c r="AA292">
        <v>0</v>
      </c>
      <c r="AB292" t="str">
        <f>""</f>
        <v/>
      </c>
      <c r="AC292">
        <v>0</v>
      </c>
      <c r="AD292" t="str">
        <f>""</f>
        <v/>
      </c>
      <c r="AE292">
        <v>0</v>
      </c>
      <c r="AF292" t="str">
        <f>""</f>
        <v/>
      </c>
      <c r="AG292">
        <v>0</v>
      </c>
      <c r="AH292" t="str">
        <f>""</f>
        <v/>
      </c>
      <c r="AI292">
        <v>0</v>
      </c>
      <c r="AJ292" t="str">
        <f>""</f>
        <v/>
      </c>
      <c r="AK292">
        <v>0</v>
      </c>
      <c r="AL292" t="str">
        <f>""</f>
        <v/>
      </c>
      <c r="AM292">
        <v>0</v>
      </c>
      <c r="AN292" t="str">
        <f>""</f>
        <v/>
      </c>
      <c r="AO292">
        <v>0</v>
      </c>
      <c r="AP292" t="str">
        <f>""</f>
        <v/>
      </c>
      <c r="AQ292">
        <v>0</v>
      </c>
      <c r="AR292" t="str">
        <f>""</f>
        <v/>
      </c>
      <c r="AS292" t="s">
        <v>56</v>
      </c>
      <c r="AT292" t="s">
        <v>57</v>
      </c>
      <c r="AU292">
        <v>0</v>
      </c>
      <c r="AV292" t="str">
        <f>""</f>
        <v/>
      </c>
      <c r="AW292">
        <v>2016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</row>
    <row r="293" spans="1:55" x14ac:dyDescent="0.2">
      <c r="A293">
        <v>1711000410</v>
      </c>
      <c r="B293" t="s">
        <v>369</v>
      </c>
      <c r="C293" s="2">
        <v>4664</v>
      </c>
      <c r="D293">
        <v>0</v>
      </c>
      <c r="E293">
        <v>0</v>
      </c>
      <c r="F293">
        <v>0</v>
      </c>
      <c r="G293" s="1">
        <v>4664</v>
      </c>
      <c r="H293">
        <v>0</v>
      </c>
      <c r="I293" s="2">
        <v>28000</v>
      </c>
      <c r="J293" s="4">
        <f>COUNTIF(גיליון2!A:A,'2016'!A293)</f>
        <v>1</v>
      </c>
      <c r="K293">
        <v>0</v>
      </c>
      <c r="L293">
        <v>0</v>
      </c>
      <c r="M293">
        <v>0</v>
      </c>
      <c r="N293" s="1">
        <v>28000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140</v>
      </c>
      <c r="X293" t="s">
        <v>77</v>
      </c>
      <c r="Y293">
        <v>0</v>
      </c>
      <c r="Z293" t="str">
        <f>""</f>
        <v/>
      </c>
      <c r="AA293">
        <v>0</v>
      </c>
      <c r="AB293" t="str">
        <f>""</f>
        <v/>
      </c>
      <c r="AC293">
        <v>0</v>
      </c>
      <c r="AD293" t="str">
        <f>""</f>
        <v/>
      </c>
      <c r="AE293">
        <v>0</v>
      </c>
      <c r="AF293" t="str">
        <f>""</f>
        <v/>
      </c>
      <c r="AG293">
        <v>0</v>
      </c>
      <c r="AH293" t="str">
        <f>""</f>
        <v/>
      </c>
      <c r="AI293">
        <v>0</v>
      </c>
      <c r="AJ293" t="str">
        <f>""</f>
        <v/>
      </c>
      <c r="AK293">
        <v>0</v>
      </c>
      <c r="AL293" t="str">
        <f>""</f>
        <v/>
      </c>
      <c r="AM293">
        <v>0</v>
      </c>
      <c r="AN293" t="str">
        <f>""</f>
        <v/>
      </c>
      <c r="AO293">
        <v>0</v>
      </c>
      <c r="AP293" t="str">
        <f>""</f>
        <v/>
      </c>
      <c r="AQ293">
        <v>0</v>
      </c>
      <c r="AR293" t="str">
        <f>""</f>
        <v/>
      </c>
      <c r="AS293" t="s">
        <v>56</v>
      </c>
      <c r="AT293" t="s">
        <v>57</v>
      </c>
      <c r="AU293">
        <v>0</v>
      </c>
      <c r="AV293" t="str">
        <f>""</f>
        <v/>
      </c>
      <c r="AW293">
        <v>2016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</row>
    <row r="294" spans="1:55" x14ac:dyDescent="0.2">
      <c r="A294">
        <v>1711000521</v>
      </c>
      <c r="B294" t="s">
        <v>312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 s="4">
        <f>COUNTIF(גיליון2!A:A,'2016'!A294)</f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140</v>
      </c>
      <c r="X294" t="s">
        <v>77</v>
      </c>
      <c r="Y294">
        <v>0</v>
      </c>
      <c r="Z294" t="str">
        <f>""</f>
        <v/>
      </c>
      <c r="AA294">
        <v>0</v>
      </c>
      <c r="AB294" t="str">
        <f>""</f>
        <v/>
      </c>
      <c r="AC294">
        <v>0</v>
      </c>
      <c r="AD294" t="str">
        <f>""</f>
        <v/>
      </c>
      <c r="AE294">
        <v>0</v>
      </c>
      <c r="AF294" t="str">
        <f>""</f>
        <v/>
      </c>
      <c r="AG294">
        <v>0</v>
      </c>
      <c r="AH294" t="str">
        <f>""</f>
        <v/>
      </c>
      <c r="AI294">
        <v>0</v>
      </c>
      <c r="AJ294" t="str">
        <f>""</f>
        <v/>
      </c>
      <c r="AK294">
        <v>0</v>
      </c>
      <c r="AL294" t="str">
        <f>""</f>
        <v/>
      </c>
      <c r="AM294">
        <v>0</v>
      </c>
      <c r="AN294" t="str">
        <f>""</f>
        <v/>
      </c>
      <c r="AO294">
        <v>0</v>
      </c>
      <c r="AP294" t="str">
        <f>""</f>
        <v/>
      </c>
      <c r="AQ294">
        <v>0</v>
      </c>
      <c r="AR294" t="str">
        <f>""</f>
        <v/>
      </c>
      <c r="AS294" t="s">
        <v>56</v>
      </c>
      <c r="AT294" t="s">
        <v>57</v>
      </c>
      <c r="AU294">
        <v>0</v>
      </c>
      <c r="AV294" t="str">
        <f>""</f>
        <v/>
      </c>
      <c r="AW294">
        <v>2016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</row>
    <row r="295" spans="1:55" x14ac:dyDescent="0.2">
      <c r="A295">
        <v>1711000540</v>
      </c>
      <c r="B295" t="s">
        <v>301</v>
      </c>
      <c r="C295" s="2">
        <v>1332</v>
      </c>
      <c r="D295">
        <v>0</v>
      </c>
      <c r="E295">
        <v>0</v>
      </c>
      <c r="F295">
        <v>0</v>
      </c>
      <c r="G295" s="1">
        <v>1332</v>
      </c>
      <c r="H295">
        <v>0</v>
      </c>
      <c r="I295" s="2">
        <v>8000</v>
      </c>
      <c r="J295" s="4">
        <f>COUNTIF(גיליון2!A:A,'2016'!A295)</f>
        <v>1</v>
      </c>
      <c r="K295">
        <v>0</v>
      </c>
      <c r="L295">
        <v>0</v>
      </c>
      <c r="M295">
        <v>0</v>
      </c>
      <c r="N295" s="1">
        <v>8000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140</v>
      </c>
      <c r="X295" t="s">
        <v>77</v>
      </c>
      <c r="Y295">
        <v>0</v>
      </c>
      <c r="Z295" t="str">
        <f>""</f>
        <v/>
      </c>
      <c r="AA295">
        <v>0</v>
      </c>
      <c r="AB295" t="str">
        <f>""</f>
        <v/>
      </c>
      <c r="AC295">
        <v>0</v>
      </c>
      <c r="AD295" t="str">
        <f>""</f>
        <v/>
      </c>
      <c r="AE295">
        <v>0</v>
      </c>
      <c r="AF295" t="str">
        <f>""</f>
        <v/>
      </c>
      <c r="AG295">
        <v>0</v>
      </c>
      <c r="AH295" t="str">
        <f>""</f>
        <v/>
      </c>
      <c r="AI295">
        <v>0</v>
      </c>
      <c r="AJ295" t="str">
        <f>""</f>
        <v/>
      </c>
      <c r="AK295">
        <v>0</v>
      </c>
      <c r="AL295" t="str">
        <f>""</f>
        <v/>
      </c>
      <c r="AM295">
        <v>0</v>
      </c>
      <c r="AN295" t="str">
        <f>""</f>
        <v/>
      </c>
      <c r="AO295">
        <v>0</v>
      </c>
      <c r="AP295" t="str">
        <f>""</f>
        <v/>
      </c>
      <c r="AQ295">
        <v>0</v>
      </c>
      <c r="AR295" t="str">
        <f>""</f>
        <v/>
      </c>
      <c r="AS295" t="s">
        <v>56</v>
      </c>
      <c r="AT295" t="s">
        <v>57</v>
      </c>
      <c r="AU295">
        <v>0</v>
      </c>
      <c r="AV295" t="str">
        <f>""</f>
        <v/>
      </c>
      <c r="AW295">
        <v>2016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</row>
    <row r="296" spans="1:55" x14ac:dyDescent="0.2">
      <c r="A296">
        <v>1711000560</v>
      </c>
      <c r="B296" t="s">
        <v>370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 s="4">
        <f>COUNTIF(גיליון2!A:A,'2016'!A296)</f>
        <v>1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140</v>
      </c>
      <c r="X296" t="s">
        <v>77</v>
      </c>
      <c r="Y296">
        <v>0</v>
      </c>
      <c r="Z296" t="str">
        <f>""</f>
        <v/>
      </c>
      <c r="AA296">
        <v>0</v>
      </c>
      <c r="AB296" t="str">
        <f>""</f>
        <v/>
      </c>
      <c r="AC296">
        <v>0</v>
      </c>
      <c r="AD296" t="str">
        <f>""</f>
        <v/>
      </c>
      <c r="AE296">
        <v>0</v>
      </c>
      <c r="AF296" t="str">
        <f>""</f>
        <v/>
      </c>
      <c r="AG296">
        <v>0</v>
      </c>
      <c r="AH296" t="str">
        <f>""</f>
        <v/>
      </c>
      <c r="AI296">
        <v>0</v>
      </c>
      <c r="AJ296" t="str">
        <f>""</f>
        <v/>
      </c>
      <c r="AK296">
        <v>0</v>
      </c>
      <c r="AL296" t="str">
        <f>""</f>
        <v/>
      </c>
      <c r="AM296">
        <v>0</v>
      </c>
      <c r="AN296" t="str">
        <f>""</f>
        <v/>
      </c>
      <c r="AO296">
        <v>0</v>
      </c>
      <c r="AP296" t="str">
        <f>""</f>
        <v/>
      </c>
      <c r="AQ296">
        <v>0</v>
      </c>
      <c r="AR296" t="str">
        <f>""</f>
        <v/>
      </c>
      <c r="AS296" t="s">
        <v>56</v>
      </c>
      <c r="AT296" t="s">
        <v>57</v>
      </c>
      <c r="AU296">
        <v>0</v>
      </c>
      <c r="AV296" t="str">
        <f>""</f>
        <v/>
      </c>
      <c r="AW296">
        <v>2016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</row>
    <row r="297" spans="1:55" x14ac:dyDescent="0.2">
      <c r="A297">
        <v>1711000740</v>
      </c>
      <c r="B297" t="s">
        <v>371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 s="4">
        <f>COUNTIF(גיליון2!A:A,'2016'!A297)</f>
        <v>1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140</v>
      </c>
      <c r="X297" t="s">
        <v>77</v>
      </c>
      <c r="Y297">
        <v>0</v>
      </c>
      <c r="Z297" t="str">
        <f>""</f>
        <v/>
      </c>
      <c r="AA297">
        <v>0</v>
      </c>
      <c r="AB297" t="str">
        <f>""</f>
        <v/>
      </c>
      <c r="AC297">
        <v>0</v>
      </c>
      <c r="AD297" t="str">
        <f>""</f>
        <v/>
      </c>
      <c r="AE297">
        <v>0</v>
      </c>
      <c r="AF297" t="str">
        <f>""</f>
        <v/>
      </c>
      <c r="AG297">
        <v>0</v>
      </c>
      <c r="AH297" t="str">
        <f>""</f>
        <v/>
      </c>
      <c r="AI297">
        <v>0</v>
      </c>
      <c r="AJ297" t="str">
        <f>""</f>
        <v/>
      </c>
      <c r="AK297">
        <v>0</v>
      </c>
      <c r="AL297" t="str">
        <f>""</f>
        <v/>
      </c>
      <c r="AM297">
        <v>0</v>
      </c>
      <c r="AN297" t="str">
        <f>""</f>
        <v/>
      </c>
      <c r="AO297">
        <v>0</v>
      </c>
      <c r="AP297" t="str">
        <f>""</f>
        <v/>
      </c>
      <c r="AQ297">
        <v>0</v>
      </c>
      <c r="AR297" t="str">
        <f>""</f>
        <v/>
      </c>
      <c r="AS297" t="s">
        <v>56</v>
      </c>
      <c r="AT297" t="s">
        <v>57</v>
      </c>
      <c r="AU297">
        <v>0</v>
      </c>
      <c r="AV297" t="str">
        <f>""</f>
        <v/>
      </c>
      <c r="AW297">
        <v>2016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</row>
    <row r="298" spans="1:55" x14ac:dyDescent="0.2">
      <c r="A298">
        <v>1711000780</v>
      </c>
      <c r="B298" t="s">
        <v>372</v>
      </c>
      <c r="C298" s="2">
        <v>7498</v>
      </c>
      <c r="D298">
        <v>0</v>
      </c>
      <c r="E298">
        <v>0</v>
      </c>
      <c r="F298">
        <v>0</v>
      </c>
      <c r="G298" s="1">
        <v>7498</v>
      </c>
      <c r="H298">
        <v>0</v>
      </c>
      <c r="I298" s="2">
        <v>45000</v>
      </c>
      <c r="J298" s="4">
        <f>COUNTIF(גיליון2!A:A,'2016'!A298)</f>
        <v>1</v>
      </c>
      <c r="K298">
        <v>0</v>
      </c>
      <c r="L298">
        <v>0</v>
      </c>
      <c r="M298">
        <v>0</v>
      </c>
      <c r="N298" s="1">
        <v>45000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140</v>
      </c>
      <c r="X298" t="s">
        <v>77</v>
      </c>
      <c r="Y298">
        <v>0</v>
      </c>
      <c r="Z298" t="str">
        <f>""</f>
        <v/>
      </c>
      <c r="AA298">
        <v>0</v>
      </c>
      <c r="AB298" t="str">
        <f>""</f>
        <v/>
      </c>
      <c r="AC298">
        <v>0</v>
      </c>
      <c r="AD298" t="str">
        <f>""</f>
        <v/>
      </c>
      <c r="AE298">
        <v>0</v>
      </c>
      <c r="AF298" t="str">
        <f>""</f>
        <v/>
      </c>
      <c r="AG298">
        <v>0</v>
      </c>
      <c r="AH298" t="str">
        <f>""</f>
        <v/>
      </c>
      <c r="AI298">
        <v>0</v>
      </c>
      <c r="AJ298" t="str">
        <f>""</f>
        <v/>
      </c>
      <c r="AK298">
        <v>0</v>
      </c>
      <c r="AL298" t="str">
        <f>""</f>
        <v/>
      </c>
      <c r="AM298">
        <v>0</v>
      </c>
      <c r="AN298" t="str">
        <f>""</f>
        <v/>
      </c>
      <c r="AO298">
        <v>0</v>
      </c>
      <c r="AP298" t="str">
        <f>""</f>
        <v/>
      </c>
      <c r="AQ298">
        <v>0</v>
      </c>
      <c r="AR298" t="str">
        <f>""</f>
        <v/>
      </c>
      <c r="AS298" t="s">
        <v>56</v>
      </c>
      <c r="AT298" t="s">
        <v>57</v>
      </c>
      <c r="AU298">
        <v>0</v>
      </c>
      <c r="AV298" t="str">
        <f>""</f>
        <v/>
      </c>
      <c r="AW298">
        <v>2016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</row>
    <row r="299" spans="1:55" x14ac:dyDescent="0.2">
      <c r="A299">
        <v>1712100530</v>
      </c>
      <c r="B299" t="s">
        <v>373</v>
      </c>
      <c r="C299" s="2">
        <v>10830</v>
      </c>
      <c r="D299" s="1">
        <v>3778</v>
      </c>
      <c r="E299">
        <v>0</v>
      </c>
      <c r="F299" s="1">
        <v>3778</v>
      </c>
      <c r="G299" s="1">
        <v>7052</v>
      </c>
      <c r="H299">
        <v>34.880000000000003</v>
      </c>
      <c r="I299" s="2">
        <v>65000</v>
      </c>
      <c r="J299" s="4">
        <f>COUNTIF(גיליון2!A:A,'2016'!A299)</f>
        <v>1</v>
      </c>
      <c r="K299" s="1">
        <v>3778</v>
      </c>
      <c r="L299">
        <v>0</v>
      </c>
      <c r="M299" s="1">
        <v>3778</v>
      </c>
      <c r="N299" s="1">
        <v>61222</v>
      </c>
      <c r="O299">
        <v>5.81</v>
      </c>
      <c r="P299">
        <v>0</v>
      </c>
      <c r="Q299">
        <v>0</v>
      </c>
      <c r="R299">
        <v>0</v>
      </c>
      <c r="S299">
        <v>0</v>
      </c>
      <c r="T299" s="1">
        <v>-3778</v>
      </c>
      <c r="U299">
        <v>0</v>
      </c>
      <c r="V299" s="1">
        <v>-3778</v>
      </c>
      <c r="W299">
        <v>140</v>
      </c>
      <c r="X299" t="s">
        <v>77</v>
      </c>
      <c r="Y299">
        <v>0</v>
      </c>
      <c r="Z299" t="str">
        <f>""</f>
        <v/>
      </c>
      <c r="AA299">
        <v>0</v>
      </c>
      <c r="AB299" t="str">
        <f>""</f>
        <v/>
      </c>
      <c r="AC299">
        <v>0</v>
      </c>
      <c r="AD299" t="str">
        <f>""</f>
        <v/>
      </c>
      <c r="AE299">
        <v>0</v>
      </c>
      <c r="AF299" t="str">
        <f>""</f>
        <v/>
      </c>
      <c r="AG299">
        <v>0</v>
      </c>
      <c r="AH299" t="str">
        <f>""</f>
        <v/>
      </c>
      <c r="AI299">
        <v>0</v>
      </c>
      <c r="AJ299" t="str">
        <f>""</f>
        <v/>
      </c>
      <c r="AK299">
        <v>0</v>
      </c>
      <c r="AL299" t="str">
        <f>""</f>
        <v/>
      </c>
      <c r="AM299">
        <v>0</v>
      </c>
      <c r="AN299" t="str">
        <f>""</f>
        <v/>
      </c>
      <c r="AO299">
        <v>0</v>
      </c>
      <c r="AP299" t="str">
        <f>""</f>
        <v/>
      </c>
      <c r="AQ299">
        <v>0</v>
      </c>
      <c r="AR299" t="str">
        <f>""</f>
        <v/>
      </c>
      <c r="AS299" t="s">
        <v>56</v>
      </c>
      <c r="AT299" t="s">
        <v>57</v>
      </c>
      <c r="AU299">
        <v>0</v>
      </c>
      <c r="AV299" t="str">
        <f>""</f>
        <v/>
      </c>
      <c r="AW299">
        <v>2016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</row>
    <row r="300" spans="1:55" x14ac:dyDescent="0.2">
      <c r="A300">
        <v>1712100731</v>
      </c>
      <c r="B300" t="s">
        <v>374</v>
      </c>
      <c r="C300" s="2">
        <v>8830</v>
      </c>
      <c r="D300">
        <v>0</v>
      </c>
      <c r="E300">
        <v>0</v>
      </c>
      <c r="F300">
        <v>0</v>
      </c>
      <c r="G300" s="1">
        <v>8830</v>
      </c>
      <c r="H300">
        <v>0</v>
      </c>
      <c r="I300" s="2">
        <v>53000</v>
      </c>
      <c r="J300" s="4">
        <f>COUNTIF(גיליון2!A:A,'2016'!A300)</f>
        <v>1</v>
      </c>
      <c r="K300">
        <v>0</v>
      </c>
      <c r="L300">
        <v>0</v>
      </c>
      <c r="M300">
        <v>0</v>
      </c>
      <c r="N300" s="1">
        <v>53000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140</v>
      </c>
      <c r="X300" t="s">
        <v>77</v>
      </c>
      <c r="Y300">
        <v>0</v>
      </c>
      <c r="Z300" t="str">
        <f>""</f>
        <v/>
      </c>
      <c r="AA300">
        <v>0</v>
      </c>
      <c r="AB300" t="str">
        <f>""</f>
        <v/>
      </c>
      <c r="AC300">
        <v>0</v>
      </c>
      <c r="AD300" t="str">
        <f>""</f>
        <v/>
      </c>
      <c r="AE300">
        <v>0</v>
      </c>
      <c r="AF300" t="str">
        <f>""</f>
        <v/>
      </c>
      <c r="AG300">
        <v>0</v>
      </c>
      <c r="AH300" t="str">
        <f>""</f>
        <v/>
      </c>
      <c r="AI300">
        <v>0</v>
      </c>
      <c r="AJ300" t="str">
        <f>""</f>
        <v/>
      </c>
      <c r="AK300">
        <v>0</v>
      </c>
      <c r="AL300" t="str">
        <f>""</f>
        <v/>
      </c>
      <c r="AM300">
        <v>0</v>
      </c>
      <c r="AN300" t="str">
        <f>""</f>
        <v/>
      </c>
      <c r="AO300">
        <v>0</v>
      </c>
      <c r="AP300" t="str">
        <f>""</f>
        <v/>
      </c>
      <c r="AQ300">
        <v>0</v>
      </c>
      <c r="AR300" t="str">
        <f>""</f>
        <v/>
      </c>
      <c r="AS300" t="s">
        <v>56</v>
      </c>
      <c r="AT300" t="s">
        <v>57</v>
      </c>
      <c r="AU300">
        <v>0</v>
      </c>
      <c r="AV300" t="str">
        <f>""</f>
        <v/>
      </c>
      <c r="AW300">
        <v>2016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</row>
    <row r="301" spans="1:55" x14ac:dyDescent="0.2">
      <c r="A301">
        <v>1712100750</v>
      </c>
      <c r="B301" t="s">
        <v>375</v>
      </c>
      <c r="C301" s="2">
        <v>136612</v>
      </c>
      <c r="D301">
        <v>0</v>
      </c>
      <c r="E301" s="1">
        <v>1170</v>
      </c>
      <c r="F301" s="1">
        <v>1170</v>
      </c>
      <c r="G301" s="1">
        <v>135442</v>
      </c>
      <c r="H301">
        <v>0.85</v>
      </c>
      <c r="I301" s="2">
        <v>820000</v>
      </c>
      <c r="J301" s="4">
        <f>COUNTIF(גיליון2!A:A,'2016'!A301)</f>
        <v>1</v>
      </c>
      <c r="K301">
        <v>0</v>
      </c>
      <c r="L301" s="1">
        <v>1170</v>
      </c>
      <c r="M301" s="1">
        <v>1170</v>
      </c>
      <c r="N301" s="1">
        <v>818830</v>
      </c>
      <c r="O301">
        <v>0.14000000000000001</v>
      </c>
      <c r="P301">
        <v>0</v>
      </c>
      <c r="Q301">
        <v>0</v>
      </c>
      <c r="R301">
        <v>0</v>
      </c>
      <c r="S301">
        <v>0</v>
      </c>
      <c r="T301" s="1">
        <v>-1170</v>
      </c>
      <c r="U301">
        <v>0</v>
      </c>
      <c r="V301" s="1">
        <v>-1170</v>
      </c>
      <c r="W301">
        <v>140</v>
      </c>
      <c r="X301" t="s">
        <v>77</v>
      </c>
      <c r="Y301">
        <v>0</v>
      </c>
      <c r="Z301" t="str">
        <f>""</f>
        <v/>
      </c>
      <c r="AA301">
        <v>0</v>
      </c>
      <c r="AB301" t="str">
        <f>""</f>
        <v/>
      </c>
      <c r="AC301">
        <v>0</v>
      </c>
      <c r="AD301" t="str">
        <f>""</f>
        <v/>
      </c>
      <c r="AE301">
        <v>0</v>
      </c>
      <c r="AF301" t="str">
        <f>""</f>
        <v/>
      </c>
      <c r="AG301">
        <v>0</v>
      </c>
      <c r="AH301" t="str">
        <f>""</f>
        <v/>
      </c>
      <c r="AI301">
        <v>0</v>
      </c>
      <c r="AJ301" t="str">
        <f>""</f>
        <v/>
      </c>
      <c r="AK301">
        <v>0</v>
      </c>
      <c r="AL301" t="str">
        <f>""</f>
        <v/>
      </c>
      <c r="AM301">
        <v>0</v>
      </c>
      <c r="AN301" t="str">
        <f>""</f>
        <v/>
      </c>
      <c r="AO301">
        <v>0</v>
      </c>
      <c r="AP301" t="str">
        <f>""</f>
        <v/>
      </c>
      <c r="AQ301">
        <v>0</v>
      </c>
      <c r="AR301" t="str">
        <f>""</f>
        <v/>
      </c>
      <c r="AS301" t="s">
        <v>56</v>
      </c>
      <c r="AT301" t="s">
        <v>57</v>
      </c>
      <c r="AU301">
        <v>0</v>
      </c>
      <c r="AV301" t="str">
        <f>""</f>
        <v/>
      </c>
      <c r="AW301">
        <v>2016</v>
      </c>
      <c r="AX301">
        <v>0</v>
      </c>
      <c r="AY301">
        <v>0</v>
      </c>
      <c r="AZ301">
        <v>1170</v>
      </c>
      <c r="BA301">
        <v>0</v>
      </c>
      <c r="BB301">
        <v>0</v>
      </c>
      <c r="BC301">
        <v>0</v>
      </c>
    </row>
    <row r="302" spans="1:55" x14ac:dyDescent="0.2">
      <c r="A302">
        <v>1712200750</v>
      </c>
      <c r="B302" t="s">
        <v>376</v>
      </c>
      <c r="C302" s="2">
        <v>91630</v>
      </c>
      <c r="D302">
        <v>0</v>
      </c>
      <c r="E302" s="1">
        <v>107686.39999999999</v>
      </c>
      <c r="F302" s="1">
        <v>107686.39999999999</v>
      </c>
      <c r="G302" s="1">
        <v>-16056.4</v>
      </c>
      <c r="H302">
        <v>117.52</v>
      </c>
      <c r="I302" s="2">
        <v>550000</v>
      </c>
      <c r="J302" s="4">
        <f>COUNTIF(גיליון2!A:A,'2016'!A302)</f>
        <v>1</v>
      </c>
      <c r="K302">
        <v>0</v>
      </c>
      <c r="L302" s="1">
        <v>107686.39999999999</v>
      </c>
      <c r="M302" s="1">
        <v>107686.39999999999</v>
      </c>
      <c r="N302" s="1">
        <v>442313.6</v>
      </c>
      <c r="O302">
        <v>19.57</v>
      </c>
      <c r="P302">
        <v>0</v>
      </c>
      <c r="Q302">
        <v>0</v>
      </c>
      <c r="R302">
        <v>0</v>
      </c>
      <c r="S302">
        <v>0</v>
      </c>
      <c r="T302" s="1">
        <v>-107686.39999999999</v>
      </c>
      <c r="U302">
        <v>0</v>
      </c>
      <c r="V302" s="1">
        <v>-107686.39999999999</v>
      </c>
      <c r="W302">
        <v>0</v>
      </c>
      <c r="X302" t="str">
        <f>""</f>
        <v/>
      </c>
      <c r="Y302">
        <v>0</v>
      </c>
      <c r="Z302" t="str">
        <f>""</f>
        <v/>
      </c>
      <c r="AA302">
        <v>0</v>
      </c>
      <c r="AB302" t="str">
        <f>""</f>
        <v/>
      </c>
      <c r="AC302">
        <v>0</v>
      </c>
      <c r="AD302" t="str">
        <f>""</f>
        <v/>
      </c>
      <c r="AE302">
        <v>0</v>
      </c>
      <c r="AF302" t="str">
        <f>""</f>
        <v/>
      </c>
      <c r="AG302">
        <v>0</v>
      </c>
      <c r="AH302" t="str">
        <f>""</f>
        <v/>
      </c>
      <c r="AI302">
        <v>0</v>
      </c>
      <c r="AJ302" t="str">
        <f>""</f>
        <v/>
      </c>
      <c r="AK302">
        <v>0</v>
      </c>
      <c r="AL302" t="str">
        <f>""</f>
        <v/>
      </c>
      <c r="AM302">
        <v>0</v>
      </c>
      <c r="AN302" t="str">
        <f>""</f>
        <v/>
      </c>
      <c r="AO302">
        <v>0</v>
      </c>
      <c r="AP302" t="str">
        <f>""</f>
        <v/>
      </c>
      <c r="AQ302">
        <v>0</v>
      </c>
      <c r="AR302" t="str">
        <f>""</f>
        <v/>
      </c>
      <c r="AS302" t="s">
        <v>56</v>
      </c>
      <c r="AT302" t="s">
        <v>57</v>
      </c>
      <c r="AU302">
        <v>0</v>
      </c>
      <c r="AV302" t="str">
        <f>""</f>
        <v/>
      </c>
      <c r="AW302">
        <v>2016</v>
      </c>
      <c r="AX302">
        <v>0</v>
      </c>
      <c r="AY302">
        <v>0</v>
      </c>
      <c r="AZ302">
        <v>107686</v>
      </c>
      <c r="BA302">
        <v>0</v>
      </c>
      <c r="BB302">
        <v>0</v>
      </c>
      <c r="BC302">
        <v>0</v>
      </c>
    </row>
    <row r="303" spans="1:55" x14ac:dyDescent="0.2">
      <c r="A303">
        <v>1712300750</v>
      </c>
      <c r="B303" t="s">
        <v>377</v>
      </c>
      <c r="C303" s="2">
        <v>1349460</v>
      </c>
      <c r="D303">
        <v>0</v>
      </c>
      <c r="E303">
        <v>0</v>
      </c>
      <c r="F303">
        <v>0</v>
      </c>
      <c r="G303" s="1">
        <v>1349460</v>
      </c>
      <c r="H303">
        <v>0</v>
      </c>
      <c r="I303" s="2">
        <v>8100000</v>
      </c>
      <c r="J303" s="4">
        <f>COUNTIF(גיליון2!A:A,'2016'!A303)</f>
        <v>1</v>
      </c>
      <c r="K303">
        <v>0</v>
      </c>
      <c r="L303">
        <v>0</v>
      </c>
      <c r="M303">
        <v>0</v>
      </c>
      <c r="N303" s="1">
        <v>8100000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140</v>
      </c>
      <c r="X303" t="s">
        <v>77</v>
      </c>
      <c r="Y303">
        <v>0</v>
      </c>
      <c r="Z303" t="str">
        <f>""</f>
        <v/>
      </c>
      <c r="AA303">
        <v>0</v>
      </c>
      <c r="AB303" t="str">
        <f>""</f>
        <v/>
      </c>
      <c r="AC303">
        <v>0</v>
      </c>
      <c r="AD303" t="str">
        <f>""</f>
        <v/>
      </c>
      <c r="AE303">
        <v>0</v>
      </c>
      <c r="AF303" t="str">
        <f>""</f>
        <v/>
      </c>
      <c r="AG303">
        <v>0</v>
      </c>
      <c r="AH303" t="str">
        <f>""</f>
        <v/>
      </c>
      <c r="AI303">
        <v>0</v>
      </c>
      <c r="AJ303" t="str">
        <f>""</f>
        <v/>
      </c>
      <c r="AK303">
        <v>0</v>
      </c>
      <c r="AL303" t="str">
        <f>""</f>
        <v/>
      </c>
      <c r="AM303">
        <v>0</v>
      </c>
      <c r="AN303" t="str">
        <f>""</f>
        <v/>
      </c>
      <c r="AO303">
        <v>0</v>
      </c>
      <c r="AP303" t="str">
        <f>""</f>
        <v/>
      </c>
      <c r="AQ303">
        <v>0</v>
      </c>
      <c r="AR303" t="str">
        <f>""</f>
        <v/>
      </c>
      <c r="AS303" t="s">
        <v>56</v>
      </c>
      <c r="AT303" t="s">
        <v>57</v>
      </c>
      <c r="AU303">
        <v>0</v>
      </c>
      <c r="AV303" t="str">
        <f>""</f>
        <v/>
      </c>
      <c r="AW303">
        <v>2016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</row>
    <row r="304" spans="1:55" x14ac:dyDescent="0.2">
      <c r="A304">
        <v>1712300930</v>
      </c>
      <c r="B304" t="s">
        <v>378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 s="4">
        <f>COUNTIF(גיליון2!A:A,'2016'!A304)</f>
        <v>1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 t="str">
        <f>""</f>
        <v/>
      </c>
      <c r="Y304">
        <v>0</v>
      </c>
      <c r="Z304" t="str">
        <f>""</f>
        <v/>
      </c>
      <c r="AA304">
        <v>0</v>
      </c>
      <c r="AB304" t="str">
        <f>""</f>
        <v/>
      </c>
      <c r="AC304">
        <v>0</v>
      </c>
      <c r="AD304" t="str">
        <f>""</f>
        <v/>
      </c>
      <c r="AE304">
        <v>0</v>
      </c>
      <c r="AF304" t="str">
        <f>""</f>
        <v/>
      </c>
      <c r="AG304">
        <v>0</v>
      </c>
      <c r="AH304" t="str">
        <f>""</f>
        <v/>
      </c>
      <c r="AI304">
        <v>0</v>
      </c>
      <c r="AJ304" t="str">
        <f>""</f>
        <v/>
      </c>
      <c r="AK304">
        <v>0</v>
      </c>
      <c r="AL304" t="str">
        <f>""</f>
        <v/>
      </c>
      <c r="AM304">
        <v>0</v>
      </c>
      <c r="AN304" t="str">
        <f>""</f>
        <v/>
      </c>
      <c r="AO304">
        <v>0</v>
      </c>
      <c r="AP304" t="str">
        <f>""</f>
        <v/>
      </c>
      <c r="AQ304">
        <v>0</v>
      </c>
      <c r="AR304" t="str">
        <f>""</f>
        <v/>
      </c>
      <c r="AS304" t="s">
        <v>56</v>
      </c>
      <c r="AT304" t="s">
        <v>57</v>
      </c>
      <c r="AU304">
        <v>0</v>
      </c>
      <c r="AV304" t="str">
        <f>""</f>
        <v/>
      </c>
      <c r="AW304">
        <v>2016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</row>
    <row r="305" spans="1:55" x14ac:dyDescent="0.2">
      <c r="A305">
        <v>1713200110</v>
      </c>
      <c r="B305" t="s">
        <v>379</v>
      </c>
      <c r="C305" s="2">
        <v>112622</v>
      </c>
      <c r="D305" s="1">
        <v>56951.47</v>
      </c>
      <c r="E305">
        <v>0</v>
      </c>
      <c r="F305" s="1">
        <v>56951.47</v>
      </c>
      <c r="G305" s="1">
        <v>55670.53</v>
      </c>
      <c r="H305">
        <v>50.56</v>
      </c>
      <c r="I305" s="2">
        <v>676000</v>
      </c>
      <c r="J305" s="4">
        <f>COUNTIF(גיליון2!A:A,'2016'!A305)</f>
        <v>1</v>
      </c>
      <c r="K305" s="1">
        <v>56951.47</v>
      </c>
      <c r="L305">
        <v>0</v>
      </c>
      <c r="M305" s="1">
        <v>56951.47</v>
      </c>
      <c r="N305" s="1">
        <v>619048.53</v>
      </c>
      <c r="O305">
        <v>8.42</v>
      </c>
      <c r="P305">
        <v>0</v>
      </c>
      <c r="Q305">
        <v>0</v>
      </c>
      <c r="R305">
        <v>0</v>
      </c>
      <c r="S305">
        <v>0</v>
      </c>
      <c r="T305" s="1">
        <v>-56951.47</v>
      </c>
      <c r="U305">
        <v>0</v>
      </c>
      <c r="V305" s="1">
        <v>-56951.47</v>
      </c>
      <c r="W305">
        <v>140</v>
      </c>
      <c r="X305" t="s">
        <v>77</v>
      </c>
      <c r="Y305">
        <v>0</v>
      </c>
      <c r="Z305" t="str">
        <f>""</f>
        <v/>
      </c>
      <c r="AA305">
        <v>0</v>
      </c>
      <c r="AB305" t="str">
        <f>""</f>
        <v/>
      </c>
      <c r="AC305">
        <v>0</v>
      </c>
      <c r="AD305" t="str">
        <f>""</f>
        <v/>
      </c>
      <c r="AE305">
        <v>0</v>
      </c>
      <c r="AF305" t="str">
        <f>""</f>
        <v/>
      </c>
      <c r="AG305">
        <v>0</v>
      </c>
      <c r="AH305" t="str">
        <f>""</f>
        <v/>
      </c>
      <c r="AI305">
        <v>0</v>
      </c>
      <c r="AJ305" t="str">
        <f>""</f>
        <v/>
      </c>
      <c r="AK305">
        <v>0</v>
      </c>
      <c r="AL305" t="str">
        <f>""</f>
        <v/>
      </c>
      <c r="AM305">
        <v>0</v>
      </c>
      <c r="AN305" t="str">
        <f>""</f>
        <v/>
      </c>
      <c r="AO305">
        <v>0</v>
      </c>
      <c r="AP305" t="str">
        <f>""</f>
        <v/>
      </c>
      <c r="AQ305">
        <v>0</v>
      </c>
      <c r="AR305" t="str">
        <f>""</f>
        <v/>
      </c>
      <c r="AS305" t="s">
        <v>56</v>
      </c>
      <c r="AT305" t="s">
        <v>57</v>
      </c>
      <c r="AU305">
        <v>0</v>
      </c>
      <c r="AV305" t="str">
        <f>""</f>
        <v/>
      </c>
      <c r="AW305">
        <v>2016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</row>
    <row r="306" spans="1:55" x14ac:dyDescent="0.2">
      <c r="A306">
        <v>1713300110</v>
      </c>
      <c r="B306" t="s">
        <v>380</v>
      </c>
      <c r="C306" s="2">
        <v>68306</v>
      </c>
      <c r="D306" s="1">
        <v>23062.75</v>
      </c>
      <c r="E306">
        <v>0</v>
      </c>
      <c r="F306" s="1">
        <v>23062.75</v>
      </c>
      <c r="G306" s="1">
        <v>45243.25</v>
      </c>
      <c r="H306">
        <v>33.76</v>
      </c>
      <c r="I306" s="2">
        <v>410000</v>
      </c>
      <c r="J306" s="4">
        <f>COUNTIF(גיליון2!A:A,'2016'!A306)</f>
        <v>1</v>
      </c>
      <c r="K306" s="1">
        <v>23062.75</v>
      </c>
      <c r="L306">
        <v>0</v>
      </c>
      <c r="M306" s="1">
        <v>23062.75</v>
      </c>
      <c r="N306" s="1">
        <v>386937.25</v>
      </c>
      <c r="O306">
        <v>5.62</v>
      </c>
      <c r="P306">
        <v>0</v>
      </c>
      <c r="Q306">
        <v>0</v>
      </c>
      <c r="R306">
        <v>0</v>
      </c>
      <c r="S306">
        <v>0</v>
      </c>
      <c r="T306" s="1">
        <v>-23062.75</v>
      </c>
      <c r="U306">
        <v>0</v>
      </c>
      <c r="V306" s="1">
        <v>-23062.75</v>
      </c>
      <c r="W306">
        <v>0</v>
      </c>
      <c r="X306" t="str">
        <f>""</f>
        <v/>
      </c>
      <c r="Y306">
        <v>0</v>
      </c>
      <c r="Z306" t="str">
        <f>""</f>
        <v/>
      </c>
      <c r="AA306">
        <v>0</v>
      </c>
      <c r="AB306" t="str">
        <f>""</f>
        <v/>
      </c>
      <c r="AC306">
        <v>0</v>
      </c>
      <c r="AD306" t="str">
        <f>""</f>
        <v/>
      </c>
      <c r="AE306">
        <v>0</v>
      </c>
      <c r="AF306" t="str">
        <f>""</f>
        <v/>
      </c>
      <c r="AG306">
        <v>0</v>
      </c>
      <c r="AH306" t="str">
        <f>""</f>
        <v/>
      </c>
      <c r="AI306">
        <v>0</v>
      </c>
      <c r="AJ306" t="str">
        <f>""</f>
        <v/>
      </c>
      <c r="AK306">
        <v>0</v>
      </c>
      <c r="AL306" t="str">
        <f>""</f>
        <v/>
      </c>
      <c r="AM306">
        <v>0</v>
      </c>
      <c r="AN306" t="str">
        <f>""</f>
        <v/>
      </c>
      <c r="AO306">
        <v>0</v>
      </c>
      <c r="AP306" t="str">
        <f>""</f>
        <v/>
      </c>
      <c r="AQ306">
        <v>0</v>
      </c>
      <c r="AR306" t="str">
        <f>""</f>
        <v/>
      </c>
      <c r="AS306" t="s">
        <v>56</v>
      </c>
      <c r="AT306" t="s">
        <v>57</v>
      </c>
      <c r="AU306">
        <v>0</v>
      </c>
      <c r="AV306" t="str">
        <f>""</f>
        <v/>
      </c>
      <c r="AW306">
        <v>2016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</row>
    <row r="307" spans="1:55" x14ac:dyDescent="0.2">
      <c r="A307">
        <v>1713300780</v>
      </c>
      <c r="B307" t="s">
        <v>381</v>
      </c>
      <c r="C307">
        <v>666</v>
      </c>
      <c r="D307">
        <v>0</v>
      </c>
      <c r="E307">
        <v>0</v>
      </c>
      <c r="F307">
        <v>0</v>
      </c>
      <c r="G307">
        <v>666</v>
      </c>
      <c r="H307">
        <v>0</v>
      </c>
      <c r="I307" s="2">
        <v>4000</v>
      </c>
      <c r="J307" s="4">
        <f>COUNTIF(גיליון2!A:A,'2016'!A307)</f>
        <v>1</v>
      </c>
      <c r="K307">
        <v>0</v>
      </c>
      <c r="L307">
        <v>0</v>
      </c>
      <c r="M307">
        <v>0</v>
      </c>
      <c r="N307" s="1">
        <v>4000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 t="str">
        <f>""</f>
        <v/>
      </c>
      <c r="Y307">
        <v>0</v>
      </c>
      <c r="Z307" t="str">
        <f>""</f>
        <v/>
      </c>
      <c r="AA307">
        <v>0</v>
      </c>
      <c r="AB307" t="str">
        <f>""</f>
        <v/>
      </c>
      <c r="AC307">
        <v>0</v>
      </c>
      <c r="AD307" t="str">
        <f>""</f>
        <v/>
      </c>
      <c r="AE307">
        <v>0</v>
      </c>
      <c r="AF307" t="str">
        <f>""</f>
        <v/>
      </c>
      <c r="AG307">
        <v>0</v>
      </c>
      <c r="AH307" t="str">
        <f>""</f>
        <v/>
      </c>
      <c r="AI307">
        <v>0</v>
      </c>
      <c r="AJ307" t="str">
        <f>""</f>
        <v/>
      </c>
      <c r="AK307">
        <v>0</v>
      </c>
      <c r="AL307" t="str">
        <f>""</f>
        <v/>
      </c>
      <c r="AM307">
        <v>0</v>
      </c>
      <c r="AN307" t="str">
        <f>""</f>
        <v/>
      </c>
      <c r="AO307">
        <v>0</v>
      </c>
      <c r="AP307" t="str">
        <f>""</f>
        <v/>
      </c>
      <c r="AQ307">
        <v>0</v>
      </c>
      <c r="AR307" t="str">
        <f>""</f>
        <v/>
      </c>
      <c r="AS307" t="s">
        <v>56</v>
      </c>
      <c r="AT307" t="s">
        <v>57</v>
      </c>
      <c r="AU307">
        <v>0</v>
      </c>
      <c r="AV307" t="str">
        <f>""</f>
        <v/>
      </c>
      <c r="AW307">
        <v>2016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</row>
    <row r="308" spans="1:55" x14ac:dyDescent="0.2">
      <c r="A308">
        <v>1714200110</v>
      </c>
      <c r="B308" t="s">
        <v>382</v>
      </c>
      <c r="C308" s="2">
        <v>56144</v>
      </c>
      <c r="D308" s="1">
        <v>25854.58</v>
      </c>
      <c r="E308">
        <v>0</v>
      </c>
      <c r="F308" s="1">
        <v>25854.58</v>
      </c>
      <c r="G308" s="1">
        <v>30289.42</v>
      </c>
      <c r="H308">
        <v>46.05</v>
      </c>
      <c r="I308" s="2">
        <v>337000</v>
      </c>
      <c r="J308" s="4">
        <f>COUNTIF(גיליון2!A:A,'2016'!A308)</f>
        <v>1</v>
      </c>
      <c r="K308" s="1">
        <v>25854.58</v>
      </c>
      <c r="L308">
        <v>0</v>
      </c>
      <c r="M308" s="1">
        <v>25854.58</v>
      </c>
      <c r="N308" s="1">
        <v>311145.42</v>
      </c>
      <c r="O308">
        <v>7.67</v>
      </c>
      <c r="P308">
        <v>0</v>
      </c>
      <c r="Q308">
        <v>0</v>
      </c>
      <c r="R308">
        <v>0</v>
      </c>
      <c r="S308">
        <v>0</v>
      </c>
      <c r="T308" s="1">
        <v>-25854.58</v>
      </c>
      <c r="U308">
        <v>0</v>
      </c>
      <c r="V308" s="1">
        <v>-25854.58</v>
      </c>
      <c r="W308">
        <v>140</v>
      </c>
      <c r="X308" t="s">
        <v>77</v>
      </c>
      <c r="Y308">
        <v>0</v>
      </c>
      <c r="Z308" t="str">
        <f>""</f>
        <v/>
      </c>
      <c r="AA308">
        <v>0</v>
      </c>
      <c r="AB308" t="str">
        <f>""</f>
        <v/>
      </c>
      <c r="AC308">
        <v>0</v>
      </c>
      <c r="AD308" t="str">
        <f>""</f>
        <v/>
      </c>
      <c r="AE308">
        <v>0</v>
      </c>
      <c r="AF308" t="str">
        <f>""</f>
        <v/>
      </c>
      <c r="AG308">
        <v>0</v>
      </c>
      <c r="AH308" t="str">
        <f>""</f>
        <v/>
      </c>
      <c r="AI308">
        <v>0</v>
      </c>
      <c r="AJ308" t="str">
        <f>""</f>
        <v/>
      </c>
      <c r="AK308">
        <v>0</v>
      </c>
      <c r="AL308" t="str">
        <f>""</f>
        <v/>
      </c>
      <c r="AM308">
        <v>0</v>
      </c>
      <c r="AN308" t="str">
        <f>""</f>
        <v/>
      </c>
      <c r="AO308">
        <v>0</v>
      </c>
      <c r="AP308" t="str">
        <f>""</f>
        <v/>
      </c>
      <c r="AQ308">
        <v>0</v>
      </c>
      <c r="AR308" t="str">
        <f>""</f>
        <v/>
      </c>
      <c r="AS308" t="s">
        <v>56</v>
      </c>
      <c r="AT308" t="s">
        <v>57</v>
      </c>
      <c r="AU308">
        <v>0</v>
      </c>
      <c r="AV308" t="str">
        <f>""</f>
        <v/>
      </c>
      <c r="AW308">
        <v>2016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</row>
    <row r="309" spans="1:55" x14ac:dyDescent="0.2">
      <c r="A309">
        <v>1714200521</v>
      </c>
      <c r="B309" t="s">
        <v>383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 s="4">
        <f>COUNTIF(גיליון2!A:A,'2016'!A309)</f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140</v>
      </c>
      <c r="X309" t="s">
        <v>77</v>
      </c>
      <c r="Y309">
        <v>0</v>
      </c>
      <c r="Z309" t="str">
        <f>""</f>
        <v/>
      </c>
      <c r="AA309">
        <v>0</v>
      </c>
      <c r="AB309" t="str">
        <f>""</f>
        <v/>
      </c>
      <c r="AC309">
        <v>0</v>
      </c>
      <c r="AD309" t="str">
        <f>""</f>
        <v/>
      </c>
      <c r="AE309">
        <v>0</v>
      </c>
      <c r="AF309" t="str">
        <f>""</f>
        <v/>
      </c>
      <c r="AG309">
        <v>0</v>
      </c>
      <c r="AH309" t="str">
        <f>""</f>
        <v/>
      </c>
      <c r="AI309">
        <v>0</v>
      </c>
      <c r="AJ309" t="str">
        <f>""</f>
        <v/>
      </c>
      <c r="AK309">
        <v>0</v>
      </c>
      <c r="AL309" t="str">
        <f>""</f>
        <v/>
      </c>
      <c r="AM309">
        <v>0</v>
      </c>
      <c r="AN309" t="str">
        <f>""</f>
        <v/>
      </c>
      <c r="AO309">
        <v>0</v>
      </c>
      <c r="AP309" t="str">
        <f>""</f>
        <v/>
      </c>
      <c r="AQ309">
        <v>0</v>
      </c>
      <c r="AR309" t="str">
        <f>""</f>
        <v/>
      </c>
      <c r="AS309" t="s">
        <v>56</v>
      </c>
      <c r="AT309" t="s">
        <v>57</v>
      </c>
      <c r="AU309">
        <v>0</v>
      </c>
      <c r="AV309" t="str">
        <f>""</f>
        <v/>
      </c>
      <c r="AW309">
        <v>2016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</row>
    <row r="310" spans="1:55" x14ac:dyDescent="0.2">
      <c r="A310">
        <v>1714200780</v>
      </c>
      <c r="B310" t="s">
        <v>305</v>
      </c>
      <c r="C310" s="2">
        <v>2500</v>
      </c>
      <c r="D310" s="1">
        <v>1554</v>
      </c>
      <c r="E310">
        <v>0</v>
      </c>
      <c r="F310" s="1">
        <v>1554</v>
      </c>
      <c r="G310">
        <v>946</v>
      </c>
      <c r="H310">
        <v>62.16</v>
      </c>
      <c r="I310" s="2">
        <v>15000</v>
      </c>
      <c r="J310" s="4">
        <f>COUNTIF(גיליון2!A:A,'2016'!A310)</f>
        <v>1</v>
      </c>
      <c r="K310" s="1">
        <v>1554</v>
      </c>
      <c r="L310">
        <v>0</v>
      </c>
      <c r="M310" s="1">
        <v>1554</v>
      </c>
      <c r="N310" s="1">
        <v>13446</v>
      </c>
      <c r="O310">
        <v>10.36</v>
      </c>
      <c r="P310">
        <v>0</v>
      </c>
      <c r="Q310">
        <v>0</v>
      </c>
      <c r="R310">
        <v>0</v>
      </c>
      <c r="S310">
        <v>0</v>
      </c>
      <c r="T310" s="1">
        <v>-1554</v>
      </c>
      <c r="U310">
        <v>0</v>
      </c>
      <c r="V310" s="1">
        <v>-1554</v>
      </c>
      <c r="W310">
        <v>140</v>
      </c>
      <c r="X310" t="s">
        <v>77</v>
      </c>
      <c r="Y310">
        <v>0</v>
      </c>
      <c r="Z310" t="str">
        <f>""</f>
        <v/>
      </c>
      <c r="AA310">
        <v>0</v>
      </c>
      <c r="AB310" t="str">
        <f>""</f>
        <v/>
      </c>
      <c r="AC310">
        <v>0</v>
      </c>
      <c r="AD310" t="str">
        <f>""</f>
        <v/>
      </c>
      <c r="AE310">
        <v>0</v>
      </c>
      <c r="AF310" t="str">
        <f>""</f>
        <v/>
      </c>
      <c r="AG310">
        <v>0</v>
      </c>
      <c r="AH310" t="str">
        <f>""</f>
        <v/>
      </c>
      <c r="AI310">
        <v>0</v>
      </c>
      <c r="AJ310" t="str">
        <f>""</f>
        <v/>
      </c>
      <c r="AK310">
        <v>0</v>
      </c>
      <c r="AL310" t="str">
        <f>""</f>
        <v/>
      </c>
      <c r="AM310">
        <v>0</v>
      </c>
      <c r="AN310" t="str">
        <f>""</f>
        <v/>
      </c>
      <c r="AO310">
        <v>0</v>
      </c>
      <c r="AP310" t="str">
        <f>""</f>
        <v/>
      </c>
      <c r="AQ310">
        <v>0</v>
      </c>
      <c r="AR310" t="str">
        <f>""</f>
        <v/>
      </c>
      <c r="AS310" t="s">
        <v>56</v>
      </c>
      <c r="AT310" t="s">
        <v>57</v>
      </c>
      <c r="AU310">
        <v>0</v>
      </c>
      <c r="AV310" t="str">
        <f>""</f>
        <v/>
      </c>
      <c r="AW310">
        <v>2016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</row>
    <row r="311" spans="1:55" x14ac:dyDescent="0.2">
      <c r="A311">
        <v>1714201110</v>
      </c>
      <c r="B311" t="s">
        <v>384</v>
      </c>
      <c r="C311" s="2">
        <v>93296</v>
      </c>
      <c r="D311" s="1">
        <v>28745.34</v>
      </c>
      <c r="E311">
        <v>0</v>
      </c>
      <c r="F311" s="1">
        <v>28745.34</v>
      </c>
      <c r="G311" s="1">
        <v>64550.66</v>
      </c>
      <c r="H311">
        <v>30.81</v>
      </c>
      <c r="I311" s="2">
        <v>560000</v>
      </c>
      <c r="J311" s="4">
        <f>COUNTIF(גיליון2!A:A,'2016'!A311)</f>
        <v>1</v>
      </c>
      <c r="K311" s="1">
        <v>28745.34</v>
      </c>
      <c r="L311">
        <v>0</v>
      </c>
      <c r="M311" s="1">
        <v>28745.34</v>
      </c>
      <c r="N311" s="1">
        <v>531254.66</v>
      </c>
      <c r="O311">
        <v>5.13</v>
      </c>
      <c r="P311">
        <v>0</v>
      </c>
      <c r="Q311">
        <v>0</v>
      </c>
      <c r="R311">
        <v>0</v>
      </c>
      <c r="S311">
        <v>0</v>
      </c>
      <c r="T311" s="1">
        <v>-28745.34</v>
      </c>
      <c r="U311">
        <v>0</v>
      </c>
      <c r="V311" s="1">
        <v>-28745.34</v>
      </c>
      <c r="W311">
        <v>0</v>
      </c>
      <c r="X311" t="str">
        <f>""</f>
        <v/>
      </c>
      <c r="Y311">
        <v>0</v>
      </c>
      <c r="Z311" t="str">
        <f>""</f>
        <v/>
      </c>
      <c r="AA311">
        <v>0</v>
      </c>
      <c r="AB311" t="str">
        <f>""</f>
        <v/>
      </c>
      <c r="AC311">
        <v>0</v>
      </c>
      <c r="AD311" t="str">
        <f>""</f>
        <v/>
      </c>
      <c r="AE311">
        <v>0</v>
      </c>
      <c r="AF311" t="str">
        <f>""</f>
        <v/>
      </c>
      <c r="AG311">
        <v>0</v>
      </c>
      <c r="AH311" t="str">
        <f>""</f>
        <v/>
      </c>
      <c r="AI311">
        <v>0</v>
      </c>
      <c r="AJ311" t="str">
        <f>""</f>
        <v/>
      </c>
      <c r="AK311">
        <v>0</v>
      </c>
      <c r="AL311" t="str">
        <f>""</f>
        <v/>
      </c>
      <c r="AM311">
        <v>0</v>
      </c>
      <c r="AN311" t="str">
        <f>""</f>
        <v/>
      </c>
      <c r="AO311">
        <v>0</v>
      </c>
      <c r="AP311" t="str">
        <f>""</f>
        <v/>
      </c>
      <c r="AQ311">
        <v>0</v>
      </c>
      <c r="AR311" t="str">
        <f>""</f>
        <v/>
      </c>
      <c r="AS311" t="s">
        <v>56</v>
      </c>
      <c r="AT311" t="s">
        <v>57</v>
      </c>
      <c r="AU311">
        <v>0</v>
      </c>
      <c r="AV311" t="str">
        <f>""</f>
        <v/>
      </c>
      <c r="AW311">
        <v>2016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</row>
    <row r="312" spans="1:55" x14ac:dyDescent="0.2">
      <c r="A312">
        <v>1714202110</v>
      </c>
      <c r="B312" t="s">
        <v>385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 s="4">
        <f>COUNTIF(גיליון2!A:A,'2016'!A312)</f>
        <v>1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t="str">
        <f>""</f>
        <v/>
      </c>
      <c r="Y312">
        <v>0</v>
      </c>
      <c r="Z312" t="str">
        <f>""</f>
        <v/>
      </c>
      <c r="AA312">
        <v>0</v>
      </c>
      <c r="AB312" t="str">
        <f>""</f>
        <v/>
      </c>
      <c r="AC312">
        <v>0</v>
      </c>
      <c r="AD312" t="str">
        <f>""</f>
        <v/>
      </c>
      <c r="AE312">
        <v>0</v>
      </c>
      <c r="AF312" t="str">
        <f>""</f>
        <v/>
      </c>
      <c r="AG312">
        <v>0</v>
      </c>
      <c r="AH312" t="str">
        <f>""</f>
        <v/>
      </c>
      <c r="AI312">
        <v>0</v>
      </c>
      <c r="AJ312" t="str">
        <f>""</f>
        <v/>
      </c>
      <c r="AK312">
        <v>0</v>
      </c>
      <c r="AL312" t="str">
        <f>""</f>
        <v/>
      </c>
      <c r="AM312">
        <v>0</v>
      </c>
      <c r="AN312" t="str">
        <f>""</f>
        <v/>
      </c>
      <c r="AO312">
        <v>0</v>
      </c>
      <c r="AP312" t="str">
        <f>""</f>
        <v/>
      </c>
      <c r="AQ312">
        <v>0</v>
      </c>
      <c r="AR312" t="str">
        <f>""</f>
        <v/>
      </c>
      <c r="AS312" t="s">
        <v>56</v>
      </c>
      <c r="AT312" t="s">
        <v>57</v>
      </c>
      <c r="AU312">
        <v>0</v>
      </c>
      <c r="AV312" t="str">
        <f>""</f>
        <v/>
      </c>
      <c r="AW312">
        <v>2016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</row>
    <row r="313" spans="1:55" x14ac:dyDescent="0.2">
      <c r="A313">
        <v>1715300720</v>
      </c>
      <c r="B313" t="s">
        <v>386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 s="4">
        <f>COUNTIF(גיליון2!A:A,'2016'!A313)</f>
        <v>1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140</v>
      </c>
      <c r="X313" t="s">
        <v>77</v>
      </c>
      <c r="Y313">
        <v>0</v>
      </c>
      <c r="Z313" t="str">
        <f>""</f>
        <v/>
      </c>
      <c r="AA313">
        <v>0</v>
      </c>
      <c r="AB313" t="str">
        <f>""</f>
        <v/>
      </c>
      <c r="AC313">
        <v>0</v>
      </c>
      <c r="AD313" t="str">
        <f>""</f>
        <v/>
      </c>
      <c r="AE313">
        <v>0</v>
      </c>
      <c r="AF313" t="str">
        <f>""</f>
        <v/>
      </c>
      <c r="AG313">
        <v>0</v>
      </c>
      <c r="AH313" t="str">
        <f>""</f>
        <v/>
      </c>
      <c r="AI313">
        <v>0</v>
      </c>
      <c r="AJ313" t="str">
        <f>""</f>
        <v/>
      </c>
      <c r="AK313">
        <v>0</v>
      </c>
      <c r="AL313" t="str">
        <f>""</f>
        <v/>
      </c>
      <c r="AM313">
        <v>0</v>
      </c>
      <c r="AN313" t="str">
        <f>""</f>
        <v/>
      </c>
      <c r="AO313">
        <v>0</v>
      </c>
      <c r="AP313" t="str">
        <f>""</f>
        <v/>
      </c>
      <c r="AQ313">
        <v>0</v>
      </c>
      <c r="AR313" t="str">
        <f>""</f>
        <v/>
      </c>
      <c r="AS313" t="s">
        <v>56</v>
      </c>
      <c r="AT313" t="s">
        <v>57</v>
      </c>
      <c r="AU313">
        <v>0</v>
      </c>
      <c r="AV313" t="str">
        <f>""</f>
        <v/>
      </c>
      <c r="AW313">
        <v>2016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</row>
    <row r="314" spans="1:55" x14ac:dyDescent="0.2">
      <c r="A314">
        <v>1715300740</v>
      </c>
      <c r="B314" t="s">
        <v>387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 s="4">
        <f>COUNTIF(גיליון2!A:A,'2016'!A314)</f>
        <v>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140</v>
      </c>
      <c r="X314" t="s">
        <v>77</v>
      </c>
      <c r="Y314">
        <v>0</v>
      </c>
      <c r="Z314" t="str">
        <f>""</f>
        <v/>
      </c>
      <c r="AA314">
        <v>0</v>
      </c>
      <c r="AB314" t="str">
        <f>""</f>
        <v/>
      </c>
      <c r="AC314">
        <v>0</v>
      </c>
      <c r="AD314" t="str">
        <f>""</f>
        <v/>
      </c>
      <c r="AE314">
        <v>0</v>
      </c>
      <c r="AF314" t="str">
        <f>""</f>
        <v/>
      </c>
      <c r="AG314">
        <v>0</v>
      </c>
      <c r="AH314" t="str">
        <f>""</f>
        <v/>
      </c>
      <c r="AI314">
        <v>0</v>
      </c>
      <c r="AJ314" t="str">
        <f>""</f>
        <v/>
      </c>
      <c r="AK314">
        <v>0</v>
      </c>
      <c r="AL314" t="str">
        <f>""</f>
        <v/>
      </c>
      <c r="AM314">
        <v>0</v>
      </c>
      <c r="AN314" t="str">
        <f>""</f>
        <v/>
      </c>
      <c r="AO314">
        <v>0</v>
      </c>
      <c r="AP314" t="str">
        <f>""</f>
        <v/>
      </c>
      <c r="AQ314">
        <v>0</v>
      </c>
      <c r="AR314" t="str">
        <f>""</f>
        <v/>
      </c>
      <c r="AS314" t="s">
        <v>56</v>
      </c>
      <c r="AT314" t="s">
        <v>57</v>
      </c>
      <c r="AU314">
        <v>0</v>
      </c>
      <c r="AV314" t="str">
        <f>""</f>
        <v/>
      </c>
      <c r="AW314">
        <v>2016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</row>
    <row r="315" spans="1:55" x14ac:dyDescent="0.2">
      <c r="A315">
        <v>1715300750</v>
      </c>
      <c r="B315" t="s">
        <v>388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 s="4">
        <f>COUNTIF(גיליון2!A:A,'2016'!A315)</f>
        <v>1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140</v>
      </c>
      <c r="X315" t="s">
        <v>77</v>
      </c>
      <c r="Y315">
        <v>0</v>
      </c>
      <c r="Z315" t="str">
        <f>""</f>
        <v/>
      </c>
      <c r="AA315">
        <v>0</v>
      </c>
      <c r="AB315" t="str">
        <f>""</f>
        <v/>
      </c>
      <c r="AC315">
        <v>0</v>
      </c>
      <c r="AD315" t="str">
        <f>""</f>
        <v/>
      </c>
      <c r="AE315">
        <v>0</v>
      </c>
      <c r="AF315" t="str">
        <f>""</f>
        <v/>
      </c>
      <c r="AG315">
        <v>0</v>
      </c>
      <c r="AH315" t="str">
        <f>""</f>
        <v/>
      </c>
      <c r="AI315">
        <v>0</v>
      </c>
      <c r="AJ315" t="str">
        <f>""</f>
        <v/>
      </c>
      <c r="AK315">
        <v>0</v>
      </c>
      <c r="AL315" t="str">
        <f>""</f>
        <v/>
      </c>
      <c r="AM315">
        <v>0</v>
      </c>
      <c r="AN315" t="str">
        <f>""</f>
        <v/>
      </c>
      <c r="AO315">
        <v>0</v>
      </c>
      <c r="AP315" t="str">
        <f>""</f>
        <v/>
      </c>
      <c r="AQ315">
        <v>0</v>
      </c>
      <c r="AR315" t="str">
        <f>""</f>
        <v/>
      </c>
      <c r="AS315" t="s">
        <v>56</v>
      </c>
      <c r="AT315" t="s">
        <v>57</v>
      </c>
      <c r="AU315">
        <v>0</v>
      </c>
      <c r="AV315" t="str">
        <f>""</f>
        <v/>
      </c>
      <c r="AW315">
        <v>2016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</row>
    <row r="316" spans="1:55" x14ac:dyDescent="0.2">
      <c r="A316">
        <v>1721000110</v>
      </c>
      <c r="B316" t="s">
        <v>389</v>
      </c>
      <c r="C316" s="2">
        <v>32488</v>
      </c>
      <c r="D316" s="1">
        <v>10759.5</v>
      </c>
      <c r="E316">
        <v>0</v>
      </c>
      <c r="F316" s="1">
        <v>10759.5</v>
      </c>
      <c r="G316" s="1">
        <v>21728.5</v>
      </c>
      <c r="H316">
        <v>33.11</v>
      </c>
      <c r="I316" s="2">
        <v>195000</v>
      </c>
      <c r="J316" s="4">
        <f>COUNTIF(גיליון2!A:A,'2016'!A316)</f>
        <v>1</v>
      </c>
      <c r="K316" s="1">
        <v>10759.5</v>
      </c>
      <c r="L316">
        <v>0</v>
      </c>
      <c r="M316" s="1">
        <v>10759.5</v>
      </c>
      <c r="N316" s="1">
        <v>184240.5</v>
      </c>
      <c r="O316">
        <v>5.51</v>
      </c>
      <c r="P316">
        <v>0</v>
      </c>
      <c r="Q316">
        <v>0</v>
      </c>
      <c r="R316">
        <v>0</v>
      </c>
      <c r="S316">
        <v>0</v>
      </c>
      <c r="T316" s="1">
        <v>-10759.5</v>
      </c>
      <c r="U316">
        <v>0</v>
      </c>
      <c r="V316" s="1">
        <v>-10759.5</v>
      </c>
      <c r="W316">
        <v>0</v>
      </c>
      <c r="X316" t="str">
        <f>""</f>
        <v/>
      </c>
      <c r="Y316">
        <v>0</v>
      </c>
      <c r="Z316" t="str">
        <f>""</f>
        <v/>
      </c>
      <c r="AA316">
        <v>0</v>
      </c>
      <c r="AB316" t="str">
        <f>""</f>
        <v/>
      </c>
      <c r="AC316">
        <v>0</v>
      </c>
      <c r="AD316" t="str">
        <f>""</f>
        <v/>
      </c>
      <c r="AE316">
        <v>0</v>
      </c>
      <c r="AF316" t="str">
        <f>""</f>
        <v/>
      </c>
      <c r="AG316">
        <v>0</v>
      </c>
      <c r="AH316" t="str">
        <f>""</f>
        <v/>
      </c>
      <c r="AI316">
        <v>0</v>
      </c>
      <c r="AJ316" t="str">
        <f>""</f>
        <v/>
      </c>
      <c r="AK316">
        <v>0</v>
      </c>
      <c r="AL316" t="str">
        <f>""</f>
        <v/>
      </c>
      <c r="AM316">
        <v>0</v>
      </c>
      <c r="AN316" t="str">
        <f>""</f>
        <v/>
      </c>
      <c r="AO316">
        <v>0</v>
      </c>
      <c r="AP316" t="str">
        <f>""</f>
        <v/>
      </c>
      <c r="AQ316">
        <v>0</v>
      </c>
      <c r="AR316" t="str">
        <f>""</f>
        <v/>
      </c>
      <c r="AS316" t="s">
        <v>56</v>
      </c>
      <c r="AT316" t="s">
        <v>57</v>
      </c>
      <c r="AU316">
        <v>0</v>
      </c>
      <c r="AV316" t="str">
        <f>""</f>
        <v/>
      </c>
      <c r="AW316">
        <v>2016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</row>
    <row r="317" spans="1:55" x14ac:dyDescent="0.2">
      <c r="A317">
        <v>1721000780</v>
      </c>
      <c r="B317" t="s">
        <v>390</v>
      </c>
      <c r="C317" s="2">
        <v>40650</v>
      </c>
      <c r="D317">
        <v>0</v>
      </c>
      <c r="E317">
        <v>750</v>
      </c>
      <c r="F317">
        <v>750</v>
      </c>
      <c r="G317" s="1">
        <v>39900</v>
      </c>
      <c r="H317">
        <v>1.84</v>
      </c>
      <c r="I317" s="2">
        <v>244000</v>
      </c>
      <c r="J317" s="4">
        <f>COUNTIF(גיליון2!A:A,'2016'!A317)</f>
        <v>1</v>
      </c>
      <c r="K317">
        <v>0</v>
      </c>
      <c r="L317">
        <v>750</v>
      </c>
      <c r="M317">
        <v>750</v>
      </c>
      <c r="N317" s="1">
        <v>243250</v>
      </c>
      <c r="O317">
        <v>0.3</v>
      </c>
      <c r="P317">
        <v>0</v>
      </c>
      <c r="Q317">
        <v>0</v>
      </c>
      <c r="R317">
        <v>0</v>
      </c>
      <c r="S317">
        <v>0</v>
      </c>
      <c r="T317">
        <v>-750</v>
      </c>
      <c r="U317">
        <v>0</v>
      </c>
      <c r="V317">
        <v>-750</v>
      </c>
      <c r="W317">
        <v>0</v>
      </c>
      <c r="X317" t="str">
        <f>""</f>
        <v/>
      </c>
      <c r="Y317">
        <v>0</v>
      </c>
      <c r="Z317" t="str">
        <f>""</f>
        <v/>
      </c>
      <c r="AA317">
        <v>0</v>
      </c>
      <c r="AB317" t="str">
        <f>""</f>
        <v/>
      </c>
      <c r="AC317">
        <v>0</v>
      </c>
      <c r="AD317" t="str">
        <f>""</f>
        <v/>
      </c>
      <c r="AE317">
        <v>0</v>
      </c>
      <c r="AF317" t="str">
        <f>""</f>
        <v/>
      </c>
      <c r="AG317">
        <v>0</v>
      </c>
      <c r="AH317" t="str">
        <f>""</f>
        <v/>
      </c>
      <c r="AI317">
        <v>0</v>
      </c>
      <c r="AJ317" t="str">
        <f>""</f>
        <v/>
      </c>
      <c r="AK317">
        <v>0</v>
      </c>
      <c r="AL317" t="str">
        <f>""</f>
        <v/>
      </c>
      <c r="AM317">
        <v>0</v>
      </c>
      <c r="AN317" t="str">
        <f>""</f>
        <v/>
      </c>
      <c r="AO317">
        <v>0</v>
      </c>
      <c r="AP317" t="str">
        <f>""</f>
        <v/>
      </c>
      <c r="AQ317">
        <v>0</v>
      </c>
      <c r="AR317" t="str">
        <f>""</f>
        <v/>
      </c>
      <c r="AS317" t="s">
        <v>56</v>
      </c>
      <c r="AT317" t="s">
        <v>57</v>
      </c>
      <c r="AU317">
        <v>0</v>
      </c>
      <c r="AV317" t="str">
        <f>""</f>
        <v/>
      </c>
      <c r="AW317">
        <v>2016</v>
      </c>
      <c r="AX317">
        <v>0</v>
      </c>
      <c r="AY317">
        <v>0</v>
      </c>
      <c r="AZ317">
        <v>750</v>
      </c>
      <c r="BA317">
        <v>0</v>
      </c>
      <c r="BB317">
        <v>0</v>
      </c>
      <c r="BC317">
        <v>0</v>
      </c>
    </row>
    <row r="318" spans="1:55" x14ac:dyDescent="0.2">
      <c r="A318">
        <v>1721001110</v>
      </c>
      <c r="B318" t="s">
        <v>391</v>
      </c>
      <c r="C318" s="2">
        <v>62642</v>
      </c>
      <c r="D318" s="1">
        <v>23847.86</v>
      </c>
      <c r="E318">
        <v>0</v>
      </c>
      <c r="F318" s="1">
        <v>23847.86</v>
      </c>
      <c r="G318" s="1">
        <v>38794.14</v>
      </c>
      <c r="H318">
        <v>38.07</v>
      </c>
      <c r="I318" s="2">
        <v>376000</v>
      </c>
      <c r="J318" s="4">
        <f>COUNTIF(גיליון2!A:A,'2016'!A318)</f>
        <v>1</v>
      </c>
      <c r="K318" s="1">
        <v>23847.86</v>
      </c>
      <c r="L318">
        <v>0</v>
      </c>
      <c r="M318" s="1">
        <v>23847.86</v>
      </c>
      <c r="N318" s="1">
        <v>352152.14</v>
      </c>
      <c r="O318">
        <v>6.34</v>
      </c>
      <c r="P318">
        <v>0</v>
      </c>
      <c r="Q318">
        <v>0</v>
      </c>
      <c r="R318">
        <v>0</v>
      </c>
      <c r="S318">
        <v>0</v>
      </c>
      <c r="T318" s="1">
        <v>-23847.86</v>
      </c>
      <c r="U318">
        <v>0</v>
      </c>
      <c r="V318" s="1">
        <v>-23847.86</v>
      </c>
      <c r="W318">
        <v>0</v>
      </c>
      <c r="X318" t="str">
        <f>""</f>
        <v/>
      </c>
      <c r="Y318">
        <v>0</v>
      </c>
      <c r="Z318" t="str">
        <f>""</f>
        <v/>
      </c>
      <c r="AA318">
        <v>0</v>
      </c>
      <c r="AB318" t="str">
        <f>""</f>
        <v/>
      </c>
      <c r="AC318">
        <v>0</v>
      </c>
      <c r="AD318" t="str">
        <f>""</f>
        <v/>
      </c>
      <c r="AE318">
        <v>0</v>
      </c>
      <c r="AF318" t="str">
        <f>""</f>
        <v/>
      </c>
      <c r="AG318">
        <v>0</v>
      </c>
      <c r="AH318" t="str">
        <f>""</f>
        <v/>
      </c>
      <c r="AI318">
        <v>0</v>
      </c>
      <c r="AJ318" t="str">
        <f>""</f>
        <v/>
      </c>
      <c r="AK318">
        <v>0</v>
      </c>
      <c r="AL318" t="str">
        <f>""</f>
        <v/>
      </c>
      <c r="AM318">
        <v>0</v>
      </c>
      <c r="AN318" t="str">
        <f>""</f>
        <v/>
      </c>
      <c r="AO318">
        <v>0</v>
      </c>
      <c r="AP318" t="str">
        <f>""</f>
        <v/>
      </c>
      <c r="AQ318">
        <v>0</v>
      </c>
      <c r="AR318" t="str">
        <f>""</f>
        <v/>
      </c>
      <c r="AS318" t="s">
        <v>56</v>
      </c>
      <c r="AT318" t="s">
        <v>57</v>
      </c>
      <c r="AU318">
        <v>0</v>
      </c>
      <c r="AV318" t="str">
        <f>""</f>
        <v/>
      </c>
      <c r="AW318">
        <v>2016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</row>
    <row r="319" spans="1:55" x14ac:dyDescent="0.2">
      <c r="A319">
        <v>1721002110</v>
      </c>
      <c r="B319" t="s">
        <v>392</v>
      </c>
      <c r="C319" s="2">
        <v>14494</v>
      </c>
      <c r="D319" s="1">
        <v>6593.39</v>
      </c>
      <c r="E319">
        <v>0</v>
      </c>
      <c r="F319" s="1">
        <v>6593.39</v>
      </c>
      <c r="G319" s="1">
        <v>7900.61</v>
      </c>
      <c r="H319">
        <v>45.49</v>
      </c>
      <c r="I319" s="2">
        <v>87000</v>
      </c>
      <c r="J319" s="4">
        <f>COUNTIF(גיליון2!A:A,'2016'!A319)</f>
        <v>1</v>
      </c>
      <c r="K319" s="1">
        <v>6593.39</v>
      </c>
      <c r="L319">
        <v>0</v>
      </c>
      <c r="M319" s="1">
        <v>6593.39</v>
      </c>
      <c r="N319" s="1">
        <v>80406.61</v>
      </c>
      <c r="O319">
        <v>7.57</v>
      </c>
      <c r="P319">
        <v>0</v>
      </c>
      <c r="Q319">
        <v>0</v>
      </c>
      <c r="R319">
        <v>0</v>
      </c>
      <c r="S319">
        <v>0</v>
      </c>
      <c r="T319" s="1">
        <v>-6593.39</v>
      </c>
      <c r="U319">
        <v>0</v>
      </c>
      <c r="V319" s="1">
        <v>-6593.39</v>
      </c>
      <c r="W319">
        <v>0</v>
      </c>
      <c r="X319" t="str">
        <f>""</f>
        <v/>
      </c>
      <c r="Y319">
        <v>0</v>
      </c>
      <c r="Z319" t="str">
        <f>""</f>
        <v/>
      </c>
      <c r="AA319">
        <v>0</v>
      </c>
      <c r="AB319" t="str">
        <f>""</f>
        <v/>
      </c>
      <c r="AC319">
        <v>0</v>
      </c>
      <c r="AD319" t="str">
        <f>""</f>
        <v/>
      </c>
      <c r="AE319">
        <v>0</v>
      </c>
      <c r="AF319" t="str">
        <f>""</f>
        <v/>
      </c>
      <c r="AG319">
        <v>0</v>
      </c>
      <c r="AH319" t="str">
        <f>""</f>
        <v/>
      </c>
      <c r="AI319">
        <v>0</v>
      </c>
      <c r="AJ319" t="str">
        <f>""</f>
        <v/>
      </c>
      <c r="AK319">
        <v>0</v>
      </c>
      <c r="AL319" t="str">
        <f>""</f>
        <v/>
      </c>
      <c r="AM319">
        <v>0</v>
      </c>
      <c r="AN319" t="str">
        <f>""</f>
        <v/>
      </c>
      <c r="AO319">
        <v>0</v>
      </c>
      <c r="AP319" t="str">
        <f>""</f>
        <v/>
      </c>
      <c r="AQ319">
        <v>0</v>
      </c>
      <c r="AR319" t="str">
        <f>""</f>
        <v/>
      </c>
      <c r="AS319" t="s">
        <v>56</v>
      </c>
      <c r="AT319" t="s">
        <v>57</v>
      </c>
      <c r="AU319">
        <v>0</v>
      </c>
      <c r="AV319" t="str">
        <f>""</f>
        <v/>
      </c>
      <c r="AW319">
        <v>2016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</row>
    <row r="320" spans="1:55" x14ac:dyDescent="0.2">
      <c r="A320">
        <v>1721002780</v>
      </c>
      <c r="B320" t="s">
        <v>393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 s="4">
        <f>COUNTIF(גיליון2!A:A,'2016'!A320)</f>
        <v>1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 t="str">
        <f>""</f>
        <v/>
      </c>
      <c r="Y320">
        <v>0</v>
      </c>
      <c r="Z320" t="str">
        <f>""</f>
        <v/>
      </c>
      <c r="AA320">
        <v>0</v>
      </c>
      <c r="AB320" t="str">
        <f>""</f>
        <v/>
      </c>
      <c r="AC320">
        <v>0</v>
      </c>
      <c r="AD320" t="str">
        <f>""</f>
        <v/>
      </c>
      <c r="AE320">
        <v>0</v>
      </c>
      <c r="AF320" t="str">
        <f>""</f>
        <v/>
      </c>
      <c r="AG320">
        <v>0</v>
      </c>
      <c r="AH320" t="str">
        <f>""</f>
        <v/>
      </c>
      <c r="AI320">
        <v>0</v>
      </c>
      <c r="AJ320" t="str">
        <f>""</f>
        <v/>
      </c>
      <c r="AK320">
        <v>0</v>
      </c>
      <c r="AL320" t="str">
        <f>""</f>
        <v/>
      </c>
      <c r="AM320">
        <v>0</v>
      </c>
      <c r="AN320" t="str">
        <f>""</f>
        <v/>
      </c>
      <c r="AO320">
        <v>0</v>
      </c>
      <c r="AP320" t="str">
        <f>""</f>
        <v/>
      </c>
      <c r="AQ320">
        <v>0</v>
      </c>
      <c r="AR320" t="str">
        <f>""</f>
        <v/>
      </c>
      <c r="AS320" t="s">
        <v>56</v>
      </c>
      <c r="AT320" t="s">
        <v>57</v>
      </c>
      <c r="AU320">
        <v>0</v>
      </c>
      <c r="AV320" t="str">
        <f>""</f>
        <v/>
      </c>
      <c r="AW320">
        <v>2016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</row>
    <row r="321" spans="1:55" x14ac:dyDescent="0.2">
      <c r="A321">
        <v>1722100110</v>
      </c>
      <c r="B321" t="s">
        <v>394</v>
      </c>
      <c r="C321" s="2">
        <v>20826</v>
      </c>
      <c r="D321">
        <v>0</v>
      </c>
      <c r="E321">
        <v>0</v>
      </c>
      <c r="F321">
        <v>0</v>
      </c>
      <c r="G321" s="1">
        <v>20826</v>
      </c>
      <c r="H321">
        <v>0</v>
      </c>
      <c r="I321" s="2">
        <v>125000</v>
      </c>
      <c r="J321" s="4">
        <f>COUNTIF(גיליון2!A:A,'2016'!A321)</f>
        <v>1</v>
      </c>
      <c r="K321">
        <v>0</v>
      </c>
      <c r="L321">
        <v>0</v>
      </c>
      <c r="M321">
        <v>0</v>
      </c>
      <c r="N321" s="1">
        <v>125000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 t="str">
        <f>""</f>
        <v/>
      </c>
      <c r="Y321">
        <v>0</v>
      </c>
      <c r="Z321" t="str">
        <f>""</f>
        <v/>
      </c>
      <c r="AA321">
        <v>0</v>
      </c>
      <c r="AB321" t="str">
        <f>""</f>
        <v/>
      </c>
      <c r="AC321">
        <v>0</v>
      </c>
      <c r="AD321" t="str">
        <f>""</f>
        <v/>
      </c>
      <c r="AE321">
        <v>0</v>
      </c>
      <c r="AF321" t="str">
        <f>""</f>
        <v/>
      </c>
      <c r="AG321">
        <v>0</v>
      </c>
      <c r="AH321" t="str">
        <f>""</f>
        <v/>
      </c>
      <c r="AI321">
        <v>0</v>
      </c>
      <c r="AJ321" t="str">
        <f>""</f>
        <v/>
      </c>
      <c r="AK321">
        <v>0</v>
      </c>
      <c r="AL321" t="str">
        <f>""</f>
        <v/>
      </c>
      <c r="AM321">
        <v>0</v>
      </c>
      <c r="AN321" t="str">
        <f>""</f>
        <v/>
      </c>
      <c r="AO321">
        <v>0</v>
      </c>
      <c r="AP321" t="str">
        <f>""</f>
        <v/>
      </c>
      <c r="AQ321">
        <v>0</v>
      </c>
      <c r="AR321" t="str">
        <f>""</f>
        <v/>
      </c>
      <c r="AS321" t="s">
        <v>56</v>
      </c>
      <c r="AT321" t="s">
        <v>57</v>
      </c>
      <c r="AU321">
        <v>0</v>
      </c>
      <c r="AV321" t="str">
        <f>""</f>
        <v/>
      </c>
      <c r="AW321">
        <v>2016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</row>
    <row r="322" spans="1:55" x14ac:dyDescent="0.2">
      <c r="A322">
        <v>1722100540</v>
      </c>
      <c r="B322" t="s">
        <v>329</v>
      </c>
      <c r="C322">
        <v>334</v>
      </c>
      <c r="D322">
        <v>0</v>
      </c>
      <c r="E322">
        <v>0</v>
      </c>
      <c r="F322">
        <v>0</v>
      </c>
      <c r="G322">
        <v>334</v>
      </c>
      <c r="H322">
        <v>0</v>
      </c>
      <c r="I322" s="2">
        <v>2000</v>
      </c>
      <c r="J322" s="4">
        <f>COUNTIF(גיליון2!A:A,'2016'!A322)</f>
        <v>1</v>
      </c>
      <c r="K322">
        <v>0</v>
      </c>
      <c r="L322">
        <v>0</v>
      </c>
      <c r="M322">
        <v>0</v>
      </c>
      <c r="N322" s="1">
        <v>2000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t="str">
        <f>""</f>
        <v/>
      </c>
      <c r="Y322">
        <v>0</v>
      </c>
      <c r="Z322" t="str">
        <f>""</f>
        <v/>
      </c>
      <c r="AA322">
        <v>0</v>
      </c>
      <c r="AB322" t="str">
        <f>""</f>
        <v/>
      </c>
      <c r="AC322">
        <v>0</v>
      </c>
      <c r="AD322" t="str">
        <f>""</f>
        <v/>
      </c>
      <c r="AE322">
        <v>0</v>
      </c>
      <c r="AF322" t="str">
        <f>""</f>
        <v/>
      </c>
      <c r="AG322">
        <v>0</v>
      </c>
      <c r="AH322" t="str">
        <f>""</f>
        <v/>
      </c>
      <c r="AI322">
        <v>0</v>
      </c>
      <c r="AJ322" t="str">
        <f>""</f>
        <v/>
      </c>
      <c r="AK322">
        <v>0</v>
      </c>
      <c r="AL322" t="str">
        <f>""</f>
        <v/>
      </c>
      <c r="AM322">
        <v>0</v>
      </c>
      <c r="AN322" t="str">
        <f>""</f>
        <v/>
      </c>
      <c r="AO322">
        <v>0</v>
      </c>
      <c r="AP322" t="str">
        <f>""</f>
        <v/>
      </c>
      <c r="AQ322">
        <v>0</v>
      </c>
      <c r="AR322" t="str">
        <f>""</f>
        <v/>
      </c>
      <c r="AS322" t="s">
        <v>56</v>
      </c>
      <c r="AT322" t="s">
        <v>57</v>
      </c>
      <c r="AU322">
        <v>0</v>
      </c>
      <c r="AV322" t="str">
        <f>""</f>
        <v/>
      </c>
      <c r="AW322">
        <v>2016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</row>
    <row r="323" spans="1:55" x14ac:dyDescent="0.2">
      <c r="A323">
        <v>1722100750</v>
      </c>
      <c r="B323" t="s">
        <v>395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 s="4">
        <f>COUNTIF(גיליון2!A:A,'2016'!A323)</f>
        <v>1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 t="str">
        <f>""</f>
        <v/>
      </c>
      <c r="Y323">
        <v>0</v>
      </c>
      <c r="Z323" t="str">
        <f>""</f>
        <v/>
      </c>
      <c r="AA323">
        <v>0</v>
      </c>
      <c r="AB323" t="str">
        <f>""</f>
        <v/>
      </c>
      <c r="AC323">
        <v>0</v>
      </c>
      <c r="AD323" t="str">
        <f>""</f>
        <v/>
      </c>
      <c r="AE323">
        <v>0</v>
      </c>
      <c r="AF323" t="str">
        <f>""</f>
        <v/>
      </c>
      <c r="AG323">
        <v>0</v>
      </c>
      <c r="AH323" t="str">
        <f>""</f>
        <v/>
      </c>
      <c r="AI323">
        <v>0</v>
      </c>
      <c r="AJ323" t="str">
        <f>""</f>
        <v/>
      </c>
      <c r="AK323">
        <v>0</v>
      </c>
      <c r="AL323" t="str">
        <f>""</f>
        <v/>
      </c>
      <c r="AM323">
        <v>0</v>
      </c>
      <c r="AN323" t="str">
        <f>""</f>
        <v/>
      </c>
      <c r="AO323">
        <v>0</v>
      </c>
      <c r="AP323" t="str">
        <f>""</f>
        <v/>
      </c>
      <c r="AQ323">
        <v>0</v>
      </c>
      <c r="AR323" t="str">
        <f>""</f>
        <v/>
      </c>
      <c r="AS323" t="s">
        <v>56</v>
      </c>
      <c r="AT323" t="s">
        <v>57</v>
      </c>
      <c r="AU323">
        <v>0</v>
      </c>
      <c r="AV323" t="str">
        <f>""</f>
        <v/>
      </c>
      <c r="AW323">
        <v>2016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</row>
    <row r="324" spans="1:55" x14ac:dyDescent="0.2">
      <c r="A324">
        <v>1722100780</v>
      </c>
      <c r="B324" t="s">
        <v>396</v>
      </c>
      <c r="C324" s="2">
        <v>2332</v>
      </c>
      <c r="D324">
        <v>0</v>
      </c>
      <c r="E324">
        <v>0</v>
      </c>
      <c r="F324">
        <v>0</v>
      </c>
      <c r="G324" s="1">
        <v>2332</v>
      </c>
      <c r="H324">
        <v>0</v>
      </c>
      <c r="I324" s="2">
        <v>14000</v>
      </c>
      <c r="J324" s="4">
        <f>COUNTIF(גיליון2!A:A,'2016'!A324)</f>
        <v>1</v>
      </c>
      <c r="K324">
        <v>0</v>
      </c>
      <c r="L324">
        <v>0</v>
      </c>
      <c r="M324">
        <v>0</v>
      </c>
      <c r="N324" s="1">
        <v>14000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 t="str">
        <f>""</f>
        <v/>
      </c>
      <c r="Y324">
        <v>0</v>
      </c>
      <c r="Z324" t="str">
        <f>""</f>
        <v/>
      </c>
      <c r="AA324">
        <v>0</v>
      </c>
      <c r="AB324" t="str">
        <f>""</f>
        <v/>
      </c>
      <c r="AC324">
        <v>0</v>
      </c>
      <c r="AD324" t="str">
        <f>""</f>
        <v/>
      </c>
      <c r="AE324">
        <v>0</v>
      </c>
      <c r="AF324" t="str">
        <f>""</f>
        <v/>
      </c>
      <c r="AG324">
        <v>0</v>
      </c>
      <c r="AH324" t="str">
        <f>""</f>
        <v/>
      </c>
      <c r="AI324">
        <v>0</v>
      </c>
      <c r="AJ324" t="str">
        <f>""</f>
        <v/>
      </c>
      <c r="AK324">
        <v>0</v>
      </c>
      <c r="AL324" t="str">
        <f>""</f>
        <v/>
      </c>
      <c r="AM324">
        <v>0</v>
      </c>
      <c r="AN324" t="str">
        <f>""</f>
        <v/>
      </c>
      <c r="AO324">
        <v>0</v>
      </c>
      <c r="AP324" t="str">
        <f>""</f>
        <v/>
      </c>
      <c r="AQ324">
        <v>0</v>
      </c>
      <c r="AR324" t="str">
        <f>""</f>
        <v/>
      </c>
      <c r="AS324" t="s">
        <v>56</v>
      </c>
      <c r="AT324" t="s">
        <v>57</v>
      </c>
      <c r="AU324">
        <v>0</v>
      </c>
      <c r="AV324" t="str">
        <f>""</f>
        <v/>
      </c>
      <c r="AW324">
        <v>2016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</row>
    <row r="325" spans="1:55" x14ac:dyDescent="0.2">
      <c r="A325">
        <v>1723000811</v>
      </c>
      <c r="B325" t="s">
        <v>397</v>
      </c>
      <c r="C325" s="2">
        <v>31070</v>
      </c>
      <c r="D325">
        <v>0</v>
      </c>
      <c r="E325">
        <v>0</v>
      </c>
      <c r="F325">
        <v>0</v>
      </c>
      <c r="G325" s="1">
        <v>31070</v>
      </c>
      <c r="H325">
        <v>0</v>
      </c>
      <c r="I325" s="2">
        <v>186500</v>
      </c>
      <c r="J325" s="4">
        <f>COUNTIF(גיליון2!A:A,'2016'!A325)</f>
        <v>1</v>
      </c>
      <c r="K325">
        <v>0</v>
      </c>
      <c r="L325">
        <v>0</v>
      </c>
      <c r="M325">
        <v>0</v>
      </c>
      <c r="N325" s="1">
        <v>186500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t="str">
        <f>""</f>
        <v/>
      </c>
      <c r="Y325">
        <v>0</v>
      </c>
      <c r="Z325" t="str">
        <f>""</f>
        <v/>
      </c>
      <c r="AA325">
        <v>0</v>
      </c>
      <c r="AB325" t="str">
        <f>""</f>
        <v/>
      </c>
      <c r="AC325">
        <v>0</v>
      </c>
      <c r="AD325" t="str">
        <f>""</f>
        <v/>
      </c>
      <c r="AE325">
        <v>0</v>
      </c>
      <c r="AF325" t="str">
        <f>""</f>
        <v/>
      </c>
      <c r="AG325">
        <v>0</v>
      </c>
      <c r="AH325" t="str">
        <f>""</f>
        <v/>
      </c>
      <c r="AI325">
        <v>0</v>
      </c>
      <c r="AJ325" t="str">
        <f>""</f>
        <v/>
      </c>
      <c r="AK325">
        <v>0</v>
      </c>
      <c r="AL325" t="str">
        <f>""</f>
        <v/>
      </c>
      <c r="AM325">
        <v>0</v>
      </c>
      <c r="AN325" t="str">
        <f>""</f>
        <v/>
      </c>
      <c r="AO325">
        <v>0</v>
      </c>
      <c r="AP325" t="str">
        <f>""</f>
        <v/>
      </c>
      <c r="AQ325">
        <v>0</v>
      </c>
      <c r="AR325" t="str">
        <f>""</f>
        <v/>
      </c>
      <c r="AS325" t="s">
        <v>56</v>
      </c>
      <c r="AT325" t="s">
        <v>57</v>
      </c>
      <c r="AU325">
        <v>0</v>
      </c>
      <c r="AV325" t="str">
        <f>""</f>
        <v/>
      </c>
      <c r="AW325">
        <v>2016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</row>
    <row r="326" spans="1:55" x14ac:dyDescent="0.2">
      <c r="A326">
        <v>1723100810</v>
      </c>
      <c r="B326" t="s">
        <v>398</v>
      </c>
      <c r="C326" s="2">
        <v>14278</v>
      </c>
      <c r="D326">
        <v>0</v>
      </c>
      <c r="E326">
        <v>0</v>
      </c>
      <c r="F326">
        <v>0</v>
      </c>
      <c r="G326" s="1">
        <v>14278</v>
      </c>
      <c r="H326">
        <v>0</v>
      </c>
      <c r="I326" s="2">
        <v>85700</v>
      </c>
      <c r="J326" s="4">
        <f>COUNTIF(גיליון2!A:A,'2016'!A326)</f>
        <v>1</v>
      </c>
      <c r="K326">
        <v>0</v>
      </c>
      <c r="L326">
        <v>0</v>
      </c>
      <c r="M326">
        <v>0</v>
      </c>
      <c r="N326" s="1">
        <v>85700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 t="str">
        <f>""</f>
        <v/>
      </c>
      <c r="Y326">
        <v>0</v>
      </c>
      <c r="Z326" t="str">
        <f>""</f>
        <v/>
      </c>
      <c r="AA326">
        <v>0</v>
      </c>
      <c r="AB326" t="str">
        <f>""</f>
        <v/>
      </c>
      <c r="AC326">
        <v>0</v>
      </c>
      <c r="AD326" t="str">
        <f>""</f>
        <v/>
      </c>
      <c r="AE326">
        <v>0</v>
      </c>
      <c r="AF326" t="str">
        <f>""</f>
        <v/>
      </c>
      <c r="AG326">
        <v>0</v>
      </c>
      <c r="AH326" t="str">
        <f>""</f>
        <v/>
      </c>
      <c r="AI326">
        <v>0</v>
      </c>
      <c r="AJ326" t="str">
        <f>""</f>
        <v/>
      </c>
      <c r="AK326">
        <v>0</v>
      </c>
      <c r="AL326" t="str">
        <f>""</f>
        <v/>
      </c>
      <c r="AM326">
        <v>0</v>
      </c>
      <c r="AN326" t="str">
        <f>""</f>
        <v/>
      </c>
      <c r="AO326">
        <v>0</v>
      </c>
      <c r="AP326" t="str">
        <f>""</f>
        <v/>
      </c>
      <c r="AQ326">
        <v>0</v>
      </c>
      <c r="AR326" t="str">
        <f>""</f>
        <v/>
      </c>
      <c r="AS326" t="s">
        <v>56</v>
      </c>
      <c r="AT326" t="s">
        <v>57</v>
      </c>
      <c r="AU326">
        <v>0</v>
      </c>
      <c r="AV326" t="str">
        <f>""</f>
        <v/>
      </c>
      <c r="AW326">
        <v>2016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</row>
    <row r="327" spans="1:55" x14ac:dyDescent="0.2">
      <c r="A327">
        <v>1724000830</v>
      </c>
      <c r="B327" t="s">
        <v>399</v>
      </c>
      <c r="C327" s="2">
        <v>66640</v>
      </c>
      <c r="D327">
        <v>0</v>
      </c>
      <c r="E327">
        <v>0</v>
      </c>
      <c r="F327">
        <v>0</v>
      </c>
      <c r="G327" s="1">
        <v>66640</v>
      </c>
      <c r="H327">
        <v>0</v>
      </c>
      <c r="I327" s="2">
        <v>400000</v>
      </c>
      <c r="J327" s="4">
        <f>COUNTIF(גיליון2!A:A,'2016'!A327)</f>
        <v>1</v>
      </c>
      <c r="K327">
        <v>0</v>
      </c>
      <c r="L327">
        <v>0</v>
      </c>
      <c r="M327">
        <v>0</v>
      </c>
      <c r="N327" s="1">
        <v>400000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150</v>
      </c>
      <c r="X327" t="s">
        <v>338</v>
      </c>
      <c r="Y327">
        <v>0</v>
      </c>
      <c r="Z327" t="str">
        <f>""</f>
        <v/>
      </c>
      <c r="AA327">
        <v>0</v>
      </c>
      <c r="AB327" t="str">
        <f>""</f>
        <v/>
      </c>
      <c r="AC327">
        <v>0</v>
      </c>
      <c r="AD327" t="str">
        <f>""</f>
        <v/>
      </c>
      <c r="AE327">
        <v>0</v>
      </c>
      <c r="AF327" t="str">
        <f>""</f>
        <v/>
      </c>
      <c r="AG327">
        <v>0</v>
      </c>
      <c r="AH327" t="str">
        <f>""</f>
        <v/>
      </c>
      <c r="AI327">
        <v>0</v>
      </c>
      <c r="AJ327" t="str">
        <f>""</f>
        <v/>
      </c>
      <c r="AK327">
        <v>0</v>
      </c>
      <c r="AL327" t="str">
        <f>""</f>
        <v/>
      </c>
      <c r="AM327">
        <v>0</v>
      </c>
      <c r="AN327" t="str">
        <f>""</f>
        <v/>
      </c>
      <c r="AO327">
        <v>0</v>
      </c>
      <c r="AP327" t="str">
        <f>""</f>
        <v/>
      </c>
      <c r="AQ327">
        <v>0</v>
      </c>
      <c r="AR327" t="str">
        <f>""</f>
        <v/>
      </c>
      <c r="AS327" t="s">
        <v>56</v>
      </c>
      <c r="AT327" t="s">
        <v>57</v>
      </c>
      <c r="AU327">
        <v>0</v>
      </c>
      <c r="AV327" t="str">
        <f>""</f>
        <v/>
      </c>
      <c r="AW327">
        <v>2016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</row>
    <row r="328" spans="1:55" x14ac:dyDescent="0.2">
      <c r="A328">
        <v>1731000110</v>
      </c>
      <c r="B328" t="s">
        <v>400</v>
      </c>
      <c r="C328" s="2">
        <v>226242</v>
      </c>
      <c r="D328" s="1">
        <v>114896.99</v>
      </c>
      <c r="E328">
        <v>0</v>
      </c>
      <c r="F328" s="1">
        <v>114896.99</v>
      </c>
      <c r="G328" s="1">
        <v>111345.01</v>
      </c>
      <c r="H328">
        <v>50.78</v>
      </c>
      <c r="I328" s="2">
        <v>1358000</v>
      </c>
      <c r="J328" s="4">
        <f>COUNTIF(גיליון2!A:A,'2016'!A328)</f>
        <v>1</v>
      </c>
      <c r="K328" s="1">
        <v>114896.99</v>
      </c>
      <c r="L328">
        <v>0</v>
      </c>
      <c r="M328" s="1">
        <v>114896.99</v>
      </c>
      <c r="N328" s="1">
        <v>1243103.01</v>
      </c>
      <c r="O328">
        <v>8.4600000000000009</v>
      </c>
      <c r="P328">
        <v>0</v>
      </c>
      <c r="Q328">
        <v>0</v>
      </c>
      <c r="R328">
        <v>0</v>
      </c>
      <c r="S328">
        <v>0</v>
      </c>
      <c r="T328" s="1">
        <v>-114896.99</v>
      </c>
      <c r="U328">
        <v>0</v>
      </c>
      <c r="V328" s="1">
        <v>-114896.99</v>
      </c>
      <c r="W328">
        <v>160</v>
      </c>
      <c r="X328" t="s">
        <v>401</v>
      </c>
      <c r="Y328">
        <v>0</v>
      </c>
      <c r="Z328" t="str">
        <f>""</f>
        <v/>
      </c>
      <c r="AA328">
        <v>0</v>
      </c>
      <c r="AB328" t="str">
        <f>""</f>
        <v/>
      </c>
      <c r="AC328">
        <v>0</v>
      </c>
      <c r="AD328" t="str">
        <f>""</f>
        <v/>
      </c>
      <c r="AE328">
        <v>0</v>
      </c>
      <c r="AF328" t="str">
        <f>""</f>
        <v/>
      </c>
      <c r="AG328">
        <v>0</v>
      </c>
      <c r="AH328" t="str">
        <f>""</f>
        <v/>
      </c>
      <c r="AI328">
        <v>0</v>
      </c>
      <c r="AJ328" t="str">
        <f>""</f>
        <v/>
      </c>
      <c r="AK328">
        <v>0</v>
      </c>
      <c r="AL328" t="str">
        <f>""</f>
        <v/>
      </c>
      <c r="AM328">
        <v>0</v>
      </c>
      <c r="AN328" t="str">
        <f>""</f>
        <v/>
      </c>
      <c r="AO328">
        <v>0</v>
      </c>
      <c r="AP328" t="str">
        <f>""</f>
        <v/>
      </c>
      <c r="AQ328">
        <v>0</v>
      </c>
      <c r="AR328" t="str">
        <f>""</f>
        <v/>
      </c>
      <c r="AS328" t="s">
        <v>56</v>
      </c>
      <c r="AT328" t="s">
        <v>57</v>
      </c>
      <c r="AU328">
        <v>0</v>
      </c>
      <c r="AV328" t="str">
        <f>""</f>
        <v/>
      </c>
      <c r="AW328">
        <v>2016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</row>
    <row r="329" spans="1:55" x14ac:dyDescent="0.2">
      <c r="A329">
        <v>1731000521</v>
      </c>
      <c r="B329" t="s">
        <v>402</v>
      </c>
      <c r="C329" s="2">
        <v>1000</v>
      </c>
      <c r="D329">
        <v>0</v>
      </c>
      <c r="E329">
        <v>0</v>
      </c>
      <c r="F329">
        <v>0</v>
      </c>
      <c r="G329" s="1">
        <v>1000</v>
      </c>
      <c r="H329">
        <v>0</v>
      </c>
      <c r="I329" s="2">
        <v>6000</v>
      </c>
      <c r="J329" s="4">
        <f>COUNTIF(גיליון2!A:A,'2016'!A329)</f>
        <v>1</v>
      </c>
      <c r="K329">
        <v>0</v>
      </c>
      <c r="L329">
        <v>0</v>
      </c>
      <c r="M329">
        <v>0</v>
      </c>
      <c r="N329" s="1">
        <v>6000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160</v>
      </c>
      <c r="X329" t="s">
        <v>401</v>
      </c>
      <c r="Y329">
        <v>0</v>
      </c>
      <c r="Z329" t="str">
        <f>""</f>
        <v/>
      </c>
      <c r="AA329">
        <v>0</v>
      </c>
      <c r="AB329" t="str">
        <f>""</f>
        <v/>
      </c>
      <c r="AC329">
        <v>0</v>
      </c>
      <c r="AD329" t="str">
        <f>""</f>
        <v/>
      </c>
      <c r="AE329">
        <v>0</v>
      </c>
      <c r="AF329" t="str">
        <f>""</f>
        <v/>
      </c>
      <c r="AG329">
        <v>0</v>
      </c>
      <c r="AH329" t="str">
        <f>""</f>
        <v/>
      </c>
      <c r="AI329">
        <v>0</v>
      </c>
      <c r="AJ329" t="str">
        <f>""</f>
        <v/>
      </c>
      <c r="AK329">
        <v>0</v>
      </c>
      <c r="AL329" t="str">
        <f>""</f>
        <v/>
      </c>
      <c r="AM329">
        <v>0</v>
      </c>
      <c r="AN329" t="str">
        <f>""</f>
        <v/>
      </c>
      <c r="AO329">
        <v>0</v>
      </c>
      <c r="AP329" t="str">
        <f>""</f>
        <v/>
      </c>
      <c r="AQ329">
        <v>0</v>
      </c>
      <c r="AR329" t="str">
        <f>""</f>
        <v/>
      </c>
      <c r="AS329" t="s">
        <v>56</v>
      </c>
      <c r="AT329" t="s">
        <v>57</v>
      </c>
      <c r="AU329">
        <v>0</v>
      </c>
      <c r="AV329" t="str">
        <f>""</f>
        <v/>
      </c>
      <c r="AW329">
        <v>2016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</row>
    <row r="330" spans="1:55" x14ac:dyDescent="0.2">
      <c r="A330">
        <v>1731000540</v>
      </c>
      <c r="B330" t="s">
        <v>403</v>
      </c>
      <c r="C330" s="2">
        <v>2000</v>
      </c>
      <c r="D330">
        <v>0</v>
      </c>
      <c r="E330">
        <v>0</v>
      </c>
      <c r="F330">
        <v>0</v>
      </c>
      <c r="G330" s="1">
        <v>2000</v>
      </c>
      <c r="H330">
        <v>0</v>
      </c>
      <c r="I330" s="2">
        <v>12000</v>
      </c>
      <c r="J330" s="4">
        <f>COUNTIF(גיליון2!A:A,'2016'!A330)</f>
        <v>1</v>
      </c>
      <c r="K330">
        <v>0</v>
      </c>
      <c r="L330">
        <v>0</v>
      </c>
      <c r="M330">
        <v>0</v>
      </c>
      <c r="N330" s="1">
        <v>12000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160</v>
      </c>
      <c r="X330" t="s">
        <v>401</v>
      </c>
      <c r="Y330">
        <v>0</v>
      </c>
      <c r="Z330" t="str">
        <f>""</f>
        <v/>
      </c>
      <c r="AA330">
        <v>0</v>
      </c>
      <c r="AB330" t="str">
        <f>""</f>
        <v/>
      </c>
      <c r="AC330">
        <v>0</v>
      </c>
      <c r="AD330" t="str">
        <f>""</f>
        <v/>
      </c>
      <c r="AE330">
        <v>0</v>
      </c>
      <c r="AF330" t="str">
        <f>""</f>
        <v/>
      </c>
      <c r="AG330">
        <v>0</v>
      </c>
      <c r="AH330" t="str">
        <f>""</f>
        <v/>
      </c>
      <c r="AI330">
        <v>0</v>
      </c>
      <c r="AJ330" t="str">
        <f>""</f>
        <v/>
      </c>
      <c r="AK330">
        <v>0</v>
      </c>
      <c r="AL330" t="str">
        <f>""</f>
        <v/>
      </c>
      <c r="AM330">
        <v>0</v>
      </c>
      <c r="AN330" t="str">
        <f>""</f>
        <v/>
      </c>
      <c r="AO330">
        <v>0</v>
      </c>
      <c r="AP330" t="str">
        <f>""</f>
        <v/>
      </c>
      <c r="AQ330">
        <v>0</v>
      </c>
      <c r="AR330" t="str">
        <f>""</f>
        <v/>
      </c>
      <c r="AS330" t="s">
        <v>56</v>
      </c>
      <c r="AT330" t="s">
        <v>57</v>
      </c>
      <c r="AU330">
        <v>0</v>
      </c>
      <c r="AV330" t="str">
        <f>""</f>
        <v/>
      </c>
      <c r="AW330">
        <v>2016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</row>
    <row r="331" spans="1:55" x14ac:dyDescent="0.2">
      <c r="A331">
        <v>1731000550</v>
      </c>
      <c r="B331" t="s">
        <v>404</v>
      </c>
      <c r="C331">
        <v>0</v>
      </c>
      <c r="D331">
        <v>0</v>
      </c>
      <c r="E331" s="1">
        <v>2400</v>
      </c>
      <c r="F331" s="1">
        <v>2400</v>
      </c>
      <c r="G331" s="1">
        <v>-2400</v>
      </c>
      <c r="H331">
        <v>0</v>
      </c>
      <c r="I331">
        <v>0</v>
      </c>
      <c r="J331" s="4">
        <f>COUNTIF(גיליון2!A:A,'2016'!A331)</f>
        <v>1</v>
      </c>
      <c r="K331">
        <v>0</v>
      </c>
      <c r="L331" s="1">
        <v>2400</v>
      </c>
      <c r="M331" s="1">
        <v>2400</v>
      </c>
      <c r="N331" s="1">
        <v>-2400</v>
      </c>
      <c r="O331">
        <v>0</v>
      </c>
      <c r="P331">
        <v>0</v>
      </c>
      <c r="Q331">
        <v>0</v>
      </c>
      <c r="R331">
        <v>0</v>
      </c>
      <c r="S331">
        <v>0</v>
      </c>
      <c r="T331" s="1">
        <v>-2400</v>
      </c>
      <c r="U331">
        <v>0</v>
      </c>
      <c r="V331" s="1">
        <v>-2400</v>
      </c>
      <c r="W331">
        <v>160</v>
      </c>
      <c r="X331" t="s">
        <v>401</v>
      </c>
      <c r="Y331">
        <v>0</v>
      </c>
      <c r="Z331" t="str">
        <f>""</f>
        <v/>
      </c>
      <c r="AA331">
        <v>0</v>
      </c>
      <c r="AB331" t="str">
        <f>""</f>
        <v/>
      </c>
      <c r="AC331">
        <v>0</v>
      </c>
      <c r="AD331" t="str">
        <f>""</f>
        <v/>
      </c>
      <c r="AE331">
        <v>0</v>
      </c>
      <c r="AF331" t="str">
        <f>""</f>
        <v/>
      </c>
      <c r="AG331">
        <v>0</v>
      </c>
      <c r="AH331" t="str">
        <f>""</f>
        <v/>
      </c>
      <c r="AI331">
        <v>0</v>
      </c>
      <c r="AJ331" t="str">
        <f>""</f>
        <v/>
      </c>
      <c r="AK331">
        <v>0</v>
      </c>
      <c r="AL331" t="str">
        <f>""</f>
        <v/>
      </c>
      <c r="AM331">
        <v>0</v>
      </c>
      <c r="AN331" t="str">
        <f>""</f>
        <v/>
      </c>
      <c r="AO331">
        <v>0</v>
      </c>
      <c r="AP331" t="str">
        <f>""</f>
        <v/>
      </c>
      <c r="AQ331">
        <v>0</v>
      </c>
      <c r="AR331" t="str">
        <f>""</f>
        <v/>
      </c>
      <c r="AS331" t="s">
        <v>56</v>
      </c>
      <c r="AT331" t="s">
        <v>57</v>
      </c>
      <c r="AU331">
        <v>0</v>
      </c>
      <c r="AV331" t="str">
        <f>""</f>
        <v/>
      </c>
      <c r="AW331">
        <v>2016</v>
      </c>
      <c r="AX331">
        <v>0</v>
      </c>
      <c r="AY331">
        <v>0</v>
      </c>
      <c r="AZ331">
        <v>2400</v>
      </c>
      <c r="BA331">
        <v>0</v>
      </c>
      <c r="BB331">
        <v>0</v>
      </c>
      <c r="BC331">
        <v>0</v>
      </c>
    </row>
    <row r="332" spans="1:55" x14ac:dyDescent="0.2">
      <c r="A332">
        <v>1731000560</v>
      </c>
      <c r="B332" t="s">
        <v>319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 s="4">
        <f>COUNTIF(גיליון2!A:A,'2016'!A332)</f>
        <v>1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 t="str">
        <f>""</f>
        <v/>
      </c>
      <c r="Y332">
        <v>0</v>
      </c>
      <c r="Z332" t="str">
        <f>""</f>
        <v/>
      </c>
      <c r="AA332">
        <v>0</v>
      </c>
      <c r="AB332" t="str">
        <f>""</f>
        <v/>
      </c>
      <c r="AC332">
        <v>0</v>
      </c>
      <c r="AD332" t="str">
        <f>""</f>
        <v/>
      </c>
      <c r="AE332">
        <v>0</v>
      </c>
      <c r="AF332" t="str">
        <f>""</f>
        <v/>
      </c>
      <c r="AG332">
        <v>0</v>
      </c>
      <c r="AH332" t="str">
        <f>""</f>
        <v/>
      </c>
      <c r="AI332">
        <v>0</v>
      </c>
      <c r="AJ332" t="str">
        <f>""</f>
        <v/>
      </c>
      <c r="AK332">
        <v>0</v>
      </c>
      <c r="AL332" t="str">
        <f>""</f>
        <v/>
      </c>
      <c r="AM332">
        <v>0</v>
      </c>
      <c r="AN332" t="str">
        <f>""</f>
        <v/>
      </c>
      <c r="AO332">
        <v>0</v>
      </c>
      <c r="AP332" t="str">
        <f>""</f>
        <v/>
      </c>
      <c r="AQ332">
        <v>0</v>
      </c>
      <c r="AR332" t="str">
        <f>""</f>
        <v/>
      </c>
      <c r="AS332" t="s">
        <v>56</v>
      </c>
      <c r="AT332" t="s">
        <v>57</v>
      </c>
      <c r="AU332">
        <v>0</v>
      </c>
      <c r="AV332" t="str">
        <f>""</f>
        <v/>
      </c>
      <c r="AW332">
        <v>2016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</row>
    <row r="333" spans="1:55" x14ac:dyDescent="0.2">
      <c r="A333">
        <v>1731000740</v>
      </c>
      <c r="B333" t="s">
        <v>405</v>
      </c>
      <c r="C333" s="2">
        <v>3666</v>
      </c>
      <c r="D333" s="1">
        <v>7605</v>
      </c>
      <c r="E333">
        <v>0</v>
      </c>
      <c r="F333" s="1">
        <v>7605</v>
      </c>
      <c r="G333" s="1">
        <v>-3939</v>
      </c>
      <c r="H333">
        <v>207.44</v>
      </c>
      <c r="I333" s="2">
        <v>22000</v>
      </c>
      <c r="J333" s="4">
        <f>COUNTIF(גיליון2!A:A,'2016'!A333)</f>
        <v>1</v>
      </c>
      <c r="K333" s="1">
        <v>7605</v>
      </c>
      <c r="L333">
        <v>0</v>
      </c>
      <c r="M333" s="1">
        <v>7605</v>
      </c>
      <c r="N333" s="1">
        <v>14395</v>
      </c>
      <c r="O333">
        <v>34.56</v>
      </c>
      <c r="P333">
        <v>0</v>
      </c>
      <c r="Q333">
        <v>0</v>
      </c>
      <c r="R333">
        <v>0</v>
      </c>
      <c r="S333">
        <v>0</v>
      </c>
      <c r="T333" s="1">
        <v>-7605</v>
      </c>
      <c r="U333">
        <v>0</v>
      </c>
      <c r="V333" s="1">
        <v>-7605</v>
      </c>
      <c r="W333">
        <v>160</v>
      </c>
      <c r="X333" t="s">
        <v>401</v>
      </c>
      <c r="Y333">
        <v>0</v>
      </c>
      <c r="Z333" t="str">
        <f>""</f>
        <v/>
      </c>
      <c r="AA333">
        <v>0</v>
      </c>
      <c r="AB333" t="str">
        <f>""</f>
        <v/>
      </c>
      <c r="AC333">
        <v>0</v>
      </c>
      <c r="AD333" t="str">
        <f>""</f>
        <v/>
      </c>
      <c r="AE333">
        <v>0</v>
      </c>
      <c r="AF333" t="str">
        <f>""</f>
        <v/>
      </c>
      <c r="AG333">
        <v>0</v>
      </c>
      <c r="AH333" t="str">
        <f>""</f>
        <v/>
      </c>
      <c r="AI333">
        <v>0</v>
      </c>
      <c r="AJ333" t="str">
        <f>""</f>
        <v/>
      </c>
      <c r="AK333">
        <v>0</v>
      </c>
      <c r="AL333" t="str">
        <f>""</f>
        <v/>
      </c>
      <c r="AM333">
        <v>0</v>
      </c>
      <c r="AN333" t="str">
        <f>""</f>
        <v/>
      </c>
      <c r="AO333">
        <v>0</v>
      </c>
      <c r="AP333" t="str">
        <f>""</f>
        <v/>
      </c>
      <c r="AQ333">
        <v>0</v>
      </c>
      <c r="AR333" t="str">
        <f>""</f>
        <v/>
      </c>
      <c r="AS333" t="s">
        <v>56</v>
      </c>
      <c r="AT333" t="s">
        <v>57</v>
      </c>
      <c r="AU333">
        <v>0</v>
      </c>
      <c r="AV333" t="str">
        <f>""</f>
        <v/>
      </c>
      <c r="AW333">
        <v>2016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</row>
    <row r="334" spans="1:55" x14ac:dyDescent="0.2">
      <c r="A334">
        <v>1731000750</v>
      </c>
      <c r="B334" t="s">
        <v>406</v>
      </c>
      <c r="C334" s="2">
        <v>5498</v>
      </c>
      <c r="D334">
        <v>0</v>
      </c>
      <c r="E334">
        <v>0</v>
      </c>
      <c r="F334">
        <v>0</v>
      </c>
      <c r="G334" s="1">
        <v>5498</v>
      </c>
      <c r="H334">
        <v>0</v>
      </c>
      <c r="I334" s="2">
        <v>33000</v>
      </c>
      <c r="J334" s="4">
        <f>COUNTIF(גיליון2!A:A,'2016'!A334)</f>
        <v>1</v>
      </c>
      <c r="K334">
        <v>0</v>
      </c>
      <c r="L334">
        <v>0</v>
      </c>
      <c r="M334">
        <v>0</v>
      </c>
      <c r="N334" s="1">
        <v>33000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160</v>
      </c>
      <c r="X334" t="s">
        <v>401</v>
      </c>
      <c r="Y334">
        <v>0</v>
      </c>
      <c r="Z334" t="str">
        <f>""</f>
        <v/>
      </c>
      <c r="AA334">
        <v>0</v>
      </c>
      <c r="AB334" t="str">
        <f>""</f>
        <v/>
      </c>
      <c r="AC334">
        <v>0</v>
      </c>
      <c r="AD334" t="str">
        <f>""</f>
        <v/>
      </c>
      <c r="AE334">
        <v>0</v>
      </c>
      <c r="AF334" t="str">
        <f>""</f>
        <v/>
      </c>
      <c r="AG334">
        <v>0</v>
      </c>
      <c r="AH334" t="str">
        <f>""</f>
        <v/>
      </c>
      <c r="AI334">
        <v>0</v>
      </c>
      <c r="AJ334" t="str">
        <f>""</f>
        <v/>
      </c>
      <c r="AK334">
        <v>0</v>
      </c>
      <c r="AL334" t="str">
        <f>""</f>
        <v/>
      </c>
      <c r="AM334">
        <v>0</v>
      </c>
      <c r="AN334" t="str">
        <f>""</f>
        <v/>
      </c>
      <c r="AO334">
        <v>0</v>
      </c>
      <c r="AP334" t="str">
        <f>""</f>
        <v/>
      </c>
      <c r="AQ334">
        <v>0</v>
      </c>
      <c r="AR334" t="str">
        <f>""</f>
        <v/>
      </c>
      <c r="AS334" t="s">
        <v>56</v>
      </c>
      <c r="AT334" t="s">
        <v>57</v>
      </c>
      <c r="AU334">
        <v>0</v>
      </c>
      <c r="AV334" t="str">
        <f>""</f>
        <v/>
      </c>
      <c r="AW334">
        <v>2016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</row>
    <row r="335" spans="1:55" x14ac:dyDescent="0.2">
      <c r="A335">
        <v>1731000780</v>
      </c>
      <c r="B335" t="s">
        <v>407</v>
      </c>
      <c r="C335" s="2">
        <v>5998</v>
      </c>
      <c r="D335">
        <v>0</v>
      </c>
      <c r="E335" s="1">
        <v>3182</v>
      </c>
      <c r="F335" s="1">
        <v>3182</v>
      </c>
      <c r="G335" s="1">
        <v>2816</v>
      </c>
      <c r="H335">
        <v>53.05</v>
      </c>
      <c r="I335" s="2">
        <v>36000</v>
      </c>
      <c r="J335" s="4">
        <f>COUNTIF(גיליון2!A:A,'2016'!A335)</f>
        <v>1</v>
      </c>
      <c r="K335">
        <v>0</v>
      </c>
      <c r="L335" s="1">
        <v>3182</v>
      </c>
      <c r="M335" s="1">
        <v>3182</v>
      </c>
      <c r="N335" s="1">
        <v>32818</v>
      </c>
      <c r="O335">
        <v>8.83</v>
      </c>
      <c r="P335">
        <v>0</v>
      </c>
      <c r="Q335">
        <v>0</v>
      </c>
      <c r="R335">
        <v>0</v>
      </c>
      <c r="S335">
        <v>0</v>
      </c>
      <c r="T335" s="1">
        <v>-3182</v>
      </c>
      <c r="U335">
        <v>0</v>
      </c>
      <c r="V335" s="1">
        <v>-3182</v>
      </c>
      <c r="W335">
        <v>160</v>
      </c>
      <c r="X335" t="s">
        <v>401</v>
      </c>
      <c r="Y335">
        <v>0</v>
      </c>
      <c r="Z335" t="str">
        <f>""</f>
        <v/>
      </c>
      <c r="AA335">
        <v>0</v>
      </c>
      <c r="AB335" t="str">
        <f>""</f>
        <v/>
      </c>
      <c r="AC335">
        <v>0</v>
      </c>
      <c r="AD335" t="str">
        <f>""</f>
        <v/>
      </c>
      <c r="AE335">
        <v>0</v>
      </c>
      <c r="AF335" t="str">
        <f>""</f>
        <v/>
      </c>
      <c r="AG335">
        <v>0</v>
      </c>
      <c r="AH335" t="str">
        <f>""</f>
        <v/>
      </c>
      <c r="AI335">
        <v>0</v>
      </c>
      <c r="AJ335" t="str">
        <f>""</f>
        <v/>
      </c>
      <c r="AK335">
        <v>0</v>
      </c>
      <c r="AL335" t="str">
        <f>""</f>
        <v/>
      </c>
      <c r="AM335">
        <v>0</v>
      </c>
      <c r="AN335" t="str">
        <f>""</f>
        <v/>
      </c>
      <c r="AO335">
        <v>0</v>
      </c>
      <c r="AP335" t="str">
        <f>""</f>
        <v/>
      </c>
      <c r="AQ335">
        <v>0</v>
      </c>
      <c r="AR335" t="str">
        <f>""</f>
        <v/>
      </c>
      <c r="AS335" t="s">
        <v>56</v>
      </c>
      <c r="AT335" t="s">
        <v>57</v>
      </c>
      <c r="AU335">
        <v>0</v>
      </c>
      <c r="AV335" t="str">
        <f>""</f>
        <v/>
      </c>
      <c r="AW335">
        <v>2016</v>
      </c>
      <c r="AX335">
        <v>0</v>
      </c>
      <c r="AY335">
        <v>0</v>
      </c>
      <c r="AZ335">
        <v>3182</v>
      </c>
      <c r="BA335">
        <v>0</v>
      </c>
      <c r="BB335">
        <v>0</v>
      </c>
      <c r="BC335">
        <v>0</v>
      </c>
    </row>
    <row r="336" spans="1:55" x14ac:dyDescent="0.2">
      <c r="A336">
        <v>1732100750</v>
      </c>
      <c r="B336" t="s">
        <v>408</v>
      </c>
      <c r="C336" s="2">
        <v>23324</v>
      </c>
      <c r="D336" s="1">
        <v>9945</v>
      </c>
      <c r="E336">
        <v>0</v>
      </c>
      <c r="F336" s="1">
        <v>9945</v>
      </c>
      <c r="G336" s="1">
        <v>13379</v>
      </c>
      <c r="H336">
        <v>42.63</v>
      </c>
      <c r="I336" s="2">
        <v>140000</v>
      </c>
      <c r="J336" s="4">
        <f>COUNTIF(גיליון2!A:A,'2016'!A336)</f>
        <v>1</v>
      </c>
      <c r="K336" s="1">
        <v>9945</v>
      </c>
      <c r="L336">
        <v>0</v>
      </c>
      <c r="M336" s="1">
        <v>9945</v>
      </c>
      <c r="N336" s="1">
        <v>130055</v>
      </c>
      <c r="O336">
        <v>7.1</v>
      </c>
      <c r="P336">
        <v>0</v>
      </c>
      <c r="Q336">
        <v>0</v>
      </c>
      <c r="R336">
        <v>0</v>
      </c>
      <c r="S336">
        <v>0</v>
      </c>
      <c r="T336" s="1">
        <v>-9945</v>
      </c>
      <c r="U336">
        <v>0</v>
      </c>
      <c r="V336" s="1">
        <v>-9945</v>
      </c>
      <c r="W336">
        <v>160</v>
      </c>
      <c r="X336" t="s">
        <v>401</v>
      </c>
      <c r="Y336">
        <v>0</v>
      </c>
      <c r="Z336" t="str">
        <f>""</f>
        <v/>
      </c>
      <c r="AA336">
        <v>0</v>
      </c>
      <c r="AB336" t="str">
        <f>""</f>
        <v/>
      </c>
      <c r="AC336">
        <v>0</v>
      </c>
      <c r="AD336" t="str">
        <f>""</f>
        <v/>
      </c>
      <c r="AE336">
        <v>0</v>
      </c>
      <c r="AF336" t="str">
        <f>""</f>
        <v/>
      </c>
      <c r="AG336">
        <v>0</v>
      </c>
      <c r="AH336" t="str">
        <f>""</f>
        <v/>
      </c>
      <c r="AI336">
        <v>0</v>
      </c>
      <c r="AJ336" t="str">
        <f>""</f>
        <v/>
      </c>
      <c r="AK336">
        <v>0</v>
      </c>
      <c r="AL336" t="str">
        <f>""</f>
        <v/>
      </c>
      <c r="AM336">
        <v>0</v>
      </c>
      <c r="AN336" t="str">
        <f>""</f>
        <v/>
      </c>
      <c r="AO336">
        <v>0</v>
      </c>
      <c r="AP336" t="str">
        <f>""</f>
        <v/>
      </c>
      <c r="AQ336">
        <v>0</v>
      </c>
      <c r="AR336" t="str">
        <f>""</f>
        <v/>
      </c>
      <c r="AS336" t="s">
        <v>56</v>
      </c>
      <c r="AT336" t="s">
        <v>57</v>
      </c>
      <c r="AU336">
        <v>0</v>
      </c>
      <c r="AV336" t="str">
        <f>""</f>
        <v/>
      </c>
      <c r="AW336">
        <v>2016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</row>
    <row r="337" spans="1:55" x14ac:dyDescent="0.2">
      <c r="A337">
        <v>1732300750</v>
      </c>
      <c r="B337" t="s">
        <v>409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 s="4">
        <f>COUNTIF(גיליון2!A:A,'2016'!A337)</f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 t="str">
        <f>""</f>
        <v/>
      </c>
      <c r="Y337">
        <v>0</v>
      </c>
      <c r="Z337" t="str">
        <f>""</f>
        <v/>
      </c>
      <c r="AA337">
        <v>0</v>
      </c>
      <c r="AB337" t="str">
        <f>""</f>
        <v/>
      </c>
      <c r="AC337">
        <v>0</v>
      </c>
      <c r="AD337" t="str">
        <f>""</f>
        <v/>
      </c>
      <c r="AE337">
        <v>0</v>
      </c>
      <c r="AF337" t="str">
        <f>""</f>
        <v/>
      </c>
      <c r="AG337">
        <v>0</v>
      </c>
      <c r="AH337" t="str">
        <f>""</f>
        <v/>
      </c>
      <c r="AI337">
        <v>0</v>
      </c>
      <c r="AJ337" t="str">
        <f>""</f>
        <v/>
      </c>
      <c r="AK337">
        <v>0</v>
      </c>
      <c r="AL337" t="str">
        <f>""</f>
        <v/>
      </c>
      <c r="AM337">
        <v>0</v>
      </c>
      <c r="AN337" t="str">
        <f>""</f>
        <v/>
      </c>
      <c r="AO337">
        <v>0</v>
      </c>
      <c r="AP337" t="str">
        <f>""</f>
        <v/>
      </c>
      <c r="AQ337">
        <v>0</v>
      </c>
      <c r="AR337" t="str">
        <f>""</f>
        <v/>
      </c>
      <c r="AS337" t="s">
        <v>56</v>
      </c>
      <c r="AT337" t="s">
        <v>57</v>
      </c>
      <c r="AU337">
        <v>0</v>
      </c>
      <c r="AV337" t="str">
        <f>""</f>
        <v/>
      </c>
      <c r="AW337">
        <v>2016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</row>
    <row r="338" spans="1:55" x14ac:dyDescent="0.2">
      <c r="A338">
        <v>1733100780</v>
      </c>
      <c r="B338" t="s">
        <v>410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 s="4">
        <f>COUNTIF(גיליון2!A:A,'2016'!A338)</f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160</v>
      </c>
      <c r="X338" t="s">
        <v>401</v>
      </c>
      <c r="Y338">
        <v>0</v>
      </c>
      <c r="Z338" t="str">
        <f>""</f>
        <v/>
      </c>
      <c r="AA338">
        <v>0</v>
      </c>
      <c r="AB338" t="str">
        <f>""</f>
        <v/>
      </c>
      <c r="AC338">
        <v>0</v>
      </c>
      <c r="AD338" t="str">
        <f>""</f>
        <v/>
      </c>
      <c r="AE338">
        <v>0</v>
      </c>
      <c r="AF338" t="str">
        <f>""</f>
        <v/>
      </c>
      <c r="AG338">
        <v>0</v>
      </c>
      <c r="AH338" t="str">
        <f>""</f>
        <v/>
      </c>
      <c r="AI338">
        <v>0</v>
      </c>
      <c r="AJ338" t="str">
        <f>""</f>
        <v/>
      </c>
      <c r="AK338">
        <v>0</v>
      </c>
      <c r="AL338" t="str">
        <f>""</f>
        <v/>
      </c>
      <c r="AM338">
        <v>0</v>
      </c>
      <c r="AN338" t="str">
        <f>""</f>
        <v/>
      </c>
      <c r="AO338">
        <v>0</v>
      </c>
      <c r="AP338" t="str">
        <f>""</f>
        <v/>
      </c>
      <c r="AQ338">
        <v>0</v>
      </c>
      <c r="AR338" t="str">
        <f>""</f>
        <v/>
      </c>
      <c r="AS338" t="s">
        <v>56</v>
      </c>
      <c r="AT338" t="s">
        <v>57</v>
      </c>
      <c r="AU338">
        <v>0</v>
      </c>
      <c r="AV338" t="str">
        <f>""</f>
        <v/>
      </c>
      <c r="AW338">
        <v>2016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</row>
    <row r="339" spans="1:55" x14ac:dyDescent="0.2">
      <c r="A339">
        <v>1733300750</v>
      </c>
      <c r="B339" t="s">
        <v>411</v>
      </c>
      <c r="C339" s="2">
        <v>166600</v>
      </c>
      <c r="D339">
        <v>0</v>
      </c>
      <c r="E339">
        <v>0</v>
      </c>
      <c r="F339">
        <v>0</v>
      </c>
      <c r="G339" s="1">
        <v>166600</v>
      </c>
      <c r="H339">
        <v>0</v>
      </c>
      <c r="I339" s="2">
        <v>1000000</v>
      </c>
      <c r="J339" s="4">
        <f>COUNTIF(גיליון2!A:A,'2016'!A339)</f>
        <v>1</v>
      </c>
      <c r="K339">
        <v>0</v>
      </c>
      <c r="L339">
        <v>0</v>
      </c>
      <c r="M339">
        <v>0</v>
      </c>
      <c r="N339" s="1">
        <v>1000000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 t="str">
        <f>""</f>
        <v/>
      </c>
      <c r="Y339">
        <v>0</v>
      </c>
      <c r="Z339" t="str">
        <f>""</f>
        <v/>
      </c>
      <c r="AA339">
        <v>0</v>
      </c>
      <c r="AB339" t="str">
        <f>""</f>
        <v/>
      </c>
      <c r="AC339">
        <v>0</v>
      </c>
      <c r="AD339" t="str">
        <f>""</f>
        <v/>
      </c>
      <c r="AE339">
        <v>0</v>
      </c>
      <c r="AF339" t="str">
        <f>""</f>
        <v/>
      </c>
      <c r="AG339">
        <v>0</v>
      </c>
      <c r="AH339" t="str">
        <f>""</f>
        <v/>
      </c>
      <c r="AI339">
        <v>0</v>
      </c>
      <c r="AJ339" t="str">
        <f>""</f>
        <v/>
      </c>
      <c r="AK339">
        <v>0</v>
      </c>
      <c r="AL339" t="str">
        <f>""</f>
        <v/>
      </c>
      <c r="AM339">
        <v>0</v>
      </c>
      <c r="AN339" t="str">
        <f>""</f>
        <v/>
      </c>
      <c r="AO339">
        <v>0</v>
      </c>
      <c r="AP339" t="str">
        <f>""</f>
        <v/>
      </c>
      <c r="AQ339">
        <v>0</v>
      </c>
      <c r="AR339" t="str">
        <f>""</f>
        <v/>
      </c>
      <c r="AS339" t="s">
        <v>56</v>
      </c>
      <c r="AT339" t="s">
        <v>57</v>
      </c>
      <c r="AU339">
        <v>0</v>
      </c>
      <c r="AV339" t="str">
        <f>""</f>
        <v/>
      </c>
      <c r="AW339">
        <v>2016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</row>
    <row r="340" spans="1:55" x14ac:dyDescent="0.2">
      <c r="A340">
        <v>1733300780</v>
      </c>
      <c r="B340" t="s">
        <v>412</v>
      </c>
      <c r="C340" s="2">
        <v>24990</v>
      </c>
      <c r="D340">
        <v>0</v>
      </c>
      <c r="E340">
        <v>0</v>
      </c>
      <c r="F340">
        <v>0</v>
      </c>
      <c r="G340" s="1">
        <v>24990</v>
      </c>
      <c r="H340">
        <v>0</v>
      </c>
      <c r="I340" s="2">
        <v>150000</v>
      </c>
      <c r="J340" s="4">
        <f>COUNTIF(גיליון2!A:A,'2016'!A340)</f>
        <v>1</v>
      </c>
      <c r="K340">
        <v>0</v>
      </c>
      <c r="L340">
        <v>0</v>
      </c>
      <c r="M340">
        <v>0</v>
      </c>
      <c r="N340" s="1">
        <v>150000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 t="str">
        <f>""</f>
        <v/>
      </c>
      <c r="Y340">
        <v>0</v>
      </c>
      <c r="Z340" t="str">
        <f>""</f>
        <v/>
      </c>
      <c r="AA340">
        <v>0</v>
      </c>
      <c r="AB340" t="str">
        <f>""</f>
        <v/>
      </c>
      <c r="AC340">
        <v>0</v>
      </c>
      <c r="AD340" t="str">
        <f>""</f>
        <v/>
      </c>
      <c r="AE340">
        <v>0</v>
      </c>
      <c r="AF340" t="str">
        <f>""</f>
        <v/>
      </c>
      <c r="AG340">
        <v>0</v>
      </c>
      <c r="AH340" t="str">
        <f>""</f>
        <v/>
      </c>
      <c r="AI340">
        <v>0</v>
      </c>
      <c r="AJ340" t="str">
        <f>""</f>
        <v/>
      </c>
      <c r="AK340">
        <v>0</v>
      </c>
      <c r="AL340" t="str">
        <f>""</f>
        <v/>
      </c>
      <c r="AM340">
        <v>0</v>
      </c>
      <c r="AN340" t="str">
        <f>""</f>
        <v/>
      </c>
      <c r="AO340">
        <v>0</v>
      </c>
      <c r="AP340" t="str">
        <f>""</f>
        <v/>
      </c>
      <c r="AQ340">
        <v>0</v>
      </c>
      <c r="AR340" t="str">
        <f>""</f>
        <v/>
      </c>
      <c r="AS340" t="s">
        <v>56</v>
      </c>
      <c r="AT340" t="s">
        <v>57</v>
      </c>
      <c r="AU340">
        <v>0</v>
      </c>
      <c r="AV340" t="str">
        <f>""</f>
        <v/>
      </c>
      <c r="AW340">
        <v>2016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</row>
    <row r="341" spans="1:55" x14ac:dyDescent="0.2">
      <c r="A341">
        <v>1741000110</v>
      </c>
      <c r="B341" t="s">
        <v>413</v>
      </c>
      <c r="C341" s="2">
        <v>151440</v>
      </c>
      <c r="D341" s="1">
        <v>61229.87</v>
      </c>
      <c r="E341">
        <v>0</v>
      </c>
      <c r="F341" s="1">
        <v>61229.87</v>
      </c>
      <c r="G341" s="1">
        <v>90210.13</v>
      </c>
      <c r="H341">
        <v>40.43</v>
      </c>
      <c r="I341" s="2">
        <v>909000</v>
      </c>
      <c r="J341" s="4">
        <f>COUNTIF(גיליון2!A:A,'2016'!A341)</f>
        <v>1</v>
      </c>
      <c r="K341" s="1">
        <v>61229.87</v>
      </c>
      <c r="L341">
        <v>0</v>
      </c>
      <c r="M341" s="1">
        <v>61229.87</v>
      </c>
      <c r="N341" s="1">
        <v>847770.13</v>
      </c>
      <c r="O341">
        <v>6.73</v>
      </c>
      <c r="P341">
        <v>0</v>
      </c>
      <c r="Q341">
        <v>0</v>
      </c>
      <c r="R341">
        <v>0</v>
      </c>
      <c r="S341">
        <v>0</v>
      </c>
      <c r="T341" s="1">
        <v>-61229.87</v>
      </c>
      <c r="U341">
        <v>0</v>
      </c>
      <c r="V341" s="1">
        <v>-61229.87</v>
      </c>
      <c r="W341">
        <v>0</v>
      </c>
      <c r="X341" t="str">
        <f>""</f>
        <v/>
      </c>
      <c r="Y341">
        <v>0</v>
      </c>
      <c r="Z341" t="str">
        <f>""</f>
        <v/>
      </c>
      <c r="AA341">
        <v>0</v>
      </c>
      <c r="AB341" t="str">
        <f>""</f>
        <v/>
      </c>
      <c r="AC341">
        <v>0</v>
      </c>
      <c r="AD341" t="str">
        <f>""</f>
        <v/>
      </c>
      <c r="AE341">
        <v>0</v>
      </c>
      <c r="AF341" t="str">
        <f>""</f>
        <v/>
      </c>
      <c r="AG341">
        <v>0</v>
      </c>
      <c r="AH341" t="str">
        <f>""</f>
        <v/>
      </c>
      <c r="AI341">
        <v>0</v>
      </c>
      <c r="AJ341" t="str">
        <f>""</f>
        <v/>
      </c>
      <c r="AK341">
        <v>0</v>
      </c>
      <c r="AL341" t="str">
        <f>""</f>
        <v/>
      </c>
      <c r="AM341">
        <v>0</v>
      </c>
      <c r="AN341" t="str">
        <f>""</f>
        <v/>
      </c>
      <c r="AO341">
        <v>0</v>
      </c>
      <c r="AP341" t="str">
        <f>""</f>
        <v/>
      </c>
      <c r="AQ341">
        <v>0</v>
      </c>
      <c r="AR341" t="str">
        <f>""</f>
        <v/>
      </c>
      <c r="AS341" t="s">
        <v>56</v>
      </c>
      <c r="AT341" t="s">
        <v>57</v>
      </c>
      <c r="AU341">
        <v>0</v>
      </c>
      <c r="AV341" t="str">
        <f>""</f>
        <v/>
      </c>
      <c r="AW341">
        <v>2016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</row>
    <row r="342" spans="1:55" x14ac:dyDescent="0.2">
      <c r="A342">
        <v>1741000410</v>
      </c>
      <c r="B342" t="s">
        <v>414</v>
      </c>
      <c r="C342" s="2">
        <v>3998</v>
      </c>
      <c r="D342">
        <v>0</v>
      </c>
      <c r="E342">
        <v>0</v>
      </c>
      <c r="F342">
        <v>0</v>
      </c>
      <c r="G342" s="1">
        <v>3998</v>
      </c>
      <c r="H342">
        <v>0</v>
      </c>
      <c r="I342" s="2">
        <v>24000</v>
      </c>
      <c r="J342" s="4">
        <f>COUNTIF(גיליון2!A:A,'2016'!A342)</f>
        <v>1</v>
      </c>
      <c r="K342">
        <v>0</v>
      </c>
      <c r="L342">
        <v>0</v>
      </c>
      <c r="M342">
        <v>0</v>
      </c>
      <c r="N342" s="1">
        <v>24000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 t="str">
        <f>""</f>
        <v/>
      </c>
      <c r="Y342">
        <v>0</v>
      </c>
      <c r="Z342" t="str">
        <f>""</f>
        <v/>
      </c>
      <c r="AA342">
        <v>0</v>
      </c>
      <c r="AB342" t="str">
        <f>""</f>
        <v/>
      </c>
      <c r="AC342">
        <v>0</v>
      </c>
      <c r="AD342" t="str">
        <f>""</f>
        <v/>
      </c>
      <c r="AE342">
        <v>0</v>
      </c>
      <c r="AF342" t="str">
        <f>""</f>
        <v/>
      </c>
      <c r="AG342">
        <v>0</v>
      </c>
      <c r="AH342" t="str">
        <f>""</f>
        <v/>
      </c>
      <c r="AI342">
        <v>0</v>
      </c>
      <c r="AJ342" t="str">
        <f>""</f>
        <v/>
      </c>
      <c r="AK342">
        <v>0</v>
      </c>
      <c r="AL342" t="str">
        <f>""</f>
        <v/>
      </c>
      <c r="AM342">
        <v>0</v>
      </c>
      <c r="AN342" t="str">
        <f>""</f>
        <v/>
      </c>
      <c r="AO342">
        <v>0</v>
      </c>
      <c r="AP342" t="str">
        <f>""</f>
        <v/>
      </c>
      <c r="AQ342">
        <v>0</v>
      </c>
      <c r="AR342" t="str">
        <f>""</f>
        <v/>
      </c>
      <c r="AS342" t="s">
        <v>56</v>
      </c>
      <c r="AT342" t="s">
        <v>57</v>
      </c>
      <c r="AU342">
        <v>0</v>
      </c>
      <c r="AV342" t="str">
        <f>""</f>
        <v/>
      </c>
      <c r="AW342">
        <v>2016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</row>
    <row r="343" spans="1:55" x14ac:dyDescent="0.2">
      <c r="A343">
        <v>1741000530</v>
      </c>
      <c r="B343" t="s">
        <v>415</v>
      </c>
      <c r="C343" s="2">
        <v>8996</v>
      </c>
      <c r="D343">
        <v>0</v>
      </c>
      <c r="E343" s="1">
        <v>5700</v>
      </c>
      <c r="F343" s="1">
        <v>5700</v>
      </c>
      <c r="G343" s="1">
        <v>3296</v>
      </c>
      <c r="H343">
        <v>63.36</v>
      </c>
      <c r="I343" s="2">
        <v>54000</v>
      </c>
      <c r="J343" s="4">
        <f>COUNTIF(גיליון2!A:A,'2016'!A343)</f>
        <v>1</v>
      </c>
      <c r="K343">
        <v>0</v>
      </c>
      <c r="L343" s="1">
        <v>5700</v>
      </c>
      <c r="M343" s="1">
        <v>5700</v>
      </c>
      <c r="N343" s="1">
        <v>48300</v>
      </c>
      <c r="O343">
        <v>10.55</v>
      </c>
      <c r="P343">
        <v>0</v>
      </c>
      <c r="Q343">
        <v>0</v>
      </c>
      <c r="R343">
        <v>0</v>
      </c>
      <c r="S343">
        <v>0</v>
      </c>
      <c r="T343" s="1">
        <v>-5700</v>
      </c>
      <c r="U343">
        <v>0</v>
      </c>
      <c r="V343" s="1">
        <v>-5700</v>
      </c>
      <c r="W343">
        <v>0</v>
      </c>
      <c r="X343" t="str">
        <f>""</f>
        <v/>
      </c>
      <c r="Y343">
        <v>0</v>
      </c>
      <c r="Z343" t="str">
        <f>""</f>
        <v/>
      </c>
      <c r="AA343">
        <v>0</v>
      </c>
      <c r="AB343" t="str">
        <f>""</f>
        <v/>
      </c>
      <c r="AC343">
        <v>0</v>
      </c>
      <c r="AD343" t="str">
        <f>""</f>
        <v/>
      </c>
      <c r="AE343">
        <v>0</v>
      </c>
      <c r="AF343" t="str">
        <f>""</f>
        <v/>
      </c>
      <c r="AG343">
        <v>0</v>
      </c>
      <c r="AH343" t="str">
        <f>""</f>
        <v/>
      </c>
      <c r="AI343">
        <v>0</v>
      </c>
      <c r="AJ343" t="str">
        <f>""</f>
        <v/>
      </c>
      <c r="AK343">
        <v>0</v>
      </c>
      <c r="AL343" t="str">
        <f>""</f>
        <v/>
      </c>
      <c r="AM343">
        <v>0</v>
      </c>
      <c r="AN343" t="str">
        <f>""</f>
        <v/>
      </c>
      <c r="AO343">
        <v>0</v>
      </c>
      <c r="AP343" t="str">
        <f>""</f>
        <v/>
      </c>
      <c r="AQ343">
        <v>0</v>
      </c>
      <c r="AR343" t="str">
        <f>""</f>
        <v/>
      </c>
      <c r="AS343" t="s">
        <v>56</v>
      </c>
      <c r="AT343" t="s">
        <v>57</v>
      </c>
      <c r="AU343">
        <v>0</v>
      </c>
      <c r="AV343" t="str">
        <f>""</f>
        <v/>
      </c>
      <c r="AW343">
        <v>2016</v>
      </c>
      <c r="AX343">
        <v>0</v>
      </c>
      <c r="AY343">
        <v>0</v>
      </c>
      <c r="AZ343">
        <v>5700</v>
      </c>
      <c r="BA343">
        <v>0</v>
      </c>
      <c r="BB343">
        <v>0</v>
      </c>
      <c r="BC343">
        <v>0</v>
      </c>
    </row>
    <row r="344" spans="1:55" x14ac:dyDescent="0.2">
      <c r="A344">
        <v>1741000540</v>
      </c>
      <c r="B344" t="s">
        <v>354</v>
      </c>
      <c r="C344" s="2">
        <v>1832</v>
      </c>
      <c r="D344">
        <v>0</v>
      </c>
      <c r="E344">
        <v>0</v>
      </c>
      <c r="F344">
        <v>0</v>
      </c>
      <c r="G344" s="1">
        <v>1832</v>
      </c>
      <c r="H344">
        <v>0</v>
      </c>
      <c r="I344" s="2">
        <v>11000</v>
      </c>
      <c r="J344" s="4">
        <f>COUNTIF(גיליון2!A:A,'2016'!A344)</f>
        <v>1</v>
      </c>
      <c r="K344">
        <v>0</v>
      </c>
      <c r="L344">
        <v>0</v>
      </c>
      <c r="M344">
        <v>0</v>
      </c>
      <c r="N344" s="1">
        <v>11000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 t="str">
        <f>""</f>
        <v/>
      </c>
      <c r="Y344">
        <v>0</v>
      </c>
      <c r="Z344" t="str">
        <f>""</f>
        <v/>
      </c>
      <c r="AA344">
        <v>0</v>
      </c>
      <c r="AB344" t="str">
        <f>""</f>
        <v/>
      </c>
      <c r="AC344">
        <v>0</v>
      </c>
      <c r="AD344" t="str">
        <f>""</f>
        <v/>
      </c>
      <c r="AE344">
        <v>0</v>
      </c>
      <c r="AF344" t="str">
        <f>""</f>
        <v/>
      </c>
      <c r="AG344">
        <v>0</v>
      </c>
      <c r="AH344" t="str">
        <f>""</f>
        <v/>
      </c>
      <c r="AI344">
        <v>0</v>
      </c>
      <c r="AJ344" t="str">
        <f>""</f>
        <v/>
      </c>
      <c r="AK344">
        <v>0</v>
      </c>
      <c r="AL344" t="str">
        <f>""</f>
        <v/>
      </c>
      <c r="AM344">
        <v>0</v>
      </c>
      <c r="AN344" t="str">
        <f>""</f>
        <v/>
      </c>
      <c r="AO344">
        <v>0</v>
      </c>
      <c r="AP344" t="str">
        <f>""</f>
        <v/>
      </c>
      <c r="AQ344">
        <v>0</v>
      </c>
      <c r="AR344" t="str">
        <f>""</f>
        <v/>
      </c>
      <c r="AS344" t="s">
        <v>56</v>
      </c>
      <c r="AT344" t="s">
        <v>57</v>
      </c>
      <c r="AU344">
        <v>0</v>
      </c>
      <c r="AV344" t="str">
        <f>""</f>
        <v/>
      </c>
      <c r="AW344">
        <v>2016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</row>
    <row r="345" spans="1:55" x14ac:dyDescent="0.2">
      <c r="A345">
        <v>1741000720</v>
      </c>
      <c r="B345" t="s">
        <v>416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 s="4">
        <f>COUNTIF(גיליון2!A:A,'2016'!A345)</f>
        <v>1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 t="str">
        <f>""</f>
        <v/>
      </c>
      <c r="Y345">
        <v>0</v>
      </c>
      <c r="Z345" t="str">
        <f>""</f>
        <v/>
      </c>
      <c r="AA345">
        <v>0</v>
      </c>
      <c r="AB345" t="str">
        <f>""</f>
        <v/>
      </c>
      <c r="AC345">
        <v>0</v>
      </c>
      <c r="AD345" t="str">
        <f>""</f>
        <v/>
      </c>
      <c r="AE345">
        <v>0</v>
      </c>
      <c r="AF345" t="str">
        <f>""</f>
        <v/>
      </c>
      <c r="AG345">
        <v>0</v>
      </c>
      <c r="AH345" t="str">
        <f>""</f>
        <v/>
      </c>
      <c r="AI345">
        <v>0</v>
      </c>
      <c r="AJ345" t="str">
        <f>""</f>
        <v/>
      </c>
      <c r="AK345">
        <v>0</v>
      </c>
      <c r="AL345" t="str">
        <f>""</f>
        <v/>
      </c>
      <c r="AM345">
        <v>0</v>
      </c>
      <c r="AN345" t="str">
        <f>""</f>
        <v/>
      </c>
      <c r="AO345">
        <v>0</v>
      </c>
      <c r="AP345" t="str">
        <f>""</f>
        <v/>
      </c>
      <c r="AQ345">
        <v>0</v>
      </c>
      <c r="AR345" t="str">
        <f>""</f>
        <v/>
      </c>
      <c r="AS345" t="s">
        <v>56</v>
      </c>
      <c r="AT345" t="s">
        <v>57</v>
      </c>
      <c r="AU345">
        <v>0</v>
      </c>
      <c r="AV345" t="str">
        <f>""</f>
        <v/>
      </c>
      <c r="AW345">
        <v>2016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</row>
    <row r="346" spans="1:55" x14ac:dyDescent="0.2">
      <c r="A346">
        <v>1741000731</v>
      </c>
      <c r="B346" t="s">
        <v>417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 s="4">
        <f>COUNTIF(גיליון2!A:A,'2016'!A346)</f>
        <v>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 t="str">
        <f>""</f>
        <v/>
      </c>
      <c r="Y346">
        <v>0</v>
      </c>
      <c r="Z346" t="str">
        <f>""</f>
        <v/>
      </c>
      <c r="AA346">
        <v>0</v>
      </c>
      <c r="AB346" t="str">
        <f>""</f>
        <v/>
      </c>
      <c r="AC346">
        <v>0</v>
      </c>
      <c r="AD346" t="str">
        <f>""</f>
        <v/>
      </c>
      <c r="AE346">
        <v>0</v>
      </c>
      <c r="AF346" t="str">
        <f>""</f>
        <v/>
      </c>
      <c r="AG346">
        <v>0</v>
      </c>
      <c r="AH346" t="str">
        <f>""</f>
        <v/>
      </c>
      <c r="AI346">
        <v>0</v>
      </c>
      <c r="AJ346" t="str">
        <f>""</f>
        <v/>
      </c>
      <c r="AK346">
        <v>0</v>
      </c>
      <c r="AL346" t="str">
        <f>""</f>
        <v/>
      </c>
      <c r="AM346">
        <v>0</v>
      </c>
      <c r="AN346" t="str">
        <f>""</f>
        <v/>
      </c>
      <c r="AO346">
        <v>0</v>
      </c>
      <c r="AP346" t="str">
        <f>""</f>
        <v/>
      </c>
      <c r="AQ346">
        <v>0</v>
      </c>
      <c r="AR346" t="str">
        <f>""</f>
        <v/>
      </c>
      <c r="AS346" t="s">
        <v>56</v>
      </c>
      <c r="AT346" t="s">
        <v>57</v>
      </c>
      <c r="AU346">
        <v>0</v>
      </c>
      <c r="AV346" t="str">
        <f>""</f>
        <v/>
      </c>
      <c r="AW346">
        <v>2016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</row>
    <row r="347" spans="1:55" x14ac:dyDescent="0.2">
      <c r="A347">
        <v>1741000732</v>
      </c>
      <c r="B347" t="s">
        <v>418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 s="4">
        <f>COUNTIF(גיליון2!A:A,'2016'!A347)</f>
        <v>1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 t="str">
        <f>""</f>
        <v/>
      </c>
      <c r="Y347">
        <v>0</v>
      </c>
      <c r="Z347" t="str">
        <f>""</f>
        <v/>
      </c>
      <c r="AA347">
        <v>0</v>
      </c>
      <c r="AB347" t="str">
        <f>""</f>
        <v/>
      </c>
      <c r="AC347">
        <v>0</v>
      </c>
      <c r="AD347" t="str">
        <f>""</f>
        <v/>
      </c>
      <c r="AE347">
        <v>0</v>
      </c>
      <c r="AF347" t="str">
        <f>""</f>
        <v/>
      </c>
      <c r="AG347">
        <v>0</v>
      </c>
      <c r="AH347" t="str">
        <f>""</f>
        <v/>
      </c>
      <c r="AI347">
        <v>0</v>
      </c>
      <c r="AJ347" t="str">
        <f>""</f>
        <v/>
      </c>
      <c r="AK347">
        <v>0</v>
      </c>
      <c r="AL347" t="str">
        <f>""</f>
        <v/>
      </c>
      <c r="AM347">
        <v>0</v>
      </c>
      <c r="AN347" t="str">
        <f>""</f>
        <v/>
      </c>
      <c r="AO347">
        <v>0</v>
      </c>
      <c r="AP347" t="str">
        <f>""</f>
        <v/>
      </c>
      <c r="AQ347">
        <v>0</v>
      </c>
      <c r="AR347" t="str">
        <f>""</f>
        <v/>
      </c>
      <c r="AS347" t="s">
        <v>56</v>
      </c>
      <c r="AT347" t="s">
        <v>57</v>
      </c>
      <c r="AU347">
        <v>0</v>
      </c>
      <c r="AV347" t="str">
        <f>""</f>
        <v/>
      </c>
      <c r="AW347">
        <v>2016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</row>
    <row r="348" spans="1:55" x14ac:dyDescent="0.2">
      <c r="A348">
        <v>1741000733</v>
      </c>
      <c r="B348" t="s">
        <v>419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 s="4">
        <f>COUNTIF(גיליון2!A:A,'2016'!A348)</f>
        <v>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 t="str">
        <f>""</f>
        <v/>
      </c>
      <c r="Y348">
        <v>0</v>
      </c>
      <c r="Z348" t="str">
        <f>""</f>
        <v/>
      </c>
      <c r="AA348">
        <v>0</v>
      </c>
      <c r="AB348" t="str">
        <f>""</f>
        <v/>
      </c>
      <c r="AC348">
        <v>0</v>
      </c>
      <c r="AD348" t="str">
        <f>""</f>
        <v/>
      </c>
      <c r="AE348">
        <v>0</v>
      </c>
      <c r="AF348" t="str">
        <f>""</f>
        <v/>
      </c>
      <c r="AG348">
        <v>0</v>
      </c>
      <c r="AH348" t="str">
        <f>""</f>
        <v/>
      </c>
      <c r="AI348">
        <v>0</v>
      </c>
      <c r="AJ348" t="str">
        <f>""</f>
        <v/>
      </c>
      <c r="AK348">
        <v>0</v>
      </c>
      <c r="AL348" t="str">
        <f>""</f>
        <v/>
      </c>
      <c r="AM348">
        <v>0</v>
      </c>
      <c r="AN348" t="str">
        <f>""</f>
        <v/>
      </c>
      <c r="AO348">
        <v>0</v>
      </c>
      <c r="AP348" t="str">
        <f>""</f>
        <v/>
      </c>
      <c r="AQ348">
        <v>0</v>
      </c>
      <c r="AR348" t="str">
        <f>""</f>
        <v/>
      </c>
      <c r="AS348" t="s">
        <v>56</v>
      </c>
      <c r="AT348" t="s">
        <v>57</v>
      </c>
      <c r="AU348">
        <v>0</v>
      </c>
      <c r="AV348" t="str">
        <f>""</f>
        <v/>
      </c>
      <c r="AW348">
        <v>2016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</row>
    <row r="349" spans="1:55" x14ac:dyDescent="0.2">
      <c r="A349">
        <v>1741000740</v>
      </c>
      <c r="B349" t="s">
        <v>420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 s="4">
        <f>COUNTIF(גיליון2!A:A,'2016'!A349)</f>
        <v>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 t="str">
        <f>""</f>
        <v/>
      </c>
      <c r="Y349">
        <v>0</v>
      </c>
      <c r="Z349" t="str">
        <f>""</f>
        <v/>
      </c>
      <c r="AA349">
        <v>0</v>
      </c>
      <c r="AB349" t="str">
        <f>""</f>
        <v/>
      </c>
      <c r="AC349">
        <v>0</v>
      </c>
      <c r="AD349" t="str">
        <f>""</f>
        <v/>
      </c>
      <c r="AE349">
        <v>0</v>
      </c>
      <c r="AF349" t="str">
        <f>""</f>
        <v/>
      </c>
      <c r="AG349">
        <v>0</v>
      </c>
      <c r="AH349" t="str">
        <f>""</f>
        <v/>
      </c>
      <c r="AI349">
        <v>0</v>
      </c>
      <c r="AJ349" t="str">
        <f>""</f>
        <v/>
      </c>
      <c r="AK349">
        <v>0</v>
      </c>
      <c r="AL349" t="str">
        <f>""</f>
        <v/>
      </c>
      <c r="AM349">
        <v>0</v>
      </c>
      <c r="AN349" t="str">
        <f>""</f>
        <v/>
      </c>
      <c r="AO349">
        <v>0</v>
      </c>
      <c r="AP349" t="str">
        <f>""</f>
        <v/>
      </c>
      <c r="AQ349">
        <v>0</v>
      </c>
      <c r="AR349" t="str">
        <f>""</f>
        <v/>
      </c>
      <c r="AS349" t="s">
        <v>56</v>
      </c>
      <c r="AT349" t="s">
        <v>57</v>
      </c>
      <c r="AU349">
        <v>0</v>
      </c>
      <c r="AV349" t="str">
        <f>""</f>
        <v/>
      </c>
      <c r="AW349">
        <v>2016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</row>
    <row r="350" spans="1:55" x14ac:dyDescent="0.2">
      <c r="A350">
        <v>1741000750</v>
      </c>
      <c r="B350" t="s">
        <v>313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 s="4">
        <f>COUNTIF(גיליון2!A:A,'2016'!A350)</f>
        <v>1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 t="str">
        <f>""</f>
        <v/>
      </c>
      <c r="Y350">
        <v>0</v>
      </c>
      <c r="Z350" t="str">
        <f>""</f>
        <v/>
      </c>
      <c r="AA350">
        <v>0</v>
      </c>
      <c r="AB350" t="str">
        <f>""</f>
        <v/>
      </c>
      <c r="AC350">
        <v>0</v>
      </c>
      <c r="AD350" t="str">
        <f>""</f>
        <v/>
      </c>
      <c r="AE350">
        <v>0</v>
      </c>
      <c r="AF350" t="str">
        <f>""</f>
        <v/>
      </c>
      <c r="AG350">
        <v>0</v>
      </c>
      <c r="AH350" t="str">
        <f>""</f>
        <v/>
      </c>
      <c r="AI350">
        <v>0</v>
      </c>
      <c r="AJ350" t="str">
        <f>""</f>
        <v/>
      </c>
      <c r="AK350">
        <v>0</v>
      </c>
      <c r="AL350" t="str">
        <f>""</f>
        <v/>
      </c>
      <c r="AM350">
        <v>0</v>
      </c>
      <c r="AN350" t="str">
        <f>""</f>
        <v/>
      </c>
      <c r="AO350">
        <v>0</v>
      </c>
      <c r="AP350" t="str">
        <f>""</f>
        <v/>
      </c>
      <c r="AQ350">
        <v>0</v>
      </c>
      <c r="AR350" t="str">
        <f>""</f>
        <v/>
      </c>
      <c r="AS350" t="s">
        <v>56</v>
      </c>
      <c r="AT350" t="s">
        <v>57</v>
      </c>
      <c r="AU350">
        <v>0</v>
      </c>
      <c r="AV350" t="str">
        <f>""</f>
        <v/>
      </c>
      <c r="AW350">
        <v>2016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</row>
    <row r="351" spans="1:55" x14ac:dyDescent="0.2">
      <c r="A351">
        <v>1741000780</v>
      </c>
      <c r="B351" t="s">
        <v>421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 s="4">
        <f>COUNTIF(גיליון2!A:A,'2016'!A351)</f>
        <v>1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 t="str">
        <f>""</f>
        <v/>
      </c>
      <c r="Y351">
        <v>0</v>
      </c>
      <c r="Z351" t="str">
        <f>""</f>
        <v/>
      </c>
      <c r="AA351">
        <v>0</v>
      </c>
      <c r="AB351" t="str">
        <f>""</f>
        <v/>
      </c>
      <c r="AC351">
        <v>0</v>
      </c>
      <c r="AD351" t="str">
        <f>""</f>
        <v/>
      </c>
      <c r="AE351">
        <v>0</v>
      </c>
      <c r="AF351" t="str">
        <f>""</f>
        <v/>
      </c>
      <c r="AG351">
        <v>0</v>
      </c>
      <c r="AH351" t="str">
        <f>""</f>
        <v/>
      </c>
      <c r="AI351">
        <v>0</v>
      </c>
      <c r="AJ351" t="str">
        <f>""</f>
        <v/>
      </c>
      <c r="AK351">
        <v>0</v>
      </c>
      <c r="AL351" t="str">
        <f>""</f>
        <v/>
      </c>
      <c r="AM351">
        <v>0</v>
      </c>
      <c r="AN351" t="str">
        <f>""</f>
        <v/>
      </c>
      <c r="AO351">
        <v>0</v>
      </c>
      <c r="AP351" t="str">
        <f>""</f>
        <v/>
      </c>
      <c r="AQ351">
        <v>0</v>
      </c>
      <c r="AR351" t="str">
        <f>""</f>
        <v/>
      </c>
      <c r="AS351" t="s">
        <v>56</v>
      </c>
      <c r="AT351" t="s">
        <v>57</v>
      </c>
      <c r="AU351">
        <v>0</v>
      </c>
      <c r="AV351" t="str">
        <f>""</f>
        <v/>
      </c>
      <c r="AW351">
        <v>2016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</row>
    <row r="352" spans="1:55" x14ac:dyDescent="0.2">
      <c r="A352">
        <v>1742200110</v>
      </c>
      <c r="B352" t="s">
        <v>422</v>
      </c>
      <c r="C352" s="2">
        <v>18992</v>
      </c>
      <c r="D352" s="1">
        <v>20857</v>
      </c>
      <c r="E352">
        <v>0</v>
      </c>
      <c r="F352" s="1">
        <v>20857</v>
      </c>
      <c r="G352" s="1">
        <v>-1865</v>
      </c>
      <c r="H352">
        <v>109.81</v>
      </c>
      <c r="I352" s="2">
        <v>114000</v>
      </c>
      <c r="J352" s="4">
        <f>COUNTIF(גיליון2!A:A,'2016'!A352)</f>
        <v>1</v>
      </c>
      <c r="K352" s="1">
        <v>20857</v>
      </c>
      <c r="L352">
        <v>0</v>
      </c>
      <c r="M352" s="1">
        <v>20857</v>
      </c>
      <c r="N352" s="1">
        <v>93143</v>
      </c>
      <c r="O352">
        <v>18.29</v>
      </c>
      <c r="P352">
        <v>0</v>
      </c>
      <c r="Q352">
        <v>0</v>
      </c>
      <c r="R352">
        <v>0</v>
      </c>
      <c r="S352">
        <v>0</v>
      </c>
      <c r="T352" s="1">
        <v>-20857</v>
      </c>
      <c r="U352">
        <v>0</v>
      </c>
      <c r="V352" s="1">
        <v>-20857</v>
      </c>
      <c r="W352">
        <v>170</v>
      </c>
      <c r="X352" t="s">
        <v>83</v>
      </c>
      <c r="Y352">
        <v>0</v>
      </c>
      <c r="Z352" t="str">
        <f>""</f>
        <v/>
      </c>
      <c r="AA352">
        <v>0</v>
      </c>
      <c r="AB352" t="str">
        <f>""</f>
        <v/>
      </c>
      <c r="AC352">
        <v>0</v>
      </c>
      <c r="AD352" t="str">
        <f>""</f>
        <v/>
      </c>
      <c r="AE352">
        <v>0</v>
      </c>
      <c r="AF352" t="str">
        <f>""</f>
        <v/>
      </c>
      <c r="AG352">
        <v>0</v>
      </c>
      <c r="AH352" t="str">
        <f>""</f>
        <v/>
      </c>
      <c r="AI352">
        <v>0</v>
      </c>
      <c r="AJ352" t="str">
        <f>""</f>
        <v/>
      </c>
      <c r="AK352">
        <v>0</v>
      </c>
      <c r="AL352" t="str">
        <f>""</f>
        <v/>
      </c>
      <c r="AM352">
        <v>0</v>
      </c>
      <c r="AN352" t="str">
        <f>""</f>
        <v/>
      </c>
      <c r="AO352">
        <v>0</v>
      </c>
      <c r="AP352" t="str">
        <f>""</f>
        <v/>
      </c>
      <c r="AQ352">
        <v>0</v>
      </c>
      <c r="AR352" t="str">
        <f>""</f>
        <v/>
      </c>
      <c r="AS352" t="s">
        <v>56</v>
      </c>
      <c r="AT352" t="s">
        <v>57</v>
      </c>
      <c r="AU352">
        <v>0</v>
      </c>
      <c r="AV352" t="str">
        <f>""</f>
        <v/>
      </c>
      <c r="AW352">
        <v>2016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</row>
    <row r="353" spans="1:55" x14ac:dyDescent="0.2">
      <c r="A353">
        <v>1742200540</v>
      </c>
      <c r="B353" t="s">
        <v>329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 s="4">
        <f>COUNTIF(גיליון2!A:A,'2016'!A353)</f>
        <v>1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 t="str">
        <f>""</f>
        <v/>
      </c>
      <c r="Y353">
        <v>0</v>
      </c>
      <c r="Z353" t="str">
        <f>""</f>
        <v/>
      </c>
      <c r="AA353">
        <v>0</v>
      </c>
      <c r="AB353" t="str">
        <f>""</f>
        <v/>
      </c>
      <c r="AC353">
        <v>0</v>
      </c>
      <c r="AD353" t="str">
        <f>""</f>
        <v/>
      </c>
      <c r="AE353">
        <v>0</v>
      </c>
      <c r="AF353" t="str">
        <f>""</f>
        <v/>
      </c>
      <c r="AG353">
        <v>0</v>
      </c>
      <c r="AH353" t="str">
        <f>""</f>
        <v/>
      </c>
      <c r="AI353">
        <v>0</v>
      </c>
      <c r="AJ353" t="str">
        <f>""</f>
        <v/>
      </c>
      <c r="AK353">
        <v>0</v>
      </c>
      <c r="AL353" t="str">
        <f>""</f>
        <v/>
      </c>
      <c r="AM353">
        <v>0</v>
      </c>
      <c r="AN353" t="str">
        <f>""</f>
        <v/>
      </c>
      <c r="AO353">
        <v>0</v>
      </c>
      <c r="AP353" t="str">
        <f>""</f>
        <v/>
      </c>
      <c r="AQ353">
        <v>0</v>
      </c>
      <c r="AR353" t="str">
        <f>""</f>
        <v/>
      </c>
      <c r="AS353" t="s">
        <v>56</v>
      </c>
      <c r="AT353" t="s">
        <v>57</v>
      </c>
      <c r="AU353">
        <v>0</v>
      </c>
      <c r="AV353" t="str">
        <f>""</f>
        <v/>
      </c>
      <c r="AW353">
        <v>2016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</row>
    <row r="354" spans="1:55" x14ac:dyDescent="0.2">
      <c r="A354">
        <v>1742200720</v>
      </c>
      <c r="B354" t="s">
        <v>423</v>
      </c>
      <c r="C354" s="2">
        <v>8664</v>
      </c>
      <c r="D354">
        <v>0</v>
      </c>
      <c r="E354" s="1">
        <v>12499.7</v>
      </c>
      <c r="F354" s="1">
        <v>12499.7</v>
      </c>
      <c r="G354" s="1">
        <v>-3835.7</v>
      </c>
      <c r="H354">
        <v>144.27000000000001</v>
      </c>
      <c r="I354" s="2">
        <v>52000</v>
      </c>
      <c r="J354" s="4">
        <f>COUNTIF(גיליון2!A:A,'2016'!A354)</f>
        <v>1</v>
      </c>
      <c r="K354">
        <v>0</v>
      </c>
      <c r="L354" s="1">
        <v>12499.7</v>
      </c>
      <c r="M354" s="1">
        <v>12499.7</v>
      </c>
      <c r="N354" s="1">
        <v>39500.300000000003</v>
      </c>
      <c r="O354">
        <v>24.03</v>
      </c>
      <c r="P354">
        <v>0</v>
      </c>
      <c r="Q354">
        <v>0</v>
      </c>
      <c r="R354">
        <v>0</v>
      </c>
      <c r="S354">
        <v>0</v>
      </c>
      <c r="T354" s="1">
        <v>-12499.7</v>
      </c>
      <c r="U354">
        <v>0</v>
      </c>
      <c r="V354" s="1">
        <v>-12499.7</v>
      </c>
      <c r="W354">
        <v>170</v>
      </c>
      <c r="X354" t="s">
        <v>83</v>
      </c>
      <c r="Y354">
        <v>0</v>
      </c>
      <c r="Z354" t="str">
        <f>""</f>
        <v/>
      </c>
      <c r="AA354">
        <v>0</v>
      </c>
      <c r="AB354" t="str">
        <f>""</f>
        <v/>
      </c>
      <c r="AC354">
        <v>0</v>
      </c>
      <c r="AD354" t="str">
        <f>""</f>
        <v/>
      </c>
      <c r="AE354">
        <v>0</v>
      </c>
      <c r="AF354" t="str">
        <f>""</f>
        <v/>
      </c>
      <c r="AG354">
        <v>0</v>
      </c>
      <c r="AH354" t="str">
        <f>""</f>
        <v/>
      </c>
      <c r="AI354">
        <v>0</v>
      </c>
      <c r="AJ354" t="str">
        <f>""</f>
        <v/>
      </c>
      <c r="AK354">
        <v>0</v>
      </c>
      <c r="AL354" t="str">
        <f>""</f>
        <v/>
      </c>
      <c r="AM354">
        <v>0</v>
      </c>
      <c r="AN354" t="str">
        <f>""</f>
        <v/>
      </c>
      <c r="AO354">
        <v>0</v>
      </c>
      <c r="AP354" t="str">
        <f>""</f>
        <v/>
      </c>
      <c r="AQ354">
        <v>0</v>
      </c>
      <c r="AR354" t="str">
        <f>""</f>
        <v/>
      </c>
      <c r="AS354" t="s">
        <v>56</v>
      </c>
      <c r="AT354" t="s">
        <v>57</v>
      </c>
      <c r="AU354">
        <v>0</v>
      </c>
      <c r="AV354" t="str">
        <f>""</f>
        <v/>
      </c>
      <c r="AW354">
        <v>2016</v>
      </c>
      <c r="AX354">
        <v>0</v>
      </c>
      <c r="AY354">
        <v>0</v>
      </c>
      <c r="AZ354">
        <v>12500</v>
      </c>
      <c r="BA354">
        <v>0</v>
      </c>
      <c r="BB354">
        <v>0</v>
      </c>
      <c r="BC354">
        <v>0</v>
      </c>
    </row>
    <row r="355" spans="1:55" x14ac:dyDescent="0.2">
      <c r="A355">
        <v>1742200750</v>
      </c>
      <c r="B355" t="s">
        <v>424</v>
      </c>
      <c r="C355" s="2">
        <v>91630</v>
      </c>
      <c r="D355">
        <v>0</v>
      </c>
      <c r="E355" s="1">
        <v>99871</v>
      </c>
      <c r="F355" s="1">
        <v>99871</v>
      </c>
      <c r="G355" s="1">
        <v>-8241</v>
      </c>
      <c r="H355">
        <v>108.99</v>
      </c>
      <c r="I355" s="2">
        <v>550000</v>
      </c>
      <c r="J355" s="4">
        <f>COUNTIF(גיליון2!A:A,'2016'!A355)</f>
        <v>1</v>
      </c>
      <c r="K355">
        <v>0</v>
      </c>
      <c r="L355" s="1">
        <v>99871</v>
      </c>
      <c r="M355" s="1">
        <v>99871</v>
      </c>
      <c r="N355" s="1">
        <v>450129</v>
      </c>
      <c r="O355">
        <v>18.149999999999999</v>
      </c>
      <c r="P355">
        <v>0</v>
      </c>
      <c r="Q355">
        <v>0</v>
      </c>
      <c r="R355">
        <v>0</v>
      </c>
      <c r="S355">
        <v>0</v>
      </c>
      <c r="T355" s="1">
        <v>-99871</v>
      </c>
      <c r="U355">
        <v>0</v>
      </c>
      <c r="V355" s="1">
        <v>-99871</v>
      </c>
      <c r="W355">
        <v>170</v>
      </c>
      <c r="X355" t="s">
        <v>83</v>
      </c>
      <c r="Y355">
        <v>0</v>
      </c>
      <c r="Z355" t="str">
        <f>""</f>
        <v/>
      </c>
      <c r="AA355">
        <v>0</v>
      </c>
      <c r="AB355" t="str">
        <f>""</f>
        <v/>
      </c>
      <c r="AC355">
        <v>0</v>
      </c>
      <c r="AD355" t="str">
        <f>""</f>
        <v/>
      </c>
      <c r="AE355">
        <v>0</v>
      </c>
      <c r="AF355" t="str">
        <f>""</f>
        <v/>
      </c>
      <c r="AG355">
        <v>0</v>
      </c>
      <c r="AH355" t="str">
        <f>""</f>
        <v/>
      </c>
      <c r="AI355">
        <v>0</v>
      </c>
      <c r="AJ355" t="str">
        <f>""</f>
        <v/>
      </c>
      <c r="AK355">
        <v>0</v>
      </c>
      <c r="AL355" t="str">
        <f>""</f>
        <v/>
      </c>
      <c r="AM355">
        <v>0</v>
      </c>
      <c r="AN355" t="str">
        <f>""</f>
        <v/>
      </c>
      <c r="AO355">
        <v>0</v>
      </c>
      <c r="AP355" t="str">
        <f>""</f>
        <v/>
      </c>
      <c r="AQ355">
        <v>0</v>
      </c>
      <c r="AR355" t="str">
        <f>""</f>
        <v/>
      </c>
      <c r="AS355" t="s">
        <v>56</v>
      </c>
      <c r="AT355" t="s">
        <v>57</v>
      </c>
      <c r="AU355">
        <v>0</v>
      </c>
      <c r="AV355" t="str">
        <f>""</f>
        <v/>
      </c>
      <c r="AW355">
        <v>2016</v>
      </c>
      <c r="AX355">
        <v>0</v>
      </c>
      <c r="AY355">
        <v>0</v>
      </c>
      <c r="AZ355">
        <v>99871</v>
      </c>
      <c r="BA355">
        <v>0</v>
      </c>
      <c r="BB355">
        <v>0</v>
      </c>
      <c r="BC355">
        <v>0</v>
      </c>
    </row>
    <row r="356" spans="1:55" x14ac:dyDescent="0.2">
      <c r="A356">
        <v>1742200780</v>
      </c>
      <c r="B356" t="s">
        <v>425</v>
      </c>
      <c r="C356" s="2">
        <v>58310</v>
      </c>
      <c r="D356">
        <v>0</v>
      </c>
      <c r="E356" s="1">
        <v>50251.5</v>
      </c>
      <c r="F356" s="1">
        <v>50251.5</v>
      </c>
      <c r="G356" s="1">
        <v>8058.5</v>
      </c>
      <c r="H356">
        <v>86.17</v>
      </c>
      <c r="I356" s="2">
        <v>350000</v>
      </c>
      <c r="J356" s="4">
        <f>COUNTIF(גיליון2!A:A,'2016'!A356)</f>
        <v>1</v>
      </c>
      <c r="K356">
        <v>0</v>
      </c>
      <c r="L356" s="1">
        <v>50251.5</v>
      </c>
      <c r="M356" s="1">
        <v>50251.5</v>
      </c>
      <c r="N356" s="1">
        <v>299748.5</v>
      </c>
      <c r="O356">
        <v>14.35</v>
      </c>
      <c r="P356">
        <v>0</v>
      </c>
      <c r="Q356">
        <v>0</v>
      </c>
      <c r="R356">
        <v>0</v>
      </c>
      <c r="S356">
        <v>0</v>
      </c>
      <c r="T356" s="1">
        <v>-50251.5</v>
      </c>
      <c r="U356">
        <v>0</v>
      </c>
      <c r="V356" s="1">
        <v>-50251.5</v>
      </c>
      <c r="W356">
        <v>170</v>
      </c>
      <c r="X356" t="s">
        <v>83</v>
      </c>
      <c r="Y356">
        <v>0</v>
      </c>
      <c r="Z356" t="str">
        <f>""</f>
        <v/>
      </c>
      <c r="AA356">
        <v>0</v>
      </c>
      <c r="AB356" t="str">
        <f>""</f>
        <v/>
      </c>
      <c r="AC356">
        <v>0</v>
      </c>
      <c r="AD356" t="str">
        <f>""</f>
        <v/>
      </c>
      <c r="AE356">
        <v>0</v>
      </c>
      <c r="AF356" t="str">
        <f>""</f>
        <v/>
      </c>
      <c r="AG356">
        <v>0</v>
      </c>
      <c r="AH356" t="str">
        <f>""</f>
        <v/>
      </c>
      <c r="AI356">
        <v>0</v>
      </c>
      <c r="AJ356" t="str">
        <f>""</f>
        <v/>
      </c>
      <c r="AK356">
        <v>0</v>
      </c>
      <c r="AL356" t="str">
        <f>""</f>
        <v/>
      </c>
      <c r="AM356">
        <v>0</v>
      </c>
      <c r="AN356" t="str">
        <f>""</f>
        <v/>
      </c>
      <c r="AO356">
        <v>0</v>
      </c>
      <c r="AP356" t="str">
        <f>""</f>
        <v/>
      </c>
      <c r="AQ356">
        <v>0</v>
      </c>
      <c r="AR356" t="str">
        <f>""</f>
        <v/>
      </c>
      <c r="AS356" t="s">
        <v>56</v>
      </c>
      <c r="AT356" t="s">
        <v>57</v>
      </c>
      <c r="AU356">
        <v>0</v>
      </c>
      <c r="AV356" t="str">
        <f>""</f>
        <v/>
      </c>
      <c r="AW356">
        <v>2016</v>
      </c>
      <c r="AX356">
        <v>0</v>
      </c>
      <c r="AY356">
        <v>0</v>
      </c>
      <c r="AZ356">
        <v>50252</v>
      </c>
      <c r="BA356">
        <v>0</v>
      </c>
      <c r="BB356">
        <v>0</v>
      </c>
      <c r="BC356">
        <v>0</v>
      </c>
    </row>
    <row r="357" spans="1:55" x14ac:dyDescent="0.2">
      <c r="A357">
        <v>1743000720</v>
      </c>
      <c r="B357" t="s">
        <v>426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 s="4">
        <f>COUNTIF(גיליון2!A:A,'2016'!A357)</f>
        <v>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170</v>
      </c>
      <c r="X357" t="s">
        <v>83</v>
      </c>
      <c r="Y357">
        <v>0</v>
      </c>
      <c r="Z357" t="str">
        <f>""</f>
        <v/>
      </c>
      <c r="AA357">
        <v>0</v>
      </c>
      <c r="AB357" t="str">
        <f>""</f>
        <v/>
      </c>
      <c r="AC357">
        <v>0</v>
      </c>
      <c r="AD357" t="str">
        <f>""</f>
        <v/>
      </c>
      <c r="AE357">
        <v>0</v>
      </c>
      <c r="AF357" t="str">
        <f>""</f>
        <v/>
      </c>
      <c r="AG357">
        <v>0</v>
      </c>
      <c r="AH357" t="str">
        <f>""</f>
        <v/>
      </c>
      <c r="AI357">
        <v>0</v>
      </c>
      <c r="AJ357" t="str">
        <f>""</f>
        <v/>
      </c>
      <c r="AK357">
        <v>0</v>
      </c>
      <c r="AL357" t="str">
        <f>""</f>
        <v/>
      </c>
      <c r="AM357">
        <v>0</v>
      </c>
      <c r="AN357" t="str">
        <f>""</f>
        <v/>
      </c>
      <c r="AO357">
        <v>0</v>
      </c>
      <c r="AP357" t="str">
        <f>""</f>
        <v/>
      </c>
      <c r="AQ357">
        <v>0</v>
      </c>
      <c r="AR357" t="str">
        <f>""</f>
        <v/>
      </c>
      <c r="AS357" t="s">
        <v>56</v>
      </c>
      <c r="AT357" t="s">
        <v>57</v>
      </c>
      <c r="AU357">
        <v>0</v>
      </c>
      <c r="AV357" t="str">
        <f>""</f>
        <v/>
      </c>
      <c r="AW357">
        <v>2016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</row>
    <row r="358" spans="1:55" x14ac:dyDescent="0.2">
      <c r="A358">
        <v>1743000750</v>
      </c>
      <c r="B358" t="s">
        <v>427</v>
      </c>
      <c r="C358" s="2">
        <v>41650</v>
      </c>
      <c r="D358" s="1">
        <v>91985.05</v>
      </c>
      <c r="E358" s="1">
        <v>23841.91</v>
      </c>
      <c r="F358" s="1">
        <v>115826.96</v>
      </c>
      <c r="G358" s="1">
        <v>-74176.960000000006</v>
      </c>
      <c r="H358">
        <v>278.08999999999997</v>
      </c>
      <c r="I358" s="2">
        <v>250000</v>
      </c>
      <c r="J358" s="4">
        <f>COUNTIF(גיליון2!A:A,'2016'!A358)</f>
        <v>1</v>
      </c>
      <c r="K358" s="1">
        <v>91985.05</v>
      </c>
      <c r="L358" s="1">
        <v>23841.91</v>
      </c>
      <c r="M358" s="1">
        <v>115826.96</v>
      </c>
      <c r="N358" s="1">
        <v>134173.04</v>
      </c>
      <c r="O358">
        <v>46.33</v>
      </c>
      <c r="P358">
        <v>0</v>
      </c>
      <c r="Q358">
        <v>0</v>
      </c>
      <c r="R358">
        <v>0</v>
      </c>
      <c r="S358">
        <v>0</v>
      </c>
      <c r="T358" s="1">
        <v>-115826.96</v>
      </c>
      <c r="U358">
        <v>0</v>
      </c>
      <c r="V358" s="1">
        <v>-115826.96</v>
      </c>
      <c r="W358">
        <v>170</v>
      </c>
      <c r="X358" t="s">
        <v>83</v>
      </c>
      <c r="Y358">
        <v>0</v>
      </c>
      <c r="Z358" t="str">
        <f>""</f>
        <v/>
      </c>
      <c r="AA358">
        <v>0</v>
      </c>
      <c r="AB358" t="str">
        <f>""</f>
        <v/>
      </c>
      <c r="AC358">
        <v>0</v>
      </c>
      <c r="AD358" t="str">
        <f>""</f>
        <v/>
      </c>
      <c r="AE358">
        <v>0</v>
      </c>
      <c r="AF358" t="str">
        <f>""</f>
        <v/>
      </c>
      <c r="AG358">
        <v>0</v>
      </c>
      <c r="AH358" t="str">
        <f>""</f>
        <v/>
      </c>
      <c r="AI358">
        <v>0</v>
      </c>
      <c r="AJ358" t="str">
        <f>""</f>
        <v/>
      </c>
      <c r="AK358">
        <v>0</v>
      </c>
      <c r="AL358" t="str">
        <f>""</f>
        <v/>
      </c>
      <c r="AM358">
        <v>0</v>
      </c>
      <c r="AN358" t="str">
        <f>""</f>
        <v/>
      </c>
      <c r="AO358">
        <v>0</v>
      </c>
      <c r="AP358" t="str">
        <f>""</f>
        <v/>
      </c>
      <c r="AQ358">
        <v>0</v>
      </c>
      <c r="AR358" t="str">
        <f>""</f>
        <v/>
      </c>
      <c r="AS358" t="s">
        <v>56</v>
      </c>
      <c r="AT358" t="s">
        <v>57</v>
      </c>
      <c r="AU358">
        <v>0</v>
      </c>
      <c r="AV358" t="str">
        <f>""</f>
        <v/>
      </c>
      <c r="AW358">
        <v>2016</v>
      </c>
      <c r="AX358">
        <v>0</v>
      </c>
      <c r="AY358">
        <v>0</v>
      </c>
      <c r="AZ358">
        <v>23842</v>
      </c>
      <c r="BA358">
        <v>0</v>
      </c>
      <c r="BB358">
        <v>0</v>
      </c>
      <c r="BC358">
        <v>0</v>
      </c>
    </row>
    <row r="359" spans="1:55" x14ac:dyDescent="0.2">
      <c r="A359">
        <v>1743000771</v>
      </c>
      <c r="B359" t="s">
        <v>428</v>
      </c>
      <c r="C359" s="2">
        <v>83300</v>
      </c>
      <c r="D359">
        <v>0</v>
      </c>
      <c r="E359">
        <v>0</v>
      </c>
      <c r="F359">
        <v>0</v>
      </c>
      <c r="G359" s="1">
        <v>83300</v>
      </c>
      <c r="H359">
        <v>0</v>
      </c>
      <c r="I359" s="2">
        <v>500000</v>
      </c>
      <c r="J359" s="4">
        <f>COUNTIF(גיליון2!A:A,'2016'!A359)</f>
        <v>1</v>
      </c>
      <c r="K359">
        <v>0</v>
      </c>
      <c r="L359">
        <v>0</v>
      </c>
      <c r="M359">
        <v>0</v>
      </c>
      <c r="N359" s="1">
        <v>500000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170</v>
      </c>
      <c r="X359" t="s">
        <v>83</v>
      </c>
      <c r="Y359">
        <v>0</v>
      </c>
      <c r="Z359" t="str">
        <f>""</f>
        <v/>
      </c>
      <c r="AA359">
        <v>0</v>
      </c>
      <c r="AB359" t="str">
        <f>""</f>
        <v/>
      </c>
      <c r="AC359">
        <v>0</v>
      </c>
      <c r="AD359" t="str">
        <f>""</f>
        <v/>
      </c>
      <c r="AE359">
        <v>0</v>
      </c>
      <c r="AF359" t="str">
        <f>""</f>
        <v/>
      </c>
      <c r="AG359">
        <v>0</v>
      </c>
      <c r="AH359" t="str">
        <f>""</f>
        <v/>
      </c>
      <c r="AI359">
        <v>0</v>
      </c>
      <c r="AJ359" t="str">
        <f>""</f>
        <v/>
      </c>
      <c r="AK359">
        <v>0</v>
      </c>
      <c r="AL359" t="str">
        <f>""</f>
        <v/>
      </c>
      <c r="AM359">
        <v>0</v>
      </c>
      <c r="AN359" t="str">
        <f>""</f>
        <v/>
      </c>
      <c r="AO359">
        <v>0</v>
      </c>
      <c r="AP359" t="str">
        <f>""</f>
        <v/>
      </c>
      <c r="AQ359">
        <v>0</v>
      </c>
      <c r="AR359" t="str">
        <f>""</f>
        <v/>
      </c>
      <c r="AS359" t="s">
        <v>56</v>
      </c>
      <c r="AT359" t="s">
        <v>57</v>
      </c>
      <c r="AU359">
        <v>0</v>
      </c>
      <c r="AV359" t="str">
        <f>""</f>
        <v/>
      </c>
      <c r="AW359">
        <v>2016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</row>
    <row r="360" spans="1:55" x14ac:dyDescent="0.2">
      <c r="A360">
        <v>1745000720</v>
      </c>
      <c r="B360" t="s">
        <v>429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 s="4">
        <f>COUNTIF(גיליון2!A:A,'2016'!A360)</f>
        <v>1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180</v>
      </c>
      <c r="X360" t="s">
        <v>430</v>
      </c>
      <c r="Y360">
        <v>0</v>
      </c>
      <c r="Z360" t="str">
        <f>""</f>
        <v/>
      </c>
      <c r="AA360">
        <v>0</v>
      </c>
      <c r="AB360" t="str">
        <f>""</f>
        <v/>
      </c>
      <c r="AC360">
        <v>0</v>
      </c>
      <c r="AD360" t="str">
        <f>""</f>
        <v/>
      </c>
      <c r="AE360">
        <v>0</v>
      </c>
      <c r="AF360" t="str">
        <f>""</f>
        <v/>
      </c>
      <c r="AG360">
        <v>0</v>
      </c>
      <c r="AH360" t="str">
        <f>""</f>
        <v/>
      </c>
      <c r="AI360">
        <v>0</v>
      </c>
      <c r="AJ360" t="str">
        <f>""</f>
        <v/>
      </c>
      <c r="AK360">
        <v>0</v>
      </c>
      <c r="AL360" t="str">
        <f>""</f>
        <v/>
      </c>
      <c r="AM360">
        <v>0</v>
      </c>
      <c r="AN360" t="str">
        <f>""</f>
        <v/>
      </c>
      <c r="AO360">
        <v>0</v>
      </c>
      <c r="AP360" t="str">
        <f>""</f>
        <v/>
      </c>
      <c r="AQ360">
        <v>0</v>
      </c>
      <c r="AR360" t="str">
        <f>""</f>
        <v/>
      </c>
      <c r="AS360" t="s">
        <v>56</v>
      </c>
      <c r="AT360" t="s">
        <v>57</v>
      </c>
      <c r="AU360">
        <v>0</v>
      </c>
      <c r="AV360" t="str">
        <f>""</f>
        <v/>
      </c>
      <c r="AW360">
        <v>2016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</row>
    <row r="361" spans="1:55" x14ac:dyDescent="0.2">
      <c r="A361">
        <v>1745000750</v>
      </c>
      <c r="B361" t="s">
        <v>431</v>
      </c>
      <c r="C361" s="2">
        <v>27656</v>
      </c>
      <c r="D361">
        <v>0</v>
      </c>
      <c r="E361">
        <v>0</v>
      </c>
      <c r="F361">
        <v>0</v>
      </c>
      <c r="G361" s="1">
        <v>27656</v>
      </c>
      <c r="H361">
        <v>0</v>
      </c>
      <c r="I361" s="2">
        <v>166000</v>
      </c>
      <c r="J361" s="4">
        <f>COUNTIF(גיליון2!A:A,'2016'!A361)</f>
        <v>1</v>
      </c>
      <c r="K361">
        <v>0</v>
      </c>
      <c r="L361">
        <v>0</v>
      </c>
      <c r="M361">
        <v>0</v>
      </c>
      <c r="N361" s="1">
        <v>166000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180</v>
      </c>
      <c r="X361" t="s">
        <v>430</v>
      </c>
      <c r="Y361">
        <v>0</v>
      </c>
      <c r="Z361" t="str">
        <f>""</f>
        <v/>
      </c>
      <c r="AA361">
        <v>0</v>
      </c>
      <c r="AB361" t="str">
        <f>""</f>
        <v/>
      </c>
      <c r="AC361">
        <v>0</v>
      </c>
      <c r="AD361" t="str">
        <f>""</f>
        <v/>
      </c>
      <c r="AE361">
        <v>0</v>
      </c>
      <c r="AF361" t="str">
        <f>""</f>
        <v/>
      </c>
      <c r="AG361">
        <v>0</v>
      </c>
      <c r="AH361" t="str">
        <f>""</f>
        <v/>
      </c>
      <c r="AI361">
        <v>0</v>
      </c>
      <c r="AJ361" t="str">
        <f>""</f>
        <v/>
      </c>
      <c r="AK361">
        <v>0</v>
      </c>
      <c r="AL361" t="str">
        <f>""</f>
        <v/>
      </c>
      <c r="AM361">
        <v>0</v>
      </c>
      <c r="AN361" t="str">
        <f>""</f>
        <v/>
      </c>
      <c r="AO361">
        <v>0</v>
      </c>
      <c r="AP361" t="str">
        <f>""</f>
        <v/>
      </c>
      <c r="AQ361">
        <v>0</v>
      </c>
      <c r="AR361" t="str">
        <f>""</f>
        <v/>
      </c>
      <c r="AS361" t="s">
        <v>56</v>
      </c>
      <c r="AT361" t="s">
        <v>57</v>
      </c>
      <c r="AU361">
        <v>0</v>
      </c>
      <c r="AV361" t="str">
        <f>""</f>
        <v/>
      </c>
      <c r="AW361">
        <v>2016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</row>
    <row r="362" spans="1:55" x14ac:dyDescent="0.2">
      <c r="A362">
        <v>1746000110</v>
      </c>
      <c r="B362" t="s">
        <v>432</v>
      </c>
      <c r="C362" s="2">
        <v>65474</v>
      </c>
      <c r="D362" s="1">
        <v>41180.17</v>
      </c>
      <c r="E362">
        <v>0</v>
      </c>
      <c r="F362" s="1">
        <v>41180.17</v>
      </c>
      <c r="G362" s="1">
        <v>24293.83</v>
      </c>
      <c r="H362">
        <v>62.89</v>
      </c>
      <c r="I362" s="2">
        <v>393000</v>
      </c>
      <c r="J362" s="4">
        <f>COUNTIF(גיליון2!A:A,'2016'!A362)</f>
        <v>1</v>
      </c>
      <c r="K362" s="1">
        <v>41180.17</v>
      </c>
      <c r="L362">
        <v>0</v>
      </c>
      <c r="M362" s="1">
        <v>41180.17</v>
      </c>
      <c r="N362" s="1">
        <v>351819.83</v>
      </c>
      <c r="O362">
        <v>10.47</v>
      </c>
      <c r="P362">
        <v>0</v>
      </c>
      <c r="Q362">
        <v>0</v>
      </c>
      <c r="R362">
        <v>0</v>
      </c>
      <c r="S362">
        <v>0</v>
      </c>
      <c r="T362" s="1">
        <v>-41180.17</v>
      </c>
      <c r="U362">
        <v>0</v>
      </c>
      <c r="V362" s="1">
        <v>-41180.17</v>
      </c>
      <c r="W362">
        <v>0</v>
      </c>
      <c r="X362" t="str">
        <f>""</f>
        <v/>
      </c>
      <c r="Y362">
        <v>0</v>
      </c>
      <c r="Z362" t="str">
        <f>""</f>
        <v/>
      </c>
      <c r="AA362">
        <v>0</v>
      </c>
      <c r="AB362" t="str">
        <f>""</f>
        <v/>
      </c>
      <c r="AC362">
        <v>0</v>
      </c>
      <c r="AD362" t="str">
        <f>""</f>
        <v/>
      </c>
      <c r="AE362">
        <v>0</v>
      </c>
      <c r="AF362" t="str">
        <f>""</f>
        <v/>
      </c>
      <c r="AG362">
        <v>0</v>
      </c>
      <c r="AH362" t="str">
        <f>""</f>
        <v/>
      </c>
      <c r="AI362">
        <v>0</v>
      </c>
      <c r="AJ362" t="str">
        <f>""</f>
        <v/>
      </c>
      <c r="AK362">
        <v>0</v>
      </c>
      <c r="AL362" t="str">
        <f>""</f>
        <v/>
      </c>
      <c r="AM362">
        <v>0</v>
      </c>
      <c r="AN362" t="str">
        <f>""</f>
        <v/>
      </c>
      <c r="AO362">
        <v>0</v>
      </c>
      <c r="AP362" t="str">
        <f>""</f>
        <v/>
      </c>
      <c r="AQ362">
        <v>0</v>
      </c>
      <c r="AR362" t="str">
        <f>""</f>
        <v/>
      </c>
      <c r="AS362" t="s">
        <v>56</v>
      </c>
      <c r="AT362" t="s">
        <v>57</v>
      </c>
      <c r="AU362">
        <v>0</v>
      </c>
      <c r="AV362" t="str">
        <f>""</f>
        <v/>
      </c>
      <c r="AW362">
        <v>2016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</row>
    <row r="363" spans="1:55" x14ac:dyDescent="0.2">
      <c r="A363">
        <v>1746000432</v>
      </c>
      <c r="B363" t="s">
        <v>433</v>
      </c>
      <c r="C363" s="2">
        <v>8330</v>
      </c>
      <c r="D363">
        <v>0</v>
      </c>
      <c r="E363">
        <v>0</v>
      </c>
      <c r="F363">
        <v>0</v>
      </c>
      <c r="G363" s="1">
        <v>8330</v>
      </c>
      <c r="H363">
        <v>0</v>
      </c>
      <c r="I363" s="2">
        <v>50000</v>
      </c>
      <c r="J363" s="4">
        <f>COUNTIF(גיליון2!A:A,'2016'!A363)</f>
        <v>1</v>
      </c>
      <c r="K363">
        <v>0</v>
      </c>
      <c r="L363">
        <v>0</v>
      </c>
      <c r="M363">
        <v>0</v>
      </c>
      <c r="N363" s="1">
        <v>50000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t="str">
        <f>""</f>
        <v/>
      </c>
      <c r="Y363">
        <v>0</v>
      </c>
      <c r="Z363" t="str">
        <f>""</f>
        <v/>
      </c>
      <c r="AA363">
        <v>0</v>
      </c>
      <c r="AB363" t="str">
        <f>""</f>
        <v/>
      </c>
      <c r="AC363">
        <v>0</v>
      </c>
      <c r="AD363" t="str">
        <f>""</f>
        <v/>
      </c>
      <c r="AE363">
        <v>0</v>
      </c>
      <c r="AF363" t="str">
        <f>""</f>
        <v/>
      </c>
      <c r="AG363">
        <v>0</v>
      </c>
      <c r="AH363" t="str">
        <f>""</f>
        <v/>
      </c>
      <c r="AI363">
        <v>0</v>
      </c>
      <c r="AJ363" t="str">
        <f>""</f>
        <v/>
      </c>
      <c r="AK363">
        <v>0</v>
      </c>
      <c r="AL363" t="str">
        <f>""</f>
        <v/>
      </c>
      <c r="AM363">
        <v>0</v>
      </c>
      <c r="AN363" t="str">
        <f>""</f>
        <v/>
      </c>
      <c r="AO363">
        <v>0</v>
      </c>
      <c r="AP363" t="str">
        <f>""</f>
        <v/>
      </c>
      <c r="AQ363">
        <v>0</v>
      </c>
      <c r="AR363" t="str">
        <f>""</f>
        <v/>
      </c>
      <c r="AS363" t="s">
        <v>56</v>
      </c>
      <c r="AT363" t="s">
        <v>57</v>
      </c>
      <c r="AU363">
        <v>0</v>
      </c>
      <c r="AV363" t="str">
        <f>""</f>
        <v/>
      </c>
      <c r="AW363">
        <v>2016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</row>
    <row r="364" spans="1:55" x14ac:dyDescent="0.2">
      <c r="A364">
        <v>1746000720</v>
      </c>
      <c r="B364" t="s">
        <v>434</v>
      </c>
      <c r="C364" s="2">
        <v>17494</v>
      </c>
      <c r="D364">
        <v>0</v>
      </c>
      <c r="E364" s="1">
        <v>20004.02</v>
      </c>
      <c r="F364" s="1">
        <v>20004.02</v>
      </c>
      <c r="G364" s="1">
        <v>-2510.02</v>
      </c>
      <c r="H364">
        <v>114.34</v>
      </c>
      <c r="I364" s="2">
        <v>105000</v>
      </c>
      <c r="J364" s="4">
        <f>COUNTIF(גיליון2!A:A,'2016'!A364)</f>
        <v>1</v>
      </c>
      <c r="K364">
        <v>0</v>
      </c>
      <c r="L364" s="1">
        <v>20004.02</v>
      </c>
      <c r="M364" s="1">
        <v>20004.02</v>
      </c>
      <c r="N364" s="1">
        <v>84995.98</v>
      </c>
      <c r="O364">
        <v>19.05</v>
      </c>
      <c r="P364">
        <v>0</v>
      </c>
      <c r="Q364">
        <v>0</v>
      </c>
      <c r="R364">
        <v>0</v>
      </c>
      <c r="S364">
        <v>0</v>
      </c>
      <c r="T364" s="1">
        <v>-20004.02</v>
      </c>
      <c r="U364">
        <v>0</v>
      </c>
      <c r="V364" s="1">
        <v>-20004.02</v>
      </c>
      <c r="W364">
        <v>0</v>
      </c>
      <c r="X364" t="str">
        <f>""</f>
        <v/>
      </c>
      <c r="Y364">
        <v>0</v>
      </c>
      <c r="Z364" t="str">
        <f>""</f>
        <v/>
      </c>
      <c r="AA364">
        <v>0</v>
      </c>
      <c r="AB364" t="str">
        <f>""</f>
        <v/>
      </c>
      <c r="AC364">
        <v>0</v>
      </c>
      <c r="AD364" t="str">
        <f>""</f>
        <v/>
      </c>
      <c r="AE364">
        <v>0</v>
      </c>
      <c r="AF364" t="str">
        <f>""</f>
        <v/>
      </c>
      <c r="AG364">
        <v>0</v>
      </c>
      <c r="AH364" t="str">
        <f>""</f>
        <v/>
      </c>
      <c r="AI364">
        <v>0</v>
      </c>
      <c r="AJ364" t="str">
        <f>""</f>
        <v/>
      </c>
      <c r="AK364">
        <v>0</v>
      </c>
      <c r="AL364" t="str">
        <f>""</f>
        <v/>
      </c>
      <c r="AM364">
        <v>0</v>
      </c>
      <c r="AN364" t="str">
        <f>""</f>
        <v/>
      </c>
      <c r="AO364">
        <v>0</v>
      </c>
      <c r="AP364" t="str">
        <f>""</f>
        <v/>
      </c>
      <c r="AQ364">
        <v>0</v>
      </c>
      <c r="AR364" t="str">
        <f>""</f>
        <v/>
      </c>
      <c r="AS364" t="s">
        <v>56</v>
      </c>
      <c r="AT364" t="s">
        <v>57</v>
      </c>
      <c r="AU364">
        <v>0</v>
      </c>
      <c r="AV364" t="str">
        <f>""</f>
        <v/>
      </c>
      <c r="AW364">
        <v>2016</v>
      </c>
      <c r="AX364">
        <v>0</v>
      </c>
      <c r="AY364">
        <v>0</v>
      </c>
      <c r="AZ364">
        <v>20004</v>
      </c>
      <c r="BA364">
        <v>0</v>
      </c>
      <c r="BB364">
        <v>0</v>
      </c>
      <c r="BC364">
        <v>0</v>
      </c>
    </row>
    <row r="365" spans="1:55" x14ac:dyDescent="0.2">
      <c r="A365">
        <v>1746000750</v>
      </c>
      <c r="B365" t="s">
        <v>435</v>
      </c>
      <c r="C365" s="2">
        <v>13662</v>
      </c>
      <c r="D365">
        <v>0</v>
      </c>
      <c r="E365" s="1">
        <v>20656</v>
      </c>
      <c r="F365" s="1">
        <v>20656</v>
      </c>
      <c r="G365" s="1">
        <v>-6994</v>
      </c>
      <c r="H365">
        <v>151.19</v>
      </c>
      <c r="I365" s="2">
        <v>82000</v>
      </c>
      <c r="J365" s="4">
        <f>COUNTIF(גיליון2!A:A,'2016'!A365)</f>
        <v>1</v>
      </c>
      <c r="K365">
        <v>0</v>
      </c>
      <c r="L365" s="1">
        <v>20656</v>
      </c>
      <c r="M365" s="1">
        <v>20656</v>
      </c>
      <c r="N365" s="1">
        <v>61344</v>
      </c>
      <c r="O365">
        <v>25.19</v>
      </c>
      <c r="P365">
        <v>0</v>
      </c>
      <c r="Q365">
        <v>0</v>
      </c>
      <c r="R365">
        <v>0</v>
      </c>
      <c r="S365">
        <v>0</v>
      </c>
      <c r="T365" s="1">
        <v>-20656</v>
      </c>
      <c r="U365">
        <v>0</v>
      </c>
      <c r="V365" s="1">
        <v>-20656</v>
      </c>
      <c r="W365">
        <v>190</v>
      </c>
      <c r="X365" t="s">
        <v>435</v>
      </c>
      <c r="Y365">
        <v>0</v>
      </c>
      <c r="Z365" t="str">
        <f>""</f>
        <v/>
      </c>
      <c r="AA365">
        <v>0</v>
      </c>
      <c r="AB365" t="str">
        <f>""</f>
        <v/>
      </c>
      <c r="AC365">
        <v>0</v>
      </c>
      <c r="AD365" t="str">
        <f>""</f>
        <v/>
      </c>
      <c r="AE365">
        <v>0</v>
      </c>
      <c r="AF365" t="str">
        <f>""</f>
        <v/>
      </c>
      <c r="AG365">
        <v>0</v>
      </c>
      <c r="AH365" t="str">
        <f>""</f>
        <v/>
      </c>
      <c r="AI365">
        <v>0</v>
      </c>
      <c r="AJ365" t="str">
        <f>""</f>
        <v/>
      </c>
      <c r="AK365">
        <v>0</v>
      </c>
      <c r="AL365" t="str">
        <f>""</f>
        <v/>
      </c>
      <c r="AM365">
        <v>0</v>
      </c>
      <c r="AN365" t="str">
        <f>""</f>
        <v/>
      </c>
      <c r="AO365">
        <v>0</v>
      </c>
      <c r="AP365" t="str">
        <f>""</f>
        <v/>
      </c>
      <c r="AQ365">
        <v>0</v>
      </c>
      <c r="AR365" t="str">
        <f>""</f>
        <v/>
      </c>
      <c r="AS365" t="s">
        <v>56</v>
      </c>
      <c r="AT365" t="s">
        <v>57</v>
      </c>
      <c r="AU365">
        <v>0</v>
      </c>
      <c r="AV365" t="str">
        <f>""</f>
        <v/>
      </c>
      <c r="AW365">
        <v>2016</v>
      </c>
      <c r="AX365">
        <v>0</v>
      </c>
      <c r="AY365">
        <v>0</v>
      </c>
      <c r="AZ365">
        <v>20656</v>
      </c>
      <c r="BA365">
        <v>0</v>
      </c>
      <c r="BB365">
        <v>0</v>
      </c>
      <c r="BC365">
        <v>0</v>
      </c>
    </row>
    <row r="366" spans="1:55" x14ac:dyDescent="0.2">
      <c r="A366">
        <v>1749000110</v>
      </c>
      <c r="B366" t="s">
        <v>436</v>
      </c>
      <c r="C366" s="2">
        <v>47980</v>
      </c>
      <c r="D366" s="1">
        <v>21716.07</v>
      </c>
      <c r="E366">
        <v>0</v>
      </c>
      <c r="F366" s="1">
        <v>21716.07</v>
      </c>
      <c r="G366" s="1">
        <v>26263.93</v>
      </c>
      <c r="H366">
        <v>45.26</v>
      </c>
      <c r="I366" s="2">
        <v>288000</v>
      </c>
      <c r="J366" s="4">
        <f>COUNTIF(גיליון2!A:A,'2016'!A366)</f>
        <v>1</v>
      </c>
      <c r="K366" s="1">
        <v>21716.07</v>
      </c>
      <c r="L366">
        <v>0</v>
      </c>
      <c r="M366" s="1">
        <v>21716.07</v>
      </c>
      <c r="N366" s="1">
        <v>266283.93</v>
      </c>
      <c r="O366">
        <v>7.54</v>
      </c>
      <c r="P366">
        <v>0</v>
      </c>
      <c r="Q366">
        <v>0</v>
      </c>
      <c r="R366">
        <v>0</v>
      </c>
      <c r="S366">
        <v>0</v>
      </c>
      <c r="T366" s="1">
        <v>-21716.07</v>
      </c>
      <c r="U366">
        <v>0</v>
      </c>
      <c r="V366" s="1">
        <v>-21716.07</v>
      </c>
      <c r="W366">
        <v>170</v>
      </c>
      <c r="X366" t="s">
        <v>83</v>
      </c>
      <c r="Y366">
        <v>0</v>
      </c>
      <c r="Z366" t="str">
        <f>""</f>
        <v/>
      </c>
      <c r="AA366">
        <v>0</v>
      </c>
      <c r="AB366" t="str">
        <f>""</f>
        <v/>
      </c>
      <c r="AC366">
        <v>0</v>
      </c>
      <c r="AD366" t="str">
        <f>""</f>
        <v/>
      </c>
      <c r="AE366">
        <v>0</v>
      </c>
      <c r="AF366" t="str">
        <f>""</f>
        <v/>
      </c>
      <c r="AG366">
        <v>0</v>
      </c>
      <c r="AH366" t="str">
        <f>""</f>
        <v/>
      </c>
      <c r="AI366">
        <v>0</v>
      </c>
      <c r="AJ366" t="str">
        <f>""</f>
        <v/>
      </c>
      <c r="AK366">
        <v>0</v>
      </c>
      <c r="AL366" t="str">
        <f>""</f>
        <v/>
      </c>
      <c r="AM366">
        <v>0</v>
      </c>
      <c r="AN366" t="str">
        <f>""</f>
        <v/>
      </c>
      <c r="AO366">
        <v>0</v>
      </c>
      <c r="AP366" t="str">
        <f>""</f>
        <v/>
      </c>
      <c r="AQ366">
        <v>0</v>
      </c>
      <c r="AR366" t="str">
        <f>""</f>
        <v/>
      </c>
      <c r="AS366" t="s">
        <v>56</v>
      </c>
      <c r="AT366" t="s">
        <v>57</v>
      </c>
      <c r="AU366">
        <v>0</v>
      </c>
      <c r="AV366" t="str">
        <f>""</f>
        <v/>
      </c>
      <c r="AW366">
        <v>2016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</row>
    <row r="367" spans="1:55" x14ac:dyDescent="0.2">
      <c r="A367">
        <v>1749000521</v>
      </c>
      <c r="B367" t="s">
        <v>322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 s="4">
        <f>COUNTIF(גיליון2!A:A,'2016'!A367)</f>
        <v>1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170</v>
      </c>
      <c r="X367" t="s">
        <v>83</v>
      </c>
      <c r="Y367">
        <v>0</v>
      </c>
      <c r="Z367" t="str">
        <f>""</f>
        <v/>
      </c>
      <c r="AA367">
        <v>0</v>
      </c>
      <c r="AB367" t="str">
        <f>""</f>
        <v/>
      </c>
      <c r="AC367">
        <v>0</v>
      </c>
      <c r="AD367" t="str">
        <f>""</f>
        <v/>
      </c>
      <c r="AE367">
        <v>0</v>
      </c>
      <c r="AF367" t="str">
        <f>""</f>
        <v/>
      </c>
      <c r="AG367">
        <v>0</v>
      </c>
      <c r="AH367" t="str">
        <f>""</f>
        <v/>
      </c>
      <c r="AI367">
        <v>0</v>
      </c>
      <c r="AJ367" t="str">
        <f>""</f>
        <v/>
      </c>
      <c r="AK367">
        <v>0</v>
      </c>
      <c r="AL367" t="str">
        <f>""</f>
        <v/>
      </c>
      <c r="AM367">
        <v>0</v>
      </c>
      <c r="AN367" t="str">
        <f>""</f>
        <v/>
      </c>
      <c r="AO367">
        <v>0</v>
      </c>
      <c r="AP367" t="str">
        <f>""</f>
        <v/>
      </c>
      <c r="AQ367">
        <v>0</v>
      </c>
      <c r="AR367" t="str">
        <f>""</f>
        <v/>
      </c>
      <c r="AS367" t="s">
        <v>56</v>
      </c>
      <c r="AT367" t="s">
        <v>57</v>
      </c>
      <c r="AU367">
        <v>0</v>
      </c>
      <c r="AV367" t="str">
        <f>""</f>
        <v/>
      </c>
      <c r="AW367">
        <v>2016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</row>
    <row r="368" spans="1:55" x14ac:dyDescent="0.2">
      <c r="A368">
        <v>1749000540</v>
      </c>
      <c r="B368" t="s">
        <v>437</v>
      </c>
      <c r="C368">
        <v>334</v>
      </c>
      <c r="D368">
        <v>0</v>
      </c>
      <c r="E368">
        <v>0</v>
      </c>
      <c r="F368">
        <v>0</v>
      </c>
      <c r="G368">
        <v>334</v>
      </c>
      <c r="H368">
        <v>0</v>
      </c>
      <c r="I368" s="2">
        <v>2000</v>
      </c>
      <c r="J368" s="4">
        <f>COUNTIF(גיליון2!A:A,'2016'!A368)</f>
        <v>1</v>
      </c>
      <c r="K368">
        <v>0</v>
      </c>
      <c r="L368">
        <v>0</v>
      </c>
      <c r="M368">
        <v>0</v>
      </c>
      <c r="N368" s="1">
        <v>2000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170</v>
      </c>
      <c r="X368" t="s">
        <v>83</v>
      </c>
      <c r="Y368">
        <v>0</v>
      </c>
      <c r="Z368" t="str">
        <f>""</f>
        <v/>
      </c>
      <c r="AA368">
        <v>0</v>
      </c>
      <c r="AB368" t="str">
        <f>""</f>
        <v/>
      </c>
      <c r="AC368">
        <v>0</v>
      </c>
      <c r="AD368" t="str">
        <f>""</f>
        <v/>
      </c>
      <c r="AE368">
        <v>0</v>
      </c>
      <c r="AF368" t="str">
        <f>""</f>
        <v/>
      </c>
      <c r="AG368">
        <v>0</v>
      </c>
      <c r="AH368" t="str">
        <f>""</f>
        <v/>
      </c>
      <c r="AI368">
        <v>0</v>
      </c>
      <c r="AJ368" t="str">
        <f>""</f>
        <v/>
      </c>
      <c r="AK368">
        <v>0</v>
      </c>
      <c r="AL368" t="str">
        <f>""</f>
        <v/>
      </c>
      <c r="AM368">
        <v>0</v>
      </c>
      <c r="AN368" t="str">
        <f>""</f>
        <v/>
      </c>
      <c r="AO368">
        <v>0</v>
      </c>
      <c r="AP368" t="str">
        <f>""</f>
        <v/>
      </c>
      <c r="AQ368">
        <v>0</v>
      </c>
      <c r="AR368" t="str">
        <f>""</f>
        <v/>
      </c>
      <c r="AS368" t="s">
        <v>56</v>
      </c>
      <c r="AT368" t="s">
        <v>57</v>
      </c>
      <c r="AU368">
        <v>0</v>
      </c>
      <c r="AV368" t="str">
        <f>""</f>
        <v/>
      </c>
      <c r="AW368">
        <v>2016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</row>
    <row r="369" spans="1:55" x14ac:dyDescent="0.2">
      <c r="A369">
        <v>1749000780</v>
      </c>
      <c r="B369" t="s">
        <v>438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 s="4">
        <f>COUNTIF(גיליון2!A:A,'2016'!A369)</f>
        <v>1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170</v>
      </c>
      <c r="X369" t="s">
        <v>83</v>
      </c>
      <c r="Y369">
        <v>0</v>
      </c>
      <c r="Z369" t="str">
        <f>""</f>
        <v/>
      </c>
      <c r="AA369">
        <v>0</v>
      </c>
      <c r="AB369" t="str">
        <f>""</f>
        <v/>
      </c>
      <c r="AC369">
        <v>0</v>
      </c>
      <c r="AD369" t="str">
        <f>""</f>
        <v/>
      </c>
      <c r="AE369">
        <v>0</v>
      </c>
      <c r="AF369" t="str">
        <f>""</f>
        <v/>
      </c>
      <c r="AG369">
        <v>0</v>
      </c>
      <c r="AH369" t="str">
        <f>""</f>
        <v/>
      </c>
      <c r="AI369">
        <v>0</v>
      </c>
      <c r="AJ369" t="str">
        <f>""</f>
        <v/>
      </c>
      <c r="AK369">
        <v>0</v>
      </c>
      <c r="AL369" t="str">
        <f>""</f>
        <v/>
      </c>
      <c r="AM369">
        <v>0</v>
      </c>
      <c r="AN369" t="str">
        <f>""</f>
        <v/>
      </c>
      <c r="AO369">
        <v>0</v>
      </c>
      <c r="AP369" t="str">
        <f>""</f>
        <v/>
      </c>
      <c r="AQ369">
        <v>0</v>
      </c>
      <c r="AR369" t="str">
        <f>""</f>
        <v/>
      </c>
      <c r="AS369" t="s">
        <v>56</v>
      </c>
      <c r="AT369" t="s">
        <v>57</v>
      </c>
      <c r="AU369">
        <v>0</v>
      </c>
      <c r="AV369" t="str">
        <f>""</f>
        <v/>
      </c>
      <c r="AW369">
        <v>2016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</row>
    <row r="370" spans="1:55" x14ac:dyDescent="0.2">
      <c r="A370">
        <v>1754000110</v>
      </c>
      <c r="B370" t="s">
        <v>439</v>
      </c>
      <c r="C370">
        <v>0</v>
      </c>
      <c r="D370" s="1">
        <v>7209.38</v>
      </c>
      <c r="E370">
        <v>0</v>
      </c>
      <c r="F370" s="1">
        <v>7209.38</v>
      </c>
      <c r="G370" s="1">
        <v>-7209.38</v>
      </c>
      <c r="H370">
        <v>0</v>
      </c>
      <c r="I370">
        <v>0</v>
      </c>
      <c r="J370" s="4">
        <f>COUNTIF(גיליון2!A:A,'2016'!A370)</f>
        <v>1</v>
      </c>
      <c r="K370" s="1">
        <v>7209.38</v>
      </c>
      <c r="L370">
        <v>0</v>
      </c>
      <c r="M370" s="1">
        <v>7209.38</v>
      </c>
      <c r="N370" s="1">
        <v>-7209.38</v>
      </c>
      <c r="O370">
        <v>0</v>
      </c>
      <c r="P370">
        <v>0</v>
      </c>
      <c r="Q370">
        <v>0</v>
      </c>
      <c r="R370">
        <v>0</v>
      </c>
      <c r="S370">
        <v>0</v>
      </c>
      <c r="T370" s="1">
        <v>-7209.38</v>
      </c>
      <c r="U370">
        <v>0</v>
      </c>
      <c r="V370" s="1">
        <v>-7209.38</v>
      </c>
      <c r="W370">
        <v>230</v>
      </c>
      <c r="X370" t="s">
        <v>440</v>
      </c>
      <c r="Y370">
        <v>0</v>
      </c>
      <c r="Z370" t="str">
        <f>""</f>
        <v/>
      </c>
      <c r="AA370">
        <v>0</v>
      </c>
      <c r="AB370" t="str">
        <f>""</f>
        <v/>
      </c>
      <c r="AC370">
        <v>0</v>
      </c>
      <c r="AD370" t="str">
        <f>""</f>
        <v/>
      </c>
      <c r="AE370">
        <v>0</v>
      </c>
      <c r="AF370" t="str">
        <f>""</f>
        <v/>
      </c>
      <c r="AG370">
        <v>0</v>
      </c>
      <c r="AH370" t="str">
        <f>""</f>
        <v/>
      </c>
      <c r="AI370">
        <v>0</v>
      </c>
      <c r="AJ370" t="str">
        <f>""</f>
        <v/>
      </c>
      <c r="AK370">
        <v>0</v>
      </c>
      <c r="AL370" t="str">
        <f>""</f>
        <v/>
      </c>
      <c r="AM370">
        <v>0</v>
      </c>
      <c r="AN370" t="str">
        <f>""</f>
        <v/>
      </c>
      <c r="AO370">
        <v>0</v>
      </c>
      <c r="AP370" t="str">
        <f>""</f>
        <v/>
      </c>
      <c r="AQ370">
        <v>0</v>
      </c>
      <c r="AR370" t="str">
        <f>""</f>
        <v/>
      </c>
      <c r="AS370" t="s">
        <v>56</v>
      </c>
      <c r="AT370" t="s">
        <v>57</v>
      </c>
      <c r="AU370">
        <v>0</v>
      </c>
      <c r="AV370" t="str">
        <f>""</f>
        <v/>
      </c>
      <c r="AW370">
        <v>2016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</row>
    <row r="371" spans="1:55" x14ac:dyDescent="0.2">
      <c r="A371">
        <v>1754000510</v>
      </c>
      <c r="B371" t="s">
        <v>441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 s="4">
        <f>COUNTIF(גיליון2!A:A,'2016'!A371)</f>
        <v>1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230</v>
      </c>
      <c r="X371" t="s">
        <v>440</v>
      </c>
      <c r="Y371">
        <v>0</v>
      </c>
      <c r="Z371" t="str">
        <f>""</f>
        <v/>
      </c>
      <c r="AA371">
        <v>0</v>
      </c>
      <c r="AB371" t="str">
        <f>""</f>
        <v/>
      </c>
      <c r="AC371">
        <v>0</v>
      </c>
      <c r="AD371" t="str">
        <f>""</f>
        <v/>
      </c>
      <c r="AE371">
        <v>0</v>
      </c>
      <c r="AF371" t="str">
        <f>""</f>
        <v/>
      </c>
      <c r="AG371">
        <v>0</v>
      </c>
      <c r="AH371" t="str">
        <f>""</f>
        <v/>
      </c>
      <c r="AI371">
        <v>0</v>
      </c>
      <c r="AJ371" t="str">
        <f>""</f>
        <v/>
      </c>
      <c r="AK371">
        <v>0</v>
      </c>
      <c r="AL371" t="str">
        <f>""</f>
        <v/>
      </c>
      <c r="AM371">
        <v>0</v>
      </c>
      <c r="AN371" t="str">
        <f>""</f>
        <v/>
      </c>
      <c r="AO371">
        <v>0</v>
      </c>
      <c r="AP371" t="str">
        <f>""</f>
        <v/>
      </c>
      <c r="AQ371">
        <v>0</v>
      </c>
      <c r="AR371" t="str">
        <f>""</f>
        <v/>
      </c>
      <c r="AS371" t="s">
        <v>56</v>
      </c>
      <c r="AT371" t="s">
        <v>57</v>
      </c>
      <c r="AU371">
        <v>0</v>
      </c>
      <c r="AV371" t="str">
        <f>""</f>
        <v/>
      </c>
      <c r="AW371">
        <v>2016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</row>
    <row r="372" spans="1:55" x14ac:dyDescent="0.2">
      <c r="A372" s="6">
        <v>1772000110</v>
      </c>
      <c r="B372" s="6" t="s">
        <v>1196</v>
      </c>
      <c r="C372">
        <v>0</v>
      </c>
      <c r="D372" s="1">
        <v>1627.82</v>
      </c>
      <c r="E372">
        <v>0</v>
      </c>
      <c r="F372" s="1">
        <v>1627.82</v>
      </c>
      <c r="G372" s="1">
        <v>-1627.82</v>
      </c>
      <c r="H372">
        <v>0</v>
      </c>
      <c r="I372">
        <v>0</v>
      </c>
      <c r="J372" s="4">
        <f>COUNTIF(גיליון2!A:A,'2016'!A372)</f>
        <v>1</v>
      </c>
      <c r="K372" s="1">
        <v>1627.82</v>
      </c>
      <c r="L372">
        <v>0</v>
      </c>
      <c r="M372" s="1">
        <v>1627.82</v>
      </c>
      <c r="N372" s="1">
        <v>-1627.82</v>
      </c>
      <c r="O372">
        <v>0</v>
      </c>
      <c r="P372">
        <v>0</v>
      </c>
      <c r="Q372">
        <v>0</v>
      </c>
      <c r="R372">
        <v>0</v>
      </c>
      <c r="S372">
        <v>0</v>
      </c>
      <c r="T372" s="1">
        <v>-1627.82</v>
      </c>
      <c r="U372">
        <v>0</v>
      </c>
      <c r="V372" s="1">
        <v>-1627.82</v>
      </c>
      <c r="W372">
        <v>0</v>
      </c>
      <c r="X372" t="str">
        <f>""</f>
        <v/>
      </c>
      <c r="Y372">
        <v>0</v>
      </c>
      <c r="Z372" t="str">
        <f>""</f>
        <v/>
      </c>
      <c r="AA372">
        <v>0</v>
      </c>
      <c r="AB372" t="str">
        <f>""</f>
        <v/>
      </c>
      <c r="AC372">
        <v>0</v>
      </c>
      <c r="AD372" t="str">
        <f>""</f>
        <v/>
      </c>
      <c r="AE372">
        <v>0</v>
      </c>
      <c r="AF372" t="str">
        <f>""</f>
        <v/>
      </c>
      <c r="AG372">
        <v>0</v>
      </c>
      <c r="AH372" t="str">
        <f>""</f>
        <v/>
      </c>
      <c r="AI372">
        <v>0</v>
      </c>
      <c r="AJ372" t="str">
        <f>""</f>
        <v/>
      </c>
      <c r="AK372">
        <v>0</v>
      </c>
      <c r="AL372" t="str">
        <f>""</f>
        <v/>
      </c>
      <c r="AM372">
        <v>0</v>
      </c>
      <c r="AN372" t="str">
        <f>""</f>
        <v/>
      </c>
      <c r="AO372">
        <v>0</v>
      </c>
      <c r="AP372" t="str">
        <f>""</f>
        <v/>
      </c>
      <c r="AQ372">
        <v>0</v>
      </c>
      <c r="AR372" t="str">
        <f>""</f>
        <v/>
      </c>
      <c r="AS372" t="s">
        <v>56</v>
      </c>
      <c r="AT372" t="s">
        <v>57</v>
      </c>
      <c r="AU372">
        <v>0</v>
      </c>
      <c r="AV372" t="str">
        <f>""</f>
        <v/>
      </c>
      <c r="AW372">
        <v>2016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</row>
    <row r="373" spans="1:55" x14ac:dyDescent="0.2">
      <c r="A373">
        <v>1781000110</v>
      </c>
      <c r="B373" t="s">
        <v>442</v>
      </c>
      <c r="C373" s="2">
        <v>33486</v>
      </c>
      <c r="D373" s="1">
        <v>7319.24</v>
      </c>
      <c r="E373">
        <v>0</v>
      </c>
      <c r="F373" s="1">
        <v>7319.24</v>
      </c>
      <c r="G373" s="1">
        <v>26166.76</v>
      </c>
      <c r="H373">
        <v>21.85</v>
      </c>
      <c r="I373" s="2">
        <v>201000</v>
      </c>
      <c r="J373" s="4">
        <f>COUNTIF(גיליון2!A:A,'2016'!A373)</f>
        <v>1</v>
      </c>
      <c r="K373" s="1">
        <v>7319.24</v>
      </c>
      <c r="L373">
        <v>0</v>
      </c>
      <c r="M373" s="1">
        <v>7319.24</v>
      </c>
      <c r="N373" s="1">
        <v>193680.76</v>
      </c>
      <c r="O373">
        <v>3.64</v>
      </c>
      <c r="P373">
        <v>0</v>
      </c>
      <c r="Q373">
        <v>0</v>
      </c>
      <c r="R373">
        <v>0</v>
      </c>
      <c r="S373">
        <v>0</v>
      </c>
      <c r="T373" s="1">
        <v>-7319.24</v>
      </c>
      <c r="U373">
        <v>0</v>
      </c>
      <c r="V373" s="1">
        <v>-7319.24</v>
      </c>
      <c r="W373">
        <v>0</v>
      </c>
      <c r="X373" t="str">
        <f>""</f>
        <v/>
      </c>
      <c r="Y373">
        <v>0</v>
      </c>
      <c r="Z373" t="str">
        <f>""</f>
        <v/>
      </c>
      <c r="AA373">
        <v>0</v>
      </c>
      <c r="AB373" t="str">
        <f>""</f>
        <v/>
      </c>
      <c r="AC373">
        <v>0</v>
      </c>
      <c r="AD373" t="str">
        <f>""</f>
        <v/>
      </c>
      <c r="AE373">
        <v>0</v>
      </c>
      <c r="AF373" t="str">
        <f>""</f>
        <v/>
      </c>
      <c r="AG373">
        <v>0</v>
      </c>
      <c r="AH373" t="str">
        <f>""</f>
        <v/>
      </c>
      <c r="AI373">
        <v>0</v>
      </c>
      <c r="AJ373" t="str">
        <f>""</f>
        <v/>
      </c>
      <c r="AK373">
        <v>0</v>
      </c>
      <c r="AL373" t="str">
        <f>""</f>
        <v/>
      </c>
      <c r="AM373">
        <v>0</v>
      </c>
      <c r="AN373" t="str">
        <f>""</f>
        <v/>
      </c>
      <c r="AO373">
        <v>0</v>
      </c>
      <c r="AP373" t="str">
        <f>""</f>
        <v/>
      </c>
      <c r="AQ373">
        <v>0</v>
      </c>
      <c r="AR373" t="str">
        <f>""</f>
        <v/>
      </c>
      <c r="AS373" t="s">
        <v>56</v>
      </c>
      <c r="AT373" t="s">
        <v>57</v>
      </c>
      <c r="AU373">
        <v>0</v>
      </c>
      <c r="AV373" t="str">
        <f>""</f>
        <v/>
      </c>
      <c r="AW373">
        <v>2016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</row>
    <row r="374" spans="1:55" x14ac:dyDescent="0.2">
      <c r="A374">
        <v>1781000780</v>
      </c>
      <c r="B374" t="s">
        <v>443</v>
      </c>
      <c r="C374" s="2">
        <v>2832</v>
      </c>
      <c r="D374">
        <v>540</v>
      </c>
      <c r="E374">
        <v>0</v>
      </c>
      <c r="F374">
        <v>540</v>
      </c>
      <c r="G374" s="1">
        <v>2292</v>
      </c>
      <c r="H374">
        <v>19.059999999999999</v>
      </c>
      <c r="I374" s="2">
        <v>17000</v>
      </c>
      <c r="J374" s="4">
        <f>COUNTIF(גיליון2!A:A,'2016'!A374)</f>
        <v>1</v>
      </c>
      <c r="K374">
        <v>540</v>
      </c>
      <c r="L374">
        <v>0</v>
      </c>
      <c r="M374">
        <v>540</v>
      </c>
      <c r="N374" s="1">
        <v>16460</v>
      </c>
      <c r="O374">
        <v>3.17</v>
      </c>
      <c r="P374">
        <v>0</v>
      </c>
      <c r="Q374">
        <v>0</v>
      </c>
      <c r="R374">
        <v>0</v>
      </c>
      <c r="S374">
        <v>0</v>
      </c>
      <c r="T374">
        <v>-540</v>
      </c>
      <c r="U374">
        <v>0</v>
      </c>
      <c r="V374">
        <v>-540</v>
      </c>
      <c r="W374">
        <v>0</v>
      </c>
      <c r="X374" t="str">
        <f>""</f>
        <v/>
      </c>
      <c r="Y374">
        <v>0</v>
      </c>
      <c r="Z374" t="str">
        <f>""</f>
        <v/>
      </c>
      <c r="AA374">
        <v>0</v>
      </c>
      <c r="AB374" t="str">
        <f>""</f>
        <v/>
      </c>
      <c r="AC374">
        <v>0</v>
      </c>
      <c r="AD374" t="str">
        <f>""</f>
        <v/>
      </c>
      <c r="AE374">
        <v>0</v>
      </c>
      <c r="AF374" t="str">
        <f>""</f>
        <v/>
      </c>
      <c r="AG374">
        <v>0</v>
      </c>
      <c r="AH374" t="str">
        <f>""</f>
        <v/>
      </c>
      <c r="AI374">
        <v>0</v>
      </c>
      <c r="AJ374" t="str">
        <f>""</f>
        <v/>
      </c>
      <c r="AK374">
        <v>0</v>
      </c>
      <c r="AL374" t="str">
        <f>""</f>
        <v/>
      </c>
      <c r="AM374">
        <v>0</v>
      </c>
      <c r="AN374" t="str">
        <f>""</f>
        <v/>
      </c>
      <c r="AO374">
        <v>0</v>
      </c>
      <c r="AP374" t="str">
        <f>""</f>
        <v/>
      </c>
      <c r="AQ374">
        <v>0</v>
      </c>
      <c r="AR374" t="str">
        <f>""</f>
        <v/>
      </c>
      <c r="AS374" t="s">
        <v>56</v>
      </c>
      <c r="AT374" t="s">
        <v>57</v>
      </c>
      <c r="AU374">
        <v>0</v>
      </c>
      <c r="AV374" t="str">
        <f>""</f>
        <v/>
      </c>
      <c r="AW374">
        <v>2016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</row>
    <row r="375" spans="1:55" x14ac:dyDescent="0.2">
      <c r="A375">
        <v>1796000830</v>
      </c>
      <c r="B375" t="s">
        <v>444</v>
      </c>
      <c r="C375" s="2">
        <v>41650</v>
      </c>
      <c r="D375" s="1">
        <v>257721</v>
      </c>
      <c r="E375">
        <v>0</v>
      </c>
      <c r="F375" s="1">
        <v>257721</v>
      </c>
      <c r="G375" s="1">
        <v>-216071</v>
      </c>
      <c r="H375">
        <v>618.77</v>
      </c>
      <c r="I375" s="2">
        <v>250000</v>
      </c>
      <c r="J375" s="4">
        <f>COUNTIF(גיליון2!A:A,'2016'!A375)</f>
        <v>1</v>
      </c>
      <c r="K375" s="1">
        <v>257721</v>
      </c>
      <c r="L375">
        <v>0</v>
      </c>
      <c r="M375" s="1">
        <v>257721</v>
      </c>
      <c r="N375" s="1">
        <v>-7721</v>
      </c>
      <c r="O375">
        <v>103.08</v>
      </c>
      <c r="P375">
        <v>0</v>
      </c>
      <c r="Q375">
        <v>0</v>
      </c>
      <c r="R375">
        <v>0</v>
      </c>
      <c r="S375">
        <v>0</v>
      </c>
      <c r="T375" s="1">
        <v>-257721</v>
      </c>
      <c r="U375">
        <v>0</v>
      </c>
      <c r="V375" s="1">
        <v>-257721</v>
      </c>
      <c r="W375">
        <v>290</v>
      </c>
      <c r="X375" t="s">
        <v>445</v>
      </c>
      <c r="Y375">
        <v>0</v>
      </c>
      <c r="Z375" t="str">
        <f>""</f>
        <v/>
      </c>
      <c r="AA375">
        <v>0</v>
      </c>
      <c r="AB375" t="str">
        <f>""</f>
        <v/>
      </c>
      <c r="AC375">
        <v>0</v>
      </c>
      <c r="AD375" t="str">
        <f>""</f>
        <v/>
      </c>
      <c r="AE375">
        <v>0</v>
      </c>
      <c r="AF375" t="str">
        <f>""</f>
        <v/>
      </c>
      <c r="AG375">
        <v>0</v>
      </c>
      <c r="AH375" t="str">
        <f>""</f>
        <v/>
      </c>
      <c r="AI375">
        <v>0</v>
      </c>
      <c r="AJ375" t="str">
        <f>""</f>
        <v/>
      </c>
      <c r="AK375">
        <v>0</v>
      </c>
      <c r="AL375" t="str">
        <f>""</f>
        <v/>
      </c>
      <c r="AM375">
        <v>0</v>
      </c>
      <c r="AN375" t="str">
        <f>""</f>
        <v/>
      </c>
      <c r="AO375">
        <v>0</v>
      </c>
      <c r="AP375" t="str">
        <f>""</f>
        <v/>
      </c>
      <c r="AQ375">
        <v>0</v>
      </c>
      <c r="AR375" t="str">
        <f>""</f>
        <v/>
      </c>
      <c r="AS375" t="s">
        <v>56</v>
      </c>
      <c r="AT375" t="s">
        <v>57</v>
      </c>
      <c r="AU375">
        <v>0</v>
      </c>
      <c r="AV375" t="str">
        <f>""</f>
        <v/>
      </c>
      <c r="AW375">
        <v>2016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</row>
    <row r="376" spans="1:55" x14ac:dyDescent="0.2">
      <c r="A376">
        <v>1811000110</v>
      </c>
      <c r="B376" t="s">
        <v>446</v>
      </c>
      <c r="C376" s="2">
        <v>387512</v>
      </c>
      <c r="D376" s="1">
        <v>173141.28</v>
      </c>
      <c r="E376">
        <v>0</v>
      </c>
      <c r="F376" s="1">
        <v>173141.28</v>
      </c>
      <c r="G376" s="1">
        <v>214370.72</v>
      </c>
      <c r="H376">
        <v>44.68</v>
      </c>
      <c r="I376" s="2">
        <v>2326000</v>
      </c>
      <c r="J376" s="4">
        <f>COUNTIF(גיליון2!A:A,'2016'!A376)</f>
        <v>1</v>
      </c>
      <c r="K376" s="1">
        <v>173141.28</v>
      </c>
      <c r="L376">
        <v>0</v>
      </c>
      <c r="M376" s="1">
        <v>173141.28</v>
      </c>
      <c r="N376" s="1">
        <v>2152858.7200000002</v>
      </c>
      <c r="O376">
        <v>7.44</v>
      </c>
      <c r="P376">
        <v>0</v>
      </c>
      <c r="Q376">
        <v>0</v>
      </c>
      <c r="R376">
        <v>0</v>
      </c>
      <c r="S376">
        <v>0</v>
      </c>
      <c r="T376" s="1">
        <v>-173141.28</v>
      </c>
      <c r="U376">
        <v>0</v>
      </c>
      <c r="V376" s="1">
        <v>-173141.28</v>
      </c>
      <c r="W376">
        <v>300</v>
      </c>
      <c r="X376" t="s">
        <v>447</v>
      </c>
      <c r="Y376">
        <v>0</v>
      </c>
      <c r="Z376" t="str">
        <f>""</f>
        <v/>
      </c>
      <c r="AA376">
        <v>0</v>
      </c>
      <c r="AB376" t="str">
        <f>""</f>
        <v/>
      </c>
      <c r="AC376">
        <v>0</v>
      </c>
      <c r="AD376" t="str">
        <f>""</f>
        <v/>
      </c>
      <c r="AE376">
        <v>0</v>
      </c>
      <c r="AF376" t="str">
        <f>""</f>
        <v/>
      </c>
      <c r="AG376">
        <v>0</v>
      </c>
      <c r="AH376" t="str">
        <f>""</f>
        <v/>
      </c>
      <c r="AI376">
        <v>0</v>
      </c>
      <c r="AJ376" t="str">
        <f>""</f>
        <v/>
      </c>
      <c r="AK376">
        <v>0</v>
      </c>
      <c r="AL376" t="str">
        <f>""</f>
        <v/>
      </c>
      <c r="AM376">
        <v>0</v>
      </c>
      <c r="AN376" t="str">
        <f>""</f>
        <v/>
      </c>
      <c r="AO376">
        <v>0</v>
      </c>
      <c r="AP376" t="str">
        <f>""</f>
        <v/>
      </c>
      <c r="AQ376">
        <v>0</v>
      </c>
      <c r="AR376" t="str">
        <f>""</f>
        <v/>
      </c>
      <c r="AS376" t="s">
        <v>56</v>
      </c>
      <c r="AT376" t="s">
        <v>57</v>
      </c>
      <c r="AU376">
        <v>0</v>
      </c>
      <c r="AV376" t="str">
        <f>""</f>
        <v/>
      </c>
      <c r="AW376">
        <v>2016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</row>
    <row r="377" spans="1:55" x14ac:dyDescent="0.2">
      <c r="A377">
        <v>1811000410</v>
      </c>
      <c r="B377" t="s">
        <v>448</v>
      </c>
      <c r="C377" s="2">
        <v>5664</v>
      </c>
      <c r="D377">
        <v>0</v>
      </c>
      <c r="E377">
        <v>0</v>
      </c>
      <c r="F377">
        <v>0</v>
      </c>
      <c r="G377" s="1">
        <v>5664</v>
      </c>
      <c r="H377">
        <v>0</v>
      </c>
      <c r="I377" s="2">
        <v>34000</v>
      </c>
      <c r="J377" s="4">
        <f>COUNTIF(גיליון2!A:A,'2016'!A377)</f>
        <v>1</v>
      </c>
      <c r="K377">
        <v>0</v>
      </c>
      <c r="L377">
        <v>0</v>
      </c>
      <c r="M377">
        <v>0</v>
      </c>
      <c r="N377" s="1">
        <v>34000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 t="str">
        <f>""</f>
        <v/>
      </c>
      <c r="Y377">
        <v>0</v>
      </c>
      <c r="Z377" t="str">
        <f>""</f>
        <v/>
      </c>
      <c r="AA377">
        <v>0</v>
      </c>
      <c r="AB377" t="str">
        <f>""</f>
        <v/>
      </c>
      <c r="AC377">
        <v>0</v>
      </c>
      <c r="AD377" t="str">
        <f>""</f>
        <v/>
      </c>
      <c r="AE377">
        <v>0</v>
      </c>
      <c r="AF377" t="str">
        <f>""</f>
        <v/>
      </c>
      <c r="AG377">
        <v>0</v>
      </c>
      <c r="AH377" t="str">
        <f>""</f>
        <v/>
      </c>
      <c r="AI377">
        <v>0</v>
      </c>
      <c r="AJ377" t="str">
        <f>""</f>
        <v/>
      </c>
      <c r="AK377">
        <v>0</v>
      </c>
      <c r="AL377" t="str">
        <f>""</f>
        <v/>
      </c>
      <c r="AM377">
        <v>0</v>
      </c>
      <c r="AN377" t="str">
        <f>""</f>
        <v/>
      </c>
      <c r="AO377">
        <v>0</v>
      </c>
      <c r="AP377" t="str">
        <f>""</f>
        <v/>
      </c>
      <c r="AQ377">
        <v>0</v>
      </c>
      <c r="AR377" t="str">
        <f>""</f>
        <v/>
      </c>
      <c r="AS377" t="s">
        <v>56</v>
      </c>
      <c r="AT377" t="s">
        <v>57</v>
      </c>
      <c r="AU377">
        <v>0</v>
      </c>
      <c r="AV377" t="str">
        <f>""</f>
        <v/>
      </c>
      <c r="AW377">
        <v>2016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</row>
    <row r="378" spans="1:55" x14ac:dyDescent="0.2">
      <c r="A378">
        <v>1811000511</v>
      </c>
      <c r="B378" t="s">
        <v>449</v>
      </c>
      <c r="C378">
        <v>834</v>
      </c>
      <c r="D378">
        <v>0</v>
      </c>
      <c r="E378" s="1">
        <v>1404</v>
      </c>
      <c r="F378" s="1">
        <v>1404</v>
      </c>
      <c r="G378">
        <v>-570</v>
      </c>
      <c r="H378">
        <v>168.34</v>
      </c>
      <c r="I378" s="2">
        <v>5000</v>
      </c>
      <c r="J378" s="4">
        <f>COUNTIF(גיליון2!A:A,'2016'!A378)</f>
        <v>1</v>
      </c>
      <c r="K378">
        <v>0</v>
      </c>
      <c r="L378" s="1">
        <v>1404</v>
      </c>
      <c r="M378" s="1">
        <v>1404</v>
      </c>
      <c r="N378" s="1">
        <v>3596</v>
      </c>
      <c r="O378">
        <v>28.08</v>
      </c>
      <c r="P378">
        <v>0</v>
      </c>
      <c r="Q378">
        <v>0</v>
      </c>
      <c r="R378">
        <v>0</v>
      </c>
      <c r="S378">
        <v>0</v>
      </c>
      <c r="T378" s="1">
        <v>-1404</v>
      </c>
      <c r="U378">
        <v>0</v>
      </c>
      <c r="V378" s="1">
        <v>-1404</v>
      </c>
      <c r="W378">
        <v>300</v>
      </c>
      <c r="X378" t="s">
        <v>447</v>
      </c>
      <c r="Y378">
        <v>0</v>
      </c>
      <c r="Z378" t="str">
        <f>""</f>
        <v/>
      </c>
      <c r="AA378">
        <v>0</v>
      </c>
      <c r="AB378" t="str">
        <f>""</f>
        <v/>
      </c>
      <c r="AC378">
        <v>0</v>
      </c>
      <c r="AD378" t="str">
        <f>""</f>
        <v/>
      </c>
      <c r="AE378">
        <v>0</v>
      </c>
      <c r="AF378" t="str">
        <f>""</f>
        <v/>
      </c>
      <c r="AG378">
        <v>0</v>
      </c>
      <c r="AH378" t="str">
        <f>""</f>
        <v/>
      </c>
      <c r="AI378">
        <v>0</v>
      </c>
      <c r="AJ378" t="str">
        <f>""</f>
        <v/>
      </c>
      <c r="AK378">
        <v>0</v>
      </c>
      <c r="AL378" t="str">
        <f>""</f>
        <v/>
      </c>
      <c r="AM378">
        <v>0</v>
      </c>
      <c r="AN378" t="str">
        <f>""</f>
        <v/>
      </c>
      <c r="AO378">
        <v>0</v>
      </c>
      <c r="AP378" t="str">
        <f>""</f>
        <v/>
      </c>
      <c r="AQ378">
        <v>0</v>
      </c>
      <c r="AR378" t="str">
        <f>""</f>
        <v/>
      </c>
      <c r="AS378" t="s">
        <v>56</v>
      </c>
      <c r="AT378" t="s">
        <v>57</v>
      </c>
      <c r="AU378">
        <v>0</v>
      </c>
      <c r="AV378" t="str">
        <f>""</f>
        <v/>
      </c>
      <c r="AW378">
        <v>2016</v>
      </c>
      <c r="AX378">
        <v>0</v>
      </c>
      <c r="AY378">
        <v>0</v>
      </c>
      <c r="AZ378">
        <v>1404</v>
      </c>
      <c r="BA378">
        <v>0</v>
      </c>
      <c r="BB378">
        <v>0</v>
      </c>
      <c r="BC378">
        <v>0</v>
      </c>
    </row>
    <row r="379" spans="1:55" x14ac:dyDescent="0.2">
      <c r="A379">
        <v>1811000521</v>
      </c>
      <c r="B379" t="s">
        <v>450</v>
      </c>
      <c r="C379" s="2">
        <v>1332</v>
      </c>
      <c r="D379" s="1">
        <v>7855</v>
      </c>
      <c r="E379">
        <v>0</v>
      </c>
      <c r="F379" s="1">
        <v>7855</v>
      </c>
      <c r="G379" s="1">
        <v>-6523</v>
      </c>
      <c r="H379">
        <v>589.71</v>
      </c>
      <c r="I379" s="2">
        <v>8000</v>
      </c>
      <c r="J379" s="4">
        <f>COUNTIF(גיליון2!A:A,'2016'!A379)</f>
        <v>1</v>
      </c>
      <c r="K379" s="1">
        <v>7855</v>
      </c>
      <c r="L379">
        <v>0</v>
      </c>
      <c r="M379" s="1">
        <v>7855</v>
      </c>
      <c r="N379">
        <v>145</v>
      </c>
      <c r="O379">
        <v>98.18</v>
      </c>
      <c r="P379">
        <v>0</v>
      </c>
      <c r="Q379">
        <v>0</v>
      </c>
      <c r="R379">
        <v>0</v>
      </c>
      <c r="S379">
        <v>0</v>
      </c>
      <c r="T379" s="1">
        <v>-7855</v>
      </c>
      <c r="U379">
        <v>0</v>
      </c>
      <c r="V379" s="1">
        <v>-7855</v>
      </c>
      <c r="W379">
        <v>300</v>
      </c>
      <c r="X379" t="s">
        <v>447</v>
      </c>
      <c r="Y379">
        <v>0</v>
      </c>
      <c r="Z379" t="str">
        <f>""</f>
        <v/>
      </c>
      <c r="AA379">
        <v>0</v>
      </c>
      <c r="AB379" t="str">
        <f>""</f>
        <v/>
      </c>
      <c r="AC379">
        <v>0</v>
      </c>
      <c r="AD379" t="str">
        <f>""</f>
        <v/>
      </c>
      <c r="AE379">
        <v>0</v>
      </c>
      <c r="AF379" t="str">
        <f>""</f>
        <v/>
      </c>
      <c r="AG379">
        <v>0</v>
      </c>
      <c r="AH379" t="str">
        <f>""</f>
        <v/>
      </c>
      <c r="AI379">
        <v>0</v>
      </c>
      <c r="AJ379" t="str">
        <f>""</f>
        <v/>
      </c>
      <c r="AK379">
        <v>0</v>
      </c>
      <c r="AL379" t="str">
        <f>""</f>
        <v/>
      </c>
      <c r="AM379">
        <v>0</v>
      </c>
      <c r="AN379" t="str">
        <f>""</f>
        <v/>
      </c>
      <c r="AO379">
        <v>0</v>
      </c>
      <c r="AP379" t="str">
        <f>""</f>
        <v/>
      </c>
      <c r="AQ379">
        <v>0</v>
      </c>
      <c r="AR379" t="str">
        <f>""</f>
        <v/>
      </c>
      <c r="AS379" t="s">
        <v>56</v>
      </c>
      <c r="AT379" t="s">
        <v>57</v>
      </c>
      <c r="AU379">
        <v>0</v>
      </c>
      <c r="AV379" t="str">
        <f>""</f>
        <v/>
      </c>
      <c r="AW379">
        <v>2016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</row>
    <row r="380" spans="1:55" x14ac:dyDescent="0.2">
      <c r="A380">
        <v>1811000540</v>
      </c>
      <c r="B380" t="s">
        <v>451</v>
      </c>
      <c r="C380" s="2">
        <v>6664</v>
      </c>
      <c r="D380">
        <v>0</v>
      </c>
      <c r="E380">
        <v>0</v>
      </c>
      <c r="F380">
        <v>0</v>
      </c>
      <c r="G380" s="1">
        <v>6664</v>
      </c>
      <c r="H380">
        <v>0</v>
      </c>
      <c r="I380" s="2">
        <v>40000</v>
      </c>
      <c r="J380" s="4">
        <f>COUNTIF(גיליון2!A:A,'2016'!A380)</f>
        <v>1</v>
      </c>
      <c r="K380">
        <v>0</v>
      </c>
      <c r="L380">
        <v>0</v>
      </c>
      <c r="M380">
        <v>0</v>
      </c>
      <c r="N380" s="1">
        <v>40000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300</v>
      </c>
      <c r="X380" t="s">
        <v>447</v>
      </c>
      <c r="Y380">
        <v>0</v>
      </c>
      <c r="Z380" t="str">
        <f>""</f>
        <v/>
      </c>
      <c r="AA380">
        <v>0</v>
      </c>
      <c r="AB380" t="str">
        <f>""</f>
        <v/>
      </c>
      <c r="AC380">
        <v>0</v>
      </c>
      <c r="AD380" t="str">
        <f>""</f>
        <v/>
      </c>
      <c r="AE380">
        <v>0</v>
      </c>
      <c r="AF380" t="str">
        <f>""</f>
        <v/>
      </c>
      <c r="AG380">
        <v>0</v>
      </c>
      <c r="AH380" t="str">
        <f>""</f>
        <v/>
      </c>
      <c r="AI380">
        <v>0</v>
      </c>
      <c r="AJ380" t="str">
        <f>""</f>
        <v/>
      </c>
      <c r="AK380">
        <v>0</v>
      </c>
      <c r="AL380" t="str">
        <f>""</f>
        <v/>
      </c>
      <c r="AM380">
        <v>0</v>
      </c>
      <c r="AN380" t="str">
        <f>""</f>
        <v/>
      </c>
      <c r="AO380">
        <v>0</v>
      </c>
      <c r="AP380" t="str">
        <f>""</f>
        <v/>
      </c>
      <c r="AQ380">
        <v>0</v>
      </c>
      <c r="AR380" t="str">
        <f>""</f>
        <v/>
      </c>
      <c r="AS380" t="s">
        <v>56</v>
      </c>
      <c r="AT380" t="s">
        <v>57</v>
      </c>
      <c r="AU380">
        <v>0</v>
      </c>
      <c r="AV380" t="str">
        <f>""</f>
        <v/>
      </c>
      <c r="AW380">
        <v>2016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</row>
    <row r="381" spans="1:55" x14ac:dyDescent="0.2">
      <c r="A381">
        <v>1811000560</v>
      </c>
      <c r="B381" t="s">
        <v>452</v>
      </c>
      <c r="C381">
        <v>334</v>
      </c>
      <c r="D381">
        <v>0</v>
      </c>
      <c r="E381">
        <v>0</v>
      </c>
      <c r="F381">
        <v>0</v>
      </c>
      <c r="G381">
        <v>334</v>
      </c>
      <c r="H381">
        <v>0</v>
      </c>
      <c r="I381" s="2">
        <v>2000</v>
      </c>
      <c r="J381" s="4">
        <f>COUNTIF(גיליון2!A:A,'2016'!A381)</f>
        <v>1</v>
      </c>
      <c r="K381">
        <v>0</v>
      </c>
      <c r="L381">
        <v>0</v>
      </c>
      <c r="M381">
        <v>0</v>
      </c>
      <c r="N381" s="1">
        <v>2000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300</v>
      </c>
      <c r="X381" t="s">
        <v>447</v>
      </c>
      <c r="Y381">
        <v>0</v>
      </c>
      <c r="Z381" t="str">
        <f>""</f>
        <v/>
      </c>
      <c r="AA381">
        <v>0</v>
      </c>
      <c r="AB381" t="str">
        <f>""</f>
        <v/>
      </c>
      <c r="AC381">
        <v>0</v>
      </c>
      <c r="AD381" t="str">
        <f>""</f>
        <v/>
      </c>
      <c r="AE381">
        <v>0</v>
      </c>
      <c r="AF381" t="str">
        <f>""</f>
        <v/>
      </c>
      <c r="AG381">
        <v>0</v>
      </c>
      <c r="AH381" t="str">
        <f>""</f>
        <v/>
      </c>
      <c r="AI381">
        <v>0</v>
      </c>
      <c r="AJ381" t="str">
        <f>""</f>
        <v/>
      </c>
      <c r="AK381">
        <v>0</v>
      </c>
      <c r="AL381" t="str">
        <f>""</f>
        <v/>
      </c>
      <c r="AM381">
        <v>0</v>
      </c>
      <c r="AN381" t="str">
        <f>""</f>
        <v/>
      </c>
      <c r="AO381">
        <v>0</v>
      </c>
      <c r="AP381" t="str">
        <f>""</f>
        <v/>
      </c>
      <c r="AQ381">
        <v>0</v>
      </c>
      <c r="AR381" t="str">
        <f>""</f>
        <v/>
      </c>
      <c r="AS381" t="s">
        <v>56</v>
      </c>
      <c r="AT381" t="s">
        <v>57</v>
      </c>
      <c r="AU381">
        <v>0</v>
      </c>
      <c r="AV381" t="str">
        <f>""</f>
        <v/>
      </c>
      <c r="AW381">
        <v>2016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</row>
    <row r="382" spans="1:55" x14ac:dyDescent="0.2">
      <c r="A382">
        <v>1811000780</v>
      </c>
      <c r="B382" t="s">
        <v>305</v>
      </c>
      <c r="C382" s="2">
        <v>9996</v>
      </c>
      <c r="D382">
        <v>0</v>
      </c>
      <c r="E382">
        <v>800</v>
      </c>
      <c r="F382">
        <v>800</v>
      </c>
      <c r="G382" s="1">
        <v>9196</v>
      </c>
      <c r="H382">
        <v>8</v>
      </c>
      <c r="I382" s="2">
        <v>60000</v>
      </c>
      <c r="J382" s="4">
        <f>COUNTIF(גיליון2!A:A,'2016'!A382)</f>
        <v>1</v>
      </c>
      <c r="K382">
        <v>0</v>
      </c>
      <c r="L382">
        <v>800</v>
      </c>
      <c r="M382">
        <v>800</v>
      </c>
      <c r="N382" s="1">
        <v>59200</v>
      </c>
      <c r="O382">
        <v>1.33</v>
      </c>
      <c r="P382">
        <v>0</v>
      </c>
      <c r="Q382">
        <v>0</v>
      </c>
      <c r="R382">
        <v>0</v>
      </c>
      <c r="S382">
        <v>0</v>
      </c>
      <c r="T382">
        <v>-800</v>
      </c>
      <c r="U382">
        <v>0</v>
      </c>
      <c r="V382">
        <v>-800</v>
      </c>
      <c r="W382">
        <v>300</v>
      </c>
      <c r="X382" t="s">
        <v>447</v>
      </c>
      <c r="Y382">
        <v>0</v>
      </c>
      <c r="Z382" t="str">
        <f>""</f>
        <v/>
      </c>
      <c r="AA382">
        <v>0</v>
      </c>
      <c r="AB382" t="str">
        <f>""</f>
        <v/>
      </c>
      <c r="AC382">
        <v>0</v>
      </c>
      <c r="AD382" t="str">
        <f>""</f>
        <v/>
      </c>
      <c r="AE382">
        <v>0</v>
      </c>
      <c r="AF382" t="str">
        <f>""</f>
        <v/>
      </c>
      <c r="AG382">
        <v>0</v>
      </c>
      <c r="AH382" t="str">
        <f>""</f>
        <v/>
      </c>
      <c r="AI382">
        <v>0</v>
      </c>
      <c r="AJ382" t="str">
        <f>""</f>
        <v/>
      </c>
      <c r="AK382">
        <v>0</v>
      </c>
      <c r="AL382" t="str">
        <f>""</f>
        <v/>
      </c>
      <c r="AM382">
        <v>0</v>
      </c>
      <c r="AN382" t="str">
        <f>""</f>
        <v/>
      </c>
      <c r="AO382">
        <v>0</v>
      </c>
      <c r="AP382" t="str">
        <f>""</f>
        <v/>
      </c>
      <c r="AQ382">
        <v>0</v>
      </c>
      <c r="AR382" t="str">
        <f>""</f>
        <v/>
      </c>
      <c r="AS382" t="s">
        <v>56</v>
      </c>
      <c r="AT382" t="s">
        <v>57</v>
      </c>
      <c r="AU382">
        <v>0</v>
      </c>
      <c r="AV382" t="str">
        <f>""</f>
        <v/>
      </c>
      <c r="AW382">
        <v>2016</v>
      </c>
      <c r="AX382">
        <v>0</v>
      </c>
      <c r="AY382">
        <v>0</v>
      </c>
      <c r="AZ382">
        <v>800</v>
      </c>
      <c r="BA382">
        <v>0</v>
      </c>
      <c r="BB382">
        <v>0</v>
      </c>
      <c r="BC382">
        <v>0</v>
      </c>
    </row>
    <row r="383" spans="1:55" x14ac:dyDescent="0.2">
      <c r="A383">
        <v>1812200110</v>
      </c>
      <c r="B383" t="s">
        <v>453</v>
      </c>
      <c r="C383" s="2">
        <v>5332</v>
      </c>
      <c r="D383">
        <v>0</v>
      </c>
      <c r="E383">
        <v>0</v>
      </c>
      <c r="F383">
        <v>0</v>
      </c>
      <c r="G383" s="1">
        <v>5332</v>
      </c>
      <c r="H383">
        <v>0</v>
      </c>
      <c r="I383" s="2">
        <v>32000</v>
      </c>
      <c r="J383" s="4">
        <f>COUNTIF(גיליון2!A:A,'2016'!A383)</f>
        <v>1</v>
      </c>
      <c r="K383">
        <v>0</v>
      </c>
      <c r="L383">
        <v>0</v>
      </c>
      <c r="M383">
        <v>0</v>
      </c>
      <c r="N383" s="1">
        <v>32000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300</v>
      </c>
      <c r="X383" t="s">
        <v>447</v>
      </c>
      <c r="Y383">
        <v>0</v>
      </c>
      <c r="Z383" t="str">
        <f>""</f>
        <v/>
      </c>
      <c r="AA383">
        <v>0</v>
      </c>
      <c r="AB383" t="str">
        <f>""</f>
        <v/>
      </c>
      <c r="AC383">
        <v>0</v>
      </c>
      <c r="AD383" t="str">
        <f>""</f>
        <v/>
      </c>
      <c r="AE383">
        <v>0</v>
      </c>
      <c r="AF383" t="str">
        <f>""</f>
        <v/>
      </c>
      <c r="AG383">
        <v>0</v>
      </c>
      <c r="AH383" t="str">
        <f>""</f>
        <v/>
      </c>
      <c r="AI383">
        <v>0</v>
      </c>
      <c r="AJ383" t="str">
        <f>""</f>
        <v/>
      </c>
      <c r="AK383">
        <v>0</v>
      </c>
      <c r="AL383" t="str">
        <f>""</f>
        <v/>
      </c>
      <c r="AM383">
        <v>0</v>
      </c>
      <c r="AN383" t="str">
        <f>""</f>
        <v/>
      </c>
      <c r="AO383">
        <v>0</v>
      </c>
      <c r="AP383" t="str">
        <f>""</f>
        <v/>
      </c>
      <c r="AQ383">
        <v>0</v>
      </c>
      <c r="AR383" t="str">
        <f>""</f>
        <v/>
      </c>
      <c r="AS383" t="s">
        <v>56</v>
      </c>
      <c r="AT383" t="s">
        <v>57</v>
      </c>
      <c r="AU383">
        <v>0</v>
      </c>
      <c r="AV383" t="str">
        <f>""</f>
        <v/>
      </c>
      <c r="AW383">
        <v>2016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</row>
    <row r="384" spans="1:55" x14ac:dyDescent="0.2">
      <c r="A384">
        <v>1812200432</v>
      </c>
      <c r="B384" t="s">
        <v>454</v>
      </c>
      <c r="C384" s="2">
        <v>7330</v>
      </c>
      <c r="D384">
        <v>0</v>
      </c>
      <c r="E384">
        <v>0</v>
      </c>
      <c r="F384">
        <v>0</v>
      </c>
      <c r="G384" s="1">
        <v>7330</v>
      </c>
      <c r="H384">
        <v>0</v>
      </c>
      <c r="I384" s="2">
        <v>44000</v>
      </c>
      <c r="J384" s="4">
        <f>COUNTIF(גיליון2!A:A,'2016'!A384)</f>
        <v>1</v>
      </c>
      <c r="K384">
        <v>0</v>
      </c>
      <c r="L384">
        <v>0</v>
      </c>
      <c r="M384">
        <v>0</v>
      </c>
      <c r="N384" s="1">
        <v>44000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 t="str">
        <f>""</f>
        <v/>
      </c>
      <c r="Y384">
        <v>0</v>
      </c>
      <c r="Z384" t="str">
        <f>""</f>
        <v/>
      </c>
      <c r="AA384">
        <v>0</v>
      </c>
      <c r="AB384" t="str">
        <f>""</f>
        <v/>
      </c>
      <c r="AC384">
        <v>0</v>
      </c>
      <c r="AD384" t="str">
        <f>""</f>
        <v/>
      </c>
      <c r="AE384">
        <v>0</v>
      </c>
      <c r="AF384" t="str">
        <f>""</f>
        <v/>
      </c>
      <c r="AG384">
        <v>0</v>
      </c>
      <c r="AH384" t="str">
        <f>""</f>
        <v/>
      </c>
      <c r="AI384">
        <v>0</v>
      </c>
      <c r="AJ384" t="str">
        <f>""</f>
        <v/>
      </c>
      <c r="AK384">
        <v>0</v>
      </c>
      <c r="AL384" t="str">
        <f>""</f>
        <v/>
      </c>
      <c r="AM384">
        <v>0</v>
      </c>
      <c r="AN384" t="str">
        <f>""</f>
        <v/>
      </c>
      <c r="AO384">
        <v>0</v>
      </c>
      <c r="AP384" t="str">
        <f>""</f>
        <v/>
      </c>
      <c r="AQ384">
        <v>0</v>
      </c>
      <c r="AR384" t="str">
        <f>""</f>
        <v/>
      </c>
      <c r="AS384" t="s">
        <v>56</v>
      </c>
      <c r="AT384" t="s">
        <v>57</v>
      </c>
      <c r="AU384">
        <v>0</v>
      </c>
      <c r="AV384" t="str">
        <f>""</f>
        <v/>
      </c>
      <c r="AW384">
        <v>2016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</row>
    <row r="385" spans="1:55" x14ac:dyDescent="0.2">
      <c r="A385">
        <v>1812200433</v>
      </c>
      <c r="B385" t="s">
        <v>455</v>
      </c>
      <c r="C385" s="2">
        <v>5332</v>
      </c>
      <c r="D385">
        <v>0</v>
      </c>
      <c r="E385" s="1">
        <v>6300</v>
      </c>
      <c r="F385" s="1">
        <v>6300</v>
      </c>
      <c r="G385">
        <v>-968</v>
      </c>
      <c r="H385">
        <v>118.15</v>
      </c>
      <c r="I385" s="2">
        <v>32000</v>
      </c>
      <c r="J385" s="4">
        <f>COUNTIF(גיליון2!A:A,'2016'!A385)</f>
        <v>1</v>
      </c>
      <c r="K385">
        <v>0</v>
      </c>
      <c r="L385" s="1">
        <v>6300</v>
      </c>
      <c r="M385" s="1">
        <v>6300</v>
      </c>
      <c r="N385" s="1">
        <v>25700</v>
      </c>
      <c r="O385">
        <v>19.68</v>
      </c>
      <c r="P385">
        <v>0</v>
      </c>
      <c r="Q385">
        <v>0</v>
      </c>
      <c r="R385">
        <v>0</v>
      </c>
      <c r="S385">
        <v>0</v>
      </c>
      <c r="T385" s="1">
        <v>-6300</v>
      </c>
      <c r="U385">
        <v>0</v>
      </c>
      <c r="V385" s="1">
        <v>-6300</v>
      </c>
      <c r="W385">
        <v>0</v>
      </c>
      <c r="X385" t="str">
        <f>""</f>
        <v/>
      </c>
      <c r="Y385">
        <v>0</v>
      </c>
      <c r="Z385" t="str">
        <f>""</f>
        <v/>
      </c>
      <c r="AA385">
        <v>0</v>
      </c>
      <c r="AB385" t="str">
        <f>""</f>
        <v/>
      </c>
      <c r="AC385">
        <v>0</v>
      </c>
      <c r="AD385" t="str">
        <f>""</f>
        <v/>
      </c>
      <c r="AE385">
        <v>0</v>
      </c>
      <c r="AF385" t="str">
        <f>""</f>
        <v/>
      </c>
      <c r="AG385">
        <v>0</v>
      </c>
      <c r="AH385" t="str">
        <f>""</f>
        <v/>
      </c>
      <c r="AI385">
        <v>0</v>
      </c>
      <c r="AJ385" t="str">
        <f>""</f>
        <v/>
      </c>
      <c r="AK385">
        <v>0</v>
      </c>
      <c r="AL385" t="str">
        <f>""</f>
        <v/>
      </c>
      <c r="AM385">
        <v>0</v>
      </c>
      <c r="AN385" t="str">
        <f>""</f>
        <v/>
      </c>
      <c r="AO385">
        <v>0</v>
      </c>
      <c r="AP385" t="str">
        <f>""</f>
        <v/>
      </c>
      <c r="AQ385">
        <v>0</v>
      </c>
      <c r="AR385" t="str">
        <f>""</f>
        <v/>
      </c>
      <c r="AS385" t="s">
        <v>56</v>
      </c>
      <c r="AT385" t="s">
        <v>57</v>
      </c>
      <c r="AU385">
        <v>0</v>
      </c>
      <c r="AV385" t="str">
        <f>""</f>
        <v/>
      </c>
      <c r="AW385">
        <v>2016</v>
      </c>
      <c r="AX385">
        <v>0</v>
      </c>
      <c r="AY385">
        <v>0</v>
      </c>
      <c r="AZ385">
        <v>6300</v>
      </c>
      <c r="BA385">
        <v>0</v>
      </c>
      <c r="BB385">
        <v>0</v>
      </c>
      <c r="BC385">
        <v>0</v>
      </c>
    </row>
    <row r="386" spans="1:55" x14ac:dyDescent="0.2">
      <c r="A386">
        <v>1812200540</v>
      </c>
      <c r="B386" t="s">
        <v>456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 s="4">
        <f>COUNTIF(גיליון2!A:A,'2016'!A386)</f>
        <v>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t="str">
        <f>""</f>
        <v/>
      </c>
      <c r="Y386">
        <v>0</v>
      </c>
      <c r="Z386" t="str">
        <f>""</f>
        <v/>
      </c>
      <c r="AA386">
        <v>0</v>
      </c>
      <c r="AB386" t="str">
        <f>""</f>
        <v/>
      </c>
      <c r="AC386">
        <v>0</v>
      </c>
      <c r="AD386" t="str">
        <f>""</f>
        <v/>
      </c>
      <c r="AE386">
        <v>0</v>
      </c>
      <c r="AF386" t="str">
        <f>""</f>
        <v/>
      </c>
      <c r="AG386">
        <v>0</v>
      </c>
      <c r="AH386" t="str">
        <f>""</f>
        <v/>
      </c>
      <c r="AI386">
        <v>0</v>
      </c>
      <c r="AJ386" t="str">
        <f>""</f>
        <v/>
      </c>
      <c r="AK386">
        <v>0</v>
      </c>
      <c r="AL386" t="str">
        <f>""</f>
        <v/>
      </c>
      <c r="AM386">
        <v>0</v>
      </c>
      <c r="AN386" t="str">
        <f>""</f>
        <v/>
      </c>
      <c r="AO386">
        <v>0</v>
      </c>
      <c r="AP386" t="str">
        <f>""</f>
        <v/>
      </c>
      <c r="AQ386">
        <v>0</v>
      </c>
      <c r="AR386" t="str">
        <f>""</f>
        <v/>
      </c>
      <c r="AS386" t="s">
        <v>56</v>
      </c>
      <c r="AT386" t="s">
        <v>57</v>
      </c>
      <c r="AU386">
        <v>0</v>
      </c>
      <c r="AV386" t="str">
        <f>""</f>
        <v/>
      </c>
      <c r="AW386">
        <v>2016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</row>
    <row r="387" spans="1:55" x14ac:dyDescent="0.2">
      <c r="A387">
        <v>1812200560</v>
      </c>
      <c r="B387" t="s">
        <v>457</v>
      </c>
      <c r="C387" s="2">
        <v>1000</v>
      </c>
      <c r="D387">
        <v>0</v>
      </c>
      <c r="E387">
        <v>0</v>
      </c>
      <c r="F387">
        <v>0</v>
      </c>
      <c r="G387" s="1">
        <v>1000</v>
      </c>
      <c r="H387">
        <v>0</v>
      </c>
      <c r="I387" s="2">
        <v>6000</v>
      </c>
      <c r="J387" s="4">
        <f>COUNTIF(גיליון2!A:A,'2016'!A387)</f>
        <v>1</v>
      </c>
      <c r="K387">
        <v>0</v>
      </c>
      <c r="L387">
        <v>0</v>
      </c>
      <c r="M387">
        <v>0</v>
      </c>
      <c r="N387" s="1">
        <v>6000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300</v>
      </c>
      <c r="X387" t="s">
        <v>447</v>
      </c>
      <c r="Y387">
        <v>0</v>
      </c>
      <c r="Z387" t="str">
        <f>""</f>
        <v/>
      </c>
      <c r="AA387">
        <v>0</v>
      </c>
      <c r="AB387" t="str">
        <f>""</f>
        <v/>
      </c>
      <c r="AC387">
        <v>0</v>
      </c>
      <c r="AD387" t="str">
        <f>""</f>
        <v/>
      </c>
      <c r="AE387">
        <v>0</v>
      </c>
      <c r="AF387" t="str">
        <f>""</f>
        <v/>
      </c>
      <c r="AG387">
        <v>0</v>
      </c>
      <c r="AH387" t="str">
        <f>""</f>
        <v/>
      </c>
      <c r="AI387">
        <v>0</v>
      </c>
      <c r="AJ387" t="str">
        <f>""</f>
        <v/>
      </c>
      <c r="AK387">
        <v>0</v>
      </c>
      <c r="AL387" t="str">
        <f>""</f>
        <v/>
      </c>
      <c r="AM387">
        <v>0</v>
      </c>
      <c r="AN387" t="str">
        <f>""</f>
        <v/>
      </c>
      <c r="AO387">
        <v>0</v>
      </c>
      <c r="AP387" t="str">
        <f>""</f>
        <v/>
      </c>
      <c r="AQ387">
        <v>0</v>
      </c>
      <c r="AR387" t="str">
        <f>""</f>
        <v/>
      </c>
      <c r="AS387" t="s">
        <v>56</v>
      </c>
      <c r="AT387" t="s">
        <v>57</v>
      </c>
      <c r="AU387">
        <v>0</v>
      </c>
      <c r="AV387" t="str">
        <f>""</f>
        <v/>
      </c>
      <c r="AW387">
        <v>2016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</row>
    <row r="388" spans="1:55" x14ac:dyDescent="0.2">
      <c r="A388">
        <v>1812200720</v>
      </c>
      <c r="B388" t="s">
        <v>458</v>
      </c>
      <c r="C388" s="2">
        <v>2332</v>
      </c>
      <c r="D388">
        <v>0</v>
      </c>
      <c r="E388" s="1">
        <v>1700</v>
      </c>
      <c r="F388" s="1">
        <v>1700</v>
      </c>
      <c r="G388">
        <v>632</v>
      </c>
      <c r="H388">
        <v>72.89</v>
      </c>
      <c r="I388" s="2">
        <v>14000</v>
      </c>
      <c r="J388" s="4">
        <f>COUNTIF(גיליון2!A:A,'2016'!A388)</f>
        <v>1</v>
      </c>
      <c r="K388">
        <v>0</v>
      </c>
      <c r="L388" s="1">
        <v>1700</v>
      </c>
      <c r="M388" s="1">
        <v>1700</v>
      </c>
      <c r="N388" s="1">
        <v>12300</v>
      </c>
      <c r="O388">
        <v>12.14</v>
      </c>
      <c r="P388">
        <v>0</v>
      </c>
      <c r="Q388">
        <v>0</v>
      </c>
      <c r="R388">
        <v>0</v>
      </c>
      <c r="S388">
        <v>0</v>
      </c>
      <c r="T388" s="1">
        <v>-1700</v>
      </c>
      <c r="U388">
        <v>0</v>
      </c>
      <c r="V388" s="1">
        <v>-1700</v>
      </c>
      <c r="W388">
        <v>300</v>
      </c>
      <c r="X388" t="s">
        <v>447</v>
      </c>
      <c r="Y388">
        <v>0</v>
      </c>
      <c r="Z388" t="str">
        <f>""</f>
        <v/>
      </c>
      <c r="AA388">
        <v>0</v>
      </c>
      <c r="AB388" t="str">
        <f>""</f>
        <v/>
      </c>
      <c r="AC388">
        <v>0</v>
      </c>
      <c r="AD388" t="str">
        <f>""</f>
        <v/>
      </c>
      <c r="AE388">
        <v>0</v>
      </c>
      <c r="AF388" t="str">
        <f>""</f>
        <v/>
      </c>
      <c r="AG388">
        <v>0</v>
      </c>
      <c r="AH388" t="str">
        <f>""</f>
        <v/>
      </c>
      <c r="AI388">
        <v>0</v>
      </c>
      <c r="AJ388" t="str">
        <f>""</f>
        <v/>
      </c>
      <c r="AK388">
        <v>0</v>
      </c>
      <c r="AL388" t="str">
        <f>""</f>
        <v/>
      </c>
      <c r="AM388">
        <v>0</v>
      </c>
      <c r="AN388" t="str">
        <f>""</f>
        <v/>
      </c>
      <c r="AO388">
        <v>0</v>
      </c>
      <c r="AP388" t="str">
        <f>""</f>
        <v/>
      </c>
      <c r="AQ388">
        <v>0</v>
      </c>
      <c r="AR388" t="str">
        <f>""</f>
        <v/>
      </c>
      <c r="AS388" t="s">
        <v>56</v>
      </c>
      <c r="AT388" t="s">
        <v>57</v>
      </c>
      <c r="AU388">
        <v>0</v>
      </c>
      <c r="AV388" t="str">
        <f>""</f>
        <v/>
      </c>
      <c r="AW388">
        <v>2016</v>
      </c>
      <c r="AX388">
        <v>0</v>
      </c>
      <c r="AY388">
        <v>0</v>
      </c>
      <c r="AZ388">
        <v>1700</v>
      </c>
      <c r="BA388">
        <v>0</v>
      </c>
      <c r="BB388">
        <v>0</v>
      </c>
      <c r="BC388">
        <v>0</v>
      </c>
    </row>
    <row r="389" spans="1:55" x14ac:dyDescent="0.2">
      <c r="A389">
        <v>1812200740</v>
      </c>
      <c r="B389" t="s">
        <v>459</v>
      </c>
      <c r="C389" s="2">
        <v>1166</v>
      </c>
      <c r="D389">
        <v>0</v>
      </c>
      <c r="E389">
        <v>0</v>
      </c>
      <c r="F389">
        <v>0</v>
      </c>
      <c r="G389" s="1">
        <v>1166</v>
      </c>
      <c r="H389">
        <v>0</v>
      </c>
      <c r="I389" s="2">
        <v>7000</v>
      </c>
      <c r="J389" s="4">
        <f>COUNTIF(גיליון2!A:A,'2016'!A389)</f>
        <v>1</v>
      </c>
      <c r="K389">
        <v>0</v>
      </c>
      <c r="L389">
        <v>0</v>
      </c>
      <c r="M389">
        <v>0</v>
      </c>
      <c r="N389" s="1">
        <v>7000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300</v>
      </c>
      <c r="X389" t="s">
        <v>447</v>
      </c>
      <c r="Y389">
        <v>0</v>
      </c>
      <c r="Z389" t="str">
        <f>""</f>
        <v/>
      </c>
      <c r="AA389">
        <v>0</v>
      </c>
      <c r="AB389" t="str">
        <f>""</f>
        <v/>
      </c>
      <c r="AC389">
        <v>0</v>
      </c>
      <c r="AD389" t="str">
        <f>""</f>
        <v/>
      </c>
      <c r="AE389">
        <v>0</v>
      </c>
      <c r="AF389" t="str">
        <f>""</f>
        <v/>
      </c>
      <c r="AG389">
        <v>0</v>
      </c>
      <c r="AH389" t="str">
        <f>""</f>
        <v/>
      </c>
      <c r="AI389">
        <v>0</v>
      </c>
      <c r="AJ389" t="str">
        <f>""</f>
        <v/>
      </c>
      <c r="AK389">
        <v>0</v>
      </c>
      <c r="AL389" t="str">
        <f>""</f>
        <v/>
      </c>
      <c r="AM389">
        <v>0</v>
      </c>
      <c r="AN389" t="str">
        <f>""</f>
        <v/>
      </c>
      <c r="AO389">
        <v>0</v>
      </c>
      <c r="AP389" t="str">
        <f>""</f>
        <v/>
      </c>
      <c r="AQ389">
        <v>0</v>
      </c>
      <c r="AR389" t="str">
        <f>""</f>
        <v/>
      </c>
      <c r="AS389" t="s">
        <v>56</v>
      </c>
      <c r="AT389" t="s">
        <v>57</v>
      </c>
      <c r="AU389">
        <v>0</v>
      </c>
      <c r="AV389" t="str">
        <f>""</f>
        <v/>
      </c>
      <c r="AW389">
        <v>2016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</row>
    <row r="390" spans="1:55" x14ac:dyDescent="0.2">
      <c r="A390">
        <v>1812200780</v>
      </c>
      <c r="B390" t="s">
        <v>460</v>
      </c>
      <c r="C390" s="2">
        <v>13328</v>
      </c>
      <c r="D390">
        <v>0</v>
      </c>
      <c r="E390" s="1">
        <v>13633.97</v>
      </c>
      <c r="F390" s="1">
        <v>13633.97</v>
      </c>
      <c r="G390">
        <v>-305.97000000000003</v>
      </c>
      <c r="H390">
        <v>102.29</v>
      </c>
      <c r="I390" s="2">
        <v>80000</v>
      </c>
      <c r="J390" s="4">
        <f>COUNTIF(גיליון2!A:A,'2016'!A390)</f>
        <v>1</v>
      </c>
      <c r="K390">
        <v>0</v>
      </c>
      <c r="L390" s="1">
        <v>13633.97</v>
      </c>
      <c r="M390" s="1">
        <v>13633.97</v>
      </c>
      <c r="N390" s="1">
        <v>66366.03</v>
      </c>
      <c r="O390">
        <v>17.04</v>
      </c>
      <c r="P390">
        <v>0</v>
      </c>
      <c r="Q390">
        <v>0</v>
      </c>
      <c r="R390">
        <v>0</v>
      </c>
      <c r="S390">
        <v>0</v>
      </c>
      <c r="T390" s="1">
        <v>-13633.97</v>
      </c>
      <c r="U390">
        <v>0</v>
      </c>
      <c r="V390" s="1">
        <v>-13633.97</v>
      </c>
      <c r="W390">
        <v>300</v>
      </c>
      <c r="X390" t="s">
        <v>447</v>
      </c>
      <c r="Y390">
        <v>0</v>
      </c>
      <c r="Z390" t="str">
        <f>""</f>
        <v/>
      </c>
      <c r="AA390">
        <v>0</v>
      </c>
      <c r="AB390" t="str">
        <f>""</f>
        <v/>
      </c>
      <c r="AC390">
        <v>0</v>
      </c>
      <c r="AD390" t="str">
        <f>""</f>
        <v/>
      </c>
      <c r="AE390">
        <v>0</v>
      </c>
      <c r="AF390" t="str">
        <f>""</f>
        <v/>
      </c>
      <c r="AG390">
        <v>0</v>
      </c>
      <c r="AH390" t="str">
        <f>""</f>
        <v/>
      </c>
      <c r="AI390">
        <v>0</v>
      </c>
      <c r="AJ390" t="str">
        <f>""</f>
        <v/>
      </c>
      <c r="AK390">
        <v>0</v>
      </c>
      <c r="AL390" t="str">
        <f>""</f>
        <v/>
      </c>
      <c r="AM390">
        <v>0</v>
      </c>
      <c r="AN390" t="str">
        <f>""</f>
        <v/>
      </c>
      <c r="AO390">
        <v>0</v>
      </c>
      <c r="AP390" t="str">
        <f>""</f>
        <v/>
      </c>
      <c r="AQ390">
        <v>0</v>
      </c>
      <c r="AR390" t="str">
        <f>""</f>
        <v/>
      </c>
      <c r="AS390" t="s">
        <v>56</v>
      </c>
      <c r="AT390" t="s">
        <v>57</v>
      </c>
      <c r="AU390">
        <v>0</v>
      </c>
      <c r="AV390" t="str">
        <f>""</f>
        <v/>
      </c>
      <c r="AW390">
        <v>2016</v>
      </c>
      <c r="AX390">
        <v>0</v>
      </c>
      <c r="AY390">
        <v>0</v>
      </c>
      <c r="AZ390">
        <v>13634</v>
      </c>
      <c r="BA390">
        <v>0</v>
      </c>
      <c r="BB390">
        <v>0</v>
      </c>
      <c r="BC390">
        <v>0</v>
      </c>
    </row>
    <row r="391" spans="1:55" x14ac:dyDescent="0.2">
      <c r="A391">
        <v>1812200820</v>
      </c>
      <c r="B391" t="s">
        <v>461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 s="4">
        <f>COUNTIF(גיליון2!A:A,'2016'!A391)</f>
        <v>1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300</v>
      </c>
      <c r="X391" t="s">
        <v>447</v>
      </c>
      <c r="Y391">
        <v>0</v>
      </c>
      <c r="Z391" t="str">
        <f>""</f>
        <v/>
      </c>
      <c r="AA391">
        <v>0</v>
      </c>
      <c r="AB391" t="str">
        <f>""</f>
        <v/>
      </c>
      <c r="AC391">
        <v>0</v>
      </c>
      <c r="AD391" t="str">
        <f>""</f>
        <v/>
      </c>
      <c r="AE391">
        <v>0</v>
      </c>
      <c r="AF391" t="str">
        <f>""</f>
        <v/>
      </c>
      <c r="AG391">
        <v>0</v>
      </c>
      <c r="AH391" t="str">
        <f>""</f>
        <v/>
      </c>
      <c r="AI391">
        <v>0</v>
      </c>
      <c r="AJ391" t="str">
        <f>""</f>
        <v/>
      </c>
      <c r="AK391">
        <v>0</v>
      </c>
      <c r="AL391" t="str">
        <f>""</f>
        <v/>
      </c>
      <c r="AM391">
        <v>0</v>
      </c>
      <c r="AN391" t="str">
        <f>""</f>
        <v/>
      </c>
      <c r="AO391">
        <v>0</v>
      </c>
      <c r="AP391" t="str">
        <f>""</f>
        <v/>
      </c>
      <c r="AQ391">
        <v>0</v>
      </c>
      <c r="AR391" t="str">
        <f>""</f>
        <v/>
      </c>
      <c r="AS391" t="s">
        <v>56</v>
      </c>
      <c r="AT391" t="s">
        <v>57</v>
      </c>
      <c r="AU391">
        <v>0</v>
      </c>
      <c r="AV391" t="str">
        <f>""</f>
        <v/>
      </c>
      <c r="AW391">
        <v>2016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</row>
    <row r="392" spans="1:55" x14ac:dyDescent="0.2">
      <c r="A392">
        <v>1812201110</v>
      </c>
      <c r="B392" t="s">
        <v>462</v>
      </c>
      <c r="C392" s="2">
        <v>55144</v>
      </c>
      <c r="D392" s="1">
        <v>24916.26</v>
      </c>
      <c r="E392">
        <v>0</v>
      </c>
      <c r="F392" s="1">
        <v>24916.26</v>
      </c>
      <c r="G392" s="1">
        <v>30227.74</v>
      </c>
      <c r="H392">
        <v>45.18</v>
      </c>
      <c r="I392" s="2">
        <v>331000</v>
      </c>
      <c r="J392" s="4">
        <f>COUNTIF(גיליון2!A:A,'2016'!A392)</f>
        <v>1</v>
      </c>
      <c r="K392" s="1">
        <v>24916.26</v>
      </c>
      <c r="L392">
        <v>0</v>
      </c>
      <c r="M392" s="1">
        <v>24916.26</v>
      </c>
      <c r="N392" s="1">
        <v>306083.74</v>
      </c>
      <c r="O392">
        <v>7.52</v>
      </c>
      <c r="P392">
        <v>0</v>
      </c>
      <c r="Q392">
        <v>0</v>
      </c>
      <c r="R392">
        <v>0</v>
      </c>
      <c r="S392">
        <v>0</v>
      </c>
      <c r="T392" s="1">
        <v>-24916.26</v>
      </c>
      <c r="U392">
        <v>0</v>
      </c>
      <c r="V392" s="1">
        <v>-24916.26</v>
      </c>
      <c r="W392">
        <v>0</v>
      </c>
      <c r="X392" t="str">
        <f>""</f>
        <v/>
      </c>
      <c r="Y392">
        <v>0</v>
      </c>
      <c r="Z392" t="str">
        <f>""</f>
        <v/>
      </c>
      <c r="AA392">
        <v>0</v>
      </c>
      <c r="AB392" t="str">
        <f>""</f>
        <v/>
      </c>
      <c r="AC392">
        <v>0</v>
      </c>
      <c r="AD392" t="str">
        <f>""</f>
        <v/>
      </c>
      <c r="AE392">
        <v>0</v>
      </c>
      <c r="AF392" t="str">
        <f>""</f>
        <v/>
      </c>
      <c r="AG392">
        <v>0</v>
      </c>
      <c r="AH392" t="str">
        <f>""</f>
        <v/>
      </c>
      <c r="AI392">
        <v>0</v>
      </c>
      <c r="AJ392" t="str">
        <f>""</f>
        <v/>
      </c>
      <c r="AK392">
        <v>0</v>
      </c>
      <c r="AL392" t="str">
        <f>""</f>
        <v/>
      </c>
      <c r="AM392">
        <v>0</v>
      </c>
      <c r="AN392" t="str">
        <f>""</f>
        <v/>
      </c>
      <c r="AO392">
        <v>0</v>
      </c>
      <c r="AP392" t="str">
        <f>""</f>
        <v/>
      </c>
      <c r="AQ392">
        <v>0</v>
      </c>
      <c r="AR392" t="str">
        <f>""</f>
        <v/>
      </c>
      <c r="AS392" t="s">
        <v>56</v>
      </c>
      <c r="AT392" t="s">
        <v>57</v>
      </c>
      <c r="AU392">
        <v>0</v>
      </c>
      <c r="AV392" t="str">
        <f>""</f>
        <v/>
      </c>
      <c r="AW392">
        <v>2016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</row>
    <row r="393" spans="1:55" x14ac:dyDescent="0.2">
      <c r="A393">
        <v>1812202110</v>
      </c>
      <c r="B393" t="s">
        <v>463</v>
      </c>
      <c r="C393" s="2">
        <v>80468</v>
      </c>
      <c r="D393" s="1">
        <v>36715.31</v>
      </c>
      <c r="E393">
        <v>0</v>
      </c>
      <c r="F393" s="1">
        <v>36715.31</v>
      </c>
      <c r="G393" s="1">
        <v>43752.69</v>
      </c>
      <c r="H393">
        <v>45.62</v>
      </c>
      <c r="I393" s="2">
        <v>483000</v>
      </c>
      <c r="J393" s="4">
        <f>COUNTIF(גיליון2!A:A,'2016'!A393)</f>
        <v>1</v>
      </c>
      <c r="K393" s="1">
        <v>36715.31</v>
      </c>
      <c r="L393">
        <v>0</v>
      </c>
      <c r="M393" s="1">
        <v>36715.31</v>
      </c>
      <c r="N393" s="1">
        <v>446284.69</v>
      </c>
      <c r="O393">
        <v>7.6</v>
      </c>
      <c r="P393">
        <v>0</v>
      </c>
      <c r="Q393">
        <v>0</v>
      </c>
      <c r="R393">
        <v>0</v>
      </c>
      <c r="S393">
        <v>0</v>
      </c>
      <c r="T393" s="1">
        <v>-36715.31</v>
      </c>
      <c r="U393">
        <v>0</v>
      </c>
      <c r="V393" s="1">
        <v>-36715.31</v>
      </c>
      <c r="W393">
        <v>0</v>
      </c>
      <c r="X393" t="str">
        <f>""</f>
        <v/>
      </c>
      <c r="Y393">
        <v>0</v>
      </c>
      <c r="Z393" t="str">
        <f>""</f>
        <v/>
      </c>
      <c r="AA393">
        <v>0</v>
      </c>
      <c r="AB393" t="str">
        <f>""</f>
        <v/>
      </c>
      <c r="AC393">
        <v>0</v>
      </c>
      <c r="AD393" t="str">
        <f>""</f>
        <v/>
      </c>
      <c r="AE393">
        <v>0</v>
      </c>
      <c r="AF393" t="str">
        <f>""</f>
        <v/>
      </c>
      <c r="AG393">
        <v>0</v>
      </c>
      <c r="AH393" t="str">
        <f>""</f>
        <v/>
      </c>
      <c r="AI393">
        <v>0</v>
      </c>
      <c r="AJ393" t="str">
        <f>""</f>
        <v/>
      </c>
      <c r="AK393">
        <v>0</v>
      </c>
      <c r="AL393" t="str">
        <f>""</f>
        <v/>
      </c>
      <c r="AM393">
        <v>0</v>
      </c>
      <c r="AN393" t="str">
        <f>""</f>
        <v/>
      </c>
      <c r="AO393">
        <v>0</v>
      </c>
      <c r="AP393" t="str">
        <f>""</f>
        <v/>
      </c>
      <c r="AQ393">
        <v>0</v>
      </c>
      <c r="AR393" t="str">
        <f>""</f>
        <v/>
      </c>
      <c r="AS393" t="s">
        <v>56</v>
      </c>
      <c r="AT393" t="s">
        <v>57</v>
      </c>
      <c r="AU393">
        <v>0</v>
      </c>
      <c r="AV393" t="str">
        <f>""</f>
        <v/>
      </c>
      <c r="AW393">
        <v>2016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</row>
    <row r="394" spans="1:55" x14ac:dyDescent="0.2">
      <c r="A394">
        <v>1812203110</v>
      </c>
      <c r="B394" t="s">
        <v>464</v>
      </c>
      <c r="C394" s="2">
        <v>59642</v>
      </c>
      <c r="D394" s="1">
        <v>28296.1</v>
      </c>
      <c r="E394">
        <v>0</v>
      </c>
      <c r="F394" s="1">
        <v>28296.1</v>
      </c>
      <c r="G394" s="1">
        <v>31345.9</v>
      </c>
      <c r="H394">
        <v>47.44</v>
      </c>
      <c r="I394" s="2">
        <v>358000</v>
      </c>
      <c r="J394" s="4">
        <f>COUNTIF(גיליון2!A:A,'2016'!A394)</f>
        <v>1</v>
      </c>
      <c r="K394" s="1">
        <v>28296.1</v>
      </c>
      <c r="L394">
        <v>0</v>
      </c>
      <c r="M394" s="1">
        <v>28296.1</v>
      </c>
      <c r="N394" s="1">
        <v>329703.90000000002</v>
      </c>
      <c r="O394">
        <v>7.9</v>
      </c>
      <c r="P394">
        <v>0</v>
      </c>
      <c r="Q394">
        <v>0</v>
      </c>
      <c r="R394">
        <v>0</v>
      </c>
      <c r="S394">
        <v>0</v>
      </c>
      <c r="T394" s="1">
        <v>-28296.1</v>
      </c>
      <c r="U394">
        <v>0</v>
      </c>
      <c r="V394" s="1">
        <v>-28296.1</v>
      </c>
      <c r="W394">
        <v>0</v>
      </c>
      <c r="X394" t="str">
        <f>""</f>
        <v/>
      </c>
      <c r="Y394">
        <v>0</v>
      </c>
      <c r="Z394" t="str">
        <f>""</f>
        <v/>
      </c>
      <c r="AA394">
        <v>0</v>
      </c>
      <c r="AB394" t="str">
        <f>""</f>
        <v/>
      </c>
      <c r="AC394">
        <v>0</v>
      </c>
      <c r="AD394" t="str">
        <f>""</f>
        <v/>
      </c>
      <c r="AE394">
        <v>0</v>
      </c>
      <c r="AF394" t="str">
        <f>""</f>
        <v/>
      </c>
      <c r="AG394">
        <v>0</v>
      </c>
      <c r="AH394" t="str">
        <f>""</f>
        <v/>
      </c>
      <c r="AI394">
        <v>0</v>
      </c>
      <c r="AJ394" t="str">
        <f>""</f>
        <v/>
      </c>
      <c r="AK394">
        <v>0</v>
      </c>
      <c r="AL394" t="str">
        <f>""</f>
        <v/>
      </c>
      <c r="AM394">
        <v>0</v>
      </c>
      <c r="AN394" t="str">
        <f>""</f>
        <v/>
      </c>
      <c r="AO394">
        <v>0</v>
      </c>
      <c r="AP394" t="str">
        <f>""</f>
        <v/>
      </c>
      <c r="AQ394">
        <v>0</v>
      </c>
      <c r="AR394" t="str">
        <f>""</f>
        <v/>
      </c>
      <c r="AS394" t="s">
        <v>56</v>
      </c>
      <c r="AT394" t="s">
        <v>57</v>
      </c>
      <c r="AU394">
        <v>0</v>
      </c>
      <c r="AV394" t="str">
        <f>""</f>
        <v/>
      </c>
      <c r="AW394">
        <v>2016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</row>
    <row r="395" spans="1:55" x14ac:dyDescent="0.2">
      <c r="A395">
        <v>1812204110</v>
      </c>
      <c r="B395" t="s">
        <v>465</v>
      </c>
      <c r="C395" s="2">
        <v>37152</v>
      </c>
      <c r="D395" s="1">
        <v>17068.990000000002</v>
      </c>
      <c r="E395">
        <v>0</v>
      </c>
      <c r="F395" s="1">
        <v>17068.990000000002</v>
      </c>
      <c r="G395" s="1">
        <v>20083.009999999998</v>
      </c>
      <c r="H395">
        <v>45.94</v>
      </c>
      <c r="I395" s="2">
        <v>223000</v>
      </c>
      <c r="J395" s="4">
        <f>COUNTIF(גיליון2!A:A,'2016'!A395)</f>
        <v>1</v>
      </c>
      <c r="K395" s="1">
        <v>17068.990000000002</v>
      </c>
      <c r="L395">
        <v>0</v>
      </c>
      <c r="M395" s="1">
        <v>17068.990000000002</v>
      </c>
      <c r="N395" s="1">
        <v>205931.01</v>
      </c>
      <c r="O395">
        <v>7.65</v>
      </c>
      <c r="P395">
        <v>0</v>
      </c>
      <c r="Q395">
        <v>0</v>
      </c>
      <c r="R395">
        <v>0</v>
      </c>
      <c r="S395">
        <v>0</v>
      </c>
      <c r="T395" s="1">
        <v>-17068.990000000002</v>
      </c>
      <c r="U395">
        <v>0</v>
      </c>
      <c r="V395" s="1">
        <v>-17068.990000000002</v>
      </c>
      <c r="W395">
        <v>0</v>
      </c>
      <c r="X395" t="str">
        <f>""</f>
        <v/>
      </c>
      <c r="Y395">
        <v>0</v>
      </c>
      <c r="Z395" t="str">
        <f>""</f>
        <v/>
      </c>
      <c r="AA395">
        <v>0</v>
      </c>
      <c r="AB395" t="str">
        <f>""</f>
        <v/>
      </c>
      <c r="AC395">
        <v>0</v>
      </c>
      <c r="AD395" t="str">
        <f>""</f>
        <v/>
      </c>
      <c r="AE395">
        <v>0</v>
      </c>
      <c r="AF395" t="str">
        <f>""</f>
        <v/>
      </c>
      <c r="AG395">
        <v>0</v>
      </c>
      <c r="AH395" t="str">
        <f>""</f>
        <v/>
      </c>
      <c r="AI395">
        <v>0</v>
      </c>
      <c r="AJ395" t="str">
        <f>""</f>
        <v/>
      </c>
      <c r="AK395">
        <v>0</v>
      </c>
      <c r="AL395" t="str">
        <f>""</f>
        <v/>
      </c>
      <c r="AM395">
        <v>0</v>
      </c>
      <c r="AN395" t="str">
        <f>""</f>
        <v/>
      </c>
      <c r="AO395">
        <v>0</v>
      </c>
      <c r="AP395" t="str">
        <f>""</f>
        <v/>
      </c>
      <c r="AQ395">
        <v>0</v>
      </c>
      <c r="AR395" t="str">
        <f>""</f>
        <v/>
      </c>
      <c r="AS395" t="s">
        <v>56</v>
      </c>
      <c r="AT395" t="s">
        <v>57</v>
      </c>
      <c r="AU395">
        <v>0</v>
      </c>
      <c r="AV395" t="str">
        <f>""</f>
        <v/>
      </c>
      <c r="AW395">
        <v>2016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</row>
    <row r="396" spans="1:55" x14ac:dyDescent="0.2">
      <c r="A396">
        <v>1812205110</v>
      </c>
      <c r="B396" t="s">
        <v>466</v>
      </c>
      <c r="C396" s="2">
        <v>31820</v>
      </c>
      <c r="D396" s="1">
        <v>15747.73</v>
      </c>
      <c r="E396">
        <v>0</v>
      </c>
      <c r="F396" s="1">
        <v>15747.73</v>
      </c>
      <c r="G396" s="1">
        <v>16072.27</v>
      </c>
      <c r="H396">
        <v>49.49</v>
      </c>
      <c r="I396" s="2">
        <v>191000</v>
      </c>
      <c r="J396" s="4">
        <f>COUNTIF(גיליון2!A:A,'2016'!A396)</f>
        <v>1</v>
      </c>
      <c r="K396" s="1">
        <v>15747.73</v>
      </c>
      <c r="L396">
        <v>0</v>
      </c>
      <c r="M396" s="1">
        <v>15747.73</v>
      </c>
      <c r="N396" s="1">
        <v>175252.27</v>
      </c>
      <c r="O396">
        <v>8.24</v>
      </c>
      <c r="P396">
        <v>0</v>
      </c>
      <c r="Q396">
        <v>0</v>
      </c>
      <c r="R396">
        <v>0</v>
      </c>
      <c r="S396">
        <v>0</v>
      </c>
      <c r="T396" s="1">
        <v>-15747.73</v>
      </c>
      <c r="U396">
        <v>0</v>
      </c>
      <c r="V396" s="1">
        <v>-15747.73</v>
      </c>
      <c r="W396">
        <v>0</v>
      </c>
      <c r="X396" t="str">
        <f>""</f>
        <v/>
      </c>
      <c r="Y396">
        <v>0</v>
      </c>
      <c r="Z396" t="str">
        <f>""</f>
        <v/>
      </c>
      <c r="AA396">
        <v>0</v>
      </c>
      <c r="AB396" t="str">
        <f>""</f>
        <v/>
      </c>
      <c r="AC396">
        <v>0</v>
      </c>
      <c r="AD396" t="str">
        <f>""</f>
        <v/>
      </c>
      <c r="AE396">
        <v>0</v>
      </c>
      <c r="AF396" t="str">
        <f>""</f>
        <v/>
      </c>
      <c r="AG396">
        <v>0</v>
      </c>
      <c r="AH396" t="str">
        <f>""</f>
        <v/>
      </c>
      <c r="AI396">
        <v>0</v>
      </c>
      <c r="AJ396" t="str">
        <f>""</f>
        <v/>
      </c>
      <c r="AK396">
        <v>0</v>
      </c>
      <c r="AL396" t="str">
        <f>""</f>
        <v/>
      </c>
      <c r="AM396">
        <v>0</v>
      </c>
      <c r="AN396" t="str">
        <f>""</f>
        <v/>
      </c>
      <c r="AO396">
        <v>0</v>
      </c>
      <c r="AP396" t="str">
        <f>""</f>
        <v/>
      </c>
      <c r="AQ396">
        <v>0</v>
      </c>
      <c r="AR396" t="str">
        <f>""</f>
        <v/>
      </c>
      <c r="AS396" t="s">
        <v>56</v>
      </c>
      <c r="AT396" t="s">
        <v>57</v>
      </c>
      <c r="AU396">
        <v>0</v>
      </c>
      <c r="AV396" t="str">
        <f>""</f>
        <v/>
      </c>
      <c r="AW396">
        <v>2016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</row>
    <row r="397" spans="1:55" x14ac:dyDescent="0.2">
      <c r="A397">
        <v>1812206110</v>
      </c>
      <c r="B397" t="s">
        <v>467</v>
      </c>
      <c r="C397" s="2">
        <v>39484</v>
      </c>
      <c r="D397" s="1">
        <v>20680.63</v>
      </c>
      <c r="E397">
        <v>0</v>
      </c>
      <c r="F397" s="1">
        <v>20680.63</v>
      </c>
      <c r="G397" s="1">
        <v>18803.37</v>
      </c>
      <c r="H397">
        <v>52.37</v>
      </c>
      <c r="I397" s="2">
        <v>237000</v>
      </c>
      <c r="J397" s="4">
        <f>COUNTIF(גיליון2!A:A,'2016'!A397)</f>
        <v>1</v>
      </c>
      <c r="K397" s="1">
        <v>20680.63</v>
      </c>
      <c r="L397">
        <v>0</v>
      </c>
      <c r="M397" s="1">
        <v>20680.63</v>
      </c>
      <c r="N397" s="1">
        <v>216319.37</v>
      </c>
      <c r="O397">
        <v>8.7200000000000006</v>
      </c>
      <c r="P397">
        <v>0</v>
      </c>
      <c r="Q397">
        <v>0</v>
      </c>
      <c r="R397">
        <v>0</v>
      </c>
      <c r="S397">
        <v>0</v>
      </c>
      <c r="T397" s="1">
        <v>-20680.63</v>
      </c>
      <c r="U397">
        <v>0</v>
      </c>
      <c r="V397" s="1">
        <v>-20680.63</v>
      </c>
      <c r="W397">
        <v>0</v>
      </c>
      <c r="X397" t="str">
        <f>""</f>
        <v/>
      </c>
      <c r="Y397">
        <v>0</v>
      </c>
      <c r="Z397" t="str">
        <f>""</f>
        <v/>
      </c>
      <c r="AA397">
        <v>0</v>
      </c>
      <c r="AB397" t="str">
        <f>""</f>
        <v/>
      </c>
      <c r="AC397">
        <v>0</v>
      </c>
      <c r="AD397" t="str">
        <f>""</f>
        <v/>
      </c>
      <c r="AE397">
        <v>0</v>
      </c>
      <c r="AF397" t="str">
        <f>""</f>
        <v/>
      </c>
      <c r="AG397">
        <v>0</v>
      </c>
      <c r="AH397" t="str">
        <f>""</f>
        <v/>
      </c>
      <c r="AI397">
        <v>0</v>
      </c>
      <c r="AJ397" t="str">
        <f>""</f>
        <v/>
      </c>
      <c r="AK397">
        <v>0</v>
      </c>
      <c r="AL397" t="str">
        <f>""</f>
        <v/>
      </c>
      <c r="AM397">
        <v>0</v>
      </c>
      <c r="AN397" t="str">
        <f>""</f>
        <v/>
      </c>
      <c r="AO397">
        <v>0</v>
      </c>
      <c r="AP397" t="str">
        <f>""</f>
        <v/>
      </c>
      <c r="AQ397">
        <v>0</v>
      </c>
      <c r="AR397" t="str">
        <f>""</f>
        <v/>
      </c>
      <c r="AS397" t="s">
        <v>56</v>
      </c>
      <c r="AT397" t="s">
        <v>57</v>
      </c>
      <c r="AU397">
        <v>0</v>
      </c>
      <c r="AV397" t="str">
        <f>""</f>
        <v/>
      </c>
      <c r="AW397">
        <v>2016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</row>
    <row r="398" spans="1:55" x14ac:dyDescent="0.2">
      <c r="A398">
        <v>1812207110</v>
      </c>
      <c r="B398" t="s">
        <v>468</v>
      </c>
      <c r="C398" s="2">
        <v>32488</v>
      </c>
      <c r="D398" s="1">
        <v>14853.4</v>
      </c>
      <c r="E398">
        <v>0</v>
      </c>
      <c r="F398" s="1">
        <v>14853.4</v>
      </c>
      <c r="G398" s="1">
        <v>17634.599999999999</v>
      </c>
      <c r="H398">
        <v>45.71</v>
      </c>
      <c r="I398" s="2">
        <v>195000</v>
      </c>
      <c r="J398" s="4">
        <f>COUNTIF(גיליון2!A:A,'2016'!A398)</f>
        <v>1</v>
      </c>
      <c r="K398" s="1">
        <v>14853.4</v>
      </c>
      <c r="L398">
        <v>0</v>
      </c>
      <c r="M398" s="1">
        <v>14853.4</v>
      </c>
      <c r="N398" s="1">
        <v>180146.6</v>
      </c>
      <c r="O398">
        <v>7.61</v>
      </c>
      <c r="P398">
        <v>0</v>
      </c>
      <c r="Q398">
        <v>0</v>
      </c>
      <c r="R398">
        <v>0</v>
      </c>
      <c r="S398">
        <v>0</v>
      </c>
      <c r="T398" s="1">
        <v>-14853.4</v>
      </c>
      <c r="U398">
        <v>0</v>
      </c>
      <c r="V398" s="1">
        <v>-14853.4</v>
      </c>
      <c r="W398">
        <v>0</v>
      </c>
      <c r="X398" t="str">
        <f>""</f>
        <v/>
      </c>
      <c r="Y398">
        <v>0</v>
      </c>
      <c r="Z398" t="str">
        <f>""</f>
        <v/>
      </c>
      <c r="AA398">
        <v>0</v>
      </c>
      <c r="AB398" t="str">
        <f>""</f>
        <v/>
      </c>
      <c r="AC398">
        <v>0</v>
      </c>
      <c r="AD398" t="str">
        <f>""</f>
        <v/>
      </c>
      <c r="AE398">
        <v>0</v>
      </c>
      <c r="AF398" t="str">
        <f>""</f>
        <v/>
      </c>
      <c r="AG398">
        <v>0</v>
      </c>
      <c r="AH398" t="str">
        <f>""</f>
        <v/>
      </c>
      <c r="AI398">
        <v>0</v>
      </c>
      <c r="AJ398" t="str">
        <f>""</f>
        <v/>
      </c>
      <c r="AK398">
        <v>0</v>
      </c>
      <c r="AL398" t="str">
        <f>""</f>
        <v/>
      </c>
      <c r="AM398">
        <v>0</v>
      </c>
      <c r="AN398" t="str">
        <f>""</f>
        <v/>
      </c>
      <c r="AO398">
        <v>0</v>
      </c>
      <c r="AP398" t="str">
        <f>""</f>
        <v/>
      </c>
      <c r="AQ398">
        <v>0</v>
      </c>
      <c r="AR398" t="str">
        <f>""</f>
        <v/>
      </c>
      <c r="AS398" t="s">
        <v>56</v>
      </c>
      <c r="AT398" t="s">
        <v>57</v>
      </c>
      <c r="AU398">
        <v>0</v>
      </c>
      <c r="AV398" t="str">
        <f>""</f>
        <v/>
      </c>
      <c r="AW398">
        <v>2016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</row>
    <row r="399" spans="1:55" x14ac:dyDescent="0.2">
      <c r="A399">
        <v>1812208110</v>
      </c>
      <c r="B399" t="s">
        <v>469</v>
      </c>
      <c r="C399" s="2">
        <v>62974</v>
      </c>
      <c r="D399" s="1">
        <v>28056.21</v>
      </c>
      <c r="E399">
        <v>0</v>
      </c>
      <c r="F399" s="1">
        <v>28056.21</v>
      </c>
      <c r="G399" s="1">
        <v>34917.79</v>
      </c>
      <c r="H399">
        <v>44.55</v>
      </c>
      <c r="I399" s="2">
        <v>378000</v>
      </c>
      <c r="J399" s="4">
        <f>COUNTIF(גיליון2!A:A,'2016'!A399)</f>
        <v>1</v>
      </c>
      <c r="K399" s="1">
        <v>28056.21</v>
      </c>
      <c r="L399">
        <v>0</v>
      </c>
      <c r="M399" s="1">
        <v>28056.21</v>
      </c>
      <c r="N399" s="1">
        <v>349943.79</v>
      </c>
      <c r="O399">
        <v>7.42</v>
      </c>
      <c r="P399">
        <v>0</v>
      </c>
      <c r="Q399">
        <v>0</v>
      </c>
      <c r="R399">
        <v>0</v>
      </c>
      <c r="S399">
        <v>0</v>
      </c>
      <c r="T399" s="1">
        <v>-28056.21</v>
      </c>
      <c r="U399">
        <v>0</v>
      </c>
      <c r="V399" s="1">
        <v>-28056.21</v>
      </c>
      <c r="W399">
        <v>0</v>
      </c>
      <c r="X399" t="str">
        <f>""</f>
        <v/>
      </c>
      <c r="Y399">
        <v>0</v>
      </c>
      <c r="Z399" t="str">
        <f>""</f>
        <v/>
      </c>
      <c r="AA399">
        <v>0</v>
      </c>
      <c r="AB399" t="str">
        <f>""</f>
        <v/>
      </c>
      <c r="AC399">
        <v>0</v>
      </c>
      <c r="AD399" t="str">
        <f>""</f>
        <v/>
      </c>
      <c r="AE399">
        <v>0</v>
      </c>
      <c r="AF399" t="str">
        <f>""</f>
        <v/>
      </c>
      <c r="AG399">
        <v>0</v>
      </c>
      <c r="AH399" t="str">
        <f>""</f>
        <v/>
      </c>
      <c r="AI399">
        <v>0</v>
      </c>
      <c r="AJ399" t="str">
        <f>""</f>
        <v/>
      </c>
      <c r="AK399">
        <v>0</v>
      </c>
      <c r="AL399" t="str">
        <f>""</f>
        <v/>
      </c>
      <c r="AM399">
        <v>0</v>
      </c>
      <c r="AN399" t="str">
        <f>""</f>
        <v/>
      </c>
      <c r="AO399">
        <v>0</v>
      </c>
      <c r="AP399" t="str">
        <f>""</f>
        <v/>
      </c>
      <c r="AQ399">
        <v>0</v>
      </c>
      <c r="AR399" t="str">
        <f>""</f>
        <v/>
      </c>
      <c r="AS399" t="s">
        <v>56</v>
      </c>
      <c r="AT399" t="s">
        <v>57</v>
      </c>
      <c r="AU399">
        <v>0</v>
      </c>
      <c r="AV399" t="str">
        <f>""</f>
        <v/>
      </c>
      <c r="AW399">
        <v>2016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</row>
    <row r="400" spans="1:55" x14ac:dyDescent="0.2">
      <c r="A400">
        <v>1812209110</v>
      </c>
      <c r="B400" t="s">
        <v>470</v>
      </c>
      <c r="C400" s="2">
        <v>39318</v>
      </c>
      <c r="D400" s="1">
        <v>19271.48</v>
      </c>
      <c r="E400">
        <v>0</v>
      </c>
      <c r="F400" s="1">
        <v>19271.48</v>
      </c>
      <c r="G400" s="1">
        <v>20046.52</v>
      </c>
      <c r="H400">
        <v>49.01</v>
      </c>
      <c r="I400" s="2">
        <v>236000</v>
      </c>
      <c r="J400" s="4">
        <f>COUNTIF(גיליון2!A:A,'2016'!A400)</f>
        <v>1</v>
      </c>
      <c r="K400" s="1">
        <v>19271.48</v>
      </c>
      <c r="L400">
        <v>0</v>
      </c>
      <c r="M400" s="1">
        <v>19271.48</v>
      </c>
      <c r="N400" s="1">
        <v>216728.52</v>
      </c>
      <c r="O400">
        <v>8.16</v>
      </c>
      <c r="P400">
        <v>0</v>
      </c>
      <c r="Q400">
        <v>0</v>
      </c>
      <c r="R400">
        <v>0</v>
      </c>
      <c r="S400">
        <v>0</v>
      </c>
      <c r="T400" s="1">
        <v>-19271.48</v>
      </c>
      <c r="U400">
        <v>0</v>
      </c>
      <c r="V400" s="1">
        <v>-19271.48</v>
      </c>
      <c r="W400">
        <v>0</v>
      </c>
      <c r="X400" t="str">
        <f>""</f>
        <v/>
      </c>
      <c r="Y400">
        <v>0</v>
      </c>
      <c r="Z400" t="str">
        <f>""</f>
        <v/>
      </c>
      <c r="AA400">
        <v>0</v>
      </c>
      <c r="AB400" t="str">
        <f>""</f>
        <v/>
      </c>
      <c r="AC400">
        <v>0</v>
      </c>
      <c r="AD400" t="str">
        <f>""</f>
        <v/>
      </c>
      <c r="AE400">
        <v>0</v>
      </c>
      <c r="AF400" t="str">
        <f>""</f>
        <v/>
      </c>
      <c r="AG400">
        <v>0</v>
      </c>
      <c r="AH400" t="str">
        <f>""</f>
        <v/>
      </c>
      <c r="AI400">
        <v>0</v>
      </c>
      <c r="AJ400" t="str">
        <f>""</f>
        <v/>
      </c>
      <c r="AK400">
        <v>0</v>
      </c>
      <c r="AL400" t="str">
        <f>""</f>
        <v/>
      </c>
      <c r="AM400">
        <v>0</v>
      </c>
      <c r="AN400" t="str">
        <f>""</f>
        <v/>
      </c>
      <c r="AO400">
        <v>0</v>
      </c>
      <c r="AP400" t="str">
        <f>""</f>
        <v/>
      </c>
      <c r="AQ400">
        <v>0</v>
      </c>
      <c r="AR400" t="str">
        <f>""</f>
        <v/>
      </c>
      <c r="AS400" t="s">
        <v>56</v>
      </c>
      <c r="AT400" t="s">
        <v>57</v>
      </c>
      <c r="AU400">
        <v>0</v>
      </c>
      <c r="AV400" t="str">
        <f>""</f>
        <v/>
      </c>
      <c r="AW400">
        <v>2016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</row>
    <row r="401" spans="1:55" x14ac:dyDescent="0.2">
      <c r="A401">
        <v>1812210110</v>
      </c>
      <c r="B401" t="s">
        <v>471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 s="4">
        <f>COUNTIF(גיליון2!A:A,'2016'!A401)</f>
        <v>1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 t="str">
        <f>""</f>
        <v/>
      </c>
      <c r="Y401">
        <v>0</v>
      </c>
      <c r="Z401" t="str">
        <f>""</f>
        <v/>
      </c>
      <c r="AA401">
        <v>0</v>
      </c>
      <c r="AB401" t="str">
        <f>""</f>
        <v/>
      </c>
      <c r="AC401">
        <v>0</v>
      </c>
      <c r="AD401" t="str">
        <f>""</f>
        <v/>
      </c>
      <c r="AE401">
        <v>0</v>
      </c>
      <c r="AF401" t="str">
        <f>""</f>
        <v/>
      </c>
      <c r="AG401">
        <v>0</v>
      </c>
      <c r="AH401" t="str">
        <f>""</f>
        <v/>
      </c>
      <c r="AI401">
        <v>0</v>
      </c>
      <c r="AJ401" t="str">
        <f>""</f>
        <v/>
      </c>
      <c r="AK401">
        <v>0</v>
      </c>
      <c r="AL401" t="str">
        <f>""</f>
        <v/>
      </c>
      <c r="AM401">
        <v>0</v>
      </c>
      <c r="AN401" t="str">
        <f>""</f>
        <v/>
      </c>
      <c r="AO401">
        <v>0</v>
      </c>
      <c r="AP401" t="str">
        <f>""</f>
        <v/>
      </c>
      <c r="AQ401">
        <v>0</v>
      </c>
      <c r="AR401" t="str">
        <f>""</f>
        <v/>
      </c>
      <c r="AS401" t="s">
        <v>56</v>
      </c>
      <c r="AT401" t="s">
        <v>57</v>
      </c>
      <c r="AU401">
        <v>0</v>
      </c>
      <c r="AV401" t="str">
        <f>""</f>
        <v/>
      </c>
      <c r="AW401">
        <v>2016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</row>
    <row r="402" spans="1:55" x14ac:dyDescent="0.2">
      <c r="A402">
        <v>1812300110</v>
      </c>
      <c r="B402" t="s">
        <v>472</v>
      </c>
      <c r="C402" s="2">
        <v>633080</v>
      </c>
      <c r="D402" s="1">
        <v>308817.40000000002</v>
      </c>
      <c r="E402">
        <v>0</v>
      </c>
      <c r="F402" s="1">
        <v>308817.40000000002</v>
      </c>
      <c r="G402" s="1">
        <v>324262.59999999998</v>
      </c>
      <c r="H402">
        <v>48.78</v>
      </c>
      <c r="I402" s="2">
        <v>3800000</v>
      </c>
      <c r="J402" s="4">
        <f>COUNTIF(גיליון2!A:A,'2016'!A402)</f>
        <v>1</v>
      </c>
      <c r="K402" s="1">
        <v>308817.40000000002</v>
      </c>
      <c r="L402">
        <v>0</v>
      </c>
      <c r="M402" s="1">
        <v>308817.40000000002</v>
      </c>
      <c r="N402" s="1">
        <v>3491182.6</v>
      </c>
      <c r="O402">
        <v>8.1199999999999992</v>
      </c>
      <c r="P402">
        <v>0</v>
      </c>
      <c r="Q402">
        <v>0</v>
      </c>
      <c r="R402">
        <v>0</v>
      </c>
      <c r="S402">
        <v>0</v>
      </c>
      <c r="T402" s="1">
        <v>-308817.40000000002</v>
      </c>
      <c r="U402">
        <v>0</v>
      </c>
      <c r="V402" s="1">
        <v>-308817.40000000002</v>
      </c>
      <c r="W402">
        <v>300</v>
      </c>
      <c r="X402" t="s">
        <v>447</v>
      </c>
      <c r="Y402">
        <v>0</v>
      </c>
      <c r="Z402" t="str">
        <f>""</f>
        <v/>
      </c>
      <c r="AA402">
        <v>0</v>
      </c>
      <c r="AB402" t="str">
        <f>""</f>
        <v/>
      </c>
      <c r="AC402">
        <v>0</v>
      </c>
      <c r="AD402" t="str">
        <f>""</f>
        <v/>
      </c>
      <c r="AE402">
        <v>0</v>
      </c>
      <c r="AF402" t="str">
        <f>""</f>
        <v/>
      </c>
      <c r="AG402">
        <v>0</v>
      </c>
      <c r="AH402" t="str">
        <f>""</f>
        <v/>
      </c>
      <c r="AI402">
        <v>0</v>
      </c>
      <c r="AJ402" t="str">
        <f>""</f>
        <v/>
      </c>
      <c r="AK402">
        <v>0</v>
      </c>
      <c r="AL402" t="str">
        <f>""</f>
        <v/>
      </c>
      <c r="AM402">
        <v>0</v>
      </c>
      <c r="AN402" t="str">
        <f>""</f>
        <v/>
      </c>
      <c r="AO402">
        <v>0</v>
      </c>
      <c r="AP402" t="str">
        <f>""</f>
        <v/>
      </c>
      <c r="AQ402">
        <v>0</v>
      </c>
      <c r="AR402" t="str">
        <f>""</f>
        <v/>
      </c>
      <c r="AS402" t="s">
        <v>56</v>
      </c>
      <c r="AT402" t="s">
        <v>57</v>
      </c>
      <c r="AU402">
        <v>0</v>
      </c>
      <c r="AV402" t="str">
        <f>""</f>
        <v/>
      </c>
      <c r="AW402">
        <v>2016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</row>
    <row r="403" spans="1:55" x14ac:dyDescent="0.2">
      <c r="A403">
        <v>1812300111</v>
      </c>
      <c r="B403" t="s">
        <v>473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 s="4">
        <f>COUNTIF(גיליון2!A:A,'2016'!A403)</f>
        <v>1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 t="str">
        <f>""</f>
        <v/>
      </c>
      <c r="Y403">
        <v>0</v>
      </c>
      <c r="Z403" t="str">
        <f>""</f>
        <v/>
      </c>
      <c r="AA403">
        <v>0</v>
      </c>
      <c r="AB403" t="str">
        <f>""</f>
        <v/>
      </c>
      <c r="AC403">
        <v>0</v>
      </c>
      <c r="AD403" t="str">
        <f>""</f>
        <v/>
      </c>
      <c r="AE403">
        <v>0</v>
      </c>
      <c r="AF403" t="str">
        <f>""</f>
        <v/>
      </c>
      <c r="AG403">
        <v>0</v>
      </c>
      <c r="AH403" t="str">
        <f>""</f>
        <v/>
      </c>
      <c r="AI403">
        <v>0</v>
      </c>
      <c r="AJ403" t="str">
        <f>""</f>
        <v/>
      </c>
      <c r="AK403">
        <v>0</v>
      </c>
      <c r="AL403" t="str">
        <f>""</f>
        <v/>
      </c>
      <c r="AM403">
        <v>0</v>
      </c>
      <c r="AN403" t="str">
        <f>""</f>
        <v/>
      </c>
      <c r="AO403">
        <v>0</v>
      </c>
      <c r="AP403" t="str">
        <f>""</f>
        <v/>
      </c>
      <c r="AQ403">
        <v>0</v>
      </c>
      <c r="AR403" t="str">
        <f>""</f>
        <v/>
      </c>
      <c r="AS403" t="s">
        <v>56</v>
      </c>
      <c r="AT403" t="s">
        <v>57</v>
      </c>
      <c r="AU403">
        <v>0</v>
      </c>
      <c r="AV403" t="str">
        <f>""</f>
        <v/>
      </c>
      <c r="AW403">
        <v>2016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</row>
    <row r="404" spans="1:55" x14ac:dyDescent="0.2">
      <c r="A404">
        <v>1812300410</v>
      </c>
      <c r="B404" t="s">
        <v>474</v>
      </c>
      <c r="C404" s="2">
        <v>38818</v>
      </c>
      <c r="D404" s="1">
        <v>24026</v>
      </c>
      <c r="E404">
        <v>0</v>
      </c>
      <c r="F404" s="1">
        <v>24026</v>
      </c>
      <c r="G404" s="1">
        <v>14792</v>
      </c>
      <c r="H404">
        <v>61.89</v>
      </c>
      <c r="I404" s="2">
        <v>233000</v>
      </c>
      <c r="J404" s="4">
        <f>COUNTIF(גיליון2!A:A,'2016'!A404)</f>
        <v>1</v>
      </c>
      <c r="K404" s="1">
        <v>24026</v>
      </c>
      <c r="L404">
        <v>0</v>
      </c>
      <c r="M404" s="1">
        <v>24026</v>
      </c>
      <c r="N404" s="1">
        <v>208974</v>
      </c>
      <c r="O404">
        <v>10.31</v>
      </c>
      <c r="P404">
        <v>0</v>
      </c>
      <c r="Q404">
        <v>0</v>
      </c>
      <c r="R404">
        <v>0</v>
      </c>
      <c r="S404">
        <v>0</v>
      </c>
      <c r="T404" s="1">
        <v>-24026</v>
      </c>
      <c r="U404">
        <v>0</v>
      </c>
      <c r="V404" s="1">
        <v>-24026</v>
      </c>
      <c r="W404">
        <v>300</v>
      </c>
      <c r="X404" t="s">
        <v>447</v>
      </c>
      <c r="Y404">
        <v>0</v>
      </c>
      <c r="Z404" t="str">
        <f>""</f>
        <v/>
      </c>
      <c r="AA404">
        <v>0</v>
      </c>
      <c r="AB404" t="str">
        <f>""</f>
        <v/>
      </c>
      <c r="AC404">
        <v>0</v>
      </c>
      <c r="AD404" t="str">
        <f>""</f>
        <v/>
      </c>
      <c r="AE404">
        <v>0</v>
      </c>
      <c r="AF404" t="str">
        <f>""</f>
        <v/>
      </c>
      <c r="AG404">
        <v>0</v>
      </c>
      <c r="AH404" t="str">
        <f>""</f>
        <v/>
      </c>
      <c r="AI404">
        <v>0</v>
      </c>
      <c r="AJ404" t="str">
        <f>""</f>
        <v/>
      </c>
      <c r="AK404">
        <v>0</v>
      </c>
      <c r="AL404" t="str">
        <f>""</f>
        <v/>
      </c>
      <c r="AM404">
        <v>0</v>
      </c>
      <c r="AN404" t="str">
        <f>""</f>
        <v/>
      </c>
      <c r="AO404">
        <v>0</v>
      </c>
      <c r="AP404" t="str">
        <f>""</f>
        <v/>
      </c>
      <c r="AQ404">
        <v>0</v>
      </c>
      <c r="AR404" t="str">
        <f>""</f>
        <v/>
      </c>
      <c r="AS404" t="s">
        <v>56</v>
      </c>
      <c r="AT404" t="s">
        <v>57</v>
      </c>
      <c r="AU404">
        <v>0</v>
      </c>
      <c r="AV404" t="str">
        <f>""</f>
        <v/>
      </c>
      <c r="AW404">
        <v>2016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</row>
    <row r="405" spans="1:55" x14ac:dyDescent="0.2">
      <c r="A405">
        <v>1812300431</v>
      </c>
      <c r="B405" t="s">
        <v>475</v>
      </c>
      <c r="C405" s="2">
        <v>12662</v>
      </c>
      <c r="D405" s="1">
        <v>3341.45</v>
      </c>
      <c r="E405">
        <v>0</v>
      </c>
      <c r="F405" s="1">
        <v>3341.45</v>
      </c>
      <c r="G405" s="1">
        <v>9320.5499999999993</v>
      </c>
      <c r="H405">
        <v>26.38</v>
      </c>
      <c r="I405" s="2">
        <v>76000</v>
      </c>
      <c r="J405" s="4">
        <f>COUNTIF(גיליון2!A:A,'2016'!A405)</f>
        <v>1</v>
      </c>
      <c r="K405" s="1">
        <v>3341.45</v>
      </c>
      <c r="L405">
        <v>0</v>
      </c>
      <c r="M405" s="1">
        <v>3341.45</v>
      </c>
      <c r="N405" s="1">
        <v>72658.55</v>
      </c>
      <c r="O405">
        <v>4.3899999999999997</v>
      </c>
      <c r="P405">
        <v>0</v>
      </c>
      <c r="Q405">
        <v>0</v>
      </c>
      <c r="R405">
        <v>0</v>
      </c>
      <c r="S405">
        <v>0</v>
      </c>
      <c r="T405" s="1">
        <v>-3341.45</v>
      </c>
      <c r="U405">
        <v>0</v>
      </c>
      <c r="V405" s="1">
        <v>-3341.45</v>
      </c>
      <c r="W405">
        <v>300</v>
      </c>
      <c r="X405" t="s">
        <v>447</v>
      </c>
      <c r="Y405">
        <v>0</v>
      </c>
      <c r="Z405" t="str">
        <f>""</f>
        <v/>
      </c>
      <c r="AA405">
        <v>0</v>
      </c>
      <c r="AB405" t="str">
        <f>""</f>
        <v/>
      </c>
      <c r="AC405">
        <v>0</v>
      </c>
      <c r="AD405" t="str">
        <f>""</f>
        <v/>
      </c>
      <c r="AE405">
        <v>0</v>
      </c>
      <c r="AF405" t="str">
        <f>""</f>
        <v/>
      </c>
      <c r="AG405">
        <v>0</v>
      </c>
      <c r="AH405" t="str">
        <f>""</f>
        <v/>
      </c>
      <c r="AI405">
        <v>0</v>
      </c>
      <c r="AJ405" t="str">
        <f>""</f>
        <v/>
      </c>
      <c r="AK405">
        <v>0</v>
      </c>
      <c r="AL405" t="str">
        <f>""</f>
        <v/>
      </c>
      <c r="AM405">
        <v>0</v>
      </c>
      <c r="AN405" t="str">
        <f>""</f>
        <v/>
      </c>
      <c r="AO405">
        <v>0</v>
      </c>
      <c r="AP405" t="str">
        <f>""</f>
        <v/>
      </c>
      <c r="AQ405">
        <v>0</v>
      </c>
      <c r="AR405" t="str">
        <f>""</f>
        <v/>
      </c>
      <c r="AS405" t="s">
        <v>56</v>
      </c>
      <c r="AT405" t="s">
        <v>57</v>
      </c>
      <c r="AU405">
        <v>0</v>
      </c>
      <c r="AV405" t="str">
        <f>""</f>
        <v/>
      </c>
      <c r="AW405">
        <v>2016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</row>
    <row r="406" spans="1:55" x14ac:dyDescent="0.2">
      <c r="A406">
        <v>1812300432</v>
      </c>
      <c r="B406" t="s">
        <v>476</v>
      </c>
      <c r="C406" s="2">
        <v>4832</v>
      </c>
      <c r="D406">
        <v>0</v>
      </c>
      <c r="E406">
        <v>0</v>
      </c>
      <c r="F406">
        <v>0</v>
      </c>
      <c r="G406" s="1">
        <v>4832</v>
      </c>
      <c r="H406">
        <v>0</v>
      </c>
      <c r="I406" s="2">
        <v>29000</v>
      </c>
      <c r="J406" s="4">
        <f>COUNTIF(גיליון2!A:A,'2016'!A406)</f>
        <v>1</v>
      </c>
      <c r="K406">
        <v>0</v>
      </c>
      <c r="L406">
        <v>0</v>
      </c>
      <c r="M406">
        <v>0</v>
      </c>
      <c r="N406" s="1">
        <v>29000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t="str">
        <f>""</f>
        <v/>
      </c>
      <c r="Y406">
        <v>0</v>
      </c>
      <c r="Z406" t="str">
        <f>""</f>
        <v/>
      </c>
      <c r="AA406">
        <v>0</v>
      </c>
      <c r="AB406" t="str">
        <f>""</f>
        <v/>
      </c>
      <c r="AC406">
        <v>0</v>
      </c>
      <c r="AD406" t="str">
        <f>""</f>
        <v/>
      </c>
      <c r="AE406">
        <v>0</v>
      </c>
      <c r="AF406" t="str">
        <f>""</f>
        <v/>
      </c>
      <c r="AG406">
        <v>0</v>
      </c>
      <c r="AH406" t="str">
        <f>""</f>
        <v/>
      </c>
      <c r="AI406">
        <v>0</v>
      </c>
      <c r="AJ406" t="str">
        <f>""</f>
        <v/>
      </c>
      <c r="AK406">
        <v>0</v>
      </c>
      <c r="AL406" t="str">
        <f>""</f>
        <v/>
      </c>
      <c r="AM406">
        <v>0</v>
      </c>
      <c r="AN406" t="str">
        <f>""</f>
        <v/>
      </c>
      <c r="AO406">
        <v>0</v>
      </c>
      <c r="AP406" t="str">
        <f>""</f>
        <v/>
      </c>
      <c r="AQ406">
        <v>0</v>
      </c>
      <c r="AR406" t="str">
        <f>""</f>
        <v/>
      </c>
      <c r="AS406" t="s">
        <v>56</v>
      </c>
      <c r="AT406" t="s">
        <v>57</v>
      </c>
      <c r="AU406">
        <v>0</v>
      </c>
      <c r="AV406" t="str">
        <f>""</f>
        <v/>
      </c>
      <c r="AW406">
        <v>2016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</row>
    <row r="407" spans="1:55" x14ac:dyDescent="0.2">
      <c r="A407">
        <v>1812300433</v>
      </c>
      <c r="B407" t="s">
        <v>477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 s="4">
        <f>COUNTIF(גיליון2!A:A,'2016'!A407)</f>
        <v>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300</v>
      </c>
      <c r="X407" t="s">
        <v>447</v>
      </c>
      <c r="Y407">
        <v>0</v>
      </c>
      <c r="Z407" t="str">
        <f>""</f>
        <v/>
      </c>
      <c r="AA407">
        <v>0</v>
      </c>
      <c r="AB407" t="str">
        <f>""</f>
        <v/>
      </c>
      <c r="AC407">
        <v>0</v>
      </c>
      <c r="AD407" t="str">
        <f>""</f>
        <v/>
      </c>
      <c r="AE407">
        <v>0</v>
      </c>
      <c r="AF407" t="str">
        <f>""</f>
        <v/>
      </c>
      <c r="AG407">
        <v>0</v>
      </c>
      <c r="AH407" t="str">
        <f>""</f>
        <v/>
      </c>
      <c r="AI407">
        <v>0</v>
      </c>
      <c r="AJ407" t="str">
        <f>""</f>
        <v/>
      </c>
      <c r="AK407">
        <v>0</v>
      </c>
      <c r="AL407" t="str">
        <f>""</f>
        <v/>
      </c>
      <c r="AM407">
        <v>0</v>
      </c>
      <c r="AN407" t="str">
        <f>""</f>
        <v/>
      </c>
      <c r="AO407">
        <v>0</v>
      </c>
      <c r="AP407" t="str">
        <f>""</f>
        <v/>
      </c>
      <c r="AQ407">
        <v>0</v>
      </c>
      <c r="AR407" t="str">
        <f>""</f>
        <v/>
      </c>
      <c r="AS407" t="s">
        <v>56</v>
      </c>
      <c r="AT407" t="s">
        <v>57</v>
      </c>
      <c r="AU407">
        <v>0</v>
      </c>
      <c r="AV407" t="str">
        <f>""</f>
        <v/>
      </c>
      <c r="AW407">
        <v>2016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</row>
    <row r="408" spans="1:55" x14ac:dyDescent="0.2">
      <c r="A408">
        <v>1812300540</v>
      </c>
      <c r="B408" t="s">
        <v>478</v>
      </c>
      <c r="C408" s="2">
        <v>3498</v>
      </c>
      <c r="D408">
        <v>0</v>
      </c>
      <c r="E408">
        <v>0</v>
      </c>
      <c r="F408">
        <v>0</v>
      </c>
      <c r="G408" s="1">
        <v>3498</v>
      </c>
      <c r="H408">
        <v>0</v>
      </c>
      <c r="I408" s="2">
        <v>21000</v>
      </c>
      <c r="J408" s="4">
        <f>COUNTIF(גיליון2!A:A,'2016'!A408)</f>
        <v>1</v>
      </c>
      <c r="K408">
        <v>0</v>
      </c>
      <c r="L408">
        <v>0</v>
      </c>
      <c r="M408">
        <v>0</v>
      </c>
      <c r="N408" s="1">
        <v>21000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300</v>
      </c>
      <c r="X408" t="s">
        <v>447</v>
      </c>
      <c r="Y408">
        <v>0</v>
      </c>
      <c r="Z408" t="str">
        <f>""</f>
        <v/>
      </c>
      <c r="AA408">
        <v>0</v>
      </c>
      <c r="AB408" t="str">
        <f>""</f>
        <v/>
      </c>
      <c r="AC408">
        <v>0</v>
      </c>
      <c r="AD408" t="str">
        <f>""</f>
        <v/>
      </c>
      <c r="AE408">
        <v>0</v>
      </c>
      <c r="AF408" t="str">
        <f>""</f>
        <v/>
      </c>
      <c r="AG408">
        <v>0</v>
      </c>
      <c r="AH408" t="str">
        <f>""</f>
        <v/>
      </c>
      <c r="AI408">
        <v>0</v>
      </c>
      <c r="AJ408" t="str">
        <f>""</f>
        <v/>
      </c>
      <c r="AK408">
        <v>0</v>
      </c>
      <c r="AL408" t="str">
        <f>""</f>
        <v/>
      </c>
      <c r="AM408">
        <v>0</v>
      </c>
      <c r="AN408" t="str">
        <f>""</f>
        <v/>
      </c>
      <c r="AO408">
        <v>0</v>
      </c>
      <c r="AP408" t="str">
        <f>""</f>
        <v/>
      </c>
      <c r="AQ408">
        <v>0</v>
      </c>
      <c r="AR408" t="str">
        <f>""</f>
        <v/>
      </c>
      <c r="AS408" t="s">
        <v>56</v>
      </c>
      <c r="AT408" t="s">
        <v>57</v>
      </c>
      <c r="AU408">
        <v>0</v>
      </c>
      <c r="AV408" t="str">
        <f>""</f>
        <v/>
      </c>
      <c r="AW408">
        <v>2016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</row>
    <row r="409" spans="1:55" x14ac:dyDescent="0.2">
      <c r="A409">
        <v>1812300560</v>
      </c>
      <c r="B409" t="s">
        <v>479</v>
      </c>
      <c r="C409" s="2">
        <v>7996</v>
      </c>
      <c r="D409">
        <v>0</v>
      </c>
      <c r="E409">
        <v>0</v>
      </c>
      <c r="F409">
        <v>0</v>
      </c>
      <c r="G409" s="1">
        <v>7996</v>
      </c>
      <c r="H409">
        <v>0</v>
      </c>
      <c r="I409" s="2">
        <v>48000</v>
      </c>
      <c r="J409" s="4">
        <f>COUNTIF(גיליון2!A:A,'2016'!A409)</f>
        <v>1</v>
      </c>
      <c r="K409">
        <v>0</v>
      </c>
      <c r="L409">
        <v>0</v>
      </c>
      <c r="M409">
        <v>0</v>
      </c>
      <c r="N409" s="1">
        <v>48000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300</v>
      </c>
      <c r="X409" t="s">
        <v>447</v>
      </c>
      <c r="Y409">
        <v>0</v>
      </c>
      <c r="Z409" t="str">
        <f>""</f>
        <v/>
      </c>
      <c r="AA409">
        <v>0</v>
      </c>
      <c r="AB409" t="str">
        <f>""</f>
        <v/>
      </c>
      <c r="AC409">
        <v>0</v>
      </c>
      <c r="AD409" t="str">
        <f>""</f>
        <v/>
      </c>
      <c r="AE409">
        <v>0</v>
      </c>
      <c r="AF409" t="str">
        <f>""</f>
        <v/>
      </c>
      <c r="AG409">
        <v>0</v>
      </c>
      <c r="AH409" t="str">
        <f>""</f>
        <v/>
      </c>
      <c r="AI409">
        <v>0</v>
      </c>
      <c r="AJ409" t="str">
        <f>""</f>
        <v/>
      </c>
      <c r="AK409">
        <v>0</v>
      </c>
      <c r="AL409" t="str">
        <f>""</f>
        <v/>
      </c>
      <c r="AM409">
        <v>0</v>
      </c>
      <c r="AN409" t="str">
        <f>""</f>
        <v/>
      </c>
      <c r="AO409">
        <v>0</v>
      </c>
      <c r="AP409" t="str">
        <f>""</f>
        <v/>
      </c>
      <c r="AQ409">
        <v>0</v>
      </c>
      <c r="AR409" t="str">
        <f>""</f>
        <v/>
      </c>
      <c r="AS409" t="s">
        <v>56</v>
      </c>
      <c r="AT409" t="s">
        <v>57</v>
      </c>
      <c r="AU409">
        <v>0</v>
      </c>
      <c r="AV409" t="str">
        <f>""</f>
        <v/>
      </c>
      <c r="AW409">
        <v>2016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</row>
    <row r="410" spans="1:55" x14ac:dyDescent="0.2">
      <c r="A410">
        <v>1812300720</v>
      </c>
      <c r="B410" t="s">
        <v>480</v>
      </c>
      <c r="C410" s="2">
        <v>1500</v>
      </c>
      <c r="D410">
        <v>0</v>
      </c>
      <c r="E410" s="1">
        <v>8100</v>
      </c>
      <c r="F410" s="1">
        <v>8100</v>
      </c>
      <c r="G410" s="1">
        <v>-6600</v>
      </c>
      <c r="H410">
        <v>540</v>
      </c>
      <c r="I410" s="2">
        <v>9000</v>
      </c>
      <c r="J410" s="4">
        <f>COUNTIF(גיליון2!A:A,'2016'!A410)</f>
        <v>1</v>
      </c>
      <c r="K410">
        <v>0</v>
      </c>
      <c r="L410" s="1">
        <v>8100</v>
      </c>
      <c r="M410" s="1">
        <v>8100</v>
      </c>
      <c r="N410">
        <v>900</v>
      </c>
      <c r="O410">
        <v>90</v>
      </c>
      <c r="P410">
        <v>0</v>
      </c>
      <c r="Q410">
        <v>0</v>
      </c>
      <c r="R410">
        <v>0</v>
      </c>
      <c r="S410">
        <v>0</v>
      </c>
      <c r="T410" s="1">
        <v>-8100</v>
      </c>
      <c r="U410">
        <v>0</v>
      </c>
      <c r="V410" s="1">
        <v>-8100</v>
      </c>
      <c r="W410">
        <v>300</v>
      </c>
      <c r="X410" t="s">
        <v>447</v>
      </c>
      <c r="Y410">
        <v>0</v>
      </c>
      <c r="Z410" t="str">
        <f>""</f>
        <v/>
      </c>
      <c r="AA410">
        <v>0</v>
      </c>
      <c r="AB410" t="str">
        <f>""</f>
        <v/>
      </c>
      <c r="AC410">
        <v>0</v>
      </c>
      <c r="AD410" t="str">
        <f>""</f>
        <v/>
      </c>
      <c r="AE410">
        <v>0</v>
      </c>
      <c r="AF410" t="str">
        <f>""</f>
        <v/>
      </c>
      <c r="AG410">
        <v>0</v>
      </c>
      <c r="AH410" t="str">
        <f>""</f>
        <v/>
      </c>
      <c r="AI410">
        <v>0</v>
      </c>
      <c r="AJ410" t="str">
        <f>""</f>
        <v/>
      </c>
      <c r="AK410">
        <v>0</v>
      </c>
      <c r="AL410" t="str">
        <f>""</f>
        <v/>
      </c>
      <c r="AM410">
        <v>0</v>
      </c>
      <c r="AN410" t="str">
        <f>""</f>
        <v/>
      </c>
      <c r="AO410">
        <v>0</v>
      </c>
      <c r="AP410" t="str">
        <f>""</f>
        <v/>
      </c>
      <c r="AQ410">
        <v>0</v>
      </c>
      <c r="AR410" t="str">
        <f>""</f>
        <v/>
      </c>
      <c r="AS410" t="s">
        <v>56</v>
      </c>
      <c r="AT410" t="s">
        <v>57</v>
      </c>
      <c r="AU410">
        <v>0</v>
      </c>
      <c r="AV410" t="str">
        <f>""</f>
        <v/>
      </c>
      <c r="AW410">
        <v>2016</v>
      </c>
      <c r="AX410">
        <v>0</v>
      </c>
      <c r="AY410">
        <v>0</v>
      </c>
      <c r="AZ410">
        <v>8100</v>
      </c>
      <c r="BA410">
        <v>0</v>
      </c>
      <c r="BB410">
        <v>0</v>
      </c>
      <c r="BC410">
        <v>0</v>
      </c>
    </row>
    <row r="411" spans="1:55" x14ac:dyDescent="0.2">
      <c r="A411">
        <v>1812300740</v>
      </c>
      <c r="B411" t="s">
        <v>481</v>
      </c>
      <c r="C411" s="2">
        <v>3666</v>
      </c>
      <c r="D411">
        <v>0</v>
      </c>
      <c r="E411">
        <v>0</v>
      </c>
      <c r="F411">
        <v>0</v>
      </c>
      <c r="G411" s="1">
        <v>3666</v>
      </c>
      <c r="H411">
        <v>0</v>
      </c>
      <c r="I411" s="2">
        <v>22000</v>
      </c>
      <c r="J411" s="4">
        <f>COUNTIF(גיליון2!A:A,'2016'!A411)</f>
        <v>1</v>
      </c>
      <c r="K411">
        <v>0</v>
      </c>
      <c r="L411">
        <v>0</v>
      </c>
      <c r="M411">
        <v>0</v>
      </c>
      <c r="N411" s="1">
        <v>22000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300</v>
      </c>
      <c r="X411" t="s">
        <v>447</v>
      </c>
      <c r="Y411">
        <v>0</v>
      </c>
      <c r="Z411" t="str">
        <f>""</f>
        <v/>
      </c>
      <c r="AA411">
        <v>0</v>
      </c>
      <c r="AB411" t="str">
        <f>""</f>
        <v/>
      </c>
      <c r="AC411">
        <v>0</v>
      </c>
      <c r="AD411" t="str">
        <f>""</f>
        <v/>
      </c>
      <c r="AE411">
        <v>0</v>
      </c>
      <c r="AF411" t="str">
        <f>""</f>
        <v/>
      </c>
      <c r="AG411">
        <v>0</v>
      </c>
      <c r="AH411" t="str">
        <f>""</f>
        <v/>
      </c>
      <c r="AI411">
        <v>0</v>
      </c>
      <c r="AJ411" t="str">
        <f>""</f>
        <v/>
      </c>
      <c r="AK411">
        <v>0</v>
      </c>
      <c r="AL411" t="str">
        <f>""</f>
        <v/>
      </c>
      <c r="AM411">
        <v>0</v>
      </c>
      <c r="AN411" t="str">
        <f>""</f>
        <v/>
      </c>
      <c r="AO411">
        <v>0</v>
      </c>
      <c r="AP411" t="str">
        <f>""</f>
        <v/>
      </c>
      <c r="AQ411">
        <v>0</v>
      </c>
      <c r="AR411" t="str">
        <f>""</f>
        <v/>
      </c>
      <c r="AS411" t="s">
        <v>56</v>
      </c>
      <c r="AT411" t="s">
        <v>57</v>
      </c>
      <c r="AU411">
        <v>0</v>
      </c>
      <c r="AV411" t="str">
        <f>""</f>
        <v/>
      </c>
      <c r="AW411">
        <v>2016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</row>
    <row r="412" spans="1:55" x14ac:dyDescent="0.2">
      <c r="A412">
        <v>1812300750</v>
      </c>
      <c r="B412" t="s">
        <v>482</v>
      </c>
      <c r="C412" s="2">
        <v>543116</v>
      </c>
      <c r="D412" s="1">
        <v>364067.12</v>
      </c>
      <c r="E412">
        <v>0</v>
      </c>
      <c r="F412" s="1">
        <v>364067.12</v>
      </c>
      <c r="G412" s="1">
        <v>179048.88</v>
      </c>
      <c r="H412">
        <v>67.03</v>
      </c>
      <c r="I412" s="2">
        <v>3260000</v>
      </c>
      <c r="J412" s="4">
        <f>COUNTIF(גיליון2!A:A,'2016'!A412)</f>
        <v>1</v>
      </c>
      <c r="K412" s="1">
        <v>364067.12</v>
      </c>
      <c r="L412">
        <v>0</v>
      </c>
      <c r="M412" s="1">
        <v>364067.12</v>
      </c>
      <c r="N412" s="1">
        <v>2895932.88</v>
      </c>
      <c r="O412">
        <v>11.16</v>
      </c>
      <c r="P412">
        <v>0</v>
      </c>
      <c r="Q412">
        <v>0</v>
      </c>
      <c r="R412">
        <v>0</v>
      </c>
      <c r="S412">
        <v>0</v>
      </c>
      <c r="T412" s="1">
        <v>-364067.12</v>
      </c>
      <c r="U412">
        <v>0</v>
      </c>
      <c r="V412" s="1">
        <v>-364067.12</v>
      </c>
      <c r="W412">
        <v>300</v>
      </c>
      <c r="X412" t="s">
        <v>447</v>
      </c>
      <c r="Y412">
        <v>0</v>
      </c>
      <c r="Z412" t="str">
        <f>""</f>
        <v/>
      </c>
      <c r="AA412">
        <v>0</v>
      </c>
      <c r="AB412" t="str">
        <f>""</f>
        <v/>
      </c>
      <c r="AC412">
        <v>0</v>
      </c>
      <c r="AD412" t="str">
        <f>""</f>
        <v/>
      </c>
      <c r="AE412">
        <v>0</v>
      </c>
      <c r="AF412" t="str">
        <f>""</f>
        <v/>
      </c>
      <c r="AG412">
        <v>0</v>
      </c>
      <c r="AH412" t="str">
        <f>""</f>
        <v/>
      </c>
      <c r="AI412">
        <v>0</v>
      </c>
      <c r="AJ412" t="str">
        <f>""</f>
        <v/>
      </c>
      <c r="AK412">
        <v>0</v>
      </c>
      <c r="AL412" t="str">
        <f>""</f>
        <v/>
      </c>
      <c r="AM412">
        <v>0</v>
      </c>
      <c r="AN412" t="str">
        <f>""</f>
        <v/>
      </c>
      <c r="AO412">
        <v>0</v>
      </c>
      <c r="AP412" t="str">
        <f>""</f>
        <v/>
      </c>
      <c r="AQ412">
        <v>0</v>
      </c>
      <c r="AR412" t="str">
        <f>""</f>
        <v/>
      </c>
      <c r="AS412" t="s">
        <v>56</v>
      </c>
      <c r="AT412" t="s">
        <v>57</v>
      </c>
      <c r="AU412">
        <v>0</v>
      </c>
      <c r="AV412" t="str">
        <f>""</f>
        <v/>
      </c>
      <c r="AW412">
        <v>2016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</row>
    <row r="413" spans="1:55" x14ac:dyDescent="0.2">
      <c r="A413">
        <v>1812300780</v>
      </c>
      <c r="B413" t="s">
        <v>483</v>
      </c>
      <c r="C413" s="2">
        <v>14994</v>
      </c>
      <c r="D413">
        <v>0</v>
      </c>
      <c r="E413">
        <v>906.3</v>
      </c>
      <c r="F413">
        <v>906.3</v>
      </c>
      <c r="G413" s="1">
        <v>14087.7</v>
      </c>
      <c r="H413">
        <v>6.04</v>
      </c>
      <c r="I413" s="2">
        <v>90000</v>
      </c>
      <c r="J413" s="4">
        <f>COUNTIF(גיליון2!A:A,'2016'!A413)</f>
        <v>1</v>
      </c>
      <c r="K413">
        <v>0</v>
      </c>
      <c r="L413">
        <v>906.3</v>
      </c>
      <c r="M413">
        <v>906.3</v>
      </c>
      <c r="N413" s="1">
        <v>89093.7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-906.3</v>
      </c>
      <c r="U413">
        <v>0</v>
      </c>
      <c r="V413">
        <v>-906.3</v>
      </c>
      <c r="W413">
        <v>300</v>
      </c>
      <c r="X413" t="s">
        <v>447</v>
      </c>
      <c r="Y413">
        <v>0</v>
      </c>
      <c r="Z413" t="str">
        <f>""</f>
        <v/>
      </c>
      <c r="AA413">
        <v>0</v>
      </c>
      <c r="AB413" t="str">
        <f>""</f>
        <v/>
      </c>
      <c r="AC413">
        <v>0</v>
      </c>
      <c r="AD413" t="str">
        <f>""</f>
        <v/>
      </c>
      <c r="AE413">
        <v>0</v>
      </c>
      <c r="AF413" t="str">
        <f>""</f>
        <v/>
      </c>
      <c r="AG413">
        <v>0</v>
      </c>
      <c r="AH413" t="str">
        <f>""</f>
        <v/>
      </c>
      <c r="AI413">
        <v>0</v>
      </c>
      <c r="AJ413" t="str">
        <f>""</f>
        <v/>
      </c>
      <c r="AK413">
        <v>0</v>
      </c>
      <c r="AL413" t="str">
        <f>""</f>
        <v/>
      </c>
      <c r="AM413">
        <v>0</v>
      </c>
      <c r="AN413" t="str">
        <f>""</f>
        <v/>
      </c>
      <c r="AO413">
        <v>0</v>
      </c>
      <c r="AP413" t="str">
        <f>""</f>
        <v/>
      </c>
      <c r="AQ413">
        <v>0</v>
      </c>
      <c r="AR413" t="str">
        <f>""</f>
        <v/>
      </c>
      <c r="AS413" t="s">
        <v>56</v>
      </c>
      <c r="AT413" t="s">
        <v>57</v>
      </c>
      <c r="AU413">
        <v>0</v>
      </c>
      <c r="AV413" t="str">
        <f>""</f>
        <v/>
      </c>
      <c r="AW413">
        <v>2016</v>
      </c>
      <c r="AX413">
        <v>0</v>
      </c>
      <c r="AY413">
        <v>0</v>
      </c>
      <c r="AZ413">
        <v>906</v>
      </c>
      <c r="BA413">
        <v>0</v>
      </c>
      <c r="BB413">
        <v>0</v>
      </c>
      <c r="BC413">
        <v>0</v>
      </c>
    </row>
    <row r="414" spans="1:55" x14ac:dyDescent="0.2">
      <c r="A414">
        <v>1812301110</v>
      </c>
      <c r="B414" t="s">
        <v>484</v>
      </c>
      <c r="C414" s="2">
        <v>16160</v>
      </c>
      <c r="D414" s="1">
        <v>114253.37</v>
      </c>
      <c r="E414">
        <v>0</v>
      </c>
      <c r="F414" s="1">
        <v>114253.37</v>
      </c>
      <c r="G414" s="1">
        <v>-98093.37</v>
      </c>
      <c r="H414">
        <v>707.01</v>
      </c>
      <c r="I414" s="2">
        <v>97000</v>
      </c>
      <c r="J414" s="4">
        <f>COUNTIF(גיליון2!A:A,'2016'!A414)</f>
        <v>1</v>
      </c>
      <c r="K414" s="1">
        <v>114253.37</v>
      </c>
      <c r="L414">
        <v>0</v>
      </c>
      <c r="M414" s="1">
        <v>114253.37</v>
      </c>
      <c r="N414" s="1">
        <v>-17253.37</v>
      </c>
      <c r="O414">
        <v>117.78</v>
      </c>
      <c r="P414">
        <v>0</v>
      </c>
      <c r="Q414">
        <v>0</v>
      </c>
      <c r="R414">
        <v>0</v>
      </c>
      <c r="S414">
        <v>0</v>
      </c>
      <c r="T414" s="1">
        <v>-114253.37</v>
      </c>
      <c r="U414">
        <v>0</v>
      </c>
      <c r="V414" s="1">
        <v>-114253.37</v>
      </c>
      <c r="W414">
        <v>0</v>
      </c>
      <c r="X414" t="str">
        <f>""</f>
        <v/>
      </c>
      <c r="Y414">
        <v>0</v>
      </c>
      <c r="Z414" t="str">
        <f>""</f>
        <v/>
      </c>
      <c r="AA414">
        <v>0</v>
      </c>
      <c r="AB414" t="str">
        <f>""</f>
        <v/>
      </c>
      <c r="AC414">
        <v>0</v>
      </c>
      <c r="AD414" t="str">
        <f>""</f>
        <v/>
      </c>
      <c r="AE414">
        <v>0</v>
      </c>
      <c r="AF414" t="str">
        <f>""</f>
        <v/>
      </c>
      <c r="AG414">
        <v>0</v>
      </c>
      <c r="AH414" t="str">
        <f>""</f>
        <v/>
      </c>
      <c r="AI414">
        <v>0</v>
      </c>
      <c r="AJ414" t="str">
        <f>""</f>
        <v/>
      </c>
      <c r="AK414">
        <v>0</v>
      </c>
      <c r="AL414" t="str">
        <f>""</f>
        <v/>
      </c>
      <c r="AM414">
        <v>0</v>
      </c>
      <c r="AN414" t="str">
        <f>""</f>
        <v/>
      </c>
      <c r="AO414">
        <v>0</v>
      </c>
      <c r="AP414" t="str">
        <f>""</f>
        <v/>
      </c>
      <c r="AQ414">
        <v>0</v>
      </c>
      <c r="AR414" t="str">
        <f>""</f>
        <v/>
      </c>
      <c r="AS414" t="s">
        <v>56</v>
      </c>
      <c r="AT414" t="s">
        <v>57</v>
      </c>
      <c r="AU414">
        <v>0</v>
      </c>
      <c r="AV414" t="str">
        <f>""</f>
        <v/>
      </c>
      <c r="AW414">
        <v>2016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</row>
    <row r="415" spans="1:55" x14ac:dyDescent="0.2">
      <c r="A415" s="6">
        <v>1812301111</v>
      </c>
      <c r="B415" s="6" t="s">
        <v>198</v>
      </c>
      <c r="C415" s="2">
        <v>266560</v>
      </c>
      <c r="D415">
        <v>0</v>
      </c>
      <c r="E415">
        <v>0</v>
      </c>
      <c r="F415">
        <v>0</v>
      </c>
      <c r="G415" s="1">
        <v>266560</v>
      </c>
      <c r="H415">
        <v>0</v>
      </c>
      <c r="I415" s="2">
        <v>1600000</v>
      </c>
      <c r="J415" s="4">
        <f>COUNTIF(גיליון2!A:A,'2016'!A415)</f>
        <v>1</v>
      </c>
      <c r="K415">
        <v>0</v>
      </c>
      <c r="L415">
        <v>0</v>
      </c>
      <c r="M415">
        <v>0</v>
      </c>
      <c r="N415" s="1">
        <v>1600000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 t="str">
        <f>""</f>
        <v/>
      </c>
      <c r="Y415">
        <v>0</v>
      </c>
      <c r="Z415" t="str">
        <f>""</f>
        <v/>
      </c>
      <c r="AA415">
        <v>0</v>
      </c>
      <c r="AB415" t="str">
        <f>""</f>
        <v/>
      </c>
      <c r="AC415">
        <v>0</v>
      </c>
      <c r="AD415" t="str">
        <f>""</f>
        <v/>
      </c>
      <c r="AE415">
        <v>0</v>
      </c>
      <c r="AF415" t="str">
        <f>""</f>
        <v/>
      </c>
      <c r="AG415">
        <v>0</v>
      </c>
      <c r="AH415" t="str">
        <f>""</f>
        <v/>
      </c>
      <c r="AI415">
        <v>0</v>
      </c>
      <c r="AJ415" t="str">
        <f>""</f>
        <v/>
      </c>
      <c r="AK415">
        <v>0</v>
      </c>
      <c r="AL415" t="str">
        <f>""</f>
        <v/>
      </c>
      <c r="AM415">
        <v>0</v>
      </c>
      <c r="AN415" t="str">
        <f>""</f>
        <v/>
      </c>
      <c r="AO415">
        <v>0</v>
      </c>
      <c r="AP415" t="str">
        <f>""</f>
        <v/>
      </c>
      <c r="AQ415">
        <v>0</v>
      </c>
      <c r="AR415" t="str">
        <f>""</f>
        <v/>
      </c>
      <c r="AS415" t="s">
        <v>56</v>
      </c>
      <c r="AT415" t="s">
        <v>57</v>
      </c>
      <c r="AU415">
        <v>0</v>
      </c>
      <c r="AV415" t="str">
        <f>""</f>
        <v/>
      </c>
      <c r="AW415">
        <v>2016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</row>
    <row r="416" spans="1:55" x14ac:dyDescent="0.2">
      <c r="A416">
        <v>1812301780</v>
      </c>
      <c r="B416" t="s">
        <v>485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 s="4">
        <f>COUNTIF(גיליון2!A:A,'2016'!A416)</f>
        <v>1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t="str">
        <f>""</f>
        <v/>
      </c>
      <c r="Y416">
        <v>0</v>
      </c>
      <c r="Z416" t="str">
        <f>""</f>
        <v/>
      </c>
      <c r="AA416">
        <v>0</v>
      </c>
      <c r="AB416" t="str">
        <f>""</f>
        <v/>
      </c>
      <c r="AC416">
        <v>0</v>
      </c>
      <c r="AD416" t="str">
        <f>""</f>
        <v/>
      </c>
      <c r="AE416">
        <v>0</v>
      </c>
      <c r="AF416" t="str">
        <f>""</f>
        <v/>
      </c>
      <c r="AG416">
        <v>0</v>
      </c>
      <c r="AH416" t="str">
        <f>""</f>
        <v/>
      </c>
      <c r="AI416">
        <v>0</v>
      </c>
      <c r="AJ416" t="str">
        <f>""</f>
        <v/>
      </c>
      <c r="AK416">
        <v>0</v>
      </c>
      <c r="AL416" t="str">
        <f>""</f>
        <v/>
      </c>
      <c r="AM416">
        <v>0</v>
      </c>
      <c r="AN416" t="str">
        <f>""</f>
        <v/>
      </c>
      <c r="AO416">
        <v>0</v>
      </c>
      <c r="AP416" t="str">
        <f>""</f>
        <v/>
      </c>
      <c r="AQ416">
        <v>0</v>
      </c>
      <c r="AR416" t="str">
        <f>""</f>
        <v/>
      </c>
      <c r="AS416" t="s">
        <v>56</v>
      </c>
      <c r="AT416" t="s">
        <v>57</v>
      </c>
      <c r="AU416">
        <v>0</v>
      </c>
      <c r="AV416" t="str">
        <f>""</f>
        <v/>
      </c>
      <c r="AW416">
        <v>2016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</row>
    <row r="417" spans="1:55" x14ac:dyDescent="0.2">
      <c r="A417">
        <v>1812500110</v>
      </c>
      <c r="B417" t="s">
        <v>486</v>
      </c>
      <c r="C417" s="2">
        <v>163602</v>
      </c>
      <c r="D417" s="1">
        <v>80116.36</v>
      </c>
      <c r="E417">
        <v>0</v>
      </c>
      <c r="F417" s="1">
        <v>80116.36</v>
      </c>
      <c r="G417" s="1">
        <v>83485.64</v>
      </c>
      <c r="H417">
        <v>48.97</v>
      </c>
      <c r="I417" s="2">
        <v>982000</v>
      </c>
      <c r="J417" s="4">
        <f>COUNTIF(גיליון2!A:A,'2016'!A417)</f>
        <v>1</v>
      </c>
      <c r="K417" s="1">
        <v>80116.36</v>
      </c>
      <c r="L417">
        <v>0</v>
      </c>
      <c r="M417" s="1">
        <v>80116.36</v>
      </c>
      <c r="N417" s="1">
        <v>901883.64</v>
      </c>
      <c r="O417">
        <v>8.15</v>
      </c>
      <c r="P417">
        <v>0</v>
      </c>
      <c r="Q417">
        <v>0</v>
      </c>
      <c r="R417">
        <v>0</v>
      </c>
      <c r="S417">
        <v>0</v>
      </c>
      <c r="T417" s="1">
        <v>-80116.36</v>
      </c>
      <c r="U417">
        <v>0</v>
      </c>
      <c r="V417" s="1">
        <v>-80116.36</v>
      </c>
      <c r="W417">
        <v>300</v>
      </c>
      <c r="X417" t="s">
        <v>447</v>
      </c>
      <c r="Y417">
        <v>0</v>
      </c>
      <c r="Z417" t="str">
        <f>""</f>
        <v/>
      </c>
      <c r="AA417">
        <v>0</v>
      </c>
      <c r="AB417" t="str">
        <f>""</f>
        <v/>
      </c>
      <c r="AC417">
        <v>0</v>
      </c>
      <c r="AD417" t="str">
        <f>""</f>
        <v/>
      </c>
      <c r="AE417">
        <v>0</v>
      </c>
      <c r="AF417" t="str">
        <f>""</f>
        <v/>
      </c>
      <c r="AG417">
        <v>0</v>
      </c>
      <c r="AH417" t="str">
        <f>""</f>
        <v/>
      </c>
      <c r="AI417">
        <v>0</v>
      </c>
      <c r="AJ417" t="str">
        <f>""</f>
        <v/>
      </c>
      <c r="AK417">
        <v>0</v>
      </c>
      <c r="AL417" t="str">
        <f>""</f>
        <v/>
      </c>
      <c r="AM417">
        <v>0</v>
      </c>
      <c r="AN417" t="str">
        <f>""</f>
        <v/>
      </c>
      <c r="AO417">
        <v>0</v>
      </c>
      <c r="AP417" t="str">
        <f>""</f>
        <v/>
      </c>
      <c r="AQ417">
        <v>0</v>
      </c>
      <c r="AR417" t="str">
        <f>""</f>
        <v/>
      </c>
      <c r="AS417" t="s">
        <v>56</v>
      </c>
      <c r="AT417" t="s">
        <v>57</v>
      </c>
      <c r="AU417">
        <v>0</v>
      </c>
      <c r="AV417" t="str">
        <f>""</f>
        <v/>
      </c>
      <c r="AW417">
        <v>2016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</row>
    <row r="418" spans="1:55" x14ac:dyDescent="0.2">
      <c r="A418">
        <v>1812500431</v>
      </c>
      <c r="B418" t="s">
        <v>487</v>
      </c>
      <c r="C418" s="2">
        <v>3832</v>
      </c>
      <c r="D418">
        <v>0</v>
      </c>
      <c r="E418">
        <v>0</v>
      </c>
      <c r="F418">
        <v>0</v>
      </c>
      <c r="G418" s="1">
        <v>3832</v>
      </c>
      <c r="H418">
        <v>0</v>
      </c>
      <c r="I418" s="2">
        <v>23000</v>
      </c>
      <c r="J418" s="4">
        <f>COUNTIF(גיליון2!A:A,'2016'!A418)</f>
        <v>1</v>
      </c>
      <c r="K418">
        <v>0</v>
      </c>
      <c r="L418">
        <v>0</v>
      </c>
      <c r="M418">
        <v>0</v>
      </c>
      <c r="N418" s="1">
        <v>23000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300</v>
      </c>
      <c r="X418" t="s">
        <v>447</v>
      </c>
      <c r="Y418">
        <v>0</v>
      </c>
      <c r="Z418" t="str">
        <f>""</f>
        <v/>
      </c>
      <c r="AA418">
        <v>0</v>
      </c>
      <c r="AB418" t="str">
        <f>""</f>
        <v/>
      </c>
      <c r="AC418">
        <v>0</v>
      </c>
      <c r="AD418" t="str">
        <f>""</f>
        <v/>
      </c>
      <c r="AE418">
        <v>0</v>
      </c>
      <c r="AF418" t="str">
        <f>""</f>
        <v/>
      </c>
      <c r="AG418">
        <v>0</v>
      </c>
      <c r="AH418" t="str">
        <f>""</f>
        <v/>
      </c>
      <c r="AI418">
        <v>0</v>
      </c>
      <c r="AJ418" t="str">
        <f>""</f>
        <v/>
      </c>
      <c r="AK418">
        <v>0</v>
      </c>
      <c r="AL418" t="str">
        <f>""</f>
        <v/>
      </c>
      <c r="AM418">
        <v>0</v>
      </c>
      <c r="AN418" t="str">
        <f>""</f>
        <v/>
      </c>
      <c r="AO418">
        <v>0</v>
      </c>
      <c r="AP418" t="str">
        <f>""</f>
        <v/>
      </c>
      <c r="AQ418">
        <v>0</v>
      </c>
      <c r="AR418" t="str">
        <f>""</f>
        <v/>
      </c>
      <c r="AS418" t="s">
        <v>56</v>
      </c>
      <c r="AT418" t="s">
        <v>57</v>
      </c>
      <c r="AU418">
        <v>0</v>
      </c>
      <c r="AV418" t="str">
        <f>""</f>
        <v/>
      </c>
      <c r="AW418">
        <v>2016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</row>
    <row r="419" spans="1:55" x14ac:dyDescent="0.2">
      <c r="A419">
        <v>1812500432</v>
      </c>
      <c r="B419" t="s">
        <v>488</v>
      </c>
      <c r="C419">
        <v>250</v>
      </c>
      <c r="D419">
        <v>0</v>
      </c>
      <c r="E419">
        <v>0</v>
      </c>
      <c r="F419">
        <v>0</v>
      </c>
      <c r="G419">
        <v>250</v>
      </c>
      <c r="H419">
        <v>0</v>
      </c>
      <c r="I419" s="2">
        <v>1500</v>
      </c>
      <c r="J419" s="4">
        <f>COUNTIF(גיליון2!A:A,'2016'!A419)</f>
        <v>1</v>
      </c>
      <c r="K419">
        <v>0</v>
      </c>
      <c r="L419">
        <v>0</v>
      </c>
      <c r="M419">
        <v>0</v>
      </c>
      <c r="N419" s="1">
        <v>1500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t="str">
        <f>""</f>
        <v/>
      </c>
      <c r="Y419">
        <v>0</v>
      </c>
      <c r="Z419" t="str">
        <f>""</f>
        <v/>
      </c>
      <c r="AA419">
        <v>0</v>
      </c>
      <c r="AB419" t="str">
        <f>""</f>
        <v/>
      </c>
      <c r="AC419">
        <v>0</v>
      </c>
      <c r="AD419" t="str">
        <f>""</f>
        <v/>
      </c>
      <c r="AE419">
        <v>0</v>
      </c>
      <c r="AF419" t="str">
        <f>""</f>
        <v/>
      </c>
      <c r="AG419">
        <v>0</v>
      </c>
      <c r="AH419" t="str">
        <f>""</f>
        <v/>
      </c>
      <c r="AI419">
        <v>0</v>
      </c>
      <c r="AJ419" t="str">
        <f>""</f>
        <v/>
      </c>
      <c r="AK419">
        <v>0</v>
      </c>
      <c r="AL419" t="str">
        <f>""</f>
        <v/>
      </c>
      <c r="AM419">
        <v>0</v>
      </c>
      <c r="AN419" t="str">
        <f>""</f>
        <v/>
      </c>
      <c r="AO419">
        <v>0</v>
      </c>
      <c r="AP419" t="str">
        <f>""</f>
        <v/>
      </c>
      <c r="AQ419">
        <v>0</v>
      </c>
      <c r="AR419" t="str">
        <f>""</f>
        <v/>
      </c>
      <c r="AS419" t="s">
        <v>56</v>
      </c>
      <c r="AT419" t="s">
        <v>57</v>
      </c>
      <c r="AU419">
        <v>0</v>
      </c>
      <c r="AV419" t="str">
        <f>""</f>
        <v/>
      </c>
      <c r="AW419">
        <v>2016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</row>
    <row r="420" spans="1:55" x14ac:dyDescent="0.2">
      <c r="A420">
        <v>1812500540</v>
      </c>
      <c r="B420" t="s">
        <v>489</v>
      </c>
      <c r="C420" s="2">
        <v>1000</v>
      </c>
      <c r="D420">
        <v>0</v>
      </c>
      <c r="E420">
        <v>0</v>
      </c>
      <c r="F420">
        <v>0</v>
      </c>
      <c r="G420" s="1">
        <v>1000</v>
      </c>
      <c r="H420">
        <v>0</v>
      </c>
      <c r="I420" s="2">
        <v>6000</v>
      </c>
      <c r="J420" s="4">
        <f>COUNTIF(גיליון2!A:A,'2016'!A420)</f>
        <v>1</v>
      </c>
      <c r="K420">
        <v>0</v>
      </c>
      <c r="L420">
        <v>0</v>
      </c>
      <c r="M420">
        <v>0</v>
      </c>
      <c r="N420" s="1">
        <v>6000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300</v>
      </c>
      <c r="X420" t="s">
        <v>447</v>
      </c>
      <c r="Y420">
        <v>0</v>
      </c>
      <c r="Z420" t="str">
        <f>""</f>
        <v/>
      </c>
      <c r="AA420">
        <v>0</v>
      </c>
      <c r="AB420" t="str">
        <f>""</f>
        <v/>
      </c>
      <c r="AC420">
        <v>0</v>
      </c>
      <c r="AD420" t="str">
        <f>""</f>
        <v/>
      </c>
      <c r="AE420">
        <v>0</v>
      </c>
      <c r="AF420" t="str">
        <f>""</f>
        <v/>
      </c>
      <c r="AG420">
        <v>0</v>
      </c>
      <c r="AH420" t="str">
        <f>""</f>
        <v/>
      </c>
      <c r="AI420">
        <v>0</v>
      </c>
      <c r="AJ420" t="str">
        <f>""</f>
        <v/>
      </c>
      <c r="AK420">
        <v>0</v>
      </c>
      <c r="AL420" t="str">
        <f>""</f>
        <v/>
      </c>
      <c r="AM420">
        <v>0</v>
      </c>
      <c r="AN420" t="str">
        <f>""</f>
        <v/>
      </c>
      <c r="AO420">
        <v>0</v>
      </c>
      <c r="AP420" t="str">
        <f>""</f>
        <v/>
      </c>
      <c r="AQ420">
        <v>0</v>
      </c>
      <c r="AR420" t="str">
        <f>""</f>
        <v/>
      </c>
      <c r="AS420" t="s">
        <v>56</v>
      </c>
      <c r="AT420" t="s">
        <v>57</v>
      </c>
      <c r="AU420">
        <v>0</v>
      </c>
      <c r="AV420" t="str">
        <f>""</f>
        <v/>
      </c>
      <c r="AW420">
        <v>2016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</row>
    <row r="421" spans="1:55" x14ac:dyDescent="0.2">
      <c r="A421">
        <v>1812500560</v>
      </c>
      <c r="B421" t="s">
        <v>490</v>
      </c>
      <c r="C421">
        <v>334</v>
      </c>
      <c r="D421">
        <v>0</v>
      </c>
      <c r="E421">
        <v>0</v>
      </c>
      <c r="F421">
        <v>0</v>
      </c>
      <c r="G421">
        <v>334</v>
      </c>
      <c r="H421">
        <v>0</v>
      </c>
      <c r="I421" s="2">
        <v>2000</v>
      </c>
      <c r="J421" s="4">
        <f>COUNTIF(גיליון2!A:A,'2016'!A421)</f>
        <v>1</v>
      </c>
      <c r="K421">
        <v>0</v>
      </c>
      <c r="L421">
        <v>0</v>
      </c>
      <c r="M421">
        <v>0</v>
      </c>
      <c r="N421" s="1">
        <v>2000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300</v>
      </c>
      <c r="X421" t="s">
        <v>447</v>
      </c>
      <c r="Y421">
        <v>0</v>
      </c>
      <c r="Z421" t="str">
        <f>""</f>
        <v/>
      </c>
      <c r="AA421">
        <v>0</v>
      </c>
      <c r="AB421" t="str">
        <f>""</f>
        <v/>
      </c>
      <c r="AC421">
        <v>0</v>
      </c>
      <c r="AD421" t="str">
        <f>""</f>
        <v/>
      </c>
      <c r="AE421">
        <v>0</v>
      </c>
      <c r="AF421" t="str">
        <f>""</f>
        <v/>
      </c>
      <c r="AG421">
        <v>0</v>
      </c>
      <c r="AH421" t="str">
        <f>""</f>
        <v/>
      </c>
      <c r="AI421">
        <v>0</v>
      </c>
      <c r="AJ421" t="str">
        <f>""</f>
        <v/>
      </c>
      <c r="AK421">
        <v>0</v>
      </c>
      <c r="AL421" t="str">
        <f>""</f>
        <v/>
      </c>
      <c r="AM421">
        <v>0</v>
      </c>
      <c r="AN421" t="str">
        <f>""</f>
        <v/>
      </c>
      <c r="AO421">
        <v>0</v>
      </c>
      <c r="AP421" t="str">
        <f>""</f>
        <v/>
      </c>
      <c r="AQ421">
        <v>0</v>
      </c>
      <c r="AR421" t="str">
        <f>""</f>
        <v/>
      </c>
      <c r="AS421" t="s">
        <v>56</v>
      </c>
      <c r="AT421" t="s">
        <v>57</v>
      </c>
      <c r="AU421">
        <v>0</v>
      </c>
      <c r="AV421" t="str">
        <f>""</f>
        <v/>
      </c>
      <c r="AW421">
        <v>2016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</row>
    <row r="422" spans="1:55" x14ac:dyDescent="0.2">
      <c r="A422">
        <v>1812500720</v>
      </c>
      <c r="B422" t="s">
        <v>423</v>
      </c>
      <c r="C422" s="2">
        <v>11828</v>
      </c>
      <c r="D422">
        <v>0</v>
      </c>
      <c r="E422" s="1">
        <v>14046.1</v>
      </c>
      <c r="F422" s="1">
        <v>14046.1</v>
      </c>
      <c r="G422" s="1">
        <v>-2218.1</v>
      </c>
      <c r="H422">
        <v>118.75</v>
      </c>
      <c r="I422" s="2">
        <v>71000</v>
      </c>
      <c r="J422" s="4">
        <f>COUNTIF(גיליון2!A:A,'2016'!A422)</f>
        <v>1</v>
      </c>
      <c r="K422">
        <v>0</v>
      </c>
      <c r="L422" s="1">
        <v>14046.1</v>
      </c>
      <c r="M422" s="1">
        <v>14046.1</v>
      </c>
      <c r="N422" s="1">
        <v>56953.9</v>
      </c>
      <c r="O422">
        <v>19.78</v>
      </c>
      <c r="P422">
        <v>0</v>
      </c>
      <c r="Q422">
        <v>0</v>
      </c>
      <c r="R422">
        <v>0</v>
      </c>
      <c r="S422">
        <v>0</v>
      </c>
      <c r="T422" s="1">
        <v>-14046.1</v>
      </c>
      <c r="U422">
        <v>0</v>
      </c>
      <c r="V422" s="1">
        <v>-14046.1</v>
      </c>
      <c r="W422">
        <v>300</v>
      </c>
      <c r="X422" t="s">
        <v>447</v>
      </c>
      <c r="Y422">
        <v>0</v>
      </c>
      <c r="Z422" t="str">
        <f>""</f>
        <v/>
      </c>
      <c r="AA422">
        <v>0</v>
      </c>
      <c r="AB422" t="str">
        <f>""</f>
        <v/>
      </c>
      <c r="AC422">
        <v>0</v>
      </c>
      <c r="AD422" t="str">
        <f>""</f>
        <v/>
      </c>
      <c r="AE422">
        <v>0</v>
      </c>
      <c r="AF422" t="str">
        <f>""</f>
        <v/>
      </c>
      <c r="AG422">
        <v>0</v>
      </c>
      <c r="AH422" t="str">
        <f>""</f>
        <v/>
      </c>
      <c r="AI422">
        <v>0</v>
      </c>
      <c r="AJ422" t="str">
        <f>""</f>
        <v/>
      </c>
      <c r="AK422">
        <v>0</v>
      </c>
      <c r="AL422" t="str">
        <f>""</f>
        <v/>
      </c>
      <c r="AM422">
        <v>0</v>
      </c>
      <c r="AN422" t="str">
        <f>""</f>
        <v/>
      </c>
      <c r="AO422">
        <v>0</v>
      </c>
      <c r="AP422" t="str">
        <f>""</f>
        <v/>
      </c>
      <c r="AQ422">
        <v>0</v>
      </c>
      <c r="AR422" t="str">
        <f>""</f>
        <v/>
      </c>
      <c r="AS422" t="s">
        <v>56</v>
      </c>
      <c r="AT422" t="s">
        <v>57</v>
      </c>
      <c r="AU422">
        <v>0</v>
      </c>
      <c r="AV422" t="str">
        <f>""</f>
        <v/>
      </c>
      <c r="AW422">
        <v>2016</v>
      </c>
      <c r="AX422">
        <v>0</v>
      </c>
      <c r="AY422">
        <v>0</v>
      </c>
      <c r="AZ422">
        <v>14046</v>
      </c>
      <c r="BA422">
        <v>0</v>
      </c>
      <c r="BB422">
        <v>0</v>
      </c>
      <c r="BC422">
        <v>0</v>
      </c>
    </row>
    <row r="423" spans="1:55" x14ac:dyDescent="0.2">
      <c r="A423">
        <v>1812500780</v>
      </c>
      <c r="B423" t="s">
        <v>491</v>
      </c>
      <c r="C423" s="2">
        <v>5332</v>
      </c>
      <c r="D423">
        <v>0</v>
      </c>
      <c r="E423" s="1">
        <v>9174.2999999999993</v>
      </c>
      <c r="F423" s="1">
        <v>9174.2999999999993</v>
      </c>
      <c r="G423" s="1">
        <v>-3842.3</v>
      </c>
      <c r="H423">
        <v>172.06</v>
      </c>
      <c r="I423" s="2">
        <v>32000</v>
      </c>
      <c r="J423" s="4">
        <f>COUNTIF(גיליון2!A:A,'2016'!A423)</f>
        <v>1</v>
      </c>
      <c r="K423">
        <v>0</v>
      </c>
      <c r="L423" s="1">
        <v>9174.2999999999993</v>
      </c>
      <c r="M423" s="1">
        <v>9174.2999999999993</v>
      </c>
      <c r="N423" s="1">
        <v>22825.7</v>
      </c>
      <c r="O423">
        <v>28.66</v>
      </c>
      <c r="P423">
        <v>0</v>
      </c>
      <c r="Q423">
        <v>0</v>
      </c>
      <c r="R423">
        <v>0</v>
      </c>
      <c r="S423">
        <v>0</v>
      </c>
      <c r="T423" s="1">
        <v>-9174.2999999999993</v>
      </c>
      <c r="U423">
        <v>0</v>
      </c>
      <c r="V423" s="1">
        <v>-9174.2999999999993</v>
      </c>
      <c r="W423">
        <v>300</v>
      </c>
      <c r="X423" t="s">
        <v>447</v>
      </c>
      <c r="Y423">
        <v>0</v>
      </c>
      <c r="Z423" t="str">
        <f>""</f>
        <v/>
      </c>
      <c r="AA423">
        <v>0</v>
      </c>
      <c r="AB423" t="str">
        <f>""</f>
        <v/>
      </c>
      <c r="AC423">
        <v>0</v>
      </c>
      <c r="AD423" t="str">
        <f>""</f>
        <v/>
      </c>
      <c r="AE423">
        <v>0</v>
      </c>
      <c r="AF423" t="str">
        <f>""</f>
        <v/>
      </c>
      <c r="AG423">
        <v>0</v>
      </c>
      <c r="AH423" t="str">
        <f>""</f>
        <v/>
      </c>
      <c r="AI423">
        <v>0</v>
      </c>
      <c r="AJ423" t="str">
        <f>""</f>
        <v/>
      </c>
      <c r="AK423">
        <v>0</v>
      </c>
      <c r="AL423" t="str">
        <f>""</f>
        <v/>
      </c>
      <c r="AM423">
        <v>0</v>
      </c>
      <c r="AN423" t="str">
        <f>""</f>
        <v/>
      </c>
      <c r="AO423">
        <v>0</v>
      </c>
      <c r="AP423" t="str">
        <f>""</f>
        <v/>
      </c>
      <c r="AQ423">
        <v>0</v>
      </c>
      <c r="AR423" t="str">
        <f>""</f>
        <v/>
      </c>
      <c r="AS423" t="s">
        <v>56</v>
      </c>
      <c r="AT423" t="s">
        <v>57</v>
      </c>
      <c r="AU423">
        <v>0</v>
      </c>
      <c r="AV423" t="str">
        <f>""</f>
        <v/>
      </c>
      <c r="AW423">
        <v>2016</v>
      </c>
      <c r="AX423">
        <v>0</v>
      </c>
      <c r="AY423">
        <v>0</v>
      </c>
      <c r="AZ423">
        <v>9174</v>
      </c>
      <c r="BA423">
        <v>0</v>
      </c>
      <c r="BB423">
        <v>0</v>
      </c>
      <c r="BC423">
        <v>0</v>
      </c>
    </row>
    <row r="424" spans="1:55" x14ac:dyDescent="0.2">
      <c r="A424">
        <v>1812700110</v>
      </c>
      <c r="B424" t="s">
        <v>492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 s="4">
        <f>COUNTIF(גיליון2!A:A,'2016'!A424)</f>
        <v>1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t="str">
        <f>""</f>
        <v/>
      </c>
      <c r="Y424">
        <v>0</v>
      </c>
      <c r="Z424" t="str">
        <f>""</f>
        <v/>
      </c>
      <c r="AA424">
        <v>0</v>
      </c>
      <c r="AB424" t="str">
        <f>""</f>
        <v/>
      </c>
      <c r="AC424">
        <v>0</v>
      </c>
      <c r="AD424" t="str">
        <f>""</f>
        <v/>
      </c>
      <c r="AE424">
        <v>0</v>
      </c>
      <c r="AF424" t="str">
        <f>""</f>
        <v/>
      </c>
      <c r="AG424">
        <v>0</v>
      </c>
      <c r="AH424" t="str">
        <f>""</f>
        <v/>
      </c>
      <c r="AI424">
        <v>0</v>
      </c>
      <c r="AJ424" t="str">
        <f>""</f>
        <v/>
      </c>
      <c r="AK424">
        <v>0</v>
      </c>
      <c r="AL424" t="str">
        <f>""</f>
        <v/>
      </c>
      <c r="AM424">
        <v>0</v>
      </c>
      <c r="AN424" t="str">
        <f>""</f>
        <v/>
      </c>
      <c r="AO424">
        <v>0</v>
      </c>
      <c r="AP424" t="str">
        <f>""</f>
        <v/>
      </c>
      <c r="AQ424">
        <v>0</v>
      </c>
      <c r="AR424" t="str">
        <f>""</f>
        <v/>
      </c>
      <c r="AS424" t="s">
        <v>56</v>
      </c>
      <c r="AT424" t="s">
        <v>57</v>
      </c>
      <c r="AU424">
        <v>0</v>
      </c>
      <c r="AV424" t="str">
        <f>""</f>
        <v/>
      </c>
      <c r="AW424">
        <v>2016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</row>
    <row r="425" spans="1:55" x14ac:dyDescent="0.2">
      <c r="A425">
        <v>1812700410</v>
      </c>
      <c r="B425" t="s">
        <v>493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 s="4">
        <f>COUNTIF(גיליון2!A:A,'2016'!A425)</f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t="str">
        <f>""</f>
        <v/>
      </c>
      <c r="Y425">
        <v>0</v>
      </c>
      <c r="Z425" t="str">
        <f>""</f>
        <v/>
      </c>
      <c r="AA425">
        <v>0</v>
      </c>
      <c r="AB425" t="str">
        <f>""</f>
        <v/>
      </c>
      <c r="AC425">
        <v>0</v>
      </c>
      <c r="AD425" t="str">
        <f>""</f>
        <v/>
      </c>
      <c r="AE425">
        <v>0</v>
      </c>
      <c r="AF425" t="str">
        <f>""</f>
        <v/>
      </c>
      <c r="AG425">
        <v>0</v>
      </c>
      <c r="AH425" t="str">
        <f>""</f>
        <v/>
      </c>
      <c r="AI425">
        <v>0</v>
      </c>
      <c r="AJ425" t="str">
        <f>""</f>
        <v/>
      </c>
      <c r="AK425">
        <v>0</v>
      </c>
      <c r="AL425" t="str">
        <f>""</f>
        <v/>
      </c>
      <c r="AM425">
        <v>0</v>
      </c>
      <c r="AN425" t="str">
        <f>""</f>
        <v/>
      </c>
      <c r="AO425">
        <v>0</v>
      </c>
      <c r="AP425" t="str">
        <f>""</f>
        <v/>
      </c>
      <c r="AQ425">
        <v>0</v>
      </c>
      <c r="AR425" t="str">
        <f>""</f>
        <v/>
      </c>
      <c r="AS425" t="s">
        <v>56</v>
      </c>
      <c r="AT425" t="s">
        <v>57</v>
      </c>
      <c r="AU425">
        <v>0</v>
      </c>
      <c r="AV425" t="str">
        <f>""</f>
        <v/>
      </c>
      <c r="AW425">
        <v>2016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</row>
    <row r="426" spans="1:55" x14ac:dyDescent="0.2">
      <c r="A426">
        <v>1812700431</v>
      </c>
      <c r="B426" t="s">
        <v>494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 s="4">
        <f>COUNTIF(גיליון2!A:A,'2016'!A426)</f>
        <v>1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t="str">
        <f>""</f>
        <v/>
      </c>
      <c r="Y426">
        <v>0</v>
      </c>
      <c r="Z426" t="str">
        <f>""</f>
        <v/>
      </c>
      <c r="AA426">
        <v>0</v>
      </c>
      <c r="AB426" t="str">
        <f>""</f>
        <v/>
      </c>
      <c r="AC426">
        <v>0</v>
      </c>
      <c r="AD426" t="str">
        <f>""</f>
        <v/>
      </c>
      <c r="AE426">
        <v>0</v>
      </c>
      <c r="AF426" t="str">
        <f>""</f>
        <v/>
      </c>
      <c r="AG426">
        <v>0</v>
      </c>
      <c r="AH426" t="str">
        <f>""</f>
        <v/>
      </c>
      <c r="AI426">
        <v>0</v>
      </c>
      <c r="AJ426" t="str">
        <f>""</f>
        <v/>
      </c>
      <c r="AK426">
        <v>0</v>
      </c>
      <c r="AL426" t="str">
        <f>""</f>
        <v/>
      </c>
      <c r="AM426">
        <v>0</v>
      </c>
      <c r="AN426" t="str">
        <f>""</f>
        <v/>
      </c>
      <c r="AO426">
        <v>0</v>
      </c>
      <c r="AP426" t="str">
        <f>""</f>
        <v/>
      </c>
      <c r="AQ426">
        <v>0</v>
      </c>
      <c r="AR426" t="str">
        <f>""</f>
        <v/>
      </c>
      <c r="AS426" t="s">
        <v>56</v>
      </c>
      <c r="AT426" t="s">
        <v>57</v>
      </c>
      <c r="AU426">
        <v>0</v>
      </c>
      <c r="AV426" t="str">
        <f>""</f>
        <v/>
      </c>
      <c r="AW426">
        <v>2016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</row>
    <row r="427" spans="1:55" x14ac:dyDescent="0.2">
      <c r="A427">
        <v>1812700432</v>
      </c>
      <c r="B427" t="s">
        <v>495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 s="4">
        <f>COUNTIF(גיליון2!A:A,'2016'!A427)</f>
        <v>1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 t="str">
        <f>""</f>
        <v/>
      </c>
      <c r="Y427">
        <v>0</v>
      </c>
      <c r="Z427" t="str">
        <f>""</f>
        <v/>
      </c>
      <c r="AA427">
        <v>0</v>
      </c>
      <c r="AB427" t="str">
        <f>""</f>
        <v/>
      </c>
      <c r="AC427">
        <v>0</v>
      </c>
      <c r="AD427" t="str">
        <f>""</f>
        <v/>
      </c>
      <c r="AE427">
        <v>0</v>
      </c>
      <c r="AF427" t="str">
        <f>""</f>
        <v/>
      </c>
      <c r="AG427">
        <v>0</v>
      </c>
      <c r="AH427" t="str">
        <f>""</f>
        <v/>
      </c>
      <c r="AI427">
        <v>0</v>
      </c>
      <c r="AJ427" t="str">
        <f>""</f>
        <v/>
      </c>
      <c r="AK427">
        <v>0</v>
      </c>
      <c r="AL427" t="str">
        <f>""</f>
        <v/>
      </c>
      <c r="AM427">
        <v>0</v>
      </c>
      <c r="AN427" t="str">
        <f>""</f>
        <v/>
      </c>
      <c r="AO427">
        <v>0</v>
      </c>
      <c r="AP427" t="str">
        <f>""</f>
        <v/>
      </c>
      <c r="AQ427">
        <v>0</v>
      </c>
      <c r="AR427" t="str">
        <f>""</f>
        <v/>
      </c>
      <c r="AS427" t="s">
        <v>56</v>
      </c>
      <c r="AT427" t="s">
        <v>57</v>
      </c>
      <c r="AU427">
        <v>0</v>
      </c>
      <c r="AV427" t="str">
        <f>""</f>
        <v/>
      </c>
      <c r="AW427">
        <v>2016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</row>
    <row r="428" spans="1:55" x14ac:dyDescent="0.2">
      <c r="A428">
        <v>1812700840</v>
      </c>
      <c r="B428" t="s">
        <v>496</v>
      </c>
      <c r="C428" s="2">
        <v>4998</v>
      </c>
      <c r="D428">
        <v>0</v>
      </c>
      <c r="E428">
        <v>0</v>
      </c>
      <c r="F428">
        <v>0</v>
      </c>
      <c r="G428" s="1">
        <v>4998</v>
      </c>
      <c r="H428">
        <v>0</v>
      </c>
      <c r="I428" s="2">
        <v>30000</v>
      </c>
      <c r="J428" s="4">
        <f>COUNTIF(גיליון2!A:A,'2016'!A428)</f>
        <v>1</v>
      </c>
      <c r="K428">
        <v>0</v>
      </c>
      <c r="L428">
        <v>0</v>
      </c>
      <c r="M428">
        <v>0</v>
      </c>
      <c r="N428" s="1">
        <v>30000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 t="str">
        <f>""</f>
        <v/>
      </c>
      <c r="Y428">
        <v>0</v>
      </c>
      <c r="Z428" t="str">
        <f>""</f>
        <v/>
      </c>
      <c r="AA428">
        <v>0</v>
      </c>
      <c r="AB428" t="str">
        <f>""</f>
        <v/>
      </c>
      <c r="AC428">
        <v>0</v>
      </c>
      <c r="AD428" t="str">
        <f>""</f>
        <v/>
      </c>
      <c r="AE428">
        <v>0</v>
      </c>
      <c r="AF428" t="str">
        <f>""</f>
        <v/>
      </c>
      <c r="AG428">
        <v>0</v>
      </c>
      <c r="AH428" t="str">
        <f>""</f>
        <v/>
      </c>
      <c r="AI428">
        <v>0</v>
      </c>
      <c r="AJ428" t="str">
        <f>""</f>
        <v/>
      </c>
      <c r="AK428">
        <v>0</v>
      </c>
      <c r="AL428" t="str">
        <f>""</f>
        <v/>
      </c>
      <c r="AM428">
        <v>0</v>
      </c>
      <c r="AN428" t="str">
        <f>""</f>
        <v/>
      </c>
      <c r="AO428">
        <v>0</v>
      </c>
      <c r="AP428" t="str">
        <f>""</f>
        <v/>
      </c>
      <c r="AQ428">
        <v>0</v>
      </c>
      <c r="AR428" t="str">
        <f>""</f>
        <v/>
      </c>
      <c r="AS428" t="s">
        <v>56</v>
      </c>
      <c r="AT428" t="s">
        <v>57</v>
      </c>
      <c r="AU428">
        <v>0</v>
      </c>
      <c r="AV428" t="str">
        <f>""</f>
        <v/>
      </c>
      <c r="AW428">
        <v>2016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</row>
    <row r="429" spans="1:55" x14ac:dyDescent="0.2">
      <c r="A429">
        <v>1812700950</v>
      </c>
      <c r="B429" t="s">
        <v>497</v>
      </c>
      <c r="C429" s="2">
        <v>2166</v>
      </c>
      <c r="D429">
        <v>0</v>
      </c>
      <c r="E429">
        <v>0</v>
      </c>
      <c r="F429">
        <v>0</v>
      </c>
      <c r="G429" s="1">
        <v>2166</v>
      </c>
      <c r="H429">
        <v>0</v>
      </c>
      <c r="I429" s="2">
        <v>13000</v>
      </c>
      <c r="J429" s="4">
        <f>COUNTIF(גיליון2!A:A,'2016'!A429)</f>
        <v>1</v>
      </c>
      <c r="K429">
        <v>0</v>
      </c>
      <c r="L429">
        <v>0</v>
      </c>
      <c r="M429">
        <v>0</v>
      </c>
      <c r="N429" s="1">
        <v>13000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 t="str">
        <f>""</f>
        <v/>
      </c>
      <c r="Y429">
        <v>0</v>
      </c>
      <c r="Z429" t="str">
        <f>""</f>
        <v/>
      </c>
      <c r="AA429">
        <v>0</v>
      </c>
      <c r="AB429" t="str">
        <f>""</f>
        <v/>
      </c>
      <c r="AC429">
        <v>0</v>
      </c>
      <c r="AD429" t="str">
        <f>""</f>
        <v/>
      </c>
      <c r="AE429">
        <v>0</v>
      </c>
      <c r="AF429" t="str">
        <f>""</f>
        <v/>
      </c>
      <c r="AG429">
        <v>0</v>
      </c>
      <c r="AH429" t="str">
        <f>""</f>
        <v/>
      </c>
      <c r="AI429">
        <v>0</v>
      </c>
      <c r="AJ429" t="str">
        <f>""</f>
        <v/>
      </c>
      <c r="AK429">
        <v>0</v>
      </c>
      <c r="AL429" t="str">
        <f>""</f>
        <v/>
      </c>
      <c r="AM429">
        <v>0</v>
      </c>
      <c r="AN429" t="str">
        <f>""</f>
        <v/>
      </c>
      <c r="AO429">
        <v>0</v>
      </c>
      <c r="AP429" t="str">
        <f>""</f>
        <v/>
      </c>
      <c r="AQ429">
        <v>0</v>
      </c>
      <c r="AR429" t="str">
        <f>""</f>
        <v/>
      </c>
      <c r="AS429" t="s">
        <v>56</v>
      </c>
      <c r="AT429" t="s">
        <v>57</v>
      </c>
      <c r="AU429">
        <v>0</v>
      </c>
      <c r="AV429" t="str">
        <f>""</f>
        <v/>
      </c>
      <c r="AW429">
        <v>2016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</row>
    <row r="430" spans="1:55" x14ac:dyDescent="0.2">
      <c r="A430">
        <v>1813200110</v>
      </c>
      <c r="B430" t="s">
        <v>498</v>
      </c>
      <c r="C430" s="2">
        <v>20826</v>
      </c>
      <c r="D430">
        <v>0</v>
      </c>
      <c r="E430">
        <v>0</v>
      </c>
      <c r="F430">
        <v>0</v>
      </c>
      <c r="G430" s="1">
        <v>20826</v>
      </c>
      <c r="H430">
        <v>0</v>
      </c>
      <c r="I430" s="2">
        <v>125000</v>
      </c>
      <c r="J430" s="4">
        <f>COUNTIF(גיליון2!A:A,'2016'!A430)</f>
        <v>1</v>
      </c>
      <c r="K430">
        <v>0</v>
      </c>
      <c r="L430">
        <v>0</v>
      </c>
      <c r="M430">
        <v>0</v>
      </c>
      <c r="N430" s="1">
        <v>125000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310</v>
      </c>
      <c r="X430" t="s">
        <v>115</v>
      </c>
      <c r="Y430">
        <v>0</v>
      </c>
      <c r="Z430" t="str">
        <f>""</f>
        <v/>
      </c>
      <c r="AA430">
        <v>0</v>
      </c>
      <c r="AB430" t="str">
        <f>""</f>
        <v/>
      </c>
      <c r="AC430">
        <v>0</v>
      </c>
      <c r="AD430" t="str">
        <f>""</f>
        <v/>
      </c>
      <c r="AE430">
        <v>0</v>
      </c>
      <c r="AF430" t="str">
        <f>""</f>
        <v/>
      </c>
      <c r="AG430">
        <v>0</v>
      </c>
      <c r="AH430" t="str">
        <f>""</f>
        <v/>
      </c>
      <c r="AI430">
        <v>0</v>
      </c>
      <c r="AJ430" t="str">
        <f>""</f>
        <v/>
      </c>
      <c r="AK430">
        <v>0</v>
      </c>
      <c r="AL430" t="str">
        <f>""</f>
        <v/>
      </c>
      <c r="AM430">
        <v>0</v>
      </c>
      <c r="AN430" t="str">
        <f>""</f>
        <v/>
      </c>
      <c r="AO430">
        <v>0</v>
      </c>
      <c r="AP430" t="str">
        <f>""</f>
        <v/>
      </c>
      <c r="AQ430">
        <v>0</v>
      </c>
      <c r="AR430" t="str">
        <f>""</f>
        <v/>
      </c>
      <c r="AS430" t="s">
        <v>56</v>
      </c>
      <c r="AT430" t="s">
        <v>57</v>
      </c>
      <c r="AU430">
        <v>0</v>
      </c>
      <c r="AV430" t="str">
        <f>""</f>
        <v/>
      </c>
      <c r="AW430">
        <v>2016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</row>
    <row r="431" spans="1:55" x14ac:dyDescent="0.2">
      <c r="A431">
        <v>1813200111</v>
      </c>
      <c r="B431" t="s">
        <v>499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 s="4">
        <f>COUNTIF(גיליון2!A:A,'2016'!A431)</f>
        <v>1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 t="str">
        <f>""</f>
        <v/>
      </c>
      <c r="Y431">
        <v>0</v>
      </c>
      <c r="Z431" t="str">
        <f>""</f>
        <v/>
      </c>
      <c r="AA431">
        <v>0</v>
      </c>
      <c r="AB431" t="str">
        <f>""</f>
        <v/>
      </c>
      <c r="AC431">
        <v>0</v>
      </c>
      <c r="AD431" t="str">
        <f>""</f>
        <v/>
      </c>
      <c r="AE431">
        <v>0</v>
      </c>
      <c r="AF431" t="str">
        <f>""</f>
        <v/>
      </c>
      <c r="AG431">
        <v>0</v>
      </c>
      <c r="AH431" t="str">
        <f>""</f>
        <v/>
      </c>
      <c r="AI431">
        <v>0</v>
      </c>
      <c r="AJ431" t="str">
        <f>""</f>
        <v/>
      </c>
      <c r="AK431">
        <v>0</v>
      </c>
      <c r="AL431" t="str">
        <f>""</f>
        <v/>
      </c>
      <c r="AM431">
        <v>0</v>
      </c>
      <c r="AN431" t="str">
        <f>""</f>
        <v/>
      </c>
      <c r="AO431">
        <v>0</v>
      </c>
      <c r="AP431" t="str">
        <f>""</f>
        <v/>
      </c>
      <c r="AQ431">
        <v>0</v>
      </c>
      <c r="AR431" t="str">
        <f>""</f>
        <v/>
      </c>
      <c r="AS431" t="s">
        <v>56</v>
      </c>
      <c r="AT431" t="s">
        <v>57</v>
      </c>
      <c r="AU431">
        <v>0</v>
      </c>
      <c r="AV431" t="str">
        <f>""</f>
        <v/>
      </c>
      <c r="AW431">
        <v>2016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</row>
    <row r="432" spans="1:55" x14ac:dyDescent="0.2">
      <c r="A432">
        <v>1813200410</v>
      </c>
      <c r="B432" t="s">
        <v>500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 s="4">
        <f>COUNTIF(גיליון2!A:A,'2016'!A432)</f>
        <v>1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310</v>
      </c>
      <c r="X432" t="s">
        <v>115</v>
      </c>
      <c r="Y432">
        <v>0</v>
      </c>
      <c r="Z432" t="str">
        <f>""</f>
        <v/>
      </c>
      <c r="AA432">
        <v>0</v>
      </c>
      <c r="AB432" t="str">
        <f>""</f>
        <v/>
      </c>
      <c r="AC432">
        <v>0</v>
      </c>
      <c r="AD432" t="str">
        <f>""</f>
        <v/>
      </c>
      <c r="AE432">
        <v>0</v>
      </c>
      <c r="AF432" t="str">
        <f>""</f>
        <v/>
      </c>
      <c r="AG432">
        <v>0</v>
      </c>
      <c r="AH432" t="str">
        <f>""</f>
        <v/>
      </c>
      <c r="AI432">
        <v>0</v>
      </c>
      <c r="AJ432" t="str">
        <f>""</f>
        <v/>
      </c>
      <c r="AK432">
        <v>0</v>
      </c>
      <c r="AL432" t="str">
        <f>""</f>
        <v/>
      </c>
      <c r="AM432">
        <v>0</v>
      </c>
      <c r="AN432" t="str">
        <f>""</f>
        <v/>
      </c>
      <c r="AO432">
        <v>0</v>
      </c>
      <c r="AP432" t="str">
        <f>""</f>
        <v/>
      </c>
      <c r="AQ432">
        <v>0</v>
      </c>
      <c r="AR432" t="str">
        <f>""</f>
        <v/>
      </c>
      <c r="AS432" t="s">
        <v>56</v>
      </c>
      <c r="AT432" t="s">
        <v>57</v>
      </c>
      <c r="AU432">
        <v>0</v>
      </c>
      <c r="AV432" t="str">
        <f>""</f>
        <v/>
      </c>
      <c r="AW432">
        <v>2016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</row>
    <row r="433" spans="1:55" x14ac:dyDescent="0.2">
      <c r="A433">
        <v>1813200431</v>
      </c>
      <c r="B433" t="s">
        <v>501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 s="4">
        <f>COUNTIF(גיליון2!A:A,'2016'!A433)</f>
        <v>1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310</v>
      </c>
      <c r="X433" t="s">
        <v>115</v>
      </c>
      <c r="Y433">
        <v>0</v>
      </c>
      <c r="Z433" t="str">
        <f>""</f>
        <v/>
      </c>
      <c r="AA433">
        <v>0</v>
      </c>
      <c r="AB433" t="str">
        <f>""</f>
        <v/>
      </c>
      <c r="AC433">
        <v>0</v>
      </c>
      <c r="AD433" t="str">
        <f>""</f>
        <v/>
      </c>
      <c r="AE433">
        <v>0</v>
      </c>
      <c r="AF433" t="str">
        <f>""</f>
        <v/>
      </c>
      <c r="AG433">
        <v>0</v>
      </c>
      <c r="AH433" t="str">
        <f>""</f>
        <v/>
      </c>
      <c r="AI433">
        <v>0</v>
      </c>
      <c r="AJ433" t="str">
        <f>""</f>
        <v/>
      </c>
      <c r="AK433">
        <v>0</v>
      </c>
      <c r="AL433" t="str">
        <f>""</f>
        <v/>
      </c>
      <c r="AM433">
        <v>0</v>
      </c>
      <c r="AN433" t="str">
        <f>""</f>
        <v/>
      </c>
      <c r="AO433">
        <v>0</v>
      </c>
      <c r="AP433" t="str">
        <f>""</f>
        <v/>
      </c>
      <c r="AQ433">
        <v>0</v>
      </c>
      <c r="AR433" t="str">
        <f>""</f>
        <v/>
      </c>
      <c r="AS433" t="s">
        <v>56</v>
      </c>
      <c r="AT433" t="s">
        <v>57</v>
      </c>
      <c r="AU433">
        <v>0</v>
      </c>
      <c r="AV433" t="str">
        <f>""</f>
        <v/>
      </c>
      <c r="AW433">
        <v>2016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</row>
    <row r="434" spans="1:55" x14ac:dyDescent="0.2">
      <c r="A434">
        <v>1813200440</v>
      </c>
      <c r="B434" t="s">
        <v>502</v>
      </c>
      <c r="C434" s="2">
        <v>31154</v>
      </c>
      <c r="D434">
        <v>0</v>
      </c>
      <c r="E434">
        <v>0</v>
      </c>
      <c r="F434">
        <v>0</v>
      </c>
      <c r="G434" s="1">
        <v>31154</v>
      </c>
      <c r="H434">
        <v>0</v>
      </c>
      <c r="I434" s="2">
        <v>187000</v>
      </c>
      <c r="J434" s="4">
        <f>COUNTIF(גיליון2!A:A,'2016'!A434)</f>
        <v>1</v>
      </c>
      <c r="K434">
        <v>0</v>
      </c>
      <c r="L434">
        <v>0</v>
      </c>
      <c r="M434">
        <v>0</v>
      </c>
      <c r="N434" s="1">
        <v>187000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310</v>
      </c>
      <c r="X434" t="s">
        <v>115</v>
      </c>
      <c r="Y434">
        <v>0</v>
      </c>
      <c r="Z434" t="str">
        <f>""</f>
        <v/>
      </c>
      <c r="AA434">
        <v>0</v>
      </c>
      <c r="AB434" t="str">
        <f>""</f>
        <v/>
      </c>
      <c r="AC434">
        <v>0</v>
      </c>
      <c r="AD434" t="str">
        <f>""</f>
        <v/>
      </c>
      <c r="AE434">
        <v>0</v>
      </c>
      <c r="AF434" t="str">
        <f>""</f>
        <v/>
      </c>
      <c r="AG434">
        <v>0</v>
      </c>
      <c r="AH434" t="str">
        <f>""</f>
        <v/>
      </c>
      <c r="AI434">
        <v>0</v>
      </c>
      <c r="AJ434" t="str">
        <f>""</f>
        <v/>
      </c>
      <c r="AK434">
        <v>0</v>
      </c>
      <c r="AL434" t="str">
        <f>""</f>
        <v/>
      </c>
      <c r="AM434">
        <v>0</v>
      </c>
      <c r="AN434" t="str">
        <f>""</f>
        <v/>
      </c>
      <c r="AO434">
        <v>0</v>
      </c>
      <c r="AP434" t="str">
        <f>""</f>
        <v/>
      </c>
      <c r="AQ434">
        <v>0</v>
      </c>
      <c r="AR434" t="str">
        <f>""</f>
        <v/>
      </c>
      <c r="AS434" t="s">
        <v>56</v>
      </c>
      <c r="AT434" t="s">
        <v>57</v>
      </c>
      <c r="AU434">
        <v>0</v>
      </c>
      <c r="AV434" t="str">
        <f>""</f>
        <v/>
      </c>
      <c r="AW434">
        <v>2016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</row>
    <row r="435" spans="1:55" x14ac:dyDescent="0.2">
      <c r="A435">
        <v>1813200540</v>
      </c>
      <c r="B435" t="s">
        <v>503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 s="4">
        <f>COUNTIF(גיליון2!A:A,'2016'!A435)</f>
        <v>1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310</v>
      </c>
      <c r="X435" t="s">
        <v>115</v>
      </c>
      <c r="Y435">
        <v>0</v>
      </c>
      <c r="Z435" t="str">
        <f>""</f>
        <v/>
      </c>
      <c r="AA435">
        <v>0</v>
      </c>
      <c r="AB435" t="str">
        <f>""</f>
        <v/>
      </c>
      <c r="AC435">
        <v>0</v>
      </c>
      <c r="AD435" t="str">
        <f>""</f>
        <v/>
      </c>
      <c r="AE435">
        <v>0</v>
      </c>
      <c r="AF435" t="str">
        <f>""</f>
        <v/>
      </c>
      <c r="AG435">
        <v>0</v>
      </c>
      <c r="AH435" t="str">
        <f>""</f>
        <v/>
      </c>
      <c r="AI435">
        <v>0</v>
      </c>
      <c r="AJ435" t="str">
        <f>""</f>
        <v/>
      </c>
      <c r="AK435">
        <v>0</v>
      </c>
      <c r="AL435" t="str">
        <f>""</f>
        <v/>
      </c>
      <c r="AM435">
        <v>0</v>
      </c>
      <c r="AN435" t="str">
        <f>""</f>
        <v/>
      </c>
      <c r="AO435">
        <v>0</v>
      </c>
      <c r="AP435" t="str">
        <f>""</f>
        <v/>
      </c>
      <c r="AQ435">
        <v>0</v>
      </c>
      <c r="AR435" t="str">
        <f>""</f>
        <v/>
      </c>
      <c r="AS435" t="s">
        <v>56</v>
      </c>
      <c r="AT435" t="s">
        <v>57</v>
      </c>
      <c r="AU435">
        <v>0</v>
      </c>
      <c r="AV435" t="str">
        <f>""</f>
        <v/>
      </c>
      <c r="AW435">
        <v>2016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</row>
    <row r="436" spans="1:55" x14ac:dyDescent="0.2">
      <c r="A436">
        <v>1813200750</v>
      </c>
      <c r="B436" t="s">
        <v>313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 s="4">
        <f>COUNTIF(גיליון2!A:A,'2016'!A436)</f>
        <v>1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310</v>
      </c>
      <c r="X436" t="s">
        <v>115</v>
      </c>
      <c r="Y436">
        <v>0</v>
      </c>
      <c r="Z436" t="str">
        <f>""</f>
        <v/>
      </c>
      <c r="AA436">
        <v>0</v>
      </c>
      <c r="AB436" t="str">
        <f>""</f>
        <v/>
      </c>
      <c r="AC436">
        <v>0</v>
      </c>
      <c r="AD436" t="str">
        <f>""</f>
        <v/>
      </c>
      <c r="AE436">
        <v>0</v>
      </c>
      <c r="AF436" t="str">
        <f>""</f>
        <v/>
      </c>
      <c r="AG436">
        <v>0</v>
      </c>
      <c r="AH436" t="str">
        <f>""</f>
        <v/>
      </c>
      <c r="AI436">
        <v>0</v>
      </c>
      <c r="AJ436" t="str">
        <f>""</f>
        <v/>
      </c>
      <c r="AK436">
        <v>0</v>
      </c>
      <c r="AL436" t="str">
        <f>""</f>
        <v/>
      </c>
      <c r="AM436">
        <v>0</v>
      </c>
      <c r="AN436" t="str">
        <f>""</f>
        <v/>
      </c>
      <c r="AO436">
        <v>0</v>
      </c>
      <c r="AP436" t="str">
        <f>""</f>
        <v/>
      </c>
      <c r="AQ436">
        <v>0</v>
      </c>
      <c r="AR436" t="str">
        <f>""</f>
        <v/>
      </c>
      <c r="AS436" t="s">
        <v>56</v>
      </c>
      <c r="AT436" t="s">
        <v>57</v>
      </c>
      <c r="AU436">
        <v>0</v>
      </c>
      <c r="AV436" t="str">
        <f>""</f>
        <v/>
      </c>
      <c r="AW436">
        <v>2016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</row>
    <row r="437" spans="1:55" x14ac:dyDescent="0.2">
      <c r="A437">
        <v>1813200780</v>
      </c>
      <c r="B437" t="s">
        <v>305</v>
      </c>
      <c r="C437" s="2">
        <v>4166</v>
      </c>
      <c r="D437">
        <v>0</v>
      </c>
      <c r="E437">
        <v>0</v>
      </c>
      <c r="F437">
        <v>0</v>
      </c>
      <c r="G437" s="1">
        <v>4166</v>
      </c>
      <c r="H437">
        <v>0</v>
      </c>
      <c r="I437" s="2">
        <v>25000</v>
      </c>
      <c r="J437" s="4">
        <f>COUNTIF(גיליון2!A:A,'2016'!A437)</f>
        <v>1</v>
      </c>
      <c r="K437">
        <v>0</v>
      </c>
      <c r="L437">
        <v>0</v>
      </c>
      <c r="M437">
        <v>0</v>
      </c>
      <c r="N437" s="1">
        <v>25000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310</v>
      </c>
      <c r="X437" t="s">
        <v>115</v>
      </c>
      <c r="Y437">
        <v>0</v>
      </c>
      <c r="Z437" t="str">
        <f>""</f>
        <v/>
      </c>
      <c r="AA437">
        <v>0</v>
      </c>
      <c r="AB437" t="str">
        <f>""</f>
        <v/>
      </c>
      <c r="AC437">
        <v>0</v>
      </c>
      <c r="AD437" t="str">
        <f>""</f>
        <v/>
      </c>
      <c r="AE437">
        <v>0</v>
      </c>
      <c r="AF437" t="str">
        <f>""</f>
        <v/>
      </c>
      <c r="AG437">
        <v>0</v>
      </c>
      <c r="AH437" t="str">
        <f>""</f>
        <v/>
      </c>
      <c r="AI437">
        <v>0</v>
      </c>
      <c r="AJ437" t="str">
        <f>""</f>
        <v/>
      </c>
      <c r="AK437">
        <v>0</v>
      </c>
      <c r="AL437" t="str">
        <f>""</f>
        <v/>
      </c>
      <c r="AM437">
        <v>0</v>
      </c>
      <c r="AN437" t="str">
        <f>""</f>
        <v/>
      </c>
      <c r="AO437">
        <v>0</v>
      </c>
      <c r="AP437" t="str">
        <f>""</f>
        <v/>
      </c>
      <c r="AQ437">
        <v>0</v>
      </c>
      <c r="AR437" t="str">
        <f>""</f>
        <v/>
      </c>
      <c r="AS437" t="s">
        <v>56</v>
      </c>
      <c r="AT437" t="s">
        <v>57</v>
      </c>
      <c r="AU437">
        <v>0</v>
      </c>
      <c r="AV437" t="str">
        <f>""</f>
        <v/>
      </c>
      <c r="AW437">
        <v>2016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</row>
    <row r="438" spans="1:55" x14ac:dyDescent="0.2">
      <c r="A438">
        <v>1813200841</v>
      </c>
      <c r="B438" t="s">
        <v>504</v>
      </c>
      <c r="C438" s="2">
        <v>44316</v>
      </c>
      <c r="D438">
        <v>0</v>
      </c>
      <c r="E438">
        <v>0</v>
      </c>
      <c r="F438">
        <v>0</v>
      </c>
      <c r="G438" s="1">
        <v>44316</v>
      </c>
      <c r="H438">
        <v>0</v>
      </c>
      <c r="I438" s="2">
        <v>266000</v>
      </c>
      <c r="J438" s="4">
        <f>COUNTIF(גיליון2!A:A,'2016'!A438)</f>
        <v>1</v>
      </c>
      <c r="K438">
        <v>0</v>
      </c>
      <c r="L438">
        <v>0</v>
      </c>
      <c r="M438">
        <v>0</v>
      </c>
      <c r="N438" s="1">
        <v>266000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 t="str">
        <f>""</f>
        <v/>
      </c>
      <c r="Y438">
        <v>0</v>
      </c>
      <c r="Z438" t="str">
        <f>""</f>
        <v/>
      </c>
      <c r="AA438">
        <v>0</v>
      </c>
      <c r="AB438" t="str">
        <f>""</f>
        <v/>
      </c>
      <c r="AC438">
        <v>0</v>
      </c>
      <c r="AD438" t="str">
        <f>""</f>
        <v/>
      </c>
      <c r="AE438">
        <v>0</v>
      </c>
      <c r="AF438" t="str">
        <f>""</f>
        <v/>
      </c>
      <c r="AG438">
        <v>0</v>
      </c>
      <c r="AH438" t="str">
        <f>""</f>
        <v/>
      </c>
      <c r="AI438">
        <v>0</v>
      </c>
      <c r="AJ438" t="str">
        <f>""</f>
        <v/>
      </c>
      <c r="AK438">
        <v>0</v>
      </c>
      <c r="AL438" t="str">
        <f>""</f>
        <v/>
      </c>
      <c r="AM438">
        <v>0</v>
      </c>
      <c r="AN438" t="str">
        <f>""</f>
        <v/>
      </c>
      <c r="AO438">
        <v>0</v>
      </c>
      <c r="AP438" t="str">
        <f>""</f>
        <v/>
      </c>
      <c r="AQ438">
        <v>0</v>
      </c>
      <c r="AR438" t="str">
        <f>""</f>
        <v/>
      </c>
      <c r="AS438" t="s">
        <v>56</v>
      </c>
      <c r="AT438" t="s">
        <v>57</v>
      </c>
      <c r="AU438">
        <v>0</v>
      </c>
      <c r="AV438" t="str">
        <f>""</f>
        <v/>
      </c>
      <c r="AW438">
        <v>2016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</row>
    <row r="439" spans="1:55" x14ac:dyDescent="0.2">
      <c r="A439">
        <v>1813201110</v>
      </c>
      <c r="B439" t="s">
        <v>505</v>
      </c>
      <c r="C439" s="2">
        <v>69472</v>
      </c>
      <c r="D439" s="1">
        <v>38468.07</v>
      </c>
      <c r="E439">
        <v>0</v>
      </c>
      <c r="F439" s="1">
        <v>38468.07</v>
      </c>
      <c r="G439" s="1">
        <v>31003.93</v>
      </c>
      <c r="H439">
        <v>55.37</v>
      </c>
      <c r="I439" s="2">
        <v>417000</v>
      </c>
      <c r="J439" s="4">
        <f>COUNTIF(גיליון2!A:A,'2016'!A439)</f>
        <v>1</v>
      </c>
      <c r="K439" s="1">
        <v>38468.07</v>
      </c>
      <c r="L439">
        <v>0</v>
      </c>
      <c r="M439" s="1">
        <v>38468.07</v>
      </c>
      <c r="N439" s="1">
        <v>378531.93</v>
      </c>
      <c r="O439">
        <v>9.2200000000000006</v>
      </c>
      <c r="P439">
        <v>0</v>
      </c>
      <c r="Q439">
        <v>0</v>
      </c>
      <c r="R439">
        <v>0</v>
      </c>
      <c r="S439">
        <v>0</v>
      </c>
      <c r="T439" s="1">
        <v>-38468.07</v>
      </c>
      <c r="U439">
        <v>0</v>
      </c>
      <c r="V439" s="1">
        <v>-38468.07</v>
      </c>
      <c r="W439">
        <v>0</v>
      </c>
      <c r="X439" t="str">
        <f>""</f>
        <v/>
      </c>
      <c r="Y439">
        <v>0</v>
      </c>
      <c r="Z439" t="str">
        <f>""</f>
        <v/>
      </c>
      <c r="AA439">
        <v>0</v>
      </c>
      <c r="AB439" t="str">
        <f>""</f>
        <v/>
      </c>
      <c r="AC439">
        <v>0</v>
      </c>
      <c r="AD439" t="str">
        <f>""</f>
        <v/>
      </c>
      <c r="AE439">
        <v>0</v>
      </c>
      <c r="AF439" t="str">
        <f>""</f>
        <v/>
      </c>
      <c r="AG439">
        <v>0</v>
      </c>
      <c r="AH439" t="str">
        <f>""</f>
        <v/>
      </c>
      <c r="AI439">
        <v>0</v>
      </c>
      <c r="AJ439" t="str">
        <f>""</f>
        <v/>
      </c>
      <c r="AK439">
        <v>0</v>
      </c>
      <c r="AL439" t="str">
        <f>""</f>
        <v/>
      </c>
      <c r="AM439">
        <v>0</v>
      </c>
      <c r="AN439" t="str">
        <f>""</f>
        <v/>
      </c>
      <c r="AO439">
        <v>0</v>
      </c>
      <c r="AP439" t="str">
        <f>""</f>
        <v/>
      </c>
      <c r="AQ439">
        <v>0</v>
      </c>
      <c r="AR439" t="str">
        <f>""</f>
        <v/>
      </c>
      <c r="AS439" t="s">
        <v>56</v>
      </c>
      <c r="AT439" t="s">
        <v>57</v>
      </c>
      <c r="AU439">
        <v>0</v>
      </c>
      <c r="AV439" t="str">
        <f>""</f>
        <v/>
      </c>
      <c r="AW439">
        <v>2016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</row>
    <row r="440" spans="1:55" x14ac:dyDescent="0.2">
      <c r="A440">
        <v>1813201750</v>
      </c>
      <c r="B440" t="s">
        <v>506</v>
      </c>
      <c r="C440" s="2">
        <v>4332</v>
      </c>
      <c r="D440">
        <v>0</v>
      </c>
      <c r="E440">
        <v>0</v>
      </c>
      <c r="F440">
        <v>0</v>
      </c>
      <c r="G440" s="1">
        <v>4332</v>
      </c>
      <c r="H440">
        <v>0</v>
      </c>
      <c r="I440" s="2">
        <v>26000</v>
      </c>
      <c r="J440" s="4">
        <f>COUNTIF(גיליון2!A:A,'2016'!A440)</f>
        <v>1</v>
      </c>
      <c r="K440">
        <v>0</v>
      </c>
      <c r="L440">
        <v>0</v>
      </c>
      <c r="M440">
        <v>0</v>
      </c>
      <c r="N440" s="1">
        <v>26000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t="str">
        <f>""</f>
        <v/>
      </c>
      <c r="Y440">
        <v>0</v>
      </c>
      <c r="Z440" t="str">
        <f>""</f>
        <v/>
      </c>
      <c r="AA440">
        <v>0</v>
      </c>
      <c r="AB440" t="str">
        <f>""</f>
        <v/>
      </c>
      <c r="AC440">
        <v>0</v>
      </c>
      <c r="AD440" t="str">
        <f>""</f>
        <v/>
      </c>
      <c r="AE440">
        <v>0</v>
      </c>
      <c r="AF440" t="str">
        <f>""</f>
        <v/>
      </c>
      <c r="AG440">
        <v>0</v>
      </c>
      <c r="AH440" t="str">
        <f>""</f>
        <v/>
      </c>
      <c r="AI440">
        <v>0</v>
      </c>
      <c r="AJ440" t="str">
        <f>""</f>
        <v/>
      </c>
      <c r="AK440">
        <v>0</v>
      </c>
      <c r="AL440" t="str">
        <f>""</f>
        <v/>
      </c>
      <c r="AM440">
        <v>0</v>
      </c>
      <c r="AN440" t="str">
        <f>""</f>
        <v/>
      </c>
      <c r="AO440">
        <v>0</v>
      </c>
      <c r="AP440" t="str">
        <f>""</f>
        <v/>
      </c>
      <c r="AQ440">
        <v>0</v>
      </c>
      <c r="AR440" t="str">
        <f>""</f>
        <v/>
      </c>
      <c r="AS440" t="s">
        <v>56</v>
      </c>
      <c r="AT440" t="s">
        <v>57</v>
      </c>
      <c r="AU440">
        <v>0</v>
      </c>
      <c r="AV440" t="str">
        <f>""</f>
        <v/>
      </c>
      <c r="AW440">
        <v>2016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</row>
    <row r="441" spans="1:55" x14ac:dyDescent="0.2">
      <c r="A441">
        <v>1813201850</v>
      </c>
      <c r="B441" t="s">
        <v>507</v>
      </c>
      <c r="C441" s="2">
        <v>55312</v>
      </c>
      <c r="D441" s="1">
        <v>27672</v>
      </c>
      <c r="E441">
        <v>0</v>
      </c>
      <c r="F441" s="1">
        <v>27672</v>
      </c>
      <c r="G441" s="1">
        <v>27640</v>
      </c>
      <c r="H441">
        <v>50.02</v>
      </c>
      <c r="I441" s="2">
        <v>332000</v>
      </c>
      <c r="J441" s="4">
        <f>COUNTIF(גיליון2!A:A,'2016'!A441)</f>
        <v>1</v>
      </c>
      <c r="K441" s="1">
        <v>27672</v>
      </c>
      <c r="L441">
        <v>0</v>
      </c>
      <c r="M441" s="1">
        <v>27672</v>
      </c>
      <c r="N441" s="1">
        <v>304328</v>
      </c>
      <c r="O441">
        <v>8.33</v>
      </c>
      <c r="P441">
        <v>0</v>
      </c>
      <c r="Q441">
        <v>0</v>
      </c>
      <c r="R441">
        <v>0</v>
      </c>
      <c r="S441">
        <v>0</v>
      </c>
      <c r="T441" s="1">
        <v>-27672</v>
      </c>
      <c r="U441">
        <v>0</v>
      </c>
      <c r="V441" s="1">
        <v>-27672</v>
      </c>
      <c r="W441">
        <v>0</v>
      </c>
      <c r="X441" t="str">
        <f>""</f>
        <v/>
      </c>
      <c r="Y441">
        <v>0</v>
      </c>
      <c r="Z441" t="str">
        <f>""</f>
        <v/>
      </c>
      <c r="AA441">
        <v>0</v>
      </c>
      <c r="AB441" t="str">
        <f>""</f>
        <v/>
      </c>
      <c r="AC441">
        <v>0</v>
      </c>
      <c r="AD441" t="str">
        <f>""</f>
        <v/>
      </c>
      <c r="AE441">
        <v>0</v>
      </c>
      <c r="AF441" t="str">
        <f>""</f>
        <v/>
      </c>
      <c r="AG441">
        <v>0</v>
      </c>
      <c r="AH441" t="str">
        <f>""</f>
        <v/>
      </c>
      <c r="AI441">
        <v>0</v>
      </c>
      <c r="AJ441" t="str">
        <f>""</f>
        <v/>
      </c>
      <c r="AK441">
        <v>0</v>
      </c>
      <c r="AL441" t="str">
        <f>""</f>
        <v/>
      </c>
      <c r="AM441">
        <v>0</v>
      </c>
      <c r="AN441" t="str">
        <f>""</f>
        <v/>
      </c>
      <c r="AO441">
        <v>0</v>
      </c>
      <c r="AP441" t="str">
        <f>""</f>
        <v/>
      </c>
      <c r="AQ441">
        <v>0</v>
      </c>
      <c r="AR441" t="str">
        <f>""</f>
        <v/>
      </c>
      <c r="AS441" t="s">
        <v>56</v>
      </c>
      <c r="AT441" t="s">
        <v>57</v>
      </c>
      <c r="AU441">
        <v>0</v>
      </c>
      <c r="AV441" t="str">
        <f>""</f>
        <v/>
      </c>
      <c r="AW441">
        <v>2016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</row>
    <row r="442" spans="1:55" x14ac:dyDescent="0.2">
      <c r="A442">
        <v>1813202110</v>
      </c>
      <c r="B442" t="s">
        <v>508</v>
      </c>
      <c r="C442" s="2">
        <v>108456</v>
      </c>
      <c r="D442" s="1">
        <v>50082.73</v>
      </c>
      <c r="E442">
        <v>0</v>
      </c>
      <c r="F442" s="1">
        <v>50082.73</v>
      </c>
      <c r="G442" s="1">
        <v>58373.27</v>
      </c>
      <c r="H442">
        <v>46.17</v>
      </c>
      <c r="I442" s="2">
        <v>651000</v>
      </c>
      <c r="J442" s="4">
        <f>COUNTIF(גיליון2!A:A,'2016'!A442)</f>
        <v>1</v>
      </c>
      <c r="K442" s="1">
        <v>50082.73</v>
      </c>
      <c r="L442">
        <v>0</v>
      </c>
      <c r="M442" s="1">
        <v>50082.73</v>
      </c>
      <c r="N442" s="1">
        <v>600917.27</v>
      </c>
      <c r="O442">
        <v>7.69</v>
      </c>
      <c r="P442">
        <v>0</v>
      </c>
      <c r="Q442">
        <v>0</v>
      </c>
      <c r="R442">
        <v>0</v>
      </c>
      <c r="S442">
        <v>0</v>
      </c>
      <c r="T442" s="1">
        <v>-50082.73</v>
      </c>
      <c r="U442">
        <v>0</v>
      </c>
      <c r="V442" s="1">
        <v>-50082.73</v>
      </c>
      <c r="W442">
        <v>0</v>
      </c>
      <c r="X442" t="str">
        <f>""</f>
        <v/>
      </c>
      <c r="Y442">
        <v>0</v>
      </c>
      <c r="Z442" t="str">
        <f>""</f>
        <v/>
      </c>
      <c r="AA442">
        <v>0</v>
      </c>
      <c r="AB442" t="str">
        <f>""</f>
        <v/>
      </c>
      <c r="AC442">
        <v>0</v>
      </c>
      <c r="AD442" t="str">
        <f>""</f>
        <v/>
      </c>
      <c r="AE442">
        <v>0</v>
      </c>
      <c r="AF442" t="str">
        <f>""</f>
        <v/>
      </c>
      <c r="AG442">
        <v>0</v>
      </c>
      <c r="AH442" t="str">
        <f>""</f>
        <v/>
      </c>
      <c r="AI442">
        <v>0</v>
      </c>
      <c r="AJ442" t="str">
        <f>""</f>
        <v/>
      </c>
      <c r="AK442">
        <v>0</v>
      </c>
      <c r="AL442" t="str">
        <f>""</f>
        <v/>
      </c>
      <c r="AM442">
        <v>0</v>
      </c>
      <c r="AN442" t="str">
        <f>""</f>
        <v/>
      </c>
      <c r="AO442">
        <v>0</v>
      </c>
      <c r="AP442" t="str">
        <f>""</f>
        <v/>
      </c>
      <c r="AQ442">
        <v>0</v>
      </c>
      <c r="AR442" t="str">
        <f>""</f>
        <v/>
      </c>
      <c r="AS442" t="s">
        <v>56</v>
      </c>
      <c r="AT442" t="s">
        <v>57</v>
      </c>
      <c r="AU442">
        <v>0</v>
      </c>
      <c r="AV442" t="str">
        <f>""</f>
        <v/>
      </c>
      <c r="AW442">
        <v>2016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</row>
    <row r="443" spans="1:55" x14ac:dyDescent="0.2">
      <c r="A443">
        <v>1813202750</v>
      </c>
      <c r="B443" t="s">
        <v>509</v>
      </c>
      <c r="C443" s="2">
        <v>4998</v>
      </c>
      <c r="D443">
        <v>0</v>
      </c>
      <c r="E443">
        <v>0</v>
      </c>
      <c r="F443">
        <v>0</v>
      </c>
      <c r="G443" s="1">
        <v>4998</v>
      </c>
      <c r="H443">
        <v>0</v>
      </c>
      <c r="I443" s="2">
        <v>30000</v>
      </c>
      <c r="J443" s="4">
        <f>COUNTIF(גיליון2!A:A,'2016'!A443)</f>
        <v>1</v>
      </c>
      <c r="K443">
        <v>0</v>
      </c>
      <c r="L443">
        <v>0</v>
      </c>
      <c r="M443">
        <v>0</v>
      </c>
      <c r="N443" s="1">
        <v>30000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 t="str">
        <f>""</f>
        <v/>
      </c>
      <c r="Y443">
        <v>0</v>
      </c>
      <c r="Z443" t="str">
        <f>""</f>
        <v/>
      </c>
      <c r="AA443">
        <v>0</v>
      </c>
      <c r="AB443" t="str">
        <f>""</f>
        <v/>
      </c>
      <c r="AC443">
        <v>0</v>
      </c>
      <c r="AD443" t="str">
        <f>""</f>
        <v/>
      </c>
      <c r="AE443">
        <v>0</v>
      </c>
      <c r="AF443" t="str">
        <f>""</f>
        <v/>
      </c>
      <c r="AG443">
        <v>0</v>
      </c>
      <c r="AH443" t="str">
        <f>""</f>
        <v/>
      </c>
      <c r="AI443">
        <v>0</v>
      </c>
      <c r="AJ443" t="str">
        <f>""</f>
        <v/>
      </c>
      <c r="AK443">
        <v>0</v>
      </c>
      <c r="AL443" t="str">
        <f>""</f>
        <v/>
      </c>
      <c r="AM443">
        <v>0</v>
      </c>
      <c r="AN443" t="str">
        <f>""</f>
        <v/>
      </c>
      <c r="AO443">
        <v>0</v>
      </c>
      <c r="AP443" t="str">
        <f>""</f>
        <v/>
      </c>
      <c r="AQ443">
        <v>0</v>
      </c>
      <c r="AR443" t="str">
        <f>""</f>
        <v/>
      </c>
      <c r="AS443" t="s">
        <v>56</v>
      </c>
      <c r="AT443" t="s">
        <v>57</v>
      </c>
      <c r="AU443">
        <v>0</v>
      </c>
      <c r="AV443" t="str">
        <f>""</f>
        <v/>
      </c>
      <c r="AW443">
        <v>2016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</row>
    <row r="444" spans="1:55" x14ac:dyDescent="0.2">
      <c r="A444">
        <v>1813202850</v>
      </c>
      <c r="B444" t="s">
        <v>510</v>
      </c>
      <c r="C444" s="2">
        <v>49646</v>
      </c>
      <c r="D444" s="1">
        <v>24842</v>
      </c>
      <c r="E444">
        <v>0</v>
      </c>
      <c r="F444" s="1">
        <v>24842</v>
      </c>
      <c r="G444" s="1">
        <v>24804</v>
      </c>
      <c r="H444">
        <v>50.03</v>
      </c>
      <c r="I444" s="2">
        <v>298000</v>
      </c>
      <c r="J444" s="4">
        <f>COUNTIF(גיליון2!A:A,'2016'!A444)</f>
        <v>1</v>
      </c>
      <c r="K444" s="1">
        <v>24842</v>
      </c>
      <c r="L444">
        <v>0</v>
      </c>
      <c r="M444" s="1">
        <v>24842</v>
      </c>
      <c r="N444" s="1">
        <v>273158</v>
      </c>
      <c r="O444">
        <v>8.33</v>
      </c>
      <c r="P444">
        <v>0</v>
      </c>
      <c r="Q444">
        <v>0</v>
      </c>
      <c r="R444">
        <v>0</v>
      </c>
      <c r="S444">
        <v>0</v>
      </c>
      <c r="T444" s="1">
        <v>-24842</v>
      </c>
      <c r="U444">
        <v>0</v>
      </c>
      <c r="V444" s="1">
        <v>-24842</v>
      </c>
      <c r="W444">
        <v>0</v>
      </c>
      <c r="X444" t="str">
        <f>""</f>
        <v/>
      </c>
      <c r="Y444">
        <v>0</v>
      </c>
      <c r="Z444" t="str">
        <f>""</f>
        <v/>
      </c>
      <c r="AA444">
        <v>0</v>
      </c>
      <c r="AB444" t="str">
        <f>""</f>
        <v/>
      </c>
      <c r="AC444">
        <v>0</v>
      </c>
      <c r="AD444" t="str">
        <f>""</f>
        <v/>
      </c>
      <c r="AE444">
        <v>0</v>
      </c>
      <c r="AF444" t="str">
        <f>""</f>
        <v/>
      </c>
      <c r="AG444">
        <v>0</v>
      </c>
      <c r="AH444" t="str">
        <f>""</f>
        <v/>
      </c>
      <c r="AI444">
        <v>0</v>
      </c>
      <c r="AJ444" t="str">
        <f>""</f>
        <v/>
      </c>
      <c r="AK444">
        <v>0</v>
      </c>
      <c r="AL444" t="str">
        <f>""</f>
        <v/>
      </c>
      <c r="AM444">
        <v>0</v>
      </c>
      <c r="AN444" t="str">
        <f>""</f>
        <v/>
      </c>
      <c r="AO444">
        <v>0</v>
      </c>
      <c r="AP444" t="str">
        <f>""</f>
        <v/>
      </c>
      <c r="AQ444">
        <v>0</v>
      </c>
      <c r="AR444" t="str">
        <f>""</f>
        <v/>
      </c>
      <c r="AS444" t="s">
        <v>56</v>
      </c>
      <c r="AT444" t="s">
        <v>57</v>
      </c>
      <c r="AU444">
        <v>0</v>
      </c>
      <c r="AV444" t="str">
        <f>""</f>
        <v/>
      </c>
      <c r="AW444">
        <v>2016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</row>
    <row r="445" spans="1:55" x14ac:dyDescent="0.2">
      <c r="A445">
        <v>1813203110</v>
      </c>
      <c r="B445" t="s">
        <v>511</v>
      </c>
      <c r="C445" s="2">
        <v>104958</v>
      </c>
      <c r="D445" s="1">
        <v>48566.42</v>
      </c>
      <c r="E445">
        <v>0</v>
      </c>
      <c r="F445" s="1">
        <v>48566.42</v>
      </c>
      <c r="G445" s="1">
        <v>56391.58</v>
      </c>
      <c r="H445">
        <v>46.27</v>
      </c>
      <c r="I445" s="2">
        <v>630000</v>
      </c>
      <c r="J445" s="4">
        <f>COUNTIF(גיליון2!A:A,'2016'!A445)</f>
        <v>1</v>
      </c>
      <c r="K445" s="1">
        <v>48566.42</v>
      </c>
      <c r="L445">
        <v>0</v>
      </c>
      <c r="M445" s="1">
        <v>48566.42</v>
      </c>
      <c r="N445" s="1">
        <v>581433.57999999996</v>
      </c>
      <c r="O445">
        <v>7.7</v>
      </c>
      <c r="P445">
        <v>0</v>
      </c>
      <c r="Q445">
        <v>0</v>
      </c>
      <c r="R445">
        <v>0</v>
      </c>
      <c r="S445">
        <v>0</v>
      </c>
      <c r="T445" s="1">
        <v>-48566.42</v>
      </c>
      <c r="U445">
        <v>0</v>
      </c>
      <c r="V445" s="1">
        <v>-48566.42</v>
      </c>
      <c r="W445">
        <v>0</v>
      </c>
      <c r="X445" t="str">
        <f>""</f>
        <v/>
      </c>
      <c r="Y445">
        <v>0</v>
      </c>
      <c r="Z445" t="str">
        <f>""</f>
        <v/>
      </c>
      <c r="AA445">
        <v>0</v>
      </c>
      <c r="AB445" t="str">
        <f>""</f>
        <v/>
      </c>
      <c r="AC445">
        <v>0</v>
      </c>
      <c r="AD445" t="str">
        <f>""</f>
        <v/>
      </c>
      <c r="AE445">
        <v>0</v>
      </c>
      <c r="AF445" t="str">
        <f>""</f>
        <v/>
      </c>
      <c r="AG445">
        <v>0</v>
      </c>
      <c r="AH445" t="str">
        <f>""</f>
        <v/>
      </c>
      <c r="AI445">
        <v>0</v>
      </c>
      <c r="AJ445" t="str">
        <f>""</f>
        <v/>
      </c>
      <c r="AK445">
        <v>0</v>
      </c>
      <c r="AL445" t="str">
        <f>""</f>
        <v/>
      </c>
      <c r="AM445">
        <v>0</v>
      </c>
      <c r="AN445" t="str">
        <f>""</f>
        <v/>
      </c>
      <c r="AO445">
        <v>0</v>
      </c>
      <c r="AP445" t="str">
        <f>""</f>
        <v/>
      </c>
      <c r="AQ445">
        <v>0</v>
      </c>
      <c r="AR445" t="str">
        <f>""</f>
        <v/>
      </c>
      <c r="AS445" t="s">
        <v>56</v>
      </c>
      <c r="AT445" t="s">
        <v>57</v>
      </c>
      <c r="AU445">
        <v>0</v>
      </c>
      <c r="AV445" t="str">
        <f>""</f>
        <v/>
      </c>
      <c r="AW445">
        <v>2016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</row>
    <row r="446" spans="1:55" x14ac:dyDescent="0.2">
      <c r="A446">
        <v>1813203750</v>
      </c>
      <c r="B446" t="s">
        <v>512</v>
      </c>
      <c r="C446" s="2">
        <v>5498</v>
      </c>
      <c r="D446">
        <v>0</v>
      </c>
      <c r="E446">
        <v>0</v>
      </c>
      <c r="F446">
        <v>0</v>
      </c>
      <c r="G446" s="1">
        <v>5498</v>
      </c>
      <c r="H446">
        <v>0</v>
      </c>
      <c r="I446" s="2">
        <v>33000</v>
      </c>
      <c r="J446" s="4">
        <f>COUNTIF(גיליון2!A:A,'2016'!A446)</f>
        <v>1</v>
      </c>
      <c r="K446">
        <v>0</v>
      </c>
      <c r="L446">
        <v>0</v>
      </c>
      <c r="M446">
        <v>0</v>
      </c>
      <c r="N446" s="1">
        <v>33000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 t="str">
        <f>""</f>
        <v/>
      </c>
      <c r="Y446">
        <v>0</v>
      </c>
      <c r="Z446" t="str">
        <f>""</f>
        <v/>
      </c>
      <c r="AA446">
        <v>0</v>
      </c>
      <c r="AB446" t="str">
        <f>""</f>
        <v/>
      </c>
      <c r="AC446">
        <v>0</v>
      </c>
      <c r="AD446" t="str">
        <f>""</f>
        <v/>
      </c>
      <c r="AE446">
        <v>0</v>
      </c>
      <c r="AF446" t="str">
        <f>""</f>
        <v/>
      </c>
      <c r="AG446">
        <v>0</v>
      </c>
      <c r="AH446" t="str">
        <f>""</f>
        <v/>
      </c>
      <c r="AI446">
        <v>0</v>
      </c>
      <c r="AJ446" t="str">
        <f>""</f>
        <v/>
      </c>
      <c r="AK446">
        <v>0</v>
      </c>
      <c r="AL446" t="str">
        <f>""</f>
        <v/>
      </c>
      <c r="AM446">
        <v>0</v>
      </c>
      <c r="AN446" t="str">
        <f>""</f>
        <v/>
      </c>
      <c r="AO446">
        <v>0</v>
      </c>
      <c r="AP446" t="str">
        <f>""</f>
        <v/>
      </c>
      <c r="AQ446">
        <v>0</v>
      </c>
      <c r="AR446" t="str">
        <f>""</f>
        <v/>
      </c>
      <c r="AS446" t="s">
        <v>56</v>
      </c>
      <c r="AT446" t="s">
        <v>57</v>
      </c>
      <c r="AU446">
        <v>0</v>
      </c>
      <c r="AV446" t="str">
        <f>""</f>
        <v/>
      </c>
      <c r="AW446">
        <v>2016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</row>
    <row r="447" spans="1:55" x14ac:dyDescent="0.2">
      <c r="A447">
        <v>1813203850</v>
      </c>
      <c r="B447" t="s">
        <v>513</v>
      </c>
      <c r="C447" s="2">
        <v>67640</v>
      </c>
      <c r="D447" s="1">
        <v>33872</v>
      </c>
      <c r="E447">
        <v>0</v>
      </c>
      <c r="F447" s="1">
        <v>33872</v>
      </c>
      <c r="G447" s="1">
        <v>33768</v>
      </c>
      <c r="H447">
        <v>50.07</v>
      </c>
      <c r="I447" s="2">
        <v>406000</v>
      </c>
      <c r="J447" s="4">
        <f>COUNTIF(גיליון2!A:A,'2016'!A447)</f>
        <v>1</v>
      </c>
      <c r="K447" s="1">
        <v>33872</v>
      </c>
      <c r="L447">
        <v>0</v>
      </c>
      <c r="M447" s="1">
        <v>33872</v>
      </c>
      <c r="N447" s="1">
        <v>372128</v>
      </c>
      <c r="O447">
        <v>8.34</v>
      </c>
      <c r="P447">
        <v>0</v>
      </c>
      <c r="Q447">
        <v>0</v>
      </c>
      <c r="R447">
        <v>0</v>
      </c>
      <c r="S447">
        <v>0</v>
      </c>
      <c r="T447" s="1">
        <v>-33872</v>
      </c>
      <c r="U447">
        <v>0</v>
      </c>
      <c r="V447" s="1">
        <v>-33872</v>
      </c>
      <c r="W447">
        <v>0</v>
      </c>
      <c r="X447" t="str">
        <f>""</f>
        <v/>
      </c>
      <c r="Y447">
        <v>0</v>
      </c>
      <c r="Z447" t="str">
        <f>""</f>
        <v/>
      </c>
      <c r="AA447">
        <v>0</v>
      </c>
      <c r="AB447" t="str">
        <f>""</f>
        <v/>
      </c>
      <c r="AC447">
        <v>0</v>
      </c>
      <c r="AD447" t="str">
        <f>""</f>
        <v/>
      </c>
      <c r="AE447">
        <v>0</v>
      </c>
      <c r="AF447" t="str">
        <f>""</f>
        <v/>
      </c>
      <c r="AG447">
        <v>0</v>
      </c>
      <c r="AH447" t="str">
        <f>""</f>
        <v/>
      </c>
      <c r="AI447">
        <v>0</v>
      </c>
      <c r="AJ447" t="str">
        <f>""</f>
        <v/>
      </c>
      <c r="AK447">
        <v>0</v>
      </c>
      <c r="AL447" t="str">
        <f>""</f>
        <v/>
      </c>
      <c r="AM447">
        <v>0</v>
      </c>
      <c r="AN447" t="str">
        <f>""</f>
        <v/>
      </c>
      <c r="AO447">
        <v>0</v>
      </c>
      <c r="AP447" t="str">
        <f>""</f>
        <v/>
      </c>
      <c r="AQ447">
        <v>0</v>
      </c>
      <c r="AR447" t="str">
        <f>""</f>
        <v/>
      </c>
      <c r="AS447" t="s">
        <v>56</v>
      </c>
      <c r="AT447" t="s">
        <v>57</v>
      </c>
      <c r="AU447">
        <v>0</v>
      </c>
      <c r="AV447" t="str">
        <f>""</f>
        <v/>
      </c>
      <c r="AW447">
        <v>2016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</row>
    <row r="448" spans="1:55" x14ac:dyDescent="0.2">
      <c r="A448">
        <v>1813204110</v>
      </c>
      <c r="B448" t="s">
        <v>514</v>
      </c>
      <c r="C448" s="2">
        <v>78968</v>
      </c>
      <c r="D448" s="1">
        <v>35040.239999999998</v>
      </c>
      <c r="E448">
        <v>0</v>
      </c>
      <c r="F448" s="1">
        <v>35040.239999999998</v>
      </c>
      <c r="G448" s="1">
        <v>43927.76</v>
      </c>
      <c r="H448">
        <v>44.37</v>
      </c>
      <c r="I448" s="2">
        <v>474000</v>
      </c>
      <c r="J448" s="4">
        <f>COUNTIF(גיליון2!A:A,'2016'!A448)</f>
        <v>1</v>
      </c>
      <c r="K448" s="1">
        <v>35040.239999999998</v>
      </c>
      <c r="L448">
        <v>0</v>
      </c>
      <c r="M448" s="1">
        <v>35040.239999999998</v>
      </c>
      <c r="N448" s="1">
        <v>438959.76</v>
      </c>
      <c r="O448">
        <v>7.39</v>
      </c>
      <c r="P448">
        <v>0</v>
      </c>
      <c r="Q448">
        <v>0</v>
      </c>
      <c r="R448">
        <v>0</v>
      </c>
      <c r="S448">
        <v>0</v>
      </c>
      <c r="T448" s="1">
        <v>-35040.239999999998</v>
      </c>
      <c r="U448">
        <v>0</v>
      </c>
      <c r="V448" s="1">
        <v>-35040.239999999998</v>
      </c>
      <c r="W448">
        <v>0</v>
      </c>
      <c r="X448" t="str">
        <f>""</f>
        <v/>
      </c>
      <c r="Y448">
        <v>0</v>
      </c>
      <c r="Z448" t="str">
        <f>""</f>
        <v/>
      </c>
      <c r="AA448">
        <v>0</v>
      </c>
      <c r="AB448" t="str">
        <f>""</f>
        <v/>
      </c>
      <c r="AC448">
        <v>0</v>
      </c>
      <c r="AD448" t="str">
        <f>""</f>
        <v/>
      </c>
      <c r="AE448">
        <v>0</v>
      </c>
      <c r="AF448" t="str">
        <f>""</f>
        <v/>
      </c>
      <c r="AG448">
        <v>0</v>
      </c>
      <c r="AH448" t="str">
        <f>""</f>
        <v/>
      </c>
      <c r="AI448">
        <v>0</v>
      </c>
      <c r="AJ448" t="str">
        <f>""</f>
        <v/>
      </c>
      <c r="AK448">
        <v>0</v>
      </c>
      <c r="AL448" t="str">
        <f>""</f>
        <v/>
      </c>
      <c r="AM448">
        <v>0</v>
      </c>
      <c r="AN448" t="str">
        <f>""</f>
        <v/>
      </c>
      <c r="AO448">
        <v>0</v>
      </c>
      <c r="AP448" t="str">
        <f>""</f>
        <v/>
      </c>
      <c r="AQ448">
        <v>0</v>
      </c>
      <c r="AR448" t="str">
        <f>""</f>
        <v/>
      </c>
      <c r="AS448" t="s">
        <v>56</v>
      </c>
      <c r="AT448" t="s">
        <v>57</v>
      </c>
      <c r="AU448">
        <v>0</v>
      </c>
      <c r="AV448" t="str">
        <f>""</f>
        <v/>
      </c>
      <c r="AW448">
        <v>2016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</row>
    <row r="449" spans="1:55" x14ac:dyDescent="0.2">
      <c r="A449">
        <v>1813204750</v>
      </c>
      <c r="B449" t="s">
        <v>515</v>
      </c>
      <c r="C449" s="2">
        <v>3666</v>
      </c>
      <c r="D449">
        <v>0</v>
      </c>
      <c r="E449">
        <v>0</v>
      </c>
      <c r="F449">
        <v>0</v>
      </c>
      <c r="G449" s="1">
        <v>3666</v>
      </c>
      <c r="H449">
        <v>0</v>
      </c>
      <c r="I449" s="2">
        <v>22000</v>
      </c>
      <c r="J449" s="4">
        <f>COUNTIF(גיליון2!A:A,'2016'!A449)</f>
        <v>1</v>
      </c>
      <c r="K449">
        <v>0</v>
      </c>
      <c r="L449">
        <v>0</v>
      </c>
      <c r="M449">
        <v>0</v>
      </c>
      <c r="N449" s="1">
        <v>22000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t="str">
        <f>""</f>
        <v/>
      </c>
      <c r="Y449">
        <v>0</v>
      </c>
      <c r="Z449" t="str">
        <f>""</f>
        <v/>
      </c>
      <c r="AA449">
        <v>0</v>
      </c>
      <c r="AB449" t="str">
        <f>""</f>
        <v/>
      </c>
      <c r="AC449">
        <v>0</v>
      </c>
      <c r="AD449" t="str">
        <f>""</f>
        <v/>
      </c>
      <c r="AE449">
        <v>0</v>
      </c>
      <c r="AF449" t="str">
        <f>""</f>
        <v/>
      </c>
      <c r="AG449">
        <v>0</v>
      </c>
      <c r="AH449" t="str">
        <f>""</f>
        <v/>
      </c>
      <c r="AI449">
        <v>0</v>
      </c>
      <c r="AJ449" t="str">
        <f>""</f>
        <v/>
      </c>
      <c r="AK449">
        <v>0</v>
      </c>
      <c r="AL449" t="str">
        <f>""</f>
        <v/>
      </c>
      <c r="AM449">
        <v>0</v>
      </c>
      <c r="AN449" t="str">
        <f>""</f>
        <v/>
      </c>
      <c r="AO449">
        <v>0</v>
      </c>
      <c r="AP449" t="str">
        <f>""</f>
        <v/>
      </c>
      <c r="AQ449">
        <v>0</v>
      </c>
      <c r="AR449" t="str">
        <f>""</f>
        <v/>
      </c>
      <c r="AS449" t="s">
        <v>56</v>
      </c>
      <c r="AT449" t="s">
        <v>57</v>
      </c>
      <c r="AU449">
        <v>0</v>
      </c>
      <c r="AV449" t="str">
        <f>""</f>
        <v/>
      </c>
      <c r="AW449">
        <v>2016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</row>
    <row r="450" spans="1:55" x14ac:dyDescent="0.2">
      <c r="A450">
        <v>1813204850</v>
      </c>
      <c r="B450" t="s">
        <v>516</v>
      </c>
      <c r="C450" s="2">
        <v>44150</v>
      </c>
      <c r="D450" s="1">
        <v>22103</v>
      </c>
      <c r="E450">
        <v>0</v>
      </c>
      <c r="F450" s="1">
        <v>22103</v>
      </c>
      <c r="G450" s="1">
        <v>22047</v>
      </c>
      <c r="H450">
        <v>50.06</v>
      </c>
      <c r="I450" s="2">
        <v>265000</v>
      </c>
      <c r="J450" s="4">
        <f>COUNTIF(גיליון2!A:A,'2016'!A450)</f>
        <v>1</v>
      </c>
      <c r="K450" s="1">
        <v>22103</v>
      </c>
      <c r="L450">
        <v>0</v>
      </c>
      <c r="M450" s="1">
        <v>22103</v>
      </c>
      <c r="N450" s="1">
        <v>242897</v>
      </c>
      <c r="O450">
        <v>8.34</v>
      </c>
      <c r="P450">
        <v>0</v>
      </c>
      <c r="Q450">
        <v>0</v>
      </c>
      <c r="R450">
        <v>0</v>
      </c>
      <c r="S450">
        <v>0</v>
      </c>
      <c r="T450" s="1">
        <v>-22103</v>
      </c>
      <c r="U450">
        <v>0</v>
      </c>
      <c r="V450" s="1">
        <v>-22103</v>
      </c>
      <c r="W450">
        <v>0</v>
      </c>
      <c r="X450" t="str">
        <f>""</f>
        <v/>
      </c>
      <c r="Y450">
        <v>0</v>
      </c>
      <c r="Z450" t="str">
        <f>""</f>
        <v/>
      </c>
      <c r="AA450">
        <v>0</v>
      </c>
      <c r="AB450" t="str">
        <f>""</f>
        <v/>
      </c>
      <c r="AC450">
        <v>0</v>
      </c>
      <c r="AD450" t="str">
        <f>""</f>
        <v/>
      </c>
      <c r="AE450">
        <v>0</v>
      </c>
      <c r="AF450" t="str">
        <f>""</f>
        <v/>
      </c>
      <c r="AG450">
        <v>0</v>
      </c>
      <c r="AH450" t="str">
        <f>""</f>
        <v/>
      </c>
      <c r="AI450">
        <v>0</v>
      </c>
      <c r="AJ450" t="str">
        <f>""</f>
        <v/>
      </c>
      <c r="AK450">
        <v>0</v>
      </c>
      <c r="AL450" t="str">
        <f>""</f>
        <v/>
      </c>
      <c r="AM450">
        <v>0</v>
      </c>
      <c r="AN450" t="str">
        <f>""</f>
        <v/>
      </c>
      <c r="AO450">
        <v>0</v>
      </c>
      <c r="AP450" t="str">
        <f>""</f>
        <v/>
      </c>
      <c r="AQ450">
        <v>0</v>
      </c>
      <c r="AR450" t="str">
        <f>""</f>
        <v/>
      </c>
      <c r="AS450" t="s">
        <v>56</v>
      </c>
      <c r="AT450" t="s">
        <v>57</v>
      </c>
      <c r="AU450">
        <v>0</v>
      </c>
      <c r="AV450" t="str">
        <f>""</f>
        <v/>
      </c>
      <c r="AW450">
        <v>2016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</row>
    <row r="451" spans="1:55" x14ac:dyDescent="0.2">
      <c r="A451">
        <v>1813205110</v>
      </c>
      <c r="B451" t="s">
        <v>517</v>
      </c>
      <c r="C451" s="2">
        <v>105958</v>
      </c>
      <c r="D451" s="1">
        <v>49141.59</v>
      </c>
      <c r="E451">
        <v>0</v>
      </c>
      <c r="F451" s="1">
        <v>49141.59</v>
      </c>
      <c r="G451" s="1">
        <v>56816.41</v>
      </c>
      <c r="H451">
        <v>46.37</v>
      </c>
      <c r="I451" s="2">
        <v>636000</v>
      </c>
      <c r="J451" s="4">
        <f>COUNTIF(גיליון2!A:A,'2016'!A451)</f>
        <v>1</v>
      </c>
      <c r="K451" s="1">
        <v>49141.59</v>
      </c>
      <c r="L451">
        <v>0</v>
      </c>
      <c r="M451" s="1">
        <v>49141.59</v>
      </c>
      <c r="N451" s="1">
        <v>586858.41</v>
      </c>
      <c r="O451">
        <v>7.72</v>
      </c>
      <c r="P451">
        <v>0</v>
      </c>
      <c r="Q451">
        <v>0</v>
      </c>
      <c r="R451">
        <v>0</v>
      </c>
      <c r="S451">
        <v>0</v>
      </c>
      <c r="T451" s="1">
        <v>-49141.59</v>
      </c>
      <c r="U451">
        <v>0</v>
      </c>
      <c r="V451" s="1">
        <v>-49141.59</v>
      </c>
      <c r="W451">
        <v>0</v>
      </c>
      <c r="X451" t="str">
        <f>""</f>
        <v/>
      </c>
      <c r="Y451">
        <v>0</v>
      </c>
      <c r="Z451" t="str">
        <f>""</f>
        <v/>
      </c>
      <c r="AA451">
        <v>0</v>
      </c>
      <c r="AB451" t="str">
        <f>""</f>
        <v/>
      </c>
      <c r="AC451">
        <v>0</v>
      </c>
      <c r="AD451" t="str">
        <f>""</f>
        <v/>
      </c>
      <c r="AE451">
        <v>0</v>
      </c>
      <c r="AF451" t="str">
        <f>""</f>
        <v/>
      </c>
      <c r="AG451">
        <v>0</v>
      </c>
      <c r="AH451" t="str">
        <f>""</f>
        <v/>
      </c>
      <c r="AI451">
        <v>0</v>
      </c>
      <c r="AJ451" t="str">
        <f>""</f>
        <v/>
      </c>
      <c r="AK451">
        <v>0</v>
      </c>
      <c r="AL451" t="str">
        <f>""</f>
        <v/>
      </c>
      <c r="AM451">
        <v>0</v>
      </c>
      <c r="AN451" t="str">
        <f>""</f>
        <v/>
      </c>
      <c r="AO451">
        <v>0</v>
      </c>
      <c r="AP451" t="str">
        <f>""</f>
        <v/>
      </c>
      <c r="AQ451">
        <v>0</v>
      </c>
      <c r="AR451" t="str">
        <f>""</f>
        <v/>
      </c>
      <c r="AS451" t="s">
        <v>56</v>
      </c>
      <c r="AT451" t="s">
        <v>57</v>
      </c>
      <c r="AU451">
        <v>0</v>
      </c>
      <c r="AV451" t="str">
        <f>""</f>
        <v/>
      </c>
      <c r="AW451">
        <v>2016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</row>
    <row r="452" spans="1:55" x14ac:dyDescent="0.2">
      <c r="A452">
        <v>1813205750</v>
      </c>
      <c r="B452" t="s">
        <v>518</v>
      </c>
      <c r="C452" s="2">
        <v>3666</v>
      </c>
      <c r="D452">
        <v>0</v>
      </c>
      <c r="E452">
        <v>0</v>
      </c>
      <c r="F452">
        <v>0</v>
      </c>
      <c r="G452" s="1">
        <v>3666</v>
      </c>
      <c r="H452">
        <v>0</v>
      </c>
      <c r="I452" s="2">
        <v>22000</v>
      </c>
      <c r="J452" s="4">
        <f>COUNTIF(גיליון2!A:A,'2016'!A452)</f>
        <v>1</v>
      </c>
      <c r="K452">
        <v>0</v>
      </c>
      <c r="L452">
        <v>0</v>
      </c>
      <c r="M452">
        <v>0</v>
      </c>
      <c r="N452" s="1">
        <v>22000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 t="str">
        <f>""</f>
        <v/>
      </c>
      <c r="Y452">
        <v>0</v>
      </c>
      <c r="Z452" t="str">
        <f>""</f>
        <v/>
      </c>
      <c r="AA452">
        <v>0</v>
      </c>
      <c r="AB452" t="str">
        <f>""</f>
        <v/>
      </c>
      <c r="AC452">
        <v>0</v>
      </c>
      <c r="AD452" t="str">
        <f>""</f>
        <v/>
      </c>
      <c r="AE452">
        <v>0</v>
      </c>
      <c r="AF452" t="str">
        <f>""</f>
        <v/>
      </c>
      <c r="AG452">
        <v>0</v>
      </c>
      <c r="AH452" t="str">
        <f>""</f>
        <v/>
      </c>
      <c r="AI452">
        <v>0</v>
      </c>
      <c r="AJ452" t="str">
        <f>""</f>
        <v/>
      </c>
      <c r="AK452">
        <v>0</v>
      </c>
      <c r="AL452" t="str">
        <f>""</f>
        <v/>
      </c>
      <c r="AM452">
        <v>0</v>
      </c>
      <c r="AN452" t="str">
        <f>""</f>
        <v/>
      </c>
      <c r="AO452">
        <v>0</v>
      </c>
      <c r="AP452" t="str">
        <f>""</f>
        <v/>
      </c>
      <c r="AQ452">
        <v>0</v>
      </c>
      <c r="AR452" t="str">
        <f>""</f>
        <v/>
      </c>
      <c r="AS452" t="s">
        <v>56</v>
      </c>
      <c r="AT452" t="s">
        <v>57</v>
      </c>
      <c r="AU452">
        <v>0</v>
      </c>
      <c r="AV452" t="str">
        <f>""</f>
        <v/>
      </c>
      <c r="AW452">
        <v>2016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</row>
    <row r="453" spans="1:55" x14ac:dyDescent="0.2">
      <c r="A453">
        <v>1813205850</v>
      </c>
      <c r="B453" t="s">
        <v>519</v>
      </c>
      <c r="C453" s="2">
        <v>45816</v>
      </c>
      <c r="D453" s="1">
        <v>22931</v>
      </c>
      <c r="E453">
        <v>0</v>
      </c>
      <c r="F453" s="1">
        <v>22931</v>
      </c>
      <c r="G453" s="1">
        <v>22885</v>
      </c>
      <c r="H453">
        <v>50.05</v>
      </c>
      <c r="I453" s="2">
        <v>275000</v>
      </c>
      <c r="J453" s="4">
        <f>COUNTIF(גיליון2!A:A,'2016'!A453)</f>
        <v>1</v>
      </c>
      <c r="K453" s="1">
        <v>22931</v>
      </c>
      <c r="L453">
        <v>0</v>
      </c>
      <c r="M453" s="1">
        <v>22931</v>
      </c>
      <c r="N453" s="1">
        <v>252069</v>
      </c>
      <c r="O453">
        <v>8.33</v>
      </c>
      <c r="P453">
        <v>0</v>
      </c>
      <c r="Q453">
        <v>0</v>
      </c>
      <c r="R453">
        <v>0</v>
      </c>
      <c r="S453">
        <v>0</v>
      </c>
      <c r="T453" s="1">
        <v>-22931</v>
      </c>
      <c r="U453">
        <v>0</v>
      </c>
      <c r="V453" s="1">
        <v>-22931</v>
      </c>
      <c r="W453">
        <v>0</v>
      </c>
      <c r="X453" t="str">
        <f>""</f>
        <v/>
      </c>
      <c r="Y453">
        <v>0</v>
      </c>
      <c r="Z453" t="str">
        <f>""</f>
        <v/>
      </c>
      <c r="AA453">
        <v>0</v>
      </c>
      <c r="AB453" t="str">
        <f>""</f>
        <v/>
      </c>
      <c r="AC453">
        <v>0</v>
      </c>
      <c r="AD453" t="str">
        <f>""</f>
        <v/>
      </c>
      <c r="AE453">
        <v>0</v>
      </c>
      <c r="AF453" t="str">
        <f>""</f>
        <v/>
      </c>
      <c r="AG453">
        <v>0</v>
      </c>
      <c r="AH453" t="str">
        <f>""</f>
        <v/>
      </c>
      <c r="AI453">
        <v>0</v>
      </c>
      <c r="AJ453" t="str">
        <f>""</f>
        <v/>
      </c>
      <c r="AK453">
        <v>0</v>
      </c>
      <c r="AL453" t="str">
        <f>""</f>
        <v/>
      </c>
      <c r="AM453">
        <v>0</v>
      </c>
      <c r="AN453" t="str">
        <f>""</f>
        <v/>
      </c>
      <c r="AO453">
        <v>0</v>
      </c>
      <c r="AP453" t="str">
        <f>""</f>
        <v/>
      </c>
      <c r="AQ453">
        <v>0</v>
      </c>
      <c r="AR453" t="str">
        <f>""</f>
        <v/>
      </c>
      <c r="AS453" t="s">
        <v>56</v>
      </c>
      <c r="AT453" t="s">
        <v>57</v>
      </c>
      <c r="AU453">
        <v>0</v>
      </c>
      <c r="AV453" t="str">
        <f>""</f>
        <v/>
      </c>
      <c r="AW453">
        <v>2016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</row>
    <row r="454" spans="1:55" x14ac:dyDescent="0.2">
      <c r="A454">
        <v>1813206110</v>
      </c>
      <c r="B454" t="s">
        <v>520</v>
      </c>
      <c r="C454" s="2">
        <v>73804</v>
      </c>
      <c r="D454" s="1">
        <v>35796.42</v>
      </c>
      <c r="E454">
        <v>0</v>
      </c>
      <c r="F454" s="1">
        <v>35796.42</v>
      </c>
      <c r="G454" s="1">
        <v>38007.58</v>
      </c>
      <c r="H454">
        <v>48.5</v>
      </c>
      <c r="I454" s="2">
        <v>443000</v>
      </c>
      <c r="J454" s="4">
        <f>COUNTIF(גיליון2!A:A,'2016'!A454)</f>
        <v>1</v>
      </c>
      <c r="K454" s="1">
        <v>35796.42</v>
      </c>
      <c r="L454">
        <v>0</v>
      </c>
      <c r="M454" s="1">
        <v>35796.42</v>
      </c>
      <c r="N454" s="1">
        <v>407203.58</v>
      </c>
      <c r="O454">
        <v>8.08</v>
      </c>
      <c r="P454">
        <v>0</v>
      </c>
      <c r="Q454">
        <v>0</v>
      </c>
      <c r="R454">
        <v>0</v>
      </c>
      <c r="S454">
        <v>0</v>
      </c>
      <c r="T454" s="1">
        <v>-35796.42</v>
      </c>
      <c r="U454">
        <v>0</v>
      </c>
      <c r="V454" s="1">
        <v>-35796.42</v>
      </c>
      <c r="W454">
        <v>0</v>
      </c>
      <c r="X454" t="str">
        <f>""</f>
        <v/>
      </c>
      <c r="Y454">
        <v>0</v>
      </c>
      <c r="Z454" t="str">
        <f>""</f>
        <v/>
      </c>
      <c r="AA454">
        <v>0</v>
      </c>
      <c r="AB454" t="str">
        <f>""</f>
        <v/>
      </c>
      <c r="AC454">
        <v>0</v>
      </c>
      <c r="AD454" t="str">
        <f>""</f>
        <v/>
      </c>
      <c r="AE454">
        <v>0</v>
      </c>
      <c r="AF454" t="str">
        <f>""</f>
        <v/>
      </c>
      <c r="AG454">
        <v>0</v>
      </c>
      <c r="AH454" t="str">
        <f>""</f>
        <v/>
      </c>
      <c r="AI454">
        <v>0</v>
      </c>
      <c r="AJ454" t="str">
        <f>""</f>
        <v/>
      </c>
      <c r="AK454">
        <v>0</v>
      </c>
      <c r="AL454" t="str">
        <f>""</f>
        <v/>
      </c>
      <c r="AM454">
        <v>0</v>
      </c>
      <c r="AN454" t="str">
        <f>""</f>
        <v/>
      </c>
      <c r="AO454">
        <v>0</v>
      </c>
      <c r="AP454" t="str">
        <f>""</f>
        <v/>
      </c>
      <c r="AQ454">
        <v>0</v>
      </c>
      <c r="AR454" t="str">
        <f>""</f>
        <v/>
      </c>
      <c r="AS454" t="s">
        <v>56</v>
      </c>
      <c r="AT454" t="s">
        <v>57</v>
      </c>
      <c r="AU454">
        <v>0</v>
      </c>
      <c r="AV454" t="str">
        <f>""</f>
        <v/>
      </c>
      <c r="AW454">
        <v>2016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</row>
    <row r="455" spans="1:55" x14ac:dyDescent="0.2">
      <c r="A455">
        <v>1813206750</v>
      </c>
      <c r="B455" t="s">
        <v>521</v>
      </c>
      <c r="C455" s="2">
        <v>2832</v>
      </c>
      <c r="D455">
        <v>0</v>
      </c>
      <c r="E455">
        <v>0</v>
      </c>
      <c r="F455">
        <v>0</v>
      </c>
      <c r="G455" s="1">
        <v>2832</v>
      </c>
      <c r="H455">
        <v>0</v>
      </c>
      <c r="I455" s="2">
        <v>17000</v>
      </c>
      <c r="J455" s="4">
        <f>COUNTIF(גיליון2!A:A,'2016'!A455)</f>
        <v>1</v>
      </c>
      <c r="K455">
        <v>0</v>
      </c>
      <c r="L455">
        <v>0</v>
      </c>
      <c r="M455">
        <v>0</v>
      </c>
      <c r="N455" s="1">
        <v>17000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 t="str">
        <f>""</f>
        <v/>
      </c>
      <c r="Y455">
        <v>0</v>
      </c>
      <c r="Z455" t="str">
        <f>""</f>
        <v/>
      </c>
      <c r="AA455">
        <v>0</v>
      </c>
      <c r="AB455" t="str">
        <f>""</f>
        <v/>
      </c>
      <c r="AC455">
        <v>0</v>
      </c>
      <c r="AD455" t="str">
        <f>""</f>
        <v/>
      </c>
      <c r="AE455">
        <v>0</v>
      </c>
      <c r="AF455" t="str">
        <f>""</f>
        <v/>
      </c>
      <c r="AG455">
        <v>0</v>
      </c>
      <c r="AH455" t="str">
        <f>""</f>
        <v/>
      </c>
      <c r="AI455">
        <v>0</v>
      </c>
      <c r="AJ455" t="str">
        <f>""</f>
        <v/>
      </c>
      <c r="AK455">
        <v>0</v>
      </c>
      <c r="AL455" t="str">
        <f>""</f>
        <v/>
      </c>
      <c r="AM455">
        <v>0</v>
      </c>
      <c r="AN455" t="str">
        <f>""</f>
        <v/>
      </c>
      <c r="AO455">
        <v>0</v>
      </c>
      <c r="AP455" t="str">
        <f>""</f>
        <v/>
      </c>
      <c r="AQ455">
        <v>0</v>
      </c>
      <c r="AR455" t="str">
        <f>""</f>
        <v/>
      </c>
      <c r="AS455" t="s">
        <v>56</v>
      </c>
      <c r="AT455" t="s">
        <v>57</v>
      </c>
      <c r="AU455">
        <v>0</v>
      </c>
      <c r="AV455" t="str">
        <f>""</f>
        <v/>
      </c>
      <c r="AW455">
        <v>2016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</row>
    <row r="456" spans="1:55" x14ac:dyDescent="0.2">
      <c r="A456">
        <v>1813206850</v>
      </c>
      <c r="B456" t="s">
        <v>522</v>
      </c>
      <c r="C456" s="2">
        <v>34320</v>
      </c>
      <c r="D456" s="1">
        <v>17163</v>
      </c>
      <c r="E456">
        <v>0</v>
      </c>
      <c r="F456" s="1">
        <v>17163</v>
      </c>
      <c r="G456" s="1">
        <v>17157</v>
      </c>
      <c r="H456">
        <v>50</v>
      </c>
      <c r="I456" s="2">
        <v>206000</v>
      </c>
      <c r="J456" s="4">
        <f>COUNTIF(גיליון2!A:A,'2016'!A456)</f>
        <v>1</v>
      </c>
      <c r="K456" s="1">
        <v>17163</v>
      </c>
      <c r="L456">
        <v>0</v>
      </c>
      <c r="M456" s="1">
        <v>17163</v>
      </c>
      <c r="N456" s="1">
        <v>188837</v>
      </c>
      <c r="O456">
        <v>8.33</v>
      </c>
      <c r="P456">
        <v>0</v>
      </c>
      <c r="Q456">
        <v>0</v>
      </c>
      <c r="R456">
        <v>0</v>
      </c>
      <c r="S456">
        <v>0</v>
      </c>
      <c r="T456" s="1">
        <v>-17163</v>
      </c>
      <c r="U456">
        <v>0</v>
      </c>
      <c r="V456" s="1">
        <v>-17163</v>
      </c>
      <c r="W456">
        <v>0</v>
      </c>
      <c r="X456" t="str">
        <f>""</f>
        <v/>
      </c>
      <c r="Y456">
        <v>0</v>
      </c>
      <c r="Z456" t="str">
        <f>""</f>
        <v/>
      </c>
      <c r="AA456">
        <v>0</v>
      </c>
      <c r="AB456" t="str">
        <f>""</f>
        <v/>
      </c>
      <c r="AC456">
        <v>0</v>
      </c>
      <c r="AD456" t="str">
        <f>""</f>
        <v/>
      </c>
      <c r="AE456">
        <v>0</v>
      </c>
      <c r="AF456" t="str">
        <f>""</f>
        <v/>
      </c>
      <c r="AG456">
        <v>0</v>
      </c>
      <c r="AH456" t="str">
        <f>""</f>
        <v/>
      </c>
      <c r="AI456">
        <v>0</v>
      </c>
      <c r="AJ456" t="str">
        <f>""</f>
        <v/>
      </c>
      <c r="AK456">
        <v>0</v>
      </c>
      <c r="AL456" t="str">
        <f>""</f>
        <v/>
      </c>
      <c r="AM456">
        <v>0</v>
      </c>
      <c r="AN456" t="str">
        <f>""</f>
        <v/>
      </c>
      <c r="AO456">
        <v>0</v>
      </c>
      <c r="AP456" t="str">
        <f>""</f>
        <v/>
      </c>
      <c r="AQ456">
        <v>0</v>
      </c>
      <c r="AR456" t="str">
        <f>""</f>
        <v/>
      </c>
      <c r="AS456" t="s">
        <v>56</v>
      </c>
      <c r="AT456" t="s">
        <v>57</v>
      </c>
      <c r="AU456">
        <v>0</v>
      </c>
      <c r="AV456" t="str">
        <f>""</f>
        <v/>
      </c>
      <c r="AW456">
        <v>2016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</row>
    <row r="457" spans="1:55" x14ac:dyDescent="0.2">
      <c r="A457">
        <v>1813207110</v>
      </c>
      <c r="B457" t="s">
        <v>523</v>
      </c>
      <c r="C457" s="2">
        <v>72472</v>
      </c>
      <c r="D457" s="1">
        <v>31704.31</v>
      </c>
      <c r="E457">
        <v>0</v>
      </c>
      <c r="F457" s="1">
        <v>31704.31</v>
      </c>
      <c r="G457" s="1">
        <v>40767.69</v>
      </c>
      <c r="H457">
        <v>43.74</v>
      </c>
      <c r="I457" s="2">
        <v>435000</v>
      </c>
      <c r="J457" s="4">
        <f>COUNTIF(גיליון2!A:A,'2016'!A457)</f>
        <v>1</v>
      </c>
      <c r="K457" s="1">
        <v>31704.31</v>
      </c>
      <c r="L457">
        <v>0</v>
      </c>
      <c r="M457" s="1">
        <v>31704.31</v>
      </c>
      <c r="N457" s="1">
        <v>403295.69</v>
      </c>
      <c r="O457">
        <v>7.28</v>
      </c>
      <c r="P457">
        <v>0</v>
      </c>
      <c r="Q457">
        <v>0</v>
      </c>
      <c r="R457">
        <v>0</v>
      </c>
      <c r="S457">
        <v>0</v>
      </c>
      <c r="T457" s="1">
        <v>-31704.31</v>
      </c>
      <c r="U457">
        <v>0</v>
      </c>
      <c r="V457" s="1">
        <v>-31704.31</v>
      </c>
      <c r="W457">
        <v>0</v>
      </c>
      <c r="X457" t="str">
        <f>""</f>
        <v/>
      </c>
      <c r="Y457">
        <v>0</v>
      </c>
      <c r="Z457" t="str">
        <f>""</f>
        <v/>
      </c>
      <c r="AA457">
        <v>0</v>
      </c>
      <c r="AB457" t="str">
        <f>""</f>
        <v/>
      </c>
      <c r="AC457">
        <v>0</v>
      </c>
      <c r="AD457" t="str">
        <f>""</f>
        <v/>
      </c>
      <c r="AE457">
        <v>0</v>
      </c>
      <c r="AF457" t="str">
        <f>""</f>
        <v/>
      </c>
      <c r="AG457">
        <v>0</v>
      </c>
      <c r="AH457" t="str">
        <f>""</f>
        <v/>
      </c>
      <c r="AI457">
        <v>0</v>
      </c>
      <c r="AJ457" t="str">
        <f>""</f>
        <v/>
      </c>
      <c r="AK457">
        <v>0</v>
      </c>
      <c r="AL457" t="str">
        <f>""</f>
        <v/>
      </c>
      <c r="AM457">
        <v>0</v>
      </c>
      <c r="AN457" t="str">
        <f>""</f>
        <v/>
      </c>
      <c r="AO457">
        <v>0</v>
      </c>
      <c r="AP457" t="str">
        <f>""</f>
        <v/>
      </c>
      <c r="AQ457">
        <v>0</v>
      </c>
      <c r="AR457" t="str">
        <f>""</f>
        <v/>
      </c>
      <c r="AS457" t="s">
        <v>56</v>
      </c>
      <c r="AT457" t="s">
        <v>57</v>
      </c>
      <c r="AU457">
        <v>0</v>
      </c>
      <c r="AV457" t="str">
        <f>""</f>
        <v/>
      </c>
      <c r="AW457">
        <v>2016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</row>
    <row r="458" spans="1:55" x14ac:dyDescent="0.2">
      <c r="A458">
        <v>1813207750</v>
      </c>
      <c r="B458" t="s">
        <v>524</v>
      </c>
      <c r="C458" s="2">
        <v>3666</v>
      </c>
      <c r="D458">
        <v>0</v>
      </c>
      <c r="E458">
        <v>0</v>
      </c>
      <c r="F458">
        <v>0</v>
      </c>
      <c r="G458" s="1">
        <v>3666</v>
      </c>
      <c r="H458">
        <v>0</v>
      </c>
      <c r="I458" s="2">
        <v>22000</v>
      </c>
      <c r="J458" s="4">
        <f>COUNTIF(גיליון2!A:A,'2016'!A458)</f>
        <v>1</v>
      </c>
      <c r="K458">
        <v>0</v>
      </c>
      <c r="L458">
        <v>0</v>
      </c>
      <c r="M458">
        <v>0</v>
      </c>
      <c r="N458" s="1">
        <v>22000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 t="str">
        <f>""</f>
        <v/>
      </c>
      <c r="Y458">
        <v>0</v>
      </c>
      <c r="Z458" t="str">
        <f>""</f>
        <v/>
      </c>
      <c r="AA458">
        <v>0</v>
      </c>
      <c r="AB458" t="str">
        <f>""</f>
        <v/>
      </c>
      <c r="AC458">
        <v>0</v>
      </c>
      <c r="AD458" t="str">
        <f>""</f>
        <v/>
      </c>
      <c r="AE458">
        <v>0</v>
      </c>
      <c r="AF458" t="str">
        <f>""</f>
        <v/>
      </c>
      <c r="AG458">
        <v>0</v>
      </c>
      <c r="AH458" t="str">
        <f>""</f>
        <v/>
      </c>
      <c r="AI458">
        <v>0</v>
      </c>
      <c r="AJ458" t="str">
        <f>""</f>
        <v/>
      </c>
      <c r="AK458">
        <v>0</v>
      </c>
      <c r="AL458" t="str">
        <f>""</f>
        <v/>
      </c>
      <c r="AM458">
        <v>0</v>
      </c>
      <c r="AN458" t="str">
        <f>""</f>
        <v/>
      </c>
      <c r="AO458">
        <v>0</v>
      </c>
      <c r="AP458" t="str">
        <f>""</f>
        <v/>
      </c>
      <c r="AQ458">
        <v>0</v>
      </c>
      <c r="AR458" t="str">
        <f>""</f>
        <v/>
      </c>
      <c r="AS458" t="s">
        <v>56</v>
      </c>
      <c r="AT458" t="s">
        <v>57</v>
      </c>
      <c r="AU458">
        <v>0</v>
      </c>
      <c r="AV458" t="str">
        <f>""</f>
        <v/>
      </c>
      <c r="AW458">
        <v>2016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</row>
    <row r="459" spans="1:55" x14ac:dyDescent="0.2">
      <c r="A459">
        <v>1813207850</v>
      </c>
      <c r="B459" t="s">
        <v>525</v>
      </c>
      <c r="C459" s="2">
        <v>46148</v>
      </c>
      <c r="D459" s="1">
        <v>23038</v>
      </c>
      <c r="E459">
        <v>0</v>
      </c>
      <c r="F459" s="1">
        <v>23038</v>
      </c>
      <c r="G459" s="1">
        <v>23110</v>
      </c>
      <c r="H459">
        <v>49.92</v>
      </c>
      <c r="I459" s="2">
        <v>277000</v>
      </c>
      <c r="J459" s="4">
        <f>COUNTIF(גיליון2!A:A,'2016'!A459)</f>
        <v>1</v>
      </c>
      <c r="K459" s="1">
        <v>23038</v>
      </c>
      <c r="L459">
        <v>0</v>
      </c>
      <c r="M459" s="1">
        <v>23038</v>
      </c>
      <c r="N459" s="1">
        <v>253962</v>
      </c>
      <c r="O459">
        <v>8.31</v>
      </c>
      <c r="P459">
        <v>0</v>
      </c>
      <c r="Q459">
        <v>0</v>
      </c>
      <c r="R459">
        <v>0</v>
      </c>
      <c r="S459">
        <v>0</v>
      </c>
      <c r="T459" s="1">
        <v>-23038</v>
      </c>
      <c r="U459">
        <v>0</v>
      </c>
      <c r="V459" s="1">
        <v>-23038</v>
      </c>
      <c r="W459">
        <v>0</v>
      </c>
      <c r="X459" t="str">
        <f>""</f>
        <v/>
      </c>
      <c r="Y459">
        <v>0</v>
      </c>
      <c r="Z459" t="str">
        <f>""</f>
        <v/>
      </c>
      <c r="AA459">
        <v>0</v>
      </c>
      <c r="AB459" t="str">
        <f>""</f>
        <v/>
      </c>
      <c r="AC459">
        <v>0</v>
      </c>
      <c r="AD459" t="str">
        <f>""</f>
        <v/>
      </c>
      <c r="AE459">
        <v>0</v>
      </c>
      <c r="AF459" t="str">
        <f>""</f>
        <v/>
      </c>
      <c r="AG459">
        <v>0</v>
      </c>
      <c r="AH459" t="str">
        <f>""</f>
        <v/>
      </c>
      <c r="AI459">
        <v>0</v>
      </c>
      <c r="AJ459" t="str">
        <f>""</f>
        <v/>
      </c>
      <c r="AK459">
        <v>0</v>
      </c>
      <c r="AL459" t="str">
        <f>""</f>
        <v/>
      </c>
      <c r="AM459">
        <v>0</v>
      </c>
      <c r="AN459" t="str">
        <f>""</f>
        <v/>
      </c>
      <c r="AO459">
        <v>0</v>
      </c>
      <c r="AP459" t="str">
        <f>""</f>
        <v/>
      </c>
      <c r="AQ459">
        <v>0</v>
      </c>
      <c r="AR459" t="str">
        <f>""</f>
        <v/>
      </c>
      <c r="AS459" t="s">
        <v>56</v>
      </c>
      <c r="AT459" t="s">
        <v>57</v>
      </c>
      <c r="AU459">
        <v>0</v>
      </c>
      <c r="AV459" t="str">
        <f>""</f>
        <v/>
      </c>
      <c r="AW459">
        <v>2016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</row>
    <row r="460" spans="1:55" x14ac:dyDescent="0.2">
      <c r="A460">
        <v>1813208110</v>
      </c>
      <c r="B460" t="s">
        <v>526</v>
      </c>
      <c r="C460" s="2">
        <v>100126</v>
      </c>
      <c r="D460" s="1">
        <v>44987.85</v>
      </c>
      <c r="E460">
        <v>0</v>
      </c>
      <c r="F460" s="1">
        <v>44987.85</v>
      </c>
      <c r="G460" s="1">
        <v>55138.15</v>
      </c>
      <c r="H460">
        <v>44.93</v>
      </c>
      <c r="I460" s="2">
        <v>601000</v>
      </c>
      <c r="J460" s="4">
        <f>COUNTIF(גיליון2!A:A,'2016'!A460)</f>
        <v>1</v>
      </c>
      <c r="K460" s="1">
        <v>44987.85</v>
      </c>
      <c r="L460">
        <v>0</v>
      </c>
      <c r="M460" s="1">
        <v>44987.85</v>
      </c>
      <c r="N460" s="1">
        <v>556012.15</v>
      </c>
      <c r="O460">
        <v>7.48</v>
      </c>
      <c r="P460">
        <v>0</v>
      </c>
      <c r="Q460">
        <v>0</v>
      </c>
      <c r="R460">
        <v>0</v>
      </c>
      <c r="S460">
        <v>0</v>
      </c>
      <c r="T460" s="1">
        <v>-44987.85</v>
      </c>
      <c r="U460">
        <v>0</v>
      </c>
      <c r="V460" s="1">
        <v>-44987.85</v>
      </c>
      <c r="W460">
        <v>0</v>
      </c>
      <c r="X460" t="str">
        <f>""</f>
        <v/>
      </c>
      <c r="Y460">
        <v>0</v>
      </c>
      <c r="Z460" t="str">
        <f>""</f>
        <v/>
      </c>
      <c r="AA460">
        <v>0</v>
      </c>
      <c r="AB460" t="str">
        <f>""</f>
        <v/>
      </c>
      <c r="AC460">
        <v>0</v>
      </c>
      <c r="AD460" t="str">
        <f>""</f>
        <v/>
      </c>
      <c r="AE460">
        <v>0</v>
      </c>
      <c r="AF460" t="str">
        <f>""</f>
        <v/>
      </c>
      <c r="AG460">
        <v>0</v>
      </c>
      <c r="AH460" t="str">
        <f>""</f>
        <v/>
      </c>
      <c r="AI460">
        <v>0</v>
      </c>
      <c r="AJ460" t="str">
        <f>""</f>
        <v/>
      </c>
      <c r="AK460">
        <v>0</v>
      </c>
      <c r="AL460" t="str">
        <f>""</f>
        <v/>
      </c>
      <c r="AM460">
        <v>0</v>
      </c>
      <c r="AN460" t="str">
        <f>""</f>
        <v/>
      </c>
      <c r="AO460">
        <v>0</v>
      </c>
      <c r="AP460" t="str">
        <f>""</f>
        <v/>
      </c>
      <c r="AQ460">
        <v>0</v>
      </c>
      <c r="AR460" t="str">
        <f>""</f>
        <v/>
      </c>
      <c r="AS460" t="s">
        <v>56</v>
      </c>
      <c r="AT460" t="s">
        <v>57</v>
      </c>
      <c r="AU460">
        <v>0</v>
      </c>
      <c r="AV460" t="str">
        <f>""</f>
        <v/>
      </c>
      <c r="AW460">
        <v>2016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</row>
    <row r="461" spans="1:55" x14ac:dyDescent="0.2">
      <c r="A461">
        <v>1813208750</v>
      </c>
      <c r="B461" t="s">
        <v>527</v>
      </c>
      <c r="C461" s="2">
        <v>5498</v>
      </c>
      <c r="D461">
        <v>0</v>
      </c>
      <c r="E461">
        <v>0</v>
      </c>
      <c r="F461">
        <v>0</v>
      </c>
      <c r="G461" s="1">
        <v>5498</v>
      </c>
      <c r="H461">
        <v>0</v>
      </c>
      <c r="I461" s="2">
        <v>33000</v>
      </c>
      <c r="J461" s="4">
        <f>COUNTIF(גיליון2!A:A,'2016'!A461)</f>
        <v>1</v>
      </c>
      <c r="K461">
        <v>0</v>
      </c>
      <c r="L461">
        <v>0</v>
      </c>
      <c r="M461">
        <v>0</v>
      </c>
      <c r="N461" s="1">
        <v>33000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 t="str">
        <f>""</f>
        <v/>
      </c>
      <c r="Y461">
        <v>0</v>
      </c>
      <c r="Z461" t="str">
        <f>""</f>
        <v/>
      </c>
      <c r="AA461">
        <v>0</v>
      </c>
      <c r="AB461" t="str">
        <f>""</f>
        <v/>
      </c>
      <c r="AC461">
        <v>0</v>
      </c>
      <c r="AD461" t="str">
        <f>""</f>
        <v/>
      </c>
      <c r="AE461">
        <v>0</v>
      </c>
      <c r="AF461" t="str">
        <f>""</f>
        <v/>
      </c>
      <c r="AG461">
        <v>0</v>
      </c>
      <c r="AH461" t="str">
        <f>""</f>
        <v/>
      </c>
      <c r="AI461">
        <v>0</v>
      </c>
      <c r="AJ461" t="str">
        <f>""</f>
        <v/>
      </c>
      <c r="AK461">
        <v>0</v>
      </c>
      <c r="AL461" t="str">
        <f>""</f>
        <v/>
      </c>
      <c r="AM461">
        <v>0</v>
      </c>
      <c r="AN461" t="str">
        <f>""</f>
        <v/>
      </c>
      <c r="AO461">
        <v>0</v>
      </c>
      <c r="AP461" t="str">
        <f>""</f>
        <v/>
      </c>
      <c r="AQ461">
        <v>0</v>
      </c>
      <c r="AR461" t="str">
        <f>""</f>
        <v/>
      </c>
      <c r="AS461" t="s">
        <v>56</v>
      </c>
      <c r="AT461" t="s">
        <v>57</v>
      </c>
      <c r="AU461">
        <v>0</v>
      </c>
      <c r="AV461" t="str">
        <f>""</f>
        <v/>
      </c>
      <c r="AW461">
        <v>2016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</row>
    <row r="462" spans="1:55" x14ac:dyDescent="0.2">
      <c r="A462">
        <v>1813208850</v>
      </c>
      <c r="B462" t="s">
        <v>528</v>
      </c>
      <c r="C462" s="2">
        <v>68640</v>
      </c>
      <c r="D462" s="1">
        <v>34335</v>
      </c>
      <c r="E462">
        <v>0</v>
      </c>
      <c r="F462" s="1">
        <v>34335</v>
      </c>
      <c r="G462" s="1">
        <v>34305</v>
      </c>
      <c r="H462">
        <v>50.02</v>
      </c>
      <c r="I462" s="2">
        <v>412000</v>
      </c>
      <c r="J462" s="4">
        <f>COUNTIF(גיליון2!A:A,'2016'!A462)</f>
        <v>1</v>
      </c>
      <c r="K462" s="1">
        <v>34335</v>
      </c>
      <c r="L462">
        <v>0</v>
      </c>
      <c r="M462" s="1">
        <v>34335</v>
      </c>
      <c r="N462" s="1">
        <v>377665</v>
      </c>
      <c r="O462">
        <v>8.33</v>
      </c>
      <c r="P462">
        <v>0</v>
      </c>
      <c r="Q462">
        <v>0</v>
      </c>
      <c r="R462">
        <v>0</v>
      </c>
      <c r="S462">
        <v>0</v>
      </c>
      <c r="T462" s="1">
        <v>-34335</v>
      </c>
      <c r="U462">
        <v>0</v>
      </c>
      <c r="V462" s="1">
        <v>-34335</v>
      </c>
      <c r="W462">
        <v>0</v>
      </c>
      <c r="X462" t="str">
        <f>""</f>
        <v/>
      </c>
      <c r="Y462">
        <v>0</v>
      </c>
      <c r="Z462" t="str">
        <f>""</f>
        <v/>
      </c>
      <c r="AA462">
        <v>0</v>
      </c>
      <c r="AB462" t="str">
        <f>""</f>
        <v/>
      </c>
      <c r="AC462">
        <v>0</v>
      </c>
      <c r="AD462" t="str">
        <f>""</f>
        <v/>
      </c>
      <c r="AE462">
        <v>0</v>
      </c>
      <c r="AF462" t="str">
        <f>""</f>
        <v/>
      </c>
      <c r="AG462">
        <v>0</v>
      </c>
      <c r="AH462" t="str">
        <f>""</f>
        <v/>
      </c>
      <c r="AI462">
        <v>0</v>
      </c>
      <c r="AJ462" t="str">
        <f>""</f>
        <v/>
      </c>
      <c r="AK462">
        <v>0</v>
      </c>
      <c r="AL462" t="str">
        <f>""</f>
        <v/>
      </c>
      <c r="AM462">
        <v>0</v>
      </c>
      <c r="AN462" t="str">
        <f>""</f>
        <v/>
      </c>
      <c r="AO462">
        <v>0</v>
      </c>
      <c r="AP462" t="str">
        <f>""</f>
        <v/>
      </c>
      <c r="AQ462">
        <v>0</v>
      </c>
      <c r="AR462" t="str">
        <f>""</f>
        <v/>
      </c>
      <c r="AS462" t="s">
        <v>56</v>
      </c>
      <c r="AT462" t="s">
        <v>57</v>
      </c>
      <c r="AU462">
        <v>0</v>
      </c>
      <c r="AV462" t="str">
        <f>""</f>
        <v/>
      </c>
      <c r="AW462">
        <v>2016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</row>
    <row r="463" spans="1:55" x14ac:dyDescent="0.2">
      <c r="A463">
        <v>1813209110</v>
      </c>
      <c r="B463" t="s">
        <v>529</v>
      </c>
      <c r="C463" s="2">
        <v>69806</v>
      </c>
      <c r="D463" s="1">
        <v>32564.37</v>
      </c>
      <c r="E463">
        <v>0</v>
      </c>
      <c r="F463" s="1">
        <v>32564.37</v>
      </c>
      <c r="G463" s="1">
        <v>37241.629999999997</v>
      </c>
      <c r="H463">
        <v>46.64</v>
      </c>
      <c r="I463" s="2">
        <v>419000</v>
      </c>
      <c r="J463" s="4">
        <f>COUNTIF(גיליון2!A:A,'2016'!A463)</f>
        <v>1</v>
      </c>
      <c r="K463" s="1">
        <v>32564.37</v>
      </c>
      <c r="L463">
        <v>0</v>
      </c>
      <c r="M463" s="1">
        <v>32564.37</v>
      </c>
      <c r="N463" s="1">
        <v>386435.63</v>
      </c>
      <c r="O463">
        <v>7.77</v>
      </c>
      <c r="P463">
        <v>0</v>
      </c>
      <c r="Q463">
        <v>0</v>
      </c>
      <c r="R463">
        <v>0</v>
      </c>
      <c r="S463">
        <v>0</v>
      </c>
      <c r="T463" s="1">
        <v>-32564.37</v>
      </c>
      <c r="U463">
        <v>0</v>
      </c>
      <c r="V463" s="1">
        <v>-32564.37</v>
      </c>
      <c r="W463">
        <v>0</v>
      </c>
      <c r="X463" t="str">
        <f>""</f>
        <v/>
      </c>
      <c r="Y463">
        <v>0</v>
      </c>
      <c r="Z463" t="str">
        <f>""</f>
        <v/>
      </c>
      <c r="AA463">
        <v>0</v>
      </c>
      <c r="AB463" t="str">
        <f>""</f>
        <v/>
      </c>
      <c r="AC463">
        <v>0</v>
      </c>
      <c r="AD463" t="str">
        <f>""</f>
        <v/>
      </c>
      <c r="AE463">
        <v>0</v>
      </c>
      <c r="AF463" t="str">
        <f>""</f>
        <v/>
      </c>
      <c r="AG463">
        <v>0</v>
      </c>
      <c r="AH463" t="str">
        <f>""</f>
        <v/>
      </c>
      <c r="AI463">
        <v>0</v>
      </c>
      <c r="AJ463" t="str">
        <f>""</f>
        <v/>
      </c>
      <c r="AK463">
        <v>0</v>
      </c>
      <c r="AL463" t="str">
        <f>""</f>
        <v/>
      </c>
      <c r="AM463">
        <v>0</v>
      </c>
      <c r="AN463" t="str">
        <f>""</f>
        <v/>
      </c>
      <c r="AO463">
        <v>0</v>
      </c>
      <c r="AP463" t="str">
        <f>""</f>
        <v/>
      </c>
      <c r="AQ463">
        <v>0</v>
      </c>
      <c r="AR463" t="str">
        <f>""</f>
        <v/>
      </c>
      <c r="AS463" t="s">
        <v>56</v>
      </c>
      <c r="AT463" t="s">
        <v>57</v>
      </c>
      <c r="AU463">
        <v>0</v>
      </c>
      <c r="AV463" t="str">
        <f>""</f>
        <v/>
      </c>
      <c r="AW463">
        <v>2016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</row>
    <row r="464" spans="1:55" x14ac:dyDescent="0.2">
      <c r="A464">
        <v>1813209750</v>
      </c>
      <c r="B464" t="s">
        <v>530</v>
      </c>
      <c r="C464" s="2">
        <v>4166</v>
      </c>
      <c r="D464">
        <v>0</v>
      </c>
      <c r="E464">
        <v>0</v>
      </c>
      <c r="F464">
        <v>0</v>
      </c>
      <c r="G464" s="1">
        <v>4166</v>
      </c>
      <c r="H464">
        <v>0</v>
      </c>
      <c r="I464" s="2">
        <v>25000</v>
      </c>
      <c r="J464" s="4">
        <f>COUNTIF(גיליון2!A:A,'2016'!A464)</f>
        <v>1</v>
      </c>
      <c r="K464">
        <v>0</v>
      </c>
      <c r="L464">
        <v>0</v>
      </c>
      <c r="M464">
        <v>0</v>
      </c>
      <c r="N464" s="1">
        <v>25000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 t="str">
        <f>""</f>
        <v/>
      </c>
      <c r="Y464">
        <v>0</v>
      </c>
      <c r="Z464" t="str">
        <f>""</f>
        <v/>
      </c>
      <c r="AA464">
        <v>0</v>
      </c>
      <c r="AB464" t="str">
        <f>""</f>
        <v/>
      </c>
      <c r="AC464">
        <v>0</v>
      </c>
      <c r="AD464" t="str">
        <f>""</f>
        <v/>
      </c>
      <c r="AE464">
        <v>0</v>
      </c>
      <c r="AF464" t="str">
        <f>""</f>
        <v/>
      </c>
      <c r="AG464">
        <v>0</v>
      </c>
      <c r="AH464" t="str">
        <f>""</f>
        <v/>
      </c>
      <c r="AI464">
        <v>0</v>
      </c>
      <c r="AJ464" t="str">
        <f>""</f>
        <v/>
      </c>
      <c r="AK464">
        <v>0</v>
      </c>
      <c r="AL464" t="str">
        <f>""</f>
        <v/>
      </c>
      <c r="AM464">
        <v>0</v>
      </c>
      <c r="AN464" t="str">
        <f>""</f>
        <v/>
      </c>
      <c r="AO464">
        <v>0</v>
      </c>
      <c r="AP464" t="str">
        <f>""</f>
        <v/>
      </c>
      <c r="AQ464">
        <v>0</v>
      </c>
      <c r="AR464" t="str">
        <f>""</f>
        <v/>
      </c>
      <c r="AS464" t="s">
        <v>56</v>
      </c>
      <c r="AT464" t="s">
        <v>57</v>
      </c>
      <c r="AU464">
        <v>0</v>
      </c>
      <c r="AV464" t="str">
        <f>""</f>
        <v/>
      </c>
      <c r="AW464">
        <v>2016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</row>
    <row r="465" spans="1:55" x14ac:dyDescent="0.2">
      <c r="A465">
        <v>1813209850</v>
      </c>
      <c r="B465" t="s">
        <v>531</v>
      </c>
      <c r="C465" s="2">
        <v>52480</v>
      </c>
      <c r="D465" s="1">
        <v>26278</v>
      </c>
      <c r="E465">
        <v>0</v>
      </c>
      <c r="F465" s="1">
        <v>26278</v>
      </c>
      <c r="G465" s="1">
        <v>26202</v>
      </c>
      <c r="H465">
        <v>50.07</v>
      </c>
      <c r="I465" s="2">
        <v>315000</v>
      </c>
      <c r="J465" s="4">
        <f>COUNTIF(גיליון2!A:A,'2016'!A465)</f>
        <v>1</v>
      </c>
      <c r="K465" s="1">
        <v>26278</v>
      </c>
      <c r="L465">
        <v>0</v>
      </c>
      <c r="M465" s="1">
        <v>26278</v>
      </c>
      <c r="N465" s="1">
        <v>288722</v>
      </c>
      <c r="O465">
        <v>8.34</v>
      </c>
      <c r="P465">
        <v>0</v>
      </c>
      <c r="Q465">
        <v>0</v>
      </c>
      <c r="R465">
        <v>0</v>
      </c>
      <c r="S465">
        <v>0</v>
      </c>
      <c r="T465" s="1">
        <v>-26278</v>
      </c>
      <c r="U465">
        <v>0</v>
      </c>
      <c r="V465" s="1">
        <v>-26278</v>
      </c>
      <c r="W465">
        <v>0</v>
      </c>
      <c r="X465" t="str">
        <f>""</f>
        <v/>
      </c>
      <c r="Y465">
        <v>0</v>
      </c>
      <c r="Z465" t="str">
        <f>""</f>
        <v/>
      </c>
      <c r="AA465">
        <v>0</v>
      </c>
      <c r="AB465" t="str">
        <f>""</f>
        <v/>
      </c>
      <c r="AC465">
        <v>0</v>
      </c>
      <c r="AD465" t="str">
        <f>""</f>
        <v/>
      </c>
      <c r="AE465">
        <v>0</v>
      </c>
      <c r="AF465" t="str">
        <f>""</f>
        <v/>
      </c>
      <c r="AG465">
        <v>0</v>
      </c>
      <c r="AH465" t="str">
        <f>""</f>
        <v/>
      </c>
      <c r="AI465">
        <v>0</v>
      </c>
      <c r="AJ465" t="str">
        <f>""</f>
        <v/>
      </c>
      <c r="AK465">
        <v>0</v>
      </c>
      <c r="AL465" t="str">
        <f>""</f>
        <v/>
      </c>
      <c r="AM465">
        <v>0</v>
      </c>
      <c r="AN465" t="str">
        <f>""</f>
        <v/>
      </c>
      <c r="AO465">
        <v>0</v>
      </c>
      <c r="AP465" t="str">
        <f>""</f>
        <v/>
      </c>
      <c r="AQ465">
        <v>0</v>
      </c>
      <c r="AR465" t="str">
        <f>""</f>
        <v/>
      </c>
      <c r="AS465" t="s">
        <v>56</v>
      </c>
      <c r="AT465" t="s">
        <v>57</v>
      </c>
      <c r="AU465">
        <v>0</v>
      </c>
      <c r="AV465" t="str">
        <f>""</f>
        <v/>
      </c>
      <c r="AW465">
        <v>2016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</row>
    <row r="466" spans="1:55" x14ac:dyDescent="0.2">
      <c r="A466">
        <v>1813210110</v>
      </c>
      <c r="B466" t="s">
        <v>532</v>
      </c>
      <c r="C466" s="2">
        <v>33320</v>
      </c>
      <c r="D466" s="1">
        <v>24955.94</v>
      </c>
      <c r="E466">
        <v>0</v>
      </c>
      <c r="F466" s="1">
        <v>24955.94</v>
      </c>
      <c r="G466" s="1">
        <v>8364.06</v>
      </c>
      <c r="H466">
        <v>74.89</v>
      </c>
      <c r="I466" s="2">
        <v>200000</v>
      </c>
      <c r="J466" s="4">
        <f>COUNTIF(גיליון2!A:A,'2016'!A466)</f>
        <v>1</v>
      </c>
      <c r="K466" s="1">
        <v>24955.94</v>
      </c>
      <c r="L466">
        <v>0</v>
      </c>
      <c r="M466" s="1">
        <v>24955.94</v>
      </c>
      <c r="N466" s="1">
        <v>175044.06</v>
      </c>
      <c r="O466">
        <v>12.47</v>
      </c>
      <c r="P466">
        <v>0</v>
      </c>
      <c r="Q466">
        <v>0</v>
      </c>
      <c r="R466">
        <v>0</v>
      </c>
      <c r="S466">
        <v>0</v>
      </c>
      <c r="T466" s="1">
        <v>-24955.94</v>
      </c>
      <c r="U466">
        <v>0</v>
      </c>
      <c r="V466" s="1">
        <v>-24955.94</v>
      </c>
      <c r="W466">
        <v>0</v>
      </c>
      <c r="X466" t="str">
        <f>""</f>
        <v/>
      </c>
      <c r="Y466">
        <v>0</v>
      </c>
      <c r="Z466" t="str">
        <f>""</f>
        <v/>
      </c>
      <c r="AA466">
        <v>0</v>
      </c>
      <c r="AB466" t="str">
        <f>""</f>
        <v/>
      </c>
      <c r="AC466">
        <v>0</v>
      </c>
      <c r="AD466" t="str">
        <f>""</f>
        <v/>
      </c>
      <c r="AE466">
        <v>0</v>
      </c>
      <c r="AF466" t="str">
        <f>""</f>
        <v/>
      </c>
      <c r="AG466">
        <v>0</v>
      </c>
      <c r="AH466" t="str">
        <f>""</f>
        <v/>
      </c>
      <c r="AI466">
        <v>0</v>
      </c>
      <c r="AJ466" t="str">
        <f>""</f>
        <v/>
      </c>
      <c r="AK466">
        <v>0</v>
      </c>
      <c r="AL466" t="str">
        <f>""</f>
        <v/>
      </c>
      <c r="AM466">
        <v>0</v>
      </c>
      <c r="AN466" t="str">
        <f>""</f>
        <v/>
      </c>
      <c r="AO466">
        <v>0</v>
      </c>
      <c r="AP466" t="str">
        <f>""</f>
        <v/>
      </c>
      <c r="AQ466">
        <v>0</v>
      </c>
      <c r="AR466" t="str">
        <f>""</f>
        <v/>
      </c>
      <c r="AS466" t="s">
        <v>56</v>
      </c>
      <c r="AT466" t="s">
        <v>57</v>
      </c>
      <c r="AU466">
        <v>0</v>
      </c>
      <c r="AV466" t="str">
        <f>""</f>
        <v/>
      </c>
      <c r="AW466">
        <v>2016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</row>
    <row r="467" spans="1:55" x14ac:dyDescent="0.2">
      <c r="A467">
        <v>1813299750</v>
      </c>
      <c r="B467" t="s">
        <v>533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 s="4">
        <f>COUNTIF(גיליון2!A:A,'2016'!A467)</f>
        <v>1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 t="str">
        <f>""</f>
        <v/>
      </c>
      <c r="Y467">
        <v>0</v>
      </c>
      <c r="Z467" t="str">
        <f>""</f>
        <v/>
      </c>
      <c r="AA467">
        <v>0</v>
      </c>
      <c r="AB467" t="str">
        <f>""</f>
        <v/>
      </c>
      <c r="AC467">
        <v>0</v>
      </c>
      <c r="AD467" t="str">
        <f>""</f>
        <v/>
      </c>
      <c r="AE467">
        <v>0</v>
      </c>
      <c r="AF467" t="str">
        <f>""</f>
        <v/>
      </c>
      <c r="AG467">
        <v>0</v>
      </c>
      <c r="AH467" t="str">
        <f>""</f>
        <v/>
      </c>
      <c r="AI467">
        <v>0</v>
      </c>
      <c r="AJ467" t="str">
        <f>""</f>
        <v/>
      </c>
      <c r="AK467">
        <v>0</v>
      </c>
      <c r="AL467" t="str">
        <f>""</f>
        <v/>
      </c>
      <c r="AM467">
        <v>0</v>
      </c>
      <c r="AN467" t="str">
        <f>""</f>
        <v/>
      </c>
      <c r="AO467">
        <v>0</v>
      </c>
      <c r="AP467" t="str">
        <f>""</f>
        <v/>
      </c>
      <c r="AQ467">
        <v>0</v>
      </c>
      <c r="AR467" t="str">
        <f>""</f>
        <v/>
      </c>
      <c r="AS467" t="s">
        <v>56</v>
      </c>
      <c r="AT467" t="s">
        <v>57</v>
      </c>
      <c r="AU467">
        <v>0</v>
      </c>
      <c r="AV467" t="str">
        <f>""</f>
        <v/>
      </c>
      <c r="AW467">
        <v>2016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</row>
    <row r="468" spans="1:55" x14ac:dyDescent="0.2">
      <c r="A468">
        <v>1813300110</v>
      </c>
      <c r="B468" t="s">
        <v>534</v>
      </c>
      <c r="C468" s="2">
        <v>763362</v>
      </c>
      <c r="D468" s="1">
        <v>375351.83</v>
      </c>
      <c r="E468">
        <v>0</v>
      </c>
      <c r="F468" s="1">
        <v>375351.83</v>
      </c>
      <c r="G468" s="1">
        <v>388010.17</v>
      </c>
      <c r="H468">
        <v>49.17</v>
      </c>
      <c r="I468" s="2">
        <v>4582000</v>
      </c>
      <c r="J468" s="4">
        <f>COUNTIF(גיליון2!A:A,'2016'!A468)</f>
        <v>1</v>
      </c>
      <c r="K468" s="1">
        <v>375351.83</v>
      </c>
      <c r="L468">
        <v>0</v>
      </c>
      <c r="M468" s="1">
        <v>375351.83</v>
      </c>
      <c r="N468" s="1">
        <v>4206648.17</v>
      </c>
      <c r="O468">
        <v>8.19</v>
      </c>
      <c r="P468">
        <v>0</v>
      </c>
      <c r="Q468">
        <v>0</v>
      </c>
      <c r="R468">
        <v>0</v>
      </c>
      <c r="S468">
        <v>0</v>
      </c>
      <c r="T468" s="1">
        <v>-375351.83</v>
      </c>
      <c r="U468">
        <v>0</v>
      </c>
      <c r="V468" s="1">
        <v>-375351.83</v>
      </c>
      <c r="W468">
        <v>310</v>
      </c>
      <c r="X468" t="s">
        <v>115</v>
      </c>
      <c r="Y468">
        <v>0</v>
      </c>
      <c r="Z468" t="str">
        <f>""</f>
        <v/>
      </c>
      <c r="AA468">
        <v>0</v>
      </c>
      <c r="AB468" t="str">
        <f>""</f>
        <v/>
      </c>
      <c r="AC468">
        <v>0</v>
      </c>
      <c r="AD468" t="str">
        <f>""</f>
        <v/>
      </c>
      <c r="AE468">
        <v>0</v>
      </c>
      <c r="AF468" t="str">
        <f>""</f>
        <v/>
      </c>
      <c r="AG468">
        <v>0</v>
      </c>
      <c r="AH468" t="str">
        <f>""</f>
        <v/>
      </c>
      <c r="AI468">
        <v>0</v>
      </c>
      <c r="AJ468" t="str">
        <f>""</f>
        <v/>
      </c>
      <c r="AK468">
        <v>0</v>
      </c>
      <c r="AL468" t="str">
        <f>""</f>
        <v/>
      </c>
      <c r="AM468">
        <v>0</v>
      </c>
      <c r="AN468" t="str">
        <f>""</f>
        <v/>
      </c>
      <c r="AO468">
        <v>0</v>
      </c>
      <c r="AP468" t="str">
        <f>""</f>
        <v/>
      </c>
      <c r="AQ468">
        <v>0</v>
      </c>
      <c r="AR468" t="str">
        <f>""</f>
        <v/>
      </c>
      <c r="AS468" t="s">
        <v>56</v>
      </c>
      <c r="AT468" t="s">
        <v>57</v>
      </c>
      <c r="AU468">
        <v>0</v>
      </c>
      <c r="AV468" t="str">
        <f>""</f>
        <v/>
      </c>
      <c r="AW468">
        <v>2016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</row>
    <row r="469" spans="1:55" x14ac:dyDescent="0.2">
      <c r="A469">
        <v>1813300720</v>
      </c>
      <c r="B469" t="s">
        <v>535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 s="4">
        <f>COUNTIF(גיליון2!A:A,'2016'!A469)</f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310</v>
      </c>
      <c r="X469" t="s">
        <v>115</v>
      </c>
      <c r="Y469">
        <v>0</v>
      </c>
      <c r="Z469" t="str">
        <f>""</f>
        <v/>
      </c>
      <c r="AA469">
        <v>0</v>
      </c>
      <c r="AB469" t="str">
        <f>""</f>
        <v/>
      </c>
      <c r="AC469">
        <v>0</v>
      </c>
      <c r="AD469" t="str">
        <f>""</f>
        <v/>
      </c>
      <c r="AE469">
        <v>0</v>
      </c>
      <c r="AF469" t="str">
        <f>""</f>
        <v/>
      </c>
      <c r="AG469">
        <v>0</v>
      </c>
      <c r="AH469" t="str">
        <f>""</f>
        <v/>
      </c>
      <c r="AI469">
        <v>0</v>
      </c>
      <c r="AJ469" t="str">
        <f>""</f>
        <v/>
      </c>
      <c r="AK469">
        <v>0</v>
      </c>
      <c r="AL469" t="str">
        <f>""</f>
        <v/>
      </c>
      <c r="AM469">
        <v>0</v>
      </c>
      <c r="AN469" t="str">
        <f>""</f>
        <v/>
      </c>
      <c r="AO469">
        <v>0</v>
      </c>
      <c r="AP469" t="str">
        <f>""</f>
        <v/>
      </c>
      <c r="AQ469">
        <v>0</v>
      </c>
      <c r="AR469" t="str">
        <f>""</f>
        <v/>
      </c>
      <c r="AS469" t="s">
        <v>56</v>
      </c>
      <c r="AT469" t="s">
        <v>57</v>
      </c>
      <c r="AU469">
        <v>0</v>
      </c>
      <c r="AV469" t="str">
        <f>""</f>
        <v/>
      </c>
      <c r="AW469">
        <v>2016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</row>
    <row r="470" spans="1:55" x14ac:dyDescent="0.2">
      <c r="A470">
        <v>1813300780</v>
      </c>
      <c r="B470" t="s">
        <v>536</v>
      </c>
      <c r="C470" s="2">
        <v>11662</v>
      </c>
      <c r="D470">
        <v>0</v>
      </c>
      <c r="E470" s="1">
        <v>14155</v>
      </c>
      <c r="F470" s="1">
        <v>14155</v>
      </c>
      <c r="G470" s="1">
        <v>-2493</v>
      </c>
      <c r="H470">
        <v>121.37</v>
      </c>
      <c r="I470" s="2">
        <v>70000</v>
      </c>
      <c r="J470" s="4">
        <f>COUNTIF(גיליון2!A:A,'2016'!A470)</f>
        <v>1</v>
      </c>
      <c r="K470">
        <v>0</v>
      </c>
      <c r="L470" s="1">
        <v>14155</v>
      </c>
      <c r="M470" s="1">
        <v>14155</v>
      </c>
      <c r="N470" s="1">
        <v>55845</v>
      </c>
      <c r="O470">
        <v>20.22</v>
      </c>
      <c r="P470">
        <v>0</v>
      </c>
      <c r="Q470">
        <v>0</v>
      </c>
      <c r="R470">
        <v>0</v>
      </c>
      <c r="S470">
        <v>0</v>
      </c>
      <c r="T470" s="1">
        <v>-14155</v>
      </c>
      <c r="U470">
        <v>0</v>
      </c>
      <c r="V470" s="1">
        <v>-14155</v>
      </c>
      <c r="W470">
        <v>310</v>
      </c>
      <c r="X470" t="s">
        <v>115</v>
      </c>
      <c r="Y470">
        <v>0</v>
      </c>
      <c r="Z470" t="str">
        <f>""</f>
        <v/>
      </c>
      <c r="AA470">
        <v>0</v>
      </c>
      <c r="AB470" t="str">
        <f>""</f>
        <v/>
      </c>
      <c r="AC470">
        <v>0</v>
      </c>
      <c r="AD470" t="str">
        <f>""</f>
        <v/>
      </c>
      <c r="AE470">
        <v>0</v>
      </c>
      <c r="AF470" t="str">
        <f>""</f>
        <v/>
      </c>
      <c r="AG470">
        <v>0</v>
      </c>
      <c r="AH470" t="str">
        <f>""</f>
        <v/>
      </c>
      <c r="AI470">
        <v>0</v>
      </c>
      <c r="AJ470" t="str">
        <f>""</f>
        <v/>
      </c>
      <c r="AK470">
        <v>0</v>
      </c>
      <c r="AL470" t="str">
        <f>""</f>
        <v/>
      </c>
      <c r="AM470">
        <v>0</v>
      </c>
      <c r="AN470" t="str">
        <f>""</f>
        <v/>
      </c>
      <c r="AO470">
        <v>0</v>
      </c>
      <c r="AP470" t="str">
        <f>""</f>
        <v/>
      </c>
      <c r="AQ470">
        <v>0</v>
      </c>
      <c r="AR470" t="str">
        <f>""</f>
        <v/>
      </c>
      <c r="AS470" t="s">
        <v>56</v>
      </c>
      <c r="AT470" t="s">
        <v>57</v>
      </c>
      <c r="AU470">
        <v>0</v>
      </c>
      <c r="AV470" t="str">
        <f>""</f>
        <v/>
      </c>
      <c r="AW470">
        <v>2016</v>
      </c>
      <c r="AX470">
        <v>0</v>
      </c>
      <c r="AY470">
        <v>0</v>
      </c>
      <c r="AZ470">
        <v>14155</v>
      </c>
      <c r="BA470">
        <v>0</v>
      </c>
      <c r="BB470">
        <v>0</v>
      </c>
      <c r="BC470">
        <v>0</v>
      </c>
    </row>
    <row r="471" spans="1:55" x14ac:dyDescent="0.2">
      <c r="A471">
        <v>1813312110</v>
      </c>
      <c r="B471" t="s">
        <v>537</v>
      </c>
      <c r="C471" s="2">
        <v>118952</v>
      </c>
      <c r="D471" s="1">
        <v>62161.01</v>
      </c>
      <c r="E471">
        <v>0</v>
      </c>
      <c r="F471" s="1">
        <v>62161.01</v>
      </c>
      <c r="G471" s="1">
        <v>56790.99</v>
      </c>
      <c r="H471">
        <v>52.25</v>
      </c>
      <c r="I471" s="2">
        <v>714000</v>
      </c>
      <c r="J471" s="4">
        <f>COUNTIF(גיליון2!A:A,'2016'!A471)</f>
        <v>1</v>
      </c>
      <c r="K471" s="1">
        <v>62161.01</v>
      </c>
      <c r="L471">
        <v>0</v>
      </c>
      <c r="M471" s="1">
        <v>62161.01</v>
      </c>
      <c r="N471" s="1">
        <v>651838.99</v>
      </c>
      <c r="O471">
        <v>8.6999999999999993</v>
      </c>
      <c r="P471">
        <v>0</v>
      </c>
      <c r="Q471">
        <v>0</v>
      </c>
      <c r="R471">
        <v>0</v>
      </c>
      <c r="S471">
        <v>0</v>
      </c>
      <c r="T471" s="1">
        <v>-62161.01</v>
      </c>
      <c r="U471">
        <v>0</v>
      </c>
      <c r="V471" s="1">
        <v>-62161.01</v>
      </c>
      <c r="W471">
        <v>0</v>
      </c>
      <c r="X471" t="str">
        <f>""</f>
        <v/>
      </c>
      <c r="Y471">
        <v>0</v>
      </c>
      <c r="Z471" t="str">
        <f>""</f>
        <v/>
      </c>
      <c r="AA471">
        <v>0</v>
      </c>
      <c r="AB471" t="str">
        <f>""</f>
        <v/>
      </c>
      <c r="AC471">
        <v>0</v>
      </c>
      <c r="AD471" t="str">
        <f>""</f>
        <v/>
      </c>
      <c r="AE471">
        <v>0</v>
      </c>
      <c r="AF471" t="str">
        <f>""</f>
        <v/>
      </c>
      <c r="AG471">
        <v>0</v>
      </c>
      <c r="AH471" t="str">
        <f>""</f>
        <v/>
      </c>
      <c r="AI471">
        <v>0</v>
      </c>
      <c r="AJ471" t="str">
        <f>""</f>
        <v/>
      </c>
      <c r="AK471">
        <v>0</v>
      </c>
      <c r="AL471" t="str">
        <f>""</f>
        <v/>
      </c>
      <c r="AM471">
        <v>0</v>
      </c>
      <c r="AN471" t="str">
        <f>""</f>
        <v/>
      </c>
      <c r="AO471">
        <v>0</v>
      </c>
      <c r="AP471" t="str">
        <f>""</f>
        <v/>
      </c>
      <c r="AQ471">
        <v>0</v>
      </c>
      <c r="AR471" t="str">
        <f>""</f>
        <v/>
      </c>
      <c r="AS471" t="s">
        <v>56</v>
      </c>
      <c r="AT471" t="s">
        <v>57</v>
      </c>
      <c r="AU471">
        <v>0</v>
      </c>
      <c r="AV471" t="str">
        <f>""</f>
        <v/>
      </c>
      <c r="AW471">
        <v>2016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</row>
    <row r="472" spans="1:55" x14ac:dyDescent="0.2">
      <c r="A472">
        <v>1813400110</v>
      </c>
      <c r="B472" t="s">
        <v>538</v>
      </c>
      <c r="C472" s="2">
        <v>3832</v>
      </c>
      <c r="D472" s="1">
        <v>1661.45</v>
      </c>
      <c r="E472">
        <v>0</v>
      </c>
      <c r="F472" s="1">
        <v>1661.45</v>
      </c>
      <c r="G472" s="1">
        <v>2170.5500000000002</v>
      </c>
      <c r="H472">
        <v>43.35</v>
      </c>
      <c r="I472" s="2">
        <v>23000</v>
      </c>
      <c r="J472" s="4">
        <f>COUNTIF(גיליון2!A:A,'2016'!A472)</f>
        <v>1</v>
      </c>
      <c r="K472" s="1">
        <v>1661.45</v>
      </c>
      <c r="L472">
        <v>0</v>
      </c>
      <c r="M472" s="1">
        <v>1661.45</v>
      </c>
      <c r="N472" s="1">
        <v>21338.55</v>
      </c>
      <c r="O472">
        <v>7.22</v>
      </c>
      <c r="P472">
        <v>0</v>
      </c>
      <c r="Q472">
        <v>0</v>
      </c>
      <c r="R472">
        <v>0</v>
      </c>
      <c r="S472">
        <v>0</v>
      </c>
      <c r="T472" s="1">
        <v>-1661.45</v>
      </c>
      <c r="U472">
        <v>0</v>
      </c>
      <c r="V472" s="1">
        <v>-1661.45</v>
      </c>
      <c r="W472">
        <v>0</v>
      </c>
      <c r="X472" t="str">
        <f>""</f>
        <v/>
      </c>
      <c r="Y472">
        <v>0</v>
      </c>
      <c r="Z472" t="str">
        <f>""</f>
        <v/>
      </c>
      <c r="AA472">
        <v>0</v>
      </c>
      <c r="AB472" t="str">
        <f>""</f>
        <v/>
      </c>
      <c r="AC472">
        <v>0</v>
      </c>
      <c r="AD472" t="str">
        <f>""</f>
        <v/>
      </c>
      <c r="AE472">
        <v>0</v>
      </c>
      <c r="AF472" t="str">
        <f>""</f>
        <v/>
      </c>
      <c r="AG472">
        <v>0</v>
      </c>
      <c r="AH472" t="str">
        <f>""</f>
        <v/>
      </c>
      <c r="AI472">
        <v>0</v>
      </c>
      <c r="AJ472" t="str">
        <f>""</f>
        <v/>
      </c>
      <c r="AK472">
        <v>0</v>
      </c>
      <c r="AL472" t="str">
        <f>""</f>
        <v/>
      </c>
      <c r="AM472">
        <v>0</v>
      </c>
      <c r="AN472" t="str">
        <f>""</f>
        <v/>
      </c>
      <c r="AO472">
        <v>0</v>
      </c>
      <c r="AP472" t="str">
        <f>""</f>
        <v/>
      </c>
      <c r="AQ472">
        <v>0</v>
      </c>
      <c r="AR472" t="str">
        <f>""</f>
        <v/>
      </c>
      <c r="AS472" t="s">
        <v>56</v>
      </c>
      <c r="AT472" t="s">
        <v>57</v>
      </c>
      <c r="AU472">
        <v>0</v>
      </c>
      <c r="AV472" t="str">
        <f>""</f>
        <v/>
      </c>
      <c r="AW472">
        <v>2016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</row>
    <row r="473" spans="1:55" x14ac:dyDescent="0.2">
      <c r="A473">
        <v>1813400780</v>
      </c>
      <c r="B473" t="s">
        <v>539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 s="4">
        <f>COUNTIF(גיליון2!A:A,'2016'!A473)</f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310</v>
      </c>
      <c r="X473" t="s">
        <v>115</v>
      </c>
      <c r="Y473">
        <v>0</v>
      </c>
      <c r="Z473" t="str">
        <f>""</f>
        <v/>
      </c>
      <c r="AA473">
        <v>0</v>
      </c>
      <c r="AB473" t="str">
        <f>""</f>
        <v/>
      </c>
      <c r="AC473">
        <v>0</v>
      </c>
      <c r="AD473" t="str">
        <f>""</f>
        <v/>
      </c>
      <c r="AE473">
        <v>0</v>
      </c>
      <c r="AF473" t="str">
        <f>""</f>
        <v/>
      </c>
      <c r="AG473">
        <v>0</v>
      </c>
      <c r="AH473" t="str">
        <f>""</f>
        <v/>
      </c>
      <c r="AI473">
        <v>0</v>
      </c>
      <c r="AJ473" t="str">
        <f>""</f>
        <v/>
      </c>
      <c r="AK473">
        <v>0</v>
      </c>
      <c r="AL473" t="str">
        <f>""</f>
        <v/>
      </c>
      <c r="AM473">
        <v>0</v>
      </c>
      <c r="AN473" t="str">
        <f>""</f>
        <v/>
      </c>
      <c r="AO473">
        <v>0</v>
      </c>
      <c r="AP473" t="str">
        <f>""</f>
        <v/>
      </c>
      <c r="AQ473">
        <v>0</v>
      </c>
      <c r="AR473" t="str">
        <f>""</f>
        <v/>
      </c>
      <c r="AS473" t="s">
        <v>56</v>
      </c>
      <c r="AT473" t="s">
        <v>57</v>
      </c>
      <c r="AU473">
        <v>0</v>
      </c>
      <c r="AV473" t="str">
        <f>""</f>
        <v/>
      </c>
      <c r="AW473">
        <v>2016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</row>
    <row r="474" spans="1:55" x14ac:dyDescent="0.2">
      <c r="A474">
        <v>1813600110</v>
      </c>
      <c r="B474" t="s">
        <v>540</v>
      </c>
      <c r="C474" s="2">
        <v>241570</v>
      </c>
      <c r="D474" s="1">
        <v>195373.12</v>
      </c>
      <c r="E474">
        <v>0</v>
      </c>
      <c r="F474" s="1">
        <v>195373.12</v>
      </c>
      <c r="G474" s="1">
        <v>46196.88</v>
      </c>
      <c r="H474">
        <v>80.87</v>
      </c>
      <c r="I474" s="2">
        <v>1450000</v>
      </c>
      <c r="J474" s="4">
        <f>COUNTIF(גיליון2!A:A,'2016'!A474)</f>
        <v>1</v>
      </c>
      <c r="K474" s="1">
        <v>195373.12</v>
      </c>
      <c r="L474">
        <v>0</v>
      </c>
      <c r="M474" s="1">
        <v>195373.12</v>
      </c>
      <c r="N474" s="1">
        <v>1254626.8799999999</v>
      </c>
      <c r="O474">
        <v>13.47</v>
      </c>
      <c r="P474">
        <v>0</v>
      </c>
      <c r="Q474">
        <v>0</v>
      </c>
      <c r="R474">
        <v>0</v>
      </c>
      <c r="S474">
        <v>0</v>
      </c>
      <c r="T474" s="1">
        <v>-195373.12</v>
      </c>
      <c r="U474">
        <v>0</v>
      </c>
      <c r="V474" s="1">
        <v>-195373.12</v>
      </c>
      <c r="W474">
        <v>310</v>
      </c>
      <c r="X474" t="s">
        <v>115</v>
      </c>
      <c r="Y474">
        <v>0</v>
      </c>
      <c r="Z474" t="str">
        <f>""</f>
        <v/>
      </c>
      <c r="AA474">
        <v>0</v>
      </c>
      <c r="AB474" t="str">
        <f>""</f>
        <v/>
      </c>
      <c r="AC474">
        <v>0</v>
      </c>
      <c r="AD474" t="str">
        <f>""</f>
        <v/>
      </c>
      <c r="AE474">
        <v>0</v>
      </c>
      <c r="AF474" t="str">
        <f>""</f>
        <v/>
      </c>
      <c r="AG474">
        <v>0</v>
      </c>
      <c r="AH474" t="str">
        <f>""</f>
        <v/>
      </c>
      <c r="AI474">
        <v>0</v>
      </c>
      <c r="AJ474" t="str">
        <f>""</f>
        <v/>
      </c>
      <c r="AK474">
        <v>0</v>
      </c>
      <c r="AL474" t="str">
        <f>""</f>
        <v/>
      </c>
      <c r="AM474">
        <v>0</v>
      </c>
      <c r="AN474" t="str">
        <f>""</f>
        <v/>
      </c>
      <c r="AO474">
        <v>0</v>
      </c>
      <c r="AP474" t="str">
        <f>""</f>
        <v/>
      </c>
      <c r="AQ474">
        <v>0</v>
      </c>
      <c r="AR474" t="str">
        <f>""</f>
        <v/>
      </c>
      <c r="AS474" t="s">
        <v>56</v>
      </c>
      <c r="AT474" t="s">
        <v>57</v>
      </c>
      <c r="AU474">
        <v>0</v>
      </c>
      <c r="AV474" t="str">
        <f>""</f>
        <v/>
      </c>
      <c r="AW474">
        <v>2016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</row>
    <row r="475" spans="1:55" x14ac:dyDescent="0.2">
      <c r="A475">
        <v>1813601780</v>
      </c>
      <c r="B475" t="s">
        <v>541</v>
      </c>
      <c r="C475">
        <v>334</v>
      </c>
      <c r="D475">
        <v>0</v>
      </c>
      <c r="E475">
        <v>0</v>
      </c>
      <c r="F475">
        <v>0</v>
      </c>
      <c r="G475">
        <v>334</v>
      </c>
      <c r="H475">
        <v>0</v>
      </c>
      <c r="I475" s="2">
        <v>2000</v>
      </c>
      <c r="J475" s="4">
        <f>COUNTIF(גיליון2!A:A,'2016'!A475)</f>
        <v>1</v>
      </c>
      <c r="K475">
        <v>0</v>
      </c>
      <c r="L475">
        <v>0</v>
      </c>
      <c r="M475">
        <v>0</v>
      </c>
      <c r="N475" s="1">
        <v>2000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 t="str">
        <f>""</f>
        <v/>
      </c>
      <c r="Y475">
        <v>0</v>
      </c>
      <c r="Z475" t="str">
        <f>""</f>
        <v/>
      </c>
      <c r="AA475">
        <v>0</v>
      </c>
      <c r="AB475" t="str">
        <f>""</f>
        <v/>
      </c>
      <c r="AC475">
        <v>0</v>
      </c>
      <c r="AD475" t="str">
        <f>""</f>
        <v/>
      </c>
      <c r="AE475">
        <v>0</v>
      </c>
      <c r="AF475" t="str">
        <f>""</f>
        <v/>
      </c>
      <c r="AG475">
        <v>0</v>
      </c>
      <c r="AH475" t="str">
        <f>""</f>
        <v/>
      </c>
      <c r="AI475">
        <v>0</v>
      </c>
      <c r="AJ475" t="str">
        <f>""</f>
        <v/>
      </c>
      <c r="AK475">
        <v>0</v>
      </c>
      <c r="AL475" t="str">
        <f>""</f>
        <v/>
      </c>
      <c r="AM475">
        <v>0</v>
      </c>
      <c r="AN475" t="str">
        <f>""</f>
        <v/>
      </c>
      <c r="AO475">
        <v>0</v>
      </c>
      <c r="AP475" t="str">
        <f>""</f>
        <v/>
      </c>
      <c r="AQ475">
        <v>0</v>
      </c>
      <c r="AR475" t="str">
        <f>""</f>
        <v/>
      </c>
      <c r="AS475" t="s">
        <v>56</v>
      </c>
      <c r="AT475" t="s">
        <v>57</v>
      </c>
      <c r="AU475">
        <v>0</v>
      </c>
      <c r="AV475" t="str">
        <f>""</f>
        <v/>
      </c>
      <c r="AW475">
        <v>2016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</row>
    <row r="476" spans="1:55" x14ac:dyDescent="0.2">
      <c r="A476">
        <v>1813605110</v>
      </c>
      <c r="B476" t="s">
        <v>542</v>
      </c>
      <c r="C476" s="2">
        <v>17494</v>
      </c>
      <c r="D476" s="1">
        <v>7592.74</v>
      </c>
      <c r="E476">
        <v>0</v>
      </c>
      <c r="F476" s="1">
        <v>7592.74</v>
      </c>
      <c r="G476" s="1">
        <v>9901.26</v>
      </c>
      <c r="H476">
        <v>43.4</v>
      </c>
      <c r="I476" s="2">
        <v>105000</v>
      </c>
      <c r="J476" s="4">
        <f>COUNTIF(גיליון2!A:A,'2016'!A476)</f>
        <v>1</v>
      </c>
      <c r="K476" s="1">
        <v>7592.74</v>
      </c>
      <c r="L476">
        <v>0</v>
      </c>
      <c r="M476" s="1">
        <v>7592.74</v>
      </c>
      <c r="N476" s="1">
        <v>97407.26</v>
      </c>
      <c r="O476">
        <v>7.23</v>
      </c>
      <c r="P476">
        <v>0</v>
      </c>
      <c r="Q476">
        <v>0</v>
      </c>
      <c r="R476">
        <v>0</v>
      </c>
      <c r="S476">
        <v>0</v>
      </c>
      <c r="T476" s="1">
        <v>-7592.74</v>
      </c>
      <c r="U476">
        <v>0</v>
      </c>
      <c r="V476" s="1">
        <v>-7592.74</v>
      </c>
      <c r="W476">
        <v>0</v>
      </c>
      <c r="X476" t="str">
        <f>""</f>
        <v/>
      </c>
      <c r="Y476">
        <v>0</v>
      </c>
      <c r="Z476" t="str">
        <f>""</f>
        <v/>
      </c>
      <c r="AA476">
        <v>0</v>
      </c>
      <c r="AB476" t="str">
        <f>""</f>
        <v/>
      </c>
      <c r="AC476">
        <v>0</v>
      </c>
      <c r="AD476" t="str">
        <f>""</f>
        <v/>
      </c>
      <c r="AE476">
        <v>0</v>
      </c>
      <c r="AF476" t="str">
        <f>""</f>
        <v/>
      </c>
      <c r="AG476">
        <v>0</v>
      </c>
      <c r="AH476" t="str">
        <f>""</f>
        <v/>
      </c>
      <c r="AI476">
        <v>0</v>
      </c>
      <c r="AJ476" t="str">
        <f>""</f>
        <v/>
      </c>
      <c r="AK476">
        <v>0</v>
      </c>
      <c r="AL476" t="str">
        <f>""</f>
        <v/>
      </c>
      <c r="AM476">
        <v>0</v>
      </c>
      <c r="AN476" t="str">
        <f>""</f>
        <v/>
      </c>
      <c r="AO476">
        <v>0</v>
      </c>
      <c r="AP476" t="str">
        <f>""</f>
        <v/>
      </c>
      <c r="AQ476">
        <v>0</v>
      </c>
      <c r="AR476" t="str">
        <f>""</f>
        <v/>
      </c>
      <c r="AS476" t="s">
        <v>56</v>
      </c>
      <c r="AT476" t="s">
        <v>57</v>
      </c>
      <c r="AU476">
        <v>0</v>
      </c>
      <c r="AV476" t="str">
        <f>""</f>
        <v/>
      </c>
      <c r="AW476">
        <v>2016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</row>
    <row r="477" spans="1:55" x14ac:dyDescent="0.2">
      <c r="A477">
        <v>1813605840</v>
      </c>
      <c r="B477" t="s">
        <v>543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 s="4">
        <f>COUNTIF(גיליון2!A:A,'2016'!A477)</f>
        <v>1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 t="str">
        <f>""</f>
        <v/>
      </c>
      <c r="Y477">
        <v>0</v>
      </c>
      <c r="Z477" t="str">
        <f>""</f>
        <v/>
      </c>
      <c r="AA477">
        <v>0</v>
      </c>
      <c r="AB477" t="str">
        <f>""</f>
        <v/>
      </c>
      <c r="AC477">
        <v>0</v>
      </c>
      <c r="AD477" t="str">
        <f>""</f>
        <v/>
      </c>
      <c r="AE477">
        <v>0</v>
      </c>
      <c r="AF477" t="str">
        <f>""</f>
        <v/>
      </c>
      <c r="AG477">
        <v>0</v>
      </c>
      <c r="AH477" t="str">
        <f>""</f>
        <v/>
      </c>
      <c r="AI477">
        <v>0</v>
      </c>
      <c r="AJ477" t="str">
        <f>""</f>
        <v/>
      </c>
      <c r="AK477">
        <v>0</v>
      </c>
      <c r="AL477" t="str">
        <f>""</f>
        <v/>
      </c>
      <c r="AM477">
        <v>0</v>
      </c>
      <c r="AN477" t="str">
        <f>""</f>
        <v/>
      </c>
      <c r="AO477">
        <v>0</v>
      </c>
      <c r="AP477" t="str">
        <f>""</f>
        <v/>
      </c>
      <c r="AQ477">
        <v>0</v>
      </c>
      <c r="AR477" t="str">
        <f>""</f>
        <v/>
      </c>
      <c r="AS477" t="s">
        <v>56</v>
      </c>
      <c r="AT477" t="s">
        <v>57</v>
      </c>
      <c r="AU477">
        <v>0</v>
      </c>
      <c r="AV477" t="str">
        <f>""</f>
        <v/>
      </c>
      <c r="AW477">
        <v>2016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</row>
    <row r="478" spans="1:55" x14ac:dyDescent="0.2">
      <c r="A478">
        <v>1813700110</v>
      </c>
      <c r="B478" t="s">
        <v>544</v>
      </c>
      <c r="C478" s="2">
        <v>56478</v>
      </c>
      <c r="D478" s="1">
        <v>25716.04</v>
      </c>
      <c r="E478">
        <v>0</v>
      </c>
      <c r="F478" s="1">
        <v>25716.04</v>
      </c>
      <c r="G478" s="1">
        <v>30761.96</v>
      </c>
      <c r="H478">
        <v>45.53</v>
      </c>
      <c r="I478" s="2">
        <v>339000</v>
      </c>
      <c r="J478" s="4">
        <f>COUNTIF(גיליון2!A:A,'2016'!A478)</f>
        <v>1</v>
      </c>
      <c r="K478" s="1">
        <v>25716.04</v>
      </c>
      <c r="L478">
        <v>0</v>
      </c>
      <c r="M478" s="1">
        <v>25716.04</v>
      </c>
      <c r="N478" s="1">
        <v>313283.96000000002</v>
      </c>
      <c r="O478">
        <v>7.58</v>
      </c>
      <c r="P478">
        <v>0</v>
      </c>
      <c r="Q478">
        <v>0</v>
      </c>
      <c r="R478">
        <v>0</v>
      </c>
      <c r="S478">
        <v>0</v>
      </c>
      <c r="T478" s="1">
        <v>-25716.04</v>
      </c>
      <c r="U478">
        <v>0</v>
      </c>
      <c r="V478" s="1">
        <v>-25716.04</v>
      </c>
      <c r="W478">
        <v>310</v>
      </c>
      <c r="X478" t="s">
        <v>115</v>
      </c>
      <c r="Y478">
        <v>0</v>
      </c>
      <c r="Z478" t="str">
        <f>""</f>
        <v/>
      </c>
      <c r="AA478">
        <v>0</v>
      </c>
      <c r="AB478" t="str">
        <f>""</f>
        <v/>
      </c>
      <c r="AC478">
        <v>0</v>
      </c>
      <c r="AD478" t="str">
        <f>""</f>
        <v/>
      </c>
      <c r="AE478">
        <v>0</v>
      </c>
      <c r="AF478" t="str">
        <f>""</f>
        <v/>
      </c>
      <c r="AG478">
        <v>0</v>
      </c>
      <c r="AH478" t="str">
        <f>""</f>
        <v/>
      </c>
      <c r="AI478">
        <v>0</v>
      </c>
      <c r="AJ478" t="str">
        <f>""</f>
        <v/>
      </c>
      <c r="AK478">
        <v>0</v>
      </c>
      <c r="AL478" t="str">
        <f>""</f>
        <v/>
      </c>
      <c r="AM478">
        <v>0</v>
      </c>
      <c r="AN478" t="str">
        <f>""</f>
        <v/>
      </c>
      <c r="AO478">
        <v>0</v>
      </c>
      <c r="AP478" t="str">
        <f>""</f>
        <v/>
      </c>
      <c r="AQ478">
        <v>0</v>
      </c>
      <c r="AR478" t="str">
        <f>""</f>
        <v/>
      </c>
      <c r="AS478" t="s">
        <v>56</v>
      </c>
      <c r="AT478" t="s">
        <v>57</v>
      </c>
      <c r="AU478">
        <v>0</v>
      </c>
      <c r="AV478" t="str">
        <f>""</f>
        <v/>
      </c>
      <c r="AW478">
        <v>2016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</row>
    <row r="479" spans="1:55" x14ac:dyDescent="0.2">
      <c r="A479">
        <v>1813700410</v>
      </c>
      <c r="B479" t="s">
        <v>545</v>
      </c>
      <c r="C479" s="2">
        <v>3332</v>
      </c>
      <c r="D479">
        <v>0</v>
      </c>
      <c r="E479">
        <v>0</v>
      </c>
      <c r="F479">
        <v>0</v>
      </c>
      <c r="G479" s="1">
        <v>3332</v>
      </c>
      <c r="H479">
        <v>0</v>
      </c>
      <c r="I479" s="2">
        <v>20000</v>
      </c>
      <c r="J479" s="4">
        <f>COUNTIF(גיליון2!A:A,'2016'!A479)</f>
        <v>1</v>
      </c>
      <c r="K479">
        <v>0</v>
      </c>
      <c r="L479">
        <v>0</v>
      </c>
      <c r="M479">
        <v>0</v>
      </c>
      <c r="N479" s="1">
        <v>20000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310</v>
      </c>
      <c r="X479" t="s">
        <v>115</v>
      </c>
      <c r="Y479">
        <v>0</v>
      </c>
      <c r="Z479" t="str">
        <f>""</f>
        <v/>
      </c>
      <c r="AA479">
        <v>0</v>
      </c>
      <c r="AB479" t="str">
        <f>""</f>
        <v/>
      </c>
      <c r="AC479">
        <v>0</v>
      </c>
      <c r="AD479" t="str">
        <f>""</f>
        <v/>
      </c>
      <c r="AE479">
        <v>0</v>
      </c>
      <c r="AF479" t="str">
        <f>""</f>
        <v/>
      </c>
      <c r="AG479">
        <v>0</v>
      </c>
      <c r="AH479" t="str">
        <f>""</f>
        <v/>
      </c>
      <c r="AI479">
        <v>0</v>
      </c>
      <c r="AJ479" t="str">
        <f>""</f>
        <v/>
      </c>
      <c r="AK479">
        <v>0</v>
      </c>
      <c r="AL479" t="str">
        <f>""</f>
        <v/>
      </c>
      <c r="AM479">
        <v>0</v>
      </c>
      <c r="AN479" t="str">
        <f>""</f>
        <v/>
      </c>
      <c r="AO479">
        <v>0</v>
      </c>
      <c r="AP479" t="str">
        <f>""</f>
        <v/>
      </c>
      <c r="AQ479">
        <v>0</v>
      </c>
      <c r="AR479" t="str">
        <f>""</f>
        <v/>
      </c>
      <c r="AS479" t="s">
        <v>56</v>
      </c>
      <c r="AT479" t="s">
        <v>57</v>
      </c>
      <c r="AU479">
        <v>0</v>
      </c>
      <c r="AV479" t="str">
        <f>""</f>
        <v/>
      </c>
      <c r="AW479">
        <v>2016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</row>
    <row r="480" spans="1:55" x14ac:dyDescent="0.2">
      <c r="A480">
        <v>1813700431</v>
      </c>
      <c r="B480" t="s">
        <v>546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 s="4">
        <f>COUNTIF(גיליון2!A:A,'2016'!A480)</f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310</v>
      </c>
      <c r="X480" t="s">
        <v>115</v>
      </c>
      <c r="Y480">
        <v>0</v>
      </c>
      <c r="Z480" t="str">
        <f>""</f>
        <v/>
      </c>
      <c r="AA480">
        <v>0</v>
      </c>
      <c r="AB480" t="str">
        <f>""</f>
        <v/>
      </c>
      <c r="AC480">
        <v>0</v>
      </c>
      <c r="AD480" t="str">
        <f>""</f>
        <v/>
      </c>
      <c r="AE480">
        <v>0</v>
      </c>
      <c r="AF480" t="str">
        <f>""</f>
        <v/>
      </c>
      <c r="AG480">
        <v>0</v>
      </c>
      <c r="AH480" t="str">
        <f>""</f>
        <v/>
      </c>
      <c r="AI480">
        <v>0</v>
      </c>
      <c r="AJ480" t="str">
        <f>""</f>
        <v/>
      </c>
      <c r="AK480">
        <v>0</v>
      </c>
      <c r="AL480" t="str">
        <f>""</f>
        <v/>
      </c>
      <c r="AM480">
        <v>0</v>
      </c>
      <c r="AN480" t="str">
        <f>""</f>
        <v/>
      </c>
      <c r="AO480">
        <v>0</v>
      </c>
      <c r="AP480" t="str">
        <f>""</f>
        <v/>
      </c>
      <c r="AQ480">
        <v>0</v>
      </c>
      <c r="AR480" t="str">
        <f>""</f>
        <v/>
      </c>
      <c r="AS480" t="s">
        <v>56</v>
      </c>
      <c r="AT480" t="s">
        <v>57</v>
      </c>
      <c r="AU480">
        <v>0</v>
      </c>
      <c r="AV480" t="str">
        <f>""</f>
        <v/>
      </c>
      <c r="AW480">
        <v>2016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</row>
    <row r="481" spans="1:55" x14ac:dyDescent="0.2">
      <c r="A481">
        <v>1813700432</v>
      </c>
      <c r="B481" t="s">
        <v>547</v>
      </c>
      <c r="C481" s="2">
        <v>2000</v>
      </c>
      <c r="D481">
        <v>0</v>
      </c>
      <c r="E481">
        <v>0</v>
      </c>
      <c r="F481">
        <v>0</v>
      </c>
      <c r="G481" s="1">
        <v>2000</v>
      </c>
      <c r="H481">
        <v>0</v>
      </c>
      <c r="I481" s="2">
        <v>12000</v>
      </c>
      <c r="J481" s="4">
        <f>COUNTIF(גיליון2!A:A,'2016'!A481)</f>
        <v>1</v>
      </c>
      <c r="K481">
        <v>0</v>
      </c>
      <c r="L481">
        <v>0</v>
      </c>
      <c r="M481">
        <v>0</v>
      </c>
      <c r="N481" s="1">
        <v>12000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310</v>
      </c>
      <c r="X481" t="s">
        <v>115</v>
      </c>
      <c r="Y481">
        <v>0</v>
      </c>
      <c r="Z481" t="str">
        <f>""</f>
        <v/>
      </c>
      <c r="AA481">
        <v>0</v>
      </c>
      <c r="AB481" t="str">
        <f>""</f>
        <v/>
      </c>
      <c r="AC481">
        <v>0</v>
      </c>
      <c r="AD481" t="str">
        <f>""</f>
        <v/>
      </c>
      <c r="AE481">
        <v>0</v>
      </c>
      <c r="AF481" t="str">
        <f>""</f>
        <v/>
      </c>
      <c r="AG481">
        <v>0</v>
      </c>
      <c r="AH481" t="str">
        <f>""</f>
        <v/>
      </c>
      <c r="AI481">
        <v>0</v>
      </c>
      <c r="AJ481" t="str">
        <f>""</f>
        <v/>
      </c>
      <c r="AK481">
        <v>0</v>
      </c>
      <c r="AL481" t="str">
        <f>""</f>
        <v/>
      </c>
      <c r="AM481">
        <v>0</v>
      </c>
      <c r="AN481" t="str">
        <f>""</f>
        <v/>
      </c>
      <c r="AO481">
        <v>0</v>
      </c>
      <c r="AP481" t="str">
        <f>""</f>
        <v/>
      </c>
      <c r="AQ481">
        <v>0</v>
      </c>
      <c r="AR481" t="str">
        <f>""</f>
        <v/>
      </c>
      <c r="AS481" t="s">
        <v>56</v>
      </c>
      <c r="AT481" t="s">
        <v>57</v>
      </c>
      <c r="AU481">
        <v>0</v>
      </c>
      <c r="AV481" t="str">
        <f>""</f>
        <v/>
      </c>
      <c r="AW481">
        <v>2016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</row>
    <row r="482" spans="1:55" x14ac:dyDescent="0.2">
      <c r="A482">
        <v>1813700540</v>
      </c>
      <c r="B482" t="s">
        <v>548</v>
      </c>
      <c r="C482">
        <v>666</v>
      </c>
      <c r="D482">
        <v>0</v>
      </c>
      <c r="E482">
        <v>0</v>
      </c>
      <c r="F482">
        <v>0</v>
      </c>
      <c r="G482">
        <v>666</v>
      </c>
      <c r="H482">
        <v>0</v>
      </c>
      <c r="I482" s="2">
        <v>4000</v>
      </c>
      <c r="J482" s="4">
        <f>COUNTIF(גיליון2!A:A,'2016'!A482)</f>
        <v>1</v>
      </c>
      <c r="K482">
        <v>0</v>
      </c>
      <c r="L482">
        <v>0</v>
      </c>
      <c r="M482">
        <v>0</v>
      </c>
      <c r="N482" s="1">
        <v>4000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310</v>
      </c>
      <c r="X482" t="s">
        <v>115</v>
      </c>
      <c r="Y482">
        <v>0</v>
      </c>
      <c r="Z482" t="str">
        <f>""</f>
        <v/>
      </c>
      <c r="AA482">
        <v>0</v>
      </c>
      <c r="AB482" t="str">
        <f>""</f>
        <v/>
      </c>
      <c r="AC482">
        <v>0</v>
      </c>
      <c r="AD482" t="str">
        <f>""</f>
        <v/>
      </c>
      <c r="AE482">
        <v>0</v>
      </c>
      <c r="AF482" t="str">
        <f>""</f>
        <v/>
      </c>
      <c r="AG482">
        <v>0</v>
      </c>
      <c r="AH482" t="str">
        <f>""</f>
        <v/>
      </c>
      <c r="AI482">
        <v>0</v>
      </c>
      <c r="AJ482" t="str">
        <f>""</f>
        <v/>
      </c>
      <c r="AK482">
        <v>0</v>
      </c>
      <c r="AL482" t="str">
        <f>""</f>
        <v/>
      </c>
      <c r="AM482">
        <v>0</v>
      </c>
      <c r="AN482" t="str">
        <f>""</f>
        <v/>
      </c>
      <c r="AO482">
        <v>0</v>
      </c>
      <c r="AP482" t="str">
        <f>""</f>
        <v/>
      </c>
      <c r="AQ482">
        <v>0</v>
      </c>
      <c r="AR482" t="str">
        <f>""</f>
        <v/>
      </c>
      <c r="AS482" t="s">
        <v>56</v>
      </c>
      <c r="AT482" t="s">
        <v>57</v>
      </c>
      <c r="AU482">
        <v>0</v>
      </c>
      <c r="AV482" t="str">
        <f>""</f>
        <v/>
      </c>
      <c r="AW482">
        <v>2016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</row>
    <row r="483" spans="1:55" x14ac:dyDescent="0.2">
      <c r="A483">
        <v>1813700720</v>
      </c>
      <c r="B483" t="s">
        <v>549</v>
      </c>
      <c r="C483" s="2">
        <v>1166</v>
      </c>
      <c r="D483">
        <v>0</v>
      </c>
      <c r="E483">
        <v>0</v>
      </c>
      <c r="F483">
        <v>0</v>
      </c>
      <c r="G483" s="1">
        <v>1166</v>
      </c>
      <c r="H483">
        <v>0</v>
      </c>
      <c r="I483" s="2">
        <v>7000</v>
      </c>
      <c r="J483" s="4">
        <f>COUNTIF(גיליון2!A:A,'2016'!A483)</f>
        <v>1</v>
      </c>
      <c r="K483">
        <v>0</v>
      </c>
      <c r="L483">
        <v>0</v>
      </c>
      <c r="M483">
        <v>0</v>
      </c>
      <c r="N483" s="1">
        <v>7000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310</v>
      </c>
      <c r="X483" t="s">
        <v>115</v>
      </c>
      <c r="Y483">
        <v>0</v>
      </c>
      <c r="Z483" t="str">
        <f>""</f>
        <v/>
      </c>
      <c r="AA483">
        <v>0</v>
      </c>
      <c r="AB483" t="str">
        <f>""</f>
        <v/>
      </c>
      <c r="AC483">
        <v>0</v>
      </c>
      <c r="AD483" t="str">
        <f>""</f>
        <v/>
      </c>
      <c r="AE483">
        <v>0</v>
      </c>
      <c r="AF483" t="str">
        <f>""</f>
        <v/>
      </c>
      <c r="AG483">
        <v>0</v>
      </c>
      <c r="AH483" t="str">
        <f>""</f>
        <v/>
      </c>
      <c r="AI483">
        <v>0</v>
      </c>
      <c r="AJ483" t="str">
        <f>""</f>
        <v/>
      </c>
      <c r="AK483">
        <v>0</v>
      </c>
      <c r="AL483" t="str">
        <f>""</f>
        <v/>
      </c>
      <c r="AM483">
        <v>0</v>
      </c>
      <c r="AN483" t="str">
        <f>""</f>
        <v/>
      </c>
      <c r="AO483">
        <v>0</v>
      </c>
      <c r="AP483" t="str">
        <f>""</f>
        <v/>
      </c>
      <c r="AQ483">
        <v>0</v>
      </c>
      <c r="AR483" t="str">
        <f>""</f>
        <v/>
      </c>
      <c r="AS483" t="s">
        <v>56</v>
      </c>
      <c r="AT483" t="s">
        <v>57</v>
      </c>
      <c r="AU483">
        <v>0</v>
      </c>
      <c r="AV483" t="str">
        <f>""</f>
        <v/>
      </c>
      <c r="AW483">
        <v>2016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</row>
    <row r="484" spans="1:55" x14ac:dyDescent="0.2">
      <c r="A484">
        <v>1813700750</v>
      </c>
      <c r="B484" t="s">
        <v>550</v>
      </c>
      <c r="C484" s="2">
        <v>4332</v>
      </c>
      <c r="D484">
        <v>0</v>
      </c>
      <c r="E484">
        <v>0</v>
      </c>
      <c r="F484">
        <v>0</v>
      </c>
      <c r="G484" s="1">
        <v>4332</v>
      </c>
      <c r="H484">
        <v>0</v>
      </c>
      <c r="I484" s="2">
        <v>26000</v>
      </c>
      <c r="J484" s="4">
        <f>COUNTIF(גיליון2!A:A,'2016'!A484)</f>
        <v>1</v>
      </c>
      <c r="K484">
        <v>0</v>
      </c>
      <c r="L484">
        <v>0</v>
      </c>
      <c r="M484">
        <v>0</v>
      </c>
      <c r="N484" s="1">
        <v>26000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310</v>
      </c>
      <c r="X484" t="s">
        <v>115</v>
      </c>
      <c r="Y484">
        <v>0</v>
      </c>
      <c r="Z484" t="str">
        <f>""</f>
        <v/>
      </c>
      <c r="AA484">
        <v>0</v>
      </c>
      <c r="AB484" t="str">
        <f>""</f>
        <v/>
      </c>
      <c r="AC484">
        <v>0</v>
      </c>
      <c r="AD484" t="str">
        <f>""</f>
        <v/>
      </c>
      <c r="AE484">
        <v>0</v>
      </c>
      <c r="AF484" t="str">
        <f>""</f>
        <v/>
      </c>
      <c r="AG484">
        <v>0</v>
      </c>
      <c r="AH484" t="str">
        <f>""</f>
        <v/>
      </c>
      <c r="AI484">
        <v>0</v>
      </c>
      <c r="AJ484" t="str">
        <f>""</f>
        <v/>
      </c>
      <c r="AK484">
        <v>0</v>
      </c>
      <c r="AL484" t="str">
        <f>""</f>
        <v/>
      </c>
      <c r="AM484">
        <v>0</v>
      </c>
      <c r="AN484" t="str">
        <f>""</f>
        <v/>
      </c>
      <c r="AO484">
        <v>0</v>
      </c>
      <c r="AP484" t="str">
        <f>""</f>
        <v/>
      </c>
      <c r="AQ484">
        <v>0</v>
      </c>
      <c r="AR484" t="str">
        <f>""</f>
        <v/>
      </c>
      <c r="AS484" t="s">
        <v>56</v>
      </c>
      <c r="AT484" t="s">
        <v>57</v>
      </c>
      <c r="AU484">
        <v>0</v>
      </c>
      <c r="AV484" t="str">
        <f>""</f>
        <v/>
      </c>
      <c r="AW484">
        <v>2016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</row>
    <row r="485" spans="1:55" x14ac:dyDescent="0.2">
      <c r="A485">
        <v>1813700780</v>
      </c>
      <c r="B485" t="s">
        <v>551</v>
      </c>
      <c r="C485" s="2">
        <v>1666</v>
      </c>
      <c r="D485">
        <v>0</v>
      </c>
      <c r="E485">
        <v>0</v>
      </c>
      <c r="F485">
        <v>0</v>
      </c>
      <c r="G485" s="1">
        <v>1666</v>
      </c>
      <c r="H485">
        <v>0</v>
      </c>
      <c r="I485" s="2">
        <v>10000</v>
      </c>
      <c r="J485" s="4">
        <f>COUNTIF(גיליון2!A:A,'2016'!A485)</f>
        <v>1</v>
      </c>
      <c r="K485">
        <v>0</v>
      </c>
      <c r="L485">
        <v>0</v>
      </c>
      <c r="M485">
        <v>0</v>
      </c>
      <c r="N485" s="1">
        <v>10000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310</v>
      </c>
      <c r="X485" t="s">
        <v>115</v>
      </c>
      <c r="Y485">
        <v>0</v>
      </c>
      <c r="Z485" t="str">
        <f>""</f>
        <v/>
      </c>
      <c r="AA485">
        <v>0</v>
      </c>
      <c r="AB485" t="str">
        <f>""</f>
        <v/>
      </c>
      <c r="AC485">
        <v>0</v>
      </c>
      <c r="AD485" t="str">
        <f>""</f>
        <v/>
      </c>
      <c r="AE485">
        <v>0</v>
      </c>
      <c r="AF485" t="str">
        <f>""</f>
        <v/>
      </c>
      <c r="AG485">
        <v>0</v>
      </c>
      <c r="AH485" t="str">
        <f>""</f>
        <v/>
      </c>
      <c r="AI485">
        <v>0</v>
      </c>
      <c r="AJ485" t="str">
        <f>""</f>
        <v/>
      </c>
      <c r="AK485">
        <v>0</v>
      </c>
      <c r="AL485" t="str">
        <f>""</f>
        <v/>
      </c>
      <c r="AM485">
        <v>0</v>
      </c>
      <c r="AN485" t="str">
        <f>""</f>
        <v/>
      </c>
      <c r="AO485">
        <v>0</v>
      </c>
      <c r="AP485" t="str">
        <f>""</f>
        <v/>
      </c>
      <c r="AQ485">
        <v>0</v>
      </c>
      <c r="AR485" t="str">
        <f>""</f>
        <v/>
      </c>
      <c r="AS485" t="s">
        <v>56</v>
      </c>
      <c r="AT485" t="s">
        <v>57</v>
      </c>
      <c r="AU485">
        <v>0</v>
      </c>
      <c r="AV485" t="str">
        <f>""</f>
        <v/>
      </c>
      <c r="AW485">
        <v>2016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</row>
    <row r="486" spans="1:55" x14ac:dyDescent="0.2">
      <c r="A486">
        <v>1813800780</v>
      </c>
      <c r="B486" t="s">
        <v>552</v>
      </c>
      <c r="C486" s="2">
        <v>141610</v>
      </c>
      <c r="D486">
        <v>0</v>
      </c>
      <c r="E486">
        <v>0</v>
      </c>
      <c r="F486">
        <v>0</v>
      </c>
      <c r="G486" s="1">
        <v>141610</v>
      </c>
      <c r="H486">
        <v>0</v>
      </c>
      <c r="I486" s="2">
        <v>850000</v>
      </c>
      <c r="J486" s="4">
        <f>COUNTIF(גיליון2!A:A,'2016'!A486)</f>
        <v>1</v>
      </c>
      <c r="K486">
        <v>0</v>
      </c>
      <c r="L486">
        <v>0</v>
      </c>
      <c r="M486">
        <v>0</v>
      </c>
      <c r="N486" s="1">
        <v>850000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310</v>
      </c>
      <c r="X486" t="s">
        <v>115</v>
      </c>
      <c r="Y486">
        <v>0</v>
      </c>
      <c r="Z486" t="str">
        <f>""</f>
        <v/>
      </c>
      <c r="AA486">
        <v>0</v>
      </c>
      <c r="AB486" t="str">
        <f>""</f>
        <v/>
      </c>
      <c r="AC486">
        <v>0</v>
      </c>
      <c r="AD486" t="str">
        <f>""</f>
        <v/>
      </c>
      <c r="AE486">
        <v>0</v>
      </c>
      <c r="AF486" t="str">
        <f>""</f>
        <v/>
      </c>
      <c r="AG486">
        <v>0</v>
      </c>
      <c r="AH486" t="str">
        <f>""</f>
        <v/>
      </c>
      <c r="AI486">
        <v>0</v>
      </c>
      <c r="AJ486" t="str">
        <f>""</f>
        <v/>
      </c>
      <c r="AK486">
        <v>0</v>
      </c>
      <c r="AL486" t="str">
        <f>""</f>
        <v/>
      </c>
      <c r="AM486">
        <v>0</v>
      </c>
      <c r="AN486" t="str">
        <f>""</f>
        <v/>
      </c>
      <c r="AO486">
        <v>0</v>
      </c>
      <c r="AP486" t="str">
        <f>""</f>
        <v/>
      </c>
      <c r="AQ486">
        <v>0</v>
      </c>
      <c r="AR486" t="str">
        <f>""</f>
        <v/>
      </c>
      <c r="AS486" t="s">
        <v>56</v>
      </c>
      <c r="AT486" t="s">
        <v>57</v>
      </c>
      <c r="AU486">
        <v>0</v>
      </c>
      <c r="AV486" t="str">
        <f>""</f>
        <v/>
      </c>
      <c r="AW486">
        <v>2016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</row>
    <row r="487" spans="1:55" x14ac:dyDescent="0.2">
      <c r="A487">
        <v>1814000110</v>
      </c>
      <c r="B487" t="s">
        <v>553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 s="4">
        <f>COUNTIF(גיליון2!A:A,'2016'!A487)</f>
        <v>1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320</v>
      </c>
      <c r="X487" t="s">
        <v>554</v>
      </c>
      <c r="Y487">
        <v>0</v>
      </c>
      <c r="Z487" t="str">
        <f>""</f>
        <v/>
      </c>
      <c r="AA487">
        <v>0</v>
      </c>
      <c r="AB487" t="str">
        <f>""</f>
        <v/>
      </c>
      <c r="AC487">
        <v>0</v>
      </c>
      <c r="AD487" t="str">
        <f>""</f>
        <v/>
      </c>
      <c r="AE487">
        <v>0</v>
      </c>
      <c r="AF487" t="str">
        <f>""</f>
        <v/>
      </c>
      <c r="AG487">
        <v>0</v>
      </c>
      <c r="AH487" t="str">
        <f>""</f>
        <v/>
      </c>
      <c r="AI487">
        <v>0</v>
      </c>
      <c r="AJ487" t="str">
        <f>""</f>
        <v/>
      </c>
      <c r="AK487">
        <v>0</v>
      </c>
      <c r="AL487" t="str">
        <f>""</f>
        <v/>
      </c>
      <c r="AM487">
        <v>0</v>
      </c>
      <c r="AN487" t="str">
        <f>""</f>
        <v/>
      </c>
      <c r="AO487">
        <v>0</v>
      </c>
      <c r="AP487" t="str">
        <f>""</f>
        <v/>
      </c>
      <c r="AQ487">
        <v>0</v>
      </c>
      <c r="AR487" t="str">
        <f>""</f>
        <v/>
      </c>
      <c r="AS487" t="s">
        <v>56</v>
      </c>
      <c r="AT487" t="s">
        <v>57</v>
      </c>
      <c r="AU487">
        <v>0</v>
      </c>
      <c r="AV487" t="str">
        <f>""</f>
        <v/>
      </c>
      <c r="AW487">
        <v>2016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</row>
    <row r="488" spans="1:55" x14ac:dyDescent="0.2">
      <c r="A488">
        <v>1814000421</v>
      </c>
      <c r="B488" t="s">
        <v>555</v>
      </c>
      <c r="C488" s="2">
        <v>39650</v>
      </c>
      <c r="D488">
        <v>0</v>
      </c>
      <c r="E488">
        <v>0</v>
      </c>
      <c r="F488">
        <v>0</v>
      </c>
      <c r="G488" s="1">
        <v>39650</v>
      </c>
      <c r="H488">
        <v>0</v>
      </c>
      <c r="I488" s="2">
        <v>238000</v>
      </c>
      <c r="J488" s="4">
        <f>COUNTIF(גיליון2!A:A,'2016'!A488)</f>
        <v>1</v>
      </c>
      <c r="K488">
        <v>0</v>
      </c>
      <c r="L488">
        <v>0</v>
      </c>
      <c r="M488">
        <v>0</v>
      </c>
      <c r="N488" s="1">
        <v>238000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320</v>
      </c>
      <c r="X488" t="s">
        <v>554</v>
      </c>
      <c r="Y488">
        <v>0</v>
      </c>
      <c r="Z488" t="str">
        <f>""</f>
        <v/>
      </c>
      <c r="AA488">
        <v>0</v>
      </c>
      <c r="AB488" t="str">
        <f>""</f>
        <v/>
      </c>
      <c r="AC488">
        <v>0</v>
      </c>
      <c r="AD488" t="str">
        <f>""</f>
        <v/>
      </c>
      <c r="AE488">
        <v>0</v>
      </c>
      <c r="AF488" t="str">
        <f>""</f>
        <v/>
      </c>
      <c r="AG488">
        <v>0</v>
      </c>
      <c r="AH488" t="str">
        <f>""</f>
        <v/>
      </c>
      <c r="AI488">
        <v>0</v>
      </c>
      <c r="AJ488" t="str">
        <f>""</f>
        <v/>
      </c>
      <c r="AK488">
        <v>0</v>
      </c>
      <c r="AL488" t="str">
        <f>""</f>
        <v/>
      </c>
      <c r="AM488">
        <v>0</v>
      </c>
      <c r="AN488" t="str">
        <f>""</f>
        <v/>
      </c>
      <c r="AO488">
        <v>0</v>
      </c>
      <c r="AP488" t="str">
        <f>""</f>
        <v/>
      </c>
      <c r="AQ488">
        <v>0</v>
      </c>
      <c r="AR488" t="str">
        <f>""</f>
        <v/>
      </c>
      <c r="AS488" t="s">
        <v>56</v>
      </c>
      <c r="AT488" t="s">
        <v>57</v>
      </c>
      <c r="AU488">
        <v>0</v>
      </c>
      <c r="AV488" t="str">
        <f>""</f>
        <v/>
      </c>
      <c r="AW488">
        <v>2016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</row>
    <row r="489" spans="1:55" x14ac:dyDescent="0.2">
      <c r="A489">
        <v>1814000431</v>
      </c>
      <c r="B489" t="s">
        <v>501</v>
      </c>
      <c r="C489" s="2">
        <v>24990</v>
      </c>
      <c r="D489">
        <v>0</v>
      </c>
      <c r="E489">
        <v>0</v>
      </c>
      <c r="F489">
        <v>0</v>
      </c>
      <c r="G489" s="1">
        <v>24990</v>
      </c>
      <c r="H489">
        <v>0</v>
      </c>
      <c r="I489" s="2">
        <v>150000</v>
      </c>
      <c r="J489" s="4">
        <f>COUNTIF(גיליון2!A:A,'2016'!A489)</f>
        <v>1</v>
      </c>
      <c r="K489">
        <v>0</v>
      </c>
      <c r="L489">
        <v>0</v>
      </c>
      <c r="M489">
        <v>0</v>
      </c>
      <c r="N489" s="1">
        <v>150000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320</v>
      </c>
      <c r="X489" t="s">
        <v>554</v>
      </c>
      <c r="Y489">
        <v>0</v>
      </c>
      <c r="Z489" t="str">
        <f>""</f>
        <v/>
      </c>
      <c r="AA489">
        <v>0</v>
      </c>
      <c r="AB489" t="str">
        <f>""</f>
        <v/>
      </c>
      <c r="AC489">
        <v>0</v>
      </c>
      <c r="AD489" t="str">
        <f>""</f>
        <v/>
      </c>
      <c r="AE489">
        <v>0</v>
      </c>
      <c r="AF489" t="str">
        <f>""</f>
        <v/>
      </c>
      <c r="AG489">
        <v>0</v>
      </c>
      <c r="AH489" t="str">
        <f>""</f>
        <v/>
      </c>
      <c r="AI489">
        <v>0</v>
      </c>
      <c r="AJ489" t="str">
        <f>""</f>
        <v/>
      </c>
      <c r="AK489">
        <v>0</v>
      </c>
      <c r="AL489" t="str">
        <f>""</f>
        <v/>
      </c>
      <c r="AM489">
        <v>0</v>
      </c>
      <c r="AN489" t="str">
        <f>""</f>
        <v/>
      </c>
      <c r="AO489">
        <v>0</v>
      </c>
      <c r="AP489" t="str">
        <f>""</f>
        <v/>
      </c>
      <c r="AQ489">
        <v>0</v>
      </c>
      <c r="AR489" t="str">
        <f>""</f>
        <v/>
      </c>
      <c r="AS489" t="s">
        <v>56</v>
      </c>
      <c r="AT489" t="s">
        <v>57</v>
      </c>
      <c r="AU489">
        <v>0</v>
      </c>
      <c r="AV489" t="str">
        <f>""</f>
        <v/>
      </c>
      <c r="AW489">
        <v>2016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</row>
    <row r="490" spans="1:55" x14ac:dyDescent="0.2">
      <c r="A490">
        <v>1814000432</v>
      </c>
      <c r="B490" t="s">
        <v>556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 s="4">
        <f>COUNTIF(גיליון2!A:A,'2016'!A490)</f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320</v>
      </c>
      <c r="X490" t="s">
        <v>554</v>
      </c>
      <c r="Y490">
        <v>0</v>
      </c>
      <c r="Z490" t="str">
        <f>""</f>
        <v/>
      </c>
      <c r="AA490">
        <v>0</v>
      </c>
      <c r="AB490" t="str">
        <f>""</f>
        <v/>
      </c>
      <c r="AC490">
        <v>0</v>
      </c>
      <c r="AD490" t="str">
        <f>""</f>
        <v/>
      </c>
      <c r="AE490">
        <v>0</v>
      </c>
      <c r="AF490" t="str">
        <f>""</f>
        <v/>
      </c>
      <c r="AG490">
        <v>0</v>
      </c>
      <c r="AH490" t="str">
        <f>""</f>
        <v/>
      </c>
      <c r="AI490">
        <v>0</v>
      </c>
      <c r="AJ490" t="str">
        <f>""</f>
        <v/>
      </c>
      <c r="AK490">
        <v>0</v>
      </c>
      <c r="AL490" t="str">
        <f>""</f>
        <v/>
      </c>
      <c r="AM490">
        <v>0</v>
      </c>
      <c r="AN490" t="str">
        <f>""</f>
        <v/>
      </c>
      <c r="AO490">
        <v>0</v>
      </c>
      <c r="AP490" t="str">
        <f>""</f>
        <v/>
      </c>
      <c r="AQ490">
        <v>0</v>
      </c>
      <c r="AR490" t="str">
        <f>""</f>
        <v/>
      </c>
      <c r="AS490" t="s">
        <v>56</v>
      </c>
      <c r="AT490" t="s">
        <v>57</v>
      </c>
      <c r="AU490">
        <v>0</v>
      </c>
      <c r="AV490" t="str">
        <f>""</f>
        <v/>
      </c>
      <c r="AW490">
        <v>2016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</row>
    <row r="491" spans="1:55" x14ac:dyDescent="0.2">
      <c r="A491">
        <v>1814000433</v>
      </c>
      <c r="B491" t="s">
        <v>557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 s="4">
        <f>COUNTIF(גיליון2!A:A,'2016'!A491)</f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 t="str">
        <f>""</f>
        <v/>
      </c>
      <c r="Y491">
        <v>0</v>
      </c>
      <c r="Z491" t="str">
        <f>""</f>
        <v/>
      </c>
      <c r="AA491">
        <v>0</v>
      </c>
      <c r="AB491" t="str">
        <f>""</f>
        <v/>
      </c>
      <c r="AC491">
        <v>0</v>
      </c>
      <c r="AD491" t="str">
        <f>""</f>
        <v/>
      </c>
      <c r="AE491">
        <v>0</v>
      </c>
      <c r="AF491" t="str">
        <f>""</f>
        <v/>
      </c>
      <c r="AG491">
        <v>0</v>
      </c>
      <c r="AH491" t="str">
        <f>""</f>
        <v/>
      </c>
      <c r="AI491">
        <v>0</v>
      </c>
      <c r="AJ491" t="str">
        <f>""</f>
        <v/>
      </c>
      <c r="AK491">
        <v>0</v>
      </c>
      <c r="AL491" t="str">
        <f>""</f>
        <v/>
      </c>
      <c r="AM491">
        <v>0</v>
      </c>
      <c r="AN491" t="str">
        <f>""</f>
        <v/>
      </c>
      <c r="AO491">
        <v>0</v>
      </c>
      <c r="AP491" t="str">
        <f>""</f>
        <v/>
      </c>
      <c r="AQ491">
        <v>0</v>
      </c>
      <c r="AR491" t="str">
        <f>""</f>
        <v/>
      </c>
      <c r="AS491" t="s">
        <v>56</v>
      </c>
      <c r="AT491" t="s">
        <v>57</v>
      </c>
      <c r="AU491">
        <v>0</v>
      </c>
      <c r="AV491" t="str">
        <f>""</f>
        <v/>
      </c>
      <c r="AW491">
        <v>2016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</row>
    <row r="492" spans="1:55" x14ac:dyDescent="0.2">
      <c r="A492">
        <v>1814000440</v>
      </c>
      <c r="B492" t="s">
        <v>558</v>
      </c>
      <c r="C492" s="2">
        <v>11662</v>
      </c>
      <c r="D492">
        <v>0</v>
      </c>
      <c r="E492">
        <v>0</v>
      </c>
      <c r="F492">
        <v>0</v>
      </c>
      <c r="G492" s="1">
        <v>11662</v>
      </c>
      <c r="H492">
        <v>0</v>
      </c>
      <c r="I492" s="2">
        <v>70000</v>
      </c>
      <c r="J492" s="4">
        <f>COUNTIF(גיליון2!A:A,'2016'!A492)</f>
        <v>1</v>
      </c>
      <c r="K492">
        <v>0</v>
      </c>
      <c r="L492">
        <v>0</v>
      </c>
      <c r="M492">
        <v>0</v>
      </c>
      <c r="N492" s="1">
        <v>70000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320</v>
      </c>
      <c r="X492" t="s">
        <v>554</v>
      </c>
      <c r="Y492">
        <v>0</v>
      </c>
      <c r="Z492" t="str">
        <f>""</f>
        <v/>
      </c>
      <c r="AA492">
        <v>0</v>
      </c>
      <c r="AB492" t="str">
        <f>""</f>
        <v/>
      </c>
      <c r="AC492">
        <v>0</v>
      </c>
      <c r="AD492" t="str">
        <f>""</f>
        <v/>
      </c>
      <c r="AE492">
        <v>0</v>
      </c>
      <c r="AF492" t="str">
        <f>""</f>
        <v/>
      </c>
      <c r="AG492">
        <v>0</v>
      </c>
      <c r="AH492" t="str">
        <f>""</f>
        <v/>
      </c>
      <c r="AI492">
        <v>0</v>
      </c>
      <c r="AJ492" t="str">
        <f>""</f>
        <v/>
      </c>
      <c r="AK492">
        <v>0</v>
      </c>
      <c r="AL492" t="str">
        <f>""</f>
        <v/>
      </c>
      <c r="AM492">
        <v>0</v>
      </c>
      <c r="AN492" t="str">
        <f>""</f>
        <v/>
      </c>
      <c r="AO492">
        <v>0</v>
      </c>
      <c r="AP492" t="str">
        <f>""</f>
        <v/>
      </c>
      <c r="AQ492">
        <v>0</v>
      </c>
      <c r="AR492" t="str">
        <f>""</f>
        <v/>
      </c>
      <c r="AS492" t="s">
        <v>56</v>
      </c>
      <c r="AT492" t="s">
        <v>57</v>
      </c>
      <c r="AU492">
        <v>0</v>
      </c>
      <c r="AV492" t="str">
        <f>""</f>
        <v/>
      </c>
      <c r="AW492">
        <v>2016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</row>
    <row r="493" spans="1:55" x14ac:dyDescent="0.2">
      <c r="A493">
        <v>1814000450</v>
      </c>
      <c r="B493" t="s">
        <v>559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 s="4">
        <f>COUNTIF(גיליון2!A:A,'2016'!A493)</f>
        <v>1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320</v>
      </c>
      <c r="X493" t="s">
        <v>554</v>
      </c>
      <c r="Y493">
        <v>0</v>
      </c>
      <c r="Z493" t="str">
        <f>""</f>
        <v/>
      </c>
      <c r="AA493">
        <v>0</v>
      </c>
      <c r="AB493" t="str">
        <f>""</f>
        <v/>
      </c>
      <c r="AC493">
        <v>0</v>
      </c>
      <c r="AD493" t="str">
        <f>""</f>
        <v/>
      </c>
      <c r="AE493">
        <v>0</v>
      </c>
      <c r="AF493" t="str">
        <f>""</f>
        <v/>
      </c>
      <c r="AG493">
        <v>0</v>
      </c>
      <c r="AH493" t="str">
        <f>""</f>
        <v/>
      </c>
      <c r="AI493">
        <v>0</v>
      </c>
      <c r="AJ493" t="str">
        <f>""</f>
        <v/>
      </c>
      <c r="AK493">
        <v>0</v>
      </c>
      <c r="AL493" t="str">
        <f>""</f>
        <v/>
      </c>
      <c r="AM493">
        <v>0</v>
      </c>
      <c r="AN493" t="str">
        <f>""</f>
        <v/>
      </c>
      <c r="AO493">
        <v>0</v>
      </c>
      <c r="AP493" t="str">
        <f>""</f>
        <v/>
      </c>
      <c r="AQ493">
        <v>0</v>
      </c>
      <c r="AR493" t="str">
        <f>""</f>
        <v/>
      </c>
      <c r="AS493" t="s">
        <v>56</v>
      </c>
      <c r="AT493" t="s">
        <v>57</v>
      </c>
      <c r="AU493">
        <v>0</v>
      </c>
      <c r="AV493" t="str">
        <f>""</f>
        <v/>
      </c>
      <c r="AW493">
        <v>2016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</row>
    <row r="494" spans="1:55" x14ac:dyDescent="0.2">
      <c r="A494">
        <v>1814000522</v>
      </c>
      <c r="B494" t="s">
        <v>299</v>
      </c>
      <c r="C494">
        <v>0</v>
      </c>
      <c r="D494" s="1">
        <v>1800</v>
      </c>
      <c r="E494">
        <v>0</v>
      </c>
      <c r="F494" s="1">
        <v>1800</v>
      </c>
      <c r="G494" s="1">
        <v>-1800</v>
      </c>
      <c r="H494">
        <v>0</v>
      </c>
      <c r="I494">
        <v>0</v>
      </c>
      <c r="J494" s="4">
        <f>COUNTIF(גיליון2!A:A,'2016'!A494)</f>
        <v>1</v>
      </c>
      <c r="K494" s="1">
        <v>1800</v>
      </c>
      <c r="L494">
        <v>0</v>
      </c>
      <c r="M494" s="1">
        <v>1800</v>
      </c>
      <c r="N494" s="1">
        <v>-1800</v>
      </c>
      <c r="O494">
        <v>0</v>
      </c>
      <c r="P494">
        <v>0</v>
      </c>
      <c r="Q494">
        <v>0</v>
      </c>
      <c r="R494">
        <v>0</v>
      </c>
      <c r="S494">
        <v>0</v>
      </c>
      <c r="T494" s="1">
        <v>-1800</v>
      </c>
      <c r="U494">
        <v>0</v>
      </c>
      <c r="V494" s="1">
        <v>-1800</v>
      </c>
      <c r="W494">
        <v>320</v>
      </c>
      <c r="X494" t="s">
        <v>554</v>
      </c>
      <c r="Y494">
        <v>0</v>
      </c>
      <c r="Z494" t="str">
        <f>""</f>
        <v/>
      </c>
      <c r="AA494">
        <v>0</v>
      </c>
      <c r="AB494" t="str">
        <f>""</f>
        <v/>
      </c>
      <c r="AC494">
        <v>0</v>
      </c>
      <c r="AD494" t="str">
        <f>""</f>
        <v/>
      </c>
      <c r="AE494">
        <v>0</v>
      </c>
      <c r="AF494" t="str">
        <f>""</f>
        <v/>
      </c>
      <c r="AG494">
        <v>0</v>
      </c>
      <c r="AH494" t="str">
        <f>""</f>
        <v/>
      </c>
      <c r="AI494">
        <v>0</v>
      </c>
      <c r="AJ494" t="str">
        <f>""</f>
        <v/>
      </c>
      <c r="AK494">
        <v>0</v>
      </c>
      <c r="AL494" t="str">
        <f>""</f>
        <v/>
      </c>
      <c r="AM494">
        <v>0</v>
      </c>
      <c r="AN494" t="str">
        <f>""</f>
        <v/>
      </c>
      <c r="AO494">
        <v>0</v>
      </c>
      <c r="AP494" t="str">
        <f>""</f>
        <v/>
      </c>
      <c r="AQ494">
        <v>0</v>
      </c>
      <c r="AR494" t="str">
        <f>""</f>
        <v/>
      </c>
      <c r="AS494" t="s">
        <v>56</v>
      </c>
      <c r="AT494" t="s">
        <v>57</v>
      </c>
      <c r="AU494">
        <v>0</v>
      </c>
      <c r="AV494" t="str">
        <f>""</f>
        <v/>
      </c>
      <c r="AW494">
        <v>2016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</row>
    <row r="495" spans="1:55" x14ac:dyDescent="0.2">
      <c r="A495">
        <v>1814000540</v>
      </c>
      <c r="B495" t="s">
        <v>301</v>
      </c>
      <c r="C495">
        <v>666</v>
      </c>
      <c r="D495">
        <v>0</v>
      </c>
      <c r="E495">
        <v>0</v>
      </c>
      <c r="F495">
        <v>0</v>
      </c>
      <c r="G495">
        <v>666</v>
      </c>
      <c r="H495">
        <v>0</v>
      </c>
      <c r="I495" s="2">
        <v>4000</v>
      </c>
      <c r="J495" s="4">
        <f>COUNTIF(גיליון2!A:A,'2016'!A495)</f>
        <v>1</v>
      </c>
      <c r="K495">
        <v>0</v>
      </c>
      <c r="L495">
        <v>0</v>
      </c>
      <c r="M495">
        <v>0</v>
      </c>
      <c r="N495" s="1">
        <v>4000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320</v>
      </c>
      <c r="X495" t="s">
        <v>554</v>
      </c>
      <c r="Y495">
        <v>0</v>
      </c>
      <c r="Z495" t="str">
        <f>""</f>
        <v/>
      </c>
      <c r="AA495">
        <v>0</v>
      </c>
      <c r="AB495" t="str">
        <f>""</f>
        <v/>
      </c>
      <c r="AC495">
        <v>0</v>
      </c>
      <c r="AD495" t="str">
        <f>""</f>
        <v/>
      </c>
      <c r="AE495">
        <v>0</v>
      </c>
      <c r="AF495" t="str">
        <f>""</f>
        <v/>
      </c>
      <c r="AG495">
        <v>0</v>
      </c>
      <c r="AH495" t="str">
        <f>""</f>
        <v/>
      </c>
      <c r="AI495">
        <v>0</v>
      </c>
      <c r="AJ495" t="str">
        <f>""</f>
        <v/>
      </c>
      <c r="AK495">
        <v>0</v>
      </c>
      <c r="AL495" t="str">
        <f>""</f>
        <v/>
      </c>
      <c r="AM495">
        <v>0</v>
      </c>
      <c r="AN495" t="str">
        <f>""</f>
        <v/>
      </c>
      <c r="AO495">
        <v>0</v>
      </c>
      <c r="AP495" t="str">
        <f>""</f>
        <v/>
      </c>
      <c r="AQ495">
        <v>0</v>
      </c>
      <c r="AR495" t="str">
        <f>""</f>
        <v/>
      </c>
      <c r="AS495" t="s">
        <v>56</v>
      </c>
      <c r="AT495" t="s">
        <v>57</v>
      </c>
      <c r="AU495">
        <v>0</v>
      </c>
      <c r="AV495" t="str">
        <f>""</f>
        <v/>
      </c>
      <c r="AW495">
        <v>2016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</row>
    <row r="496" spans="1:55" x14ac:dyDescent="0.2">
      <c r="A496">
        <v>1814000560</v>
      </c>
      <c r="B496" t="s">
        <v>303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 s="4">
        <f>COUNTIF(גיליון2!A:A,'2016'!A496)</f>
        <v>1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320</v>
      </c>
      <c r="X496" t="s">
        <v>554</v>
      </c>
      <c r="Y496">
        <v>0</v>
      </c>
      <c r="Z496" t="str">
        <f>""</f>
        <v/>
      </c>
      <c r="AA496">
        <v>0</v>
      </c>
      <c r="AB496" t="str">
        <f>""</f>
        <v/>
      </c>
      <c r="AC496">
        <v>0</v>
      </c>
      <c r="AD496" t="str">
        <f>""</f>
        <v/>
      </c>
      <c r="AE496">
        <v>0</v>
      </c>
      <c r="AF496" t="str">
        <f>""</f>
        <v/>
      </c>
      <c r="AG496">
        <v>0</v>
      </c>
      <c r="AH496" t="str">
        <f>""</f>
        <v/>
      </c>
      <c r="AI496">
        <v>0</v>
      </c>
      <c r="AJ496" t="str">
        <f>""</f>
        <v/>
      </c>
      <c r="AK496">
        <v>0</v>
      </c>
      <c r="AL496" t="str">
        <f>""</f>
        <v/>
      </c>
      <c r="AM496">
        <v>0</v>
      </c>
      <c r="AN496" t="str">
        <f>""</f>
        <v/>
      </c>
      <c r="AO496">
        <v>0</v>
      </c>
      <c r="AP496" t="str">
        <f>""</f>
        <v/>
      </c>
      <c r="AQ496">
        <v>0</v>
      </c>
      <c r="AR496" t="str">
        <f>""</f>
        <v/>
      </c>
      <c r="AS496" t="s">
        <v>56</v>
      </c>
      <c r="AT496" t="s">
        <v>57</v>
      </c>
      <c r="AU496">
        <v>0</v>
      </c>
      <c r="AV496" t="str">
        <f>""</f>
        <v/>
      </c>
      <c r="AW496">
        <v>2016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</row>
    <row r="497" spans="1:55" x14ac:dyDescent="0.2">
      <c r="A497">
        <v>1814000720</v>
      </c>
      <c r="B497" t="s">
        <v>423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 s="4">
        <f>COUNTIF(גיליון2!A:A,'2016'!A497)</f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320</v>
      </c>
      <c r="X497" t="s">
        <v>554</v>
      </c>
      <c r="Y497">
        <v>0</v>
      </c>
      <c r="Z497" t="str">
        <f>""</f>
        <v/>
      </c>
      <c r="AA497">
        <v>0</v>
      </c>
      <c r="AB497" t="str">
        <f>""</f>
        <v/>
      </c>
      <c r="AC497">
        <v>0</v>
      </c>
      <c r="AD497" t="str">
        <f>""</f>
        <v/>
      </c>
      <c r="AE497">
        <v>0</v>
      </c>
      <c r="AF497" t="str">
        <f>""</f>
        <v/>
      </c>
      <c r="AG497">
        <v>0</v>
      </c>
      <c r="AH497" t="str">
        <f>""</f>
        <v/>
      </c>
      <c r="AI497">
        <v>0</v>
      </c>
      <c r="AJ497" t="str">
        <f>""</f>
        <v/>
      </c>
      <c r="AK497">
        <v>0</v>
      </c>
      <c r="AL497" t="str">
        <f>""</f>
        <v/>
      </c>
      <c r="AM497">
        <v>0</v>
      </c>
      <c r="AN497" t="str">
        <f>""</f>
        <v/>
      </c>
      <c r="AO497">
        <v>0</v>
      </c>
      <c r="AP497" t="str">
        <f>""</f>
        <v/>
      </c>
      <c r="AQ497">
        <v>0</v>
      </c>
      <c r="AR497" t="str">
        <f>""</f>
        <v/>
      </c>
      <c r="AS497" t="s">
        <v>56</v>
      </c>
      <c r="AT497" t="s">
        <v>57</v>
      </c>
      <c r="AU497">
        <v>0</v>
      </c>
      <c r="AV497" t="str">
        <f>""</f>
        <v/>
      </c>
      <c r="AW497">
        <v>2016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</row>
    <row r="498" spans="1:55" x14ac:dyDescent="0.2">
      <c r="A498">
        <v>1814000740</v>
      </c>
      <c r="B498" t="s">
        <v>560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 s="4">
        <f>COUNTIF(גיליון2!A:A,'2016'!A498)</f>
        <v>1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320</v>
      </c>
      <c r="X498" t="s">
        <v>554</v>
      </c>
      <c r="Y498">
        <v>0</v>
      </c>
      <c r="Z498" t="str">
        <f>""</f>
        <v/>
      </c>
      <c r="AA498">
        <v>0</v>
      </c>
      <c r="AB498" t="str">
        <f>""</f>
        <v/>
      </c>
      <c r="AC498">
        <v>0</v>
      </c>
      <c r="AD498" t="str">
        <f>""</f>
        <v/>
      </c>
      <c r="AE498">
        <v>0</v>
      </c>
      <c r="AF498" t="str">
        <f>""</f>
        <v/>
      </c>
      <c r="AG498">
        <v>0</v>
      </c>
      <c r="AH498" t="str">
        <f>""</f>
        <v/>
      </c>
      <c r="AI498">
        <v>0</v>
      </c>
      <c r="AJ498" t="str">
        <f>""</f>
        <v/>
      </c>
      <c r="AK498">
        <v>0</v>
      </c>
      <c r="AL498" t="str">
        <f>""</f>
        <v/>
      </c>
      <c r="AM498">
        <v>0</v>
      </c>
      <c r="AN498" t="str">
        <f>""</f>
        <v/>
      </c>
      <c r="AO498">
        <v>0</v>
      </c>
      <c r="AP498" t="str">
        <f>""</f>
        <v/>
      </c>
      <c r="AQ498">
        <v>0</v>
      </c>
      <c r="AR498" t="str">
        <f>""</f>
        <v/>
      </c>
      <c r="AS498" t="s">
        <v>56</v>
      </c>
      <c r="AT498" t="s">
        <v>57</v>
      </c>
      <c r="AU498">
        <v>0</v>
      </c>
      <c r="AV498" t="str">
        <f>""</f>
        <v/>
      </c>
      <c r="AW498">
        <v>2016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</row>
    <row r="499" spans="1:55" x14ac:dyDescent="0.2">
      <c r="A499">
        <v>1814000750</v>
      </c>
      <c r="B499" t="s">
        <v>313</v>
      </c>
      <c r="C499" s="2">
        <v>8496</v>
      </c>
      <c r="D499" s="1">
        <v>11349</v>
      </c>
      <c r="E499">
        <v>0</v>
      </c>
      <c r="F499" s="1">
        <v>11349</v>
      </c>
      <c r="G499" s="1">
        <v>-2853</v>
      </c>
      <c r="H499">
        <v>133.58000000000001</v>
      </c>
      <c r="I499" s="2">
        <v>51000</v>
      </c>
      <c r="J499" s="4">
        <f>COUNTIF(גיליון2!A:A,'2016'!A499)</f>
        <v>1</v>
      </c>
      <c r="K499" s="1">
        <v>11349</v>
      </c>
      <c r="L499">
        <v>0</v>
      </c>
      <c r="M499" s="1">
        <v>11349</v>
      </c>
      <c r="N499" s="1">
        <v>39651</v>
      </c>
      <c r="O499">
        <v>22.25</v>
      </c>
      <c r="P499">
        <v>0</v>
      </c>
      <c r="Q499">
        <v>0</v>
      </c>
      <c r="R499">
        <v>0</v>
      </c>
      <c r="S499">
        <v>0</v>
      </c>
      <c r="T499" s="1">
        <v>-11349</v>
      </c>
      <c r="U499">
        <v>0</v>
      </c>
      <c r="V499" s="1">
        <v>-11349</v>
      </c>
      <c r="W499">
        <v>320</v>
      </c>
      <c r="X499" t="s">
        <v>554</v>
      </c>
      <c r="Y499">
        <v>0</v>
      </c>
      <c r="Z499" t="str">
        <f>""</f>
        <v/>
      </c>
      <c r="AA499">
        <v>0</v>
      </c>
      <c r="AB499" t="str">
        <f>""</f>
        <v/>
      </c>
      <c r="AC499">
        <v>0</v>
      </c>
      <c r="AD499" t="str">
        <f>""</f>
        <v/>
      </c>
      <c r="AE499">
        <v>0</v>
      </c>
      <c r="AF499" t="str">
        <f>""</f>
        <v/>
      </c>
      <c r="AG499">
        <v>0</v>
      </c>
      <c r="AH499" t="str">
        <f>""</f>
        <v/>
      </c>
      <c r="AI499">
        <v>0</v>
      </c>
      <c r="AJ499" t="str">
        <f>""</f>
        <v/>
      </c>
      <c r="AK499">
        <v>0</v>
      </c>
      <c r="AL499" t="str">
        <f>""</f>
        <v/>
      </c>
      <c r="AM499">
        <v>0</v>
      </c>
      <c r="AN499" t="str">
        <f>""</f>
        <v/>
      </c>
      <c r="AO499">
        <v>0</v>
      </c>
      <c r="AP499" t="str">
        <f>""</f>
        <v/>
      </c>
      <c r="AQ499">
        <v>0</v>
      </c>
      <c r="AR499" t="str">
        <f>""</f>
        <v/>
      </c>
      <c r="AS499" t="s">
        <v>56</v>
      </c>
      <c r="AT499" t="s">
        <v>57</v>
      </c>
      <c r="AU499">
        <v>0</v>
      </c>
      <c r="AV499" t="str">
        <f>""</f>
        <v/>
      </c>
      <c r="AW499">
        <v>2016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</row>
    <row r="500" spans="1:55" x14ac:dyDescent="0.2">
      <c r="A500">
        <v>1814000780</v>
      </c>
      <c r="B500" t="s">
        <v>305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 s="4">
        <f>COUNTIF(גיליון2!A:A,'2016'!A500)</f>
        <v>1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320</v>
      </c>
      <c r="X500" t="s">
        <v>554</v>
      </c>
      <c r="Y500">
        <v>0</v>
      </c>
      <c r="Z500" t="str">
        <f>""</f>
        <v/>
      </c>
      <c r="AA500">
        <v>0</v>
      </c>
      <c r="AB500" t="str">
        <f>""</f>
        <v/>
      </c>
      <c r="AC500">
        <v>0</v>
      </c>
      <c r="AD500" t="str">
        <f>""</f>
        <v/>
      </c>
      <c r="AE500">
        <v>0</v>
      </c>
      <c r="AF500" t="str">
        <f>""</f>
        <v/>
      </c>
      <c r="AG500">
        <v>0</v>
      </c>
      <c r="AH500" t="str">
        <f>""</f>
        <v/>
      </c>
      <c r="AI500">
        <v>0</v>
      </c>
      <c r="AJ500" t="str">
        <f>""</f>
        <v/>
      </c>
      <c r="AK500">
        <v>0</v>
      </c>
      <c r="AL500" t="str">
        <f>""</f>
        <v/>
      </c>
      <c r="AM500">
        <v>0</v>
      </c>
      <c r="AN500" t="str">
        <f>""</f>
        <v/>
      </c>
      <c r="AO500">
        <v>0</v>
      </c>
      <c r="AP500" t="str">
        <f>""</f>
        <v/>
      </c>
      <c r="AQ500">
        <v>0</v>
      </c>
      <c r="AR500" t="str">
        <f>""</f>
        <v/>
      </c>
      <c r="AS500" t="s">
        <v>56</v>
      </c>
      <c r="AT500" t="s">
        <v>57</v>
      </c>
      <c r="AU500">
        <v>0</v>
      </c>
      <c r="AV500" t="str">
        <f>""</f>
        <v/>
      </c>
      <c r="AW500">
        <v>2016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</row>
    <row r="501" spans="1:55" x14ac:dyDescent="0.2">
      <c r="A501">
        <v>1814000820</v>
      </c>
      <c r="B501" t="s">
        <v>561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 s="4">
        <f>COUNTIF(גיליון2!A:A,'2016'!A501)</f>
        <v>1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 t="str">
        <f>""</f>
        <v/>
      </c>
      <c r="Y501">
        <v>0</v>
      </c>
      <c r="Z501" t="str">
        <f>""</f>
        <v/>
      </c>
      <c r="AA501">
        <v>0</v>
      </c>
      <c r="AB501" t="str">
        <f>""</f>
        <v/>
      </c>
      <c r="AC501">
        <v>0</v>
      </c>
      <c r="AD501" t="str">
        <f>""</f>
        <v/>
      </c>
      <c r="AE501">
        <v>0</v>
      </c>
      <c r="AF501" t="str">
        <f>""</f>
        <v/>
      </c>
      <c r="AG501">
        <v>0</v>
      </c>
      <c r="AH501" t="str">
        <f>""</f>
        <v/>
      </c>
      <c r="AI501">
        <v>0</v>
      </c>
      <c r="AJ501" t="str">
        <f>""</f>
        <v/>
      </c>
      <c r="AK501">
        <v>0</v>
      </c>
      <c r="AL501" t="str">
        <f>""</f>
        <v/>
      </c>
      <c r="AM501">
        <v>0</v>
      </c>
      <c r="AN501" t="str">
        <f>""</f>
        <v/>
      </c>
      <c r="AO501">
        <v>0</v>
      </c>
      <c r="AP501" t="str">
        <f>""</f>
        <v/>
      </c>
      <c r="AQ501">
        <v>0</v>
      </c>
      <c r="AR501" t="str">
        <f>""</f>
        <v/>
      </c>
      <c r="AS501" t="s">
        <v>56</v>
      </c>
      <c r="AT501" t="s">
        <v>57</v>
      </c>
      <c r="AU501">
        <v>0</v>
      </c>
      <c r="AV501" t="str">
        <f>""</f>
        <v/>
      </c>
      <c r="AW501">
        <v>2016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</row>
    <row r="502" spans="1:55" x14ac:dyDescent="0.2">
      <c r="A502">
        <v>1814001110</v>
      </c>
      <c r="B502" t="s">
        <v>562</v>
      </c>
      <c r="C502" s="2">
        <v>203752</v>
      </c>
      <c r="D502" s="1">
        <v>93951.33</v>
      </c>
      <c r="E502">
        <v>0</v>
      </c>
      <c r="F502" s="1">
        <v>93951.33</v>
      </c>
      <c r="G502" s="1">
        <v>109800.67</v>
      </c>
      <c r="H502">
        <v>46.11</v>
      </c>
      <c r="I502" s="2">
        <v>1223000</v>
      </c>
      <c r="J502" s="4">
        <f>COUNTIF(גיליון2!A:A,'2016'!A502)</f>
        <v>1</v>
      </c>
      <c r="K502" s="1">
        <v>93951.33</v>
      </c>
      <c r="L502">
        <v>0</v>
      </c>
      <c r="M502" s="1">
        <v>93951.33</v>
      </c>
      <c r="N502" s="1">
        <v>1129048.67</v>
      </c>
      <c r="O502">
        <v>7.68</v>
      </c>
      <c r="P502">
        <v>0</v>
      </c>
      <c r="Q502">
        <v>0</v>
      </c>
      <c r="R502">
        <v>0</v>
      </c>
      <c r="S502">
        <v>0</v>
      </c>
      <c r="T502" s="1">
        <v>-93951.33</v>
      </c>
      <c r="U502">
        <v>0</v>
      </c>
      <c r="V502" s="1">
        <v>-93951.33</v>
      </c>
      <c r="W502">
        <v>0</v>
      </c>
      <c r="X502" t="str">
        <f>""</f>
        <v/>
      </c>
      <c r="Y502">
        <v>0</v>
      </c>
      <c r="Z502" t="str">
        <f>""</f>
        <v/>
      </c>
      <c r="AA502">
        <v>0</v>
      </c>
      <c r="AB502" t="str">
        <f>""</f>
        <v/>
      </c>
      <c r="AC502">
        <v>0</v>
      </c>
      <c r="AD502" t="str">
        <f>""</f>
        <v/>
      </c>
      <c r="AE502">
        <v>0</v>
      </c>
      <c r="AF502" t="str">
        <f>""</f>
        <v/>
      </c>
      <c r="AG502">
        <v>0</v>
      </c>
      <c r="AH502" t="str">
        <f>""</f>
        <v/>
      </c>
      <c r="AI502">
        <v>0</v>
      </c>
      <c r="AJ502" t="str">
        <f>""</f>
        <v/>
      </c>
      <c r="AK502">
        <v>0</v>
      </c>
      <c r="AL502" t="str">
        <f>""</f>
        <v/>
      </c>
      <c r="AM502">
        <v>0</v>
      </c>
      <c r="AN502" t="str">
        <f>""</f>
        <v/>
      </c>
      <c r="AO502">
        <v>0</v>
      </c>
      <c r="AP502" t="str">
        <f>""</f>
        <v/>
      </c>
      <c r="AQ502">
        <v>0</v>
      </c>
      <c r="AR502" t="str">
        <f>""</f>
        <v/>
      </c>
      <c r="AS502" t="s">
        <v>56</v>
      </c>
      <c r="AT502" t="s">
        <v>57</v>
      </c>
      <c r="AU502">
        <v>0</v>
      </c>
      <c r="AV502" t="str">
        <f>""</f>
        <v/>
      </c>
      <c r="AW502">
        <v>2016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</row>
    <row r="503" spans="1:55" x14ac:dyDescent="0.2">
      <c r="A503">
        <v>1814001850</v>
      </c>
      <c r="B503" t="s">
        <v>563</v>
      </c>
      <c r="C503" s="2">
        <v>76470</v>
      </c>
      <c r="D503" s="1">
        <v>38243</v>
      </c>
      <c r="E503" s="1">
        <v>2000</v>
      </c>
      <c r="F503" s="1">
        <v>40243</v>
      </c>
      <c r="G503" s="1">
        <v>36227</v>
      </c>
      <c r="H503">
        <v>52.62</v>
      </c>
      <c r="I503" s="2">
        <v>459000</v>
      </c>
      <c r="J503" s="4">
        <f>COUNTIF(גיליון2!A:A,'2016'!A503)</f>
        <v>1</v>
      </c>
      <c r="K503" s="1">
        <v>38243</v>
      </c>
      <c r="L503" s="1">
        <v>2000</v>
      </c>
      <c r="M503" s="1">
        <v>40243</v>
      </c>
      <c r="N503" s="1">
        <v>418757</v>
      </c>
      <c r="O503">
        <v>8.76</v>
      </c>
      <c r="P503">
        <v>0</v>
      </c>
      <c r="Q503">
        <v>0</v>
      </c>
      <c r="R503">
        <v>0</v>
      </c>
      <c r="S503">
        <v>0</v>
      </c>
      <c r="T503" s="1">
        <v>-40243</v>
      </c>
      <c r="U503">
        <v>0</v>
      </c>
      <c r="V503" s="1">
        <v>-40243</v>
      </c>
      <c r="W503">
        <v>0</v>
      </c>
      <c r="X503" t="str">
        <f>""</f>
        <v/>
      </c>
      <c r="Y503">
        <v>0</v>
      </c>
      <c r="Z503" t="str">
        <f>""</f>
        <v/>
      </c>
      <c r="AA503">
        <v>0</v>
      </c>
      <c r="AB503" t="str">
        <f>""</f>
        <v/>
      </c>
      <c r="AC503">
        <v>0</v>
      </c>
      <c r="AD503" t="str">
        <f>""</f>
        <v/>
      </c>
      <c r="AE503">
        <v>0</v>
      </c>
      <c r="AF503" t="str">
        <f>""</f>
        <v/>
      </c>
      <c r="AG503">
        <v>0</v>
      </c>
      <c r="AH503" t="str">
        <f>""</f>
        <v/>
      </c>
      <c r="AI503">
        <v>0</v>
      </c>
      <c r="AJ503" t="str">
        <f>""</f>
        <v/>
      </c>
      <c r="AK503">
        <v>0</v>
      </c>
      <c r="AL503" t="str">
        <f>""</f>
        <v/>
      </c>
      <c r="AM503">
        <v>0</v>
      </c>
      <c r="AN503" t="str">
        <f>""</f>
        <v/>
      </c>
      <c r="AO503">
        <v>0</v>
      </c>
      <c r="AP503" t="str">
        <f>""</f>
        <v/>
      </c>
      <c r="AQ503">
        <v>0</v>
      </c>
      <c r="AR503" t="str">
        <f>""</f>
        <v/>
      </c>
      <c r="AS503" t="s">
        <v>56</v>
      </c>
      <c r="AT503" t="s">
        <v>57</v>
      </c>
      <c r="AU503">
        <v>0</v>
      </c>
      <c r="AV503" t="str">
        <f>""</f>
        <v/>
      </c>
      <c r="AW503">
        <v>2016</v>
      </c>
      <c r="AX503">
        <v>0</v>
      </c>
      <c r="AY503">
        <v>0</v>
      </c>
      <c r="AZ503">
        <v>2000</v>
      </c>
      <c r="BA503">
        <v>0</v>
      </c>
      <c r="BB503">
        <v>0</v>
      </c>
      <c r="BC503">
        <v>0</v>
      </c>
    </row>
    <row r="504" spans="1:55" x14ac:dyDescent="0.2">
      <c r="A504">
        <v>1814002110</v>
      </c>
      <c r="B504" t="s">
        <v>564</v>
      </c>
      <c r="C504" s="2">
        <v>203086</v>
      </c>
      <c r="D504" s="1">
        <v>92561.23</v>
      </c>
      <c r="E504">
        <v>0</v>
      </c>
      <c r="F504" s="1">
        <v>92561.23</v>
      </c>
      <c r="G504" s="1">
        <v>110524.77</v>
      </c>
      <c r="H504">
        <v>45.57</v>
      </c>
      <c r="I504" s="2">
        <v>1219000</v>
      </c>
      <c r="J504" s="4">
        <f>COUNTIF(גיליון2!A:A,'2016'!A504)</f>
        <v>1</v>
      </c>
      <c r="K504" s="1">
        <v>92561.23</v>
      </c>
      <c r="L504">
        <v>0</v>
      </c>
      <c r="M504" s="1">
        <v>92561.23</v>
      </c>
      <c r="N504" s="1">
        <v>1126438.77</v>
      </c>
      <c r="O504">
        <v>7.59</v>
      </c>
      <c r="P504">
        <v>0</v>
      </c>
      <c r="Q504">
        <v>0</v>
      </c>
      <c r="R504">
        <v>0</v>
      </c>
      <c r="S504">
        <v>0</v>
      </c>
      <c r="T504" s="1">
        <v>-92561.23</v>
      </c>
      <c r="U504">
        <v>0</v>
      </c>
      <c r="V504" s="1">
        <v>-92561.23</v>
      </c>
      <c r="W504">
        <v>0</v>
      </c>
      <c r="X504" t="str">
        <f>""</f>
        <v/>
      </c>
      <c r="Y504">
        <v>0</v>
      </c>
      <c r="Z504" t="str">
        <f>""</f>
        <v/>
      </c>
      <c r="AA504">
        <v>0</v>
      </c>
      <c r="AB504" t="str">
        <f>""</f>
        <v/>
      </c>
      <c r="AC504">
        <v>0</v>
      </c>
      <c r="AD504" t="str">
        <f>""</f>
        <v/>
      </c>
      <c r="AE504">
        <v>0</v>
      </c>
      <c r="AF504" t="str">
        <f>""</f>
        <v/>
      </c>
      <c r="AG504">
        <v>0</v>
      </c>
      <c r="AH504" t="str">
        <f>""</f>
        <v/>
      </c>
      <c r="AI504">
        <v>0</v>
      </c>
      <c r="AJ504" t="str">
        <f>""</f>
        <v/>
      </c>
      <c r="AK504">
        <v>0</v>
      </c>
      <c r="AL504" t="str">
        <f>""</f>
        <v/>
      </c>
      <c r="AM504">
        <v>0</v>
      </c>
      <c r="AN504" t="str">
        <f>""</f>
        <v/>
      </c>
      <c r="AO504">
        <v>0</v>
      </c>
      <c r="AP504" t="str">
        <f>""</f>
        <v/>
      </c>
      <c r="AQ504">
        <v>0</v>
      </c>
      <c r="AR504" t="str">
        <f>""</f>
        <v/>
      </c>
      <c r="AS504" t="s">
        <v>56</v>
      </c>
      <c r="AT504" t="s">
        <v>57</v>
      </c>
      <c r="AU504">
        <v>0</v>
      </c>
      <c r="AV504" t="str">
        <f>""</f>
        <v/>
      </c>
      <c r="AW504">
        <v>2016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</row>
    <row r="505" spans="1:55" x14ac:dyDescent="0.2">
      <c r="A505">
        <v>1814002850</v>
      </c>
      <c r="B505" t="s">
        <v>565</v>
      </c>
      <c r="C505" s="2">
        <v>40150</v>
      </c>
      <c r="D505" s="1">
        <v>20022</v>
      </c>
      <c r="E505">
        <v>0</v>
      </c>
      <c r="F505" s="1">
        <v>20022</v>
      </c>
      <c r="G505" s="1">
        <v>20128</v>
      </c>
      <c r="H505">
        <v>49.86</v>
      </c>
      <c r="I505" s="2">
        <v>241000</v>
      </c>
      <c r="J505" s="4">
        <f>COUNTIF(גיליון2!A:A,'2016'!A505)</f>
        <v>1</v>
      </c>
      <c r="K505" s="1">
        <v>20022</v>
      </c>
      <c r="L505">
        <v>0</v>
      </c>
      <c r="M505" s="1">
        <v>20022</v>
      </c>
      <c r="N505" s="1">
        <v>220978</v>
      </c>
      <c r="O505">
        <v>8.3000000000000007</v>
      </c>
      <c r="P505">
        <v>0</v>
      </c>
      <c r="Q505">
        <v>0</v>
      </c>
      <c r="R505">
        <v>0</v>
      </c>
      <c r="S505">
        <v>0</v>
      </c>
      <c r="T505" s="1">
        <v>-20022</v>
      </c>
      <c r="U505">
        <v>0</v>
      </c>
      <c r="V505" s="1">
        <v>-20022</v>
      </c>
      <c r="W505">
        <v>0</v>
      </c>
      <c r="X505" t="str">
        <f>""</f>
        <v/>
      </c>
      <c r="Y505">
        <v>0</v>
      </c>
      <c r="Z505" t="str">
        <f>""</f>
        <v/>
      </c>
      <c r="AA505">
        <v>0</v>
      </c>
      <c r="AB505" t="str">
        <f>""</f>
        <v/>
      </c>
      <c r="AC505">
        <v>0</v>
      </c>
      <c r="AD505" t="str">
        <f>""</f>
        <v/>
      </c>
      <c r="AE505">
        <v>0</v>
      </c>
      <c r="AF505" t="str">
        <f>""</f>
        <v/>
      </c>
      <c r="AG505">
        <v>0</v>
      </c>
      <c r="AH505" t="str">
        <f>""</f>
        <v/>
      </c>
      <c r="AI505">
        <v>0</v>
      </c>
      <c r="AJ505" t="str">
        <f>""</f>
        <v/>
      </c>
      <c r="AK505">
        <v>0</v>
      </c>
      <c r="AL505" t="str">
        <f>""</f>
        <v/>
      </c>
      <c r="AM505">
        <v>0</v>
      </c>
      <c r="AN505" t="str">
        <f>""</f>
        <v/>
      </c>
      <c r="AO505">
        <v>0</v>
      </c>
      <c r="AP505" t="str">
        <f>""</f>
        <v/>
      </c>
      <c r="AQ505">
        <v>0</v>
      </c>
      <c r="AR505" t="str">
        <f>""</f>
        <v/>
      </c>
      <c r="AS505" t="s">
        <v>56</v>
      </c>
      <c r="AT505" t="s">
        <v>57</v>
      </c>
      <c r="AU505">
        <v>0</v>
      </c>
      <c r="AV505" t="str">
        <f>""</f>
        <v/>
      </c>
      <c r="AW505">
        <v>2016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</row>
    <row r="506" spans="1:55" x14ac:dyDescent="0.2">
      <c r="A506">
        <v>1814003110</v>
      </c>
      <c r="B506" t="s">
        <v>566</v>
      </c>
      <c r="C506" s="2">
        <v>105458</v>
      </c>
      <c r="D506" s="1">
        <v>48161.49</v>
      </c>
      <c r="E506">
        <v>0</v>
      </c>
      <c r="F506" s="1">
        <v>48161.49</v>
      </c>
      <c r="G506" s="1">
        <v>57296.51</v>
      </c>
      <c r="H506">
        <v>45.66</v>
      </c>
      <c r="I506" s="2">
        <v>633000</v>
      </c>
      <c r="J506" s="4">
        <f>COUNTIF(גיליון2!A:A,'2016'!A506)</f>
        <v>1</v>
      </c>
      <c r="K506" s="1">
        <v>48161.49</v>
      </c>
      <c r="L506">
        <v>0</v>
      </c>
      <c r="M506" s="1">
        <v>48161.49</v>
      </c>
      <c r="N506" s="1">
        <v>584838.51</v>
      </c>
      <c r="O506">
        <v>7.6</v>
      </c>
      <c r="P506">
        <v>0</v>
      </c>
      <c r="Q506">
        <v>0</v>
      </c>
      <c r="R506">
        <v>0</v>
      </c>
      <c r="S506">
        <v>0</v>
      </c>
      <c r="T506" s="1">
        <v>-48161.49</v>
      </c>
      <c r="U506">
        <v>0</v>
      </c>
      <c r="V506" s="1">
        <v>-48161.49</v>
      </c>
      <c r="W506">
        <v>0</v>
      </c>
      <c r="X506" t="str">
        <f>""</f>
        <v/>
      </c>
      <c r="Y506">
        <v>0</v>
      </c>
      <c r="Z506" t="str">
        <f>""</f>
        <v/>
      </c>
      <c r="AA506">
        <v>0</v>
      </c>
      <c r="AB506" t="str">
        <f>""</f>
        <v/>
      </c>
      <c r="AC506">
        <v>0</v>
      </c>
      <c r="AD506" t="str">
        <f>""</f>
        <v/>
      </c>
      <c r="AE506">
        <v>0</v>
      </c>
      <c r="AF506" t="str">
        <f>""</f>
        <v/>
      </c>
      <c r="AG506">
        <v>0</v>
      </c>
      <c r="AH506" t="str">
        <f>""</f>
        <v/>
      </c>
      <c r="AI506">
        <v>0</v>
      </c>
      <c r="AJ506" t="str">
        <f>""</f>
        <v/>
      </c>
      <c r="AK506">
        <v>0</v>
      </c>
      <c r="AL506" t="str">
        <f>""</f>
        <v/>
      </c>
      <c r="AM506">
        <v>0</v>
      </c>
      <c r="AN506" t="str">
        <f>""</f>
        <v/>
      </c>
      <c r="AO506">
        <v>0</v>
      </c>
      <c r="AP506" t="str">
        <f>""</f>
        <v/>
      </c>
      <c r="AQ506">
        <v>0</v>
      </c>
      <c r="AR506" t="str">
        <f>""</f>
        <v/>
      </c>
      <c r="AS506" t="s">
        <v>56</v>
      </c>
      <c r="AT506" t="s">
        <v>57</v>
      </c>
      <c r="AU506">
        <v>0</v>
      </c>
      <c r="AV506" t="str">
        <f>""</f>
        <v/>
      </c>
      <c r="AW506">
        <v>2016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</row>
    <row r="507" spans="1:55" x14ac:dyDescent="0.2">
      <c r="A507">
        <v>1814003820</v>
      </c>
      <c r="B507" t="s">
        <v>567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 s="4">
        <f>COUNTIF(גיליון2!A:A,'2016'!A507)</f>
        <v>1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 t="str">
        <f>""</f>
        <v/>
      </c>
      <c r="Y507">
        <v>0</v>
      </c>
      <c r="Z507" t="str">
        <f>""</f>
        <v/>
      </c>
      <c r="AA507">
        <v>0</v>
      </c>
      <c r="AB507" t="str">
        <f>""</f>
        <v/>
      </c>
      <c r="AC507">
        <v>0</v>
      </c>
      <c r="AD507" t="str">
        <f>""</f>
        <v/>
      </c>
      <c r="AE507">
        <v>0</v>
      </c>
      <c r="AF507" t="str">
        <f>""</f>
        <v/>
      </c>
      <c r="AG507">
        <v>0</v>
      </c>
      <c r="AH507" t="str">
        <f>""</f>
        <v/>
      </c>
      <c r="AI507">
        <v>0</v>
      </c>
      <c r="AJ507" t="str">
        <f>""</f>
        <v/>
      </c>
      <c r="AK507">
        <v>0</v>
      </c>
      <c r="AL507" t="str">
        <f>""</f>
        <v/>
      </c>
      <c r="AM507">
        <v>0</v>
      </c>
      <c r="AN507" t="str">
        <f>""</f>
        <v/>
      </c>
      <c r="AO507">
        <v>0</v>
      </c>
      <c r="AP507" t="str">
        <f>""</f>
        <v/>
      </c>
      <c r="AQ507">
        <v>0</v>
      </c>
      <c r="AR507" t="str">
        <f>""</f>
        <v/>
      </c>
      <c r="AS507" t="s">
        <v>56</v>
      </c>
      <c r="AT507" t="s">
        <v>57</v>
      </c>
      <c r="AU507">
        <v>0</v>
      </c>
      <c r="AV507" t="str">
        <f>""</f>
        <v/>
      </c>
      <c r="AW507">
        <v>2016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</row>
    <row r="508" spans="1:55" x14ac:dyDescent="0.2">
      <c r="A508">
        <v>1814003850</v>
      </c>
      <c r="B508" t="s">
        <v>568</v>
      </c>
      <c r="C508" s="2">
        <v>27738</v>
      </c>
      <c r="D508">
        <v>0</v>
      </c>
      <c r="E508" s="1">
        <v>4055.3</v>
      </c>
      <c r="F508" s="1">
        <v>4055.3</v>
      </c>
      <c r="G508" s="1">
        <v>23682.7</v>
      </c>
      <c r="H508">
        <v>14.62</v>
      </c>
      <c r="I508" s="2">
        <v>166500</v>
      </c>
      <c r="J508" s="4">
        <f>COUNTIF(גיליון2!A:A,'2016'!A508)</f>
        <v>1</v>
      </c>
      <c r="K508">
        <v>0</v>
      </c>
      <c r="L508" s="1">
        <v>4055.3</v>
      </c>
      <c r="M508" s="1">
        <v>4055.3</v>
      </c>
      <c r="N508" s="1">
        <v>162444.70000000001</v>
      </c>
      <c r="O508">
        <v>2.4300000000000002</v>
      </c>
      <c r="P508">
        <v>0</v>
      </c>
      <c r="Q508">
        <v>0</v>
      </c>
      <c r="R508">
        <v>0</v>
      </c>
      <c r="S508">
        <v>0</v>
      </c>
      <c r="T508" s="1">
        <v>-4055.3</v>
      </c>
      <c r="U508">
        <v>0</v>
      </c>
      <c r="V508" s="1">
        <v>-4055.3</v>
      </c>
      <c r="W508">
        <v>0</v>
      </c>
      <c r="X508" t="str">
        <f>""</f>
        <v/>
      </c>
      <c r="Y508">
        <v>0</v>
      </c>
      <c r="Z508" t="str">
        <f>""</f>
        <v/>
      </c>
      <c r="AA508">
        <v>0</v>
      </c>
      <c r="AB508" t="str">
        <f>""</f>
        <v/>
      </c>
      <c r="AC508">
        <v>0</v>
      </c>
      <c r="AD508" t="str">
        <f>""</f>
        <v/>
      </c>
      <c r="AE508">
        <v>0</v>
      </c>
      <c r="AF508" t="str">
        <f>""</f>
        <v/>
      </c>
      <c r="AG508">
        <v>0</v>
      </c>
      <c r="AH508" t="str">
        <f>""</f>
        <v/>
      </c>
      <c r="AI508">
        <v>0</v>
      </c>
      <c r="AJ508" t="str">
        <f>""</f>
        <v/>
      </c>
      <c r="AK508">
        <v>0</v>
      </c>
      <c r="AL508" t="str">
        <f>""</f>
        <v/>
      </c>
      <c r="AM508">
        <v>0</v>
      </c>
      <c r="AN508" t="str">
        <f>""</f>
        <v/>
      </c>
      <c r="AO508">
        <v>0</v>
      </c>
      <c r="AP508" t="str">
        <f>""</f>
        <v/>
      </c>
      <c r="AQ508">
        <v>0</v>
      </c>
      <c r="AR508" t="str">
        <f>""</f>
        <v/>
      </c>
      <c r="AS508" t="s">
        <v>56</v>
      </c>
      <c r="AT508" t="s">
        <v>57</v>
      </c>
      <c r="AU508">
        <v>0</v>
      </c>
      <c r="AV508" t="str">
        <f>""</f>
        <v/>
      </c>
      <c r="AW508">
        <v>2016</v>
      </c>
      <c r="AX508">
        <v>0</v>
      </c>
      <c r="AY508">
        <v>0</v>
      </c>
      <c r="AZ508">
        <v>4055</v>
      </c>
      <c r="BA508">
        <v>0</v>
      </c>
      <c r="BB508">
        <v>0</v>
      </c>
      <c r="BC508">
        <v>0</v>
      </c>
    </row>
    <row r="509" spans="1:55" x14ac:dyDescent="0.2">
      <c r="A509">
        <v>1814004110</v>
      </c>
      <c r="B509" t="s">
        <v>569</v>
      </c>
      <c r="C509" s="2">
        <v>78802</v>
      </c>
      <c r="D509" s="1">
        <v>46061.2</v>
      </c>
      <c r="E509">
        <v>0</v>
      </c>
      <c r="F509" s="1">
        <v>46061.2</v>
      </c>
      <c r="G509" s="1">
        <v>32740.799999999999</v>
      </c>
      <c r="H509">
        <v>58.45</v>
      </c>
      <c r="I509" s="2">
        <v>473000</v>
      </c>
      <c r="J509" s="4">
        <f>COUNTIF(גיליון2!A:A,'2016'!A509)</f>
        <v>1</v>
      </c>
      <c r="K509" s="1">
        <v>46061.2</v>
      </c>
      <c r="L509">
        <v>0</v>
      </c>
      <c r="M509" s="1">
        <v>46061.2</v>
      </c>
      <c r="N509" s="1">
        <v>426938.8</v>
      </c>
      <c r="O509">
        <v>9.73</v>
      </c>
      <c r="P509">
        <v>0</v>
      </c>
      <c r="Q509">
        <v>0</v>
      </c>
      <c r="R509">
        <v>0</v>
      </c>
      <c r="S509">
        <v>0</v>
      </c>
      <c r="T509" s="1">
        <v>-46061.2</v>
      </c>
      <c r="U509">
        <v>0</v>
      </c>
      <c r="V509" s="1">
        <v>-46061.2</v>
      </c>
      <c r="W509">
        <v>0</v>
      </c>
      <c r="X509" t="str">
        <f>""</f>
        <v/>
      </c>
      <c r="Y509">
        <v>0</v>
      </c>
      <c r="Z509" t="str">
        <f>""</f>
        <v/>
      </c>
      <c r="AA509">
        <v>0</v>
      </c>
      <c r="AB509" t="str">
        <f>""</f>
        <v/>
      </c>
      <c r="AC509">
        <v>0</v>
      </c>
      <c r="AD509" t="str">
        <f>""</f>
        <v/>
      </c>
      <c r="AE509">
        <v>0</v>
      </c>
      <c r="AF509" t="str">
        <f>""</f>
        <v/>
      </c>
      <c r="AG509">
        <v>0</v>
      </c>
      <c r="AH509" t="str">
        <f>""</f>
        <v/>
      </c>
      <c r="AI509">
        <v>0</v>
      </c>
      <c r="AJ509" t="str">
        <f>""</f>
        <v/>
      </c>
      <c r="AK509">
        <v>0</v>
      </c>
      <c r="AL509" t="str">
        <f>""</f>
        <v/>
      </c>
      <c r="AM509">
        <v>0</v>
      </c>
      <c r="AN509" t="str">
        <f>""</f>
        <v/>
      </c>
      <c r="AO509">
        <v>0</v>
      </c>
      <c r="AP509" t="str">
        <f>""</f>
        <v/>
      </c>
      <c r="AQ509">
        <v>0</v>
      </c>
      <c r="AR509" t="str">
        <f>""</f>
        <v/>
      </c>
      <c r="AS509" t="s">
        <v>56</v>
      </c>
      <c r="AT509" t="s">
        <v>57</v>
      </c>
      <c r="AU509">
        <v>0</v>
      </c>
      <c r="AV509" t="str">
        <f>""</f>
        <v/>
      </c>
      <c r="AW509">
        <v>2016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</row>
    <row r="510" spans="1:55" x14ac:dyDescent="0.2">
      <c r="A510">
        <v>1814004850</v>
      </c>
      <c r="B510" t="s">
        <v>570</v>
      </c>
      <c r="C510" s="2">
        <v>12496</v>
      </c>
      <c r="D510" s="1">
        <v>6185</v>
      </c>
      <c r="E510">
        <v>0</v>
      </c>
      <c r="F510" s="1">
        <v>6185</v>
      </c>
      <c r="G510" s="1">
        <v>6311</v>
      </c>
      <c r="H510">
        <v>49.49</v>
      </c>
      <c r="I510" s="2">
        <v>75000</v>
      </c>
      <c r="J510" s="4">
        <f>COUNTIF(גיליון2!A:A,'2016'!A510)</f>
        <v>1</v>
      </c>
      <c r="K510" s="1">
        <v>6185</v>
      </c>
      <c r="L510">
        <v>0</v>
      </c>
      <c r="M510" s="1">
        <v>6185</v>
      </c>
      <c r="N510" s="1">
        <v>68815</v>
      </c>
      <c r="O510">
        <v>8.24</v>
      </c>
      <c r="P510">
        <v>0</v>
      </c>
      <c r="Q510">
        <v>0</v>
      </c>
      <c r="R510">
        <v>0</v>
      </c>
      <c r="S510">
        <v>0</v>
      </c>
      <c r="T510" s="1">
        <v>-6185</v>
      </c>
      <c r="U510">
        <v>0</v>
      </c>
      <c r="V510" s="1">
        <v>-6185</v>
      </c>
      <c r="W510">
        <v>0</v>
      </c>
      <c r="X510" t="str">
        <f>""</f>
        <v/>
      </c>
      <c r="Y510">
        <v>0</v>
      </c>
      <c r="Z510" t="str">
        <f>""</f>
        <v/>
      </c>
      <c r="AA510">
        <v>0</v>
      </c>
      <c r="AB510" t="str">
        <f>""</f>
        <v/>
      </c>
      <c r="AC510">
        <v>0</v>
      </c>
      <c r="AD510" t="str">
        <f>""</f>
        <v/>
      </c>
      <c r="AE510">
        <v>0</v>
      </c>
      <c r="AF510" t="str">
        <f>""</f>
        <v/>
      </c>
      <c r="AG510">
        <v>0</v>
      </c>
      <c r="AH510" t="str">
        <f>""</f>
        <v/>
      </c>
      <c r="AI510">
        <v>0</v>
      </c>
      <c r="AJ510" t="str">
        <f>""</f>
        <v/>
      </c>
      <c r="AK510">
        <v>0</v>
      </c>
      <c r="AL510" t="str">
        <f>""</f>
        <v/>
      </c>
      <c r="AM510">
        <v>0</v>
      </c>
      <c r="AN510" t="str">
        <f>""</f>
        <v/>
      </c>
      <c r="AO510">
        <v>0</v>
      </c>
      <c r="AP510" t="str">
        <f>""</f>
        <v/>
      </c>
      <c r="AQ510">
        <v>0</v>
      </c>
      <c r="AR510" t="str">
        <f>""</f>
        <v/>
      </c>
      <c r="AS510" t="s">
        <v>56</v>
      </c>
      <c r="AT510" t="s">
        <v>57</v>
      </c>
      <c r="AU510">
        <v>0</v>
      </c>
      <c r="AV510" t="str">
        <f>""</f>
        <v/>
      </c>
      <c r="AW510">
        <v>2016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</row>
    <row r="511" spans="1:55" x14ac:dyDescent="0.2">
      <c r="A511">
        <v>1814100750</v>
      </c>
      <c r="B511" t="s">
        <v>571</v>
      </c>
      <c r="C511" s="2">
        <v>16660</v>
      </c>
      <c r="D511">
        <v>0</v>
      </c>
      <c r="E511">
        <v>0</v>
      </c>
      <c r="F511">
        <v>0</v>
      </c>
      <c r="G511" s="1">
        <v>16660</v>
      </c>
      <c r="H511">
        <v>0</v>
      </c>
      <c r="I511" s="2">
        <v>100000</v>
      </c>
      <c r="J511" s="4">
        <f>COUNTIF(גיליון2!A:A,'2016'!A511)</f>
        <v>1</v>
      </c>
      <c r="K511">
        <v>0</v>
      </c>
      <c r="L511">
        <v>0</v>
      </c>
      <c r="M511">
        <v>0</v>
      </c>
      <c r="N511" s="1">
        <v>100000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 t="str">
        <f>""</f>
        <v/>
      </c>
      <c r="Y511">
        <v>0</v>
      </c>
      <c r="Z511" t="str">
        <f>""</f>
        <v/>
      </c>
      <c r="AA511">
        <v>0</v>
      </c>
      <c r="AB511" t="str">
        <f>""</f>
        <v/>
      </c>
      <c r="AC511">
        <v>0</v>
      </c>
      <c r="AD511" t="str">
        <f>""</f>
        <v/>
      </c>
      <c r="AE511">
        <v>0</v>
      </c>
      <c r="AF511" t="str">
        <f>""</f>
        <v/>
      </c>
      <c r="AG511">
        <v>0</v>
      </c>
      <c r="AH511" t="str">
        <f>""</f>
        <v/>
      </c>
      <c r="AI511">
        <v>0</v>
      </c>
      <c r="AJ511" t="str">
        <f>""</f>
        <v/>
      </c>
      <c r="AK511">
        <v>0</v>
      </c>
      <c r="AL511" t="str">
        <f>""</f>
        <v/>
      </c>
      <c r="AM511">
        <v>0</v>
      </c>
      <c r="AN511" t="str">
        <f>""</f>
        <v/>
      </c>
      <c r="AO511">
        <v>0</v>
      </c>
      <c r="AP511" t="str">
        <f>""</f>
        <v/>
      </c>
      <c r="AQ511">
        <v>0</v>
      </c>
      <c r="AR511" t="str">
        <f>""</f>
        <v/>
      </c>
      <c r="AS511" t="s">
        <v>56</v>
      </c>
      <c r="AT511" t="s">
        <v>57</v>
      </c>
      <c r="AU511">
        <v>0</v>
      </c>
      <c r="AV511" t="str">
        <f>""</f>
        <v/>
      </c>
      <c r="AW511">
        <v>2016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</row>
    <row r="512" spans="1:55" x14ac:dyDescent="0.2">
      <c r="A512">
        <v>1815200780</v>
      </c>
      <c r="B512" t="s">
        <v>535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 s="4">
        <f>COUNTIF(גיליון2!A:A,'2016'!A512)</f>
        <v>1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330</v>
      </c>
      <c r="X512" t="s">
        <v>151</v>
      </c>
      <c r="Y512">
        <v>0</v>
      </c>
      <c r="Z512" t="str">
        <f>""</f>
        <v/>
      </c>
      <c r="AA512">
        <v>0</v>
      </c>
      <c r="AB512" t="str">
        <f>""</f>
        <v/>
      </c>
      <c r="AC512">
        <v>0</v>
      </c>
      <c r="AD512" t="str">
        <f>""</f>
        <v/>
      </c>
      <c r="AE512">
        <v>0</v>
      </c>
      <c r="AF512" t="str">
        <f>""</f>
        <v/>
      </c>
      <c r="AG512">
        <v>0</v>
      </c>
      <c r="AH512" t="str">
        <f>""</f>
        <v/>
      </c>
      <c r="AI512">
        <v>0</v>
      </c>
      <c r="AJ512" t="str">
        <f>""</f>
        <v/>
      </c>
      <c r="AK512">
        <v>0</v>
      </c>
      <c r="AL512" t="str">
        <f>""</f>
        <v/>
      </c>
      <c r="AM512">
        <v>0</v>
      </c>
      <c r="AN512" t="str">
        <f>""</f>
        <v/>
      </c>
      <c r="AO512">
        <v>0</v>
      </c>
      <c r="AP512" t="str">
        <f>""</f>
        <v/>
      </c>
      <c r="AQ512">
        <v>0</v>
      </c>
      <c r="AR512" t="str">
        <f>""</f>
        <v/>
      </c>
      <c r="AS512" t="s">
        <v>56</v>
      </c>
      <c r="AT512" t="s">
        <v>57</v>
      </c>
      <c r="AU512">
        <v>0</v>
      </c>
      <c r="AV512" t="str">
        <f>""</f>
        <v/>
      </c>
      <c r="AW512">
        <v>2016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</row>
    <row r="513" spans="1:55" x14ac:dyDescent="0.2">
      <c r="A513">
        <v>1815700110</v>
      </c>
      <c r="B513" t="s">
        <v>572</v>
      </c>
      <c r="C513" s="2">
        <v>2235438</v>
      </c>
      <c r="D513" s="1">
        <v>1041265.35</v>
      </c>
      <c r="E513">
        <v>0</v>
      </c>
      <c r="F513" s="1">
        <v>1041265.35</v>
      </c>
      <c r="G513" s="1">
        <v>1194172.6499999999</v>
      </c>
      <c r="H513">
        <v>46.57</v>
      </c>
      <c r="I513" s="2">
        <v>13418000</v>
      </c>
      <c r="J513" s="4">
        <f>COUNTIF(גיליון2!A:A,'2016'!A513)</f>
        <v>1</v>
      </c>
      <c r="K513" s="1">
        <v>1041265.35</v>
      </c>
      <c r="L513">
        <v>0</v>
      </c>
      <c r="M513" s="1">
        <v>1041265.35</v>
      </c>
      <c r="N513" s="1">
        <v>12376734.65</v>
      </c>
      <c r="O513">
        <v>7.76</v>
      </c>
      <c r="P513">
        <v>0</v>
      </c>
      <c r="Q513">
        <v>0</v>
      </c>
      <c r="R513">
        <v>0</v>
      </c>
      <c r="S513">
        <v>0</v>
      </c>
      <c r="T513" s="1">
        <v>-1041265.35</v>
      </c>
      <c r="U513">
        <v>0</v>
      </c>
      <c r="V513" s="1">
        <v>-1041265.35</v>
      </c>
      <c r="W513">
        <v>330</v>
      </c>
      <c r="X513" t="s">
        <v>151</v>
      </c>
      <c r="Y513">
        <v>0</v>
      </c>
      <c r="Z513" t="str">
        <f>""</f>
        <v/>
      </c>
      <c r="AA513">
        <v>0</v>
      </c>
      <c r="AB513" t="str">
        <f>""</f>
        <v/>
      </c>
      <c r="AC513">
        <v>0</v>
      </c>
      <c r="AD513" t="str">
        <f>""</f>
        <v/>
      </c>
      <c r="AE513">
        <v>0</v>
      </c>
      <c r="AF513" t="str">
        <f>""</f>
        <v/>
      </c>
      <c r="AG513">
        <v>0</v>
      </c>
      <c r="AH513" t="str">
        <f>""</f>
        <v/>
      </c>
      <c r="AI513">
        <v>0</v>
      </c>
      <c r="AJ513" t="str">
        <f>""</f>
        <v/>
      </c>
      <c r="AK513">
        <v>0</v>
      </c>
      <c r="AL513" t="str">
        <f>""</f>
        <v/>
      </c>
      <c r="AM513">
        <v>0</v>
      </c>
      <c r="AN513" t="str">
        <f>""</f>
        <v/>
      </c>
      <c r="AO513">
        <v>0</v>
      </c>
      <c r="AP513" t="str">
        <f>""</f>
        <v/>
      </c>
      <c r="AQ513">
        <v>0</v>
      </c>
      <c r="AR513" t="str">
        <f>""</f>
        <v/>
      </c>
      <c r="AS513" t="s">
        <v>56</v>
      </c>
      <c r="AT513" t="s">
        <v>57</v>
      </c>
      <c r="AU513">
        <v>0</v>
      </c>
      <c r="AV513" t="str">
        <f>""</f>
        <v/>
      </c>
      <c r="AW513">
        <v>2016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</row>
    <row r="514" spans="1:55" x14ac:dyDescent="0.2">
      <c r="A514">
        <v>1815700421</v>
      </c>
      <c r="B514" t="s">
        <v>555</v>
      </c>
      <c r="C514" s="2">
        <v>6498</v>
      </c>
      <c r="D514">
        <v>0</v>
      </c>
      <c r="E514">
        <v>0</v>
      </c>
      <c r="F514">
        <v>0</v>
      </c>
      <c r="G514" s="1">
        <v>6498</v>
      </c>
      <c r="H514">
        <v>0</v>
      </c>
      <c r="I514" s="2">
        <v>39000</v>
      </c>
      <c r="J514" s="4">
        <f>COUNTIF(גיליון2!A:A,'2016'!A514)</f>
        <v>1</v>
      </c>
      <c r="K514">
        <v>0</v>
      </c>
      <c r="L514">
        <v>0</v>
      </c>
      <c r="M514">
        <v>0</v>
      </c>
      <c r="N514" s="1">
        <v>39000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330</v>
      </c>
      <c r="X514" t="s">
        <v>151</v>
      </c>
      <c r="Y514">
        <v>0</v>
      </c>
      <c r="Z514" t="str">
        <f>""</f>
        <v/>
      </c>
      <c r="AA514">
        <v>0</v>
      </c>
      <c r="AB514" t="str">
        <f>""</f>
        <v/>
      </c>
      <c r="AC514">
        <v>0</v>
      </c>
      <c r="AD514" t="str">
        <f>""</f>
        <v/>
      </c>
      <c r="AE514">
        <v>0</v>
      </c>
      <c r="AF514" t="str">
        <f>""</f>
        <v/>
      </c>
      <c r="AG514">
        <v>0</v>
      </c>
      <c r="AH514" t="str">
        <f>""</f>
        <v/>
      </c>
      <c r="AI514">
        <v>0</v>
      </c>
      <c r="AJ514" t="str">
        <f>""</f>
        <v/>
      </c>
      <c r="AK514">
        <v>0</v>
      </c>
      <c r="AL514" t="str">
        <f>""</f>
        <v/>
      </c>
      <c r="AM514">
        <v>0</v>
      </c>
      <c r="AN514" t="str">
        <f>""</f>
        <v/>
      </c>
      <c r="AO514">
        <v>0</v>
      </c>
      <c r="AP514" t="str">
        <f>""</f>
        <v/>
      </c>
      <c r="AQ514">
        <v>0</v>
      </c>
      <c r="AR514" t="str">
        <f>""</f>
        <v/>
      </c>
      <c r="AS514" t="s">
        <v>56</v>
      </c>
      <c r="AT514" t="s">
        <v>57</v>
      </c>
      <c r="AU514">
        <v>0</v>
      </c>
      <c r="AV514" t="str">
        <f>""</f>
        <v/>
      </c>
      <c r="AW514">
        <v>2016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</row>
    <row r="515" spans="1:55" x14ac:dyDescent="0.2">
      <c r="A515">
        <v>1815700431</v>
      </c>
      <c r="B515" t="s">
        <v>501</v>
      </c>
      <c r="C515" s="2">
        <v>27656</v>
      </c>
      <c r="D515">
        <v>0</v>
      </c>
      <c r="E515">
        <v>0</v>
      </c>
      <c r="F515">
        <v>0</v>
      </c>
      <c r="G515" s="1">
        <v>27656</v>
      </c>
      <c r="H515">
        <v>0</v>
      </c>
      <c r="I515" s="2">
        <v>166000</v>
      </c>
      <c r="J515" s="4">
        <f>COUNTIF(גיליון2!A:A,'2016'!A515)</f>
        <v>1</v>
      </c>
      <c r="K515">
        <v>0</v>
      </c>
      <c r="L515">
        <v>0</v>
      </c>
      <c r="M515">
        <v>0</v>
      </c>
      <c r="N515" s="1">
        <v>166000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330</v>
      </c>
      <c r="X515" t="s">
        <v>151</v>
      </c>
      <c r="Y515">
        <v>0</v>
      </c>
      <c r="Z515" t="str">
        <f>""</f>
        <v/>
      </c>
      <c r="AA515">
        <v>0</v>
      </c>
      <c r="AB515" t="str">
        <f>""</f>
        <v/>
      </c>
      <c r="AC515">
        <v>0</v>
      </c>
      <c r="AD515" t="str">
        <f>""</f>
        <v/>
      </c>
      <c r="AE515">
        <v>0</v>
      </c>
      <c r="AF515" t="str">
        <f>""</f>
        <v/>
      </c>
      <c r="AG515">
        <v>0</v>
      </c>
      <c r="AH515" t="str">
        <f>""</f>
        <v/>
      </c>
      <c r="AI515">
        <v>0</v>
      </c>
      <c r="AJ515" t="str">
        <f>""</f>
        <v/>
      </c>
      <c r="AK515">
        <v>0</v>
      </c>
      <c r="AL515" t="str">
        <f>""</f>
        <v/>
      </c>
      <c r="AM515">
        <v>0</v>
      </c>
      <c r="AN515" t="str">
        <f>""</f>
        <v/>
      </c>
      <c r="AO515">
        <v>0</v>
      </c>
      <c r="AP515" t="str">
        <f>""</f>
        <v/>
      </c>
      <c r="AQ515">
        <v>0</v>
      </c>
      <c r="AR515" t="str">
        <f>""</f>
        <v/>
      </c>
      <c r="AS515" t="s">
        <v>56</v>
      </c>
      <c r="AT515" t="s">
        <v>57</v>
      </c>
      <c r="AU515">
        <v>0</v>
      </c>
      <c r="AV515" t="str">
        <f>""</f>
        <v/>
      </c>
      <c r="AW515">
        <v>2016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</row>
    <row r="516" spans="1:55" x14ac:dyDescent="0.2">
      <c r="A516">
        <v>1815700432</v>
      </c>
      <c r="B516" t="s">
        <v>573</v>
      </c>
      <c r="C516" s="2">
        <v>1832</v>
      </c>
      <c r="D516">
        <v>0</v>
      </c>
      <c r="E516">
        <v>0</v>
      </c>
      <c r="F516">
        <v>0</v>
      </c>
      <c r="G516" s="1">
        <v>1832</v>
      </c>
      <c r="H516">
        <v>0</v>
      </c>
      <c r="I516" s="2">
        <v>11000</v>
      </c>
      <c r="J516" s="4">
        <f>COUNTIF(גיליון2!A:A,'2016'!A516)</f>
        <v>1</v>
      </c>
      <c r="K516">
        <v>0</v>
      </c>
      <c r="L516">
        <v>0</v>
      </c>
      <c r="M516">
        <v>0</v>
      </c>
      <c r="N516" s="1">
        <v>11000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330</v>
      </c>
      <c r="X516" t="s">
        <v>151</v>
      </c>
      <c r="Y516">
        <v>0</v>
      </c>
      <c r="Z516" t="str">
        <f>""</f>
        <v/>
      </c>
      <c r="AA516">
        <v>0</v>
      </c>
      <c r="AB516" t="str">
        <f>""</f>
        <v/>
      </c>
      <c r="AC516">
        <v>0</v>
      </c>
      <c r="AD516" t="str">
        <f>""</f>
        <v/>
      </c>
      <c r="AE516">
        <v>0</v>
      </c>
      <c r="AF516" t="str">
        <f>""</f>
        <v/>
      </c>
      <c r="AG516">
        <v>0</v>
      </c>
      <c r="AH516" t="str">
        <f>""</f>
        <v/>
      </c>
      <c r="AI516">
        <v>0</v>
      </c>
      <c r="AJ516" t="str">
        <f>""</f>
        <v/>
      </c>
      <c r="AK516">
        <v>0</v>
      </c>
      <c r="AL516" t="str">
        <f>""</f>
        <v/>
      </c>
      <c r="AM516">
        <v>0</v>
      </c>
      <c r="AN516" t="str">
        <f>""</f>
        <v/>
      </c>
      <c r="AO516">
        <v>0</v>
      </c>
      <c r="AP516" t="str">
        <f>""</f>
        <v/>
      </c>
      <c r="AQ516">
        <v>0</v>
      </c>
      <c r="AR516" t="str">
        <f>""</f>
        <v/>
      </c>
      <c r="AS516" t="s">
        <v>56</v>
      </c>
      <c r="AT516" t="s">
        <v>57</v>
      </c>
      <c r="AU516">
        <v>0</v>
      </c>
      <c r="AV516" t="str">
        <f>""</f>
        <v/>
      </c>
      <c r="AW516">
        <v>2016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</row>
    <row r="517" spans="1:55" x14ac:dyDescent="0.2">
      <c r="A517">
        <v>1815700433</v>
      </c>
      <c r="B517" t="s">
        <v>455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 s="4">
        <f>COUNTIF(גיליון2!A:A,'2016'!A517)</f>
        <v>1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 t="str">
        <f>""</f>
        <v/>
      </c>
      <c r="Y517">
        <v>0</v>
      </c>
      <c r="Z517" t="str">
        <f>""</f>
        <v/>
      </c>
      <c r="AA517">
        <v>0</v>
      </c>
      <c r="AB517" t="str">
        <f>""</f>
        <v/>
      </c>
      <c r="AC517">
        <v>0</v>
      </c>
      <c r="AD517" t="str">
        <f>""</f>
        <v/>
      </c>
      <c r="AE517">
        <v>0</v>
      </c>
      <c r="AF517" t="str">
        <f>""</f>
        <v/>
      </c>
      <c r="AG517">
        <v>0</v>
      </c>
      <c r="AH517" t="str">
        <f>""</f>
        <v/>
      </c>
      <c r="AI517">
        <v>0</v>
      </c>
      <c r="AJ517" t="str">
        <f>""</f>
        <v/>
      </c>
      <c r="AK517">
        <v>0</v>
      </c>
      <c r="AL517" t="str">
        <f>""</f>
        <v/>
      </c>
      <c r="AM517">
        <v>0</v>
      </c>
      <c r="AN517" t="str">
        <f>""</f>
        <v/>
      </c>
      <c r="AO517">
        <v>0</v>
      </c>
      <c r="AP517" t="str">
        <f>""</f>
        <v/>
      </c>
      <c r="AQ517">
        <v>0</v>
      </c>
      <c r="AR517" t="str">
        <f>""</f>
        <v/>
      </c>
      <c r="AS517" t="s">
        <v>56</v>
      </c>
      <c r="AT517" t="s">
        <v>57</v>
      </c>
      <c r="AU517">
        <v>0</v>
      </c>
      <c r="AV517" t="str">
        <f>""</f>
        <v/>
      </c>
      <c r="AW517">
        <v>2016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</row>
    <row r="518" spans="1:55" x14ac:dyDescent="0.2">
      <c r="A518">
        <v>1815700440</v>
      </c>
      <c r="B518" t="s">
        <v>502</v>
      </c>
      <c r="C518" s="2">
        <v>10330</v>
      </c>
      <c r="D518">
        <v>0</v>
      </c>
      <c r="E518">
        <v>0</v>
      </c>
      <c r="F518">
        <v>0</v>
      </c>
      <c r="G518" s="1">
        <v>10330</v>
      </c>
      <c r="H518">
        <v>0</v>
      </c>
      <c r="I518" s="2">
        <v>62000</v>
      </c>
      <c r="J518" s="4">
        <f>COUNTIF(גיליון2!A:A,'2016'!A518)</f>
        <v>1</v>
      </c>
      <c r="K518">
        <v>0</v>
      </c>
      <c r="L518">
        <v>0</v>
      </c>
      <c r="M518">
        <v>0</v>
      </c>
      <c r="N518" s="1">
        <v>62000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330</v>
      </c>
      <c r="X518" t="s">
        <v>151</v>
      </c>
      <c r="Y518">
        <v>0</v>
      </c>
      <c r="Z518" t="str">
        <f>""</f>
        <v/>
      </c>
      <c r="AA518">
        <v>0</v>
      </c>
      <c r="AB518" t="str">
        <f>""</f>
        <v/>
      </c>
      <c r="AC518">
        <v>0</v>
      </c>
      <c r="AD518" t="str">
        <f>""</f>
        <v/>
      </c>
      <c r="AE518">
        <v>0</v>
      </c>
      <c r="AF518" t="str">
        <f>""</f>
        <v/>
      </c>
      <c r="AG518">
        <v>0</v>
      </c>
      <c r="AH518" t="str">
        <f>""</f>
        <v/>
      </c>
      <c r="AI518">
        <v>0</v>
      </c>
      <c r="AJ518" t="str">
        <f>""</f>
        <v/>
      </c>
      <c r="AK518">
        <v>0</v>
      </c>
      <c r="AL518" t="str">
        <f>""</f>
        <v/>
      </c>
      <c r="AM518">
        <v>0</v>
      </c>
      <c r="AN518" t="str">
        <f>""</f>
        <v/>
      </c>
      <c r="AO518">
        <v>0</v>
      </c>
      <c r="AP518" t="str">
        <f>""</f>
        <v/>
      </c>
      <c r="AQ518">
        <v>0</v>
      </c>
      <c r="AR518" t="str">
        <f>""</f>
        <v/>
      </c>
      <c r="AS518" t="s">
        <v>56</v>
      </c>
      <c r="AT518" t="s">
        <v>57</v>
      </c>
      <c r="AU518">
        <v>0</v>
      </c>
      <c r="AV518" t="str">
        <f>""</f>
        <v/>
      </c>
      <c r="AW518">
        <v>2016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</row>
    <row r="519" spans="1:55" x14ac:dyDescent="0.2">
      <c r="A519">
        <v>1815700450</v>
      </c>
      <c r="B519" t="s">
        <v>574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 s="4">
        <f>COUNTIF(גיליון2!A:A,'2016'!A519)</f>
        <v>1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 t="str">
        <f>""</f>
        <v/>
      </c>
      <c r="Y519">
        <v>0</v>
      </c>
      <c r="Z519" t="str">
        <f>""</f>
        <v/>
      </c>
      <c r="AA519">
        <v>0</v>
      </c>
      <c r="AB519" t="str">
        <f>""</f>
        <v/>
      </c>
      <c r="AC519">
        <v>0</v>
      </c>
      <c r="AD519" t="str">
        <f>""</f>
        <v/>
      </c>
      <c r="AE519">
        <v>0</v>
      </c>
      <c r="AF519" t="str">
        <f>""</f>
        <v/>
      </c>
      <c r="AG519">
        <v>0</v>
      </c>
      <c r="AH519" t="str">
        <f>""</f>
        <v/>
      </c>
      <c r="AI519">
        <v>0</v>
      </c>
      <c r="AJ519" t="str">
        <f>""</f>
        <v/>
      </c>
      <c r="AK519">
        <v>0</v>
      </c>
      <c r="AL519" t="str">
        <f>""</f>
        <v/>
      </c>
      <c r="AM519">
        <v>0</v>
      </c>
      <c r="AN519" t="str">
        <f>""</f>
        <v/>
      </c>
      <c r="AO519">
        <v>0</v>
      </c>
      <c r="AP519" t="str">
        <f>""</f>
        <v/>
      </c>
      <c r="AQ519">
        <v>0</v>
      </c>
      <c r="AR519" t="str">
        <f>""</f>
        <v/>
      </c>
      <c r="AS519" t="s">
        <v>56</v>
      </c>
      <c r="AT519" t="s">
        <v>57</v>
      </c>
      <c r="AU519">
        <v>0</v>
      </c>
      <c r="AV519" t="str">
        <f>""</f>
        <v/>
      </c>
      <c r="AW519">
        <v>2016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</row>
    <row r="520" spans="1:55" x14ac:dyDescent="0.2">
      <c r="A520">
        <v>1815700521</v>
      </c>
      <c r="B520" t="s">
        <v>575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 s="4">
        <f>COUNTIF(גיליון2!A:A,'2016'!A520)</f>
        <v>1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330</v>
      </c>
      <c r="X520" t="s">
        <v>151</v>
      </c>
      <c r="Y520">
        <v>0</v>
      </c>
      <c r="Z520" t="str">
        <f>""</f>
        <v/>
      </c>
      <c r="AA520">
        <v>0</v>
      </c>
      <c r="AB520" t="str">
        <f>""</f>
        <v/>
      </c>
      <c r="AC520">
        <v>0</v>
      </c>
      <c r="AD520" t="str">
        <f>""</f>
        <v/>
      </c>
      <c r="AE520">
        <v>0</v>
      </c>
      <c r="AF520" t="str">
        <f>""</f>
        <v/>
      </c>
      <c r="AG520">
        <v>0</v>
      </c>
      <c r="AH520" t="str">
        <f>""</f>
        <v/>
      </c>
      <c r="AI520">
        <v>0</v>
      </c>
      <c r="AJ520" t="str">
        <f>""</f>
        <v/>
      </c>
      <c r="AK520">
        <v>0</v>
      </c>
      <c r="AL520" t="str">
        <f>""</f>
        <v/>
      </c>
      <c r="AM520">
        <v>0</v>
      </c>
      <c r="AN520" t="str">
        <f>""</f>
        <v/>
      </c>
      <c r="AO520">
        <v>0</v>
      </c>
      <c r="AP520" t="str">
        <f>""</f>
        <v/>
      </c>
      <c r="AQ520">
        <v>0</v>
      </c>
      <c r="AR520" t="str">
        <f>""</f>
        <v/>
      </c>
      <c r="AS520" t="s">
        <v>56</v>
      </c>
      <c r="AT520" t="s">
        <v>57</v>
      </c>
      <c r="AU520">
        <v>0</v>
      </c>
      <c r="AV520" t="str">
        <f>""</f>
        <v/>
      </c>
      <c r="AW520">
        <v>2016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</row>
    <row r="521" spans="1:55" x14ac:dyDescent="0.2">
      <c r="A521">
        <v>1815700522</v>
      </c>
      <c r="B521" t="s">
        <v>576</v>
      </c>
      <c r="C521">
        <v>0</v>
      </c>
      <c r="D521" s="1">
        <v>1800</v>
      </c>
      <c r="E521">
        <v>0</v>
      </c>
      <c r="F521" s="1">
        <v>1800</v>
      </c>
      <c r="G521" s="1">
        <v>-1800</v>
      </c>
      <c r="H521">
        <v>0</v>
      </c>
      <c r="I521">
        <v>0</v>
      </c>
      <c r="J521" s="4">
        <f>COUNTIF(גיליון2!A:A,'2016'!A521)</f>
        <v>1</v>
      </c>
      <c r="K521" s="1">
        <v>1800</v>
      </c>
      <c r="L521">
        <v>0</v>
      </c>
      <c r="M521" s="1">
        <v>1800</v>
      </c>
      <c r="N521" s="1">
        <v>-1800</v>
      </c>
      <c r="O521">
        <v>0</v>
      </c>
      <c r="P521">
        <v>0</v>
      </c>
      <c r="Q521">
        <v>0</v>
      </c>
      <c r="R521">
        <v>0</v>
      </c>
      <c r="S521">
        <v>0</v>
      </c>
      <c r="T521" s="1">
        <v>-1800</v>
      </c>
      <c r="U521">
        <v>0</v>
      </c>
      <c r="V521" s="1">
        <v>-1800</v>
      </c>
      <c r="W521">
        <v>330</v>
      </c>
      <c r="X521" t="s">
        <v>151</v>
      </c>
      <c r="Y521">
        <v>0</v>
      </c>
      <c r="Z521" t="str">
        <f>""</f>
        <v/>
      </c>
      <c r="AA521">
        <v>0</v>
      </c>
      <c r="AB521" t="str">
        <f>""</f>
        <v/>
      </c>
      <c r="AC521">
        <v>0</v>
      </c>
      <c r="AD521" t="str">
        <f>""</f>
        <v/>
      </c>
      <c r="AE521">
        <v>0</v>
      </c>
      <c r="AF521" t="str">
        <f>""</f>
        <v/>
      </c>
      <c r="AG521">
        <v>0</v>
      </c>
      <c r="AH521" t="str">
        <f>""</f>
        <v/>
      </c>
      <c r="AI521">
        <v>0</v>
      </c>
      <c r="AJ521" t="str">
        <f>""</f>
        <v/>
      </c>
      <c r="AK521">
        <v>0</v>
      </c>
      <c r="AL521" t="str">
        <f>""</f>
        <v/>
      </c>
      <c r="AM521">
        <v>0</v>
      </c>
      <c r="AN521" t="str">
        <f>""</f>
        <v/>
      </c>
      <c r="AO521">
        <v>0</v>
      </c>
      <c r="AP521" t="str">
        <f>""</f>
        <v/>
      </c>
      <c r="AQ521">
        <v>0</v>
      </c>
      <c r="AR521" t="str">
        <f>""</f>
        <v/>
      </c>
      <c r="AS521" t="s">
        <v>56</v>
      </c>
      <c r="AT521" t="s">
        <v>57</v>
      </c>
      <c r="AU521">
        <v>0</v>
      </c>
      <c r="AV521" t="str">
        <f>""</f>
        <v/>
      </c>
      <c r="AW521">
        <v>2016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</row>
    <row r="522" spans="1:55" x14ac:dyDescent="0.2">
      <c r="A522">
        <v>1815700540</v>
      </c>
      <c r="B522" t="s">
        <v>301</v>
      </c>
      <c r="C522" s="2">
        <v>1166</v>
      </c>
      <c r="D522">
        <v>0</v>
      </c>
      <c r="E522">
        <v>0</v>
      </c>
      <c r="F522">
        <v>0</v>
      </c>
      <c r="G522" s="1">
        <v>1166</v>
      </c>
      <c r="H522">
        <v>0</v>
      </c>
      <c r="I522" s="2">
        <v>7000</v>
      </c>
      <c r="J522" s="4">
        <f>COUNTIF(גיליון2!A:A,'2016'!A522)</f>
        <v>1</v>
      </c>
      <c r="K522">
        <v>0</v>
      </c>
      <c r="L522">
        <v>0</v>
      </c>
      <c r="M522">
        <v>0</v>
      </c>
      <c r="N522" s="1">
        <v>7000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330</v>
      </c>
      <c r="X522" t="s">
        <v>151</v>
      </c>
      <c r="Y522">
        <v>0</v>
      </c>
      <c r="Z522" t="str">
        <f>""</f>
        <v/>
      </c>
      <c r="AA522">
        <v>0</v>
      </c>
      <c r="AB522" t="str">
        <f>""</f>
        <v/>
      </c>
      <c r="AC522">
        <v>0</v>
      </c>
      <c r="AD522" t="str">
        <f>""</f>
        <v/>
      </c>
      <c r="AE522">
        <v>0</v>
      </c>
      <c r="AF522" t="str">
        <f>""</f>
        <v/>
      </c>
      <c r="AG522">
        <v>0</v>
      </c>
      <c r="AH522" t="str">
        <f>""</f>
        <v/>
      </c>
      <c r="AI522">
        <v>0</v>
      </c>
      <c r="AJ522" t="str">
        <f>""</f>
        <v/>
      </c>
      <c r="AK522">
        <v>0</v>
      </c>
      <c r="AL522" t="str">
        <f>""</f>
        <v/>
      </c>
      <c r="AM522">
        <v>0</v>
      </c>
      <c r="AN522" t="str">
        <f>""</f>
        <v/>
      </c>
      <c r="AO522">
        <v>0</v>
      </c>
      <c r="AP522" t="str">
        <f>""</f>
        <v/>
      </c>
      <c r="AQ522">
        <v>0</v>
      </c>
      <c r="AR522" t="str">
        <f>""</f>
        <v/>
      </c>
      <c r="AS522" t="s">
        <v>56</v>
      </c>
      <c r="AT522" t="s">
        <v>57</v>
      </c>
      <c r="AU522">
        <v>0</v>
      </c>
      <c r="AV522" t="str">
        <f>""</f>
        <v/>
      </c>
      <c r="AW522">
        <v>2016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</row>
    <row r="523" spans="1:55" x14ac:dyDescent="0.2">
      <c r="A523">
        <v>1815700560</v>
      </c>
      <c r="B523" t="s">
        <v>319</v>
      </c>
      <c r="C523" s="2">
        <v>6830</v>
      </c>
      <c r="D523">
        <v>0</v>
      </c>
      <c r="E523" s="1">
        <v>3700</v>
      </c>
      <c r="F523" s="1">
        <v>3700</v>
      </c>
      <c r="G523" s="1">
        <v>3130</v>
      </c>
      <c r="H523">
        <v>54.17</v>
      </c>
      <c r="I523" s="2">
        <v>41000</v>
      </c>
      <c r="J523" s="4">
        <f>COUNTIF(גיליון2!A:A,'2016'!A523)</f>
        <v>1</v>
      </c>
      <c r="K523">
        <v>0</v>
      </c>
      <c r="L523" s="1">
        <v>3700</v>
      </c>
      <c r="M523" s="1">
        <v>3700</v>
      </c>
      <c r="N523" s="1">
        <v>37300</v>
      </c>
      <c r="O523">
        <v>9.02</v>
      </c>
      <c r="P523">
        <v>0</v>
      </c>
      <c r="Q523">
        <v>0</v>
      </c>
      <c r="R523">
        <v>0</v>
      </c>
      <c r="S523">
        <v>0</v>
      </c>
      <c r="T523" s="1">
        <v>-3700</v>
      </c>
      <c r="U523">
        <v>0</v>
      </c>
      <c r="V523" s="1">
        <v>-3700</v>
      </c>
      <c r="W523">
        <v>0</v>
      </c>
      <c r="X523" t="str">
        <f>""</f>
        <v/>
      </c>
      <c r="Y523">
        <v>0</v>
      </c>
      <c r="Z523" t="str">
        <f>""</f>
        <v/>
      </c>
      <c r="AA523">
        <v>0</v>
      </c>
      <c r="AB523" t="str">
        <f>""</f>
        <v/>
      </c>
      <c r="AC523">
        <v>0</v>
      </c>
      <c r="AD523" t="str">
        <f>""</f>
        <v/>
      </c>
      <c r="AE523">
        <v>0</v>
      </c>
      <c r="AF523" t="str">
        <f>""</f>
        <v/>
      </c>
      <c r="AG523">
        <v>0</v>
      </c>
      <c r="AH523" t="str">
        <f>""</f>
        <v/>
      </c>
      <c r="AI523">
        <v>0</v>
      </c>
      <c r="AJ523" t="str">
        <f>""</f>
        <v/>
      </c>
      <c r="AK523">
        <v>0</v>
      </c>
      <c r="AL523" t="str">
        <f>""</f>
        <v/>
      </c>
      <c r="AM523">
        <v>0</v>
      </c>
      <c r="AN523" t="str">
        <f>""</f>
        <v/>
      </c>
      <c r="AO523">
        <v>0</v>
      </c>
      <c r="AP523" t="str">
        <f>""</f>
        <v/>
      </c>
      <c r="AQ523">
        <v>0</v>
      </c>
      <c r="AR523" t="str">
        <f>""</f>
        <v/>
      </c>
      <c r="AS523" t="s">
        <v>56</v>
      </c>
      <c r="AT523" t="s">
        <v>57</v>
      </c>
      <c r="AU523">
        <v>0</v>
      </c>
      <c r="AV523" t="str">
        <f>""</f>
        <v/>
      </c>
      <c r="AW523">
        <v>2016</v>
      </c>
      <c r="AX523">
        <v>0</v>
      </c>
      <c r="AY523">
        <v>0</v>
      </c>
      <c r="AZ523">
        <v>3700</v>
      </c>
      <c r="BA523">
        <v>0</v>
      </c>
      <c r="BB523">
        <v>0</v>
      </c>
      <c r="BC523">
        <v>0</v>
      </c>
    </row>
    <row r="524" spans="1:55" x14ac:dyDescent="0.2">
      <c r="A524">
        <v>1815700720</v>
      </c>
      <c r="B524" t="s">
        <v>423</v>
      </c>
      <c r="C524" s="2">
        <v>2832</v>
      </c>
      <c r="D524">
        <v>0</v>
      </c>
      <c r="E524" s="1">
        <v>1350</v>
      </c>
      <c r="F524" s="1">
        <v>1350</v>
      </c>
      <c r="G524" s="1">
        <v>1482</v>
      </c>
      <c r="H524">
        <v>47.66</v>
      </c>
      <c r="I524" s="2">
        <v>17000</v>
      </c>
      <c r="J524" s="4">
        <f>COUNTIF(גיליון2!A:A,'2016'!A524)</f>
        <v>1</v>
      </c>
      <c r="K524">
        <v>0</v>
      </c>
      <c r="L524" s="1">
        <v>1350</v>
      </c>
      <c r="M524" s="1">
        <v>1350</v>
      </c>
      <c r="N524" s="1">
        <v>15650</v>
      </c>
      <c r="O524">
        <v>7.94</v>
      </c>
      <c r="P524">
        <v>0</v>
      </c>
      <c r="Q524">
        <v>0</v>
      </c>
      <c r="R524">
        <v>0</v>
      </c>
      <c r="S524">
        <v>0</v>
      </c>
      <c r="T524" s="1">
        <v>-1350</v>
      </c>
      <c r="U524">
        <v>0</v>
      </c>
      <c r="V524" s="1">
        <v>-1350</v>
      </c>
      <c r="W524">
        <v>330</v>
      </c>
      <c r="X524" t="s">
        <v>151</v>
      </c>
      <c r="Y524">
        <v>0</v>
      </c>
      <c r="Z524" t="str">
        <f>""</f>
        <v/>
      </c>
      <c r="AA524">
        <v>0</v>
      </c>
      <c r="AB524" t="str">
        <f>""</f>
        <v/>
      </c>
      <c r="AC524">
        <v>0</v>
      </c>
      <c r="AD524" t="str">
        <f>""</f>
        <v/>
      </c>
      <c r="AE524">
        <v>0</v>
      </c>
      <c r="AF524" t="str">
        <f>""</f>
        <v/>
      </c>
      <c r="AG524">
        <v>0</v>
      </c>
      <c r="AH524" t="str">
        <f>""</f>
        <v/>
      </c>
      <c r="AI524">
        <v>0</v>
      </c>
      <c r="AJ524" t="str">
        <f>""</f>
        <v/>
      </c>
      <c r="AK524">
        <v>0</v>
      </c>
      <c r="AL524" t="str">
        <f>""</f>
        <v/>
      </c>
      <c r="AM524">
        <v>0</v>
      </c>
      <c r="AN524" t="str">
        <f>""</f>
        <v/>
      </c>
      <c r="AO524">
        <v>0</v>
      </c>
      <c r="AP524" t="str">
        <f>""</f>
        <v/>
      </c>
      <c r="AQ524">
        <v>0</v>
      </c>
      <c r="AR524" t="str">
        <f>""</f>
        <v/>
      </c>
      <c r="AS524" t="s">
        <v>56</v>
      </c>
      <c r="AT524" t="s">
        <v>57</v>
      </c>
      <c r="AU524">
        <v>0</v>
      </c>
      <c r="AV524" t="str">
        <f>""</f>
        <v/>
      </c>
      <c r="AW524">
        <v>2016</v>
      </c>
      <c r="AX524">
        <v>0</v>
      </c>
      <c r="AY524">
        <v>0</v>
      </c>
      <c r="AZ524">
        <v>1350</v>
      </c>
      <c r="BA524">
        <v>0</v>
      </c>
      <c r="BB524">
        <v>0</v>
      </c>
      <c r="BC524">
        <v>0</v>
      </c>
    </row>
    <row r="525" spans="1:55" x14ac:dyDescent="0.2">
      <c r="A525">
        <v>1815700750</v>
      </c>
      <c r="B525" t="s">
        <v>313</v>
      </c>
      <c r="C525" s="2">
        <v>32654</v>
      </c>
      <c r="D525">
        <v>0</v>
      </c>
      <c r="E525">
        <v>0</v>
      </c>
      <c r="F525">
        <v>0</v>
      </c>
      <c r="G525" s="1">
        <v>32654</v>
      </c>
      <c r="H525">
        <v>0</v>
      </c>
      <c r="I525" s="2">
        <v>196000</v>
      </c>
      <c r="J525" s="4">
        <f>COUNTIF(גיליון2!A:A,'2016'!A525)</f>
        <v>1</v>
      </c>
      <c r="K525">
        <v>0</v>
      </c>
      <c r="L525">
        <v>0</v>
      </c>
      <c r="M525">
        <v>0</v>
      </c>
      <c r="N525" s="1">
        <v>196000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330</v>
      </c>
      <c r="X525" t="s">
        <v>151</v>
      </c>
      <c r="Y525">
        <v>0</v>
      </c>
      <c r="Z525" t="str">
        <f>""</f>
        <v/>
      </c>
      <c r="AA525">
        <v>0</v>
      </c>
      <c r="AB525" t="str">
        <f>""</f>
        <v/>
      </c>
      <c r="AC525">
        <v>0</v>
      </c>
      <c r="AD525" t="str">
        <f>""</f>
        <v/>
      </c>
      <c r="AE525">
        <v>0</v>
      </c>
      <c r="AF525" t="str">
        <f>""</f>
        <v/>
      </c>
      <c r="AG525">
        <v>0</v>
      </c>
      <c r="AH525" t="str">
        <f>""</f>
        <v/>
      </c>
      <c r="AI525">
        <v>0</v>
      </c>
      <c r="AJ525" t="str">
        <f>""</f>
        <v/>
      </c>
      <c r="AK525">
        <v>0</v>
      </c>
      <c r="AL525" t="str">
        <f>""</f>
        <v/>
      </c>
      <c r="AM525">
        <v>0</v>
      </c>
      <c r="AN525" t="str">
        <f>""</f>
        <v/>
      </c>
      <c r="AO525">
        <v>0</v>
      </c>
      <c r="AP525" t="str">
        <f>""</f>
        <v/>
      </c>
      <c r="AQ525">
        <v>0</v>
      </c>
      <c r="AR525" t="str">
        <f>""</f>
        <v/>
      </c>
      <c r="AS525" t="s">
        <v>56</v>
      </c>
      <c r="AT525" t="s">
        <v>57</v>
      </c>
      <c r="AU525">
        <v>0</v>
      </c>
      <c r="AV525" t="str">
        <f>""</f>
        <v/>
      </c>
      <c r="AW525">
        <v>2016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</row>
    <row r="526" spans="1:55" x14ac:dyDescent="0.2">
      <c r="A526">
        <v>1815700751</v>
      </c>
      <c r="B526" t="s">
        <v>577</v>
      </c>
      <c r="C526" s="2">
        <v>10330</v>
      </c>
      <c r="D526">
        <v>0</v>
      </c>
      <c r="E526">
        <v>0</v>
      </c>
      <c r="F526">
        <v>0</v>
      </c>
      <c r="G526" s="1">
        <v>10330</v>
      </c>
      <c r="H526">
        <v>0</v>
      </c>
      <c r="I526" s="2">
        <v>62000</v>
      </c>
      <c r="J526" s="4">
        <f>COUNTIF(גיליון2!A:A,'2016'!A526)</f>
        <v>1</v>
      </c>
      <c r="K526">
        <v>0</v>
      </c>
      <c r="L526">
        <v>0</v>
      </c>
      <c r="M526">
        <v>0</v>
      </c>
      <c r="N526" s="1">
        <v>62000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 t="str">
        <f>""</f>
        <v/>
      </c>
      <c r="Y526">
        <v>0</v>
      </c>
      <c r="Z526" t="str">
        <f>""</f>
        <v/>
      </c>
      <c r="AA526">
        <v>0</v>
      </c>
      <c r="AB526" t="str">
        <f>""</f>
        <v/>
      </c>
      <c r="AC526">
        <v>0</v>
      </c>
      <c r="AD526" t="str">
        <f>""</f>
        <v/>
      </c>
      <c r="AE526">
        <v>0</v>
      </c>
      <c r="AF526" t="str">
        <f>""</f>
        <v/>
      </c>
      <c r="AG526">
        <v>0</v>
      </c>
      <c r="AH526" t="str">
        <f>""</f>
        <v/>
      </c>
      <c r="AI526">
        <v>0</v>
      </c>
      <c r="AJ526" t="str">
        <f>""</f>
        <v/>
      </c>
      <c r="AK526">
        <v>0</v>
      </c>
      <c r="AL526" t="str">
        <f>""</f>
        <v/>
      </c>
      <c r="AM526">
        <v>0</v>
      </c>
      <c r="AN526" t="str">
        <f>""</f>
        <v/>
      </c>
      <c r="AO526">
        <v>0</v>
      </c>
      <c r="AP526" t="str">
        <f>""</f>
        <v/>
      </c>
      <c r="AQ526">
        <v>0</v>
      </c>
      <c r="AR526" t="str">
        <f>""</f>
        <v/>
      </c>
      <c r="AS526" t="s">
        <v>56</v>
      </c>
      <c r="AT526" t="s">
        <v>57</v>
      </c>
      <c r="AU526">
        <v>0</v>
      </c>
      <c r="AV526" t="str">
        <f>""</f>
        <v/>
      </c>
      <c r="AW526">
        <v>2016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</row>
    <row r="527" spans="1:55" x14ac:dyDescent="0.2">
      <c r="A527">
        <v>1815700780</v>
      </c>
      <c r="B527" t="s">
        <v>305</v>
      </c>
      <c r="C527" s="2">
        <v>16494</v>
      </c>
      <c r="D527" s="1">
        <v>5626</v>
      </c>
      <c r="E527" s="1">
        <v>5006</v>
      </c>
      <c r="F527" s="1">
        <v>10632</v>
      </c>
      <c r="G527" s="1">
        <v>5862</v>
      </c>
      <c r="H527">
        <v>64.45</v>
      </c>
      <c r="I527" s="2">
        <v>99000</v>
      </c>
      <c r="J527" s="4">
        <f>COUNTIF(גיליון2!A:A,'2016'!A527)</f>
        <v>1</v>
      </c>
      <c r="K527" s="1">
        <v>5626</v>
      </c>
      <c r="L527" s="1">
        <v>5006</v>
      </c>
      <c r="M527" s="1">
        <v>10632</v>
      </c>
      <c r="N527" s="1">
        <v>88368</v>
      </c>
      <c r="O527">
        <v>10.73</v>
      </c>
      <c r="P527">
        <v>0</v>
      </c>
      <c r="Q527">
        <v>0</v>
      </c>
      <c r="R527">
        <v>0</v>
      </c>
      <c r="S527">
        <v>0</v>
      </c>
      <c r="T527" s="1">
        <v>-10632</v>
      </c>
      <c r="U527">
        <v>0</v>
      </c>
      <c r="V527" s="1">
        <v>-10632</v>
      </c>
      <c r="W527">
        <v>330</v>
      </c>
      <c r="X527" t="s">
        <v>151</v>
      </c>
      <c r="Y527">
        <v>0</v>
      </c>
      <c r="Z527" t="str">
        <f>""</f>
        <v/>
      </c>
      <c r="AA527">
        <v>0</v>
      </c>
      <c r="AB527" t="str">
        <f>""</f>
        <v/>
      </c>
      <c r="AC527">
        <v>0</v>
      </c>
      <c r="AD527" t="str">
        <f>""</f>
        <v/>
      </c>
      <c r="AE527">
        <v>0</v>
      </c>
      <c r="AF527" t="str">
        <f>""</f>
        <v/>
      </c>
      <c r="AG527">
        <v>0</v>
      </c>
      <c r="AH527" t="str">
        <f>""</f>
        <v/>
      </c>
      <c r="AI527">
        <v>0</v>
      </c>
      <c r="AJ527" t="str">
        <f>""</f>
        <v/>
      </c>
      <c r="AK527">
        <v>0</v>
      </c>
      <c r="AL527" t="str">
        <f>""</f>
        <v/>
      </c>
      <c r="AM527">
        <v>0</v>
      </c>
      <c r="AN527" t="str">
        <f>""</f>
        <v/>
      </c>
      <c r="AO527">
        <v>0</v>
      </c>
      <c r="AP527" t="str">
        <f>""</f>
        <v/>
      </c>
      <c r="AQ527">
        <v>0</v>
      </c>
      <c r="AR527" t="str">
        <f>""</f>
        <v/>
      </c>
      <c r="AS527" t="s">
        <v>56</v>
      </c>
      <c r="AT527" t="s">
        <v>57</v>
      </c>
      <c r="AU527">
        <v>0</v>
      </c>
      <c r="AV527" t="str">
        <f>""</f>
        <v/>
      </c>
      <c r="AW527">
        <v>2016</v>
      </c>
      <c r="AX527">
        <v>0</v>
      </c>
      <c r="AY527">
        <v>0</v>
      </c>
      <c r="AZ527">
        <v>5006</v>
      </c>
      <c r="BA527">
        <v>0</v>
      </c>
      <c r="BB527">
        <v>0</v>
      </c>
      <c r="BC527">
        <v>0</v>
      </c>
    </row>
    <row r="528" spans="1:55" x14ac:dyDescent="0.2">
      <c r="A528">
        <v>1815701110</v>
      </c>
      <c r="B528" t="s">
        <v>578</v>
      </c>
      <c r="C528" s="2">
        <v>2255430</v>
      </c>
      <c r="D528" s="1">
        <v>1039303.3</v>
      </c>
      <c r="E528">
        <v>0</v>
      </c>
      <c r="F528" s="1">
        <v>1039303.3</v>
      </c>
      <c r="G528" s="1">
        <v>1216126.7</v>
      </c>
      <c r="H528">
        <v>46.08</v>
      </c>
      <c r="I528" s="2">
        <v>13538000</v>
      </c>
      <c r="J528" s="4">
        <f>COUNTIF(גיליון2!A:A,'2016'!A528)</f>
        <v>1</v>
      </c>
      <c r="K528" s="1">
        <v>1039303.3</v>
      </c>
      <c r="L528">
        <v>0</v>
      </c>
      <c r="M528" s="1">
        <v>1039303.3</v>
      </c>
      <c r="N528" s="1">
        <v>12498696.699999999</v>
      </c>
      <c r="O528">
        <v>7.67</v>
      </c>
      <c r="P528">
        <v>0</v>
      </c>
      <c r="Q528">
        <v>0</v>
      </c>
      <c r="R528">
        <v>0</v>
      </c>
      <c r="S528">
        <v>0</v>
      </c>
      <c r="T528" s="1">
        <v>-1039303.3</v>
      </c>
      <c r="U528">
        <v>0</v>
      </c>
      <c r="V528" s="1">
        <v>-1039303.3</v>
      </c>
      <c r="W528">
        <v>330</v>
      </c>
      <c r="X528" t="s">
        <v>151</v>
      </c>
      <c r="Y528">
        <v>0</v>
      </c>
      <c r="Z528" t="str">
        <f>""</f>
        <v/>
      </c>
      <c r="AA528">
        <v>0</v>
      </c>
      <c r="AB528" t="str">
        <f>""</f>
        <v/>
      </c>
      <c r="AC528">
        <v>0</v>
      </c>
      <c r="AD528" t="str">
        <f>""</f>
        <v/>
      </c>
      <c r="AE528">
        <v>0</v>
      </c>
      <c r="AF528" t="str">
        <f>""</f>
        <v/>
      </c>
      <c r="AG528">
        <v>0</v>
      </c>
      <c r="AH528" t="str">
        <f>""</f>
        <v/>
      </c>
      <c r="AI528">
        <v>0</v>
      </c>
      <c r="AJ528" t="str">
        <f>""</f>
        <v/>
      </c>
      <c r="AK528">
        <v>0</v>
      </c>
      <c r="AL528" t="str">
        <f>""</f>
        <v/>
      </c>
      <c r="AM528">
        <v>0</v>
      </c>
      <c r="AN528" t="str">
        <f>""</f>
        <v/>
      </c>
      <c r="AO528">
        <v>0</v>
      </c>
      <c r="AP528" t="str">
        <f>""</f>
        <v/>
      </c>
      <c r="AQ528">
        <v>0</v>
      </c>
      <c r="AR528" t="str">
        <f>""</f>
        <v/>
      </c>
      <c r="AS528" t="s">
        <v>56</v>
      </c>
      <c r="AT528" t="s">
        <v>57</v>
      </c>
      <c r="AU528">
        <v>0</v>
      </c>
      <c r="AV528" t="str">
        <f>""</f>
        <v/>
      </c>
      <c r="AW528">
        <v>2016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</row>
    <row r="529" spans="1:55" x14ac:dyDescent="0.2">
      <c r="A529">
        <v>1815701431</v>
      </c>
      <c r="B529" t="s">
        <v>501</v>
      </c>
      <c r="C529" s="2">
        <v>13994</v>
      </c>
      <c r="D529">
        <v>0</v>
      </c>
      <c r="E529">
        <v>0</v>
      </c>
      <c r="F529">
        <v>0</v>
      </c>
      <c r="G529" s="1">
        <v>13994</v>
      </c>
      <c r="H529">
        <v>0</v>
      </c>
      <c r="I529" s="2">
        <v>84000</v>
      </c>
      <c r="J529" s="4">
        <f>COUNTIF(גיליון2!A:A,'2016'!A529)</f>
        <v>1</v>
      </c>
      <c r="K529">
        <v>0</v>
      </c>
      <c r="L529">
        <v>0</v>
      </c>
      <c r="M529">
        <v>0</v>
      </c>
      <c r="N529" s="1">
        <v>84000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 t="str">
        <f>""</f>
        <v/>
      </c>
      <c r="Y529">
        <v>0</v>
      </c>
      <c r="Z529" t="str">
        <f>""</f>
        <v/>
      </c>
      <c r="AA529">
        <v>0</v>
      </c>
      <c r="AB529" t="str">
        <f>""</f>
        <v/>
      </c>
      <c r="AC529">
        <v>0</v>
      </c>
      <c r="AD529" t="str">
        <f>""</f>
        <v/>
      </c>
      <c r="AE529">
        <v>0</v>
      </c>
      <c r="AF529" t="str">
        <f>""</f>
        <v/>
      </c>
      <c r="AG529">
        <v>0</v>
      </c>
      <c r="AH529" t="str">
        <f>""</f>
        <v/>
      </c>
      <c r="AI529">
        <v>0</v>
      </c>
      <c r="AJ529" t="str">
        <f>""</f>
        <v/>
      </c>
      <c r="AK529">
        <v>0</v>
      </c>
      <c r="AL529" t="str">
        <f>""</f>
        <v/>
      </c>
      <c r="AM529">
        <v>0</v>
      </c>
      <c r="AN529" t="str">
        <f>""</f>
        <v/>
      </c>
      <c r="AO529">
        <v>0</v>
      </c>
      <c r="AP529" t="str">
        <f>""</f>
        <v/>
      </c>
      <c r="AQ529">
        <v>0</v>
      </c>
      <c r="AR529" t="str">
        <f>""</f>
        <v/>
      </c>
      <c r="AS529" t="s">
        <v>56</v>
      </c>
      <c r="AT529" t="s">
        <v>57</v>
      </c>
      <c r="AU529">
        <v>0</v>
      </c>
      <c r="AV529" t="str">
        <f>""</f>
        <v/>
      </c>
      <c r="AW529">
        <v>2016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</row>
    <row r="530" spans="1:55" x14ac:dyDescent="0.2">
      <c r="A530">
        <v>1815701432</v>
      </c>
      <c r="B530" t="s">
        <v>573</v>
      </c>
      <c r="C530" s="2">
        <v>7498</v>
      </c>
      <c r="D530">
        <v>0</v>
      </c>
      <c r="E530">
        <v>0</v>
      </c>
      <c r="F530">
        <v>0</v>
      </c>
      <c r="G530" s="1">
        <v>7498</v>
      </c>
      <c r="H530">
        <v>0</v>
      </c>
      <c r="I530" s="2">
        <v>45000</v>
      </c>
      <c r="J530" s="4">
        <f>COUNTIF(גיליון2!A:A,'2016'!A530)</f>
        <v>1</v>
      </c>
      <c r="K530">
        <v>0</v>
      </c>
      <c r="L530">
        <v>0</v>
      </c>
      <c r="M530">
        <v>0</v>
      </c>
      <c r="N530" s="1">
        <v>45000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 t="str">
        <f>""</f>
        <v/>
      </c>
      <c r="Y530">
        <v>0</v>
      </c>
      <c r="Z530" t="str">
        <f>""</f>
        <v/>
      </c>
      <c r="AA530">
        <v>0</v>
      </c>
      <c r="AB530" t="str">
        <f>""</f>
        <v/>
      </c>
      <c r="AC530">
        <v>0</v>
      </c>
      <c r="AD530" t="str">
        <f>""</f>
        <v/>
      </c>
      <c r="AE530">
        <v>0</v>
      </c>
      <c r="AF530" t="str">
        <f>""</f>
        <v/>
      </c>
      <c r="AG530">
        <v>0</v>
      </c>
      <c r="AH530" t="str">
        <f>""</f>
        <v/>
      </c>
      <c r="AI530">
        <v>0</v>
      </c>
      <c r="AJ530" t="str">
        <f>""</f>
        <v/>
      </c>
      <c r="AK530">
        <v>0</v>
      </c>
      <c r="AL530" t="str">
        <f>""</f>
        <v/>
      </c>
      <c r="AM530">
        <v>0</v>
      </c>
      <c r="AN530" t="str">
        <f>""</f>
        <v/>
      </c>
      <c r="AO530">
        <v>0</v>
      </c>
      <c r="AP530" t="str">
        <f>""</f>
        <v/>
      </c>
      <c r="AQ530">
        <v>0</v>
      </c>
      <c r="AR530" t="str">
        <f>""</f>
        <v/>
      </c>
      <c r="AS530" t="s">
        <v>56</v>
      </c>
      <c r="AT530" t="s">
        <v>57</v>
      </c>
      <c r="AU530">
        <v>0</v>
      </c>
      <c r="AV530" t="str">
        <f>""</f>
        <v/>
      </c>
      <c r="AW530">
        <v>2016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</row>
    <row r="531" spans="1:55" x14ac:dyDescent="0.2">
      <c r="A531">
        <v>1815701440</v>
      </c>
      <c r="B531" t="s">
        <v>502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 s="4">
        <f>COUNTIF(גיליון2!A:A,'2016'!A531)</f>
        <v>1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 t="str">
        <f>""</f>
        <v/>
      </c>
      <c r="Y531">
        <v>0</v>
      </c>
      <c r="Z531" t="str">
        <f>""</f>
        <v/>
      </c>
      <c r="AA531">
        <v>0</v>
      </c>
      <c r="AB531" t="str">
        <f>""</f>
        <v/>
      </c>
      <c r="AC531">
        <v>0</v>
      </c>
      <c r="AD531" t="str">
        <f>""</f>
        <v/>
      </c>
      <c r="AE531">
        <v>0</v>
      </c>
      <c r="AF531" t="str">
        <f>""</f>
        <v/>
      </c>
      <c r="AG531">
        <v>0</v>
      </c>
      <c r="AH531" t="str">
        <f>""</f>
        <v/>
      </c>
      <c r="AI531">
        <v>0</v>
      </c>
      <c r="AJ531" t="str">
        <f>""</f>
        <v/>
      </c>
      <c r="AK531">
        <v>0</v>
      </c>
      <c r="AL531" t="str">
        <f>""</f>
        <v/>
      </c>
      <c r="AM531">
        <v>0</v>
      </c>
      <c r="AN531" t="str">
        <f>""</f>
        <v/>
      </c>
      <c r="AO531">
        <v>0</v>
      </c>
      <c r="AP531" t="str">
        <f>""</f>
        <v/>
      </c>
      <c r="AQ531">
        <v>0</v>
      </c>
      <c r="AR531" t="str">
        <f>""</f>
        <v/>
      </c>
      <c r="AS531" t="s">
        <v>56</v>
      </c>
      <c r="AT531" t="s">
        <v>57</v>
      </c>
      <c r="AU531">
        <v>0</v>
      </c>
      <c r="AV531" t="str">
        <f>""</f>
        <v/>
      </c>
      <c r="AW531">
        <v>2016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</row>
    <row r="532" spans="1:55" x14ac:dyDescent="0.2">
      <c r="A532">
        <v>1815701450</v>
      </c>
      <c r="B532" t="s">
        <v>579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 s="4">
        <f>COUNTIF(גיליון2!A:A,'2016'!A532)</f>
        <v>1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 t="str">
        <f>""</f>
        <v/>
      </c>
      <c r="Y532">
        <v>0</v>
      </c>
      <c r="Z532" t="str">
        <f>""</f>
        <v/>
      </c>
      <c r="AA532">
        <v>0</v>
      </c>
      <c r="AB532" t="str">
        <f>""</f>
        <v/>
      </c>
      <c r="AC532">
        <v>0</v>
      </c>
      <c r="AD532" t="str">
        <f>""</f>
        <v/>
      </c>
      <c r="AE532">
        <v>0</v>
      </c>
      <c r="AF532" t="str">
        <f>""</f>
        <v/>
      </c>
      <c r="AG532">
        <v>0</v>
      </c>
      <c r="AH532" t="str">
        <f>""</f>
        <v/>
      </c>
      <c r="AI532">
        <v>0</v>
      </c>
      <c r="AJ532" t="str">
        <f>""</f>
        <v/>
      </c>
      <c r="AK532">
        <v>0</v>
      </c>
      <c r="AL532" t="str">
        <f>""</f>
        <v/>
      </c>
      <c r="AM532">
        <v>0</v>
      </c>
      <c r="AN532" t="str">
        <f>""</f>
        <v/>
      </c>
      <c r="AO532">
        <v>0</v>
      </c>
      <c r="AP532" t="str">
        <f>""</f>
        <v/>
      </c>
      <c r="AQ532">
        <v>0</v>
      </c>
      <c r="AR532" t="str">
        <f>""</f>
        <v/>
      </c>
      <c r="AS532" t="s">
        <v>56</v>
      </c>
      <c r="AT532" t="s">
        <v>57</v>
      </c>
      <c r="AU532">
        <v>0</v>
      </c>
      <c r="AV532" t="str">
        <f>""</f>
        <v/>
      </c>
      <c r="AW532">
        <v>2016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</row>
    <row r="533" spans="1:55" x14ac:dyDescent="0.2">
      <c r="A533">
        <v>1815701540</v>
      </c>
      <c r="B533" t="s">
        <v>354</v>
      </c>
      <c r="C533" s="2">
        <v>1500</v>
      </c>
      <c r="D533">
        <v>0</v>
      </c>
      <c r="E533">
        <v>0</v>
      </c>
      <c r="F533">
        <v>0</v>
      </c>
      <c r="G533" s="1">
        <v>1500</v>
      </c>
      <c r="H533">
        <v>0</v>
      </c>
      <c r="I533" s="2">
        <v>9000</v>
      </c>
      <c r="J533" s="4">
        <f>COUNTIF(גיליון2!A:A,'2016'!A533)</f>
        <v>1</v>
      </c>
      <c r="K533">
        <v>0</v>
      </c>
      <c r="L533">
        <v>0</v>
      </c>
      <c r="M533">
        <v>0</v>
      </c>
      <c r="N533" s="1">
        <v>9000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 t="str">
        <f>""</f>
        <v/>
      </c>
      <c r="Y533">
        <v>0</v>
      </c>
      <c r="Z533" t="str">
        <f>""</f>
        <v/>
      </c>
      <c r="AA533">
        <v>0</v>
      </c>
      <c r="AB533" t="str">
        <f>""</f>
        <v/>
      </c>
      <c r="AC533">
        <v>0</v>
      </c>
      <c r="AD533" t="str">
        <f>""</f>
        <v/>
      </c>
      <c r="AE533">
        <v>0</v>
      </c>
      <c r="AF533" t="str">
        <f>""</f>
        <v/>
      </c>
      <c r="AG533">
        <v>0</v>
      </c>
      <c r="AH533" t="str">
        <f>""</f>
        <v/>
      </c>
      <c r="AI533">
        <v>0</v>
      </c>
      <c r="AJ533" t="str">
        <f>""</f>
        <v/>
      </c>
      <c r="AK533">
        <v>0</v>
      </c>
      <c r="AL533" t="str">
        <f>""</f>
        <v/>
      </c>
      <c r="AM533">
        <v>0</v>
      </c>
      <c r="AN533" t="str">
        <f>""</f>
        <v/>
      </c>
      <c r="AO533">
        <v>0</v>
      </c>
      <c r="AP533" t="str">
        <f>""</f>
        <v/>
      </c>
      <c r="AQ533">
        <v>0</v>
      </c>
      <c r="AR533" t="str">
        <f>""</f>
        <v/>
      </c>
      <c r="AS533" t="s">
        <v>56</v>
      </c>
      <c r="AT533" t="s">
        <v>57</v>
      </c>
      <c r="AU533">
        <v>0</v>
      </c>
      <c r="AV533" t="str">
        <f>""</f>
        <v/>
      </c>
      <c r="AW533">
        <v>2016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</row>
    <row r="534" spans="1:55" x14ac:dyDescent="0.2">
      <c r="A534">
        <v>1815701560</v>
      </c>
      <c r="B534" t="s">
        <v>580</v>
      </c>
      <c r="C534" s="2">
        <v>5998</v>
      </c>
      <c r="D534">
        <v>0</v>
      </c>
      <c r="E534">
        <v>0</v>
      </c>
      <c r="F534">
        <v>0</v>
      </c>
      <c r="G534" s="1">
        <v>5998</v>
      </c>
      <c r="H534">
        <v>0</v>
      </c>
      <c r="I534" s="2">
        <v>36000</v>
      </c>
      <c r="J534" s="4">
        <f>COUNTIF(גיליון2!A:A,'2016'!A534)</f>
        <v>1</v>
      </c>
      <c r="K534">
        <v>0</v>
      </c>
      <c r="L534">
        <v>0</v>
      </c>
      <c r="M534">
        <v>0</v>
      </c>
      <c r="N534" s="1">
        <v>36000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 t="str">
        <f>""</f>
        <v/>
      </c>
      <c r="Y534">
        <v>0</v>
      </c>
      <c r="Z534" t="str">
        <f>""</f>
        <v/>
      </c>
      <c r="AA534">
        <v>0</v>
      </c>
      <c r="AB534" t="str">
        <f>""</f>
        <v/>
      </c>
      <c r="AC534">
        <v>0</v>
      </c>
      <c r="AD534" t="str">
        <f>""</f>
        <v/>
      </c>
      <c r="AE534">
        <v>0</v>
      </c>
      <c r="AF534" t="str">
        <f>""</f>
        <v/>
      </c>
      <c r="AG534">
        <v>0</v>
      </c>
      <c r="AH534" t="str">
        <f>""</f>
        <v/>
      </c>
      <c r="AI534">
        <v>0</v>
      </c>
      <c r="AJ534" t="str">
        <f>""</f>
        <v/>
      </c>
      <c r="AK534">
        <v>0</v>
      </c>
      <c r="AL534" t="str">
        <f>""</f>
        <v/>
      </c>
      <c r="AM534">
        <v>0</v>
      </c>
      <c r="AN534" t="str">
        <f>""</f>
        <v/>
      </c>
      <c r="AO534">
        <v>0</v>
      </c>
      <c r="AP534" t="str">
        <f>""</f>
        <v/>
      </c>
      <c r="AQ534">
        <v>0</v>
      </c>
      <c r="AR534" t="str">
        <f>""</f>
        <v/>
      </c>
      <c r="AS534" t="s">
        <v>56</v>
      </c>
      <c r="AT534" t="s">
        <v>57</v>
      </c>
      <c r="AU534">
        <v>0</v>
      </c>
      <c r="AV534" t="str">
        <f>""</f>
        <v/>
      </c>
      <c r="AW534">
        <v>2016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</row>
    <row r="535" spans="1:55" x14ac:dyDescent="0.2">
      <c r="A535">
        <v>1815701720</v>
      </c>
      <c r="B535" t="s">
        <v>581</v>
      </c>
      <c r="C535" s="2">
        <v>1666</v>
      </c>
      <c r="D535">
        <v>0</v>
      </c>
      <c r="E535">
        <v>0</v>
      </c>
      <c r="F535">
        <v>0</v>
      </c>
      <c r="G535" s="1">
        <v>1666</v>
      </c>
      <c r="H535">
        <v>0</v>
      </c>
      <c r="I535" s="2">
        <v>10000</v>
      </c>
      <c r="J535" s="4">
        <f>COUNTIF(גיליון2!A:A,'2016'!A535)</f>
        <v>1</v>
      </c>
      <c r="K535">
        <v>0</v>
      </c>
      <c r="L535">
        <v>0</v>
      </c>
      <c r="M535">
        <v>0</v>
      </c>
      <c r="N535" s="1">
        <v>10000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 t="str">
        <f>""</f>
        <v/>
      </c>
      <c r="Y535">
        <v>0</v>
      </c>
      <c r="Z535" t="str">
        <f>""</f>
        <v/>
      </c>
      <c r="AA535">
        <v>0</v>
      </c>
      <c r="AB535" t="str">
        <f>""</f>
        <v/>
      </c>
      <c r="AC535">
        <v>0</v>
      </c>
      <c r="AD535" t="str">
        <f>""</f>
        <v/>
      </c>
      <c r="AE535">
        <v>0</v>
      </c>
      <c r="AF535" t="str">
        <f>""</f>
        <v/>
      </c>
      <c r="AG535">
        <v>0</v>
      </c>
      <c r="AH535" t="str">
        <f>""</f>
        <v/>
      </c>
      <c r="AI535">
        <v>0</v>
      </c>
      <c r="AJ535" t="str">
        <f>""</f>
        <v/>
      </c>
      <c r="AK535">
        <v>0</v>
      </c>
      <c r="AL535" t="str">
        <f>""</f>
        <v/>
      </c>
      <c r="AM535">
        <v>0</v>
      </c>
      <c r="AN535" t="str">
        <f>""</f>
        <v/>
      </c>
      <c r="AO535">
        <v>0</v>
      </c>
      <c r="AP535" t="str">
        <f>""</f>
        <v/>
      </c>
      <c r="AQ535">
        <v>0</v>
      </c>
      <c r="AR535" t="str">
        <f>""</f>
        <v/>
      </c>
      <c r="AS535" t="s">
        <v>56</v>
      </c>
      <c r="AT535" t="s">
        <v>57</v>
      </c>
      <c r="AU535">
        <v>0</v>
      </c>
      <c r="AV535" t="str">
        <f>""</f>
        <v/>
      </c>
      <c r="AW535">
        <v>2016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</row>
    <row r="536" spans="1:55" x14ac:dyDescent="0.2">
      <c r="A536">
        <v>1815701750</v>
      </c>
      <c r="B536" t="s">
        <v>582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 s="4">
        <f>COUNTIF(גיליון2!A:A,'2016'!A536)</f>
        <v>1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 t="str">
        <f>""</f>
        <v/>
      </c>
      <c r="Y536">
        <v>0</v>
      </c>
      <c r="Z536" t="str">
        <f>""</f>
        <v/>
      </c>
      <c r="AA536">
        <v>0</v>
      </c>
      <c r="AB536" t="str">
        <f>""</f>
        <v/>
      </c>
      <c r="AC536">
        <v>0</v>
      </c>
      <c r="AD536" t="str">
        <f>""</f>
        <v/>
      </c>
      <c r="AE536">
        <v>0</v>
      </c>
      <c r="AF536" t="str">
        <f>""</f>
        <v/>
      </c>
      <c r="AG536">
        <v>0</v>
      </c>
      <c r="AH536" t="str">
        <f>""</f>
        <v/>
      </c>
      <c r="AI536">
        <v>0</v>
      </c>
      <c r="AJ536" t="str">
        <f>""</f>
        <v/>
      </c>
      <c r="AK536">
        <v>0</v>
      </c>
      <c r="AL536" t="str">
        <f>""</f>
        <v/>
      </c>
      <c r="AM536">
        <v>0</v>
      </c>
      <c r="AN536" t="str">
        <f>""</f>
        <v/>
      </c>
      <c r="AO536">
        <v>0</v>
      </c>
      <c r="AP536" t="str">
        <f>""</f>
        <v/>
      </c>
      <c r="AQ536">
        <v>0</v>
      </c>
      <c r="AR536" t="str">
        <f>""</f>
        <v/>
      </c>
      <c r="AS536" t="s">
        <v>56</v>
      </c>
      <c r="AT536" t="s">
        <v>57</v>
      </c>
      <c r="AU536">
        <v>0</v>
      </c>
      <c r="AV536" t="str">
        <f>""</f>
        <v/>
      </c>
      <c r="AW536">
        <v>2016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</row>
    <row r="537" spans="1:55" x14ac:dyDescent="0.2">
      <c r="A537">
        <v>1815701780</v>
      </c>
      <c r="B537" t="s">
        <v>583</v>
      </c>
      <c r="C537" s="2">
        <v>9164</v>
      </c>
      <c r="D537">
        <v>0</v>
      </c>
      <c r="E537" s="1">
        <v>5385</v>
      </c>
      <c r="F537" s="1">
        <v>5385</v>
      </c>
      <c r="G537" s="1">
        <v>3779</v>
      </c>
      <c r="H537">
        <v>58.76</v>
      </c>
      <c r="I537" s="2">
        <v>55000</v>
      </c>
      <c r="J537" s="4">
        <f>COUNTIF(גיליון2!A:A,'2016'!A537)</f>
        <v>1</v>
      </c>
      <c r="K537">
        <v>0</v>
      </c>
      <c r="L537" s="1">
        <v>5385</v>
      </c>
      <c r="M537" s="1">
        <v>5385</v>
      </c>
      <c r="N537" s="1">
        <v>49615</v>
      </c>
      <c r="O537">
        <v>9.7899999999999991</v>
      </c>
      <c r="P537">
        <v>0</v>
      </c>
      <c r="Q537">
        <v>0</v>
      </c>
      <c r="R537">
        <v>0</v>
      </c>
      <c r="S537">
        <v>0</v>
      </c>
      <c r="T537" s="1">
        <v>-5385</v>
      </c>
      <c r="U537">
        <v>0</v>
      </c>
      <c r="V537" s="1">
        <v>-5385</v>
      </c>
      <c r="W537">
        <v>0</v>
      </c>
      <c r="X537" t="str">
        <f>""</f>
        <v/>
      </c>
      <c r="Y537">
        <v>0</v>
      </c>
      <c r="Z537" t="str">
        <f>""</f>
        <v/>
      </c>
      <c r="AA537">
        <v>0</v>
      </c>
      <c r="AB537" t="str">
        <f>""</f>
        <v/>
      </c>
      <c r="AC537">
        <v>0</v>
      </c>
      <c r="AD537" t="str">
        <f>""</f>
        <v/>
      </c>
      <c r="AE537">
        <v>0</v>
      </c>
      <c r="AF537" t="str">
        <f>""</f>
        <v/>
      </c>
      <c r="AG537">
        <v>0</v>
      </c>
      <c r="AH537" t="str">
        <f>""</f>
        <v/>
      </c>
      <c r="AI537">
        <v>0</v>
      </c>
      <c r="AJ537" t="str">
        <f>""</f>
        <v/>
      </c>
      <c r="AK537">
        <v>0</v>
      </c>
      <c r="AL537" t="str">
        <f>""</f>
        <v/>
      </c>
      <c r="AM537">
        <v>0</v>
      </c>
      <c r="AN537" t="str">
        <f>""</f>
        <v/>
      </c>
      <c r="AO537">
        <v>0</v>
      </c>
      <c r="AP537" t="str">
        <f>""</f>
        <v/>
      </c>
      <c r="AQ537">
        <v>0</v>
      </c>
      <c r="AR537" t="str">
        <f>""</f>
        <v/>
      </c>
      <c r="AS537" t="s">
        <v>56</v>
      </c>
      <c r="AT537" t="s">
        <v>57</v>
      </c>
      <c r="AU537">
        <v>0</v>
      </c>
      <c r="AV537" t="str">
        <f>""</f>
        <v/>
      </c>
      <c r="AW537">
        <v>2016</v>
      </c>
      <c r="AX537">
        <v>0</v>
      </c>
      <c r="AY537">
        <v>0</v>
      </c>
      <c r="AZ537">
        <v>5385</v>
      </c>
      <c r="BA537">
        <v>0</v>
      </c>
      <c r="BB537">
        <v>0</v>
      </c>
      <c r="BC537">
        <v>0</v>
      </c>
    </row>
    <row r="538" spans="1:55" x14ac:dyDescent="0.2">
      <c r="A538">
        <v>1815702110</v>
      </c>
      <c r="B538" t="s">
        <v>584</v>
      </c>
      <c r="C538" s="2">
        <v>1392610</v>
      </c>
      <c r="D538" s="1">
        <v>657124.32999999996</v>
      </c>
      <c r="E538">
        <v>0</v>
      </c>
      <c r="F538" s="1">
        <v>657124.32999999996</v>
      </c>
      <c r="G538" s="1">
        <v>735485.67</v>
      </c>
      <c r="H538">
        <v>47.18</v>
      </c>
      <c r="I538" s="2">
        <v>8359000</v>
      </c>
      <c r="J538" s="4">
        <f>COUNTIF(גיליון2!A:A,'2016'!A538)</f>
        <v>1</v>
      </c>
      <c r="K538" s="1">
        <v>657124.32999999996</v>
      </c>
      <c r="L538">
        <v>0</v>
      </c>
      <c r="M538" s="1">
        <v>657124.32999999996</v>
      </c>
      <c r="N538" s="1">
        <v>7701875.6699999999</v>
      </c>
      <c r="O538">
        <v>7.86</v>
      </c>
      <c r="P538">
        <v>0</v>
      </c>
      <c r="Q538">
        <v>0</v>
      </c>
      <c r="R538">
        <v>0</v>
      </c>
      <c r="S538">
        <v>0</v>
      </c>
      <c r="T538" s="1">
        <v>-657124.32999999996</v>
      </c>
      <c r="U538">
        <v>0</v>
      </c>
      <c r="V538" s="1">
        <v>-657124.32999999996</v>
      </c>
      <c r="W538">
        <v>0</v>
      </c>
      <c r="X538" t="str">
        <f>""</f>
        <v/>
      </c>
      <c r="Y538">
        <v>0</v>
      </c>
      <c r="Z538" t="str">
        <f>""</f>
        <v/>
      </c>
      <c r="AA538">
        <v>0</v>
      </c>
      <c r="AB538" t="str">
        <f>""</f>
        <v/>
      </c>
      <c r="AC538">
        <v>0</v>
      </c>
      <c r="AD538" t="str">
        <f>""</f>
        <v/>
      </c>
      <c r="AE538">
        <v>0</v>
      </c>
      <c r="AF538" t="str">
        <f>""</f>
        <v/>
      </c>
      <c r="AG538">
        <v>0</v>
      </c>
      <c r="AH538" t="str">
        <f>""</f>
        <v/>
      </c>
      <c r="AI538">
        <v>0</v>
      </c>
      <c r="AJ538" t="str">
        <f>""</f>
        <v/>
      </c>
      <c r="AK538">
        <v>0</v>
      </c>
      <c r="AL538" t="str">
        <f>""</f>
        <v/>
      </c>
      <c r="AM538">
        <v>0</v>
      </c>
      <c r="AN538" t="str">
        <f>""</f>
        <v/>
      </c>
      <c r="AO538">
        <v>0</v>
      </c>
      <c r="AP538" t="str">
        <f>""</f>
        <v/>
      </c>
      <c r="AQ538">
        <v>0</v>
      </c>
      <c r="AR538" t="str">
        <f>""</f>
        <v/>
      </c>
      <c r="AS538" t="s">
        <v>56</v>
      </c>
      <c r="AT538" t="s">
        <v>57</v>
      </c>
      <c r="AU538">
        <v>0</v>
      </c>
      <c r="AV538" t="str">
        <f>""</f>
        <v/>
      </c>
      <c r="AW538">
        <v>2016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</row>
    <row r="539" spans="1:55" x14ac:dyDescent="0.2">
      <c r="A539">
        <v>1815702431</v>
      </c>
      <c r="B539" t="s">
        <v>585</v>
      </c>
      <c r="C539" s="2">
        <v>18160</v>
      </c>
      <c r="D539">
        <v>0</v>
      </c>
      <c r="E539">
        <v>0</v>
      </c>
      <c r="F539">
        <v>0</v>
      </c>
      <c r="G539" s="1">
        <v>18160</v>
      </c>
      <c r="H539">
        <v>0</v>
      </c>
      <c r="I539" s="2">
        <v>109000</v>
      </c>
      <c r="J539" s="4">
        <f>COUNTIF(גיליון2!A:A,'2016'!A539)</f>
        <v>1</v>
      </c>
      <c r="K539">
        <v>0</v>
      </c>
      <c r="L539">
        <v>0</v>
      </c>
      <c r="M539">
        <v>0</v>
      </c>
      <c r="N539" s="1">
        <v>109000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 t="str">
        <f>""</f>
        <v/>
      </c>
      <c r="Y539">
        <v>0</v>
      </c>
      <c r="Z539" t="str">
        <f>""</f>
        <v/>
      </c>
      <c r="AA539">
        <v>0</v>
      </c>
      <c r="AB539" t="str">
        <f>""</f>
        <v/>
      </c>
      <c r="AC539">
        <v>0</v>
      </c>
      <c r="AD539" t="str">
        <f>""</f>
        <v/>
      </c>
      <c r="AE539">
        <v>0</v>
      </c>
      <c r="AF539" t="str">
        <f>""</f>
        <v/>
      </c>
      <c r="AG539">
        <v>0</v>
      </c>
      <c r="AH539" t="str">
        <f>""</f>
        <v/>
      </c>
      <c r="AI539">
        <v>0</v>
      </c>
      <c r="AJ539" t="str">
        <f>""</f>
        <v/>
      </c>
      <c r="AK539">
        <v>0</v>
      </c>
      <c r="AL539" t="str">
        <f>""</f>
        <v/>
      </c>
      <c r="AM539">
        <v>0</v>
      </c>
      <c r="AN539" t="str">
        <f>""</f>
        <v/>
      </c>
      <c r="AO539">
        <v>0</v>
      </c>
      <c r="AP539" t="str">
        <f>""</f>
        <v/>
      </c>
      <c r="AQ539">
        <v>0</v>
      </c>
      <c r="AR539" t="str">
        <f>""</f>
        <v/>
      </c>
      <c r="AS539" t="s">
        <v>56</v>
      </c>
      <c r="AT539" t="s">
        <v>57</v>
      </c>
      <c r="AU539">
        <v>0</v>
      </c>
      <c r="AV539" t="str">
        <f>""</f>
        <v/>
      </c>
      <c r="AW539">
        <v>2016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</row>
    <row r="540" spans="1:55" x14ac:dyDescent="0.2">
      <c r="A540">
        <v>1815702432</v>
      </c>
      <c r="B540" t="s">
        <v>586</v>
      </c>
      <c r="C540" s="2">
        <v>4166</v>
      </c>
      <c r="D540">
        <v>0</v>
      </c>
      <c r="E540">
        <v>0</v>
      </c>
      <c r="F540">
        <v>0</v>
      </c>
      <c r="G540" s="1">
        <v>4166</v>
      </c>
      <c r="H540">
        <v>0</v>
      </c>
      <c r="I540" s="2">
        <v>25000</v>
      </c>
      <c r="J540" s="4">
        <f>COUNTIF(גיליון2!A:A,'2016'!A540)</f>
        <v>1</v>
      </c>
      <c r="K540">
        <v>0</v>
      </c>
      <c r="L540">
        <v>0</v>
      </c>
      <c r="M540">
        <v>0</v>
      </c>
      <c r="N540" s="1">
        <v>25000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 t="str">
        <f>""</f>
        <v/>
      </c>
      <c r="Y540">
        <v>0</v>
      </c>
      <c r="Z540" t="str">
        <f>""</f>
        <v/>
      </c>
      <c r="AA540">
        <v>0</v>
      </c>
      <c r="AB540" t="str">
        <f>""</f>
        <v/>
      </c>
      <c r="AC540">
        <v>0</v>
      </c>
      <c r="AD540" t="str">
        <f>""</f>
        <v/>
      </c>
      <c r="AE540">
        <v>0</v>
      </c>
      <c r="AF540" t="str">
        <f>""</f>
        <v/>
      </c>
      <c r="AG540">
        <v>0</v>
      </c>
      <c r="AH540" t="str">
        <f>""</f>
        <v/>
      </c>
      <c r="AI540">
        <v>0</v>
      </c>
      <c r="AJ540" t="str">
        <f>""</f>
        <v/>
      </c>
      <c r="AK540">
        <v>0</v>
      </c>
      <c r="AL540" t="str">
        <f>""</f>
        <v/>
      </c>
      <c r="AM540">
        <v>0</v>
      </c>
      <c r="AN540" t="str">
        <f>""</f>
        <v/>
      </c>
      <c r="AO540">
        <v>0</v>
      </c>
      <c r="AP540" t="str">
        <f>""</f>
        <v/>
      </c>
      <c r="AQ540">
        <v>0</v>
      </c>
      <c r="AR540" t="str">
        <f>""</f>
        <v/>
      </c>
      <c r="AS540" t="s">
        <v>56</v>
      </c>
      <c r="AT540" t="s">
        <v>57</v>
      </c>
      <c r="AU540">
        <v>0</v>
      </c>
      <c r="AV540" t="str">
        <f>""</f>
        <v/>
      </c>
      <c r="AW540">
        <v>2016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</row>
    <row r="541" spans="1:55" x14ac:dyDescent="0.2">
      <c r="A541">
        <v>1815702440</v>
      </c>
      <c r="B541" t="s">
        <v>502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 s="4">
        <f>COUNTIF(גיליון2!A:A,'2016'!A541)</f>
        <v>1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 t="str">
        <f>""</f>
        <v/>
      </c>
      <c r="Y541">
        <v>0</v>
      </c>
      <c r="Z541" t="str">
        <f>""</f>
        <v/>
      </c>
      <c r="AA541">
        <v>0</v>
      </c>
      <c r="AB541" t="str">
        <f>""</f>
        <v/>
      </c>
      <c r="AC541">
        <v>0</v>
      </c>
      <c r="AD541" t="str">
        <f>""</f>
        <v/>
      </c>
      <c r="AE541">
        <v>0</v>
      </c>
      <c r="AF541" t="str">
        <f>""</f>
        <v/>
      </c>
      <c r="AG541">
        <v>0</v>
      </c>
      <c r="AH541" t="str">
        <f>""</f>
        <v/>
      </c>
      <c r="AI541">
        <v>0</v>
      </c>
      <c r="AJ541" t="str">
        <f>""</f>
        <v/>
      </c>
      <c r="AK541">
        <v>0</v>
      </c>
      <c r="AL541" t="str">
        <f>""</f>
        <v/>
      </c>
      <c r="AM541">
        <v>0</v>
      </c>
      <c r="AN541" t="str">
        <f>""</f>
        <v/>
      </c>
      <c r="AO541">
        <v>0</v>
      </c>
      <c r="AP541" t="str">
        <f>""</f>
        <v/>
      </c>
      <c r="AQ541">
        <v>0</v>
      </c>
      <c r="AR541" t="str">
        <f>""</f>
        <v/>
      </c>
      <c r="AS541" t="s">
        <v>56</v>
      </c>
      <c r="AT541" t="s">
        <v>57</v>
      </c>
      <c r="AU541">
        <v>0</v>
      </c>
      <c r="AV541" t="str">
        <f>""</f>
        <v/>
      </c>
      <c r="AW541">
        <v>2016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</row>
    <row r="542" spans="1:55" x14ac:dyDescent="0.2">
      <c r="A542">
        <v>1815702450</v>
      </c>
      <c r="B542" t="s">
        <v>579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 s="4">
        <f>COUNTIF(גיליון2!A:A,'2016'!A542)</f>
        <v>1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 t="str">
        <f>""</f>
        <v/>
      </c>
      <c r="Y542">
        <v>0</v>
      </c>
      <c r="Z542" t="str">
        <f>""</f>
        <v/>
      </c>
      <c r="AA542">
        <v>0</v>
      </c>
      <c r="AB542" t="str">
        <f>""</f>
        <v/>
      </c>
      <c r="AC542">
        <v>0</v>
      </c>
      <c r="AD542" t="str">
        <f>""</f>
        <v/>
      </c>
      <c r="AE542">
        <v>0</v>
      </c>
      <c r="AF542" t="str">
        <f>""</f>
        <v/>
      </c>
      <c r="AG542">
        <v>0</v>
      </c>
      <c r="AH542" t="str">
        <f>""</f>
        <v/>
      </c>
      <c r="AI542">
        <v>0</v>
      </c>
      <c r="AJ542" t="str">
        <f>""</f>
        <v/>
      </c>
      <c r="AK542">
        <v>0</v>
      </c>
      <c r="AL542" t="str">
        <f>""</f>
        <v/>
      </c>
      <c r="AM542">
        <v>0</v>
      </c>
      <c r="AN542" t="str">
        <f>""</f>
        <v/>
      </c>
      <c r="AO542">
        <v>0</v>
      </c>
      <c r="AP542" t="str">
        <f>""</f>
        <v/>
      </c>
      <c r="AQ542">
        <v>0</v>
      </c>
      <c r="AR542" t="str">
        <f>""</f>
        <v/>
      </c>
      <c r="AS542" t="s">
        <v>56</v>
      </c>
      <c r="AT542" t="s">
        <v>57</v>
      </c>
      <c r="AU542">
        <v>0</v>
      </c>
      <c r="AV542" t="str">
        <f>""</f>
        <v/>
      </c>
      <c r="AW542">
        <v>2016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</row>
    <row r="543" spans="1:55" x14ac:dyDescent="0.2">
      <c r="A543">
        <v>1815702540</v>
      </c>
      <c r="B543" t="s">
        <v>587</v>
      </c>
      <c r="C543">
        <v>166</v>
      </c>
      <c r="D543">
        <v>0</v>
      </c>
      <c r="E543">
        <v>0</v>
      </c>
      <c r="F543">
        <v>0</v>
      </c>
      <c r="G543">
        <v>166</v>
      </c>
      <c r="H543">
        <v>0</v>
      </c>
      <c r="I543" s="2">
        <v>1000</v>
      </c>
      <c r="J543" s="4">
        <f>COUNTIF(גיליון2!A:A,'2016'!A543)</f>
        <v>1</v>
      </c>
      <c r="K543">
        <v>0</v>
      </c>
      <c r="L543">
        <v>0</v>
      </c>
      <c r="M543">
        <v>0</v>
      </c>
      <c r="N543" s="1">
        <v>1000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 t="str">
        <f>""</f>
        <v/>
      </c>
      <c r="Y543">
        <v>0</v>
      </c>
      <c r="Z543" t="str">
        <f>""</f>
        <v/>
      </c>
      <c r="AA543">
        <v>0</v>
      </c>
      <c r="AB543" t="str">
        <f>""</f>
        <v/>
      </c>
      <c r="AC543">
        <v>0</v>
      </c>
      <c r="AD543" t="str">
        <f>""</f>
        <v/>
      </c>
      <c r="AE543">
        <v>0</v>
      </c>
      <c r="AF543" t="str">
        <f>""</f>
        <v/>
      </c>
      <c r="AG543">
        <v>0</v>
      </c>
      <c r="AH543" t="str">
        <f>""</f>
        <v/>
      </c>
      <c r="AI543">
        <v>0</v>
      </c>
      <c r="AJ543" t="str">
        <f>""</f>
        <v/>
      </c>
      <c r="AK543">
        <v>0</v>
      </c>
      <c r="AL543" t="str">
        <f>""</f>
        <v/>
      </c>
      <c r="AM543">
        <v>0</v>
      </c>
      <c r="AN543" t="str">
        <f>""</f>
        <v/>
      </c>
      <c r="AO543">
        <v>0</v>
      </c>
      <c r="AP543" t="str">
        <f>""</f>
        <v/>
      </c>
      <c r="AQ543">
        <v>0</v>
      </c>
      <c r="AR543" t="str">
        <f>""</f>
        <v/>
      </c>
      <c r="AS543" t="s">
        <v>56</v>
      </c>
      <c r="AT543" t="s">
        <v>57</v>
      </c>
      <c r="AU543">
        <v>0</v>
      </c>
      <c r="AV543" t="str">
        <f>""</f>
        <v/>
      </c>
      <c r="AW543">
        <v>2016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</row>
    <row r="544" spans="1:55" x14ac:dyDescent="0.2">
      <c r="A544">
        <v>1815702560</v>
      </c>
      <c r="B544" t="s">
        <v>588</v>
      </c>
      <c r="C544" s="2">
        <v>2332</v>
      </c>
      <c r="D544">
        <v>0</v>
      </c>
      <c r="E544">
        <v>0</v>
      </c>
      <c r="F544">
        <v>0</v>
      </c>
      <c r="G544" s="1">
        <v>2332</v>
      </c>
      <c r="H544">
        <v>0</v>
      </c>
      <c r="I544" s="2">
        <v>14000</v>
      </c>
      <c r="J544" s="4">
        <f>COUNTIF(גיליון2!A:A,'2016'!A544)</f>
        <v>1</v>
      </c>
      <c r="K544">
        <v>0</v>
      </c>
      <c r="L544">
        <v>0</v>
      </c>
      <c r="M544">
        <v>0</v>
      </c>
      <c r="N544" s="1">
        <v>14000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 t="str">
        <f>""</f>
        <v/>
      </c>
      <c r="Y544">
        <v>0</v>
      </c>
      <c r="Z544" t="str">
        <f>""</f>
        <v/>
      </c>
      <c r="AA544">
        <v>0</v>
      </c>
      <c r="AB544" t="str">
        <f>""</f>
        <v/>
      </c>
      <c r="AC544">
        <v>0</v>
      </c>
      <c r="AD544" t="str">
        <f>""</f>
        <v/>
      </c>
      <c r="AE544">
        <v>0</v>
      </c>
      <c r="AF544" t="str">
        <f>""</f>
        <v/>
      </c>
      <c r="AG544">
        <v>0</v>
      </c>
      <c r="AH544" t="str">
        <f>""</f>
        <v/>
      </c>
      <c r="AI544">
        <v>0</v>
      </c>
      <c r="AJ544" t="str">
        <f>""</f>
        <v/>
      </c>
      <c r="AK544">
        <v>0</v>
      </c>
      <c r="AL544" t="str">
        <f>""</f>
        <v/>
      </c>
      <c r="AM544">
        <v>0</v>
      </c>
      <c r="AN544" t="str">
        <f>""</f>
        <v/>
      </c>
      <c r="AO544">
        <v>0</v>
      </c>
      <c r="AP544" t="str">
        <f>""</f>
        <v/>
      </c>
      <c r="AQ544">
        <v>0</v>
      </c>
      <c r="AR544" t="str">
        <f>""</f>
        <v/>
      </c>
      <c r="AS544" t="s">
        <v>56</v>
      </c>
      <c r="AT544" t="s">
        <v>57</v>
      </c>
      <c r="AU544">
        <v>0</v>
      </c>
      <c r="AV544" t="str">
        <f>""</f>
        <v/>
      </c>
      <c r="AW544">
        <v>2016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</row>
    <row r="545" spans="1:55" x14ac:dyDescent="0.2">
      <c r="A545">
        <v>1815702720</v>
      </c>
      <c r="B545" t="s">
        <v>589</v>
      </c>
      <c r="C545" s="2">
        <v>1832</v>
      </c>
      <c r="D545">
        <v>0</v>
      </c>
      <c r="E545">
        <v>0</v>
      </c>
      <c r="F545">
        <v>0</v>
      </c>
      <c r="G545" s="1">
        <v>1832</v>
      </c>
      <c r="H545">
        <v>0</v>
      </c>
      <c r="I545" s="2">
        <v>11000</v>
      </c>
      <c r="J545" s="4">
        <f>COUNTIF(גיליון2!A:A,'2016'!A545)</f>
        <v>1</v>
      </c>
      <c r="K545">
        <v>0</v>
      </c>
      <c r="L545">
        <v>0</v>
      </c>
      <c r="M545">
        <v>0</v>
      </c>
      <c r="N545" s="1">
        <v>11000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 t="str">
        <f>""</f>
        <v/>
      </c>
      <c r="Y545">
        <v>0</v>
      </c>
      <c r="Z545" t="str">
        <f>""</f>
        <v/>
      </c>
      <c r="AA545">
        <v>0</v>
      </c>
      <c r="AB545" t="str">
        <f>""</f>
        <v/>
      </c>
      <c r="AC545">
        <v>0</v>
      </c>
      <c r="AD545" t="str">
        <f>""</f>
        <v/>
      </c>
      <c r="AE545">
        <v>0</v>
      </c>
      <c r="AF545" t="str">
        <f>""</f>
        <v/>
      </c>
      <c r="AG545">
        <v>0</v>
      </c>
      <c r="AH545" t="str">
        <f>""</f>
        <v/>
      </c>
      <c r="AI545">
        <v>0</v>
      </c>
      <c r="AJ545" t="str">
        <f>""</f>
        <v/>
      </c>
      <c r="AK545">
        <v>0</v>
      </c>
      <c r="AL545" t="str">
        <f>""</f>
        <v/>
      </c>
      <c r="AM545">
        <v>0</v>
      </c>
      <c r="AN545" t="str">
        <f>""</f>
        <v/>
      </c>
      <c r="AO545">
        <v>0</v>
      </c>
      <c r="AP545" t="str">
        <f>""</f>
        <v/>
      </c>
      <c r="AQ545">
        <v>0</v>
      </c>
      <c r="AR545" t="str">
        <f>""</f>
        <v/>
      </c>
      <c r="AS545" t="s">
        <v>56</v>
      </c>
      <c r="AT545" t="s">
        <v>57</v>
      </c>
      <c r="AU545">
        <v>0</v>
      </c>
      <c r="AV545" t="str">
        <f>""</f>
        <v/>
      </c>
      <c r="AW545">
        <v>2016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</row>
    <row r="546" spans="1:55" x14ac:dyDescent="0.2">
      <c r="A546">
        <v>1815702750</v>
      </c>
      <c r="B546" t="s">
        <v>590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 s="4">
        <f>COUNTIF(גיליון2!A:A,'2016'!A546)</f>
        <v>1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 t="str">
        <f>""</f>
        <v/>
      </c>
      <c r="Y546">
        <v>0</v>
      </c>
      <c r="Z546" t="str">
        <f>""</f>
        <v/>
      </c>
      <c r="AA546">
        <v>0</v>
      </c>
      <c r="AB546" t="str">
        <f>""</f>
        <v/>
      </c>
      <c r="AC546">
        <v>0</v>
      </c>
      <c r="AD546" t="str">
        <f>""</f>
        <v/>
      </c>
      <c r="AE546">
        <v>0</v>
      </c>
      <c r="AF546" t="str">
        <f>""</f>
        <v/>
      </c>
      <c r="AG546">
        <v>0</v>
      </c>
      <c r="AH546" t="str">
        <f>""</f>
        <v/>
      </c>
      <c r="AI546">
        <v>0</v>
      </c>
      <c r="AJ546" t="str">
        <f>""</f>
        <v/>
      </c>
      <c r="AK546">
        <v>0</v>
      </c>
      <c r="AL546" t="str">
        <f>""</f>
        <v/>
      </c>
      <c r="AM546">
        <v>0</v>
      </c>
      <c r="AN546" t="str">
        <f>""</f>
        <v/>
      </c>
      <c r="AO546">
        <v>0</v>
      </c>
      <c r="AP546" t="str">
        <f>""</f>
        <v/>
      </c>
      <c r="AQ546">
        <v>0</v>
      </c>
      <c r="AR546" t="str">
        <f>""</f>
        <v/>
      </c>
      <c r="AS546" t="s">
        <v>56</v>
      </c>
      <c r="AT546" t="s">
        <v>57</v>
      </c>
      <c r="AU546">
        <v>0</v>
      </c>
      <c r="AV546" t="str">
        <f>""</f>
        <v/>
      </c>
      <c r="AW546">
        <v>2016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</row>
    <row r="547" spans="1:55" x14ac:dyDescent="0.2">
      <c r="A547">
        <v>1815702780</v>
      </c>
      <c r="B547" t="s">
        <v>591</v>
      </c>
      <c r="C547" s="2">
        <v>17660</v>
      </c>
      <c r="D547" s="1">
        <v>4876</v>
      </c>
      <c r="E547">
        <v>800</v>
      </c>
      <c r="F547" s="1">
        <v>5676</v>
      </c>
      <c r="G547" s="1">
        <v>11984</v>
      </c>
      <c r="H547">
        <v>32.14</v>
      </c>
      <c r="I547" s="2">
        <v>106000</v>
      </c>
      <c r="J547" s="4">
        <f>COUNTIF(גיליון2!A:A,'2016'!A547)</f>
        <v>1</v>
      </c>
      <c r="K547" s="1">
        <v>4876</v>
      </c>
      <c r="L547">
        <v>800</v>
      </c>
      <c r="M547" s="1">
        <v>5676</v>
      </c>
      <c r="N547" s="1">
        <v>100324</v>
      </c>
      <c r="O547">
        <v>5.35</v>
      </c>
      <c r="P547">
        <v>0</v>
      </c>
      <c r="Q547">
        <v>0</v>
      </c>
      <c r="R547">
        <v>0</v>
      </c>
      <c r="S547">
        <v>0</v>
      </c>
      <c r="T547" s="1">
        <v>-5676</v>
      </c>
      <c r="U547">
        <v>0</v>
      </c>
      <c r="V547" s="1">
        <v>-5676</v>
      </c>
      <c r="W547">
        <v>0</v>
      </c>
      <c r="X547" t="str">
        <f>""</f>
        <v/>
      </c>
      <c r="Y547">
        <v>0</v>
      </c>
      <c r="Z547" t="str">
        <f>""</f>
        <v/>
      </c>
      <c r="AA547">
        <v>0</v>
      </c>
      <c r="AB547" t="str">
        <f>""</f>
        <v/>
      </c>
      <c r="AC547">
        <v>0</v>
      </c>
      <c r="AD547" t="str">
        <f>""</f>
        <v/>
      </c>
      <c r="AE547">
        <v>0</v>
      </c>
      <c r="AF547" t="str">
        <f>""</f>
        <v/>
      </c>
      <c r="AG547">
        <v>0</v>
      </c>
      <c r="AH547" t="str">
        <f>""</f>
        <v/>
      </c>
      <c r="AI547">
        <v>0</v>
      </c>
      <c r="AJ547" t="str">
        <f>""</f>
        <v/>
      </c>
      <c r="AK547">
        <v>0</v>
      </c>
      <c r="AL547" t="str">
        <f>""</f>
        <v/>
      </c>
      <c r="AM547">
        <v>0</v>
      </c>
      <c r="AN547" t="str">
        <f>""</f>
        <v/>
      </c>
      <c r="AO547">
        <v>0</v>
      </c>
      <c r="AP547" t="str">
        <f>""</f>
        <v/>
      </c>
      <c r="AQ547">
        <v>0</v>
      </c>
      <c r="AR547" t="str">
        <f>""</f>
        <v/>
      </c>
      <c r="AS547" t="s">
        <v>56</v>
      </c>
      <c r="AT547" t="s">
        <v>57</v>
      </c>
      <c r="AU547">
        <v>0</v>
      </c>
      <c r="AV547" t="str">
        <f>""</f>
        <v/>
      </c>
      <c r="AW547">
        <v>2016</v>
      </c>
      <c r="AX547">
        <v>0</v>
      </c>
      <c r="AY547">
        <v>0</v>
      </c>
      <c r="AZ547">
        <v>800</v>
      </c>
      <c r="BA547">
        <v>0</v>
      </c>
      <c r="BB547">
        <v>0</v>
      </c>
      <c r="BC547">
        <v>0</v>
      </c>
    </row>
    <row r="548" spans="1:55" x14ac:dyDescent="0.2">
      <c r="A548">
        <v>1815703110</v>
      </c>
      <c r="B548" t="s">
        <v>592</v>
      </c>
      <c r="C548" s="2">
        <v>758364</v>
      </c>
      <c r="D548" s="1">
        <v>336135.33</v>
      </c>
      <c r="E548">
        <v>0</v>
      </c>
      <c r="F548" s="1">
        <v>336135.33</v>
      </c>
      <c r="G548" s="1">
        <v>422228.67</v>
      </c>
      <c r="H548">
        <v>44.32</v>
      </c>
      <c r="I548" s="2">
        <v>4552000</v>
      </c>
      <c r="J548" s="4">
        <f>COUNTIF(גיליון2!A:A,'2016'!A548)</f>
        <v>1</v>
      </c>
      <c r="K548" s="1">
        <v>336135.33</v>
      </c>
      <c r="L548">
        <v>0</v>
      </c>
      <c r="M548" s="1">
        <v>336135.33</v>
      </c>
      <c r="N548" s="1">
        <v>4215864.67</v>
      </c>
      <c r="O548">
        <v>7.38</v>
      </c>
      <c r="P548">
        <v>0</v>
      </c>
      <c r="Q548">
        <v>0</v>
      </c>
      <c r="R548">
        <v>0</v>
      </c>
      <c r="S548">
        <v>0</v>
      </c>
      <c r="T548" s="1">
        <v>-336135.33</v>
      </c>
      <c r="U548">
        <v>0</v>
      </c>
      <c r="V548" s="1">
        <v>-336135.33</v>
      </c>
      <c r="W548">
        <v>0</v>
      </c>
      <c r="X548" t="str">
        <f>""</f>
        <v/>
      </c>
      <c r="Y548">
        <v>0</v>
      </c>
      <c r="Z548" t="str">
        <f>""</f>
        <v/>
      </c>
      <c r="AA548">
        <v>0</v>
      </c>
      <c r="AB548" t="str">
        <f>""</f>
        <v/>
      </c>
      <c r="AC548">
        <v>0</v>
      </c>
      <c r="AD548" t="str">
        <f>""</f>
        <v/>
      </c>
      <c r="AE548">
        <v>0</v>
      </c>
      <c r="AF548" t="str">
        <f>""</f>
        <v/>
      </c>
      <c r="AG548">
        <v>0</v>
      </c>
      <c r="AH548" t="str">
        <f>""</f>
        <v/>
      </c>
      <c r="AI548">
        <v>0</v>
      </c>
      <c r="AJ548" t="str">
        <f>""</f>
        <v/>
      </c>
      <c r="AK548">
        <v>0</v>
      </c>
      <c r="AL548" t="str">
        <f>""</f>
        <v/>
      </c>
      <c r="AM548">
        <v>0</v>
      </c>
      <c r="AN548" t="str">
        <f>""</f>
        <v/>
      </c>
      <c r="AO548">
        <v>0</v>
      </c>
      <c r="AP548" t="str">
        <f>""</f>
        <v/>
      </c>
      <c r="AQ548">
        <v>0</v>
      </c>
      <c r="AR548" t="str">
        <f>""</f>
        <v/>
      </c>
      <c r="AS548" t="s">
        <v>56</v>
      </c>
      <c r="AT548" t="s">
        <v>57</v>
      </c>
      <c r="AU548">
        <v>0</v>
      </c>
      <c r="AV548" t="str">
        <f>""</f>
        <v/>
      </c>
      <c r="AW548">
        <v>2016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</row>
    <row r="549" spans="1:55" x14ac:dyDescent="0.2">
      <c r="A549">
        <v>1815703431</v>
      </c>
      <c r="B549" t="s">
        <v>593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 s="4">
        <f>COUNTIF(גיליון2!A:A,'2016'!A549)</f>
        <v>1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 t="str">
        <f>""</f>
        <v/>
      </c>
      <c r="Y549">
        <v>0</v>
      </c>
      <c r="Z549" t="str">
        <f>""</f>
        <v/>
      </c>
      <c r="AA549">
        <v>0</v>
      </c>
      <c r="AB549" t="str">
        <f>""</f>
        <v/>
      </c>
      <c r="AC549">
        <v>0</v>
      </c>
      <c r="AD549" t="str">
        <f>""</f>
        <v/>
      </c>
      <c r="AE549">
        <v>0</v>
      </c>
      <c r="AF549" t="str">
        <f>""</f>
        <v/>
      </c>
      <c r="AG549">
        <v>0</v>
      </c>
      <c r="AH549" t="str">
        <f>""</f>
        <v/>
      </c>
      <c r="AI549">
        <v>0</v>
      </c>
      <c r="AJ549" t="str">
        <f>""</f>
        <v/>
      </c>
      <c r="AK549">
        <v>0</v>
      </c>
      <c r="AL549" t="str">
        <f>""</f>
        <v/>
      </c>
      <c r="AM549">
        <v>0</v>
      </c>
      <c r="AN549" t="str">
        <f>""</f>
        <v/>
      </c>
      <c r="AO549">
        <v>0</v>
      </c>
      <c r="AP549" t="str">
        <f>""</f>
        <v/>
      </c>
      <c r="AQ549">
        <v>0</v>
      </c>
      <c r="AR549" t="str">
        <f>""</f>
        <v/>
      </c>
      <c r="AS549" t="s">
        <v>56</v>
      </c>
      <c r="AT549" t="s">
        <v>57</v>
      </c>
      <c r="AU549">
        <v>0</v>
      </c>
      <c r="AV549" t="str">
        <f>""</f>
        <v/>
      </c>
      <c r="AW549">
        <v>2016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</row>
    <row r="550" spans="1:55" x14ac:dyDescent="0.2">
      <c r="A550">
        <v>1815703432</v>
      </c>
      <c r="B550" t="s">
        <v>594</v>
      </c>
      <c r="C550" s="2">
        <v>3832</v>
      </c>
      <c r="D550">
        <v>0</v>
      </c>
      <c r="E550">
        <v>0</v>
      </c>
      <c r="F550">
        <v>0</v>
      </c>
      <c r="G550" s="1">
        <v>3832</v>
      </c>
      <c r="H550">
        <v>0</v>
      </c>
      <c r="I550" s="2">
        <v>23000</v>
      </c>
      <c r="J550" s="4">
        <f>COUNTIF(גיליון2!A:A,'2016'!A550)</f>
        <v>1</v>
      </c>
      <c r="K550">
        <v>0</v>
      </c>
      <c r="L550">
        <v>0</v>
      </c>
      <c r="M550">
        <v>0</v>
      </c>
      <c r="N550" s="1">
        <v>23000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 t="str">
        <f>""</f>
        <v/>
      </c>
      <c r="Y550">
        <v>0</v>
      </c>
      <c r="Z550" t="str">
        <f>""</f>
        <v/>
      </c>
      <c r="AA550">
        <v>0</v>
      </c>
      <c r="AB550" t="str">
        <f>""</f>
        <v/>
      </c>
      <c r="AC550">
        <v>0</v>
      </c>
      <c r="AD550" t="str">
        <f>""</f>
        <v/>
      </c>
      <c r="AE550">
        <v>0</v>
      </c>
      <c r="AF550" t="str">
        <f>""</f>
        <v/>
      </c>
      <c r="AG550">
        <v>0</v>
      </c>
      <c r="AH550" t="str">
        <f>""</f>
        <v/>
      </c>
      <c r="AI550">
        <v>0</v>
      </c>
      <c r="AJ550" t="str">
        <f>""</f>
        <v/>
      </c>
      <c r="AK550">
        <v>0</v>
      </c>
      <c r="AL550" t="str">
        <f>""</f>
        <v/>
      </c>
      <c r="AM550">
        <v>0</v>
      </c>
      <c r="AN550" t="str">
        <f>""</f>
        <v/>
      </c>
      <c r="AO550">
        <v>0</v>
      </c>
      <c r="AP550" t="str">
        <f>""</f>
        <v/>
      </c>
      <c r="AQ550">
        <v>0</v>
      </c>
      <c r="AR550" t="str">
        <f>""</f>
        <v/>
      </c>
      <c r="AS550" t="s">
        <v>56</v>
      </c>
      <c r="AT550" t="s">
        <v>57</v>
      </c>
      <c r="AU550">
        <v>0</v>
      </c>
      <c r="AV550" t="str">
        <f>""</f>
        <v/>
      </c>
      <c r="AW550">
        <v>2016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</row>
    <row r="551" spans="1:55" x14ac:dyDescent="0.2">
      <c r="A551">
        <v>1815703450</v>
      </c>
      <c r="B551" t="s">
        <v>579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 s="4">
        <f>COUNTIF(גיליון2!A:A,'2016'!A551)</f>
        <v>1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 t="str">
        <f>""</f>
        <v/>
      </c>
      <c r="Y551">
        <v>0</v>
      </c>
      <c r="Z551" t="str">
        <f>""</f>
        <v/>
      </c>
      <c r="AA551">
        <v>0</v>
      </c>
      <c r="AB551" t="str">
        <f>""</f>
        <v/>
      </c>
      <c r="AC551">
        <v>0</v>
      </c>
      <c r="AD551" t="str">
        <f>""</f>
        <v/>
      </c>
      <c r="AE551">
        <v>0</v>
      </c>
      <c r="AF551" t="str">
        <f>""</f>
        <v/>
      </c>
      <c r="AG551">
        <v>0</v>
      </c>
      <c r="AH551" t="str">
        <f>""</f>
        <v/>
      </c>
      <c r="AI551">
        <v>0</v>
      </c>
      <c r="AJ551" t="str">
        <f>""</f>
        <v/>
      </c>
      <c r="AK551">
        <v>0</v>
      </c>
      <c r="AL551" t="str">
        <f>""</f>
        <v/>
      </c>
      <c r="AM551">
        <v>0</v>
      </c>
      <c r="AN551" t="str">
        <f>""</f>
        <v/>
      </c>
      <c r="AO551">
        <v>0</v>
      </c>
      <c r="AP551" t="str">
        <f>""</f>
        <v/>
      </c>
      <c r="AQ551">
        <v>0</v>
      </c>
      <c r="AR551" t="str">
        <f>""</f>
        <v/>
      </c>
      <c r="AS551" t="s">
        <v>56</v>
      </c>
      <c r="AT551" t="s">
        <v>57</v>
      </c>
      <c r="AU551">
        <v>0</v>
      </c>
      <c r="AV551" t="str">
        <f>""</f>
        <v/>
      </c>
      <c r="AW551">
        <v>2016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</row>
    <row r="552" spans="1:55" x14ac:dyDescent="0.2">
      <c r="A552">
        <v>1815703540</v>
      </c>
      <c r="B552" t="s">
        <v>595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 s="4">
        <f>COUNTIF(גיליון2!A:A,'2016'!A552)</f>
        <v>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 t="str">
        <f>""</f>
        <v/>
      </c>
      <c r="Y552">
        <v>0</v>
      </c>
      <c r="Z552" t="str">
        <f>""</f>
        <v/>
      </c>
      <c r="AA552">
        <v>0</v>
      </c>
      <c r="AB552" t="str">
        <f>""</f>
        <v/>
      </c>
      <c r="AC552">
        <v>0</v>
      </c>
      <c r="AD552" t="str">
        <f>""</f>
        <v/>
      </c>
      <c r="AE552">
        <v>0</v>
      </c>
      <c r="AF552" t="str">
        <f>""</f>
        <v/>
      </c>
      <c r="AG552">
        <v>0</v>
      </c>
      <c r="AH552" t="str">
        <f>""</f>
        <v/>
      </c>
      <c r="AI552">
        <v>0</v>
      </c>
      <c r="AJ552" t="str">
        <f>""</f>
        <v/>
      </c>
      <c r="AK552">
        <v>0</v>
      </c>
      <c r="AL552" t="str">
        <f>""</f>
        <v/>
      </c>
      <c r="AM552">
        <v>0</v>
      </c>
      <c r="AN552" t="str">
        <f>""</f>
        <v/>
      </c>
      <c r="AO552">
        <v>0</v>
      </c>
      <c r="AP552" t="str">
        <f>""</f>
        <v/>
      </c>
      <c r="AQ552">
        <v>0</v>
      </c>
      <c r="AR552" t="str">
        <f>""</f>
        <v/>
      </c>
      <c r="AS552" t="s">
        <v>56</v>
      </c>
      <c r="AT552" t="s">
        <v>57</v>
      </c>
      <c r="AU552">
        <v>0</v>
      </c>
      <c r="AV552" t="str">
        <f>""</f>
        <v/>
      </c>
      <c r="AW552">
        <v>2016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</row>
    <row r="553" spans="1:55" x14ac:dyDescent="0.2">
      <c r="A553">
        <v>1815703560</v>
      </c>
      <c r="B553" t="s">
        <v>596</v>
      </c>
      <c r="C553">
        <v>334</v>
      </c>
      <c r="D553">
        <v>0</v>
      </c>
      <c r="E553">
        <v>0</v>
      </c>
      <c r="F553">
        <v>0</v>
      </c>
      <c r="G553">
        <v>334</v>
      </c>
      <c r="H553">
        <v>0</v>
      </c>
      <c r="I553" s="2">
        <v>2000</v>
      </c>
      <c r="J553" s="4">
        <f>COUNTIF(גיליון2!A:A,'2016'!A553)</f>
        <v>1</v>
      </c>
      <c r="K553">
        <v>0</v>
      </c>
      <c r="L553">
        <v>0</v>
      </c>
      <c r="M553">
        <v>0</v>
      </c>
      <c r="N553" s="1">
        <v>2000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 t="str">
        <f>""</f>
        <v/>
      </c>
      <c r="Y553">
        <v>0</v>
      </c>
      <c r="Z553" t="str">
        <f>""</f>
        <v/>
      </c>
      <c r="AA553">
        <v>0</v>
      </c>
      <c r="AB553" t="str">
        <f>""</f>
        <v/>
      </c>
      <c r="AC553">
        <v>0</v>
      </c>
      <c r="AD553" t="str">
        <f>""</f>
        <v/>
      </c>
      <c r="AE553">
        <v>0</v>
      </c>
      <c r="AF553" t="str">
        <f>""</f>
        <v/>
      </c>
      <c r="AG553">
        <v>0</v>
      </c>
      <c r="AH553" t="str">
        <f>""</f>
        <v/>
      </c>
      <c r="AI553">
        <v>0</v>
      </c>
      <c r="AJ553" t="str">
        <f>""</f>
        <v/>
      </c>
      <c r="AK553">
        <v>0</v>
      </c>
      <c r="AL553" t="str">
        <f>""</f>
        <v/>
      </c>
      <c r="AM553">
        <v>0</v>
      </c>
      <c r="AN553" t="str">
        <f>""</f>
        <v/>
      </c>
      <c r="AO553">
        <v>0</v>
      </c>
      <c r="AP553" t="str">
        <f>""</f>
        <v/>
      </c>
      <c r="AQ553">
        <v>0</v>
      </c>
      <c r="AR553" t="str">
        <f>""</f>
        <v/>
      </c>
      <c r="AS553" t="s">
        <v>56</v>
      </c>
      <c r="AT553" t="s">
        <v>57</v>
      </c>
      <c r="AU553">
        <v>0</v>
      </c>
      <c r="AV553" t="str">
        <f>""</f>
        <v/>
      </c>
      <c r="AW553">
        <v>2016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</row>
    <row r="554" spans="1:55" x14ac:dyDescent="0.2">
      <c r="A554">
        <v>1815703720</v>
      </c>
      <c r="B554" t="s">
        <v>597</v>
      </c>
      <c r="C554" s="2">
        <v>3832</v>
      </c>
      <c r="D554">
        <v>0</v>
      </c>
      <c r="E554">
        <v>0</v>
      </c>
      <c r="F554">
        <v>0</v>
      </c>
      <c r="G554" s="1">
        <v>3832</v>
      </c>
      <c r="H554">
        <v>0</v>
      </c>
      <c r="I554" s="2">
        <v>23000</v>
      </c>
      <c r="J554" s="4">
        <f>COUNTIF(גיליון2!A:A,'2016'!A554)</f>
        <v>1</v>
      </c>
      <c r="K554">
        <v>0</v>
      </c>
      <c r="L554">
        <v>0</v>
      </c>
      <c r="M554">
        <v>0</v>
      </c>
      <c r="N554" s="1">
        <v>23000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 t="str">
        <f>""</f>
        <v/>
      </c>
      <c r="Y554">
        <v>0</v>
      </c>
      <c r="Z554" t="str">
        <f>""</f>
        <v/>
      </c>
      <c r="AA554">
        <v>0</v>
      </c>
      <c r="AB554" t="str">
        <f>""</f>
        <v/>
      </c>
      <c r="AC554">
        <v>0</v>
      </c>
      <c r="AD554" t="str">
        <f>""</f>
        <v/>
      </c>
      <c r="AE554">
        <v>0</v>
      </c>
      <c r="AF554" t="str">
        <f>""</f>
        <v/>
      </c>
      <c r="AG554">
        <v>0</v>
      </c>
      <c r="AH554" t="str">
        <f>""</f>
        <v/>
      </c>
      <c r="AI554">
        <v>0</v>
      </c>
      <c r="AJ554" t="str">
        <f>""</f>
        <v/>
      </c>
      <c r="AK554">
        <v>0</v>
      </c>
      <c r="AL554" t="str">
        <f>""</f>
        <v/>
      </c>
      <c r="AM554">
        <v>0</v>
      </c>
      <c r="AN554" t="str">
        <f>""</f>
        <v/>
      </c>
      <c r="AO554">
        <v>0</v>
      </c>
      <c r="AP554" t="str">
        <f>""</f>
        <v/>
      </c>
      <c r="AQ554">
        <v>0</v>
      </c>
      <c r="AR554" t="str">
        <f>""</f>
        <v/>
      </c>
      <c r="AS554" t="s">
        <v>56</v>
      </c>
      <c r="AT554" t="s">
        <v>57</v>
      </c>
      <c r="AU554">
        <v>0</v>
      </c>
      <c r="AV554" t="str">
        <f>""</f>
        <v/>
      </c>
      <c r="AW554">
        <v>2016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</row>
    <row r="555" spans="1:55" x14ac:dyDescent="0.2">
      <c r="A555">
        <v>1815703750</v>
      </c>
      <c r="B555" t="s">
        <v>598</v>
      </c>
      <c r="C555" s="2">
        <v>4664</v>
      </c>
      <c r="D555">
        <v>0</v>
      </c>
      <c r="E555">
        <v>0</v>
      </c>
      <c r="F555">
        <v>0</v>
      </c>
      <c r="G555" s="1">
        <v>4664</v>
      </c>
      <c r="H555">
        <v>0</v>
      </c>
      <c r="I555" s="2">
        <v>28000</v>
      </c>
      <c r="J555" s="4">
        <f>COUNTIF(גיליון2!A:A,'2016'!A555)</f>
        <v>1</v>
      </c>
      <c r="K555">
        <v>0</v>
      </c>
      <c r="L555">
        <v>0</v>
      </c>
      <c r="M555">
        <v>0</v>
      </c>
      <c r="N555" s="1">
        <v>28000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 t="str">
        <f>""</f>
        <v/>
      </c>
      <c r="Y555">
        <v>0</v>
      </c>
      <c r="Z555" t="str">
        <f>""</f>
        <v/>
      </c>
      <c r="AA555">
        <v>0</v>
      </c>
      <c r="AB555" t="str">
        <f>""</f>
        <v/>
      </c>
      <c r="AC555">
        <v>0</v>
      </c>
      <c r="AD555" t="str">
        <f>""</f>
        <v/>
      </c>
      <c r="AE555">
        <v>0</v>
      </c>
      <c r="AF555" t="str">
        <f>""</f>
        <v/>
      </c>
      <c r="AG555">
        <v>0</v>
      </c>
      <c r="AH555" t="str">
        <f>""</f>
        <v/>
      </c>
      <c r="AI555">
        <v>0</v>
      </c>
      <c r="AJ555" t="str">
        <f>""</f>
        <v/>
      </c>
      <c r="AK555">
        <v>0</v>
      </c>
      <c r="AL555" t="str">
        <f>""</f>
        <v/>
      </c>
      <c r="AM555">
        <v>0</v>
      </c>
      <c r="AN555" t="str">
        <f>""</f>
        <v/>
      </c>
      <c r="AO555">
        <v>0</v>
      </c>
      <c r="AP555" t="str">
        <f>""</f>
        <v/>
      </c>
      <c r="AQ555">
        <v>0</v>
      </c>
      <c r="AR555" t="str">
        <f>""</f>
        <v/>
      </c>
      <c r="AS555" t="s">
        <v>56</v>
      </c>
      <c r="AT555" t="s">
        <v>57</v>
      </c>
      <c r="AU555">
        <v>0</v>
      </c>
      <c r="AV555" t="str">
        <f>""</f>
        <v/>
      </c>
      <c r="AW555">
        <v>2016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</row>
    <row r="556" spans="1:55" x14ac:dyDescent="0.2">
      <c r="A556">
        <v>1815703780</v>
      </c>
      <c r="B556" t="s">
        <v>599</v>
      </c>
      <c r="C556" s="2">
        <v>17326</v>
      </c>
      <c r="D556" s="1">
        <v>23456</v>
      </c>
      <c r="E556">
        <v>800</v>
      </c>
      <c r="F556" s="1">
        <v>24256</v>
      </c>
      <c r="G556" s="1">
        <v>-6930</v>
      </c>
      <c r="H556">
        <v>139.99</v>
      </c>
      <c r="I556" s="2">
        <v>104000</v>
      </c>
      <c r="J556" s="4">
        <f>COUNTIF(גיליון2!A:A,'2016'!A556)</f>
        <v>1</v>
      </c>
      <c r="K556" s="1">
        <v>23456</v>
      </c>
      <c r="L556">
        <v>800</v>
      </c>
      <c r="M556" s="1">
        <v>24256</v>
      </c>
      <c r="N556" s="1">
        <v>79744</v>
      </c>
      <c r="O556">
        <v>23.32</v>
      </c>
      <c r="P556">
        <v>0</v>
      </c>
      <c r="Q556">
        <v>0</v>
      </c>
      <c r="R556">
        <v>0</v>
      </c>
      <c r="S556">
        <v>0</v>
      </c>
      <c r="T556" s="1">
        <v>-24256</v>
      </c>
      <c r="U556">
        <v>0</v>
      </c>
      <c r="V556" s="1">
        <v>-24256</v>
      </c>
      <c r="W556">
        <v>0</v>
      </c>
      <c r="X556" t="str">
        <f>""</f>
        <v/>
      </c>
      <c r="Y556">
        <v>0</v>
      </c>
      <c r="Z556" t="str">
        <f>""</f>
        <v/>
      </c>
      <c r="AA556">
        <v>0</v>
      </c>
      <c r="AB556" t="str">
        <f>""</f>
        <v/>
      </c>
      <c r="AC556">
        <v>0</v>
      </c>
      <c r="AD556" t="str">
        <f>""</f>
        <v/>
      </c>
      <c r="AE556">
        <v>0</v>
      </c>
      <c r="AF556" t="str">
        <f>""</f>
        <v/>
      </c>
      <c r="AG556">
        <v>0</v>
      </c>
      <c r="AH556" t="str">
        <f>""</f>
        <v/>
      </c>
      <c r="AI556">
        <v>0</v>
      </c>
      <c r="AJ556" t="str">
        <f>""</f>
        <v/>
      </c>
      <c r="AK556">
        <v>0</v>
      </c>
      <c r="AL556" t="str">
        <f>""</f>
        <v/>
      </c>
      <c r="AM556">
        <v>0</v>
      </c>
      <c r="AN556" t="str">
        <f>""</f>
        <v/>
      </c>
      <c r="AO556">
        <v>0</v>
      </c>
      <c r="AP556" t="str">
        <f>""</f>
        <v/>
      </c>
      <c r="AQ556">
        <v>0</v>
      </c>
      <c r="AR556" t="str">
        <f>""</f>
        <v/>
      </c>
      <c r="AS556" t="s">
        <v>56</v>
      </c>
      <c r="AT556" t="s">
        <v>57</v>
      </c>
      <c r="AU556">
        <v>0</v>
      </c>
      <c r="AV556" t="str">
        <f>""</f>
        <v/>
      </c>
      <c r="AW556">
        <v>2016</v>
      </c>
      <c r="AX556">
        <v>0</v>
      </c>
      <c r="AY556">
        <v>0</v>
      </c>
      <c r="AZ556">
        <v>800</v>
      </c>
      <c r="BA556">
        <v>0</v>
      </c>
      <c r="BB556">
        <v>0</v>
      </c>
      <c r="BC556">
        <v>0</v>
      </c>
    </row>
    <row r="557" spans="1:55" x14ac:dyDescent="0.2">
      <c r="A557">
        <v>1816800820</v>
      </c>
      <c r="B557" t="s">
        <v>600</v>
      </c>
      <c r="C557" s="2">
        <v>6664</v>
      </c>
      <c r="D557">
        <v>0</v>
      </c>
      <c r="E557">
        <v>0</v>
      </c>
      <c r="F557">
        <v>0</v>
      </c>
      <c r="G557" s="1">
        <v>6664</v>
      </c>
      <c r="H557">
        <v>0</v>
      </c>
      <c r="I557" s="2">
        <v>40000</v>
      </c>
      <c r="J557" s="4">
        <f>COUNTIF(גיליון2!A:A,'2016'!A557)</f>
        <v>1</v>
      </c>
      <c r="K557">
        <v>0</v>
      </c>
      <c r="L557">
        <v>0</v>
      </c>
      <c r="M557">
        <v>0</v>
      </c>
      <c r="N557" s="1">
        <v>40000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340</v>
      </c>
      <c r="X557" t="s">
        <v>601</v>
      </c>
      <c r="Y557">
        <v>0</v>
      </c>
      <c r="Z557" t="str">
        <f>""</f>
        <v/>
      </c>
      <c r="AA557">
        <v>0</v>
      </c>
      <c r="AB557" t="str">
        <f>""</f>
        <v/>
      </c>
      <c r="AC557">
        <v>0</v>
      </c>
      <c r="AD557" t="str">
        <f>""</f>
        <v/>
      </c>
      <c r="AE557">
        <v>0</v>
      </c>
      <c r="AF557" t="str">
        <f>""</f>
        <v/>
      </c>
      <c r="AG557">
        <v>0</v>
      </c>
      <c r="AH557" t="str">
        <f>""</f>
        <v/>
      </c>
      <c r="AI557">
        <v>0</v>
      </c>
      <c r="AJ557" t="str">
        <f>""</f>
        <v/>
      </c>
      <c r="AK557">
        <v>0</v>
      </c>
      <c r="AL557" t="str">
        <f>""</f>
        <v/>
      </c>
      <c r="AM557">
        <v>0</v>
      </c>
      <c r="AN557" t="str">
        <f>""</f>
        <v/>
      </c>
      <c r="AO557">
        <v>0</v>
      </c>
      <c r="AP557" t="str">
        <f>""</f>
        <v/>
      </c>
      <c r="AQ557">
        <v>0</v>
      </c>
      <c r="AR557" t="str">
        <f>""</f>
        <v/>
      </c>
      <c r="AS557" t="s">
        <v>56</v>
      </c>
      <c r="AT557" t="s">
        <v>57</v>
      </c>
      <c r="AU557">
        <v>0</v>
      </c>
      <c r="AV557" t="str">
        <f>""</f>
        <v/>
      </c>
      <c r="AW557">
        <v>2016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</row>
    <row r="558" spans="1:55" x14ac:dyDescent="0.2">
      <c r="A558">
        <v>1816810820</v>
      </c>
      <c r="B558" t="s">
        <v>602</v>
      </c>
      <c r="C558" s="2">
        <v>66640</v>
      </c>
      <c r="D558" s="1">
        <v>6000</v>
      </c>
      <c r="E558">
        <v>0</v>
      </c>
      <c r="F558" s="1">
        <v>6000</v>
      </c>
      <c r="G558" s="1">
        <v>60640</v>
      </c>
      <c r="H558">
        <v>9</v>
      </c>
      <c r="I558" s="2">
        <v>400000</v>
      </c>
      <c r="J558" s="4">
        <f>COUNTIF(גיליון2!A:A,'2016'!A558)</f>
        <v>1</v>
      </c>
      <c r="K558" s="1">
        <v>6000</v>
      </c>
      <c r="L558">
        <v>0</v>
      </c>
      <c r="M558" s="1">
        <v>6000</v>
      </c>
      <c r="N558" s="1">
        <v>394000</v>
      </c>
      <c r="O558">
        <v>1.5</v>
      </c>
      <c r="P558">
        <v>0</v>
      </c>
      <c r="Q558">
        <v>0</v>
      </c>
      <c r="R558">
        <v>0</v>
      </c>
      <c r="S558">
        <v>0</v>
      </c>
      <c r="T558" s="1">
        <v>-6000</v>
      </c>
      <c r="U558">
        <v>0</v>
      </c>
      <c r="V558" s="1">
        <v>-6000</v>
      </c>
      <c r="W558">
        <v>0</v>
      </c>
      <c r="X558" t="str">
        <f>""</f>
        <v/>
      </c>
      <c r="Y558">
        <v>0</v>
      </c>
      <c r="Z558" t="str">
        <f>""</f>
        <v/>
      </c>
      <c r="AA558">
        <v>0</v>
      </c>
      <c r="AB558" t="str">
        <f>""</f>
        <v/>
      </c>
      <c r="AC558">
        <v>0</v>
      </c>
      <c r="AD558" t="str">
        <f>""</f>
        <v/>
      </c>
      <c r="AE558">
        <v>0</v>
      </c>
      <c r="AF558" t="str">
        <f>""</f>
        <v/>
      </c>
      <c r="AG558">
        <v>0</v>
      </c>
      <c r="AH558" t="str">
        <f>""</f>
        <v/>
      </c>
      <c r="AI558">
        <v>0</v>
      </c>
      <c r="AJ558" t="str">
        <f>""</f>
        <v/>
      </c>
      <c r="AK558">
        <v>0</v>
      </c>
      <c r="AL558" t="str">
        <f>""</f>
        <v/>
      </c>
      <c r="AM558">
        <v>0</v>
      </c>
      <c r="AN558" t="str">
        <f>""</f>
        <v/>
      </c>
      <c r="AO558">
        <v>0</v>
      </c>
      <c r="AP558" t="str">
        <f>""</f>
        <v/>
      </c>
      <c r="AQ558">
        <v>0</v>
      </c>
      <c r="AR558" t="str">
        <f>""</f>
        <v/>
      </c>
      <c r="AS558" t="s">
        <v>56</v>
      </c>
      <c r="AT558" t="s">
        <v>57</v>
      </c>
      <c r="AU558">
        <v>0</v>
      </c>
      <c r="AV558" t="str">
        <f>""</f>
        <v/>
      </c>
      <c r="AW558">
        <v>2016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</row>
    <row r="559" spans="1:55" x14ac:dyDescent="0.2">
      <c r="A559">
        <v>1817100750</v>
      </c>
      <c r="B559" t="s">
        <v>603</v>
      </c>
      <c r="C559" s="2">
        <v>123784</v>
      </c>
      <c r="D559" s="1">
        <v>122750.05</v>
      </c>
      <c r="E559">
        <v>0</v>
      </c>
      <c r="F559" s="1">
        <v>122750.05</v>
      </c>
      <c r="G559" s="1">
        <v>1033.95</v>
      </c>
      <c r="H559">
        <v>99.16</v>
      </c>
      <c r="I559" s="2">
        <v>743000</v>
      </c>
      <c r="J559" s="4">
        <f>COUNTIF(גיליון2!A:A,'2016'!A559)</f>
        <v>1</v>
      </c>
      <c r="K559" s="1">
        <v>122750.05</v>
      </c>
      <c r="L559">
        <v>0</v>
      </c>
      <c r="M559" s="1">
        <v>122750.05</v>
      </c>
      <c r="N559" s="1">
        <v>620249.94999999995</v>
      </c>
      <c r="O559">
        <v>16.52</v>
      </c>
      <c r="P559">
        <v>0</v>
      </c>
      <c r="Q559">
        <v>0</v>
      </c>
      <c r="R559">
        <v>0</v>
      </c>
      <c r="S559">
        <v>0</v>
      </c>
      <c r="T559" s="1">
        <v>-122750.05</v>
      </c>
      <c r="U559">
        <v>0</v>
      </c>
      <c r="V559" s="1">
        <v>-122750.05</v>
      </c>
      <c r="W559">
        <v>0</v>
      </c>
      <c r="X559" t="str">
        <f>""</f>
        <v/>
      </c>
      <c r="Y559">
        <v>0</v>
      </c>
      <c r="Z559" t="str">
        <f>""</f>
        <v/>
      </c>
      <c r="AA559">
        <v>0</v>
      </c>
      <c r="AB559" t="str">
        <f>""</f>
        <v/>
      </c>
      <c r="AC559">
        <v>0</v>
      </c>
      <c r="AD559" t="str">
        <f>""</f>
        <v/>
      </c>
      <c r="AE559">
        <v>0</v>
      </c>
      <c r="AF559" t="str">
        <f>""</f>
        <v/>
      </c>
      <c r="AG559">
        <v>0</v>
      </c>
      <c r="AH559" t="str">
        <f>""</f>
        <v/>
      </c>
      <c r="AI559">
        <v>0</v>
      </c>
      <c r="AJ559" t="str">
        <f>""</f>
        <v/>
      </c>
      <c r="AK559">
        <v>0</v>
      </c>
      <c r="AL559" t="str">
        <f>""</f>
        <v/>
      </c>
      <c r="AM559">
        <v>0</v>
      </c>
      <c r="AN559" t="str">
        <f>""</f>
        <v/>
      </c>
      <c r="AO559">
        <v>0</v>
      </c>
      <c r="AP559" t="str">
        <f>""</f>
        <v/>
      </c>
      <c r="AQ559">
        <v>0</v>
      </c>
      <c r="AR559" t="str">
        <f>""</f>
        <v/>
      </c>
      <c r="AS559" t="s">
        <v>56</v>
      </c>
      <c r="AT559" t="s">
        <v>57</v>
      </c>
      <c r="AU559">
        <v>0</v>
      </c>
      <c r="AV559" t="str">
        <f>""</f>
        <v/>
      </c>
      <c r="AW559">
        <v>2016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</row>
    <row r="560" spans="1:55" x14ac:dyDescent="0.2">
      <c r="A560">
        <v>1817200110</v>
      </c>
      <c r="B560" t="s">
        <v>604</v>
      </c>
      <c r="C560" s="2">
        <v>29322</v>
      </c>
      <c r="D560" s="1">
        <v>13382.45</v>
      </c>
      <c r="E560">
        <v>0</v>
      </c>
      <c r="F560" s="1">
        <v>13382.45</v>
      </c>
      <c r="G560" s="1">
        <v>15939.55</v>
      </c>
      <c r="H560">
        <v>45.63</v>
      </c>
      <c r="I560" s="2">
        <v>176000</v>
      </c>
      <c r="J560" s="4">
        <f>COUNTIF(גיליון2!A:A,'2016'!A560)</f>
        <v>1</v>
      </c>
      <c r="K560" s="1">
        <v>13382.45</v>
      </c>
      <c r="L560">
        <v>0</v>
      </c>
      <c r="M560" s="1">
        <v>13382.45</v>
      </c>
      <c r="N560" s="1">
        <v>162617.54999999999</v>
      </c>
      <c r="O560">
        <v>7.6</v>
      </c>
      <c r="P560">
        <v>0</v>
      </c>
      <c r="Q560">
        <v>0</v>
      </c>
      <c r="R560">
        <v>0</v>
      </c>
      <c r="S560">
        <v>0</v>
      </c>
      <c r="T560" s="1">
        <v>-13382.45</v>
      </c>
      <c r="U560">
        <v>0</v>
      </c>
      <c r="V560" s="1">
        <v>-13382.45</v>
      </c>
      <c r="W560">
        <v>350</v>
      </c>
      <c r="X560" t="s">
        <v>605</v>
      </c>
      <c r="Y560">
        <v>0</v>
      </c>
      <c r="Z560" t="str">
        <f>""</f>
        <v/>
      </c>
      <c r="AA560">
        <v>0</v>
      </c>
      <c r="AB560" t="str">
        <f>""</f>
        <v/>
      </c>
      <c r="AC560">
        <v>0</v>
      </c>
      <c r="AD560" t="str">
        <f>""</f>
        <v/>
      </c>
      <c r="AE560">
        <v>0</v>
      </c>
      <c r="AF560" t="str">
        <f>""</f>
        <v/>
      </c>
      <c r="AG560">
        <v>0</v>
      </c>
      <c r="AH560" t="str">
        <f>""</f>
        <v/>
      </c>
      <c r="AI560">
        <v>0</v>
      </c>
      <c r="AJ560" t="str">
        <f>""</f>
        <v/>
      </c>
      <c r="AK560">
        <v>0</v>
      </c>
      <c r="AL560" t="str">
        <f>""</f>
        <v/>
      </c>
      <c r="AM560">
        <v>0</v>
      </c>
      <c r="AN560" t="str">
        <f>""</f>
        <v/>
      </c>
      <c r="AO560">
        <v>0</v>
      </c>
      <c r="AP560" t="str">
        <f>""</f>
        <v/>
      </c>
      <c r="AQ560">
        <v>0</v>
      </c>
      <c r="AR560" t="str">
        <f>""</f>
        <v/>
      </c>
      <c r="AS560" t="s">
        <v>56</v>
      </c>
      <c r="AT560" t="s">
        <v>57</v>
      </c>
      <c r="AU560">
        <v>0</v>
      </c>
      <c r="AV560" t="str">
        <f>""</f>
        <v/>
      </c>
      <c r="AW560">
        <v>2016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</row>
    <row r="561" spans="1:55" x14ac:dyDescent="0.2">
      <c r="A561">
        <v>1817200410</v>
      </c>
      <c r="B561" t="s">
        <v>606</v>
      </c>
      <c r="C561" s="2">
        <v>12496</v>
      </c>
      <c r="D561" s="1">
        <v>16291</v>
      </c>
      <c r="E561">
        <v>0</v>
      </c>
      <c r="F561" s="1">
        <v>16291</v>
      </c>
      <c r="G561" s="1">
        <v>-3795</v>
      </c>
      <c r="H561">
        <v>130.36000000000001</v>
      </c>
      <c r="I561" s="2">
        <v>75000</v>
      </c>
      <c r="J561" s="4">
        <f>COUNTIF(גיליון2!A:A,'2016'!A561)</f>
        <v>1</v>
      </c>
      <c r="K561" s="1">
        <v>16291</v>
      </c>
      <c r="L561">
        <v>0</v>
      </c>
      <c r="M561" s="1">
        <v>16291</v>
      </c>
      <c r="N561" s="1">
        <v>58709</v>
      </c>
      <c r="O561">
        <v>21.72</v>
      </c>
      <c r="P561">
        <v>0</v>
      </c>
      <c r="Q561">
        <v>0</v>
      </c>
      <c r="R561">
        <v>0</v>
      </c>
      <c r="S561">
        <v>0</v>
      </c>
      <c r="T561" s="1">
        <v>-16291</v>
      </c>
      <c r="U561">
        <v>0</v>
      </c>
      <c r="V561" s="1">
        <v>-16291</v>
      </c>
      <c r="W561">
        <v>350</v>
      </c>
      <c r="X561" t="s">
        <v>605</v>
      </c>
      <c r="Y561">
        <v>0</v>
      </c>
      <c r="Z561" t="str">
        <f>""</f>
        <v/>
      </c>
      <c r="AA561">
        <v>0</v>
      </c>
      <c r="AB561" t="str">
        <f>""</f>
        <v/>
      </c>
      <c r="AC561">
        <v>0</v>
      </c>
      <c r="AD561" t="str">
        <f>""</f>
        <v/>
      </c>
      <c r="AE561">
        <v>0</v>
      </c>
      <c r="AF561" t="str">
        <f>""</f>
        <v/>
      </c>
      <c r="AG561">
        <v>0</v>
      </c>
      <c r="AH561" t="str">
        <f>""</f>
        <v/>
      </c>
      <c r="AI561">
        <v>0</v>
      </c>
      <c r="AJ561" t="str">
        <f>""</f>
        <v/>
      </c>
      <c r="AK561">
        <v>0</v>
      </c>
      <c r="AL561" t="str">
        <f>""</f>
        <v/>
      </c>
      <c r="AM561">
        <v>0</v>
      </c>
      <c r="AN561" t="str">
        <f>""</f>
        <v/>
      </c>
      <c r="AO561">
        <v>0</v>
      </c>
      <c r="AP561" t="str">
        <f>""</f>
        <v/>
      </c>
      <c r="AQ561">
        <v>0</v>
      </c>
      <c r="AR561" t="str">
        <f>""</f>
        <v/>
      </c>
      <c r="AS561" t="s">
        <v>56</v>
      </c>
      <c r="AT561" t="s">
        <v>57</v>
      </c>
      <c r="AU561">
        <v>0</v>
      </c>
      <c r="AV561" t="str">
        <f>""</f>
        <v/>
      </c>
      <c r="AW561">
        <v>2016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</row>
    <row r="562" spans="1:55" x14ac:dyDescent="0.2">
      <c r="A562">
        <v>1817200431</v>
      </c>
      <c r="B562" t="s">
        <v>607</v>
      </c>
      <c r="C562" s="2">
        <v>2500</v>
      </c>
      <c r="D562">
        <v>0</v>
      </c>
      <c r="E562">
        <v>0</v>
      </c>
      <c r="F562">
        <v>0</v>
      </c>
      <c r="G562" s="1">
        <v>2500</v>
      </c>
      <c r="H562">
        <v>0</v>
      </c>
      <c r="I562" s="2">
        <v>15000</v>
      </c>
      <c r="J562" s="4">
        <f>COUNTIF(גיליון2!A:A,'2016'!A562)</f>
        <v>1</v>
      </c>
      <c r="K562">
        <v>0</v>
      </c>
      <c r="L562">
        <v>0</v>
      </c>
      <c r="M562">
        <v>0</v>
      </c>
      <c r="N562" s="1">
        <v>15000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350</v>
      </c>
      <c r="X562" t="s">
        <v>605</v>
      </c>
      <c r="Y562">
        <v>0</v>
      </c>
      <c r="Z562" t="str">
        <f>""</f>
        <v/>
      </c>
      <c r="AA562">
        <v>0</v>
      </c>
      <c r="AB562" t="str">
        <f>""</f>
        <v/>
      </c>
      <c r="AC562">
        <v>0</v>
      </c>
      <c r="AD562" t="str">
        <f>""</f>
        <v/>
      </c>
      <c r="AE562">
        <v>0</v>
      </c>
      <c r="AF562" t="str">
        <f>""</f>
        <v/>
      </c>
      <c r="AG562">
        <v>0</v>
      </c>
      <c r="AH562" t="str">
        <f>""</f>
        <v/>
      </c>
      <c r="AI562">
        <v>0</v>
      </c>
      <c r="AJ562" t="str">
        <f>""</f>
        <v/>
      </c>
      <c r="AK562">
        <v>0</v>
      </c>
      <c r="AL562" t="str">
        <f>""</f>
        <v/>
      </c>
      <c r="AM562">
        <v>0</v>
      </c>
      <c r="AN562" t="str">
        <f>""</f>
        <v/>
      </c>
      <c r="AO562">
        <v>0</v>
      </c>
      <c r="AP562" t="str">
        <f>""</f>
        <v/>
      </c>
      <c r="AQ562">
        <v>0</v>
      </c>
      <c r="AR562" t="str">
        <f>""</f>
        <v/>
      </c>
      <c r="AS562" t="s">
        <v>56</v>
      </c>
      <c r="AT562" t="s">
        <v>57</v>
      </c>
      <c r="AU562">
        <v>0</v>
      </c>
      <c r="AV562" t="str">
        <f>""</f>
        <v/>
      </c>
      <c r="AW562">
        <v>2016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</row>
    <row r="563" spans="1:55" x14ac:dyDescent="0.2">
      <c r="A563">
        <v>1817200432</v>
      </c>
      <c r="B563" t="s">
        <v>608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 s="4">
        <f>COUNTIF(גיליון2!A:A,'2016'!A563)</f>
        <v>1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 t="str">
        <f>""</f>
        <v/>
      </c>
      <c r="Y563">
        <v>0</v>
      </c>
      <c r="Z563" t="str">
        <f>""</f>
        <v/>
      </c>
      <c r="AA563">
        <v>0</v>
      </c>
      <c r="AB563" t="str">
        <f>""</f>
        <v/>
      </c>
      <c r="AC563">
        <v>0</v>
      </c>
      <c r="AD563" t="str">
        <f>""</f>
        <v/>
      </c>
      <c r="AE563">
        <v>0</v>
      </c>
      <c r="AF563" t="str">
        <f>""</f>
        <v/>
      </c>
      <c r="AG563">
        <v>0</v>
      </c>
      <c r="AH563" t="str">
        <f>""</f>
        <v/>
      </c>
      <c r="AI563">
        <v>0</v>
      </c>
      <c r="AJ563" t="str">
        <f>""</f>
        <v/>
      </c>
      <c r="AK563">
        <v>0</v>
      </c>
      <c r="AL563" t="str">
        <f>""</f>
        <v/>
      </c>
      <c r="AM563">
        <v>0</v>
      </c>
      <c r="AN563" t="str">
        <f>""</f>
        <v/>
      </c>
      <c r="AO563">
        <v>0</v>
      </c>
      <c r="AP563" t="str">
        <f>""</f>
        <v/>
      </c>
      <c r="AQ563">
        <v>0</v>
      </c>
      <c r="AR563" t="str">
        <f>""</f>
        <v/>
      </c>
      <c r="AS563" t="s">
        <v>56</v>
      </c>
      <c r="AT563" t="s">
        <v>57</v>
      </c>
      <c r="AU563">
        <v>0</v>
      </c>
      <c r="AV563" t="str">
        <f>""</f>
        <v/>
      </c>
      <c r="AW563">
        <v>2016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</row>
    <row r="564" spans="1:55" x14ac:dyDescent="0.2">
      <c r="A564">
        <v>1817200540</v>
      </c>
      <c r="B564" t="s">
        <v>609</v>
      </c>
      <c r="C564">
        <v>334</v>
      </c>
      <c r="D564">
        <v>0</v>
      </c>
      <c r="E564">
        <v>0</v>
      </c>
      <c r="F564">
        <v>0</v>
      </c>
      <c r="G564">
        <v>334</v>
      </c>
      <c r="H564">
        <v>0</v>
      </c>
      <c r="I564" s="2">
        <v>2000</v>
      </c>
      <c r="J564" s="4">
        <f>COUNTIF(גיליון2!A:A,'2016'!A564)</f>
        <v>1</v>
      </c>
      <c r="K564">
        <v>0</v>
      </c>
      <c r="L564">
        <v>0</v>
      </c>
      <c r="M564">
        <v>0</v>
      </c>
      <c r="N564" s="1">
        <v>2000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350</v>
      </c>
      <c r="X564" t="s">
        <v>605</v>
      </c>
      <c r="Y564">
        <v>0</v>
      </c>
      <c r="Z564" t="str">
        <f>""</f>
        <v/>
      </c>
      <c r="AA564">
        <v>0</v>
      </c>
      <c r="AB564" t="str">
        <f>""</f>
        <v/>
      </c>
      <c r="AC564">
        <v>0</v>
      </c>
      <c r="AD564" t="str">
        <f>""</f>
        <v/>
      </c>
      <c r="AE564">
        <v>0</v>
      </c>
      <c r="AF564" t="str">
        <f>""</f>
        <v/>
      </c>
      <c r="AG564">
        <v>0</v>
      </c>
      <c r="AH564" t="str">
        <f>""</f>
        <v/>
      </c>
      <c r="AI564">
        <v>0</v>
      </c>
      <c r="AJ564" t="str">
        <f>""</f>
        <v/>
      </c>
      <c r="AK564">
        <v>0</v>
      </c>
      <c r="AL564" t="str">
        <f>""</f>
        <v/>
      </c>
      <c r="AM564">
        <v>0</v>
      </c>
      <c r="AN564" t="str">
        <f>""</f>
        <v/>
      </c>
      <c r="AO564">
        <v>0</v>
      </c>
      <c r="AP564" t="str">
        <f>""</f>
        <v/>
      </c>
      <c r="AQ564">
        <v>0</v>
      </c>
      <c r="AR564" t="str">
        <f>""</f>
        <v/>
      </c>
      <c r="AS564" t="s">
        <v>56</v>
      </c>
      <c r="AT564" t="s">
        <v>57</v>
      </c>
      <c r="AU564">
        <v>0</v>
      </c>
      <c r="AV564" t="str">
        <f>""</f>
        <v/>
      </c>
      <c r="AW564">
        <v>2016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</row>
    <row r="565" spans="1:55" x14ac:dyDescent="0.2">
      <c r="A565">
        <v>1817200750</v>
      </c>
      <c r="B565" t="s">
        <v>610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 s="4">
        <f>COUNTIF(גיליון2!A:A,'2016'!A565)</f>
        <v>1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350</v>
      </c>
      <c r="X565" t="s">
        <v>605</v>
      </c>
      <c r="Y565">
        <v>0</v>
      </c>
      <c r="Z565" t="str">
        <f>""</f>
        <v/>
      </c>
      <c r="AA565">
        <v>0</v>
      </c>
      <c r="AB565" t="str">
        <f>""</f>
        <v/>
      </c>
      <c r="AC565">
        <v>0</v>
      </c>
      <c r="AD565" t="str">
        <f>""</f>
        <v/>
      </c>
      <c r="AE565">
        <v>0</v>
      </c>
      <c r="AF565" t="str">
        <f>""</f>
        <v/>
      </c>
      <c r="AG565">
        <v>0</v>
      </c>
      <c r="AH565" t="str">
        <f>""</f>
        <v/>
      </c>
      <c r="AI565">
        <v>0</v>
      </c>
      <c r="AJ565" t="str">
        <f>""</f>
        <v/>
      </c>
      <c r="AK565">
        <v>0</v>
      </c>
      <c r="AL565" t="str">
        <f>""</f>
        <v/>
      </c>
      <c r="AM565">
        <v>0</v>
      </c>
      <c r="AN565" t="str">
        <f>""</f>
        <v/>
      </c>
      <c r="AO565">
        <v>0</v>
      </c>
      <c r="AP565" t="str">
        <f>""</f>
        <v/>
      </c>
      <c r="AQ565">
        <v>0</v>
      </c>
      <c r="AR565" t="str">
        <f>""</f>
        <v/>
      </c>
      <c r="AS565" t="s">
        <v>56</v>
      </c>
      <c r="AT565" t="s">
        <v>57</v>
      </c>
      <c r="AU565">
        <v>0</v>
      </c>
      <c r="AV565" t="str">
        <f>""</f>
        <v/>
      </c>
      <c r="AW565">
        <v>2016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</row>
    <row r="566" spans="1:55" x14ac:dyDescent="0.2">
      <c r="A566">
        <v>1817200780</v>
      </c>
      <c r="B566" t="s">
        <v>305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 s="4">
        <f>COUNTIF(גיליון2!A:A,'2016'!A566)</f>
        <v>1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350</v>
      </c>
      <c r="X566" t="s">
        <v>605</v>
      </c>
      <c r="Y566">
        <v>0</v>
      </c>
      <c r="Z566" t="str">
        <f>""</f>
        <v/>
      </c>
      <c r="AA566">
        <v>0</v>
      </c>
      <c r="AB566" t="str">
        <f>""</f>
        <v/>
      </c>
      <c r="AC566">
        <v>0</v>
      </c>
      <c r="AD566" t="str">
        <f>""</f>
        <v/>
      </c>
      <c r="AE566">
        <v>0</v>
      </c>
      <c r="AF566" t="str">
        <f>""</f>
        <v/>
      </c>
      <c r="AG566">
        <v>0</v>
      </c>
      <c r="AH566" t="str">
        <f>""</f>
        <v/>
      </c>
      <c r="AI566">
        <v>0</v>
      </c>
      <c r="AJ566" t="str">
        <f>""</f>
        <v/>
      </c>
      <c r="AK566">
        <v>0</v>
      </c>
      <c r="AL566" t="str">
        <f>""</f>
        <v/>
      </c>
      <c r="AM566">
        <v>0</v>
      </c>
      <c r="AN566" t="str">
        <f>""</f>
        <v/>
      </c>
      <c r="AO566">
        <v>0</v>
      </c>
      <c r="AP566" t="str">
        <f>""</f>
        <v/>
      </c>
      <c r="AQ566">
        <v>0</v>
      </c>
      <c r="AR566" t="str">
        <f>""</f>
        <v/>
      </c>
      <c r="AS566" t="s">
        <v>56</v>
      </c>
      <c r="AT566" t="s">
        <v>57</v>
      </c>
      <c r="AU566">
        <v>0</v>
      </c>
      <c r="AV566" t="str">
        <f>""</f>
        <v/>
      </c>
      <c r="AW566">
        <v>2016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</row>
    <row r="567" spans="1:55" x14ac:dyDescent="0.2">
      <c r="A567">
        <v>1817300110</v>
      </c>
      <c r="B567" t="s">
        <v>611</v>
      </c>
      <c r="C567" s="2">
        <v>335866</v>
      </c>
      <c r="D567" s="1">
        <v>132261.16</v>
      </c>
      <c r="E567">
        <v>0</v>
      </c>
      <c r="F567" s="1">
        <v>132261.16</v>
      </c>
      <c r="G567" s="1">
        <v>203604.84</v>
      </c>
      <c r="H567">
        <v>39.369999999999997</v>
      </c>
      <c r="I567" s="2">
        <v>2016000</v>
      </c>
      <c r="J567" s="4">
        <f>COUNTIF(גיליון2!A:A,'2016'!A567)</f>
        <v>1</v>
      </c>
      <c r="K567" s="1">
        <v>132261.16</v>
      </c>
      <c r="L567">
        <v>0</v>
      </c>
      <c r="M567" s="1">
        <v>132261.16</v>
      </c>
      <c r="N567" s="1">
        <v>1883738.84</v>
      </c>
      <c r="O567">
        <v>6.56</v>
      </c>
      <c r="P567">
        <v>0</v>
      </c>
      <c r="Q567">
        <v>0</v>
      </c>
      <c r="R567">
        <v>0</v>
      </c>
      <c r="S567">
        <v>0</v>
      </c>
      <c r="T567" s="1">
        <v>-132261.16</v>
      </c>
      <c r="U567">
        <v>0</v>
      </c>
      <c r="V567" s="1">
        <v>-132261.16</v>
      </c>
      <c r="W567">
        <v>350</v>
      </c>
      <c r="X567" t="s">
        <v>605</v>
      </c>
      <c r="Y567">
        <v>0</v>
      </c>
      <c r="Z567" t="str">
        <f>""</f>
        <v/>
      </c>
      <c r="AA567">
        <v>0</v>
      </c>
      <c r="AB567" t="str">
        <f>""</f>
        <v/>
      </c>
      <c r="AC567">
        <v>0</v>
      </c>
      <c r="AD567" t="str">
        <f>""</f>
        <v/>
      </c>
      <c r="AE567">
        <v>0</v>
      </c>
      <c r="AF567" t="str">
        <f>""</f>
        <v/>
      </c>
      <c r="AG567">
        <v>0</v>
      </c>
      <c r="AH567" t="str">
        <f>""</f>
        <v/>
      </c>
      <c r="AI567">
        <v>0</v>
      </c>
      <c r="AJ567" t="str">
        <f>""</f>
        <v/>
      </c>
      <c r="AK567">
        <v>0</v>
      </c>
      <c r="AL567" t="str">
        <f>""</f>
        <v/>
      </c>
      <c r="AM567">
        <v>0</v>
      </c>
      <c r="AN567" t="str">
        <f>""</f>
        <v/>
      </c>
      <c r="AO567">
        <v>0</v>
      </c>
      <c r="AP567" t="str">
        <f>""</f>
        <v/>
      </c>
      <c r="AQ567">
        <v>0</v>
      </c>
      <c r="AR567" t="str">
        <f>""</f>
        <v/>
      </c>
      <c r="AS567" t="s">
        <v>56</v>
      </c>
      <c r="AT567" t="s">
        <v>57</v>
      </c>
      <c r="AU567">
        <v>0</v>
      </c>
      <c r="AV567" t="str">
        <f>""</f>
        <v/>
      </c>
      <c r="AW567">
        <v>2016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</row>
    <row r="568" spans="1:55" x14ac:dyDescent="0.2">
      <c r="A568">
        <v>1817300410</v>
      </c>
      <c r="B568" t="s">
        <v>612</v>
      </c>
      <c r="C568" s="2">
        <v>4166</v>
      </c>
      <c r="D568" s="1">
        <v>8573</v>
      </c>
      <c r="E568">
        <v>0</v>
      </c>
      <c r="F568" s="1">
        <v>8573</v>
      </c>
      <c r="G568" s="1">
        <v>-4407</v>
      </c>
      <c r="H568">
        <v>205.78</v>
      </c>
      <c r="I568" s="2">
        <v>25000</v>
      </c>
      <c r="J568" s="4">
        <f>COUNTIF(גיליון2!A:A,'2016'!A568)</f>
        <v>1</v>
      </c>
      <c r="K568" s="1">
        <v>8573</v>
      </c>
      <c r="L568">
        <v>0</v>
      </c>
      <c r="M568" s="1">
        <v>8573</v>
      </c>
      <c r="N568" s="1">
        <v>16427</v>
      </c>
      <c r="O568">
        <v>34.29</v>
      </c>
      <c r="P568">
        <v>0</v>
      </c>
      <c r="Q568">
        <v>0</v>
      </c>
      <c r="R568">
        <v>0</v>
      </c>
      <c r="S568">
        <v>0</v>
      </c>
      <c r="T568" s="1">
        <v>-8573</v>
      </c>
      <c r="U568">
        <v>0</v>
      </c>
      <c r="V568" s="1">
        <v>-8573</v>
      </c>
      <c r="W568">
        <v>350</v>
      </c>
      <c r="X568" t="s">
        <v>605</v>
      </c>
      <c r="Y568">
        <v>0</v>
      </c>
      <c r="Z568" t="str">
        <f>""</f>
        <v/>
      </c>
      <c r="AA568">
        <v>0</v>
      </c>
      <c r="AB568" t="str">
        <f>""</f>
        <v/>
      </c>
      <c r="AC568">
        <v>0</v>
      </c>
      <c r="AD568" t="str">
        <f>""</f>
        <v/>
      </c>
      <c r="AE568">
        <v>0</v>
      </c>
      <c r="AF568" t="str">
        <f>""</f>
        <v/>
      </c>
      <c r="AG568">
        <v>0</v>
      </c>
      <c r="AH568" t="str">
        <f>""</f>
        <v/>
      </c>
      <c r="AI568">
        <v>0</v>
      </c>
      <c r="AJ568" t="str">
        <f>""</f>
        <v/>
      </c>
      <c r="AK568">
        <v>0</v>
      </c>
      <c r="AL568" t="str">
        <f>""</f>
        <v/>
      </c>
      <c r="AM568">
        <v>0</v>
      </c>
      <c r="AN568" t="str">
        <f>""</f>
        <v/>
      </c>
      <c r="AO568">
        <v>0</v>
      </c>
      <c r="AP568" t="str">
        <f>""</f>
        <v/>
      </c>
      <c r="AQ568">
        <v>0</v>
      </c>
      <c r="AR568" t="str">
        <f>""</f>
        <v/>
      </c>
      <c r="AS568" t="s">
        <v>56</v>
      </c>
      <c r="AT568" t="s">
        <v>57</v>
      </c>
      <c r="AU568">
        <v>0</v>
      </c>
      <c r="AV568" t="str">
        <f>""</f>
        <v/>
      </c>
      <c r="AW568">
        <v>2016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</row>
    <row r="569" spans="1:55" x14ac:dyDescent="0.2">
      <c r="A569">
        <v>1817300431</v>
      </c>
      <c r="B569" t="s">
        <v>613</v>
      </c>
      <c r="C569">
        <v>500</v>
      </c>
      <c r="D569">
        <v>0</v>
      </c>
      <c r="E569">
        <v>0</v>
      </c>
      <c r="F569">
        <v>0</v>
      </c>
      <c r="G569">
        <v>500</v>
      </c>
      <c r="H569">
        <v>0</v>
      </c>
      <c r="I569" s="2">
        <v>3000</v>
      </c>
      <c r="J569" s="4">
        <f>COUNTIF(גיליון2!A:A,'2016'!A569)</f>
        <v>1</v>
      </c>
      <c r="K569">
        <v>0</v>
      </c>
      <c r="L569">
        <v>0</v>
      </c>
      <c r="M569">
        <v>0</v>
      </c>
      <c r="N569" s="1">
        <v>3000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 t="str">
        <f>""</f>
        <v/>
      </c>
      <c r="Y569">
        <v>0</v>
      </c>
      <c r="Z569" t="str">
        <f>""</f>
        <v/>
      </c>
      <c r="AA569">
        <v>0</v>
      </c>
      <c r="AB569" t="str">
        <f>""</f>
        <v/>
      </c>
      <c r="AC569">
        <v>0</v>
      </c>
      <c r="AD569" t="str">
        <f>""</f>
        <v/>
      </c>
      <c r="AE569">
        <v>0</v>
      </c>
      <c r="AF569" t="str">
        <f>""</f>
        <v/>
      </c>
      <c r="AG569">
        <v>0</v>
      </c>
      <c r="AH569" t="str">
        <f>""</f>
        <v/>
      </c>
      <c r="AI569">
        <v>0</v>
      </c>
      <c r="AJ569" t="str">
        <f>""</f>
        <v/>
      </c>
      <c r="AK569">
        <v>0</v>
      </c>
      <c r="AL569" t="str">
        <f>""</f>
        <v/>
      </c>
      <c r="AM569">
        <v>0</v>
      </c>
      <c r="AN569" t="str">
        <f>""</f>
        <v/>
      </c>
      <c r="AO569">
        <v>0</v>
      </c>
      <c r="AP569" t="str">
        <f>""</f>
        <v/>
      </c>
      <c r="AQ569">
        <v>0</v>
      </c>
      <c r="AR569" t="str">
        <f>""</f>
        <v/>
      </c>
      <c r="AS569" t="s">
        <v>56</v>
      </c>
      <c r="AT569" t="s">
        <v>57</v>
      </c>
      <c r="AU569">
        <v>0</v>
      </c>
      <c r="AV569" t="str">
        <f>""</f>
        <v/>
      </c>
      <c r="AW569">
        <v>2016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</row>
    <row r="570" spans="1:55" x14ac:dyDescent="0.2">
      <c r="A570">
        <v>1817300521</v>
      </c>
      <c r="B570" t="s">
        <v>614</v>
      </c>
      <c r="C570" s="2">
        <v>9164</v>
      </c>
      <c r="D570" s="1">
        <v>1285</v>
      </c>
      <c r="E570">
        <v>0</v>
      </c>
      <c r="F570" s="1">
        <v>1285</v>
      </c>
      <c r="G570" s="1">
        <v>7879</v>
      </c>
      <c r="H570">
        <v>14.02</v>
      </c>
      <c r="I570" s="2">
        <v>55000</v>
      </c>
      <c r="J570" s="4">
        <f>COUNTIF(גיליון2!A:A,'2016'!A570)</f>
        <v>1</v>
      </c>
      <c r="K570" s="1">
        <v>1285</v>
      </c>
      <c r="L570">
        <v>0</v>
      </c>
      <c r="M570" s="1">
        <v>1285</v>
      </c>
      <c r="N570" s="1">
        <v>53715</v>
      </c>
      <c r="O570">
        <v>2.33</v>
      </c>
      <c r="P570">
        <v>0</v>
      </c>
      <c r="Q570">
        <v>0</v>
      </c>
      <c r="R570">
        <v>0</v>
      </c>
      <c r="S570">
        <v>0</v>
      </c>
      <c r="T570" s="1">
        <v>-1285</v>
      </c>
      <c r="U570">
        <v>0</v>
      </c>
      <c r="V570" s="1">
        <v>-1285</v>
      </c>
      <c r="W570">
        <v>350</v>
      </c>
      <c r="X570" t="s">
        <v>605</v>
      </c>
      <c r="Y570">
        <v>0</v>
      </c>
      <c r="Z570" t="str">
        <f>""</f>
        <v/>
      </c>
      <c r="AA570">
        <v>0</v>
      </c>
      <c r="AB570" t="str">
        <f>""</f>
        <v/>
      </c>
      <c r="AC570">
        <v>0</v>
      </c>
      <c r="AD570" t="str">
        <f>""</f>
        <v/>
      </c>
      <c r="AE570">
        <v>0</v>
      </c>
      <c r="AF570" t="str">
        <f>""</f>
        <v/>
      </c>
      <c r="AG570">
        <v>0</v>
      </c>
      <c r="AH570" t="str">
        <f>""</f>
        <v/>
      </c>
      <c r="AI570">
        <v>0</v>
      </c>
      <c r="AJ570" t="str">
        <f>""</f>
        <v/>
      </c>
      <c r="AK570">
        <v>0</v>
      </c>
      <c r="AL570" t="str">
        <f>""</f>
        <v/>
      </c>
      <c r="AM570">
        <v>0</v>
      </c>
      <c r="AN570" t="str">
        <f>""</f>
        <v/>
      </c>
      <c r="AO570">
        <v>0</v>
      </c>
      <c r="AP570" t="str">
        <f>""</f>
        <v/>
      </c>
      <c r="AQ570">
        <v>0</v>
      </c>
      <c r="AR570" t="str">
        <f>""</f>
        <v/>
      </c>
      <c r="AS570" t="s">
        <v>56</v>
      </c>
      <c r="AT570" t="s">
        <v>57</v>
      </c>
      <c r="AU570">
        <v>0</v>
      </c>
      <c r="AV570" t="str">
        <f>""</f>
        <v/>
      </c>
      <c r="AW570">
        <v>2016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</row>
    <row r="571" spans="1:55" x14ac:dyDescent="0.2">
      <c r="A571">
        <v>1817300540</v>
      </c>
      <c r="B571" t="s">
        <v>615</v>
      </c>
      <c r="C571">
        <v>166</v>
      </c>
      <c r="D571">
        <v>0</v>
      </c>
      <c r="E571">
        <v>0</v>
      </c>
      <c r="F571">
        <v>0</v>
      </c>
      <c r="G571">
        <v>166</v>
      </c>
      <c r="H571">
        <v>0</v>
      </c>
      <c r="I571" s="2">
        <v>1000</v>
      </c>
      <c r="J571" s="4">
        <f>COUNTIF(גיליון2!A:A,'2016'!A571)</f>
        <v>1</v>
      </c>
      <c r="K571">
        <v>0</v>
      </c>
      <c r="L571">
        <v>0</v>
      </c>
      <c r="M571">
        <v>0</v>
      </c>
      <c r="N571" s="1">
        <v>1000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350</v>
      </c>
      <c r="X571" t="s">
        <v>605</v>
      </c>
      <c r="Y571">
        <v>0</v>
      </c>
      <c r="Z571" t="str">
        <f>""</f>
        <v/>
      </c>
      <c r="AA571">
        <v>0</v>
      </c>
      <c r="AB571" t="str">
        <f>""</f>
        <v/>
      </c>
      <c r="AC571">
        <v>0</v>
      </c>
      <c r="AD571" t="str">
        <f>""</f>
        <v/>
      </c>
      <c r="AE571">
        <v>0</v>
      </c>
      <c r="AF571" t="str">
        <f>""</f>
        <v/>
      </c>
      <c r="AG571">
        <v>0</v>
      </c>
      <c r="AH571" t="str">
        <f>""</f>
        <v/>
      </c>
      <c r="AI571">
        <v>0</v>
      </c>
      <c r="AJ571" t="str">
        <f>""</f>
        <v/>
      </c>
      <c r="AK571">
        <v>0</v>
      </c>
      <c r="AL571" t="str">
        <f>""</f>
        <v/>
      </c>
      <c r="AM571">
        <v>0</v>
      </c>
      <c r="AN571" t="str">
        <f>""</f>
        <v/>
      </c>
      <c r="AO571">
        <v>0</v>
      </c>
      <c r="AP571" t="str">
        <f>""</f>
        <v/>
      </c>
      <c r="AQ571">
        <v>0</v>
      </c>
      <c r="AR571" t="str">
        <f>""</f>
        <v/>
      </c>
      <c r="AS571" t="s">
        <v>56</v>
      </c>
      <c r="AT571" t="s">
        <v>57</v>
      </c>
      <c r="AU571">
        <v>0</v>
      </c>
      <c r="AV571" t="str">
        <f>""</f>
        <v/>
      </c>
      <c r="AW571">
        <v>2016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</row>
    <row r="572" spans="1:55" x14ac:dyDescent="0.2">
      <c r="A572">
        <v>1817300740</v>
      </c>
      <c r="B572" t="s">
        <v>616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 s="4">
        <f>COUNTIF(גיליון2!A:A,'2016'!A572)</f>
        <v>1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350</v>
      </c>
      <c r="X572" t="s">
        <v>605</v>
      </c>
      <c r="Y572">
        <v>0</v>
      </c>
      <c r="Z572" t="str">
        <f>""</f>
        <v/>
      </c>
      <c r="AA572">
        <v>0</v>
      </c>
      <c r="AB572" t="str">
        <f>""</f>
        <v/>
      </c>
      <c r="AC572">
        <v>0</v>
      </c>
      <c r="AD572" t="str">
        <f>""</f>
        <v/>
      </c>
      <c r="AE572">
        <v>0</v>
      </c>
      <c r="AF572" t="str">
        <f>""</f>
        <v/>
      </c>
      <c r="AG572">
        <v>0</v>
      </c>
      <c r="AH572" t="str">
        <f>""</f>
        <v/>
      </c>
      <c r="AI572">
        <v>0</v>
      </c>
      <c r="AJ572" t="str">
        <f>""</f>
        <v/>
      </c>
      <c r="AK572">
        <v>0</v>
      </c>
      <c r="AL572" t="str">
        <f>""</f>
        <v/>
      </c>
      <c r="AM572">
        <v>0</v>
      </c>
      <c r="AN572" t="str">
        <f>""</f>
        <v/>
      </c>
      <c r="AO572">
        <v>0</v>
      </c>
      <c r="AP572" t="str">
        <f>""</f>
        <v/>
      </c>
      <c r="AQ572">
        <v>0</v>
      </c>
      <c r="AR572" t="str">
        <f>""</f>
        <v/>
      </c>
      <c r="AS572" t="s">
        <v>56</v>
      </c>
      <c r="AT572" t="s">
        <v>57</v>
      </c>
      <c r="AU572">
        <v>0</v>
      </c>
      <c r="AV572" t="str">
        <f>""</f>
        <v/>
      </c>
      <c r="AW572">
        <v>2016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</row>
    <row r="573" spans="1:55" x14ac:dyDescent="0.2">
      <c r="A573">
        <v>1817300780</v>
      </c>
      <c r="B573" t="s">
        <v>305</v>
      </c>
      <c r="C573" s="2">
        <v>1000</v>
      </c>
      <c r="D573">
        <v>0</v>
      </c>
      <c r="E573">
        <v>300</v>
      </c>
      <c r="F573">
        <v>300</v>
      </c>
      <c r="G573">
        <v>700</v>
      </c>
      <c r="H573">
        <v>30</v>
      </c>
      <c r="I573" s="2">
        <v>6000</v>
      </c>
      <c r="J573" s="4">
        <f>COUNTIF(גיליון2!A:A,'2016'!A573)</f>
        <v>1</v>
      </c>
      <c r="K573">
        <v>0</v>
      </c>
      <c r="L573">
        <v>300</v>
      </c>
      <c r="M573">
        <v>300</v>
      </c>
      <c r="N573" s="1">
        <v>5700</v>
      </c>
      <c r="O573">
        <v>5</v>
      </c>
      <c r="P573">
        <v>0</v>
      </c>
      <c r="Q573">
        <v>0</v>
      </c>
      <c r="R573">
        <v>0</v>
      </c>
      <c r="S573">
        <v>0</v>
      </c>
      <c r="T573">
        <v>-300</v>
      </c>
      <c r="U573">
        <v>0</v>
      </c>
      <c r="V573">
        <v>-300</v>
      </c>
      <c r="W573">
        <v>350</v>
      </c>
      <c r="X573" t="s">
        <v>605</v>
      </c>
      <c r="Y573">
        <v>0</v>
      </c>
      <c r="Z573" t="str">
        <f>""</f>
        <v/>
      </c>
      <c r="AA573">
        <v>0</v>
      </c>
      <c r="AB573" t="str">
        <f>""</f>
        <v/>
      </c>
      <c r="AC573">
        <v>0</v>
      </c>
      <c r="AD573" t="str">
        <f>""</f>
        <v/>
      </c>
      <c r="AE573">
        <v>0</v>
      </c>
      <c r="AF573" t="str">
        <f>""</f>
        <v/>
      </c>
      <c r="AG573">
        <v>0</v>
      </c>
      <c r="AH573" t="str">
        <f>""</f>
        <v/>
      </c>
      <c r="AI573">
        <v>0</v>
      </c>
      <c r="AJ573" t="str">
        <f>""</f>
        <v/>
      </c>
      <c r="AK573">
        <v>0</v>
      </c>
      <c r="AL573" t="str">
        <f>""</f>
        <v/>
      </c>
      <c r="AM573">
        <v>0</v>
      </c>
      <c r="AN573" t="str">
        <f>""</f>
        <v/>
      </c>
      <c r="AO573">
        <v>0</v>
      </c>
      <c r="AP573" t="str">
        <f>""</f>
        <v/>
      </c>
      <c r="AQ573">
        <v>0</v>
      </c>
      <c r="AR573" t="str">
        <f>""</f>
        <v/>
      </c>
      <c r="AS573" t="s">
        <v>56</v>
      </c>
      <c r="AT573" t="s">
        <v>57</v>
      </c>
      <c r="AU573">
        <v>0</v>
      </c>
      <c r="AV573" t="str">
        <f>""</f>
        <v/>
      </c>
      <c r="AW573">
        <v>2016</v>
      </c>
      <c r="AX573">
        <v>0</v>
      </c>
      <c r="AY573">
        <v>0</v>
      </c>
      <c r="AZ573">
        <v>300</v>
      </c>
      <c r="BA573">
        <v>0</v>
      </c>
      <c r="BB573">
        <v>0</v>
      </c>
      <c r="BC573">
        <v>0</v>
      </c>
    </row>
    <row r="574" spans="1:55" x14ac:dyDescent="0.2">
      <c r="A574">
        <v>1817500440</v>
      </c>
      <c r="B574" t="s">
        <v>188</v>
      </c>
      <c r="C574" s="2">
        <v>88298</v>
      </c>
      <c r="D574">
        <v>0</v>
      </c>
      <c r="E574">
        <v>0</v>
      </c>
      <c r="F574">
        <v>0</v>
      </c>
      <c r="G574" s="1">
        <v>88298</v>
      </c>
      <c r="H574">
        <v>0</v>
      </c>
      <c r="I574" s="2">
        <v>530000</v>
      </c>
      <c r="J574" s="4">
        <f>COUNTIF(גיליון2!A:A,'2016'!A574)</f>
        <v>1</v>
      </c>
      <c r="K574">
        <v>0</v>
      </c>
      <c r="L574">
        <v>0</v>
      </c>
      <c r="M574">
        <v>0</v>
      </c>
      <c r="N574" s="1">
        <v>530000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350</v>
      </c>
      <c r="X574" t="s">
        <v>605</v>
      </c>
      <c r="Y574">
        <v>0</v>
      </c>
      <c r="Z574" t="str">
        <f>""</f>
        <v/>
      </c>
      <c r="AA574">
        <v>0</v>
      </c>
      <c r="AB574" t="str">
        <f>""</f>
        <v/>
      </c>
      <c r="AC574">
        <v>0</v>
      </c>
      <c r="AD574" t="str">
        <f>""</f>
        <v/>
      </c>
      <c r="AE574">
        <v>0</v>
      </c>
      <c r="AF574" t="str">
        <f>""</f>
        <v/>
      </c>
      <c r="AG574">
        <v>0</v>
      </c>
      <c r="AH574" t="str">
        <f>""</f>
        <v/>
      </c>
      <c r="AI574">
        <v>0</v>
      </c>
      <c r="AJ574" t="str">
        <f>""</f>
        <v/>
      </c>
      <c r="AK574">
        <v>0</v>
      </c>
      <c r="AL574" t="str">
        <f>""</f>
        <v/>
      </c>
      <c r="AM574">
        <v>0</v>
      </c>
      <c r="AN574" t="str">
        <f>""</f>
        <v/>
      </c>
      <c r="AO574">
        <v>0</v>
      </c>
      <c r="AP574" t="str">
        <f>""</f>
        <v/>
      </c>
      <c r="AQ574">
        <v>0</v>
      </c>
      <c r="AR574" t="str">
        <f>""</f>
        <v/>
      </c>
      <c r="AS574" t="s">
        <v>56</v>
      </c>
      <c r="AT574" t="s">
        <v>57</v>
      </c>
      <c r="AU574">
        <v>0</v>
      </c>
      <c r="AV574" t="str">
        <f>""</f>
        <v/>
      </c>
      <c r="AW574">
        <v>2016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</row>
    <row r="575" spans="1:55" x14ac:dyDescent="0.2">
      <c r="A575">
        <v>1817700110</v>
      </c>
      <c r="B575" t="s">
        <v>617</v>
      </c>
      <c r="C575" s="2">
        <v>133614</v>
      </c>
      <c r="D575" s="1">
        <v>58827.75</v>
      </c>
      <c r="E575">
        <v>0</v>
      </c>
      <c r="F575" s="1">
        <v>58827.75</v>
      </c>
      <c r="G575" s="1">
        <v>74786.25</v>
      </c>
      <c r="H575">
        <v>44.02</v>
      </c>
      <c r="I575" s="2">
        <v>802000</v>
      </c>
      <c r="J575" s="4">
        <f>COUNTIF(גיליון2!A:A,'2016'!A575)</f>
        <v>1</v>
      </c>
      <c r="K575" s="1">
        <v>58827.75</v>
      </c>
      <c r="L575">
        <v>0</v>
      </c>
      <c r="M575" s="1">
        <v>58827.75</v>
      </c>
      <c r="N575" s="1">
        <v>743172.25</v>
      </c>
      <c r="O575">
        <v>7.33</v>
      </c>
      <c r="P575">
        <v>0</v>
      </c>
      <c r="Q575">
        <v>0</v>
      </c>
      <c r="R575">
        <v>0</v>
      </c>
      <c r="S575">
        <v>0</v>
      </c>
      <c r="T575" s="1">
        <v>-58827.75</v>
      </c>
      <c r="U575">
        <v>0</v>
      </c>
      <c r="V575" s="1">
        <v>-58827.75</v>
      </c>
      <c r="W575">
        <v>350</v>
      </c>
      <c r="X575" t="s">
        <v>605</v>
      </c>
      <c r="Y575">
        <v>0</v>
      </c>
      <c r="Z575" t="str">
        <f>""</f>
        <v/>
      </c>
      <c r="AA575">
        <v>0</v>
      </c>
      <c r="AB575" t="str">
        <f>""</f>
        <v/>
      </c>
      <c r="AC575">
        <v>0</v>
      </c>
      <c r="AD575" t="str">
        <f>""</f>
        <v/>
      </c>
      <c r="AE575">
        <v>0</v>
      </c>
      <c r="AF575" t="str">
        <f>""</f>
        <v/>
      </c>
      <c r="AG575">
        <v>0</v>
      </c>
      <c r="AH575" t="str">
        <f>""</f>
        <v/>
      </c>
      <c r="AI575">
        <v>0</v>
      </c>
      <c r="AJ575" t="str">
        <f>""</f>
        <v/>
      </c>
      <c r="AK575">
        <v>0</v>
      </c>
      <c r="AL575" t="str">
        <f>""</f>
        <v/>
      </c>
      <c r="AM575">
        <v>0</v>
      </c>
      <c r="AN575" t="str">
        <f>""</f>
        <v/>
      </c>
      <c r="AO575">
        <v>0</v>
      </c>
      <c r="AP575" t="str">
        <f>""</f>
        <v/>
      </c>
      <c r="AQ575">
        <v>0</v>
      </c>
      <c r="AR575" t="str">
        <f>""</f>
        <v/>
      </c>
      <c r="AS575" t="s">
        <v>56</v>
      </c>
      <c r="AT575" t="s">
        <v>57</v>
      </c>
      <c r="AU575">
        <v>0</v>
      </c>
      <c r="AV575" t="str">
        <f>""</f>
        <v/>
      </c>
      <c r="AW575">
        <v>2016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</row>
    <row r="576" spans="1:55" x14ac:dyDescent="0.2">
      <c r="A576">
        <v>1817800750</v>
      </c>
      <c r="B576" t="s">
        <v>618</v>
      </c>
      <c r="C576" s="2">
        <v>466480</v>
      </c>
      <c r="D576">
        <v>0</v>
      </c>
      <c r="E576" s="1">
        <v>26601.119999999999</v>
      </c>
      <c r="F576" s="1">
        <v>26601.119999999999</v>
      </c>
      <c r="G576" s="1">
        <v>439878.88</v>
      </c>
      <c r="H576">
        <v>5.7</v>
      </c>
      <c r="I576" s="2">
        <v>2800000</v>
      </c>
      <c r="J576" s="4">
        <f>COUNTIF(גיליון2!A:A,'2016'!A576)</f>
        <v>1</v>
      </c>
      <c r="K576">
        <v>0</v>
      </c>
      <c r="L576" s="1">
        <v>26601.119999999999</v>
      </c>
      <c r="M576" s="1">
        <v>26601.119999999999</v>
      </c>
      <c r="N576" s="1">
        <v>2773398.88</v>
      </c>
      <c r="O576">
        <v>0.95</v>
      </c>
      <c r="P576">
        <v>0</v>
      </c>
      <c r="Q576">
        <v>0</v>
      </c>
      <c r="R576">
        <v>0</v>
      </c>
      <c r="S576">
        <v>0</v>
      </c>
      <c r="T576" s="1">
        <v>-26601.119999999999</v>
      </c>
      <c r="U576">
        <v>0</v>
      </c>
      <c r="V576" s="1">
        <v>-26601.119999999999</v>
      </c>
      <c r="W576">
        <v>350</v>
      </c>
      <c r="X576" t="s">
        <v>605</v>
      </c>
      <c r="Y576">
        <v>0</v>
      </c>
      <c r="Z576" t="str">
        <f>""</f>
        <v/>
      </c>
      <c r="AA576">
        <v>0</v>
      </c>
      <c r="AB576" t="str">
        <f>""</f>
        <v/>
      </c>
      <c r="AC576">
        <v>0</v>
      </c>
      <c r="AD576" t="str">
        <f>""</f>
        <v/>
      </c>
      <c r="AE576">
        <v>0</v>
      </c>
      <c r="AF576" t="str">
        <f>""</f>
        <v/>
      </c>
      <c r="AG576">
        <v>0</v>
      </c>
      <c r="AH576" t="str">
        <f>""</f>
        <v/>
      </c>
      <c r="AI576">
        <v>0</v>
      </c>
      <c r="AJ576" t="str">
        <f>""</f>
        <v/>
      </c>
      <c r="AK576">
        <v>0</v>
      </c>
      <c r="AL576" t="str">
        <f>""</f>
        <v/>
      </c>
      <c r="AM576">
        <v>0</v>
      </c>
      <c r="AN576" t="str">
        <f>""</f>
        <v/>
      </c>
      <c r="AO576">
        <v>0</v>
      </c>
      <c r="AP576" t="str">
        <f>""</f>
        <v/>
      </c>
      <c r="AQ576">
        <v>0</v>
      </c>
      <c r="AR576" t="str">
        <f>""</f>
        <v/>
      </c>
      <c r="AS576" t="s">
        <v>56</v>
      </c>
      <c r="AT576" t="s">
        <v>57</v>
      </c>
      <c r="AU576">
        <v>0</v>
      </c>
      <c r="AV576" t="str">
        <f>""</f>
        <v/>
      </c>
      <c r="AW576">
        <v>2016</v>
      </c>
      <c r="AX576">
        <v>0</v>
      </c>
      <c r="AY576">
        <v>0</v>
      </c>
      <c r="AZ576">
        <v>26601</v>
      </c>
      <c r="BA576">
        <v>0</v>
      </c>
      <c r="BB576">
        <v>0</v>
      </c>
      <c r="BC576">
        <v>0</v>
      </c>
    </row>
    <row r="577" spans="1:55" x14ac:dyDescent="0.2">
      <c r="A577">
        <v>1817801110</v>
      </c>
      <c r="B577" t="s">
        <v>619</v>
      </c>
      <c r="C577" s="2">
        <v>86132</v>
      </c>
      <c r="D577">
        <v>0</v>
      </c>
      <c r="E577">
        <v>0</v>
      </c>
      <c r="F577">
        <v>0</v>
      </c>
      <c r="G577" s="1">
        <v>86132</v>
      </c>
      <c r="H577">
        <v>0</v>
      </c>
      <c r="I577" s="2">
        <v>517000</v>
      </c>
      <c r="J577" s="4">
        <f>COUNTIF(גיליון2!A:A,'2016'!A577)</f>
        <v>1</v>
      </c>
      <c r="K577">
        <v>0</v>
      </c>
      <c r="L577">
        <v>0</v>
      </c>
      <c r="M577">
        <v>0</v>
      </c>
      <c r="N577" s="1">
        <v>517000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 t="str">
        <f>""</f>
        <v/>
      </c>
      <c r="Y577">
        <v>0</v>
      </c>
      <c r="Z577" t="str">
        <f>""</f>
        <v/>
      </c>
      <c r="AA577">
        <v>0</v>
      </c>
      <c r="AB577" t="str">
        <f>""</f>
        <v/>
      </c>
      <c r="AC577">
        <v>0</v>
      </c>
      <c r="AD577" t="str">
        <f>""</f>
        <v/>
      </c>
      <c r="AE577">
        <v>0</v>
      </c>
      <c r="AF577" t="str">
        <f>""</f>
        <v/>
      </c>
      <c r="AG577">
        <v>0</v>
      </c>
      <c r="AH577" t="str">
        <f>""</f>
        <v/>
      </c>
      <c r="AI577">
        <v>0</v>
      </c>
      <c r="AJ577" t="str">
        <f>""</f>
        <v/>
      </c>
      <c r="AK577">
        <v>0</v>
      </c>
      <c r="AL577" t="str">
        <f>""</f>
        <v/>
      </c>
      <c r="AM577">
        <v>0</v>
      </c>
      <c r="AN577" t="str">
        <f>""</f>
        <v/>
      </c>
      <c r="AO577">
        <v>0</v>
      </c>
      <c r="AP577" t="str">
        <f>""</f>
        <v/>
      </c>
      <c r="AQ577">
        <v>0</v>
      </c>
      <c r="AR577" t="str">
        <f>""</f>
        <v/>
      </c>
      <c r="AS577" t="s">
        <v>56</v>
      </c>
      <c r="AT577" t="s">
        <v>57</v>
      </c>
      <c r="AU577">
        <v>0</v>
      </c>
      <c r="AV577" t="str">
        <f>""</f>
        <v/>
      </c>
      <c r="AW577">
        <v>2016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</row>
    <row r="578" spans="1:55" x14ac:dyDescent="0.2">
      <c r="A578">
        <v>1817900110</v>
      </c>
      <c r="B578" t="s">
        <v>620</v>
      </c>
      <c r="C578" s="2">
        <v>10330</v>
      </c>
      <c r="D578" s="1">
        <v>2083.27</v>
      </c>
      <c r="E578">
        <v>0</v>
      </c>
      <c r="F578" s="1">
        <v>2083.27</v>
      </c>
      <c r="G578" s="1">
        <v>8246.73</v>
      </c>
      <c r="H578">
        <v>20.16</v>
      </c>
      <c r="I578" s="2">
        <v>62000</v>
      </c>
      <c r="J578" s="4">
        <f>COUNTIF(גיליון2!A:A,'2016'!A578)</f>
        <v>1</v>
      </c>
      <c r="K578" s="1">
        <v>2083.27</v>
      </c>
      <c r="L578">
        <v>0</v>
      </c>
      <c r="M578" s="1">
        <v>2083.27</v>
      </c>
      <c r="N578" s="1">
        <v>59916.73</v>
      </c>
      <c r="O578">
        <v>3.36</v>
      </c>
      <c r="P578">
        <v>0</v>
      </c>
      <c r="Q578">
        <v>0</v>
      </c>
      <c r="R578">
        <v>0</v>
      </c>
      <c r="S578">
        <v>0</v>
      </c>
      <c r="T578" s="1">
        <v>-2083.27</v>
      </c>
      <c r="U578">
        <v>0</v>
      </c>
      <c r="V578" s="1">
        <v>-2083.27</v>
      </c>
      <c r="W578">
        <v>0</v>
      </c>
      <c r="X578" t="str">
        <f>""</f>
        <v/>
      </c>
      <c r="Y578">
        <v>0</v>
      </c>
      <c r="Z578" t="str">
        <f>""</f>
        <v/>
      </c>
      <c r="AA578">
        <v>0</v>
      </c>
      <c r="AB578" t="str">
        <f>""</f>
        <v/>
      </c>
      <c r="AC578">
        <v>0</v>
      </c>
      <c r="AD578" t="str">
        <f>""</f>
        <v/>
      </c>
      <c r="AE578">
        <v>0</v>
      </c>
      <c r="AF578" t="str">
        <f>""</f>
        <v/>
      </c>
      <c r="AG578">
        <v>0</v>
      </c>
      <c r="AH578" t="str">
        <f>""</f>
        <v/>
      </c>
      <c r="AI578">
        <v>0</v>
      </c>
      <c r="AJ578" t="str">
        <f>""</f>
        <v/>
      </c>
      <c r="AK578">
        <v>0</v>
      </c>
      <c r="AL578" t="str">
        <f>""</f>
        <v/>
      </c>
      <c r="AM578">
        <v>0</v>
      </c>
      <c r="AN578" t="str">
        <f>""</f>
        <v/>
      </c>
      <c r="AO578">
        <v>0</v>
      </c>
      <c r="AP578" t="str">
        <f>""</f>
        <v/>
      </c>
      <c r="AQ578">
        <v>0</v>
      </c>
      <c r="AR578" t="str">
        <f>""</f>
        <v/>
      </c>
      <c r="AS578" t="s">
        <v>56</v>
      </c>
      <c r="AT578" t="s">
        <v>57</v>
      </c>
      <c r="AU578">
        <v>0</v>
      </c>
      <c r="AV578" t="str">
        <f>""</f>
        <v/>
      </c>
      <c r="AW578">
        <v>2016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</row>
    <row r="579" spans="1:55" x14ac:dyDescent="0.2">
      <c r="A579">
        <v>1817900410</v>
      </c>
      <c r="B579" t="s">
        <v>621</v>
      </c>
      <c r="C579" s="2">
        <v>3666</v>
      </c>
      <c r="D579">
        <v>0</v>
      </c>
      <c r="E579">
        <v>0</v>
      </c>
      <c r="F579">
        <v>0</v>
      </c>
      <c r="G579" s="1">
        <v>3666</v>
      </c>
      <c r="H579">
        <v>0</v>
      </c>
      <c r="I579" s="2">
        <v>22000</v>
      </c>
      <c r="J579" s="4">
        <f>COUNTIF(גיליון2!A:A,'2016'!A579)</f>
        <v>1</v>
      </c>
      <c r="K579">
        <v>0</v>
      </c>
      <c r="L579">
        <v>0</v>
      </c>
      <c r="M579">
        <v>0</v>
      </c>
      <c r="N579" s="1">
        <v>22000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350</v>
      </c>
      <c r="X579" t="s">
        <v>605</v>
      </c>
      <c r="Y579">
        <v>0</v>
      </c>
      <c r="Z579" t="str">
        <f>""</f>
        <v/>
      </c>
      <c r="AA579">
        <v>0</v>
      </c>
      <c r="AB579" t="str">
        <f>""</f>
        <v/>
      </c>
      <c r="AC579">
        <v>0</v>
      </c>
      <c r="AD579" t="str">
        <f>""</f>
        <v/>
      </c>
      <c r="AE579">
        <v>0</v>
      </c>
      <c r="AF579" t="str">
        <f>""</f>
        <v/>
      </c>
      <c r="AG579">
        <v>0</v>
      </c>
      <c r="AH579" t="str">
        <f>""</f>
        <v/>
      </c>
      <c r="AI579">
        <v>0</v>
      </c>
      <c r="AJ579" t="str">
        <f>""</f>
        <v/>
      </c>
      <c r="AK579">
        <v>0</v>
      </c>
      <c r="AL579" t="str">
        <f>""</f>
        <v/>
      </c>
      <c r="AM579">
        <v>0</v>
      </c>
      <c r="AN579" t="str">
        <f>""</f>
        <v/>
      </c>
      <c r="AO579">
        <v>0</v>
      </c>
      <c r="AP579" t="str">
        <f>""</f>
        <v/>
      </c>
      <c r="AQ579">
        <v>0</v>
      </c>
      <c r="AR579" t="str">
        <f>""</f>
        <v/>
      </c>
      <c r="AS579" t="s">
        <v>56</v>
      </c>
      <c r="AT579" t="s">
        <v>57</v>
      </c>
      <c r="AU579">
        <v>0</v>
      </c>
      <c r="AV579" t="str">
        <f>""</f>
        <v/>
      </c>
      <c r="AW579">
        <v>2016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</row>
    <row r="580" spans="1:55" x14ac:dyDescent="0.2">
      <c r="A580">
        <v>1817900560</v>
      </c>
      <c r="B580" t="s">
        <v>622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 s="4">
        <f>COUNTIF(גיליון2!A:A,'2016'!A580)</f>
        <v>1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350</v>
      </c>
      <c r="X580" t="s">
        <v>605</v>
      </c>
      <c r="Y580">
        <v>0</v>
      </c>
      <c r="Z580" t="str">
        <f>""</f>
        <v/>
      </c>
      <c r="AA580">
        <v>0</v>
      </c>
      <c r="AB580" t="str">
        <f>""</f>
        <v/>
      </c>
      <c r="AC580">
        <v>0</v>
      </c>
      <c r="AD580" t="str">
        <f>""</f>
        <v/>
      </c>
      <c r="AE580">
        <v>0</v>
      </c>
      <c r="AF580" t="str">
        <f>""</f>
        <v/>
      </c>
      <c r="AG580">
        <v>0</v>
      </c>
      <c r="AH580" t="str">
        <f>""</f>
        <v/>
      </c>
      <c r="AI580">
        <v>0</v>
      </c>
      <c r="AJ580" t="str">
        <f>""</f>
        <v/>
      </c>
      <c r="AK580">
        <v>0</v>
      </c>
      <c r="AL580" t="str">
        <f>""</f>
        <v/>
      </c>
      <c r="AM580">
        <v>0</v>
      </c>
      <c r="AN580" t="str">
        <f>""</f>
        <v/>
      </c>
      <c r="AO580">
        <v>0</v>
      </c>
      <c r="AP580" t="str">
        <f>""</f>
        <v/>
      </c>
      <c r="AQ580">
        <v>0</v>
      </c>
      <c r="AR580" t="str">
        <f>""</f>
        <v/>
      </c>
      <c r="AS580" t="s">
        <v>56</v>
      </c>
      <c r="AT580" t="s">
        <v>57</v>
      </c>
      <c r="AU580">
        <v>0</v>
      </c>
      <c r="AV580" t="str">
        <f>""</f>
        <v/>
      </c>
      <c r="AW580">
        <v>2016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</row>
    <row r="581" spans="1:55" x14ac:dyDescent="0.2">
      <c r="A581">
        <v>1817900780</v>
      </c>
      <c r="B581" t="s">
        <v>623</v>
      </c>
      <c r="C581" s="2">
        <v>1332</v>
      </c>
      <c r="D581">
        <v>0</v>
      </c>
      <c r="E581">
        <v>0</v>
      </c>
      <c r="F581">
        <v>0</v>
      </c>
      <c r="G581" s="1">
        <v>1332</v>
      </c>
      <c r="H581">
        <v>0</v>
      </c>
      <c r="I581" s="2">
        <v>8000</v>
      </c>
      <c r="J581" s="4">
        <f>COUNTIF(גיליון2!A:A,'2016'!A581)</f>
        <v>1</v>
      </c>
      <c r="K581">
        <v>0</v>
      </c>
      <c r="L581">
        <v>0</v>
      </c>
      <c r="M581">
        <v>0</v>
      </c>
      <c r="N581" s="1">
        <v>8000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 t="str">
        <f>""</f>
        <v/>
      </c>
      <c r="Y581">
        <v>0</v>
      </c>
      <c r="Z581" t="str">
        <f>""</f>
        <v/>
      </c>
      <c r="AA581">
        <v>0</v>
      </c>
      <c r="AB581" t="str">
        <f>""</f>
        <v/>
      </c>
      <c r="AC581">
        <v>0</v>
      </c>
      <c r="AD581" t="str">
        <f>""</f>
        <v/>
      </c>
      <c r="AE581">
        <v>0</v>
      </c>
      <c r="AF581" t="str">
        <f>""</f>
        <v/>
      </c>
      <c r="AG581">
        <v>0</v>
      </c>
      <c r="AH581" t="str">
        <f>""</f>
        <v/>
      </c>
      <c r="AI581">
        <v>0</v>
      </c>
      <c r="AJ581" t="str">
        <f>""</f>
        <v/>
      </c>
      <c r="AK581">
        <v>0</v>
      </c>
      <c r="AL581" t="str">
        <f>""</f>
        <v/>
      </c>
      <c r="AM581">
        <v>0</v>
      </c>
      <c r="AN581" t="str">
        <f>""</f>
        <v/>
      </c>
      <c r="AO581">
        <v>0</v>
      </c>
      <c r="AP581" t="str">
        <f>""</f>
        <v/>
      </c>
      <c r="AQ581">
        <v>0</v>
      </c>
      <c r="AR581" t="str">
        <f>""</f>
        <v/>
      </c>
      <c r="AS581" t="s">
        <v>56</v>
      </c>
      <c r="AT581" t="s">
        <v>57</v>
      </c>
      <c r="AU581">
        <v>0</v>
      </c>
      <c r="AV581" t="str">
        <f>""</f>
        <v/>
      </c>
      <c r="AW581">
        <v>2016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</row>
    <row r="582" spans="1:55" x14ac:dyDescent="0.2">
      <c r="A582">
        <v>1817900820</v>
      </c>
      <c r="B582" t="s">
        <v>624</v>
      </c>
      <c r="C582" s="2">
        <v>9830</v>
      </c>
      <c r="D582">
        <v>0</v>
      </c>
      <c r="E582">
        <v>0</v>
      </c>
      <c r="F582">
        <v>0</v>
      </c>
      <c r="G582" s="1">
        <v>9830</v>
      </c>
      <c r="H582">
        <v>0</v>
      </c>
      <c r="I582" s="2">
        <v>59000</v>
      </c>
      <c r="J582" s="4">
        <f>COUNTIF(גיליון2!A:A,'2016'!A582)</f>
        <v>1</v>
      </c>
      <c r="K582">
        <v>0</v>
      </c>
      <c r="L582">
        <v>0</v>
      </c>
      <c r="M582">
        <v>0</v>
      </c>
      <c r="N582" s="1">
        <v>59000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350</v>
      </c>
      <c r="X582" t="s">
        <v>605</v>
      </c>
      <c r="Y582">
        <v>0</v>
      </c>
      <c r="Z582" t="str">
        <f>""</f>
        <v/>
      </c>
      <c r="AA582">
        <v>0</v>
      </c>
      <c r="AB582" t="str">
        <f>""</f>
        <v/>
      </c>
      <c r="AC582">
        <v>0</v>
      </c>
      <c r="AD582" t="str">
        <f>""</f>
        <v/>
      </c>
      <c r="AE582">
        <v>0</v>
      </c>
      <c r="AF582" t="str">
        <f>""</f>
        <v/>
      </c>
      <c r="AG582">
        <v>0</v>
      </c>
      <c r="AH582" t="str">
        <f>""</f>
        <v/>
      </c>
      <c r="AI582">
        <v>0</v>
      </c>
      <c r="AJ582" t="str">
        <f>""</f>
        <v/>
      </c>
      <c r="AK582">
        <v>0</v>
      </c>
      <c r="AL582" t="str">
        <f>""</f>
        <v/>
      </c>
      <c r="AM582">
        <v>0</v>
      </c>
      <c r="AN582" t="str">
        <f>""</f>
        <v/>
      </c>
      <c r="AO582">
        <v>0</v>
      </c>
      <c r="AP582" t="str">
        <f>""</f>
        <v/>
      </c>
      <c r="AQ582">
        <v>0</v>
      </c>
      <c r="AR582" t="str">
        <f>""</f>
        <v/>
      </c>
      <c r="AS582" t="s">
        <v>56</v>
      </c>
      <c r="AT582" t="s">
        <v>57</v>
      </c>
      <c r="AU582">
        <v>0</v>
      </c>
      <c r="AV582" t="str">
        <f>""</f>
        <v/>
      </c>
      <c r="AW582">
        <v>2016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</row>
    <row r="583" spans="1:55" x14ac:dyDescent="0.2">
      <c r="A583">
        <v>1817910780</v>
      </c>
      <c r="B583" t="s">
        <v>625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 s="4">
        <f>COUNTIF(גיליון2!A:A,'2016'!A583)</f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 t="str">
        <f>""</f>
        <v/>
      </c>
      <c r="Y583">
        <v>0</v>
      </c>
      <c r="Z583" t="str">
        <f>""</f>
        <v/>
      </c>
      <c r="AA583">
        <v>0</v>
      </c>
      <c r="AB583" t="str">
        <f>""</f>
        <v/>
      </c>
      <c r="AC583">
        <v>0</v>
      </c>
      <c r="AD583" t="str">
        <f>""</f>
        <v/>
      </c>
      <c r="AE583">
        <v>0</v>
      </c>
      <c r="AF583" t="str">
        <f>""</f>
        <v/>
      </c>
      <c r="AG583">
        <v>0</v>
      </c>
      <c r="AH583" t="str">
        <f>""</f>
        <v/>
      </c>
      <c r="AI583">
        <v>0</v>
      </c>
      <c r="AJ583" t="str">
        <f>""</f>
        <v/>
      </c>
      <c r="AK583">
        <v>0</v>
      </c>
      <c r="AL583" t="str">
        <f>""</f>
        <v/>
      </c>
      <c r="AM583">
        <v>0</v>
      </c>
      <c r="AN583" t="str">
        <f>""</f>
        <v/>
      </c>
      <c r="AO583">
        <v>0</v>
      </c>
      <c r="AP583" t="str">
        <f>""</f>
        <v/>
      </c>
      <c r="AQ583">
        <v>0</v>
      </c>
      <c r="AR583" t="str">
        <f>""</f>
        <v/>
      </c>
      <c r="AS583" t="s">
        <v>56</v>
      </c>
      <c r="AT583" t="s">
        <v>57</v>
      </c>
      <c r="AU583">
        <v>0</v>
      </c>
      <c r="AV583" t="str">
        <f>""</f>
        <v/>
      </c>
      <c r="AW583">
        <v>2016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</row>
    <row r="584" spans="1:55" x14ac:dyDescent="0.2">
      <c r="A584">
        <v>1817911780</v>
      </c>
      <c r="B584" t="s">
        <v>626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 s="4">
        <f>COUNTIF(גיליון2!A:A,'2016'!A584)</f>
        <v>1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 t="str">
        <f>""</f>
        <v/>
      </c>
      <c r="Y584">
        <v>0</v>
      </c>
      <c r="Z584" t="str">
        <f>""</f>
        <v/>
      </c>
      <c r="AA584">
        <v>0</v>
      </c>
      <c r="AB584" t="str">
        <f>""</f>
        <v/>
      </c>
      <c r="AC584">
        <v>0</v>
      </c>
      <c r="AD584" t="str">
        <f>""</f>
        <v/>
      </c>
      <c r="AE584">
        <v>0</v>
      </c>
      <c r="AF584" t="str">
        <f>""</f>
        <v/>
      </c>
      <c r="AG584">
        <v>0</v>
      </c>
      <c r="AH584" t="str">
        <f>""</f>
        <v/>
      </c>
      <c r="AI584">
        <v>0</v>
      </c>
      <c r="AJ584" t="str">
        <f>""</f>
        <v/>
      </c>
      <c r="AK584">
        <v>0</v>
      </c>
      <c r="AL584" t="str">
        <f>""</f>
        <v/>
      </c>
      <c r="AM584">
        <v>0</v>
      </c>
      <c r="AN584" t="str">
        <f>""</f>
        <v/>
      </c>
      <c r="AO584">
        <v>0</v>
      </c>
      <c r="AP584" t="str">
        <f>""</f>
        <v/>
      </c>
      <c r="AQ584">
        <v>0</v>
      </c>
      <c r="AR584" t="str">
        <f>""</f>
        <v/>
      </c>
      <c r="AS584" t="s">
        <v>56</v>
      </c>
      <c r="AT584" t="s">
        <v>57</v>
      </c>
      <c r="AU584">
        <v>0</v>
      </c>
      <c r="AV584" t="str">
        <f>""</f>
        <v/>
      </c>
      <c r="AW584">
        <v>2016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</row>
    <row r="585" spans="1:55" x14ac:dyDescent="0.2">
      <c r="A585">
        <v>1817912780</v>
      </c>
      <c r="B585" t="s">
        <v>627</v>
      </c>
      <c r="C585" s="2">
        <v>9996</v>
      </c>
      <c r="D585">
        <v>0</v>
      </c>
      <c r="E585">
        <v>0</v>
      </c>
      <c r="F585">
        <v>0</v>
      </c>
      <c r="G585" s="1">
        <v>9996</v>
      </c>
      <c r="H585">
        <v>0</v>
      </c>
      <c r="I585" s="2">
        <v>60000</v>
      </c>
      <c r="J585" s="4">
        <f>COUNTIF(גיליון2!A:A,'2016'!A585)</f>
        <v>1</v>
      </c>
      <c r="K585">
        <v>0</v>
      </c>
      <c r="L585">
        <v>0</v>
      </c>
      <c r="M585">
        <v>0</v>
      </c>
      <c r="N585" s="1">
        <v>60000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 t="str">
        <f>""</f>
        <v/>
      </c>
      <c r="Y585">
        <v>0</v>
      </c>
      <c r="Z585" t="str">
        <f>""</f>
        <v/>
      </c>
      <c r="AA585">
        <v>0</v>
      </c>
      <c r="AB585" t="str">
        <f>""</f>
        <v/>
      </c>
      <c r="AC585">
        <v>0</v>
      </c>
      <c r="AD585" t="str">
        <f>""</f>
        <v/>
      </c>
      <c r="AE585">
        <v>0</v>
      </c>
      <c r="AF585" t="str">
        <f>""</f>
        <v/>
      </c>
      <c r="AG585">
        <v>0</v>
      </c>
      <c r="AH585" t="str">
        <f>""</f>
        <v/>
      </c>
      <c r="AI585">
        <v>0</v>
      </c>
      <c r="AJ585" t="str">
        <f>""</f>
        <v/>
      </c>
      <c r="AK585">
        <v>0</v>
      </c>
      <c r="AL585" t="str">
        <f>""</f>
        <v/>
      </c>
      <c r="AM585">
        <v>0</v>
      </c>
      <c r="AN585" t="str">
        <f>""</f>
        <v/>
      </c>
      <c r="AO585">
        <v>0</v>
      </c>
      <c r="AP585" t="str">
        <f>""</f>
        <v/>
      </c>
      <c r="AQ585">
        <v>0</v>
      </c>
      <c r="AR585" t="str">
        <f>""</f>
        <v/>
      </c>
      <c r="AS585" t="s">
        <v>56</v>
      </c>
      <c r="AT585" t="s">
        <v>57</v>
      </c>
      <c r="AU585">
        <v>0</v>
      </c>
      <c r="AV585" t="str">
        <f>""</f>
        <v/>
      </c>
      <c r="AW585">
        <v>2016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</row>
    <row r="586" spans="1:55" x14ac:dyDescent="0.2">
      <c r="A586">
        <v>1817925820</v>
      </c>
      <c r="B586" t="s">
        <v>628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 s="4">
        <f>COUNTIF(גיליון2!A:A,'2016'!A586)</f>
        <v>1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 t="str">
        <f>""</f>
        <v/>
      </c>
      <c r="Y586">
        <v>0</v>
      </c>
      <c r="Z586" t="str">
        <f>""</f>
        <v/>
      </c>
      <c r="AA586">
        <v>0</v>
      </c>
      <c r="AB586" t="str">
        <f>""</f>
        <v/>
      </c>
      <c r="AC586">
        <v>0</v>
      </c>
      <c r="AD586" t="str">
        <f>""</f>
        <v/>
      </c>
      <c r="AE586">
        <v>0</v>
      </c>
      <c r="AF586" t="str">
        <f>""</f>
        <v/>
      </c>
      <c r="AG586">
        <v>0</v>
      </c>
      <c r="AH586" t="str">
        <f>""</f>
        <v/>
      </c>
      <c r="AI586">
        <v>0</v>
      </c>
      <c r="AJ586" t="str">
        <f>""</f>
        <v/>
      </c>
      <c r="AK586">
        <v>0</v>
      </c>
      <c r="AL586" t="str">
        <f>""</f>
        <v/>
      </c>
      <c r="AM586">
        <v>0</v>
      </c>
      <c r="AN586" t="str">
        <f>""</f>
        <v/>
      </c>
      <c r="AO586">
        <v>0</v>
      </c>
      <c r="AP586" t="str">
        <f>""</f>
        <v/>
      </c>
      <c r="AQ586">
        <v>0</v>
      </c>
      <c r="AR586" t="str">
        <f>""</f>
        <v/>
      </c>
      <c r="AS586" t="s">
        <v>56</v>
      </c>
      <c r="AT586" t="s">
        <v>57</v>
      </c>
      <c r="AU586">
        <v>0</v>
      </c>
      <c r="AV586" t="str">
        <f>""</f>
        <v/>
      </c>
      <c r="AW586">
        <v>2016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</row>
    <row r="587" spans="1:55" x14ac:dyDescent="0.2">
      <c r="A587">
        <v>1817999820</v>
      </c>
      <c r="B587" t="s">
        <v>629</v>
      </c>
      <c r="C587" s="2">
        <v>33320</v>
      </c>
      <c r="D587">
        <v>0</v>
      </c>
      <c r="E587">
        <v>0</v>
      </c>
      <c r="F587">
        <v>0</v>
      </c>
      <c r="G587" s="1">
        <v>33320</v>
      </c>
      <c r="H587">
        <v>0</v>
      </c>
      <c r="I587" s="2">
        <v>200000</v>
      </c>
      <c r="J587" s="4">
        <f>COUNTIF(גיליון2!A:A,'2016'!A587)</f>
        <v>1</v>
      </c>
      <c r="K587">
        <v>0</v>
      </c>
      <c r="L587">
        <v>0</v>
      </c>
      <c r="M587">
        <v>0</v>
      </c>
      <c r="N587" s="1">
        <v>200000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 t="str">
        <f>""</f>
        <v/>
      </c>
      <c r="Y587">
        <v>0</v>
      </c>
      <c r="Z587" t="str">
        <f>""</f>
        <v/>
      </c>
      <c r="AA587">
        <v>0</v>
      </c>
      <c r="AB587" t="str">
        <f>""</f>
        <v/>
      </c>
      <c r="AC587">
        <v>0</v>
      </c>
      <c r="AD587" t="str">
        <f>""</f>
        <v/>
      </c>
      <c r="AE587">
        <v>0</v>
      </c>
      <c r="AF587" t="str">
        <f>""</f>
        <v/>
      </c>
      <c r="AG587">
        <v>0</v>
      </c>
      <c r="AH587" t="str">
        <f>""</f>
        <v/>
      </c>
      <c r="AI587">
        <v>0</v>
      </c>
      <c r="AJ587" t="str">
        <f>""</f>
        <v/>
      </c>
      <c r="AK587">
        <v>0</v>
      </c>
      <c r="AL587" t="str">
        <f>""</f>
        <v/>
      </c>
      <c r="AM587">
        <v>0</v>
      </c>
      <c r="AN587" t="str">
        <f>""</f>
        <v/>
      </c>
      <c r="AO587">
        <v>0</v>
      </c>
      <c r="AP587" t="str">
        <f>""</f>
        <v/>
      </c>
      <c r="AQ587">
        <v>0</v>
      </c>
      <c r="AR587" t="str">
        <f>""</f>
        <v/>
      </c>
      <c r="AS587" t="s">
        <v>56</v>
      </c>
      <c r="AT587" t="s">
        <v>57</v>
      </c>
      <c r="AU587">
        <v>0</v>
      </c>
      <c r="AV587" t="str">
        <f>""</f>
        <v/>
      </c>
      <c r="AW587">
        <v>2016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</row>
    <row r="588" spans="1:55" x14ac:dyDescent="0.2">
      <c r="A588">
        <v>1819000750</v>
      </c>
      <c r="B588" t="s">
        <v>630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 s="4">
        <f>COUNTIF(גיליון2!A:A,'2016'!A588)</f>
        <v>1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 t="str">
        <f>""</f>
        <v/>
      </c>
      <c r="Y588">
        <v>0</v>
      </c>
      <c r="Z588" t="str">
        <f>""</f>
        <v/>
      </c>
      <c r="AA588">
        <v>0</v>
      </c>
      <c r="AB588" t="str">
        <f>""</f>
        <v/>
      </c>
      <c r="AC588">
        <v>0</v>
      </c>
      <c r="AD588" t="str">
        <f>""</f>
        <v/>
      </c>
      <c r="AE588">
        <v>0</v>
      </c>
      <c r="AF588" t="str">
        <f>""</f>
        <v/>
      </c>
      <c r="AG588">
        <v>0</v>
      </c>
      <c r="AH588" t="str">
        <f>""</f>
        <v/>
      </c>
      <c r="AI588">
        <v>0</v>
      </c>
      <c r="AJ588" t="str">
        <f>""</f>
        <v/>
      </c>
      <c r="AK588">
        <v>0</v>
      </c>
      <c r="AL588" t="str">
        <f>""</f>
        <v/>
      </c>
      <c r="AM588">
        <v>0</v>
      </c>
      <c r="AN588" t="str">
        <f>""</f>
        <v/>
      </c>
      <c r="AO588">
        <v>0</v>
      </c>
      <c r="AP588" t="str">
        <f>""</f>
        <v/>
      </c>
      <c r="AQ588">
        <v>0</v>
      </c>
      <c r="AR588" t="str">
        <f>""</f>
        <v/>
      </c>
      <c r="AS588" t="s">
        <v>56</v>
      </c>
      <c r="AT588" t="s">
        <v>57</v>
      </c>
      <c r="AU588">
        <v>0</v>
      </c>
      <c r="AV588" t="str">
        <f>""</f>
        <v/>
      </c>
      <c r="AW588">
        <v>2016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</row>
    <row r="589" spans="1:55" x14ac:dyDescent="0.2">
      <c r="A589">
        <v>1822000780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 s="4">
        <f>COUNTIF(גיליון2!A:A,'2016'!A589)</f>
        <v>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370</v>
      </c>
      <c r="X589" t="s">
        <v>203</v>
      </c>
      <c r="Y589">
        <v>0</v>
      </c>
      <c r="Z589" t="str">
        <f>""</f>
        <v/>
      </c>
      <c r="AA589">
        <v>0</v>
      </c>
      <c r="AB589" t="str">
        <f>""</f>
        <v/>
      </c>
      <c r="AC589">
        <v>0</v>
      </c>
      <c r="AD589" t="str">
        <f>""</f>
        <v/>
      </c>
      <c r="AE589">
        <v>0</v>
      </c>
      <c r="AF589" t="str">
        <f>""</f>
        <v/>
      </c>
      <c r="AG589">
        <v>0</v>
      </c>
      <c r="AH589" t="str">
        <f>""</f>
        <v/>
      </c>
      <c r="AI589">
        <v>0</v>
      </c>
      <c r="AJ589" t="str">
        <f>""</f>
        <v/>
      </c>
      <c r="AK589">
        <v>0</v>
      </c>
      <c r="AL589" t="str">
        <f>""</f>
        <v/>
      </c>
      <c r="AM589">
        <v>0</v>
      </c>
      <c r="AN589" t="str">
        <f>""</f>
        <v/>
      </c>
      <c r="AO589">
        <v>0</v>
      </c>
      <c r="AP589" t="str">
        <f>""</f>
        <v/>
      </c>
      <c r="AQ589">
        <v>0</v>
      </c>
      <c r="AR589" t="str">
        <f>""</f>
        <v/>
      </c>
      <c r="AS589" t="s">
        <v>56</v>
      </c>
      <c r="AT589" t="s">
        <v>57</v>
      </c>
      <c r="AU589">
        <v>0</v>
      </c>
      <c r="AV589" t="str">
        <f>""</f>
        <v/>
      </c>
      <c r="AW589">
        <v>2016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</row>
    <row r="590" spans="1:55" x14ac:dyDescent="0.2">
      <c r="A590">
        <v>1823000110</v>
      </c>
      <c r="B590" t="s">
        <v>632</v>
      </c>
      <c r="C590" s="2">
        <v>112456</v>
      </c>
      <c r="D590" s="1">
        <v>40256.83</v>
      </c>
      <c r="E590">
        <v>0</v>
      </c>
      <c r="F590" s="1">
        <v>40256.83</v>
      </c>
      <c r="G590" s="1">
        <v>72199.17</v>
      </c>
      <c r="H590">
        <v>35.79</v>
      </c>
      <c r="I590" s="2">
        <v>675000</v>
      </c>
      <c r="J590" s="4">
        <f>COUNTIF(גיליון2!A:A,'2016'!A590)</f>
        <v>1</v>
      </c>
      <c r="K590" s="1">
        <v>40256.83</v>
      </c>
      <c r="L590">
        <v>0</v>
      </c>
      <c r="M590" s="1">
        <v>40256.83</v>
      </c>
      <c r="N590" s="1">
        <v>634743.17000000004</v>
      </c>
      <c r="O590">
        <v>5.96</v>
      </c>
      <c r="P590">
        <v>0</v>
      </c>
      <c r="Q590">
        <v>0</v>
      </c>
      <c r="R590">
        <v>0</v>
      </c>
      <c r="S590">
        <v>0</v>
      </c>
      <c r="T590" s="1">
        <v>-40256.83</v>
      </c>
      <c r="U590">
        <v>0</v>
      </c>
      <c r="V590" s="1">
        <v>-40256.83</v>
      </c>
      <c r="W590">
        <v>370</v>
      </c>
      <c r="X590" t="s">
        <v>203</v>
      </c>
      <c r="Y590">
        <v>0</v>
      </c>
      <c r="Z590" t="str">
        <f>""</f>
        <v/>
      </c>
      <c r="AA590">
        <v>0</v>
      </c>
      <c r="AB590" t="str">
        <f>""</f>
        <v/>
      </c>
      <c r="AC590">
        <v>0</v>
      </c>
      <c r="AD590" t="str">
        <f>""</f>
        <v/>
      </c>
      <c r="AE590">
        <v>0</v>
      </c>
      <c r="AF590" t="str">
        <f>""</f>
        <v/>
      </c>
      <c r="AG590">
        <v>0</v>
      </c>
      <c r="AH590" t="str">
        <f>""</f>
        <v/>
      </c>
      <c r="AI590">
        <v>0</v>
      </c>
      <c r="AJ590" t="str">
        <f>""</f>
        <v/>
      </c>
      <c r="AK590">
        <v>0</v>
      </c>
      <c r="AL590" t="str">
        <f>""</f>
        <v/>
      </c>
      <c r="AM590">
        <v>0</v>
      </c>
      <c r="AN590" t="str">
        <f>""</f>
        <v/>
      </c>
      <c r="AO590">
        <v>0</v>
      </c>
      <c r="AP590" t="str">
        <f>""</f>
        <v/>
      </c>
      <c r="AQ590">
        <v>0</v>
      </c>
      <c r="AR590" t="str">
        <f>""</f>
        <v/>
      </c>
      <c r="AS590" t="s">
        <v>56</v>
      </c>
      <c r="AT590" t="s">
        <v>57</v>
      </c>
      <c r="AU590">
        <v>0</v>
      </c>
      <c r="AV590" t="str">
        <f>""</f>
        <v/>
      </c>
      <c r="AW590">
        <v>2016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</row>
    <row r="591" spans="1:55" x14ac:dyDescent="0.2">
      <c r="A591">
        <v>1823000521</v>
      </c>
      <c r="B591" t="s">
        <v>633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 s="4">
        <f>COUNTIF(גיליון2!A:A,'2016'!A591)</f>
        <v>1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370</v>
      </c>
      <c r="X591" t="s">
        <v>203</v>
      </c>
      <c r="Y591">
        <v>0</v>
      </c>
      <c r="Z591" t="str">
        <f>""</f>
        <v/>
      </c>
      <c r="AA591">
        <v>0</v>
      </c>
      <c r="AB591" t="str">
        <f>""</f>
        <v/>
      </c>
      <c r="AC591">
        <v>0</v>
      </c>
      <c r="AD591" t="str">
        <f>""</f>
        <v/>
      </c>
      <c r="AE591">
        <v>0</v>
      </c>
      <c r="AF591" t="str">
        <f>""</f>
        <v/>
      </c>
      <c r="AG591">
        <v>0</v>
      </c>
      <c r="AH591" t="str">
        <f>""</f>
        <v/>
      </c>
      <c r="AI591">
        <v>0</v>
      </c>
      <c r="AJ591" t="str">
        <f>""</f>
        <v/>
      </c>
      <c r="AK591">
        <v>0</v>
      </c>
      <c r="AL591" t="str">
        <f>""</f>
        <v/>
      </c>
      <c r="AM591">
        <v>0</v>
      </c>
      <c r="AN591" t="str">
        <f>""</f>
        <v/>
      </c>
      <c r="AO591">
        <v>0</v>
      </c>
      <c r="AP591" t="str">
        <f>""</f>
        <v/>
      </c>
      <c r="AQ591">
        <v>0</v>
      </c>
      <c r="AR591" t="str">
        <f>""</f>
        <v/>
      </c>
      <c r="AS591" t="s">
        <v>56</v>
      </c>
      <c r="AT591" t="s">
        <v>57</v>
      </c>
      <c r="AU591">
        <v>0</v>
      </c>
      <c r="AV591" t="str">
        <f>""</f>
        <v/>
      </c>
      <c r="AW591">
        <v>2016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</row>
    <row r="592" spans="1:55" x14ac:dyDescent="0.2">
      <c r="A592">
        <v>1823000522</v>
      </c>
      <c r="B592" t="s">
        <v>634</v>
      </c>
      <c r="C592">
        <v>0</v>
      </c>
      <c r="D592">
        <v>900</v>
      </c>
      <c r="E592">
        <v>0</v>
      </c>
      <c r="F592">
        <v>900</v>
      </c>
      <c r="G592">
        <v>-900</v>
      </c>
      <c r="H592">
        <v>0</v>
      </c>
      <c r="I592">
        <v>0</v>
      </c>
      <c r="J592" s="4">
        <f>COUNTIF(גיליון2!A:A,'2016'!A592)</f>
        <v>1</v>
      </c>
      <c r="K592">
        <v>900</v>
      </c>
      <c r="L592">
        <v>0</v>
      </c>
      <c r="M592">
        <v>900</v>
      </c>
      <c r="N592">
        <v>-900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-900</v>
      </c>
      <c r="U592">
        <v>0</v>
      </c>
      <c r="V592">
        <v>-900</v>
      </c>
      <c r="W592">
        <v>370</v>
      </c>
      <c r="X592" t="s">
        <v>203</v>
      </c>
      <c r="Y592">
        <v>0</v>
      </c>
      <c r="Z592" t="str">
        <f>""</f>
        <v/>
      </c>
      <c r="AA592">
        <v>0</v>
      </c>
      <c r="AB592" t="str">
        <f>""</f>
        <v/>
      </c>
      <c r="AC592">
        <v>0</v>
      </c>
      <c r="AD592" t="str">
        <f>""</f>
        <v/>
      </c>
      <c r="AE592">
        <v>0</v>
      </c>
      <c r="AF592" t="str">
        <f>""</f>
        <v/>
      </c>
      <c r="AG592">
        <v>0</v>
      </c>
      <c r="AH592" t="str">
        <f>""</f>
        <v/>
      </c>
      <c r="AI592">
        <v>0</v>
      </c>
      <c r="AJ592" t="str">
        <f>""</f>
        <v/>
      </c>
      <c r="AK592">
        <v>0</v>
      </c>
      <c r="AL592" t="str">
        <f>""</f>
        <v/>
      </c>
      <c r="AM592">
        <v>0</v>
      </c>
      <c r="AN592" t="str">
        <f>""</f>
        <v/>
      </c>
      <c r="AO592">
        <v>0</v>
      </c>
      <c r="AP592" t="str">
        <f>""</f>
        <v/>
      </c>
      <c r="AQ592">
        <v>0</v>
      </c>
      <c r="AR592" t="str">
        <f>""</f>
        <v/>
      </c>
      <c r="AS592" t="s">
        <v>56</v>
      </c>
      <c r="AT592" t="s">
        <v>57</v>
      </c>
      <c r="AU592">
        <v>0</v>
      </c>
      <c r="AV592" t="str">
        <f>""</f>
        <v/>
      </c>
      <c r="AW592">
        <v>2016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</row>
    <row r="593" spans="1:55" x14ac:dyDescent="0.2">
      <c r="A593">
        <v>1823000540</v>
      </c>
      <c r="B593" t="s">
        <v>301</v>
      </c>
      <c r="C593" s="2">
        <v>1666</v>
      </c>
      <c r="D593">
        <v>0</v>
      </c>
      <c r="E593">
        <v>0</v>
      </c>
      <c r="F593">
        <v>0</v>
      </c>
      <c r="G593" s="1">
        <v>1666</v>
      </c>
      <c r="H593">
        <v>0</v>
      </c>
      <c r="I593" s="2">
        <v>10000</v>
      </c>
      <c r="J593" s="4">
        <f>COUNTIF(גיליון2!A:A,'2016'!A593)</f>
        <v>1</v>
      </c>
      <c r="K593">
        <v>0</v>
      </c>
      <c r="L593">
        <v>0</v>
      </c>
      <c r="M593">
        <v>0</v>
      </c>
      <c r="N593" s="1">
        <v>10000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370</v>
      </c>
      <c r="X593" t="s">
        <v>203</v>
      </c>
      <c r="Y593">
        <v>0</v>
      </c>
      <c r="Z593" t="str">
        <f>""</f>
        <v/>
      </c>
      <c r="AA593">
        <v>0</v>
      </c>
      <c r="AB593" t="str">
        <f>""</f>
        <v/>
      </c>
      <c r="AC593">
        <v>0</v>
      </c>
      <c r="AD593" t="str">
        <f>""</f>
        <v/>
      </c>
      <c r="AE593">
        <v>0</v>
      </c>
      <c r="AF593" t="str">
        <f>""</f>
        <v/>
      </c>
      <c r="AG593">
        <v>0</v>
      </c>
      <c r="AH593" t="str">
        <f>""</f>
        <v/>
      </c>
      <c r="AI593">
        <v>0</v>
      </c>
      <c r="AJ593" t="str">
        <f>""</f>
        <v/>
      </c>
      <c r="AK593">
        <v>0</v>
      </c>
      <c r="AL593" t="str">
        <f>""</f>
        <v/>
      </c>
      <c r="AM593">
        <v>0</v>
      </c>
      <c r="AN593" t="str">
        <f>""</f>
        <v/>
      </c>
      <c r="AO593">
        <v>0</v>
      </c>
      <c r="AP593" t="str">
        <f>""</f>
        <v/>
      </c>
      <c r="AQ593">
        <v>0</v>
      </c>
      <c r="AR593" t="str">
        <f>""</f>
        <v/>
      </c>
      <c r="AS593" t="s">
        <v>56</v>
      </c>
      <c r="AT593" t="s">
        <v>57</v>
      </c>
      <c r="AU593">
        <v>0</v>
      </c>
      <c r="AV593" t="str">
        <f>""</f>
        <v/>
      </c>
      <c r="AW593">
        <v>2016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</row>
    <row r="594" spans="1:55" x14ac:dyDescent="0.2">
      <c r="A594">
        <v>1823000560</v>
      </c>
      <c r="B594" t="s">
        <v>370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 s="4">
        <f>COUNTIF(גיליון2!A:A,'2016'!A594)</f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370</v>
      </c>
      <c r="X594" t="s">
        <v>203</v>
      </c>
      <c r="Y594">
        <v>0</v>
      </c>
      <c r="Z594" t="str">
        <f>""</f>
        <v/>
      </c>
      <c r="AA594">
        <v>0</v>
      </c>
      <c r="AB594" t="str">
        <f>""</f>
        <v/>
      </c>
      <c r="AC594">
        <v>0</v>
      </c>
      <c r="AD594" t="str">
        <f>""</f>
        <v/>
      </c>
      <c r="AE594">
        <v>0</v>
      </c>
      <c r="AF594" t="str">
        <f>""</f>
        <v/>
      </c>
      <c r="AG594">
        <v>0</v>
      </c>
      <c r="AH594" t="str">
        <f>""</f>
        <v/>
      </c>
      <c r="AI594">
        <v>0</v>
      </c>
      <c r="AJ594" t="str">
        <f>""</f>
        <v/>
      </c>
      <c r="AK594">
        <v>0</v>
      </c>
      <c r="AL594" t="str">
        <f>""</f>
        <v/>
      </c>
      <c r="AM594">
        <v>0</v>
      </c>
      <c r="AN594" t="str">
        <f>""</f>
        <v/>
      </c>
      <c r="AO594">
        <v>0</v>
      </c>
      <c r="AP594" t="str">
        <f>""</f>
        <v/>
      </c>
      <c r="AQ594">
        <v>0</v>
      </c>
      <c r="AR594" t="str">
        <f>""</f>
        <v/>
      </c>
      <c r="AS594" t="s">
        <v>56</v>
      </c>
      <c r="AT594" t="s">
        <v>57</v>
      </c>
      <c r="AU594">
        <v>0</v>
      </c>
      <c r="AV594" t="str">
        <f>""</f>
        <v/>
      </c>
      <c r="AW594">
        <v>2016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</row>
    <row r="595" spans="1:55" x14ac:dyDescent="0.2">
      <c r="A595">
        <v>1823000780</v>
      </c>
      <c r="B595" t="s">
        <v>635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 s="4">
        <f>COUNTIF(גיליון2!A:A,'2016'!A595)</f>
        <v>1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370</v>
      </c>
      <c r="X595" t="s">
        <v>203</v>
      </c>
      <c r="Y595">
        <v>0</v>
      </c>
      <c r="Z595" t="str">
        <f>""</f>
        <v/>
      </c>
      <c r="AA595">
        <v>0</v>
      </c>
      <c r="AB595" t="str">
        <f>""</f>
        <v/>
      </c>
      <c r="AC595">
        <v>0</v>
      </c>
      <c r="AD595" t="str">
        <f>""</f>
        <v/>
      </c>
      <c r="AE595">
        <v>0</v>
      </c>
      <c r="AF595" t="str">
        <f>""</f>
        <v/>
      </c>
      <c r="AG595">
        <v>0</v>
      </c>
      <c r="AH595" t="str">
        <f>""</f>
        <v/>
      </c>
      <c r="AI595">
        <v>0</v>
      </c>
      <c r="AJ595" t="str">
        <f>""</f>
        <v/>
      </c>
      <c r="AK595">
        <v>0</v>
      </c>
      <c r="AL595" t="str">
        <f>""</f>
        <v/>
      </c>
      <c r="AM595">
        <v>0</v>
      </c>
      <c r="AN595" t="str">
        <f>""</f>
        <v/>
      </c>
      <c r="AO595">
        <v>0</v>
      </c>
      <c r="AP595" t="str">
        <f>""</f>
        <v/>
      </c>
      <c r="AQ595">
        <v>0</v>
      </c>
      <c r="AR595" t="str">
        <f>""</f>
        <v/>
      </c>
      <c r="AS595" t="s">
        <v>56</v>
      </c>
      <c r="AT595" t="s">
        <v>57</v>
      </c>
      <c r="AU595">
        <v>0</v>
      </c>
      <c r="AV595" t="str">
        <f>""</f>
        <v/>
      </c>
      <c r="AW595">
        <v>2016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</row>
    <row r="596" spans="1:55" x14ac:dyDescent="0.2">
      <c r="A596">
        <v>1824000780</v>
      </c>
      <c r="B596" t="s">
        <v>636</v>
      </c>
      <c r="C596" s="2">
        <v>99960</v>
      </c>
      <c r="D596">
        <v>0</v>
      </c>
      <c r="E596" s="1">
        <v>6100</v>
      </c>
      <c r="F596" s="1">
        <v>6100</v>
      </c>
      <c r="G596" s="1">
        <v>93860</v>
      </c>
      <c r="H596">
        <v>6.1</v>
      </c>
      <c r="I596" s="2">
        <v>600000</v>
      </c>
      <c r="J596" s="4">
        <f>COUNTIF(גיליון2!A:A,'2016'!A596)</f>
        <v>1</v>
      </c>
      <c r="K596">
        <v>0</v>
      </c>
      <c r="L596" s="1">
        <v>6100</v>
      </c>
      <c r="M596" s="1">
        <v>6100</v>
      </c>
      <c r="N596" s="1">
        <v>593900</v>
      </c>
      <c r="O596">
        <v>1.01</v>
      </c>
      <c r="P596">
        <v>0</v>
      </c>
      <c r="Q596">
        <v>0</v>
      </c>
      <c r="R596">
        <v>0</v>
      </c>
      <c r="S596">
        <v>0</v>
      </c>
      <c r="T596" s="1">
        <v>-6100</v>
      </c>
      <c r="U596">
        <v>0</v>
      </c>
      <c r="V596" s="1">
        <v>-6100</v>
      </c>
      <c r="W596">
        <v>380</v>
      </c>
      <c r="X596" t="s">
        <v>637</v>
      </c>
      <c r="Y596">
        <v>0</v>
      </c>
      <c r="Z596" t="str">
        <f>""</f>
        <v/>
      </c>
      <c r="AA596">
        <v>0</v>
      </c>
      <c r="AB596" t="str">
        <f>""</f>
        <v/>
      </c>
      <c r="AC596">
        <v>0</v>
      </c>
      <c r="AD596" t="str">
        <f>""</f>
        <v/>
      </c>
      <c r="AE596">
        <v>0</v>
      </c>
      <c r="AF596" t="str">
        <f>""</f>
        <v/>
      </c>
      <c r="AG596">
        <v>0</v>
      </c>
      <c r="AH596" t="str">
        <f>""</f>
        <v/>
      </c>
      <c r="AI596">
        <v>0</v>
      </c>
      <c r="AJ596" t="str">
        <f>""</f>
        <v/>
      </c>
      <c r="AK596">
        <v>0</v>
      </c>
      <c r="AL596" t="str">
        <f>""</f>
        <v/>
      </c>
      <c r="AM596">
        <v>0</v>
      </c>
      <c r="AN596" t="str">
        <f>""</f>
        <v/>
      </c>
      <c r="AO596">
        <v>0</v>
      </c>
      <c r="AP596" t="str">
        <f>""</f>
        <v/>
      </c>
      <c r="AQ596">
        <v>0</v>
      </c>
      <c r="AR596" t="str">
        <f>""</f>
        <v/>
      </c>
      <c r="AS596" t="s">
        <v>56</v>
      </c>
      <c r="AT596" t="s">
        <v>57</v>
      </c>
      <c r="AU596">
        <v>0</v>
      </c>
      <c r="AV596" t="str">
        <f>""</f>
        <v/>
      </c>
      <c r="AW596">
        <v>2016</v>
      </c>
      <c r="AX596">
        <v>0</v>
      </c>
      <c r="AY596">
        <v>0</v>
      </c>
      <c r="AZ596">
        <v>6100</v>
      </c>
      <c r="BA596">
        <v>0</v>
      </c>
      <c r="BB596">
        <v>0</v>
      </c>
      <c r="BC596">
        <v>0</v>
      </c>
    </row>
    <row r="597" spans="1:55" x14ac:dyDescent="0.2">
      <c r="A597">
        <v>1824000810</v>
      </c>
      <c r="B597" t="s">
        <v>638</v>
      </c>
      <c r="C597" s="2">
        <v>166600</v>
      </c>
      <c r="D597">
        <v>0</v>
      </c>
      <c r="E597">
        <v>0</v>
      </c>
      <c r="F597">
        <v>0</v>
      </c>
      <c r="G597" s="1">
        <v>166600</v>
      </c>
      <c r="H597">
        <v>0</v>
      </c>
      <c r="I597" s="2">
        <v>1000000</v>
      </c>
      <c r="J597" s="4">
        <f>COUNTIF(גיליון2!A:A,'2016'!A597)</f>
        <v>1</v>
      </c>
      <c r="K597">
        <v>0</v>
      </c>
      <c r="L597">
        <v>0</v>
      </c>
      <c r="M597">
        <v>0</v>
      </c>
      <c r="N597" s="1">
        <v>1000000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380</v>
      </c>
      <c r="X597" t="s">
        <v>637</v>
      </c>
      <c r="Y597">
        <v>0</v>
      </c>
      <c r="Z597" t="str">
        <f>""</f>
        <v/>
      </c>
      <c r="AA597">
        <v>0</v>
      </c>
      <c r="AB597" t="str">
        <f>""</f>
        <v/>
      </c>
      <c r="AC597">
        <v>0</v>
      </c>
      <c r="AD597" t="str">
        <f>""</f>
        <v/>
      </c>
      <c r="AE597">
        <v>0</v>
      </c>
      <c r="AF597" t="str">
        <f>""</f>
        <v/>
      </c>
      <c r="AG597">
        <v>0</v>
      </c>
      <c r="AH597" t="str">
        <f>""</f>
        <v/>
      </c>
      <c r="AI597">
        <v>0</v>
      </c>
      <c r="AJ597" t="str">
        <f>""</f>
        <v/>
      </c>
      <c r="AK597">
        <v>0</v>
      </c>
      <c r="AL597" t="str">
        <f>""</f>
        <v/>
      </c>
      <c r="AM597">
        <v>0</v>
      </c>
      <c r="AN597" t="str">
        <f>""</f>
        <v/>
      </c>
      <c r="AO597">
        <v>0</v>
      </c>
      <c r="AP597" t="str">
        <f>""</f>
        <v/>
      </c>
      <c r="AQ597">
        <v>0</v>
      </c>
      <c r="AR597" t="str">
        <f>""</f>
        <v/>
      </c>
      <c r="AS597" t="s">
        <v>56</v>
      </c>
      <c r="AT597" t="s">
        <v>57</v>
      </c>
      <c r="AU597">
        <v>0</v>
      </c>
      <c r="AV597" t="str">
        <f>""</f>
        <v/>
      </c>
      <c r="AW597">
        <v>2016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</row>
    <row r="598" spans="1:55" x14ac:dyDescent="0.2">
      <c r="A598">
        <v>1824100810</v>
      </c>
      <c r="B598" t="s">
        <v>639</v>
      </c>
      <c r="C598" s="2">
        <v>204918</v>
      </c>
      <c r="D598">
        <v>0</v>
      </c>
      <c r="E598">
        <v>0</v>
      </c>
      <c r="F598">
        <v>0</v>
      </c>
      <c r="G598" s="1">
        <v>204918</v>
      </c>
      <c r="H598">
        <v>0</v>
      </c>
      <c r="I598" s="2">
        <v>1230000</v>
      </c>
      <c r="J598" s="4">
        <f>COUNTIF(גיליון2!A:A,'2016'!A598)</f>
        <v>1</v>
      </c>
      <c r="K598">
        <v>0</v>
      </c>
      <c r="L598">
        <v>0</v>
      </c>
      <c r="M598">
        <v>0</v>
      </c>
      <c r="N598" s="1">
        <v>1230000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 t="str">
        <f>""</f>
        <v/>
      </c>
      <c r="Y598">
        <v>0</v>
      </c>
      <c r="Z598" t="str">
        <f>""</f>
        <v/>
      </c>
      <c r="AA598">
        <v>0</v>
      </c>
      <c r="AB598" t="str">
        <f>""</f>
        <v/>
      </c>
      <c r="AC598">
        <v>0</v>
      </c>
      <c r="AD598" t="str">
        <f>""</f>
        <v/>
      </c>
      <c r="AE598">
        <v>0</v>
      </c>
      <c r="AF598" t="str">
        <f>""</f>
        <v/>
      </c>
      <c r="AG598">
        <v>0</v>
      </c>
      <c r="AH598" t="str">
        <f>""</f>
        <v/>
      </c>
      <c r="AI598">
        <v>0</v>
      </c>
      <c r="AJ598" t="str">
        <f>""</f>
        <v/>
      </c>
      <c r="AK598">
        <v>0</v>
      </c>
      <c r="AL598" t="str">
        <f>""</f>
        <v/>
      </c>
      <c r="AM598">
        <v>0</v>
      </c>
      <c r="AN598" t="str">
        <f>""</f>
        <v/>
      </c>
      <c r="AO598">
        <v>0</v>
      </c>
      <c r="AP598" t="str">
        <f>""</f>
        <v/>
      </c>
      <c r="AQ598">
        <v>0</v>
      </c>
      <c r="AR598" t="str">
        <f>""</f>
        <v/>
      </c>
      <c r="AS598" t="s">
        <v>56</v>
      </c>
      <c r="AT598" t="s">
        <v>57</v>
      </c>
      <c r="AU598">
        <v>0</v>
      </c>
      <c r="AV598" t="str">
        <f>""</f>
        <v/>
      </c>
      <c r="AW598">
        <v>2016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</row>
    <row r="599" spans="1:55" x14ac:dyDescent="0.2">
      <c r="A599">
        <v>1824200810</v>
      </c>
      <c r="B599" t="s">
        <v>640</v>
      </c>
      <c r="C599" s="2">
        <v>58310</v>
      </c>
      <c r="D599">
        <v>0</v>
      </c>
      <c r="E599">
        <v>0</v>
      </c>
      <c r="F599">
        <v>0</v>
      </c>
      <c r="G599" s="1">
        <v>58310</v>
      </c>
      <c r="H599">
        <v>0</v>
      </c>
      <c r="I599" s="2">
        <v>350000</v>
      </c>
      <c r="J599" s="4">
        <f>COUNTIF(גיליון2!A:A,'2016'!A599)</f>
        <v>1</v>
      </c>
      <c r="K599">
        <v>0</v>
      </c>
      <c r="L599">
        <v>0</v>
      </c>
      <c r="M599">
        <v>0</v>
      </c>
      <c r="N599" s="1">
        <v>350000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 t="str">
        <f>""</f>
        <v/>
      </c>
      <c r="Y599">
        <v>0</v>
      </c>
      <c r="Z599" t="str">
        <f>""</f>
        <v/>
      </c>
      <c r="AA599">
        <v>0</v>
      </c>
      <c r="AB599" t="str">
        <f>""</f>
        <v/>
      </c>
      <c r="AC599">
        <v>0</v>
      </c>
      <c r="AD599" t="str">
        <f>""</f>
        <v/>
      </c>
      <c r="AE599">
        <v>0</v>
      </c>
      <c r="AF599" t="str">
        <f>""</f>
        <v/>
      </c>
      <c r="AG599">
        <v>0</v>
      </c>
      <c r="AH599" t="str">
        <f>""</f>
        <v/>
      </c>
      <c r="AI599">
        <v>0</v>
      </c>
      <c r="AJ599" t="str">
        <f>""</f>
        <v/>
      </c>
      <c r="AK599">
        <v>0</v>
      </c>
      <c r="AL599" t="str">
        <f>""</f>
        <v/>
      </c>
      <c r="AM599">
        <v>0</v>
      </c>
      <c r="AN599" t="str">
        <f>""</f>
        <v/>
      </c>
      <c r="AO599">
        <v>0</v>
      </c>
      <c r="AP599" t="str">
        <f>""</f>
        <v/>
      </c>
      <c r="AQ599">
        <v>0</v>
      </c>
      <c r="AR599" t="str">
        <f>""</f>
        <v/>
      </c>
      <c r="AS599" t="s">
        <v>56</v>
      </c>
      <c r="AT599" t="s">
        <v>57</v>
      </c>
      <c r="AU599">
        <v>0</v>
      </c>
      <c r="AV599" t="str">
        <f>""</f>
        <v/>
      </c>
      <c r="AW599">
        <v>2016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</row>
    <row r="600" spans="1:55" x14ac:dyDescent="0.2">
      <c r="A600">
        <v>1824300810</v>
      </c>
      <c r="B600" t="s">
        <v>641</v>
      </c>
      <c r="C600" s="2">
        <v>16660</v>
      </c>
      <c r="D600">
        <v>0</v>
      </c>
      <c r="E600">
        <v>0</v>
      </c>
      <c r="F600">
        <v>0</v>
      </c>
      <c r="G600" s="1">
        <v>16660</v>
      </c>
      <c r="H600">
        <v>0</v>
      </c>
      <c r="I600" s="2">
        <v>100000</v>
      </c>
      <c r="J600" s="4">
        <f>COUNTIF(גיליון2!A:A,'2016'!A600)</f>
        <v>1</v>
      </c>
      <c r="K600">
        <v>0</v>
      </c>
      <c r="L600">
        <v>0</v>
      </c>
      <c r="M600">
        <v>0</v>
      </c>
      <c r="N600" s="1">
        <v>100000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 t="str">
        <f>""</f>
        <v/>
      </c>
      <c r="Y600">
        <v>0</v>
      </c>
      <c r="Z600" t="str">
        <f>""</f>
        <v/>
      </c>
      <c r="AA600">
        <v>0</v>
      </c>
      <c r="AB600" t="str">
        <f>""</f>
        <v/>
      </c>
      <c r="AC600">
        <v>0</v>
      </c>
      <c r="AD600" t="str">
        <f>""</f>
        <v/>
      </c>
      <c r="AE600">
        <v>0</v>
      </c>
      <c r="AF600" t="str">
        <f>""</f>
        <v/>
      </c>
      <c r="AG600">
        <v>0</v>
      </c>
      <c r="AH600" t="str">
        <f>""</f>
        <v/>
      </c>
      <c r="AI600">
        <v>0</v>
      </c>
      <c r="AJ600" t="str">
        <f>""</f>
        <v/>
      </c>
      <c r="AK600">
        <v>0</v>
      </c>
      <c r="AL600" t="str">
        <f>""</f>
        <v/>
      </c>
      <c r="AM600">
        <v>0</v>
      </c>
      <c r="AN600" t="str">
        <f>""</f>
        <v/>
      </c>
      <c r="AO600">
        <v>0</v>
      </c>
      <c r="AP600" t="str">
        <f>""</f>
        <v/>
      </c>
      <c r="AQ600">
        <v>0</v>
      </c>
      <c r="AR600" t="str">
        <f>""</f>
        <v/>
      </c>
      <c r="AS600" t="s">
        <v>56</v>
      </c>
      <c r="AT600" t="s">
        <v>57</v>
      </c>
      <c r="AU600">
        <v>0</v>
      </c>
      <c r="AV600" t="str">
        <f>""</f>
        <v/>
      </c>
      <c r="AW600">
        <v>2016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</row>
    <row r="601" spans="1:55" x14ac:dyDescent="0.2">
      <c r="A601">
        <v>1826100780</v>
      </c>
      <c r="B601" t="s">
        <v>642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 s="4">
        <f>COUNTIF(גיליון2!A:A,'2016'!A601)</f>
        <v>1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390</v>
      </c>
      <c r="X601" t="s">
        <v>643</v>
      </c>
      <c r="Y601">
        <v>0</v>
      </c>
      <c r="Z601" t="str">
        <f>""</f>
        <v/>
      </c>
      <c r="AA601">
        <v>0</v>
      </c>
      <c r="AB601" t="str">
        <f>""</f>
        <v/>
      </c>
      <c r="AC601">
        <v>0</v>
      </c>
      <c r="AD601" t="str">
        <f>""</f>
        <v/>
      </c>
      <c r="AE601">
        <v>0</v>
      </c>
      <c r="AF601" t="str">
        <f>""</f>
        <v/>
      </c>
      <c r="AG601">
        <v>0</v>
      </c>
      <c r="AH601" t="str">
        <f>""</f>
        <v/>
      </c>
      <c r="AI601">
        <v>0</v>
      </c>
      <c r="AJ601" t="str">
        <f>""</f>
        <v/>
      </c>
      <c r="AK601">
        <v>0</v>
      </c>
      <c r="AL601" t="str">
        <f>""</f>
        <v/>
      </c>
      <c r="AM601">
        <v>0</v>
      </c>
      <c r="AN601" t="str">
        <f>""</f>
        <v/>
      </c>
      <c r="AO601">
        <v>0</v>
      </c>
      <c r="AP601" t="str">
        <f>""</f>
        <v/>
      </c>
      <c r="AQ601">
        <v>0</v>
      </c>
      <c r="AR601" t="str">
        <f>""</f>
        <v/>
      </c>
      <c r="AS601" t="s">
        <v>56</v>
      </c>
      <c r="AT601" t="s">
        <v>57</v>
      </c>
      <c r="AU601">
        <v>0</v>
      </c>
      <c r="AV601" t="str">
        <f>""</f>
        <v/>
      </c>
      <c r="AW601">
        <v>2016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</row>
    <row r="602" spans="1:55" x14ac:dyDescent="0.2">
      <c r="A602">
        <v>1826400780</v>
      </c>
      <c r="B602" t="s">
        <v>202</v>
      </c>
      <c r="C602" s="2">
        <v>12162</v>
      </c>
      <c r="D602">
        <v>0</v>
      </c>
      <c r="E602">
        <v>0</v>
      </c>
      <c r="F602">
        <v>0</v>
      </c>
      <c r="G602" s="1">
        <v>12162</v>
      </c>
      <c r="H602">
        <v>0</v>
      </c>
      <c r="I602" s="2">
        <v>73000</v>
      </c>
      <c r="J602" s="4">
        <f>COUNTIF(גיליון2!A:A,'2016'!A602)</f>
        <v>1</v>
      </c>
      <c r="K602">
        <v>0</v>
      </c>
      <c r="L602">
        <v>0</v>
      </c>
      <c r="M602">
        <v>0</v>
      </c>
      <c r="N602" s="1">
        <v>73000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390</v>
      </c>
      <c r="X602" t="s">
        <v>643</v>
      </c>
      <c r="Y602">
        <v>0</v>
      </c>
      <c r="Z602" t="str">
        <f>""</f>
        <v/>
      </c>
      <c r="AA602">
        <v>0</v>
      </c>
      <c r="AB602" t="str">
        <f>""</f>
        <v/>
      </c>
      <c r="AC602">
        <v>0</v>
      </c>
      <c r="AD602" t="str">
        <f>""</f>
        <v/>
      </c>
      <c r="AE602">
        <v>0</v>
      </c>
      <c r="AF602" t="str">
        <f>""</f>
        <v/>
      </c>
      <c r="AG602">
        <v>0</v>
      </c>
      <c r="AH602" t="str">
        <f>""</f>
        <v/>
      </c>
      <c r="AI602">
        <v>0</v>
      </c>
      <c r="AJ602" t="str">
        <f>""</f>
        <v/>
      </c>
      <c r="AK602">
        <v>0</v>
      </c>
      <c r="AL602" t="str">
        <f>""</f>
        <v/>
      </c>
      <c r="AM602">
        <v>0</v>
      </c>
      <c r="AN602" t="str">
        <f>""</f>
        <v/>
      </c>
      <c r="AO602">
        <v>0</v>
      </c>
      <c r="AP602" t="str">
        <f>""</f>
        <v/>
      </c>
      <c r="AQ602">
        <v>0</v>
      </c>
      <c r="AR602" t="str">
        <f>""</f>
        <v/>
      </c>
      <c r="AS602" t="s">
        <v>56</v>
      </c>
      <c r="AT602" t="s">
        <v>57</v>
      </c>
      <c r="AU602">
        <v>0</v>
      </c>
      <c r="AV602" t="str">
        <f>""</f>
        <v/>
      </c>
      <c r="AW602">
        <v>2016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</row>
    <row r="603" spans="1:55" x14ac:dyDescent="0.2">
      <c r="A603">
        <v>1828100780</v>
      </c>
      <c r="B603" t="s">
        <v>644</v>
      </c>
      <c r="C603" s="2">
        <v>41650</v>
      </c>
      <c r="D603">
        <v>0</v>
      </c>
      <c r="E603">
        <v>0</v>
      </c>
      <c r="F603">
        <v>0</v>
      </c>
      <c r="G603" s="1">
        <v>41650</v>
      </c>
      <c r="H603">
        <v>0</v>
      </c>
      <c r="I603" s="2">
        <v>250000</v>
      </c>
      <c r="J603" s="4">
        <f>COUNTIF(גיליון2!A:A,'2016'!A603)</f>
        <v>1</v>
      </c>
      <c r="K603">
        <v>0</v>
      </c>
      <c r="L603">
        <v>0</v>
      </c>
      <c r="M603">
        <v>0</v>
      </c>
      <c r="N603" s="1">
        <v>250000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400</v>
      </c>
      <c r="X603" t="s">
        <v>205</v>
      </c>
      <c r="Y603">
        <v>0</v>
      </c>
      <c r="Z603" t="str">
        <f>""</f>
        <v/>
      </c>
      <c r="AA603">
        <v>0</v>
      </c>
      <c r="AB603" t="str">
        <f>""</f>
        <v/>
      </c>
      <c r="AC603">
        <v>0</v>
      </c>
      <c r="AD603" t="str">
        <f>""</f>
        <v/>
      </c>
      <c r="AE603">
        <v>0</v>
      </c>
      <c r="AF603" t="str">
        <f>""</f>
        <v/>
      </c>
      <c r="AG603">
        <v>0</v>
      </c>
      <c r="AH603" t="str">
        <f>""</f>
        <v/>
      </c>
      <c r="AI603">
        <v>0</v>
      </c>
      <c r="AJ603" t="str">
        <f>""</f>
        <v/>
      </c>
      <c r="AK603">
        <v>0</v>
      </c>
      <c r="AL603" t="str">
        <f>""</f>
        <v/>
      </c>
      <c r="AM603">
        <v>0</v>
      </c>
      <c r="AN603" t="str">
        <f>""</f>
        <v/>
      </c>
      <c r="AO603">
        <v>0</v>
      </c>
      <c r="AP603" t="str">
        <f>""</f>
        <v/>
      </c>
      <c r="AQ603">
        <v>0</v>
      </c>
      <c r="AR603" t="str">
        <f>""</f>
        <v/>
      </c>
      <c r="AS603" t="s">
        <v>56</v>
      </c>
      <c r="AT603" t="s">
        <v>57</v>
      </c>
      <c r="AU603">
        <v>0</v>
      </c>
      <c r="AV603" t="str">
        <f>""</f>
        <v/>
      </c>
      <c r="AW603">
        <v>2016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</row>
    <row r="604" spans="1:55" x14ac:dyDescent="0.2">
      <c r="A604">
        <v>1828200110</v>
      </c>
      <c r="B604" t="s">
        <v>645</v>
      </c>
      <c r="C604" s="2">
        <v>91964</v>
      </c>
      <c r="D604" s="1">
        <v>49342.67</v>
      </c>
      <c r="E604">
        <v>0</v>
      </c>
      <c r="F604" s="1">
        <v>49342.67</v>
      </c>
      <c r="G604" s="1">
        <v>42621.33</v>
      </c>
      <c r="H604">
        <v>53.65</v>
      </c>
      <c r="I604" s="2">
        <v>552000</v>
      </c>
      <c r="J604" s="4">
        <f>COUNTIF(גיליון2!A:A,'2016'!A604)</f>
        <v>1</v>
      </c>
      <c r="K604" s="1">
        <v>49342.67</v>
      </c>
      <c r="L604">
        <v>0</v>
      </c>
      <c r="M604" s="1">
        <v>49342.67</v>
      </c>
      <c r="N604" s="1">
        <v>502657.33</v>
      </c>
      <c r="O604">
        <v>8.93</v>
      </c>
      <c r="P604">
        <v>0</v>
      </c>
      <c r="Q604">
        <v>0</v>
      </c>
      <c r="R604">
        <v>0</v>
      </c>
      <c r="S604">
        <v>0</v>
      </c>
      <c r="T604" s="1">
        <v>-49342.67</v>
      </c>
      <c r="U604">
        <v>0</v>
      </c>
      <c r="V604" s="1">
        <v>-49342.67</v>
      </c>
      <c r="W604">
        <v>400</v>
      </c>
      <c r="X604" t="s">
        <v>205</v>
      </c>
      <c r="Y604">
        <v>0</v>
      </c>
      <c r="Z604" t="str">
        <f>""</f>
        <v/>
      </c>
      <c r="AA604">
        <v>0</v>
      </c>
      <c r="AB604" t="str">
        <f>""</f>
        <v/>
      </c>
      <c r="AC604">
        <v>0</v>
      </c>
      <c r="AD604" t="str">
        <f>""</f>
        <v/>
      </c>
      <c r="AE604">
        <v>0</v>
      </c>
      <c r="AF604" t="str">
        <f>""</f>
        <v/>
      </c>
      <c r="AG604">
        <v>0</v>
      </c>
      <c r="AH604" t="str">
        <f>""</f>
        <v/>
      </c>
      <c r="AI604">
        <v>0</v>
      </c>
      <c r="AJ604" t="str">
        <f>""</f>
        <v/>
      </c>
      <c r="AK604">
        <v>0</v>
      </c>
      <c r="AL604" t="str">
        <f>""</f>
        <v/>
      </c>
      <c r="AM604">
        <v>0</v>
      </c>
      <c r="AN604" t="str">
        <f>""</f>
        <v/>
      </c>
      <c r="AO604">
        <v>0</v>
      </c>
      <c r="AP604" t="str">
        <f>""</f>
        <v/>
      </c>
      <c r="AQ604">
        <v>0</v>
      </c>
      <c r="AR604" t="str">
        <f>""</f>
        <v/>
      </c>
      <c r="AS604" t="s">
        <v>56</v>
      </c>
      <c r="AT604" t="s">
        <v>57</v>
      </c>
      <c r="AU604">
        <v>0</v>
      </c>
      <c r="AV604" t="str">
        <f>""</f>
        <v/>
      </c>
      <c r="AW604">
        <v>2016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</row>
    <row r="605" spans="1:55" x14ac:dyDescent="0.2">
      <c r="A605">
        <v>1828200410</v>
      </c>
      <c r="B605" t="s">
        <v>646</v>
      </c>
      <c r="C605" s="2">
        <v>18160</v>
      </c>
      <c r="D605" s="1">
        <v>9653</v>
      </c>
      <c r="E605">
        <v>0</v>
      </c>
      <c r="F605" s="1">
        <v>9653</v>
      </c>
      <c r="G605" s="1">
        <v>8507</v>
      </c>
      <c r="H605">
        <v>53.15</v>
      </c>
      <c r="I605" s="2">
        <v>109000</v>
      </c>
      <c r="J605" s="4">
        <f>COUNTIF(גיליון2!A:A,'2016'!A605)</f>
        <v>1</v>
      </c>
      <c r="K605" s="1">
        <v>9653</v>
      </c>
      <c r="L605">
        <v>0</v>
      </c>
      <c r="M605" s="1">
        <v>9653</v>
      </c>
      <c r="N605" s="1">
        <v>99347</v>
      </c>
      <c r="O605">
        <v>8.85</v>
      </c>
      <c r="P605">
        <v>0</v>
      </c>
      <c r="Q605">
        <v>0</v>
      </c>
      <c r="R605">
        <v>0</v>
      </c>
      <c r="S605">
        <v>0</v>
      </c>
      <c r="T605" s="1">
        <v>-9653</v>
      </c>
      <c r="U605">
        <v>0</v>
      </c>
      <c r="V605" s="1">
        <v>-9653</v>
      </c>
      <c r="W605">
        <v>0</v>
      </c>
      <c r="X605" t="str">
        <f>""</f>
        <v/>
      </c>
      <c r="Y605">
        <v>0</v>
      </c>
      <c r="Z605" t="str">
        <f>""</f>
        <v/>
      </c>
      <c r="AA605">
        <v>0</v>
      </c>
      <c r="AB605" t="str">
        <f>""</f>
        <v/>
      </c>
      <c r="AC605">
        <v>0</v>
      </c>
      <c r="AD605" t="str">
        <f>""</f>
        <v/>
      </c>
      <c r="AE605">
        <v>0</v>
      </c>
      <c r="AF605" t="str">
        <f>""</f>
        <v/>
      </c>
      <c r="AG605">
        <v>0</v>
      </c>
      <c r="AH605" t="str">
        <f>""</f>
        <v/>
      </c>
      <c r="AI605">
        <v>0</v>
      </c>
      <c r="AJ605" t="str">
        <f>""</f>
        <v/>
      </c>
      <c r="AK605">
        <v>0</v>
      </c>
      <c r="AL605" t="str">
        <f>""</f>
        <v/>
      </c>
      <c r="AM605">
        <v>0</v>
      </c>
      <c r="AN605" t="str">
        <f>""</f>
        <v/>
      </c>
      <c r="AO605">
        <v>0</v>
      </c>
      <c r="AP605" t="str">
        <f>""</f>
        <v/>
      </c>
      <c r="AQ605">
        <v>0</v>
      </c>
      <c r="AR605" t="str">
        <f>""</f>
        <v/>
      </c>
      <c r="AS605" t="s">
        <v>56</v>
      </c>
      <c r="AT605" t="s">
        <v>57</v>
      </c>
      <c r="AU605">
        <v>0</v>
      </c>
      <c r="AV605" t="str">
        <f>""</f>
        <v/>
      </c>
      <c r="AW605">
        <v>2016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</row>
    <row r="606" spans="1:55" x14ac:dyDescent="0.2">
      <c r="A606">
        <v>1828200431</v>
      </c>
      <c r="B606" t="s">
        <v>647</v>
      </c>
      <c r="C606" s="2">
        <v>3998</v>
      </c>
      <c r="D606" s="1">
        <v>1712.49</v>
      </c>
      <c r="E606">
        <v>0</v>
      </c>
      <c r="F606" s="1">
        <v>1712.49</v>
      </c>
      <c r="G606" s="1">
        <v>2285.5100000000002</v>
      </c>
      <c r="H606">
        <v>42.83</v>
      </c>
      <c r="I606" s="2">
        <v>24000</v>
      </c>
      <c r="J606" s="4">
        <f>COUNTIF(גיליון2!A:A,'2016'!A606)</f>
        <v>1</v>
      </c>
      <c r="K606" s="1">
        <v>1712.49</v>
      </c>
      <c r="L606">
        <v>0</v>
      </c>
      <c r="M606" s="1">
        <v>1712.49</v>
      </c>
      <c r="N606" s="1">
        <v>22287.51</v>
      </c>
      <c r="O606">
        <v>7.13</v>
      </c>
      <c r="P606">
        <v>0</v>
      </c>
      <c r="Q606">
        <v>0</v>
      </c>
      <c r="R606">
        <v>0</v>
      </c>
      <c r="S606">
        <v>0</v>
      </c>
      <c r="T606" s="1">
        <v>-1712.49</v>
      </c>
      <c r="U606">
        <v>0</v>
      </c>
      <c r="V606" s="1">
        <v>-1712.49</v>
      </c>
      <c r="W606">
        <v>0</v>
      </c>
      <c r="X606" t="str">
        <f>""</f>
        <v/>
      </c>
      <c r="Y606">
        <v>0</v>
      </c>
      <c r="Z606" t="str">
        <f>""</f>
        <v/>
      </c>
      <c r="AA606">
        <v>0</v>
      </c>
      <c r="AB606" t="str">
        <f>""</f>
        <v/>
      </c>
      <c r="AC606">
        <v>0</v>
      </c>
      <c r="AD606" t="str">
        <f>""</f>
        <v/>
      </c>
      <c r="AE606">
        <v>0</v>
      </c>
      <c r="AF606" t="str">
        <f>""</f>
        <v/>
      </c>
      <c r="AG606">
        <v>0</v>
      </c>
      <c r="AH606" t="str">
        <f>""</f>
        <v/>
      </c>
      <c r="AI606">
        <v>0</v>
      </c>
      <c r="AJ606" t="str">
        <f>""</f>
        <v/>
      </c>
      <c r="AK606">
        <v>0</v>
      </c>
      <c r="AL606" t="str">
        <f>""</f>
        <v/>
      </c>
      <c r="AM606">
        <v>0</v>
      </c>
      <c r="AN606" t="str">
        <f>""</f>
        <v/>
      </c>
      <c r="AO606">
        <v>0</v>
      </c>
      <c r="AP606" t="str">
        <f>""</f>
        <v/>
      </c>
      <c r="AQ606">
        <v>0</v>
      </c>
      <c r="AR606" t="str">
        <f>""</f>
        <v/>
      </c>
      <c r="AS606" t="s">
        <v>56</v>
      </c>
      <c r="AT606" t="s">
        <v>57</v>
      </c>
      <c r="AU606">
        <v>0</v>
      </c>
      <c r="AV606" t="str">
        <f>""</f>
        <v/>
      </c>
      <c r="AW606">
        <v>2016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</row>
    <row r="607" spans="1:55" x14ac:dyDescent="0.2">
      <c r="A607">
        <v>1828200432</v>
      </c>
      <c r="B607" t="s">
        <v>648</v>
      </c>
      <c r="C607" s="2">
        <v>2000</v>
      </c>
      <c r="D607">
        <v>0</v>
      </c>
      <c r="E607">
        <v>0</v>
      </c>
      <c r="F607">
        <v>0</v>
      </c>
      <c r="G607" s="1">
        <v>2000</v>
      </c>
      <c r="H607">
        <v>0</v>
      </c>
      <c r="I607" s="2">
        <v>12000</v>
      </c>
      <c r="J607" s="4">
        <f>COUNTIF(גיליון2!A:A,'2016'!A607)</f>
        <v>1</v>
      </c>
      <c r="K607">
        <v>0</v>
      </c>
      <c r="L607">
        <v>0</v>
      </c>
      <c r="M607">
        <v>0</v>
      </c>
      <c r="N607" s="1">
        <v>12000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 t="str">
        <f>""</f>
        <v/>
      </c>
      <c r="Y607">
        <v>0</v>
      </c>
      <c r="Z607" t="str">
        <f>""</f>
        <v/>
      </c>
      <c r="AA607">
        <v>0</v>
      </c>
      <c r="AB607" t="str">
        <f>""</f>
        <v/>
      </c>
      <c r="AC607">
        <v>0</v>
      </c>
      <c r="AD607" t="str">
        <f>""</f>
        <v/>
      </c>
      <c r="AE607">
        <v>0</v>
      </c>
      <c r="AF607" t="str">
        <f>""</f>
        <v/>
      </c>
      <c r="AG607">
        <v>0</v>
      </c>
      <c r="AH607" t="str">
        <f>""</f>
        <v/>
      </c>
      <c r="AI607">
        <v>0</v>
      </c>
      <c r="AJ607" t="str">
        <f>""</f>
        <v/>
      </c>
      <c r="AK607">
        <v>0</v>
      </c>
      <c r="AL607" t="str">
        <f>""</f>
        <v/>
      </c>
      <c r="AM607">
        <v>0</v>
      </c>
      <c r="AN607" t="str">
        <f>""</f>
        <v/>
      </c>
      <c r="AO607">
        <v>0</v>
      </c>
      <c r="AP607" t="str">
        <f>""</f>
        <v/>
      </c>
      <c r="AQ607">
        <v>0</v>
      </c>
      <c r="AR607" t="str">
        <f>""</f>
        <v/>
      </c>
      <c r="AS607" t="s">
        <v>56</v>
      </c>
      <c r="AT607" t="s">
        <v>57</v>
      </c>
      <c r="AU607">
        <v>0</v>
      </c>
      <c r="AV607" t="str">
        <f>""</f>
        <v/>
      </c>
      <c r="AW607">
        <v>2016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</row>
    <row r="608" spans="1:55" x14ac:dyDescent="0.2">
      <c r="A608">
        <v>1828200540</v>
      </c>
      <c r="B608" t="s">
        <v>649</v>
      </c>
      <c r="C608" s="2">
        <v>1666</v>
      </c>
      <c r="D608">
        <v>0</v>
      </c>
      <c r="E608">
        <v>0</v>
      </c>
      <c r="F608">
        <v>0</v>
      </c>
      <c r="G608" s="1">
        <v>1666</v>
      </c>
      <c r="H608">
        <v>0</v>
      </c>
      <c r="I608" s="2">
        <v>10000</v>
      </c>
      <c r="J608" s="4">
        <f>COUNTIF(גיליון2!A:A,'2016'!A608)</f>
        <v>1</v>
      </c>
      <c r="K608">
        <v>0</v>
      </c>
      <c r="L608">
        <v>0</v>
      </c>
      <c r="M608">
        <v>0</v>
      </c>
      <c r="N608" s="1">
        <v>10000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400</v>
      </c>
      <c r="X608" t="s">
        <v>205</v>
      </c>
      <c r="Y608">
        <v>0</v>
      </c>
      <c r="Z608" t="str">
        <f>""</f>
        <v/>
      </c>
      <c r="AA608">
        <v>0</v>
      </c>
      <c r="AB608" t="str">
        <f>""</f>
        <v/>
      </c>
      <c r="AC608">
        <v>0</v>
      </c>
      <c r="AD608" t="str">
        <f>""</f>
        <v/>
      </c>
      <c r="AE608">
        <v>0</v>
      </c>
      <c r="AF608" t="str">
        <f>""</f>
        <v/>
      </c>
      <c r="AG608">
        <v>0</v>
      </c>
      <c r="AH608" t="str">
        <f>""</f>
        <v/>
      </c>
      <c r="AI608">
        <v>0</v>
      </c>
      <c r="AJ608" t="str">
        <f>""</f>
        <v/>
      </c>
      <c r="AK608">
        <v>0</v>
      </c>
      <c r="AL608" t="str">
        <f>""</f>
        <v/>
      </c>
      <c r="AM608">
        <v>0</v>
      </c>
      <c r="AN608" t="str">
        <f>""</f>
        <v/>
      </c>
      <c r="AO608">
        <v>0</v>
      </c>
      <c r="AP608" t="str">
        <f>""</f>
        <v/>
      </c>
      <c r="AQ608">
        <v>0</v>
      </c>
      <c r="AR608" t="str">
        <f>""</f>
        <v/>
      </c>
      <c r="AS608" t="s">
        <v>56</v>
      </c>
      <c r="AT608" t="s">
        <v>57</v>
      </c>
      <c r="AU608">
        <v>0</v>
      </c>
      <c r="AV608" t="str">
        <f>""</f>
        <v/>
      </c>
      <c r="AW608">
        <v>2016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</row>
    <row r="609" spans="1:55" x14ac:dyDescent="0.2">
      <c r="A609">
        <v>1828200560</v>
      </c>
      <c r="B609" t="s">
        <v>457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 s="4">
        <f>COUNTIF(גיליון2!A:A,'2016'!A609)</f>
        <v>1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 t="str">
        <f>""</f>
        <v/>
      </c>
      <c r="Y609">
        <v>0</v>
      </c>
      <c r="Z609" t="str">
        <f>""</f>
        <v/>
      </c>
      <c r="AA609">
        <v>0</v>
      </c>
      <c r="AB609" t="str">
        <f>""</f>
        <v/>
      </c>
      <c r="AC609">
        <v>0</v>
      </c>
      <c r="AD609" t="str">
        <f>""</f>
        <v/>
      </c>
      <c r="AE609">
        <v>0</v>
      </c>
      <c r="AF609" t="str">
        <f>""</f>
        <v/>
      </c>
      <c r="AG609">
        <v>0</v>
      </c>
      <c r="AH609" t="str">
        <f>""</f>
        <v/>
      </c>
      <c r="AI609">
        <v>0</v>
      </c>
      <c r="AJ609" t="str">
        <f>""</f>
        <v/>
      </c>
      <c r="AK609">
        <v>0</v>
      </c>
      <c r="AL609" t="str">
        <f>""</f>
        <v/>
      </c>
      <c r="AM609">
        <v>0</v>
      </c>
      <c r="AN609" t="str">
        <f>""</f>
        <v/>
      </c>
      <c r="AO609">
        <v>0</v>
      </c>
      <c r="AP609" t="str">
        <f>""</f>
        <v/>
      </c>
      <c r="AQ609">
        <v>0</v>
      </c>
      <c r="AR609" t="str">
        <f>""</f>
        <v/>
      </c>
      <c r="AS609" t="s">
        <v>56</v>
      </c>
      <c r="AT609" t="s">
        <v>57</v>
      </c>
      <c r="AU609">
        <v>0</v>
      </c>
      <c r="AV609" t="str">
        <f>""</f>
        <v/>
      </c>
      <c r="AW609">
        <v>2016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</row>
    <row r="610" spans="1:55" x14ac:dyDescent="0.2">
      <c r="A610">
        <v>1828200720</v>
      </c>
      <c r="B610" t="s">
        <v>650</v>
      </c>
      <c r="C610" s="2">
        <v>5332</v>
      </c>
      <c r="D610">
        <v>0</v>
      </c>
      <c r="E610" s="1">
        <v>3055</v>
      </c>
      <c r="F610" s="1">
        <v>3055</v>
      </c>
      <c r="G610" s="1">
        <v>2277</v>
      </c>
      <c r="H610">
        <v>57.29</v>
      </c>
      <c r="I610" s="2">
        <v>32000</v>
      </c>
      <c r="J610" s="4">
        <f>COUNTIF(גיליון2!A:A,'2016'!A610)</f>
        <v>1</v>
      </c>
      <c r="K610">
        <v>0</v>
      </c>
      <c r="L610" s="1">
        <v>3055</v>
      </c>
      <c r="M610" s="1">
        <v>3055</v>
      </c>
      <c r="N610" s="1">
        <v>28945</v>
      </c>
      <c r="O610">
        <v>9.5399999999999991</v>
      </c>
      <c r="P610">
        <v>0</v>
      </c>
      <c r="Q610">
        <v>0</v>
      </c>
      <c r="R610">
        <v>0</v>
      </c>
      <c r="S610">
        <v>0</v>
      </c>
      <c r="T610" s="1">
        <v>-3055</v>
      </c>
      <c r="U610">
        <v>0</v>
      </c>
      <c r="V610" s="1">
        <v>-3055</v>
      </c>
      <c r="W610">
        <v>0</v>
      </c>
      <c r="X610" t="str">
        <f>""</f>
        <v/>
      </c>
      <c r="Y610">
        <v>0</v>
      </c>
      <c r="Z610" t="str">
        <f>""</f>
        <v/>
      </c>
      <c r="AA610">
        <v>0</v>
      </c>
      <c r="AB610" t="str">
        <f>""</f>
        <v/>
      </c>
      <c r="AC610">
        <v>0</v>
      </c>
      <c r="AD610" t="str">
        <f>""</f>
        <v/>
      </c>
      <c r="AE610">
        <v>0</v>
      </c>
      <c r="AF610" t="str">
        <f>""</f>
        <v/>
      </c>
      <c r="AG610">
        <v>0</v>
      </c>
      <c r="AH610" t="str">
        <f>""</f>
        <v/>
      </c>
      <c r="AI610">
        <v>0</v>
      </c>
      <c r="AJ610" t="str">
        <f>""</f>
        <v/>
      </c>
      <c r="AK610">
        <v>0</v>
      </c>
      <c r="AL610" t="str">
        <f>""</f>
        <v/>
      </c>
      <c r="AM610">
        <v>0</v>
      </c>
      <c r="AN610" t="str">
        <f>""</f>
        <v/>
      </c>
      <c r="AO610">
        <v>0</v>
      </c>
      <c r="AP610" t="str">
        <f>""</f>
        <v/>
      </c>
      <c r="AQ610">
        <v>0</v>
      </c>
      <c r="AR610" t="str">
        <f>""</f>
        <v/>
      </c>
      <c r="AS610" t="s">
        <v>56</v>
      </c>
      <c r="AT610" t="s">
        <v>57</v>
      </c>
      <c r="AU610">
        <v>0</v>
      </c>
      <c r="AV610" t="str">
        <f>""</f>
        <v/>
      </c>
      <c r="AW610">
        <v>2016</v>
      </c>
      <c r="AX610">
        <v>0</v>
      </c>
      <c r="AY610">
        <v>0</v>
      </c>
      <c r="AZ610">
        <v>3055</v>
      </c>
      <c r="BA610">
        <v>0</v>
      </c>
      <c r="BB610">
        <v>0</v>
      </c>
      <c r="BC610">
        <v>0</v>
      </c>
    </row>
    <row r="611" spans="1:55" x14ac:dyDescent="0.2">
      <c r="A611">
        <v>1828200740</v>
      </c>
      <c r="B611" t="s">
        <v>651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 s="4">
        <f>COUNTIF(גיליון2!A:A,'2016'!A611)</f>
        <v>1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 t="str">
        <f>""</f>
        <v/>
      </c>
      <c r="Y611">
        <v>0</v>
      </c>
      <c r="Z611" t="str">
        <f>""</f>
        <v/>
      </c>
      <c r="AA611">
        <v>0</v>
      </c>
      <c r="AB611" t="str">
        <f>""</f>
        <v/>
      </c>
      <c r="AC611">
        <v>0</v>
      </c>
      <c r="AD611" t="str">
        <f>""</f>
        <v/>
      </c>
      <c r="AE611">
        <v>0</v>
      </c>
      <c r="AF611" t="str">
        <f>""</f>
        <v/>
      </c>
      <c r="AG611">
        <v>0</v>
      </c>
      <c r="AH611" t="str">
        <f>""</f>
        <v/>
      </c>
      <c r="AI611">
        <v>0</v>
      </c>
      <c r="AJ611" t="str">
        <f>""</f>
        <v/>
      </c>
      <c r="AK611">
        <v>0</v>
      </c>
      <c r="AL611" t="str">
        <f>""</f>
        <v/>
      </c>
      <c r="AM611">
        <v>0</v>
      </c>
      <c r="AN611" t="str">
        <f>""</f>
        <v/>
      </c>
      <c r="AO611">
        <v>0</v>
      </c>
      <c r="AP611" t="str">
        <f>""</f>
        <v/>
      </c>
      <c r="AQ611">
        <v>0</v>
      </c>
      <c r="AR611" t="str">
        <f>""</f>
        <v/>
      </c>
      <c r="AS611" t="s">
        <v>56</v>
      </c>
      <c r="AT611" t="s">
        <v>57</v>
      </c>
      <c r="AU611">
        <v>0</v>
      </c>
      <c r="AV611" t="str">
        <f>""</f>
        <v/>
      </c>
      <c r="AW611">
        <v>2016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</row>
    <row r="612" spans="1:55" x14ac:dyDescent="0.2">
      <c r="A612">
        <v>1828200780</v>
      </c>
      <c r="B612" t="s">
        <v>652</v>
      </c>
      <c r="C612" s="2">
        <v>2000</v>
      </c>
      <c r="D612">
        <v>0</v>
      </c>
      <c r="E612" s="1">
        <v>1600</v>
      </c>
      <c r="F612" s="1">
        <v>1600</v>
      </c>
      <c r="G612">
        <v>400</v>
      </c>
      <c r="H612">
        <v>80</v>
      </c>
      <c r="I612" s="2">
        <v>12000</v>
      </c>
      <c r="J612" s="4">
        <f>COUNTIF(גיליון2!A:A,'2016'!A612)</f>
        <v>1</v>
      </c>
      <c r="K612">
        <v>0</v>
      </c>
      <c r="L612" s="1">
        <v>1600</v>
      </c>
      <c r="M612" s="1">
        <v>1600</v>
      </c>
      <c r="N612" s="1">
        <v>10400</v>
      </c>
      <c r="O612">
        <v>13.33</v>
      </c>
      <c r="P612">
        <v>0</v>
      </c>
      <c r="Q612">
        <v>0</v>
      </c>
      <c r="R612">
        <v>0</v>
      </c>
      <c r="S612">
        <v>0</v>
      </c>
      <c r="T612" s="1">
        <v>-1600</v>
      </c>
      <c r="U612">
        <v>0</v>
      </c>
      <c r="V612" s="1">
        <v>-1600</v>
      </c>
      <c r="W612">
        <v>400</v>
      </c>
      <c r="X612" t="s">
        <v>205</v>
      </c>
      <c r="Y612">
        <v>0</v>
      </c>
      <c r="Z612" t="str">
        <f>""</f>
        <v/>
      </c>
      <c r="AA612">
        <v>0</v>
      </c>
      <c r="AB612" t="str">
        <f>""</f>
        <v/>
      </c>
      <c r="AC612">
        <v>0</v>
      </c>
      <c r="AD612" t="str">
        <f>""</f>
        <v/>
      </c>
      <c r="AE612">
        <v>0</v>
      </c>
      <c r="AF612" t="str">
        <f>""</f>
        <v/>
      </c>
      <c r="AG612">
        <v>0</v>
      </c>
      <c r="AH612" t="str">
        <f>""</f>
        <v/>
      </c>
      <c r="AI612">
        <v>0</v>
      </c>
      <c r="AJ612" t="str">
        <f>""</f>
        <v/>
      </c>
      <c r="AK612">
        <v>0</v>
      </c>
      <c r="AL612" t="str">
        <f>""</f>
        <v/>
      </c>
      <c r="AM612">
        <v>0</v>
      </c>
      <c r="AN612" t="str">
        <f>""</f>
        <v/>
      </c>
      <c r="AO612">
        <v>0</v>
      </c>
      <c r="AP612" t="str">
        <f>""</f>
        <v/>
      </c>
      <c r="AQ612">
        <v>0</v>
      </c>
      <c r="AR612" t="str">
        <f>""</f>
        <v/>
      </c>
      <c r="AS612" t="s">
        <v>56</v>
      </c>
      <c r="AT612" t="s">
        <v>57</v>
      </c>
      <c r="AU612">
        <v>0</v>
      </c>
      <c r="AV612" t="str">
        <f>""</f>
        <v/>
      </c>
      <c r="AW612">
        <v>2016</v>
      </c>
      <c r="AX612">
        <v>0</v>
      </c>
      <c r="AY612">
        <v>0</v>
      </c>
      <c r="AZ612">
        <v>1600</v>
      </c>
      <c r="BA612">
        <v>0</v>
      </c>
      <c r="BB612">
        <v>0</v>
      </c>
      <c r="BC612">
        <v>0</v>
      </c>
    </row>
    <row r="613" spans="1:55" x14ac:dyDescent="0.2">
      <c r="A613">
        <v>1829100110</v>
      </c>
      <c r="B613" t="s">
        <v>653</v>
      </c>
      <c r="C613" s="2">
        <v>28656</v>
      </c>
      <c r="D613" s="1">
        <v>12792.96</v>
      </c>
      <c r="E613">
        <v>0</v>
      </c>
      <c r="F613" s="1">
        <v>12792.96</v>
      </c>
      <c r="G613" s="1">
        <v>15863.04</v>
      </c>
      <c r="H613">
        <v>44.64</v>
      </c>
      <c r="I613" s="2">
        <v>172000</v>
      </c>
      <c r="J613" s="4">
        <f>COUNTIF(גיליון2!A:A,'2016'!A613)</f>
        <v>1</v>
      </c>
      <c r="K613" s="1">
        <v>12792.96</v>
      </c>
      <c r="L613">
        <v>0</v>
      </c>
      <c r="M613" s="1">
        <v>12792.96</v>
      </c>
      <c r="N613" s="1">
        <v>159207.04000000001</v>
      </c>
      <c r="O613">
        <v>7.43</v>
      </c>
      <c r="P613">
        <v>0</v>
      </c>
      <c r="Q613">
        <v>0</v>
      </c>
      <c r="R613">
        <v>0</v>
      </c>
      <c r="S613">
        <v>0</v>
      </c>
      <c r="T613" s="1">
        <v>-12792.96</v>
      </c>
      <c r="U613">
        <v>0</v>
      </c>
      <c r="V613" s="1">
        <v>-12792.96</v>
      </c>
      <c r="W613">
        <v>410</v>
      </c>
      <c r="X613" t="s">
        <v>208</v>
      </c>
      <c r="Y613">
        <v>0</v>
      </c>
      <c r="Z613" t="str">
        <f>""</f>
        <v/>
      </c>
      <c r="AA613">
        <v>0</v>
      </c>
      <c r="AB613" t="str">
        <f>""</f>
        <v/>
      </c>
      <c r="AC613">
        <v>0</v>
      </c>
      <c r="AD613" t="str">
        <f>""</f>
        <v/>
      </c>
      <c r="AE613">
        <v>0</v>
      </c>
      <c r="AF613" t="str">
        <f>""</f>
        <v/>
      </c>
      <c r="AG613">
        <v>0</v>
      </c>
      <c r="AH613" t="str">
        <f>""</f>
        <v/>
      </c>
      <c r="AI613">
        <v>0</v>
      </c>
      <c r="AJ613" t="str">
        <f>""</f>
        <v/>
      </c>
      <c r="AK613">
        <v>0</v>
      </c>
      <c r="AL613" t="str">
        <f>""</f>
        <v/>
      </c>
      <c r="AM613">
        <v>0</v>
      </c>
      <c r="AN613" t="str">
        <f>""</f>
        <v/>
      </c>
      <c r="AO613">
        <v>0</v>
      </c>
      <c r="AP613" t="str">
        <f>""</f>
        <v/>
      </c>
      <c r="AQ613">
        <v>0</v>
      </c>
      <c r="AR613" t="str">
        <f>""</f>
        <v/>
      </c>
      <c r="AS613" t="s">
        <v>56</v>
      </c>
      <c r="AT613" t="s">
        <v>57</v>
      </c>
      <c r="AU613">
        <v>0</v>
      </c>
      <c r="AV613" t="str">
        <f>""</f>
        <v/>
      </c>
      <c r="AW613">
        <v>2016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</row>
    <row r="614" spans="1:55" x14ac:dyDescent="0.2">
      <c r="A614">
        <v>1829100521</v>
      </c>
      <c r="B614" t="s">
        <v>654</v>
      </c>
      <c r="C614">
        <v>334</v>
      </c>
      <c r="D614" s="1">
        <v>2050</v>
      </c>
      <c r="E614">
        <v>0</v>
      </c>
      <c r="F614" s="1">
        <v>2050</v>
      </c>
      <c r="G614" s="1">
        <v>-1716</v>
      </c>
      <c r="H614">
        <v>613.77</v>
      </c>
      <c r="I614" s="2">
        <v>2000</v>
      </c>
      <c r="J614" s="4">
        <f>COUNTIF(גיליון2!A:A,'2016'!A614)</f>
        <v>1</v>
      </c>
      <c r="K614" s="1">
        <v>2050</v>
      </c>
      <c r="L614">
        <v>0</v>
      </c>
      <c r="M614" s="1">
        <v>2050</v>
      </c>
      <c r="N614">
        <v>-50</v>
      </c>
      <c r="O614">
        <v>102.5</v>
      </c>
      <c r="P614">
        <v>0</v>
      </c>
      <c r="Q614">
        <v>0</v>
      </c>
      <c r="R614">
        <v>0</v>
      </c>
      <c r="S614">
        <v>0</v>
      </c>
      <c r="T614" s="1">
        <v>-2050</v>
      </c>
      <c r="U614">
        <v>0</v>
      </c>
      <c r="V614" s="1">
        <v>-2050</v>
      </c>
      <c r="W614">
        <v>410</v>
      </c>
      <c r="X614" t="s">
        <v>208</v>
      </c>
      <c r="Y614">
        <v>0</v>
      </c>
      <c r="Z614" t="str">
        <f>""</f>
        <v/>
      </c>
      <c r="AA614">
        <v>0</v>
      </c>
      <c r="AB614" t="str">
        <f>""</f>
        <v/>
      </c>
      <c r="AC614">
        <v>0</v>
      </c>
      <c r="AD614" t="str">
        <f>""</f>
        <v/>
      </c>
      <c r="AE614">
        <v>0</v>
      </c>
      <c r="AF614" t="str">
        <f>""</f>
        <v/>
      </c>
      <c r="AG614">
        <v>0</v>
      </c>
      <c r="AH614" t="str">
        <f>""</f>
        <v/>
      </c>
      <c r="AI614">
        <v>0</v>
      </c>
      <c r="AJ614" t="str">
        <f>""</f>
        <v/>
      </c>
      <c r="AK614">
        <v>0</v>
      </c>
      <c r="AL614" t="str">
        <f>""</f>
        <v/>
      </c>
      <c r="AM614">
        <v>0</v>
      </c>
      <c r="AN614" t="str">
        <f>""</f>
        <v/>
      </c>
      <c r="AO614">
        <v>0</v>
      </c>
      <c r="AP614" t="str">
        <f>""</f>
        <v/>
      </c>
      <c r="AQ614">
        <v>0</v>
      </c>
      <c r="AR614" t="str">
        <f>""</f>
        <v/>
      </c>
      <c r="AS614" t="s">
        <v>56</v>
      </c>
      <c r="AT614" t="s">
        <v>57</v>
      </c>
      <c r="AU614">
        <v>0</v>
      </c>
      <c r="AV614" t="str">
        <f>""</f>
        <v/>
      </c>
      <c r="AW614">
        <v>2016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</row>
    <row r="615" spans="1:55" x14ac:dyDescent="0.2">
      <c r="A615">
        <v>1829200110</v>
      </c>
      <c r="B615" t="s">
        <v>655</v>
      </c>
      <c r="C615" s="2">
        <v>16160</v>
      </c>
      <c r="D615" s="1">
        <v>7340.7</v>
      </c>
      <c r="E615">
        <v>0</v>
      </c>
      <c r="F615" s="1">
        <v>7340.7</v>
      </c>
      <c r="G615" s="1">
        <v>8819.2999999999993</v>
      </c>
      <c r="H615">
        <v>45.42</v>
      </c>
      <c r="I615" s="2">
        <v>97000</v>
      </c>
      <c r="J615" s="4">
        <f>COUNTIF(גיליון2!A:A,'2016'!A615)</f>
        <v>1</v>
      </c>
      <c r="K615" s="1">
        <v>7340.7</v>
      </c>
      <c r="L615">
        <v>0</v>
      </c>
      <c r="M615" s="1">
        <v>7340.7</v>
      </c>
      <c r="N615" s="1">
        <v>89659.3</v>
      </c>
      <c r="O615">
        <v>7.56</v>
      </c>
      <c r="P615">
        <v>0</v>
      </c>
      <c r="Q615">
        <v>0</v>
      </c>
      <c r="R615">
        <v>0</v>
      </c>
      <c r="S615">
        <v>0</v>
      </c>
      <c r="T615" s="1">
        <v>-7340.7</v>
      </c>
      <c r="U615">
        <v>0</v>
      </c>
      <c r="V615" s="1">
        <v>-7340.7</v>
      </c>
      <c r="W615">
        <v>410</v>
      </c>
      <c r="X615" t="s">
        <v>208</v>
      </c>
      <c r="Y615">
        <v>0</v>
      </c>
      <c r="Z615" t="str">
        <f>""</f>
        <v/>
      </c>
      <c r="AA615">
        <v>0</v>
      </c>
      <c r="AB615" t="str">
        <f>""</f>
        <v/>
      </c>
      <c r="AC615">
        <v>0</v>
      </c>
      <c r="AD615" t="str">
        <f>""</f>
        <v/>
      </c>
      <c r="AE615">
        <v>0</v>
      </c>
      <c r="AF615" t="str">
        <f>""</f>
        <v/>
      </c>
      <c r="AG615">
        <v>0</v>
      </c>
      <c r="AH615" t="str">
        <f>""</f>
        <v/>
      </c>
      <c r="AI615">
        <v>0</v>
      </c>
      <c r="AJ615" t="str">
        <f>""</f>
        <v/>
      </c>
      <c r="AK615">
        <v>0</v>
      </c>
      <c r="AL615" t="str">
        <f>""</f>
        <v/>
      </c>
      <c r="AM615">
        <v>0</v>
      </c>
      <c r="AN615" t="str">
        <f>""</f>
        <v/>
      </c>
      <c r="AO615">
        <v>0</v>
      </c>
      <c r="AP615" t="str">
        <f>""</f>
        <v/>
      </c>
      <c r="AQ615">
        <v>0</v>
      </c>
      <c r="AR615" t="str">
        <f>""</f>
        <v/>
      </c>
      <c r="AS615" t="s">
        <v>56</v>
      </c>
      <c r="AT615" t="s">
        <v>57</v>
      </c>
      <c r="AU615">
        <v>0</v>
      </c>
      <c r="AV615" t="str">
        <f>""</f>
        <v/>
      </c>
      <c r="AW615">
        <v>2016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</row>
    <row r="616" spans="1:55" x14ac:dyDescent="0.2">
      <c r="A616">
        <v>1829200432</v>
      </c>
      <c r="B616" t="s">
        <v>656</v>
      </c>
      <c r="C616" s="2">
        <v>9496</v>
      </c>
      <c r="D616">
        <v>0</v>
      </c>
      <c r="E616">
        <v>0</v>
      </c>
      <c r="F616">
        <v>0</v>
      </c>
      <c r="G616" s="1">
        <v>9496</v>
      </c>
      <c r="H616">
        <v>0</v>
      </c>
      <c r="I616" s="2">
        <v>57000</v>
      </c>
      <c r="J616" s="4">
        <f>COUNTIF(גיליון2!A:A,'2016'!A616)</f>
        <v>1</v>
      </c>
      <c r="K616">
        <v>0</v>
      </c>
      <c r="L616">
        <v>0</v>
      </c>
      <c r="M616">
        <v>0</v>
      </c>
      <c r="N616" s="1">
        <v>57000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410</v>
      </c>
      <c r="X616" t="s">
        <v>208</v>
      </c>
      <c r="Y616">
        <v>0</v>
      </c>
      <c r="Z616" t="str">
        <f>""</f>
        <v/>
      </c>
      <c r="AA616">
        <v>0</v>
      </c>
      <c r="AB616" t="str">
        <f>""</f>
        <v/>
      </c>
      <c r="AC616">
        <v>0</v>
      </c>
      <c r="AD616" t="str">
        <f>""</f>
        <v/>
      </c>
      <c r="AE616">
        <v>0</v>
      </c>
      <c r="AF616" t="str">
        <f>""</f>
        <v/>
      </c>
      <c r="AG616">
        <v>0</v>
      </c>
      <c r="AH616" t="str">
        <f>""</f>
        <v/>
      </c>
      <c r="AI616">
        <v>0</v>
      </c>
      <c r="AJ616" t="str">
        <f>""</f>
        <v/>
      </c>
      <c r="AK616">
        <v>0</v>
      </c>
      <c r="AL616" t="str">
        <f>""</f>
        <v/>
      </c>
      <c r="AM616">
        <v>0</v>
      </c>
      <c r="AN616" t="str">
        <f>""</f>
        <v/>
      </c>
      <c r="AO616">
        <v>0</v>
      </c>
      <c r="AP616" t="str">
        <f>""</f>
        <v/>
      </c>
      <c r="AQ616">
        <v>0</v>
      </c>
      <c r="AR616" t="str">
        <f>""</f>
        <v/>
      </c>
      <c r="AS616" t="s">
        <v>56</v>
      </c>
      <c r="AT616" t="s">
        <v>57</v>
      </c>
      <c r="AU616">
        <v>0</v>
      </c>
      <c r="AV616" t="str">
        <f>""</f>
        <v/>
      </c>
      <c r="AW616">
        <v>2016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</row>
    <row r="617" spans="1:55" x14ac:dyDescent="0.2">
      <c r="A617">
        <v>1829200540</v>
      </c>
      <c r="B617" t="s">
        <v>657</v>
      </c>
      <c r="C617">
        <v>334</v>
      </c>
      <c r="D617">
        <v>0</v>
      </c>
      <c r="E617">
        <v>0</v>
      </c>
      <c r="F617">
        <v>0</v>
      </c>
      <c r="G617">
        <v>334</v>
      </c>
      <c r="H617">
        <v>0</v>
      </c>
      <c r="I617" s="2">
        <v>2000</v>
      </c>
      <c r="J617" s="4">
        <f>COUNTIF(גיליון2!A:A,'2016'!A617)</f>
        <v>1</v>
      </c>
      <c r="K617">
        <v>0</v>
      </c>
      <c r="L617">
        <v>0</v>
      </c>
      <c r="M617">
        <v>0</v>
      </c>
      <c r="N617" s="1">
        <v>2000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410</v>
      </c>
      <c r="X617" t="s">
        <v>208</v>
      </c>
      <c r="Y617">
        <v>0</v>
      </c>
      <c r="Z617" t="str">
        <f>""</f>
        <v/>
      </c>
      <c r="AA617">
        <v>0</v>
      </c>
      <c r="AB617" t="str">
        <f>""</f>
        <v/>
      </c>
      <c r="AC617">
        <v>0</v>
      </c>
      <c r="AD617" t="str">
        <f>""</f>
        <v/>
      </c>
      <c r="AE617">
        <v>0</v>
      </c>
      <c r="AF617" t="str">
        <f>""</f>
        <v/>
      </c>
      <c r="AG617">
        <v>0</v>
      </c>
      <c r="AH617" t="str">
        <f>""</f>
        <v/>
      </c>
      <c r="AI617">
        <v>0</v>
      </c>
      <c r="AJ617" t="str">
        <f>""</f>
        <v/>
      </c>
      <c r="AK617">
        <v>0</v>
      </c>
      <c r="AL617" t="str">
        <f>""</f>
        <v/>
      </c>
      <c r="AM617">
        <v>0</v>
      </c>
      <c r="AN617" t="str">
        <f>""</f>
        <v/>
      </c>
      <c r="AO617">
        <v>0</v>
      </c>
      <c r="AP617" t="str">
        <f>""</f>
        <v/>
      </c>
      <c r="AQ617">
        <v>0</v>
      </c>
      <c r="AR617" t="str">
        <f>""</f>
        <v/>
      </c>
      <c r="AS617" t="s">
        <v>56</v>
      </c>
      <c r="AT617" t="s">
        <v>57</v>
      </c>
      <c r="AU617">
        <v>0</v>
      </c>
      <c r="AV617" t="str">
        <f>""</f>
        <v/>
      </c>
      <c r="AW617">
        <v>2016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</row>
    <row r="618" spans="1:55" x14ac:dyDescent="0.2">
      <c r="A618">
        <v>1829200720</v>
      </c>
      <c r="B618" t="s">
        <v>658</v>
      </c>
      <c r="C618" s="2">
        <v>2832</v>
      </c>
      <c r="D618">
        <v>0</v>
      </c>
      <c r="E618" s="1">
        <v>1796.91</v>
      </c>
      <c r="F618" s="1">
        <v>1796.91</v>
      </c>
      <c r="G618" s="1">
        <v>1035.0899999999999</v>
      </c>
      <c r="H618">
        <v>63.45</v>
      </c>
      <c r="I618" s="2">
        <v>17000</v>
      </c>
      <c r="J618" s="4">
        <f>COUNTIF(גיליון2!A:A,'2016'!A618)</f>
        <v>1</v>
      </c>
      <c r="K618">
        <v>0</v>
      </c>
      <c r="L618" s="1">
        <v>1796.91</v>
      </c>
      <c r="M618" s="1">
        <v>1796.91</v>
      </c>
      <c r="N618" s="1">
        <v>15203.09</v>
      </c>
      <c r="O618">
        <v>10.57</v>
      </c>
      <c r="P618">
        <v>0</v>
      </c>
      <c r="Q618">
        <v>0</v>
      </c>
      <c r="R618">
        <v>0</v>
      </c>
      <c r="S618">
        <v>0</v>
      </c>
      <c r="T618" s="1">
        <v>-1796.91</v>
      </c>
      <c r="U618">
        <v>0</v>
      </c>
      <c r="V618" s="1">
        <v>-1796.91</v>
      </c>
      <c r="W618">
        <v>410</v>
      </c>
      <c r="X618" t="s">
        <v>208</v>
      </c>
      <c r="Y618">
        <v>0</v>
      </c>
      <c r="Z618" t="str">
        <f>""</f>
        <v/>
      </c>
      <c r="AA618">
        <v>0</v>
      </c>
      <c r="AB618" t="str">
        <f>""</f>
        <v/>
      </c>
      <c r="AC618">
        <v>0</v>
      </c>
      <c r="AD618" t="str">
        <f>""</f>
        <v/>
      </c>
      <c r="AE618">
        <v>0</v>
      </c>
      <c r="AF618" t="str">
        <f>""</f>
        <v/>
      </c>
      <c r="AG618">
        <v>0</v>
      </c>
      <c r="AH618" t="str">
        <f>""</f>
        <v/>
      </c>
      <c r="AI618">
        <v>0</v>
      </c>
      <c r="AJ618" t="str">
        <f>""</f>
        <v/>
      </c>
      <c r="AK618">
        <v>0</v>
      </c>
      <c r="AL618" t="str">
        <f>""</f>
        <v/>
      </c>
      <c r="AM618">
        <v>0</v>
      </c>
      <c r="AN618" t="str">
        <f>""</f>
        <v/>
      </c>
      <c r="AO618">
        <v>0</v>
      </c>
      <c r="AP618" t="str">
        <f>""</f>
        <v/>
      </c>
      <c r="AQ618">
        <v>0</v>
      </c>
      <c r="AR618" t="str">
        <f>""</f>
        <v/>
      </c>
      <c r="AS618" t="s">
        <v>56</v>
      </c>
      <c r="AT618" t="s">
        <v>57</v>
      </c>
      <c r="AU618">
        <v>0</v>
      </c>
      <c r="AV618" t="str">
        <f>""</f>
        <v/>
      </c>
      <c r="AW618">
        <v>2016</v>
      </c>
      <c r="AX618">
        <v>0</v>
      </c>
      <c r="AY618">
        <v>0</v>
      </c>
      <c r="AZ618">
        <v>1797</v>
      </c>
      <c r="BA618">
        <v>0</v>
      </c>
      <c r="BB618">
        <v>0</v>
      </c>
      <c r="BC618">
        <v>0</v>
      </c>
    </row>
    <row r="619" spans="1:55" x14ac:dyDescent="0.2">
      <c r="A619">
        <v>1829200740</v>
      </c>
      <c r="B619" t="s">
        <v>387</v>
      </c>
      <c r="C619" s="2">
        <v>1500</v>
      </c>
      <c r="D619">
        <v>0</v>
      </c>
      <c r="E619">
        <v>0</v>
      </c>
      <c r="F619">
        <v>0</v>
      </c>
      <c r="G619" s="1">
        <v>1500</v>
      </c>
      <c r="H619">
        <v>0</v>
      </c>
      <c r="I619" s="2">
        <v>9000</v>
      </c>
      <c r="J619" s="4">
        <f>COUNTIF(גיליון2!A:A,'2016'!A619)</f>
        <v>1</v>
      </c>
      <c r="K619">
        <v>0</v>
      </c>
      <c r="L619">
        <v>0</v>
      </c>
      <c r="M619">
        <v>0</v>
      </c>
      <c r="N619" s="1">
        <v>9000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410</v>
      </c>
      <c r="X619" t="s">
        <v>208</v>
      </c>
      <c r="Y619">
        <v>0</v>
      </c>
      <c r="Z619" t="str">
        <f>""</f>
        <v/>
      </c>
      <c r="AA619">
        <v>0</v>
      </c>
      <c r="AB619" t="str">
        <f>""</f>
        <v/>
      </c>
      <c r="AC619">
        <v>0</v>
      </c>
      <c r="AD619" t="str">
        <f>""</f>
        <v/>
      </c>
      <c r="AE619">
        <v>0</v>
      </c>
      <c r="AF619" t="str">
        <f>""</f>
        <v/>
      </c>
      <c r="AG619">
        <v>0</v>
      </c>
      <c r="AH619" t="str">
        <f>""</f>
        <v/>
      </c>
      <c r="AI619">
        <v>0</v>
      </c>
      <c r="AJ619" t="str">
        <f>""</f>
        <v/>
      </c>
      <c r="AK619">
        <v>0</v>
      </c>
      <c r="AL619" t="str">
        <f>""</f>
        <v/>
      </c>
      <c r="AM619">
        <v>0</v>
      </c>
      <c r="AN619" t="str">
        <f>""</f>
        <v/>
      </c>
      <c r="AO619">
        <v>0</v>
      </c>
      <c r="AP619" t="str">
        <f>""</f>
        <v/>
      </c>
      <c r="AQ619">
        <v>0</v>
      </c>
      <c r="AR619" t="str">
        <f>""</f>
        <v/>
      </c>
      <c r="AS619" t="s">
        <v>56</v>
      </c>
      <c r="AT619" t="s">
        <v>57</v>
      </c>
      <c r="AU619">
        <v>0</v>
      </c>
      <c r="AV619" t="str">
        <f>""</f>
        <v/>
      </c>
      <c r="AW619">
        <v>2016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</row>
    <row r="620" spans="1:55" x14ac:dyDescent="0.2">
      <c r="A620">
        <v>1829200750</v>
      </c>
      <c r="B620" t="s">
        <v>659</v>
      </c>
      <c r="C620" s="2">
        <v>14162</v>
      </c>
      <c r="D620">
        <v>0</v>
      </c>
      <c r="E620">
        <v>0</v>
      </c>
      <c r="F620">
        <v>0</v>
      </c>
      <c r="G620" s="1">
        <v>14162</v>
      </c>
      <c r="H620">
        <v>0</v>
      </c>
      <c r="I620" s="2">
        <v>85000</v>
      </c>
      <c r="J620" s="4">
        <f>COUNTIF(גיליון2!A:A,'2016'!A620)</f>
        <v>1</v>
      </c>
      <c r="K620">
        <v>0</v>
      </c>
      <c r="L620">
        <v>0</v>
      </c>
      <c r="M620">
        <v>0</v>
      </c>
      <c r="N620" s="1">
        <v>85000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410</v>
      </c>
      <c r="X620" t="s">
        <v>208</v>
      </c>
      <c r="Y620">
        <v>0</v>
      </c>
      <c r="Z620" t="str">
        <f>""</f>
        <v/>
      </c>
      <c r="AA620">
        <v>0</v>
      </c>
      <c r="AB620" t="str">
        <f>""</f>
        <v/>
      </c>
      <c r="AC620">
        <v>0</v>
      </c>
      <c r="AD620" t="str">
        <f>""</f>
        <v/>
      </c>
      <c r="AE620">
        <v>0</v>
      </c>
      <c r="AF620" t="str">
        <f>""</f>
        <v/>
      </c>
      <c r="AG620">
        <v>0</v>
      </c>
      <c r="AH620" t="str">
        <f>""</f>
        <v/>
      </c>
      <c r="AI620">
        <v>0</v>
      </c>
      <c r="AJ620" t="str">
        <f>""</f>
        <v/>
      </c>
      <c r="AK620">
        <v>0</v>
      </c>
      <c r="AL620" t="str">
        <f>""</f>
        <v/>
      </c>
      <c r="AM620">
        <v>0</v>
      </c>
      <c r="AN620" t="str">
        <f>""</f>
        <v/>
      </c>
      <c r="AO620">
        <v>0</v>
      </c>
      <c r="AP620" t="str">
        <f>""</f>
        <v/>
      </c>
      <c r="AQ620">
        <v>0</v>
      </c>
      <c r="AR620" t="str">
        <f>""</f>
        <v/>
      </c>
      <c r="AS620" t="s">
        <v>56</v>
      </c>
      <c r="AT620" t="s">
        <v>57</v>
      </c>
      <c r="AU620">
        <v>0</v>
      </c>
      <c r="AV620" t="str">
        <f>""</f>
        <v/>
      </c>
      <c r="AW620">
        <v>2016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</row>
    <row r="621" spans="1:55" x14ac:dyDescent="0.2">
      <c r="A621">
        <v>1829200780</v>
      </c>
      <c r="B621" t="s">
        <v>305</v>
      </c>
      <c r="C621" s="2">
        <v>14162</v>
      </c>
      <c r="D621" s="1">
        <v>31720</v>
      </c>
      <c r="E621">
        <v>1</v>
      </c>
      <c r="F621" s="1">
        <v>31721</v>
      </c>
      <c r="G621" s="1">
        <v>-17559</v>
      </c>
      <c r="H621">
        <v>223.98</v>
      </c>
      <c r="I621" s="2">
        <v>85000</v>
      </c>
      <c r="J621" s="4">
        <f>COUNTIF(גיליון2!A:A,'2016'!A621)</f>
        <v>1</v>
      </c>
      <c r="K621" s="1">
        <v>31720</v>
      </c>
      <c r="L621">
        <v>1</v>
      </c>
      <c r="M621" s="1">
        <v>31721</v>
      </c>
      <c r="N621" s="1">
        <v>53279</v>
      </c>
      <c r="O621">
        <v>37.31</v>
      </c>
      <c r="P621">
        <v>0</v>
      </c>
      <c r="Q621">
        <v>0</v>
      </c>
      <c r="R621">
        <v>0</v>
      </c>
      <c r="S621">
        <v>0</v>
      </c>
      <c r="T621" s="1">
        <v>-31721</v>
      </c>
      <c r="U621">
        <v>0</v>
      </c>
      <c r="V621" s="1">
        <v>-31721</v>
      </c>
      <c r="W621">
        <v>410</v>
      </c>
      <c r="X621" t="s">
        <v>208</v>
      </c>
      <c r="Y621">
        <v>0</v>
      </c>
      <c r="Z621" t="str">
        <f>""</f>
        <v/>
      </c>
      <c r="AA621">
        <v>0</v>
      </c>
      <c r="AB621" t="str">
        <f>""</f>
        <v/>
      </c>
      <c r="AC621">
        <v>0</v>
      </c>
      <c r="AD621" t="str">
        <f>""</f>
        <v/>
      </c>
      <c r="AE621">
        <v>0</v>
      </c>
      <c r="AF621" t="str">
        <f>""</f>
        <v/>
      </c>
      <c r="AG621">
        <v>0</v>
      </c>
      <c r="AH621" t="str">
        <f>""</f>
        <v/>
      </c>
      <c r="AI621">
        <v>0</v>
      </c>
      <c r="AJ621" t="str">
        <f>""</f>
        <v/>
      </c>
      <c r="AK621">
        <v>0</v>
      </c>
      <c r="AL621" t="str">
        <f>""</f>
        <v/>
      </c>
      <c r="AM621">
        <v>0</v>
      </c>
      <c r="AN621" t="str">
        <f>""</f>
        <v/>
      </c>
      <c r="AO621">
        <v>0</v>
      </c>
      <c r="AP621" t="str">
        <f>""</f>
        <v/>
      </c>
      <c r="AQ621">
        <v>0</v>
      </c>
      <c r="AR621" t="str">
        <f>""</f>
        <v/>
      </c>
      <c r="AS621" t="s">
        <v>56</v>
      </c>
      <c r="AT621" t="s">
        <v>57</v>
      </c>
      <c r="AU621">
        <v>0</v>
      </c>
      <c r="AV621" t="str">
        <f>""</f>
        <v/>
      </c>
      <c r="AW621">
        <v>2016</v>
      </c>
      <c r="AX621">
        <v>0</v>
      </c>
      <c r="AY621">
        <v>0</v>
      </c>
      <c r="AZ621">
        <v>1</v>
      </c>
      <c r="BA621">
        <v>0</v>
      </c>
      <c r="BB621">
        <v>0</v>
      </c>
      <c r="BC621">
        <v>0</v>
      </c>
    </row>
    <row r="622" spans="1:55" x14ac:dyDescent="0.2">
      <c r="A622">
        <v>1829300780</v>
      </c>
      <c r="B622" t="s">
        <v>660</v>
      </c>
      <c r="C622" s="2">
        <v>54978</v>
      </c>
      <c r="D622" s="1">
        <v>1635</v>
      </c>
      <c r="E622" s="1">
        <v>16797.810000000001</v>
      </c>
      <c r="F622" s="1">
        <v>18432.810000000001</v>
      </c>
      <c r="G622" s="1">
        <v>36545.19</v>
      </c>
      <c r="H622">
        <v>33.520000000000003</v>
      </c>
      <c r="I622" s="2">
        <v>330000</v>
      </c>
      <c r="J622" s="4">
        <f>COUNTIF(גיליון2!A:A,'2016'!A622)</f>
        <v>1</v>
      </c>
      <c r="K622" s="1">
        <v>1635</v>
      </c>
      <c r="L622" s="1">
        <v>16797.810000000001</v>
      </c>
      <c r="M622" s="1">
        <v>18432.810000000001</v>
      </c>
      <c r="N622" s="1">
        <v>311567.19</v>
      </c>
      <c r="O622">
        <v>5.58</v>
      </c>
      <c r="P622">
        <v>0</v>
      </c>
      <c r="Q622">
        <v>0</v>
      </c>
      <c r="R622">
        <v>0</v>
      </c>
      <c r="S622">
        <v>0</v>
      </c>
      <c r="T622" s="1">
        <v>-18432.810000000001</v>
      </c>
      <c r="U622">
        <v>0</v>
      </c>
      <c r="V622" s="1">
        <v>-18432.810000000001</v>
      </c>
      <c r="W622">
        <v>410</v>
      </c>
      <c r="X622" t="s">
        <v>208</v>
      </c>
      <c r="Y622">
        <v>0</v>
      </c>
      <c r="Z622" t="str">
        <f>""</f>
        <v/>
      </c>
      <c r="AA622">
        <v>0</v>
      </c>
      <c r="AB622" t="str">
        <f>""</f>
        <v/>
      </c>
      <c r="AC622">
        <v>0</v>
      </c>
      <c r="AD622" t="str">
        <f>""</f>
        <v/>
      </c>
      <c r="AE622">
        <v>0</v>
      </c>
      <c r="AF622" t="str">
        <f>""</f>
        <v/>
      </c>
      <c r="AG622">
        <v>0</v>
      </c>
      <c r="AH622" t="str">
        <f>""</f>
        <v/>
      </c>
      <c r="AI622">
        <v>0</v>
      </c>
      <c r="AJ622" t="str">
        <f>""</f>
        <v/>
      </c>
      <c r="AK622">
        <v>0</v>
      </c>
      <c r="AL622" t="str">
        <f>""</f>
        <v/>
      </c>
      <c r="AM622">
        <v>0</v>
      </c>
      <c r="AN622" t="str">
        <f>""</f>
        <v/>
      </c>
      <c r="AO622">
        <v>0</v>
      </c>
      <c r="AP622" t="str">
        <f>""</f>
        <v/>
      </c>
      <c r="AQ622">
        <v>0</v>
      </c>
      <c r="AR622" t="str">
        <f>""</f>
        <v/>
      </c>
      <c r="AS622" t="s">
        <v>56</v>
      </c>
      <c r="AT622" t="s">
        <v>57</v>
      </c>
      <c r="AU622">
        <v>0</v>
      </c>
      <c r="AV622" t="str">
        <f>""</f>
        <v/>
      </c>
      <c r="AW622">
        <v>2016</v>
      </c>
      <c r="AX622">
        <v>0</v>
      </c>
      <c r="AY622">
        <v>0</v>
      </c>
      <c r="AZ622">
        <v>16798</v>
      </c>
      <c r="BA622">
        <v>0</v>
      </c>
      <c r="BB622">
        <v>0</v>
      </c>
      <c r="BC622">
        <v>0</v>
      </c>
    </row>
    <row r="623" spans="1:55" x14ac:dyDescent="0.2">
      <c r="A623">
        <v>1829500820</v>
      </c>
      <c r="B623" t="s">
        <v>661</v>
      </c>
      <c r="C623" s="2">
        <v>8330</v>
      </c>
      <c r="D623">
        <v>0</v>
      </c>
      <c r="E623">
        <v>0</v>
      </c>
      <c r="F623">
        <v>0</v>
      </c>
      <c r="G623" s="1">
        <v>8330</v>
      </c>
      <c r="H623">
        <v>0</v>
      </c>
      <c r="I623" s="2">
        <v>50000</v>
      </c>
      <c r="J623" s="4">
        <f>COUNTIF(גיליון2!A:A,'2016'!A623)</f>
        <v>1</v>
      </c>
      <c r="K623">
        <v>0</v>
      </c>
      <c r="L623">
        <v>0</v>
      </c>
      <c r="M623">
        <v>0</v>
      </c>
      <c r="N623" s="1">
        <v>50000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 t="str">
        <f>""</f>
        <v/>
      </c>
      <c r="Y623">
        <v>0</v>
      </c>
      <c r="Z623" t="str">
        <f>""</f>
        <v/>
      </c>
      <c r="AA623">
        <v>0</v>
      </c>
      <c r="AB623" t="str">
        <f>""</f>
        <v/>
      </c>
      <c r="AC623">
        <v>0</v>
      </c>
      <c r="AD623" t="str">
        <f>""</f>
        <v/>
      </c>
      <c r="AE623">
        <v>0</v>
      </c>
      <c r="AF623" t="str">
        <f>""</f>
        <v/>
      </c>
      <c r="AG623">
        <v>0</v>
      </c>
      <c r="AH623" t="str">
        <f>""</f>
        <v/>
      </c>
      <c r="AI623">
        <v>0</v>
      </c>
      <c r="AJ623" t="str">
        <f>""</f>
        <v/>
      </c>
      <c r="AK623">
        <v>0</v>
      </c>
      <c r="AL623" t="str">
        <f>""</f>
        <v/>
      </c>
      <c r="AM623">
        <v>0</v>
      </c>
      <c r="AN623" t="str">
        <f>""</f>
        <v/>
      </c>
      <c r="AO623">
        <v>0</v>
      </c>
      <c r="AP623" t="str">
        <f>""</f>
        <v/>
      </c>
      <c r="AQ623">
        <v>0</v>
      </c>
      <c r="AR623" t="str">
        <f>""</f>
        <v/>
      </c>
      <c r="AS623" t="s">
        <v>56</v>
      </c>
      <c r="AT623" t="s">
        <v>57</v>
      </c>
      <c r="AU623">
        <v>0</v>
      </c>
      <c r="AV623" t="str">
        <f>""</f>
        <v/>
      </c>
      <c r="AW623">
        <v>2016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</row>
    <row r="624" spans="1:55" x14ac:dyDescent="0.2">
      <c r="A624">
        <v>1829900820</v>
      </c>
      <c r="B624" t="s">
        <v>662</v>
      </c>
      <c r="C624" s="2">
        <v>16660</v>
      </c>
      <c r="D624">
        <v>0</v>
      </c>
      <c r="E624">
        <v>0</v>
      </c>
      <c r="F624">
        <v>0</v>
      </c>
      <c r="G624" s="1">
        <v>16660</v>
      </c>
      <c r="H624">
        <v>0</v>
      </c>
      <c r="I624" s="2">
        <v>100000</v>
      </c>
      <c r="J624" s="4">
        <f>COUNTIF(גיליון2!A:A,'2016'!A624)</f>
        <v>1</v>
      </c>
      <c r="K624">
        <v>0</v>
      </c>
      <c r="L624">
        <v>0</v>
      </c>
      <c r="M624">
        <v>0</v>
      </c>
      <c r="N624" s="1">
        <v>100000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410</v>
      </c>
      <c r="X624" t="s">
        <v>208</v>
      </c>
      <c r="Y624">
        <v>0</v>
      </c>
      <c r="Z624" t="str">
        <f>""</f>
        <v/>
      </c>
      <c r="AA624">
        <v>0</v>
      </c>
      <c r="AB624" t="str">
        <f>""</f>
        <v/>
      </c>
      <c r="AC624">
        <v>0</v>
      </c>
      <c r="AD624" t="str">
        <f>""</f>
        <v/>
      </c>
      <c r="AE624">
        <v>0</v>
      </c>
      <c r="AF624" t="str">
        <f>""</f>
        <v/>
      </c>
      <c r="AG624">
        <v>0</v>
      </c>
      <c r="AH624" t="str">
        <f>""</f>
        <v/>
      </c>
      <c r="AI624">
        <v>0</v>
      </c>
      <c r="AJ624" t="str">
        <f>""</f>
        <v/>
      </c>
      <c r="AK624">
        <v>0</v>
      </c>
      <c r="AL624" t="str">
        <f>""</f>
        <v/>
      </c>
      <c r="AM624">
        <v>0</v>
      </c>
      <c r="AN624" t="str">
        <f>""</f>
        <v/>
      </c>
      <c r="AO624">
        <v>0</v>
      </c>
      <c r="AP624" t="str">
        <f>""</f>
        <v/>
      </c>
      <c r="AQ624">
        <v>0</v>
      </c>
      <c r="AR624" t="str">
        <f>""</f>
        <v/>
      </c>
      <c r="AS624" t="s">
        <v>56</v>
      </c>
      <c r="AT624" t="s">
        <v>57</v>
      </c>
      <c r="AU624">
        <v>0</v>
      </c>
      <c r="AV624" t="str">
        <f>""</f>
        <v/>
      </c>
      <c r="AW624">
        <v>2016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</row>
    <row r="625" spans="1:55" x14ac:dyDescent="0.2">
      <c r="A625">
        <v>1829990820</v>
      </c>
      <c r="B625" t="s">
        <v>663</v>
      </c>
      <c r="C625" s="2">
        <v>16660</v>
      </c>
      <c r="D625">
        <v>0</v>
      </c>
      <c r="E625">
        <v>0</v>
      </c>
      <c r="F625">
        <v>0</v>
      </c>
      <c r="G625" s="1">
        <v>16660</v>
      </c>
      <c r="H625">
        <v>0</v>
      </c>
      <c r="I625" s="2">
        <v>100000</v>
      </c>
      <c r="J625" s="4">
        <f>COUNTIF(גיליון2!A:A,'2016'!A625)</f>
        <v>1</v>
      </c>
      <c r="K625">
        <v>0</v>
      </c>
      <c r="L625">
        <v>0</v>
      </c>
      <c r="M625">
        <v>0</v>
      </c>
      <c r="N625" s="1">
        <v>100000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 t="str">
        <f>""</f>
        <v/>
      </c>
      <c r="Y625">
        <v>0</v>
      </c>
      <c r="Z625" t="str">
        <f>""</f>
        <v/>
      </c>
      <c r="AA625">
        <v>0</v>
      </c>
      <c r="AB625" t="str">
        <f>""</f>
        <v/>
      </c>
      <c r="AC625">
        <v>0</v>
      </c>
      <c r="AD625" t="str">
        <f>""</f>
        <v/>
      </c>
      <c r="AE625">
        <v>0</v>
      </c>
      <c r="AF625" t="str">
        <f>""</f>
        <v/>
      </c>
      <c r="AG625">
        <v>0</v>
      </c>
      <c r="AH625" t="str">
        <f>""</f>
        <v/>
      </c>
      <c r="AI625">
        <v>0</v>
      </c>
      <c r="AJ625" t="str">
        <f>""</f>
        <v/>
      </c>
      <c r="AK625">
        <v>0</v>
      </c>
      <c r="AL625" t="str">
        <f>""</f>
        <v/>
      </c>
      <c r="AM625">
        <v>0</v>
      </c>
      <c r="AN625" t="str">
        <f>""</f>
        <v/>
      </c>
      <c r="AO625">
        <v>0</v>
      </c>
      <c r="AP625" t="str">
        <f>""</f>
        <v/>
      </c>
      <c r="AQ625">
        <v>0</v>
      </c>
      <c r="AR625" t="str">
        <f>""</f>
        <v/>
      </c>
      <c r="AS625" t="s">
        <v>56</v>
      </c>
      <c r="AT625" t="s">
        <v>57</v>
      </c>
      <c r="AU625">
        <v>0</v>
      </c>
      <c r="AV625" t="str">
        <f>""</f>
        <v/>
      </c>
      <c r="AW625">
        <v>2016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</row>
    <row r="626" spans="1:55" x14ac:dyDescent="0.2">
      <c r="A626">
        <v>1832300110</v>
      </c>
      <c r="B626" t="s">
        <v>664</v>
      </c>
      <c r="C626" s="2">
        <v>35986</v>
      </c>
      <c r="D626" s="1">
        <v>18568.27</v>
      </c>
      <c r="E626">
        <v>0</v>
      </c>
      <c r="F626" s="1">
        <v>18568.27</v>
      </c>
      <c r="G626" s="1">
        <v>17417.73</v>
      </c>
      <c r="H626">
        <v>51.59</v>
      </c>
      <c r="I626" s="2">
        <v>216000</v>
      </c>
      <c r="J626" s="4">
        <f>COUNTIF(גיליון2!A:A,'2016'!A626)</f>
        <v>1</v>
      </c>
      <c r="K626" s="1">
        <v>18568.27</v>
      </c>
      <c r="L626">
        <v>0</v>
      </c>
      <c r="M626" s="1">
        <v>18568.27</v>
      </c>
      <c r="N626" s="1">
        <v>197431.73</v>
      </c>
      <c r="O626">
        <v>8.59</v>
      </c>
      <c r="P626">
        <v>0</v>
      </c>
      <c r="Q626">
        <v>0</v>
      </c>
      <c r="R626">
        <v>0</v>
      </c>
      <c r="S626">
        <v>0</v>
      </c>
      <c r="T626" s="1">
        <v>-18568.27</v>
      </c>
      <c r="U626">
        <v>0</v>
      </c>
      <c r="V626" s="1">
        <v>-18568.27</v>
      </c>
      <c r="W626">
        <v>420</v>
      </c>
      <c r="X626" t="s">
        <v>665</v>
      </c>
      <c r="Y626">
        <v>0</v>
      </c>
      <c r="Z626" t="str">
        <f>""</f>
        <v/>
      </c>
      <c r="AA626">
        <v>0</v>
      </c>
      <c r="AB626" t="str">
        <f>""</f>
        <v/>
      </c>
      <c r="AC626">
        <v>0</v>
      </c>
      <c r="AD626" t="str">
        <f>""</f>
        <v/>
      </c>
      <c r="AE626">
        <v>0</v>
      </c>
      <c r="AF626" t="str">
        <f>""</f>
        <v/>
      </c>
      <c r="AG626">
        <v>0</v>
      </c>
      <c r="AH626" t="str">
        <f>""</f>
        <v/>
      </c>
      <c r="AI626">
        <v>0</v>
      </c>
      <c r="AJ626" t="str">
        <f>""</f>
        <v/>
      </c>
      <c r="AK626">
        <v>0</v>
      </c>
      <c r="AL626" t="str">
        <f>""</f>
        <v/>
      </c>
      <c r="AM626">
        <v>0</v>
      </c>
      <c r="AN626" t="str">
        <f>""</f>
        <v/>
      </c>
      <c r="AO626">
        <v>0</v>
      </c>
      <c r="AP626" t="str">
        <f>""</f>
        <v/>
      </c>
      <c r="AQ626">
        <v>0</v>
      </c>
      <c r="AR626" t="str">
        <f>""</f>
        <v/>
      </c>
      <c r="AS626" t="s">
        <v>56</v>
      </c>
      <c r="AT626" t="s">
        <v>57</v>
      </c>
      <c r="AU626">
        <v>0</v>
      </c>
      <c r="AV626" t="str">
        <f>""</f>
        <v/>
      </c>
      <c r="AW626">
        <v>2016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</row>
    <row r="627" spans="1:55" x14ac:dyDescent="0.2">
      <c r="A627">
        <v>1832300540</v>
      </c>
      <c r="B627" t="s">
        <v>666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 s="4">
        <f>COUNTIF(גיליון2!A:A,'2016'!A627)</f>
        <v>1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420</v>
      </c>
      <c r="X627" t="s">
        <v>665</v>
      </c>
      <c r="Y627">
        <v>0</v>
      </c>
      <c r="Z627" t="str">
        <f>""</f>
        <v/>
      </c>
      <c r="AA627">
        <v>0</v>
      </c>
      <c r="AB627" t="str">
        <f>""</f>
        <v/>
      </c>
      <c r="AC627">
        <v>0</v>
      </c>
      <c r="AD627" t="str">
        <f>""</f>
        <v/>
      </c>
      <c r="AE627">
        <v>0</v>
      </c>
      <c r="AF627" t="str">
        <f>""</f>
        <v/>
      </c>
      <c r="AG627">
        <v>0</v>
      </c>
      <c r="AH627" t="str">
        <f>""</f>
        <v/>
      </c>
      <c r="AI627">
        <v>0</v>
      </c>
      <c r="AJ627" t="str">
        <f>""</f>
        <v/>
      </c>
      <c r="AK627">
        <v>0</v>
      </c>
      <c r="AL627" t="str">
        <f>""</f>
        <v/>
      </c>
      <c r="AM627">
        <v>0</v>
      </c>
      <c r="AN627" t="str">
        <f>""</f>
        <v/>
      </c>
      <c r="AO627">
        <v>0</v>
      </c>
      <c r="AP627" t="str">
        <f>""</f>
        <v/>
      </c>
      <c r="AQ627">
        <v>0</v>
      </c>
      <c r="AR627" t="str">
        <f>""</f>
        <v/>
      </c>
      <c r="AS627" t="s">
        <v>56</v>
      </c>
      <c r="AT627" t="s">
        <v>57</v>
      </c>
      <c r="AU627">
        <v>0</v>
      </c>
      <c r="AV627" t="str">
        <f>""</f>
        <v/>
      </c>
      <c r="AW627">
        <v>2016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</row>
    <row r="628" spans="1:55" x14ac:dyDescent="0.2">
      <c r="A628">
        <v>1832300720</v>
      </c>
      <c r="B628" t="s">
        <v>423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 s="4">
        <f>COUNTIF(גיליון2!A:A,'2016'!A628)</f>
        <v>1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420</v>
      </c>
      <c r="X628" t="s">
        <v>665</v>
      </c>
      <c r="Y628">
        <v>0</v>
      </c>
      <c r="Z628" t="str">
        <f>""</f>
        <v/>
      </c>
      <c r="AA628">
        <v>0</v>
      </c>
      <c r="AB628" t="str">
        <f>""</f>
        <v/>
      </c>
      <c r="AC628">
        <v>0</v>
      </c>
      <c r="AD628" t="str">
        <f>""</f>
        <v/>
      </c>
      <c r="AE628">
        <v>0</v>
      </c>
      <c r="AF628" t="str">
        <f>""</f>
        <v/>
      </c>
      <c r="AG628">
        <v>0</v>
      </c>
      <c r="AH628" t="str">
        <f>""</f>
        <v/>
      </c>
      <c r="AI628">
        <v>0</v>
      </c>
      <c r="AJ628" t="str">
        <f>""</f>
        <v/>
      </c>
      <c r="AK628">
        <v>0</v>
      </c>
      <c r="AL628" t="str">
        <f>""</f>
        <v/>
      </c>
      <c r="AM628">
        <v>0</v>
      </c>
      <c r="AN628" t="str">
        <f>""</f>
        <v/>
      </c>
      <c r="AO628">
        <v>0</v>
      </c>
      <c r="AP628" t="str">
        <f>""</f>
        <v/>
      </c>
      <c r="AQ628">
        <v>0</v>
      </c>
      <c r="AR628" t="str">
        <f>""</f>
        <v/>
      </c>
      <c r="AS628" t="s">
        <v>56</v>
      </c>
      <c r="AT628" t="s">
        <v>57</v>
      </c>
      <c r="AU628">
        <v>0</v>
      </c>
      <c r="AV628" t="str">
        <f>""</f>
        <v/>
      </c>
      <c r="AW628">
        <v>2016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</row>
    <row r="629" spans="1:55" x14ac:dyDescent="0.2">
      <c r="A629">
        <v>1832300750</v>
      </c>
      <c r="B629" t="s">
        <v>667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 s="4">
        <f>COUNTIF(גיליון2!A:A,'2016'!A629)</f>
        <v>1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420</v>
      </c>
      <c r="X629" t="s">
        <v>665</v>
      </c>
      <c r="Y629">
        <v>0</v>
      </c>
      <c r="Z629" t="str">
        <f>""</f>
        <v/>
      </c>
      <c r="AA629">
        <v>0</v>
      </c>
      <c r="AB629" t="str">
        <f>""</f>
        <v/>
      </c>
      <c r="AC629">
        <v>0</v>
      </c>
      <c r="AD629" t="str">
        <f>""</f>
        <v/>
      </c>
      <c r="AE629">
        <v>0</v>
      </c>
      <c r="AF629" t="str">
        <f>""</f>
        <v/>
      </c>
      <c r="AG629">
        <v>0</v>
      </c>
      <c r="AH629" t="str">
        <f>""</f>
        <v/>
      </c>
      <c r="AI629">
        <v>0</v>
      </c>
      <c r="AJ629" t="str">
        <f>""</f>
        <v/>
      </c>
      <c r="AK629">
        <v>0</v>
      </c>
      <c r="AL629" t="str">
        <f>""</f>
        <v/>
      </c>
      <c r="AM629">
        <v>0</v>
      </c>
      <c r="AN629" t="str">
        <f>""</f>
        <v/>
      </c>
      <c r="AO629">
        <v>0</v>
      </c>
      <c r="AP629" t="str">
        <f>""</f>
        <v/>
      </c>
      <c r="AQ629">
        <v>0</v>
      </c>
      <c r="AR629" t="str">
        <f>""</f>
        <v/>
      </c>
      <c r="AS629" t="s">
        <v>56</v>
      </c>
      <c r="AT629" t="s">
        <v>57</v>
      </c>
      <c r="AU629">
        <v>0</v>
      </c>
      <c r="AV629" t="str">
        <f>""</f>
        <v/>
      </c>
      <c r="AW629">
        <v>2016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</row>
    <row r="630" spans="1:55" x14ac:dyDescent="0.2">
      <c r="A630">
        <v>1832300780</v>
      </c>
      <c r="B630" t="s">
        <v>305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 s="4">
        <f>COUNTIF(גיליון2!A:A,'2016'!A630)</f>
        <v>1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420</v>
      </c>
      <c r="X630" t="s">
        <v>665</v>
      </c>
      <c r="Y630">
        <v>0</v>
      </c>
      <c r="Z630" t="str">
        <f>""</f>
        <v/>
      </c>
      <c r="AA630">
        <v>0</v>
      </c>
      <c r="AB630" t="str">
        <f>""</f>
        <v/>
      </c>
      <c r="AC630">
        <v>0</v>
      </c>
      <c r="AD630" t="str">
        <f>""</f>
        <v/>
      </c>
      <c r="AE630">
        <v>0</v>
      </c>
      <c r="AF630" t="str">
        <f>""</f>
        <v/>
      </c>
      <c r="AG630">
        <v>0</v>
      </c>
      <c r="AH630" t="str">
        <f>""</f>
        <v/>
      </c>
      <c r="AI630">
        <v>0</v>
      </c>
      <c r="AJ630" t="str">
        <f>""</f>
        <v/>
      </c>
      <c r="AK630">
        <v>0</v>
      </c>
      <c r="AL630" t="str">
        <f>""</f>
        <v/>
      </c>
      <c r="AM630">
        <v>0</v>
      </c>
      <c r="AN630" t="str">
        <f>""</f>
        <v/>
      </c>
      <c r="AO630">
        <v>0</v>
      </c>
      <c r="AP630" t="str">
        <f>""</f>
        <v/>
      </c>
      <c r="AQ630">
        <v>0</v>
      </c>
      <c r="AR630" t="str">
        <f>""</f>
        <v/>
      </c>
      <c r="AS630" t="s">
        <v>56</v>
      </c>
      <c r="AT630" t="s">
        <v>57</v>
      </c>
      <c r="AU630">
        <v>0</v>
      </c>
      <c r="AV630" t="str">
        <f>""</f>
        <v/>
      </c>
      <c r="AW630">
        <v>2016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</row>
    <row r="631" spans="1:55" x14ac:dyDescent="0.2">
      <c r="A631">
        <v>1832400110</v>
      </c>
      <c r="B631" t="s">
        <v>668</v>
      </c>
      <c r="C631" s="2">
        <v>43816</v>
      </c>
      <c r="D631" s="1">
        <v>20004.64</v>
      </c>
      <c r="E631">
        <v>0</v>
      </c>
      <c r="F631" s="1">
        <v>20004.64</v>
      </c>
      <c r="G631" s="1">
        <v>23811.360000000001</v>
      </c>
      <c r="H631">
        <v>45.65</v>
      </c>
      <c r="I631" s="2">
        <v>263000</v>
      </c>
      <c r="J631" s="4">
        <f>COUNTIF(גיליון2!A:A,'2016'!A631)</f>
        <v>1</v>
      </c>
      <c r="K631" s="1">
        <v>20004.64</v>
      </c>
      <c r="L631">
        <v>0</v>
      </c>
      <c r="M631" s="1">
        <v>20004.64</v>
      </c>
      <c r="N631" s="1">
        <v>242995.36</v>
      </c>
      <c r="O631">
        <v>7.6</v>
      </c>
      <c r="P631">
        <v>0</v>
      </c>
      <c r="Q631">
        <v>0</v>
      </c>
      <c r="R631">
        <v>0</v>
      </c>
      <c r="S631">
        <v>0</v>
      </c>
      <c r="T631" s="1">
        <v>-20004.64</v>
      </c>
      <c r="U631">
        <v>0</v>
      </c>
      <c r="V631" s="1">
        <v>-20004.64</v>
      </c>
      <c r="W631">
        <v>420</v>
      </c>
      <c r="X631" t="s">
        <v>665</v>
      </c>
      <c r="Y631">
        <v>0</v>
      </c>
      <c r="Z631" t="str">
        <f>""</f>
        <v/>
      </c>
      <c r="AA631">
        <v>0</v>
      </c>
      <c r="AB631" t="str">
        <f>""</f>
        <v/>
      </c>
      <c r="AC631">
        <v>0</v>
      </c>
      <c r="AD631" t="str">
        <f>""</f>
        <v/>
      </c>
      <c r="AE631">
        <v>0</v>
      </c>
      <c r="AF631" t="str">
        <f>""</f>
        <v/>
      </c>
      <c r="AG631">
        <v>0</v>
      </c>
      <c r="AH631" t="str">
        <f>""</f>
        <v/>
      </c>
      <c r="AI631">
        <v>0</v>
      </c>
      <c r="AJ631" t="str">
        <f>""</f>
        <v/>
      </c>
      <c r="AK631">
        <v>0</v>
      </c>
      <c r="AL631" t="str">
        <f>""</f>
        <v/>
      </c>
      <c r="AM631">
        <v>0</v>
      </c>
      <c r="AN631" t="str">
        <f>""</f>
        <v/>
      </c>
      <c r="AO631">
        <v>0</v>
      </c>
      <c r="AP631" t="str">
        <f>""</f>
        <v/>
      </c>
      <c r="AQ631">
        <v>0</v>
      </c>
      <c r="AR631" t="str">
        <f>""</f>
        <v/>
      </c>
      <c r="AS631" t="s">
        <v>56</v>
      </c>
      <c r="AT631" t="s">
        <v>57</v>
      </c>
      <c r="AU631">
        <v>0</v>
      </c>
      <c r="AV631" t="str">
        <f>""</f>
        <v/>
      </c>
      <c r="AW631">
        <v>2016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</row>
    <row r="632" spans="1:55" x14ac:dyDescent="0.2">
      <c r="A632">
        <v>1832400410</v>
      </c>
      <c r="B632" t="s">
        <v>669</v>
      </c>
      <c r="C632" s="2">
        <v>2666</v>
      </c>
      <c r="D632">
        <v>0</v>
      </c>
      <c r="E632">
        <v>0</v>
      </c>
      <c r="F632">
        <v>0</v>
      </c>
      <c r="G632" s="1">
        <v>2666</v>
      </c>
      <c r="H632">
        <v>0</v>
      </c>
      <c r="I632" s="2">
        <v>16000</v>
      </c>
      <c r="J632" s="4">
        <f>COUNTIF(גיליון2!A:A,'2016'!A632)</f>
        <v>1</v>
      </c>
      <c r="K632">
        <v>0</v>
      </c>
      <c r="L632">
        <v>0</v>
      </c>
      <c r="M632">
        <v>0</v>
      </c>
      <c r="N632" s="1">
        <v>16000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420</v>
      </c>
      <c r="X632" t="s">
        <v>665</v>
      </c>
      <c r="Y632">
        <v>0</v>
      </c>
      <c r="Z632" t="str">
        <f>""</f>
        <v/>
      </c>
      <c r="AA632">
        <v>0</v>
      </c>
      <c r="AB632" t="str">
        <f>""</f>
        <v/>
      </c>
      <c r="AC632">
        <v>0</v>
      </c>
      <c r="AD632" t="str">
        <f>""</f>
        <v/>
      </c>
      <c r="AE632">
        <v>0</v>
      </c>
      <c r="AF632" t="str">
        <f>""</f>
        <v/>
      </c>
      <c r="AG632">
        <v>0</v>
      </c>
      <c r="AH632" t="str">
        <f>""</f>
        <v/>
      </c>
      <c r="AI632">
        <v>0</v>
      </c>
      <c r="AJ632" t="str">
        <f>""</f>
        <v/>
      </c>
      <c r="AK632">
        <v>0</v>
      </c>
      <c r="AL632" t="str">
        <f>""</f>
        <v/>
      </c>
      <c r="AM632">
        <v>0</v>
      </c>
      <c r="AN632" t="str">
        <f>""</f>
        <v/>
      </c>
      <c r="AO632">
        <v>0</v>
      </c>
      <c r="AP632" t="str">
        <f>""</f>
        <v/>
      </c>
      <c r="AQ632">
        <v>0</v>
      </c>
      <c r="AR632" t="str">
        <f>""</f>
        <v/>
      </c>
      <c r="AS632" t="s">
        <v>56</v>
      </c>
      <c r="AT632" t="s">
        <v>57</v>
      </c>
      <c r="AU632">
        <v>0</v>
      </c>
      <c r="AV632" t="str">
        <f>""</f>
        <v/>
      </c>
      <c r="AW632">
        <v>2016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</row>
    <row r="633" spans="1:55" x14ac:dyDescent="0.2">
      <c r="A633">
        <v>1832400431</v>
      </c>
      <c r="B633" t="s">
        <v>670</v>
      </c>
      <c r="C633" s="2">
        <v>12662</v>
      </c>
      <c r="D633">
        <v>0</v>
      </c>
      <c r="E633">
        <v>0</v>
      </c>
      <c r="F633">
        <v>0</v>
      </c>
      <c r="G633" s="1">
        <v>12662</v>
      </c>
      <c r="H633">
        <v>0</v>
      </c>
      <c r="I633" s="2">
        <v>76000</v>
      </c>
      <c r="J633" s="4">
        <f>COUNTIF(גיליון2!A:A,'2016'!A633)</f>
        <v>1</v>
      </c>
      <c r="K633">
        <v>0</v>
      </c>
      <c r="L633">
        <v>0</v>
      </c>
      <c r="M633">
        <v>0</v>
      </c>
      <c r="N633" s="1">
        <v>76000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420</v>
      </c>
      <c r="X633" t="s">
        <v>665</v>
      </c>
      <c r="Y633">
        <v>0</v>
      </c>
      <c r="Z633" t="str">
        <f>""</f>
        <v/>
      </c>
      <c r="AA633">
        <v>0</v>
      </c>
      <c r="AB633" t="str">
        <f>""</f>
        <v/>
      </c>
      <c r="AC633">
        <v>0</v>
      </c>
      <c r="AD633" t="str">
        <f>""</f>
        <v/>
      </c>
      <c r="AE633">
        <v>0</v>
      </c>
      <c r="AF633" t="str">
        <f>""</f>
        <v/>
      </c>
      <c r="AG633">
        <v>0</v>
      </c>
      <c r="AH633" t="str">
        <f>""</f>
        <v/>
      </c>
      <c r="AI633">
        <v>0</v>
      </c>
      <c r="AJ633" t="str">
        <f>""</f>
        <v/>
      </c>
      <c r="AK633">
        <v>0</v>
      </c>
      <c r="AL633" t="str">
        <f>""</f>
        <v/>
      </c>
      <c r="AM633">
        <v>0</v>
      </c>
      <c r="AN633" t="str">
        <f>""</f>
        <v/>
      </c>
      <c r="AO633">
        <v>0</v>
      </c>
      <c r="AP633" t="str">
        <f>""</f>
        <v/>
      </c>
      <c r="AQ633">
        <v>0</v>
      </c>
      <c r="AR633" t="str">
        <f>""</f>
        <v/>
      </c>
      <c r="AS633" t="s">
        <v>56</v>
      </c>
      <c r="AT633" t="s">
        <v>57</v>
      </c>
      <c r="AU633">
        <v>0</v>
      </c>
      <c r="AV633" t="str">
        <f>""</f>
        <v/>
      </c>
      <c r="AW633">
        <v>2016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</row>
    <row r="634" spans="1:55" x14ac:dyDescent="0.2">
      <c r="A634">
        <v>1832400432</v>
      </c>
      <c r="B634" t="s">
        <v>556</v>
      </c>
      <c r="C634" s="2">
        <v>1832</v>
      </c>
      <c r="D634">
        <v>0</v>
      </c>
      <c r="E634">
        <v>0</v>
      </c>
      <c r="F634">
        <v>0</v>
      </c>
      <c r="G634" s="1">
        <v>1832</v>
      </c>
      <c r="H634">
        <v>0</v>
      </c>
      <c r="I634" s="2">
        <v>11000</v>
      </c>
      <c r="J634" s="4">
        <f>COUNTIF(גיליון2!A:A,'2016'!A634)</f>
        <v>1</v>
      </c>
      <c r="K634">
        <v>0</v>
      </c>
      <c r="L634">
        <v>0</v>
      </c>
      <c r="M634">
        <v>0</v>
      </c>
      <c r="N634" s="1">
        <v>11000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420</v>
      </c>
      <c r="X634" t="s">
        <v>665</v>
      </c>
      <c r="Y634">
        <v>0</v>
      </c>
      <c r="Z634" t="str">
        <f>""</f>
        <v/>
      </c>
      <c r="AA634">
        <v>0</v>
      </c>
      <c r="AB634" t="str">
        <f>""</f>
        <v/>
      </c>
      <c r="AC634">
        <v>0</v>
      </c>
      <c r="AD634" t="str">
        <f>""</f>
        <v/>
      </c>
      <c r="AE634">
        <v>0</v>
      </c>
      <c r="AF634" t="str">
        <f>""</f>
        <v/>
      </c>
      <c r="AG634">
        <v>0</v>
      </c>
      <c r="AH634" t="str">
        <f>""</f>
        <v/>
      </c>
      <c r="AI634">
        <v>0</v>
      </c>
      <c r="AJ634" t="str">
        <f>""</f>
        <v/>
      </c>
      <c r="AK634">
        <v>0</v>
      </c>
      <c r="AL634" t="str">
        <f>""</f>
        <v/>
      </c>
      <c r="AM634">
        <v>0</v>
      </c>
      <c r="AN634" t="str">
        <f>""</f>
        <v/>
      </c>
      <c r="AO634">
        <v>0</v>
      </c>
      <c r="AP634" t="str">
        <f>""</f>
        <v/>
      </c>
      <c r="AQ634">
        <v>0</v>
      </c>
      <c r="AR634" t="str">
        <f>""</f>
        <v/>
      </c>
      <c r="AS634" t="s">
        <v>56</v>
      </c>
      <c r="AT634" t="s">
        <v>57</v>
      </c>
      <c r="AU634">
        <v>0</v>
      </c>
      <c r="AV634" t="str">
        <f>""</f>
        <v/>
      </c>
      <c r="AW634">
        <v>2016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</row>
    <row r="635" spans="1:55" x14ac:dyDescent="0.2">
      <c r="A635">
        <v>1832400540</v>
      </c>
      <c r="B635" t="s">
        <v>671</v>
      </c>
      <c r="C635">
        <v>500</v>
      </c>
      <c r="D635">
        <v>0</v>
      </c>
      <c r="E635">
        <v>0</v>
      </c>
      <c r="F635">
        <v>0</v>
      </c>
      <c r="G635">
        <v>500</v>
      </c>
      <c r="H635">
        <v>0</v>
      </c>
      <c r="I635" s="2">
        <v>3000</v>
      </c>
      <c r="J635" s="4">
        <f>COUNTIF(גיליון2!A:A,'2016'!A635)</f>
        <v>1</v>
      </c>
      <c r="K635">
        <v>0</v>
      </c>
      <c r="L635">
        <v>0</v>
      </c>
      <c r="M635">
        <v>0</v>
      </c>
      <c r="N635" s="1">
        <v>3000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420</v>
      </c>
      <c r="X635" t="s">
        <v>665</v>
      </c>
      <c r="Y635">
        <v>0</v>
      </c>
      <c r="Z635" t="str">
        <f>""</f>
        <v/>
      </c>
      <c r="AA635">
        <v>0</v>
      </c>
      <c r="AB635" t="str">
        <f>""</f>
        <v/>
      </c>
      <c r="AC635">
        <v>0</v>
      </c>
      <c r="AD635" t="str">
        <f>""</f>
        <v/>
      </c>
      <c r="AE635">
        <v>0</v>
      </c>
      <c r="AF635" t="str">
        <f>""</f>
        <v/>
      </c>
      <c r="AG635">
        <v>0</v>
      </c>
      <c r="AH635" t="str">
        <f>""</f>
        <v/>
      </c>
      <c r="AI635">
        <v>0</v>
      </c>
      <c r="AJ635" t="str">
        <f>""</f>
        <v/>
      </c>
      <c r="AK635">
        <v>0</v>
      </c>
      <c r="AL635" t="str">
        <f>""</f>
        <v/>
      </c>
      <c r="AM635">
        <v>0</v>
      </c>
      <c r="AN635" t="str">
        <f>""</f>
        <v/>
      </c>
      <c r="AO635">
        <v>0</v>
      </c>
      <c r="AP635" t="str">
        <f>""</f>
        <v/>
      </c>
      <c r="AQ635">
        <v>0</v>
      </c>
      <c r="AR635" t="str">
        <f>""</f>
        <v/>
      </c>
      <c r="AS635" t="s">
        <v>56</v>
      </c>
      <c r="AT635" t="s">
        <v>57</v>
      </c>
      <c r="AU635">
        <v>0</v>
      </c>
      <c r="AV635" t="str">
        <f>""</f>
        <v/>
      </c>
      <c r="AW635">
        <v>2016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</row>
    <row r="636" spans="1:55" x14ac:dyDescent="0.2">
      <c r="A636">
        <v>1832400750</v>
      </c>
      <c r="B636" t="s">
        <v>672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 s="4">
        <f>COUNTIF(גיליון2!A:A,'2016'!A636)</f>
        <v>1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 t="str">
        <f>""</f>
        <v/>
      </c>
      <c r="Y636">
        <v>0</v>
      </c>
      <c r="Z636" t="str">
        <f>""</f>
        <v/>
      </c>
      <c r="AA636">
        <v>0</v>
      </c>
      <c r="AB636" t="str">
        <f>""</f>
        <v/>
      </c>
      <c r="AC636">
        <v>0</v>
      </c>
      <c r="AD636" t="str">
        <f>""</f>
        <v/>
      </c>
      <c r="AE636">
        <v>0</v>
      </c>
      <c r="AF636" t="str">
        <f>""</f>
        <v/>
      </c>
      <c r="AG636">
        <v>0</v>
      </c>
      <c r="AH636" t="str">
        <f>""</f>
        <v/>
      </c>
      <c r="AI636">
        <v>0</v>
      </c>
      <c r="AJ636" t="str">
        <f>""</f>
        <v/>
      </c>
      <c r="AK636">
        <v>0</v>
      </c>
      <c r="AL636" t="str">
        <f>""</f>
        <v/>
      </c>
      <c r="AM636">
        <v>0</v>
      </c>
      <c r="AN636" t="str">
        <f>""</f>
        <v/>
      </c>
      <c r="AO636">
        <v>0</v>
      </c>
      <c r="AP636" t="str">
        <f>""</f>
        <v/>
      </c>
      <c r="AQ636">
        <v>0</v>
      </c>
      <c r="AR636" t="str">
        <f>""</f>
        <v/>
      </c>
      <c r="AS636" t="s">
        <v>56</v>
      </c>
      <c r="AT636" t="s">
        <v>57</v>
      </c>
      <c r="AU636">
        <v>0</v>
      </c>
      <c r="AV636" t="str">
        <f>""</f>
        <v/>
      </c>
      <c r="AW636">
        <v>2016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</row>
    <row r="637" spans="1:55" x14ac:dyDescent="0.2">
      <c r="A637">
        <v>1832400780</v>
      </c>
      <c r="B637" t="s">
        <v>425</v>
      </c>
      <c r="C637" s="2">
        <v>1166</v>
      </c>
      <c r="D637">
        <v>0</v>
      </c>
      <c r="E637">
        <v>0</v>
      </c>
      <c r="F637">
        <v>0</v>
      </c>
      <c r="G637" s="1">
        <v>1166</v>
      </c>
      <c r="H637">
        <v>0</v>
      </c>
      <c r="I637" s="2">
        <v>7000</v>
      </c>
      <c r="J637" s="4">
        <f>COUNTIF(גיליון2!A:A,'2016'!A637)</f>
        <v>1</v>
      </c>
      <c r="K637">
        <v>0</v>
      </c>
      <c r="L637">
        <v>0</v>
      </c>
      <c r="M637">
        <v>0</v>
      </c>
      <c r="N637" s="1">
        <v>7000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420</v>
      </c>
      <c r="X637" t="s">
        <v>665</v>
      </c>
      <c r="Y637">
        <v>0</v>
      </c>
      <c r="Z637" t="str">
        <f>""</f>
        <v/>
      </c>
      <c r="AA637">
        <v>0</v>
      </c>
      <c r="AB637" t="str">
        <f>""</f>
        <v/>
      </c>
      <c r="AC637">
        <v>0</v>
      </c>
      <c r="AD637" t="str">
        <f>""</f>
        <v/>
      </c>
      <c r="AE637">
        <v>0</v>
      </c>
      <c r="AF637" t="str">
        <f>""</f>
        <v/>
      </c>
      <c r="AG637">
        <v>0</v>
      </c>
      <c r="AH637" t="str">
        <f>""</f>
        <v/>
      </c>
      <c r="AI637">
        <v>0</v>
      </c>
      <c r="AJ637" t="str">
        <f>""</f>
        <v/>
      </c>
      <c r="AK637">
        <v>0</v>
      </c>
      <c r="AL637" t="str">
        <f>""</f>
        <v/>
      </c>
      <c r="AM637">
        <v>0</v>
      </c>
      <c r="AN637" t="str">
        <f>""</f>
        <v/>
      </c>
      <c r="AO637">
        <v>0</v>
      </c>
      <c r="AP637" t="str">
        <f>""</f>
        <v/>
      </c>
      <c r="AQ637">
        <v>0</v>
      </c>
      <c r="AR637" t="str">
        <f>""</f>
        <v/>
      </c>
      <c r="AS637" t="s">
        <v>56</v>
      </c>
      <c r="AT637" t="s">
        <v>57</v>
      </c>
      <c r="AU637">
        <v>0</v>
      </c>
      <c r="AV637" t="str">
        <f>""</f>
        <v/>
      </c>
      <c r="AW637">
        <v>2016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</row>
    <row r="638" spans="1:55" x14ac:dyDescent="0.2">
      <c r="A638">
        <v>1833400110</v>
      </c>
      <c r="B638" t="s">
        <v>673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 s="4">
        <f>COUNTIF(גיליון2!A:A,'2016'!A638)</f>
        <v>1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 t="str">
        <f>""</f>
        <v/>
      </c>
      <c r="Y638">
        <v>0</v>
      </c>
      <c r="Z638" t="str">
        <f>""</f>
        <v/>
      </c>
      <c r="AA638">
        <v>0</v>
      </c>
      <c r="AB638" t="str">
        <f>""</f>
        <v/>
      </c>
      <c r="AC638">
        <v>0</v>
      </c>
      <c r="AD638" t="str">
        <f>""</f>
        <v/>
      </c>
      <c r="AE638">
        <v>0</v>
      </c>
      <c r="AF638" t="str">
        <f>""</f>
        <v/>
      </c>
      <c r="AG638">
        <v>0</v>
      </c>
      <c r="AH638" t="str">
        <f>""</f>
        <v/>
      </c>
      <c r="AI638">
        <v>0</v>
      </c>
      <c r="AJ638" t="str">
        <f>""</f>
        <v/>
      </c>
      <c r="AK638">
        <v>0</v>
      </c>
      <c r="AL638" t="str">
        <f>""</f>
        <v/>
      </c>
      <c r="AM638">
        <v>0</v>
      </c>
      <c r="AN638" t="str">
        <f>""</f>
        <v/>
      </c>
      <c r="AO638">
        <v>0</v>
      </c>
      <c r="AP638" t="str">
        <f>""</f>
        <v/>
      </c>
      <c r="AQ638">
        <v>0</v>
      </c>
      <c r="AR638" t="str">
        <f>""</f>
        <v/>
      </c>
      <c r="AS638" t="s">
        <v>56</v>
      </c>
      <c r="AT638" t="s">
        <v>57</v>
      </c>
      <c r="AU638">
        <v>0</v>
      </c>
      <c r="AV638" t="str">
        <f>""</f>
        <v/>
      </c>
      <c r="AW638">
        <v>2016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</row>
    <row r="639" spans="1:55" x14ac:dyDescent="0.2">
      <c r="A639">
        <v>1833400780</v>
      </c>
      <c r="B639" t="s">
        <v>673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 s="4">
        <f>COUNTIF(גיליון2!A:A,'2016'!A639)</f>
        <v>1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 t="str">
        <f>""</f>
        <v/>
      </c>
      <c r="Y639">
        <v>0</v>
      </c>
      <c r="Z639" t="str">
        <f>""</f>
        <v/>
      </c>
      <c r="AA639">
        <v>0</v>
      </c>
      <c r="AB639" t="str">
        <f>""</f>
        <v/>
      </c>
      <c r="AC639">
        <v>0</v>
      </c>
      <c r="AD639" t="str">
        <f>""</f>
        <v/>
      </c>
      <c r="AE639">
        <v>0</v>
      </c>
      <c r="AF639" t="str">
        <f>""</f>
        <v/>
      </c>
      <c r="AG639">
        <v>0</v>
      </c>
      <c r="AH639" t="str">
        <f>""</f>
        <v/>
      </c>
      <c r="AI639">
        <v>0</v>
      </c>
      <c r="AJ639" t="str">
        <f>""</f>
        <v/>
      </c>
      <c r="AK639">
        <v>0</v>
      </c>
      <c r="AL639" t="str">
        <f>""</f>
        <v/>
      </c>
      <c r="AM639">
        <v>0</v>
      </c>
      <c r="AN639" t="str">
        <f>""</f>
        <v/>
      </c>
      <c r="AO639">
        <v>0</v>
      </c>
      <c r="AP639" t="str">
        <f>""</f>
        <v/>
      </c>
      <c r="AQ639">
        <v>0</v>
      </c>
      <c r="AR639" t="str">
        <f>""</f>
        <v/>
      </c>
      <c r="AS639" t="s">
        <v>56</v>
      </c>
      <c r="AT639" t="s">
        <v>57</v>
      </c>
      <c r="AU639">
        <v>0</v>
      </c>
      <c r="AV639" t="str">
        <f>""</f>
        <v/>
      </c>
      <c r="AW639">
        <v>2016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</row>
    <row r="640" spans="1:55" x14ac:dyDescent="0.2">
      <c r="A640">
        <v>1833400820</v>
      </c>
      <c r="B640" t="s">
        <v>674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 s="4">
        <f>COUNTIF(גיליון2!A:A,'2016'!A640)</f>
        <v>1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 t="str">
        <f>""</f>
        <v/>
      </c>
      <c r="Y640">
        <v>0</v>
      </c>
      <c r="Z640" t="str">
        <f>""</f>
        <v/>
      </c>
      <c r="AA640">
        <v>0</v>
      </c>
      <c r="AB640" t="str">
        <f>""</f>
        <v/>
      </c>
      <c r="AC640">
        <v>0</v>
      </c>
      <c r="AD640" t="str">
        <f>""</f>
        <v/>
      </c>
      <c r="AE640">
        <v>0</v>
      </c>
      <c r="AF640" t="str">
        <f>""</f>
        <v/>
      </c>
      <c r="AG640">
        <v>0</v>
      </c>
      <c r="AH640" t="str">
        <f>""</f>
        <v/>
      </c>
      <c r="AI640">
        <v>0</v>
      </c>
      <c r="AJ640" t="str">
        <f>""</f>
        <v/>
      </c>
      <c r="AK640">
        <v>0</v>
      </c>
      <c r="AL640" t="str">
        <f>""</f>
        <v/>
      </c>
      <c r="AM640">
        <v>0</v>
      </c>
      <c r="AN640" t="str">
        <f>""</f>
        <v/>
      </c>
      <c r="AO640">
        <v>0</v>
      </c>
      <c r="AP640" t="str">
        <f>""</f>
        <v/>
      </c>
      <c r="AQ640">
        <v>0</v>
      </c>
      <c r="AR640" t="str">
        <f>""</f>
        <v/>
      </c>
      <c r="AS640" t="s">
        <v>56</v>
      </c>
      <c r="AT640" t="s">
        <v>57</v>
      </c>
      <c r="AU640">
        <v>0</v>
      </c>
      <c r="AV640" t="str">
        <f>""</f>
        <v/>
      </c>
      <c r="AW640">
        <v>2016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</row>
    <row r="641" spans="1:55" x14ac:dyDescent="0.2">
      <c r="A641">
        <v>1841000110</v>
      </c>
      <c r="B641" t="s">
        <v>675</v>
      </c>
      <c r="C641" s="2">
        <v>620252</v>
      </c>
      <c r="D641" s="1">
        <v>298389.03999999998</v>
      </c>
      <c r="E641">
        <v>0</v>
      </c>
      <c r="F641" s="1">
        <v>298389.03999999998</v>
      </c>
      <c r="G641" s="1">
        <v>321862.96000000002</v>
      </c>
      <c r="H641">
        <v>48.1</v>
      </c>
      <c r="I641" s="2">
        <v>3723000</v>
      </c>
      <c r="J641" s="4">
        <f>COUNTIF(גיליון2!A:A,'2016'!A641)</f>
        <v>1</v>
      </c>
      <c r="K641" s="1">
        <v>298389.03999999998</v>
      </c>
      <c r="L641">
        <v>0</v>
      </c>
      <c r="M641" s="1">
        <v>298389.03999999998</v>
      </c>
      <c r="N641" s="1">
        <v>3424610.96</v>
      </c>
      <c r="O641">
        <v>8.01</v>
      </c>
      <c r="P641">
        <v>0</v>
      </c>
      <c r="Q641">
        <v>0</v>
      </c>
      <c r="R641">
        <v>0</v>
      </c>
      <c r="S641">
        <v>0</v>
      </c>
      <c r="T641" s="1">
        <v>-298389.03999999998</v>
      </c>
      <c r="U641">
        <v>0</v>
      </c>
      <c r="V641" s="1">
        <v>-298389.03999999998</v>
      </c>
      <c r="W641">
        <v>460</v>
      </c>
      <c r="X641" t="s">
        <v>215</v>
      </c>
      <c r="Y641">
        <v>0</v>
      </c>
      <c r="Z641" t="str">
        <f>""</f>
        <v/>
      </c>
      <c r="AA641">
        <v>0</v>
      </c>
      <c r="AB641" t="str">
        <f>""</f>
        <v/>
      </c>
      <c r="AC641">
        <v>0</v>
      </c>
      <c r="AD641" t="str">
        <f>""</f>
        <v/>
      </c>
      <c r="AE641">
        <v>0</v>
      </c>
      <c r="AF641" t="str">
        <f>""</f>
        <v/>
      </c>
      <c r="AG641">
        <v>0</v>
      </c>
      <c r="AH641" t="str">
        <f>""</f>
        <v/>
      </c>
      <c r="AI641">
        <v>0</v>
      </c>
      <c r="AJ641" t="str">
        <f>""</f>
        <v/>
      </c>
      <c r="AK641">
        <v>0</v>
      </c>
      <c r="AL641" t="str">
        <f>""</f>
        <v/>
      </c>
      <c r="AM641">
        <v>0</v>
      </c>
      <c r="AN641" t="str">
        <f>""</f>
        <v/>
      </c>
      <c r="AO641">
        <v>0</v>
      </c>
      <c r="AP641" t="str">
        <f>""</f>
        <v/>
      </c>
      <c r="AQ641">
        <v>0</v>
      </c>
      <c r="AR641" t="str">
        <f>""</f>
        <v/>
      </c>
      <c r="AS641" t="s">
        <v>56</v>
      </c>
      <c r="AT641" t="s">
        <v>57</v>
      </c>
      <c r="AU641">
        <v>0</v>
      </c>
      <c r="AV641" t="str">
        <f>""</f>
        <v/>
      </c>
      <c r="AW641">
        <v>2016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</row>
    <row r="642" spans="1:55" x14ac:dyDescent="0.2">
      <c r="A642">
        <v>1841000410</v>
      </c>
      <c r="B642" t="s">
        <v>676</v>
      </c>
      <c r="C642" s="2">
        <v>7830</v>
      </c>
      <c r="D642">
        <v>0</v>
      </c>
      <c r="E642">
        <v>0</v>
      </c>
      <c r="F642">
        <v>0</v>
      </c>
      <c r="G642" s="1">
        <v>7830</v>
      </c>
      <c r="H642">
        <v>0</v>
      </c>
      <c r="I642" s="2">
        <v>47000</v>
      </c>
      <c r="J642" s="4">
        <f>COUNTIF(גיליון2!A:A,'2016'!A642)</f>
        <v>1</v>
      </c>
      <c r="K642">
        <v>0</v>
      </c>
      <c r="L642">
        <v>0</v>
      </c>
      <c r="M642">
        <v>0</v>
      </c>
      <c r="N642" s="1">
        <v>47000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460</v>
      </c>
      <c r="X642" t="s">
        <v>215</v>
      </c>
      <c r="Y642">
        <v>0</v>
      </c>
      <c r="Z642" t="str">
        <f>""</f>
        <v/>
      </c>
      <c r="AA642">
        <v>0</v>
      </c>
      <c r="AB642" t="str">
        <f>""</f>
        <v/>
      </c>
      <c r="AC642">
        <v>0</v>
      </c>
      <c r="AD642" t="str">
        <f>""</f>
        <v/>
      </c>
      <c r="AE642">
        <v>0</v>
      </c>
      <c r="AF642" t="str">
        <f>""</f>
        <v/>
      </c>
      <c r="AG642">
        <v>0</v>
      </c>
      <c r="AH642" t="str">
        <f>""</f>
        <v/>
      </c>
      <c r="AI642">
        <v>0</v>
      </c>
      <c r="AJ642" t="str">
        <f>""</f>
        <v/>
      </c>
      <c r="AK642">
        <v>0</v>
      </c>
      <c r="AL642" t="str">
        <f>""</f>
        <v/>
      </c>
      <c r="AM642">
        <v>0</v>
      </c>
      <c r="AN642" t="str">
        <f>""</f>
        <v/>
      </c>
      <c r="AO642">
        <v>0</v>
      </c>
      <c r="AP642" t="str">
        <f>""</f>
        <v/>
      </c>
      <c r="AQ642">
        <v>0</v>
      </c>
      <c r="AR642" t="str">
        <f>""</f>
        <v/>
      </c>
      <c r="AS642" t="s">
        <v>56</v>
      </c>
      <c r="AT642" t="s">
        <v>57</v>
      </c>
      <c r="AU642">
        <v>0</v>
      </c>
      <c r="AV642" t="str">
        <f>""</f>
        <v/>
      </c>
      <c r="AW642">
        <v>2016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</row>
    <row r="643" spans="1:55" x14ac:dyDescent="0.2">
      <c r="A643">
        <v>1841000431</v>
      </c>
      <c r="B643" t="s">
        <v>677</v>
      </c>
      <c r="C643" s="2">
        <v>3998</v>
      </c>
      <c r="D643" s="1">
        <v>2817.76</v>
      </c>
      <c r="E643">
        <v>0</v>
      </c>
      <c r="F643" s="1">
        <v>2817.76</v>
      </c>
      <c r="G643" s="1">
        <v>1180.24</v>
      </c>
      <c r="H643">
        <v>70.47</v>
      </c>
      <c r="I643" s="2">
        <v>24000</v>
      </c>
      <c r="J643" s="4">
        <f>COUNTIF(גיליון2!A:A,'2016'!A643)</f>
        <v>1</v>
      </c>
      <c r="K643" s="1">
        <v>2817.76</v>
      </c>
      <c r="L643">
        <v>0</v>
      </c>
      <c r="M643" s="1">
        <v>2817.76</v>
      </c>
      <c r="N643" s="1">
        <v>21182.240000000002</v>
      </c>
      <c r="O643">
        <v>11.74</v>
      </c>
      <c r="P643">
        <v>0</v>
      </c>
      <c r="Q643">
        <v>0</v>
      </c>
      <c r="R643">
        <v>0</v>
      </c>
      <c r="S643">
        <v>0</v>
      </c>
      <c r="T643" s="1">
        <v>-2817.76</v>
      </c>
      <c r="U643">
        <v>0</v>
      </c>
      <c r="V643" s="1">
        <v>-2817.76</v>
      </c>
      <c r="W643">
        <v>460</v>
      </c>
      <c r="X643" t="s">
        <v>215</v>
      </c>
      <c r="Y643">
        <v>0</v>
      </c>
      <c r="Z643" t="str">
        <f>""</f>
        <v/>
      </c>
      <c r="AA643">
        <v>0</v>
      </c>
      <c r="AB643" t="str">
        <f>""</f>
        <v/>
      </c>
      <c r="AC643">
        <v>0</v>
      </c>
      <c r="AD643" t="str">
        <f>""</f>
        <v/>
      </c>
      <c r="AE643">
        <v>0</v>
      </c>
      <c r="AF643" t="str">
        <f>""</f>
        <v/>
      </c>
      <c r="AG643">
        <v>0</v>
      </c>
      <c r="AH643" t="str">
        <f>""</f>
        <v/>
      </c>
      <c r="AI643">
        <v>0</v>
      </c>
      <c r="AJ643" t="str">
        <f>""</f>
        <v/>
      </c>
      <c r="AK643">
        <v>0</v>
      </c>
      <c r="AL643" t="str">
        <f>""</f>
        <v/>
      </c>
      <c r="AM643">
        <v>0</v>
      </c>
      <c r="AN643" t="str">
        <f>""</f>
        <v/>
      </c>
      <c r="AO643">
        <v>0</v>
      </c>
      <c r="AP643" t="str">
        <f>""</f>
        <v/>
      </c>
      <c r="AQ643">
        <v>0</v>
      </c>
      <c r="AR643" t="str">
        <f>""</f>
        <v/>
      </c>
      <c r="AS643" t="s">
        <v>56</v>
      </c>
      <c r="AT643" t="s">
        <v>57</v>
      </c>
      <c r="AU643">
        <v>0</v>
      </c>
      <c r="AV643" t="str">
        <f>""</f>
        <v/>
      </c>
      <c r="AW643">
        <v>2016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</row>
    <row r="644" spans="1:55" x14ac:dyDescent="0.2">
      <c r="A644">
        <v>1841000432</v>
      </c>
      <c r="B644" t="s">
        <v>678</v>
      </c>
      <c r="C644">
        <v>334</v>
      </c>
      <c r="D644">
        <v>0</v>
      </c>
      <c r="E644">
        <v>0</v>
      </c>
      <c r="F644">
        <v>0</v>
      </c>
      <c r="G644">
        <v>334</v>
      </c>
      <c r="H644">
        <v>0</v>
      </c>
      <c r="I644" s="2">
        <v>2000</v>
      </c>
      <c r="J644" s="4">
        <f>COUNTIF(גיליון2!A:A,'2016'!A644)</f>
        <v>1</v>
      </c>
      <c r="K644">
        <v>0</v>
      </c>
      <c r="L644">
        <v>0</v>
      </c>
      <c r="M644">
        <v>0</v>
      </c>
      <c r="N644" s="1">
        <v>2000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 t="str">
        <f>""</f>
        <v/>
      </c>
      <c r="Y644">
        <v>0</v>
      </c>
      <c r="Z644" t="str">
        <f>""</f>
        <v/>
      </c>
      <c r="AA644">
        <v>0</v>
      </c>
      <c r="AB644" t="str">
        <f>""</f>
        <v/>
      </c>
      <c r="AC644">
        <v>0</v>
      </c>
      <c r="AD644" t="str">
        <f>""</f>
        <v/>
      </c>
      <c r="AE644">
        <v>0</v>
      </c>
      <c r="AF644" t="str">
        <f>""</f>
        <v/>
      </c>
      <c r="AG644">
        <v>0</v>
      </c>
      <c r="AH644" t="str">
        <f>""</f>
        <v/>
      </c>
      <c r="AI644">
        <v>0</v>
      </c>
      <c r="AJ644" t="str">
        <f>""</f>
        <v/>
      </c>
      <c r="AK644">
        <v>0</v>
      </c>
      <c r="AL644" t="str">
        <f>""</f>
        <v/>
      </c>
      <c r="AM644">
        <v>0</v>
      </c>
      <c r="AN644" t="str">
        <f>""</f>
        <v/>
      </c>
      <c r="AO644">
        <v>0</v>
      </c>
      <c r="AP644" t="str">
        <f>""</f>
        <v/>
      </c>
      <c r="AQ644">
        <v>0</v>
      </c>
      <c r="AR644" t="str">
        <f>""</f>
        <v/>
      </c>
      <c r="AS644" t="s">
        <v>56</v>
      </c>
      <c r="AT644" t="s">
        <v>57</v>
      </c>
      <c r="AU644">
        <v>0</v>
      </c>
      <c r="AV644" t="str">
        <f>""</f>
        <v/>
      </c>
      <c r="AW644">
        <v>2016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</row>
    <row r="645" spans="1:55" x14ac:dyDescent="0.2">
      <c r="A645">
        <v>1841000521</v>
      </c>
      <c r="B645" t="s">
        <v>633</v>
      </c>
      <c r="C645" s="2">
        <v>1000</v>
      </c>
      <c r="D645" s="1">
        <v>3300</v>
      </c>
      <c r="E645">
        <v>0</v>
      </c>
      <c r="F645" s="1">
        <v>3300</v>
      </c>
      <c r="G645" s="1">
        <v>-2300</v>
      </c>
      <c r="H645">
        <v>330</v>
      </c>
      <c r="I645" s="2">
        <v>6000</v>
      </c>
      <c r="J645" s="4">
        <f>COUNTIF(גיליון2!A:A,'2016'!A645)</f>
        <v>1</v>
      </c>
      <c r="K645" s="1">
        <v>3300</v>
      </c>
      <c r="L645">
        <v>0</v>
      </c>
      <c r="M645" s="1">
        <v>3300</v>
      </c>
      <c r="N645" s="1">
        <v>2700</v>
      </c>
      <c r="O645">
        <v>55</v>
      </c>
      <c r="P645">
        <v>0</v>
      </c>
      <c r="Q645">
        <v>0</v>
      </c>
      <c r="R645">
        <v>0</v>
      </c>
      <c r="S645">
        <v>0</v>
      </c>
      <c r="T645" s="1">
        <v>-3300</v>
      </c>
      <c r="U645">
        <v>0</v>
      </c>
      <c r="V645" s="1">
        <v>-3300</v>
      </c>
      <c r="W645">
        <v>460</v>
      </c>
      <c r="X645" t="s">
        <v>215</v>
      </c>
      <c r="Y645">
        <v>0</v>
      </c>
      <c r="Z645" t="str">
        <f>""</f>
        <v/>
      </c>
      <c r="AA645">
        <v>0</v>
      </c>
      <c r="AB645" t="str">
        <f>""</f>
        <v/>
      </c>
      <c r="AC645">
        <v>0</v>
      </c>
      <c r="AD645" t="str">
        <f>""</f>
        <v/>
      </c>
      <c r="AE645">
        <v>0</v>
      </c>
      <c r="AF645" t="str">
        <f>""</f>
        <v/>
      </c>
      <c r="AG645">
        <v>0</v>
      </c>
      <c r="AH645" t="str">
        <f>""</f>
        <v/>
      </c>
      <c r="AI645">
        <v>0</v>
      </c>
      <c r="AJ645" t="str">
        <f>""</f>
        <v/>
      </c>
      <c r="AK645">
        <v>0</v>
      </c>
      <c r="AL645" t="str">
        <f>""</f>
        <v/>
      </c>
      <c r="AM645">
        <v>0</v>
      </c>
      <c r="AN645" t="str">
        <f>""</f>
        <v/>
      </c>
      <c r="AO645">
        <v>0</v>
      </c>
      <c r="AP645" t="str">
        <f>""</f>
        <v/>
      </c>
      <c r="AQ645">
        <v>0</v>
      </c>
      <c r="AR645" t="str">
        <f>""</f>
        <v/>
      </c>
      <c r="AS645" t="s">
        <v>56</v>
      </c>
      <c r="AT645" t="s">
        <v>57</v>
      </c>
      <c r="AU645">
        <v>0</v>
      </c>
      <c r="AV645" t="str">
        <f>""</f>
        <v/>
      </c>
      <c r="AW645">
        <v>2016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</row>
    <row r="646" spans="1:55" x14ac:dyDescent="0.2">
      <c r="A646">
        <v>1841000540</v>
      </c>
      <c r="B646" t="s">
        <v>679</v>
      </c>
      <c r="C646" s="2">
        <v>1332</v>
      </c>
      <c r="D646">
        <v>0</v>
      </c>
      <c r="E646">
        <v>0</v>
      </c>
      <c r="F646">
        <v>0</v>
      </c>
      <c r="G646" s="1">
        <v>1332</v>
      </c>
      <c r="H646">
        <v>0</v>
      </c>
      <c r="I646" s="2">
        <v>8000</v>
      </c>
      <c r="J646" s="4">
        <f>COUNTIF(גיליון2!A:A,'2016'!A646)</f>
        <v>1</v>
      </c>
      <c r="K646">
        <v>0</v>
      </c>
      <c r="L646">
        <v>0</v>
      </c>
      <c r="M646">
        <v>0</v>
      </c>
      <c r="N646" s="1">
        <v>8000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460</v>
      </c>
      <c r="X646" t="s">
        <v>215</v>
      </c>
      <c r="Y646">
        <v>0</v>
      </c>
      <c r="Z646" t="str">
        <f>""</f>
        <v/>
      </c>
      <c r="AA646">
        <v>0</v>
      </c>
      <c r="AB646" t="str">
        <f>""</f>
        <v/>
      </c>
      <c r="AC646">
        <v>0</v>
      </c>
      <c r="AD646" t="str">
        <f>""</f>
        <v/>
      </c>
      <c r="AE646">
        <v>0</v>
      </c>
      <c r="AF646" t="str">
        <f>""</f>
        <v/>
      </c>
      <c r="AG646">
        <v>0</v>
      </c>
      <c r="AH646" t="str">
        <f>""</f>
        <v/>
      </c>
      <c r="AI646">
        <v>0</v>
      </c>
      <c r="AJ646" t="str">
        <f>""</f>
        <v/>
      </c>
      <c r="AK646">
        <v>0</v>
      </c>
      <c r="AL646" t="str">
        <f>""</f>
        <v/>
      </c>
      <c r="AM646">
        <v>0</v>
      </c>
      <c r="AN646" t="str">
        <f>""</f>
        <v/>
      </c>
      <c r="AO646">
        <v>0</v>
      </c>
      <c r="AP646" t="str">
        <f>""</f>
        <v/>
      </c>
      <c r="AQ646">
        <v>0</v>
      </c>
      <c r="AR646" t="str">
        <f>""</f>
        <v/>
      </c>
      <c r="AS646" t="s">
        <v>56</v>
      </c>
      <c r="AT646" t="s">
        <v>57</v>
      </c>
      <c r="AU646">
        <v>0</v>
      </c>
      <c r="AV646" t="str">
        <f>""</f>
        <v/>
      </c>
      <c r="AW646">
        <v>2016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</row>
    <row r="647" spans="1:55" x14ac:dyDescent="0.2">
      <c r="A647">
        <v>1841000560</v>
      </c>
      <c r="B647" t="s">
        <v>370</v>
      </c>
      <c r="C647">
        <v>500</v>
      </c>
      <c r="D647">
        <v>0</v>
      </c>
      <c r="E647">
        <v>0</v>
      </c>
      <c r="F647">
        <v>0</v>
      </c>
      <c r="G647">
        <v>500</v>
      </c>
      <c r="H647">
        <v>0</v>
      </c>
      <c r="I647" s="2">
        <v>3000</v>
      </c>
      <c r="J647" s="4">
        <f>COUNTIF(גיליון2!A:A,'2016'!A647)</f>
        <v>1</v>
      </c>
      <c r="K647">
        <v>0</v>
      </c>
      <c r="L647">
        <v>0</v>
      </c>
      <c r="M647">
        <v>0</v>
      </c>
      <c r="N647" s="1">
        <v>3000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 t="str">
        <f>""</f>
        <v/>
      </c>
      <c r="Y647">
        <v>0</v>
      </c>
      <c r="Z647" t="str">
        <f>""</f>
        <v/>
      </c>
      <c r="AA647">
        <v>0</v>
      </c>
      <c r="AB647" t="str">
        <f>""</f>
        <v/>
      </c>
      <c r="AC647">
        <v>0</v>
      </c>
      <c r="AD647" t="str">
        <f>""</f>
        <v/>
      </c>
      <c r="AE647">
        <v>0</v>
      </c>
      <c r="AF647" t="str">
        <f>""</f>
        <v/>
      </c>
      <c r="AG647">
        <v>0</v>
      </c>
      <c r="AH647" t="str">
        <f>""</f>
        <v/>
      </c>
      <c r="AI647">
        <v>0</v>
      </c>
      <c r="AJ647" t="str">
        <f>""</f>
        <v/>
      </c>
      <c r="AK647">
        <v>0</v>
      </c>
      <c r="AL647" t="str">
        <f>""</f>
        <v/>
      </c>
      <c r="AM647">
        <v>0</v>
      </c>
      <c r="AN647" t="str">
        <f>""</f>
        <v/>
      </c>
      <c r="AO647">
        <v>0</v>
      </c>
      <c r="AP647" t="str">
        <f>""</f>
        <v/>
      </c>
      <c r="AQ647">
        <v>0</v>
      </c>
      <c r="AR647" t="str">
        <f>""</f>
        <v/>
      </c>
      <c r="AS647" t="s">
        <v>56</v>
      </c>
      <c r="AT647" t="s">
        <v>57</v>
      </c>
      <c r="AU647">
        <v>0</v>
      </c>
      <c r="AV647" t="str">
        <f>""</f>
        <v/>
      </c>
      <c r="AW647">
        <v>2016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</row>
    <row r="648" spans="1:55" x14ac:dyDescent="0.2">
      <c r="A648">
        <v>1841000780</v>
      </c>
      <c r="B648" t="s">
        <v>680</v>
      </c>
      <c r="C648" s="2">
        <v>1666</v>
      </c>
      <c r="D648">
        <v>900</v>
      </c>
      <c r="E648" s="1">
        <v>3286.9</v>
      </c>
      <c r="F648" s="1">
        <v>4186.8999999999996</v>
      </c>
      <c r="G648" s="1">
        <v>-2520.9</v>
      </c>
      <c r="H648">
        <v>251.31</v>
      </c>
      <c r="I648" s="2">
        <v>10000</v>
      </c>
      <c r="J648" s="4">
        <f>COUNTIF(גיליון2!A:A,'2016'!A648)</f>
        <v>1</v>
      </c>
      <c r="K648">
        <v>900</v>
      </c>
      <c r="L648" s="1">
        <v>3286.9</v>
      </c>
      <c r="M648" s="1">
        <v>4186.8999999999996</v>
      </c>
      <c r="N648" s="1">
        <v>5813.1</v>
      </c>
      <c r="O648">
        <v>41.86</v>
      </c>
      <c r="P648">
        <v>0</v>
      </c>
      <c r="Q648">
        <v>0</v>
      </c>
      <c r="R648">
        <v>0</v>
      </c>
      <c r="S648">
        <v>0</v>
      </c>
      <c r="T648" s="1">
        <v>-4186.8999999999996</v>
      </c>
      <c r="U648">
        <v>0</v>
      </c>
      <c r="V648" s="1">
        <v>-4186.8999999999996</v>
      </c>
      <c r="W648">
        <v>460</v>
      </c>
      <c r="X648" t="s">
        <v>215</v>
      </c>
      <c r="Y648">
        <v>0</v>
      </c>
      <c r="Z648" t="str">
        <f>""</f>
        <v/>
      </c>
      <c r="AA648">
        <v>0</v>
      </c>
      <c r="AB648" t="str">
        <f>""</f>
        <v/>
      </c>
      <c r="AC648">
        <v>0</v>
      </c>
      <c r="AD648" t="str">
        <f>""</f>
        <v/>
      </c>
      <c r="AE648">
        <v>0</v>
      </c>
      <c r="AF648" t="str">
        <f>""</f>
        <v/>
      </c>
      <c r="AG648">
        <v>0</v>
      </c>
      <c r="AH648" t="str">
        <f>""</f>
        <v/>
      </c>
      <c r="AI648">
        <v>0</v>
      </c>
      <c r="AJ648" t="str">
        <f>""</f>
        <v/>
      </c>
      <c r="AK648">
        <v>0</v>
      </c>
      <c r="AL648" t="str">
        <f>""</f>
        <v/>
      </c>
      <c r="AM648">
        <v>0</v>
      </c>
      <c r="AN648" t="str">
        <f>""</f>
        <v/>
      </c>
      <c r="AO648">
        <v>0</v>
      </c>
      <c r="AP648" t="str">
        <f>""</f>
        <v/>
      </c>
      <c r="AQ648">
        <v>0</v>
      </c>
      <c r="AR648" t="str">
        <f>""</f>
        <v/>
      </c>
      <c r="AS648" t="s">
        <v>56</v>
      </c>
      <c r="AT648" t="s">
        <v>57</v>
      </c>
      <c r="AU648">
        <v>0</v>
      </c>
      <c r="AV648" t="str">
        <f>""</f>
        <v/>
      </c>
      <c r="AW648">
        <v>2016</v>
      </c>
      <c r="AX648">
        <v>0</v>
      </c>
      <c r="AY648">
        <v>0</v>
      </c>
      <c r="AZ648">
        <v>3287</v>
      </c>
      <c r="BA648">
        <v>0</v>
      </c>
      <c r="BB648">
        <v>0</v>
      </c>
      <c r="BC648">
        <v>0</v>
      </c>
    </row>
    <row r="649" spans="1:55" x14ac:dyDescent="0.2">
      <c r="A649">
        <v>1841001720</v>
      </c>
      <c r="B649" t="s">
        <v>216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 s="4">
        <f>COUNTIF(גיליון2!A:A,'2016'!A649)</f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 t="str">
        <f>""</f>
        <v/>
      </c>
      <c r="Y649">
        <v>0</v>
      </c>
      <c r="Z649" t="str">
        <f>""</f>
        <v/>
      </c>
      <c r="AA649">
        <v>0</v>
      </c>
      <c r="AB649" t="str">
        <f>""</f>
        <v/>
      </c>
      <c r="AC649">
        <v>0</v>
      </c>
      <c r="AD649" t="str">
        <f>""</f>
        <v/>
      </c>
      <c r="AE649">
        <v>0</v>
      </c>
      <c r="AF649" t="str">
        <f>""</f>
        <v/>
      </c>
      <c r="AG649">
        <v>0</v>
      </c>
      <c r="AH649" t="str">
        <f>""</f>
        <v/>
      </c>
      <c r="AI649">
        <v>0</v>
      </c>
      <c r="AJ649" t="str">
        <f>""</f>
        <v/>
      </c>
      <c r="AK649">
        <v>0</v>
      </c>
      <c r="AL649" t="str">
        <f>""</f>
        <v/>
      </c>
      <c r="AM649">
        <v>0</v>
      </c>
      <c r="AN649" t="str">
        <f>""</f>
        <v/>
      </c>
      <c r="AO649">
        <v>0</v>
      </c>
      <c r="AP649" t="str">
        <f>""</f>
        <v/>
      </c>
      <c r="AQ649">
        <v>0</v>
      </c>
      <c r="AR649" t="str">
        <f>""</f>
        <v/>
      </c>
      <c r="AS649" t="s">
        <v>56</v>
      </c>
      <c r="AT649" t="s">
        <v>57</v>
      </c>
      <c r="AU649">
        <v>0</v>
      </c>
      <c r="AV649" t="str">
        <f>""</f>
        <v/>
      </c>
      <c r="AW649">
        <v>2016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</row>
    <row r="650" spans="1:55" x14ac:dyDescent="0.2">
      <c r="A650">
        <v>1842200840</v>
      </c>
      <c r="B650" t="s">
        <v>681</v>
      </c>
      <c r="C650" s="2">
        <v>101460</v>
      </c>
      <c r="D650">
        <v>0</v>
      </c>
      <c r="E650">
        <v>0</v>
      </c>
      <c r="F650">
        <v>0</v>
      </c>
      <c r="G650" s="1">
        <v>101460</v>
      </c>
      <c r="H650">
        <v>0</v>
      </c>
      <c r="I650" s="2">
        <v>609000</v>
      </c>
      <c r="J650" s="4">
        <f>COUNTIF(גיליון2!A:A,'2016'!A650)</f>
        <v>1</v>
      </c>
      <c r="K650">
        <v>0</v>
      </c>
      <c r="L650">
        <v>0</v>
      </c>
      <c r="M650">
        <v>0</v>
      </c>
      <c r="N650" s="1">
        <v>609000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460</v>
      </c>
      <c r="X650" t="s">
        <v>215</v>
      </c>
      <c r="Y650">
        <v>0</v>
      </c>
      <c r="Z650" t="str">
        <f>""</f>
        <v/>
      </c>
      <c r="AA650">
        <v>0</v>
      </c>
      <c r="AB650" t="str">
        <f>""</f>
        <v/>
      </c>
      <c r="AC650">
        <v>0</v>
      </c>
      <c r="AD650" t="str">
        <f>""</f>
        <v/>
      </c>
      <c r="AE650">
        <v>0</v>
      </c>
      <c r="AF650" t="str">
        <f>""</f>
        <v/>
      </c>
      <c r="AG650">
        <v>0</v>
      </c>
      <c r="AH650" t="str">
        <f>""</f>
        <v/>
      </c>
      <c r="AI650">
        <v>0</v>
      </c>
      <c r="AJ650" t="str">
        <f>""</f>
        <v/>
      </c>
      <c r="AK650">
        <v>0</v>
      </c>
      <c r="AL650" t="str">
        <f>""</f>
        <v/>
      </c>
      <c r="AM650">
        <v>0</v>
      </c>
      <c r="AN650" t="str">
        <f>""</f>
        <v/>
      </c>
      <c r="AO650">
        <v>0</v>
      </c>
      <c r="AP650" t="str">
        <f>""</f>
        <v/>
      </c>
      <c r="AQ650">
        <v>0</v>
      </c>
      <c r="AR650" t="str">
        <f>""</f>
        <v/>
      </c>
      <c r="AS650" t="s">
        <v>56</v>
      </c>
      <c r="AT650" t="s">
        <v>57</v>
      </c>
      <c r="AU650">
        <v>0</v>
      </c>
      <c r="AV650" t="str">
        <f>""</f>
        <v/>
      </c>
      <c r="AW650">
        <v>2016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</row>
    <row r="651" spans="1:55" x14ac:dyDescent="0.2">
      <c r="A651">
        <v>1842300780</v>
      </c>
      <c r="B651" t="s">
        <v>682</v>
      </c>
      <c r="C651" s="2">
        <v>18660</v>
      </c>
      <c r="D651">
        <v>0</v>
      </c>
      <c r="E651">
        <v>0</v>
      </c>
      <c r="F651">
        <v>0</v>
      </c>
      <c r="G651" s="1">
        <v>18660</v>
      </c>
      <c r="H651">
        <v>0</v>
      </c>
      <c r="I651" s="2">
        <v>112000</v>
      </c>
      <c r="J651" s="4">
        <f>COUNTIF(גיליון2!A:A,'2016'!A651)</f>
        <v>1</v>
      </c>
      <c r="K651">
        <v>0</v>
      </c>
      <c r="L651">
        <v>0</v>
      </c>
      <c r="M651">
        <v>0</v>
      </c>
      <c r="N651" s="1">
        <v>112000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460</v>
      </c>
      <c r="X651" t="s">
        <v>215</v>
      </c>
      <c r="Y651">
        <v>0</v>
      </c>
      <c r="Z651" t="str">
        <f>""</f>
        <v/>
      </c>
      <c r="AA651">
        <v>0</v>
      </c>
      <c r="AB651" t="str">
        <f>""</f>
        <v/>
      </c>
      <c r="AC651">
        <v>0</v>
      </c>
      <c r="AD651" t="str">
        <f>""</f>
        <v/>
      </c>
      <c r="AE651">
        <v>0</v>
      </c>
      <c r="AF651" t="str">
        <f>""</f>
        <v/>
      </c>
      <c r="AG651">
        <v>0</v>
      </c>
      <c r="AH651" t="str">
        <f>""</f>
        <v/>
      </c>
      <c r="AI651">
        <v>0</v>
      </c>
      <c r="AJ651" t="str">
        <f>""</f>
        <v/>
      </c>
      <c r="AK651">
        <v>0</v>
      </c>
      <c r="AL651" t="str">
        <f>""</f>
        <v/>
      </c>
      <c r="AM651">
        <v>0</v>
      </c>
      <c r="AN651" t="str">
        <f>""</f>
        <v/>
      </c>
      <c r="AO651">
        <v>0</v>
      </c>
      <c r="AP651" t="str">
        <f>""</f>
        <v/>
      </c>
      <c r="AQ651">
        <v>0</v>
      </c>
      <c r="AR651" t="str">
        <f>""</f>
        <v/>
      </c>
      <c r="AS651" t="s">
        <v>56</v>
      </c>
      <c r="AT651" t="s">
        <v>57</v>
      </c>
      <c r="AU651">
        <v>0</v>
      </c>
      <c r="AV651" t="str">
        <f>""</f>
        <v/>
      </c>
      <c r="AW651">
        <v>2016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</row>
    <row r="652" spans="1:55" x14ac:dyDescent="0.2">
      <c r="A652">
        <v>1842400110</v>
      </c>
      <c r="B652" t="s">
        <v>683</v>
      </c>
      <c r="C652" s="2">
        <v>268226</v>
      </c>
      <c r="D652" s="1">
        <v>125899.88</v>
      </c>
      <c r="E652">
        <v>0</v>
      </c>
      <c r="F652" s="1">
        <v>125899.88</v>
      </c>
      <c r="G652" s="1">
        <v>142326.12</v>
      </c>
      <c r="H652">
        <v>46.93</v>
      </c>
      <c r="I652" s="2">
        <v>1610000</v>
      </c>
      <c r="J652" s="4">
        <f>COUNTIF(גיליון2!A:A,'2016'!A652)</f>
        <v>1</v>
      </c>
      <c r="K652" s="1">
        <v>125899.88</v>
      </c>
      <c r="L652">
        <v>0</v>
      </c>
      <c r="M652" s="1">
        <v>125899.88</v>
      </c>
      <c r="N652" s="1">
        <v>1484100.12</v>
      </c>
      <c r="O652">
        <v>7.81</v>
      </c>
      <c r="P652">
        <v>0</v>
      </c>
      <c r="Q652">
        <v>0</v>
      </c>
      <c r="R652">
        <v>0</v>
      </c>
      <c r="S652">
        <v>0</v>
      </c>
      <c r="T652" s="1">
        <v>-125899.88</v>
      </c>
      <c r="U652">
        <v>0</v>
      </c>
      <c r="V652" s="1">
        <v>-125899.88</v>
      </c>
      <c r="W652">
        <v>0</v>
      </c>
      <c r="X652" t="str">
        <f>""</f>
        <v/>
      </c>
      <c r="Y652">
        <v>0</v>
      </c>
      <c r="Z652" t="str">
        <f>""</f>
        <v/>
      </c>
      <c r="AA652">
        <v>0</v>
      </c>
      <c r="AB652" t="str">
        <f>""</f>
        <v/>
      </c>
      <c r="AC652">
        <v>0</v>
      </c>
      <c r="AD652" t="str">
        <f>""</f>
        <v/>
      </c>
      <c r="AE652">
        <v>0</v>
      </c>
      <c r="AF652" t="str">
        <f>""</f>
        <v/>
      </c>
      <c r="AG652">
        <v>0</v>
      </c>
      <c r="AH652" t="str">
        <f>""</f>
        <v/>
      </c>
      <c r="AI652">
        <v>0</v>
      </c>
      <c r="AJ652" t="str">
        <f>""</f>
        <v/>
      </c>
      <c r="AK652">
        <v>0</v>
      </c>
      <c r="AL652" t="str">
        <f>""</f>
        <v/>
      </c>
      <c r="AM652">
        <v>0</v>
      </c>
      <c r="AN652" t="str">
        <f>""</f>
        <v/>
      </c>
      <c r="AO652">
        <v>0</v>
      </c>
      <c r="AP652" t="str">
        <f>""</f>
        <v/>
      </c>
      <c r="AQ652">
        <v>0</v>
      </c>
      <c r="AR652" t="str">
        <f>""</f>
        <v/>
      </c>
      <c r="AS652" t="s">
        <v>56</v>
      </c>
      <c r="AT652" t="s">
        <v>57</v>
      </c>
      <c r="AU652">
        <v>0</v>
      </c>
      <c r="AV652" t="str">
        <f>""</f>
        <v/>
      </c>
      <c r="AW652">
        <v>2016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</row>
    <row r="653" spans="1:55" x14ac:dyDescent="0.2">
      <c r="A653">
        <v>1842400750</v>
      </c>
      <c r="B653" t="s">
        <v>684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 s="4">
        <f>COUNTIF(גיליון2!A:A,'2016'!A653)</f>
        <v>1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 t="str">
        <f>""</f>
        <v/>
      </c>
      <c r="Y653">
        <v>0</v>
      </c>
      <c r="Z653" t="str">
        <f>""</f>
        <v/>
      </c>
      <c r="AA653">
        <v>0</v>
      </c>
      <c r="AB653" t="str">
        <f>""</f>
        <v/>
      </c>
      <c r="AC653">
        <v>0</v>
      </c>
      <c r="AD653" t="str">
        <f>""</f>
        <v/>
      </c>
      <c r="AE653">
        <v>0</v>
      </c>
      <c r="AF653" t="str">
        <f>""</f>
        <v/>
      </c>
      <c r="AG653">
        <v>0</v>
      </c>
      <c r="AH653" t="str">
        <f>""</f>
        <v/>
      </c>
      <c r="AI653">
        <v>0</v>
      </c>
      <c r="AJ653" t="str">
        <f>""</f>
        <v/>
      </c>
      <c r="AK653">
        <v>0</v>
      </c>
      <c r="AL653" t="str">
        <f>""</f>
        <v/>
      </c>
      <c r="AM653">
        <v>0</v>
      </c>
      <c r="AN653" t="str">
        <f>""</f>
        <v/>
      </c>
      <c r="AO653">
        <v>0</v>
      </c>
      <c r="AP653" t="str">
        <f>""</f>
        <v/>
      </c>
      <c r="AQ653">
        <v>0</v>
      </c>
      <c r="AR653" t="str">
        <f>""</f>
        <v/>
      </c>
      <c r="AS653" t="s">
        <v>56</v>
      </c>
      <c r="AT653" t="s">
        <v>57</v>
      </c>
      <c r="AU653">
        <v>0</v>
      </c>
      <c r="AV653" t="str">
        <f>""</f>
        <v/>
      </c>
      <c r="AW653">
        <v>2016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</row>
    <row r="654" spans="1:55" x14ac:dyDescent="0.2">
      <c r="A654">
        <v>1843500110</v>
      </c>
      <c r="B654" t="s">
        <v>685</v>
      </c>
      <c r="C654" s="2">
        <v>16326</v>
      </c>
      <c r="D654" s="1">
        <v>8323.27</v>
      </c>
      <c r="E654">
        <v>0</v>
      </c>
      <c r="F654" s="1">
        <v>8323.27</v>
      </c>
      <c r="G654" s="1">
        <v>8002.73</v>
      </c>
      <c r="H654">
        <v>50.98</v>
      </c>
      <c r="I654" s="2">
        <v>98000</v>
      </c>
      <c r="J654" s="4">
        <f>COUNTIF(גיליון2!A:A,'2016'!A654)</f>
        <v>1</v>
      </c>
      <c r="K654" s="1">
        <v>8323.27</v>
      </c>
      <c r="L654">
        <v>0</v>
      </c>
      <c r="M654" s="1">
        <v>8323.27</v>
      </c>
      <c r="N654" s="1">
        <v>89676.73</v>
      </c>
      <c r="O654">
        <v>8.49</v>
      </c>
      <c r="P654">
        <v>0</v>
      </c>
      <c r="Q654">
        <v>0</v>
      </c>
      <c r="R654">
        <v>0</v>
      </c>
      <c r="S654">
        <v>0</v>
      </c>
      <c r="T654" s="1">
        <v>-8323.27</v>
      </c>
      <c r="U654">
        <v>0</v>
      </c>
      <c r="V654" s="1">
        <v>-8323.27</v>
      </c>
      <c r="W654">
        <v>460</v>
      </c>
      <c r="X654" t="s">
        <v>215</v>
      </c>
      <c r="Y654">
        <v>0</v>
      </c>
      <c r="Z654" t="str">
        <f>""</f>
        <v/>
      </c>
      <c r="AA654">
        <v>0</v>
      </c>
      <c r="AB654" t="str">
        <f>""</f>
        <v/>
      </c>
      <c r="AC654">
        <v>0</v>
      </c>
      <c r="AD654" t="str">
        <f>""</f>
        <v/>
      </c>
      <c r="AE654">
        <v>0</v>
      </c>
      <c r="AF654" t="str">
        <f>""</f>
        <v/>
      </c>
      <c r="AG654">
        <v>0</v>
      </c>
      <c r="AH654" t="str">
        <f>""</f>
        <v/>
      </c>
      <c r="AI654">
        <v>0</v>
      </c>
      <c r="AJ654" t="str">
        <f>""</f>
        <v/>
      </c>
      <c r="AK654">
        <v>0</v>
      </c>
      <c r="AL654" t="str">
        <f>""</f>
        <v/>
      </c>
      <c r="AM654">
        <v>0</v>
      </c>
      <c r="AN654" t="str">
        <f>""</f>
        <v/>
      </c>
      <c r="AO654">
        <v>0</v>
      </c>
      <c r="AP654" t="str">
        <f>""</f>
        <v/>
      </c>
      <c r="AQ654">
        <v>0</v>
      </c>
      <c r="AR654" t="str">
        <f>""</f>
        <v/>
      </c>
      <c r="AS654" t="s">
        <v>56</v>
      </c>
      <c r="AT654" t="s">
        <v>57</v>
      </c>
      <c r="AU654">
        <v>0</v>
      </c>
      <c r="AV654" t="str">
        <f>""</f>
        <v/>
      </c>
      <c r="AW654">
        <v>2016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</row>
    <row r="655" spans="1:55" x14ac:dyDescent="0.2">
      <c r="A655">
        <v>1843500750</v>
      </c>
      <c r="B655" t="s">
        <v>686</v>
      </c>
      <c r="C655">
        <v>0</v>
      </c>
      <c r="D655" s="1">
        <v>3300</v>
      </c>
      <c r="E655">
        <v>0</v>
      </c>
      <c r="F655" s="1">
        <v>3300</v>
      </c>
      <c r="G655" s="1">
        <v>-3300</v>
      </c>
      <c r="H655">
        <v>0</v>
      </c>
      <c r="I655">
        <v>0</v>
      </c>
      <c r="J655" s="4">
        <f>COUNTIF(גיליון2!A:A,'2016'!A655)</f>
        <v>1</v>
      </c>
      <c r="K655" s="1">
        <v>3300</v>
      </c>
      <c r="L655">
        <v>0</v>
      </c>
      <c r="M655" s="1">
        <v>3300</v>
      </c>
      <c r="N655" s="1">
        <v>-3300</v>
      </c>
      <c r="O655">
        <v>0</v>
      </c>
      <c r="P655">
        <v>0</v>
      </c>
      <c r="Q655">
        <v>0</v>
      </c>
      <c r="R655">
        <v>0</v>
      </c>
      <c r="S655">
        <v>0</v>
      </c>
      <c r="T655" s="1">
        <v>-3300</v>
      </c>
      <c r="U655">
        <v>0</v>
      </c>
      <c r="V655" s="1">
        <v>-3300</v>
      </c>
      <c r="W655">
        <v>460</v>
      </c>
      <c r="X655" t="s">
        <v>215</v>
      </c>
      <c r="Y655">
        <v>0</v>
      </c>
      <c r="Z655" t="str">
        <f>""</f>
        <v/>
      </c>
      <c r="AA655">
        <v>0</v>
      </c>
      <c r="AB655" t="str">
        <f>""</f>
        <v/>
      </c>
      <c r="AC655">
        <v>0</v>
      </c>
      <c r="AD655" t="str">
        <f>""</f>
        <v/>
      </c>
      <c r="AE655">
        <v>0</v>
      </c>
      <c r="AF655" t="str">
        <f>""</f>
        <v/>
      </c>
      <c r="AG655">
        <v>0</v>
      </c>
      <c r="AH655" t="str">
        <f>""</f>
        <v/>
      </c>
      <c r="AI655">
        <v>0</v>
      </c>
      <c r="AJ655" t="str">
        <f>""</f>
        <v/>
      </c>
      <c r="AK655">
        <v>0</v>
      </c>
      <c r="AL655" t="str">
        <f>""</f>
        <v/>
      </c>
      <c r="AM655">
        <v>0</v>
      </c>
      <c r="AN655" t="str">
        <f>""</f>
        <v/>
      </c>
      <c r="AO655">
        <v>0</v>
      </c>
      <c r="AP655" t="str">
        <f>""</f>
        <v/>
      </c>
      <c r="AQ655">
        <v>0</v>
      </c>
      <c r="AR655" t="str">
        <f>""</f>
        <v/>
      </c>
      <c r="AS655" t="s">
        <v>56</v>
      </c>
      <c r="AT655" t="s">
        <v>57</v>
      </c>
      <c r="AU655">
        <v>0</v>
      </c>
      <c r="AV655" t="str">
        <f>""</f>
        <v/>
      </c>
      <c r="AW655">
        <v>2016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</row>
    <row r="656" spans="1:55" x14ac:dyDescent="0.2">
      <c r="A656">
        <v>1843500780</v>
      </c>
      <c r="B656" t="s">
        <v>425</v>
      </c>
      <c r="C656">
        <v>334</v>
      </c>
      <c r="D656">
        <v>0</v>
      </c>
      <c r="E656">
        <v>0</v>
      </c>
      <c r="F656">
        <v>0</v>
      </c>
      <c r="G656">
        <v>334</v>
      </c>
      <c r="H656">
        <v>0</v>
      </c>
      <c r="I656" s="2">
        <v>2000</v>
      </c>
      <c r="J656" s="4">
        <f>COUNTIF(גיליון2!A:A,'2016'!A656)</f>
        <v>1</v>
      </c>
      <c r="K656">
        <v>0</v>
      </c>
      <c r="L656">
        <v>0</v>
      </c>
      <c r="M656">
        <v>0</v>
      </c>
      <c r="N656" s="1">
        <v>2000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460</v>
      </c>
      <c r="X656" t="s">
        <v>215</v>
      </c>
      <c r="Y656">
        <v>0</v>
      </c>
      <c r="Z656" t="str">
        <f>""</f>
        <v/>
      </c>
      <c r="AA656">
        <v>0</v>
      </c>
      <c r="AB656" t="str">
        <f>""</f>
        <v/>
      </c>
      <c r="AC656">
        <v>0</v>
      </c>
      <c r="AD656" t="str">
        <f>""</f>
        <v/>
      </c>
      <c r="AE656">
        <v>0</v>
      </c>
      <c r="AF656" t="str">
        <f>""</f>
        <v/>
      </c>
      <c r="AG656">
        <v>0</v>
      </c>
      <c r="AH656" t="str">
        <f>""</f>
        <v/>
      </c>
      <c r="AI656">
        <v>0</v>
      </c>
      <c r="AJ656" t="str">
        <f>""</f>
        <v/>
      </c>
      <c r="AK656">
        <v>0</v>
      </c>
      <c r="AL656" t="str">
        <f>""</f>
        <v/>
      </c>
      <c r="AM656">
        <v>0</v>
      </c>
      <c r="AN656" t="str">
        <f>""</f>
        <v/>
      </c>
      <c r="AO656">
        <v>0</v>
      </c>
      <c r="AP656" t="str">
        <f>""</f>
        <v/>
      </c>
      <c r="AQ656">
        <v>0</v>
      </c>
      <c r="AR656" t="str">
        <f>""</f>
        <v/>
      </c>
      <c r="AS656" t="s">
        <v>56</v>
      </c>
      <c r="AT656" t="s">
        <v>57</v>
      </c>
      <c r="AU656">
        <v>0</v>
      </c>
      <c r="AV656" t="str">
        <f>""</f>
        <v/>
      </c>
      <c r="AW656">
        <v>2016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</row>
    <row r="657" spans="1:55" x14ac:dyDescent="0.2">
      <c r="A657">
        <v>1843500840</v>
      </c>
      <c r="B657" t="s">
        <v>687</v>
      </c>
      <c r="C657" s="2">
        <v>158270</v>
      </c>
      <c r="D657">
        <v>0</v>
      </c>
      <c r="E657" s="1">
        <v>26967</v>
      </c>
      <c r="F657" s="1">
        <v>26967</v>
      </c>
      <c r="G657" s="1">
        <v>131303</v>
      </c>
      <c r="H657">
        <v>17.03</v>
      </c>
      <c r="I657" s="2">
        <v>950000</v>
      </c>
      <c r="J657" s="4">
        <f>COUNTIF(גיליון2!A:A,'2016'!A657)</f>
        <v>1</v>
      </c>
      <c r="K657">
        <v>0</v>
      </c>
      <c r="L657" s="1">
        <v>26967</v>
      </c>
      <c r="M657" s="1">
        <v>26967</v>
      </c>
      <c r="N657" s="1">
        <v>923033</v>
      </c>
      <c r="O657">
        <v>2.83</v>
      </c>
      <c r="P657">
        <v>0</v>
      </c>
      <c r="Q657">
        <v>0</v>
      </c>
      <c r="R657">
        <v>0</v>
      </c>
      <c r="S657">
        <v>0</v>
      </c>
      <c r="T657" s="1">
        <v>-26967</v>
      </c>
      <c r="U657">
        <v>0</v>
      </c>
      <c r="V657" s="1">
        <v>-26967</v>
      </c>
      <c r="W657">
        <v>460</v>
      </c>
      <c r="X657" t="s">
        <v>215</v>
      </c>
      <c r="Y657">
        <v>0</v>
      </c>
      <c r="Z657" t="str">
        <f>""</f>
        <v/>
      </c>
      <c r="AA657">
        <v>0</v>
      </c>
      <c r="AB657" t="str">
        <f>""</f>
        <v/>
      </c>
      <c r="AC657">
        <v>0</v>
      </c>
      <c r="AD657" t="str">
        <f>""</f>
        <v/>
      </c>
      <c r="AE657">
        <v>0</v>
      </c>
      <c r="AF657" t="str">
        <f>""</f>
        <v/>
      </c>
      <c r="AG657">
        <v>0</v>
      </c>
      <c r="AH657" t="str">
        <f>""</f>
        <v/>
      </c>
      <c r="AI657">
        <v>0</v>
      </c>
      <c r="AJ657" t="str">
        <f>""</f>
        <v/>
      </c>
      <c r="AK657">
        <v>0</v>
      </c>
      <c r="AL657" t="str">
        <f>""</f>
        <v/>
      </c>
      <c r="AM657">
        <v>0</v>
      </c>
      <c r="AN657" t="str">
        <f>""</f>
        <v/>
      </c>
      <c r="AO657">
        <v>0</v>
      </c>
      <c r="AP657" t="str">
        <f>""</f>
        <v/>
      </c>
      <c r="AQ657">
        <v>0</v>
      </c>
      <c r="AR657" t="str">
        <f>""</f>
        <v/>
      </c>
      <c r="AS657" t="s">
        <v>56</v>
      </c>
      <c r="AT657" t="s">
        <v>57</v>
      </c>
      <c r="AU657">
        <v>0</v>
      </c>
      <c r="AV657" t="str">
        <f>""</f>
        <v/>
      </c>
      <c r="AW657">
        <v>2016</v>
      </c>
      <c r="AX657">
        <v>0</v>
      </c>
      <c r="AY657">
        <v>0</v>
      </c>
      <c r="AZ657">
        <v>26967</v>
      </c>
      <c r="BA657">
        <v>0</v>
      </c>
      <c r="BB657">
        <v>0</v>
      </c>
      <c r="BC657">
        <v>0</v>
      </c>
    </row>
    <row r="658" spans="1:55" x14ac:dyDescent="0.2">
      <c r="A658">
        <v>1843800780</v>
      </c>
      <c r="B658" t="s">
        <v>688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 s="4">
        <f>COUNTIF(גיליון2!A:A,'2016'!A658)</f>
        <v>1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 t="str">
        <f>""</f>
        <v/>
      </c>
      <c r="Y658">
        <v>0</v>
      </c>
      <c r="Z658" t="str">
        <f>""</f>
        <v/>
      </c>
      <c r="AA658">
        <v>0</v>
      </c>
      <c r="AB658" t="str">
        <f>""</f>
        <v/>
      </c>
      <c r="AC658">
        <v>0</v>
      </c>
      <c r="AD658" t="str">
        <f>""</f>
        <v/>
      </c>
      <c r="AE658">
        <v>0</v>
      </c>
      <c r="AF658" t="str">
        <f>""</f>
        <v/>
      </c>
      <c r="AG658">
        <v>0</v>
      </c>
      <c r="AH658" t="str">
        <f>""</f>
        <v/>
      </c>
      <c r="AI658">
        <v>0</v>
      </c>
      <c r="AJ658" t="str">
        <f>""</f>
        <v/>
      </c>
      <c r="AK658">
        <v>0</v>
      </c>
      <c r="AL658" t="str">
        <f>""</f>
        <v/>
      </c>
      <c r="AM658">
        <v>0</v>
      </c>
      <c r="AN658" t="str">
        <f>""</f>
        <v/>
      </c>
      <c r="AO658">
        <v>0</v>
      </c>
      <c r="AP658" t="str">
        <f>""</f>
        <v/>
      </c>
      <c r="AQ658">
        <v>0</v>
      </c>
      <c r="AR658" t="str">
        <f>""</f>
        <v/>
      </c>
      <c r="AS658" t="s">
        <v>56</v>
      </c>
      <c r="AT658" t="s">
        <v>57</v>
      </c>
      <c r="AU658">
        <v>0</v>
      </c>
      <c r="AV658" t="str">
        <f>""</f>
        <v/>
      </c>
      <c r="AW658">
        <v>2016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</row>
    <row r="659" spans="1:55" x14ac:dyDescent="0.2">
      <c r="A659">
        <v>1843800840</v>
      </c>
      <c r="B659" t="s">
        <v>689</v>
      </c>
      <c r="C659" s="2">
        <v>339864</v>
      </c>
      <c r="D659">
        <v>0</v>
      </c>
      <c r="E659">
        <v>0</v>
      </c>
      <c r="F659">
        <v>0</v>
      </c>
      <c r="G659" s="1">
        <v>339864</v>
      </c>
      <c r="H659">
        <v>0</v>
      </c>
      <c r="I659" s="2">
        <v>2040000</v>
      </c>
      <c r="J659" s="4">
        <f>COUNTIF(גיליון2!A:A,'2016'!A659)</f>
        <v>1</v>
      </c>
      <c r="K659">
        <v>0</v>
      </c>
      <c r="L659">
        <v>0</v>
      </c>
      <c r="M659">
        <v>0</v>
      </c>
      <c r="N659" s="1">
        <v>2040000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460</v>
      </c>
      <c r="X659" t="s">
        <v>215</v>
      </c>
      <c r="Y659">
        <v>0</v>
      </c>
      <c r="Z659" t="str">
        <f>""</f>
        <v/>
      </c>
      <c r="AA659">
        <v>0</v>
      </c>
      <c r="AB659" t="str">
        <f>""</f>
        <v/>
      </c>
      <c r="AC659">
        <v>0</v>
      </c>
      <c r="AD659" t="str">
        <f>""</f>
        <v/>
      </c>
      <c r="AE659">
        <v>0</v>
      </c>
      <c r="AF659" t="str">
        <f>""</f>
        <v/>
      </c>
      <c r="AG659">
        <v>0</v>
      </c>
      <c r="AH659" t="str">
        <f>""</f>
        <v/>
      </c>
      <c r="AI659">
        <v>0</v>
      </c>
      <c r="AJ659" t="str">
        <f>""</f>
        <v/>
      </c>
      <c r="AK659">
        <v>0</v>
      </c>
      <c r="AL659" t="str">
        <f>""</f>
        <v/>
      </c>
      <c r="AM659">
        <v>0</v>
      </c>
      <c r="AN659" t="str">
        <f>""</f>
        <v/>
      </c>
      <c r="AO659">
        <v>0</v>
      </c>
      <c r="AP659" t="str">
        <f>""</f>
        <v/>
      </c>
      <c r="AQ659">
        <v>0</v>
      </c>
      <c r="AR659" t="str">
        <f>""</f>
        <v/>
      </c>
      <c r="AS659" t="s">
        <v>56</v>
      </c>
      <c r="AT659" t="s">
        <v>57</v>
      </c>
      <c r="AU659">
        <v>0</v>
      </c>
      <c r="AV659" t="str">
        <f>""</f>
        <v/>
      </c>
      <c r="AW659">
        <v>2016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</row>
    <row r="660" spans="1:55" x14ac:dyDescent="0.2">
      <c r="A660">
        <v>1843801780</v>
      </c>
      <c r="B660" t="s">
        <v>305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 s="4">
        <f>COUNTIF(גיליון2!A:A,'2016'!A660)</f>
        <v>1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 t="str">
        <f>""</f>
        <v/>
      </c>
      <c r="Y660">
        <v>0</v>
      </c>
      <c r="Z660" t="str">
        <f>""</f>
        <v/>
      </c>
      <c r="AA660">
        <v>0</v>
      </c>
      <c r="AB660" t="str">
        <f>""</f>
        <v/>
      </c>
      <c r="AC660">
        <v>0</v>
      </c>
      <c r="AD660" t="str">
        <f>""</f>
        <v/>
      </c>
      <c r="AE660">
        <v>0</v>
      </c>
      <c r="AF660" t="str">
        <f>""</f>
        <v/>
      </c>
      <c r="AG660">
        <v>0</v>
      </c>
      <c r="AH660" t="str">
        <f>""</f>
        <v/>
      </c>
      <c r="AI660">
        <v>0</v>
      </c>
      <c r="AJ660" t="str">
        <f>""</f>
        <v/>
      </c>
      <c r="AK660">
        <v>0</v>
      </c>
      <c r="AL660" t="str">
        <f>""</f>
        <v/>
      </c>
      <c r="AM660">
        <v>0</v>
      </c>
      <c r="AN660" t="str">
        <f>""</f>
        <v/>
      </c>
      <c r="AO660">
        <v>0</v>
      </c>
      <c r="AP660" t="str">
        <f>""</f>
        <v/>
      </c>
      <c r="AQ660">
        <v>0</v>
      </c>
      <c r="AR660" t="str">
        <f>""</f>
        <v/>
      </c>
      <c r="AS660" t="s">
        <v>56</v>
      </c>
      <c r="AT660" t="s">
        <v>57</v>
      </c>
      <c r="AU660">
        <v>0</v>
      </c>
      <c r="AV660" t="str">
        <f>""</f>
        <v/>
      </c>
      <c r="AW660">
        <v>2016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</row>
    <row r="661" spans="1:55" x14ac:dyDescent="0.2">
      <c r="A661">
        <v>1843900110</v>
      </c>
      <c r="B661" t="s">
        <v>690</v>
      </c>
      <c r="C661" s="2">
        <v>80968</v>
      </c>
      <c r="D661" s="1">
        <v>36627.1</v>
      </c>
      <c r="E661">
        <v>0</v>
      </c>
      <c r="F661" s="1">
        <v>36627.1</v>
      </c>
      <c r="G661" s="1">
        <v>44340.9</v>
      </c>
      <c r="H661">
        <v>45.23</v>
      </c>
      <c r="I661" s="2">
        <v>486000</v>
      </c>
      <c r="J661" s="4">
        <f>COUNTIF(גיליון2!A:A,'2016'!A661)</f>
        <v>1</v>
      </c>
      <c r="K661" s="1">
        <v>36627.1</v>
      </c>
      <c r="L661">
        <v>0</v>
      </c>
      <c r="M661" s="1">
        <v>36627.1</v>
      </c>
      <c r="N661" s="1">
        <v>449372.9</v>
      </c>
      <c r="O661">
        <v>7.53</v>
      </c>
      <c r="P661">
        <v>0</v>
      </c>
      <c r="Q661">
        <v>0</v>
      </c>
      <c r="R661">
        <v>0</v>
      </c>
      <c r="S661">
        <v>0</v>
      </c>
      <c r="T661" s="1">
        <v>-36627.1</v>
      </c>
      <c r="U661">
        <v>0</v>
      </c>
      <c r="V661" s="1">
        <v>-36627.1</v>
      </c>
      <c r="W661">
        <v>460</v>
      </c>
      <c r="X661" t="s">
        <v>215</v>
      </c>
      <c r="Y661">
        <v>0</v>
      </c>
      <c r="Z661" t="str">
        <f>""</f>
        <v/>
      </c>
      <c r="AA661">
        <v>0</v>
      </c>
      <c r="AB661" t="str">
        <f>""</f>
        <v/>
      </c>
      <c r="AC661">
        <v>0</v>
      </c>
      <c r="AD661" t="str">
        <f>""</f>
        <v/>
      </c>
      <c r="AE661">
        <v>0</v>
      </c>
      <c r="AF661" t="str">
        <f>""</f>
        <v/>
      </c>
      <c r="AG661">
        <v>0</v>
      </c>
      <c r="AH661" t="str">
        <f>""</f>
        <v/>
      </c>
      <c r="AI661">
        <v>0</v>
      </c>
      <c r="AJ661" t="str">
        <f>""</f>
        <v/>
      </c>
      <c r="AK661">
        <v>0</v>
      </c>
      <c r="AL661" t="str">
        <f>""</f>
        <v/>
      </c>
      <c r="AM661">
        <v>0</v>
      </c>
      <c r="AN661" t="str">
        <f>""</f>
        <v/>
      </c>
      <c r="AO661">
        <v>0</v>
      </c>
      <c r="AP661" t="str">
        <f>""</f>
        <v/>
      </c>
      <c r="AQ661">
        <v>0</v>
      </c>
      <c r="AR661" t="str">
        <f>""</f>
        <v/>
      </c>
      <c r="AS661" t="s">
        <v>56</v>
      </c>
      <c r="AT661" t="s">
        <v>57</v>
      </c>
      <c r="AU661">
        <v>0</v>
      </c>
      <c r="AV661" t="str">
        <f>""</f>
        <v/>
      </c>
      <c r="AW661">
        <v>2016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</row>
    <row r="662" spans="1:55" x14ac:dyDescent="0.2">
      <c r="A662">
        <v>1843900750</v>
      </c>
      <c r="B662" t="s">
        <v>691</v>
      </c>
      <c r="C662" s="2">
        <v>218412</v>
      </c>
      <c r="D662" s="1">
        <v>112310</v>
      </c>
      <c r="E662">
        <v>0</v>
      </c>
      <c r="F662" s="1">
        <v>112310</v>
      </c>
      <c r="G662" s="1">
        <v>106102</v>
      </c>
      <c r="H662">
        <v>51.42</v>
      </c>
      <c r="I662" s="2">
        <v>1311000</v>
      </c>
      <c r="J662" s="4">
        <f>COUNTIF(גיליון2!A:A,'2016'!A662)</f>
        <v>1</v>
      </c>
      <c r="K662" s="1">
        <v>112310</v>
      </c>
      <c r="L662">
        <v>0</v>
      </c>
      <c r="M662" s="1">
        <v>112310</v>
      </c>
      <c r="N662" s="1">
        <v>1198690</v>
      </c>
      <c r="O662">
        <v>8.56</v>
      </c>
      <c r="P662">
        <v>0</v>
      </c>
      <c r="Q662">
        <v>0</v>
      </c>
      <c r="R662">
        <v>0</v>
      </c>
      <c r="S662">
        <v>0</v>
      </c>
      <c r="T662" s="1">
        <v>-112310</v>
      </c>
      <c r="U662">
        <v>0</v>
      </c>
      <c r="V662" s="1">
        <v>-112310</v>
      </c>
      <c r="W662">
        <v>0</v>
      </c>
      <c r="X662" t="str">
        <f>""</f>
        <v/>
      </c>
      <c r="Y662">
        <v>0</v>
      </c>
      <c r="Z662" t="str">
        <f>""</f>
        <v/>
      </c>
      <c r="AA662">
        <v>0</v>
      </c>
      <c r="AB662" t="str">
        <f>""</f>
        <v/>
      </c>
      <c r="AC662">
        <v>0</v>
      </c>
      <c r="AD662" t="str">
        <f>""</f>
        <v/>
      </c>
      <c r="AE662">
        <v>0</v>
      </c>
      <c r="AF662" t="str">
        <f>""</f>
        <v/>
      </c>
      <c r="AG662">
        <v>0</v>
      </c>
      <c r="AH662" t="str">
        <f>""</f>
        <v/>
      </c>
      <c r="AI662">
        <v>0</v>
      </c>
      <c r="AJ662" t="str">
        <f>""</f>
        <v/>
      </c>
      <c r="AK662">
        <v>0</v>
      </c>
      <c r="AL662" t="str">
        <f>""</f>
        <v/>
      </c>
      <c r="AM662">
        <v>0</v>
      </c>
      <c r="AN662" t="str">
        <f>""</f>
        <v/>
      </c>
      <c r="AO662">
        <v>0</v>
      </c>
      <c r="AP662" t="str">
        <f>""</f>
        <v/>
      </c>
      <c r="AQ662">
        <v>0</v>
      </c>
      <c r="AR662" t="str">
        <f>""</f>
        <v/>
      </c>
      <c r="AS662" t="s">
        <v>56</v>
      </c>
      <c r="AT662" t="s">
        <v>57</v>
      </c>
      <c r="AU662">
        <v>0</v>
      </c>
      <c r="AV662" t="str">
        <f>""</f>
        <v/>
      </c>
      <c r="AW662">
        <v>2016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</row>
    <row r="663" spans="1:55" x14ac:dyDescent="0.2">
      <c r="A663">
        <v>1843900780</v>
      </c>
      <c r="B663" t="s">
        <v>692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 s="4">
        <f>COUNTIF(גיליון2!A:A,'2016'!A663)</f>
        <v>1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460</v>
      </c>
      <c r="X663" t="s">
        <v>215</v>
      </c>
      <c r="Y663">
        <v>0</v>
      </c>
      <c r="Z663" t="str">
        <f>""</f>
        <v/>
      </c>
      <c r="AA663">
        <v>0</v>
      </c>
      <c r="AB663" t="str">
        <f>""</f>
        <v/>
      </c>
      <c r="AC663">
        <v>0</v>
      </c>
      <c r="AD663" t="str">
        <f>""</f>
        <v/>
      </c>
      <c r="AE663">
        <v>0</v>
      </c>
      <c r="AF663" t="str">
        <f>""</f>
        <v/>
      </c>
      <c r="AG663">
        <v>0</v>
      </c>
      <c r="AH663" t="str">
        <f>""</f>
        <v/>
      </c>
      <c r="AI663">
        <v>0</v>
      </c>
      <c r="AJ663" t="str">
        <f>""</f>
        <v/>
      </c>
      <c r="AK663">
        <v>0</v>
      </c>
      <c r="AL663" t="str">
        <f>""</f>
        <v/>
      </c>
      <c r="AM663">
        <v>0</v>
      </c>
      <c r="AN663" t="str">
        <f>""</f>
        <v/>
      </c>
      <c r="AO663">
        <v>0</v>
      </c>
      <c r="AP663" t="str">
        <f>""</f>
        <v/>
      </c>
      <c r="AQ663">
        <v>0</v>
      </c>
      <c r="AR663" t="str">
        <f>""</f>
        <v/>
      </c>
      <c r="AS663" t="s">
        <v>56</v>
      </c>
      <c r="AT663" t="s">
        <v>57</v>
      </c>
      <c r="AU663">
        <v>0</v>
      </c>
      <c r="AV663" t="str">
        <f>""</f>
        <v/>
      </c>
      <c r="AW663">
        <v>2016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</row>
    <row r="664" spans="1:55" x14ac:dyDescent="0.2">
      <c r="A664">
        <v>1843900840</v>
      </c>
      <c r="B664" t="s">
        <v>693</v>
      </c>
      <c r="C664" s="2">
        <v>238738</v>
      </c>
      <c r="D664">
        <v>0</v>
      </c>
      <c r="E664">
        <v>0</v>
      </c>
      <c r="F664">
        <v>0</v>
      </c>
      <c r="G664" s="1">
        <v>238738</v>
      </c>
      <c r="H664">
        <v>0</v>
      </c>
      <c r="I664" s="2">
        <v>1433000</v>
      </c>
      <c r="J664" s="4">
        <f>COUNTIF(גיליון2!A:A,'2016'!A664)</f>
        <v>1</v>
      </c>
      <c r="K664">
        <v>0</v>
      </c>
      <c r="L664">
        <v>0</v>
      </c>
      <c r="M664">
        <v>0</v>
      </c>
      <c r="N664" s="1">
        <v>1433000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460</v>
      </c>
      <c r="X664" t="s">
        <v>215</v>
      </c>
      <c r="Y664">
        <v>0</v>
      </c>
      <c r="Z664" t="str">
        <f>""</f>
        <v/>
      </c>
      <c r="AA664">
        <v>0</v>
      </c>
      <c r="AB664" t="str">
        <f>""</f>
        <v/>
      </c>
      <c r="AC664">
        <v>0</v>
      </c>
      <c r="AD664" t="str">
        <f>""</f>
        <v/>
      </c>
      <c r="AE664">
        <v>0</v>
      </c>
      <c r="AF664" t="str">
        <f>""</f>
        <v/>
      </c>
      <c r="AG664">
        <v>0</v>
      </c>
      <c r="AH664" t="str">
        <f>""</f>
        <v/>
      </c>
      <c r="AI664">
        <v>0</v>
      </c>
      <c r="AJ664" t="str">
        <f>""</f>
        <v/>
      </c>
      <c r="AK664">
        <v>0</v>
      </c>
      <c r="AL664" t="str">
        <f>""</f>
        <v/>
      </c>
      <c r="AM664">
        <v>0</v>
      </c>
      <c r="AN664" t="str">
        <f>""</f>
        <v/>
      </c>
      <c r="AO664">
        <v>0</v>
      </c>
      <c r="AP664" t="str">
        <f>""</f>
        <v/>
      </c>
      <c r="AQ664">
        <v>0</v>
      </c>
      <c r="AR664" t="str">
        <f>""</f>
        <v/>
      </c>
      <c r="AS664" t="s">
        <v>56</v>
      </c>
      <c r="AT664" t="s">
        <v>57</v>
      </c>
      <c r="AU664">
        <v>0</v>
      </c>
      <c r="AV664" t="str">
        <f>""</f>
        <v/>
      </c>
      <c r="AW664">
        <v>2016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</row>
    <row r="665" spans="1:55" x14ac:dyDescent="0.2">
      <c r="A665">
        <v>1844000810</v>
      </c>
      <c r="B665" t="s">
        <v>694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 s="4">
        <f>COUNTIF(גיליון2!A:A,'2016'!A665)</f>
        <v>1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460</v>
      </c>
      <c r="X665" t="s">
        <v>215</v>
      </c>
      <c r="Y665">
        <v>0</v>
      </c>
      <c r="Z665" t="str">
        <f>""</f>
        <v/>
      </c>
      <c r="AA665">
        <v>0</v>
      </c>
      <c r="AB665" t="str">
        <f>""</f>
        <v/>
      </c>
      <c r="AC665">
        <v>0</v>
      </c>
      <c r="AD665" t="str">
        <f>""</f>
        <v/>
      </c>
      <c r="AE665">
        <v>0</v>
      </c>
      <c r="AF665" t="str">
        <f>""</f>
        <v/>
      </c>
      <c r="AG665">
        <v>0</v>
      </c>
      <c r="AH665" t="str">
        <f>""</f>
        <v/>
      </c>
      <c r="AI665">
        <v>0</v>
      </c>
      <c r="AJ665" t="str">
        <f>""</f>
        <v/>
      </c>
      <c r="AK665">
        <v>0</v>
      </c>
      <c r="AL665" t="str">
        <f>""</f>
        <v/>
      </c>
      <c r="AM665">
        <v>0</v>
      </c>
      <c r="AN665" t="str">
        <f>""</f>
        <v/>
      </c>
      <c r="AO665">
        <v>0</v>
      </c>
      <c r="AP665" t="str">
        <f>""</f>
        <v/>
      </c>
      <c r="AQ665">
        <v>0</v>
      </c>
      <c r="AR665" t="str">
        <f>""</f>
        <v/>
      </c>
      <c r="AS665" t="s">
        <v>56</v>
      </c>
      <c r="AT665" t="s">
        <v>57</v>
      </c>
      <c r="AU665">
        <v>0</v>
      </c>
      <c r="AV665" t="str">
        <f>""</f>
        <v/>
      </c>
      <c r="AW665">
        <v>2016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</row>
    <row r="666" spans="1:55" x14ac:dyDescent="0.2">
      <c r="A666">
        <v>1844300840</v>
      </c>
      <c r="B666" t="s">
        <v>695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 s="4">
        <f>COUNTIF(גיליון2!A:A,'2016'!A666)</f>
        <v>1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460</v>
      </c>
      <c r="X666" t="s">
        <v>215</v>
      </c>
      <c r="Y666">
        <v>0</v>
      </c>
      <c r="Z666" t="str">
        <f>""</f>
        <v/>
      </c>
      <c r="AA666">
        <v>0</v>
      </c>
      <c r="AB666" t="str">
        <f>""</f>
        <v/>
      </c>
      <c r="AC666">
        <v>0</v>
      </c>
      <c r="AD666" t="str">
        <f>""</f>
        <v/>
      </c>
      <c r="AE666">
        <v>0</v>
      </c>
      <c r="AF666" t="str">
        <f>""</f>
        <v/>
      </c>
      <c r="AG666">
        <v>0</v>
      </c>
      <c r="AH666" t="str">
        <f>""</f>
        <v/>
      </c>
      <c r="AI666">
        <v>0</v>
      </c>
      <c r="AJ666" t="str">
        <f>""</f>
        <v/>
      </c>
      <c r="AK666">
        <v>0</v>
      </c>
      <c r="AL666" t="str">
        <f>""</f>
        <v/>
      </c>
      <c r="AM666">
        <v>0</v>
      </c>
      <c r="AN666" t="str">
        <f>""</f>
        <v/>
      </c>
      <c r="AO666">
        <v>0</v>
      </c>
      <c r="AP666" t="str">
        <f>""</f>
        <v/>
      </c>
      <c r="AQ666">
        <v>0</v>
      </c>
      <c r="AR666" t="str">
        <f>""</f>
        <v/>
      </c>
      <c r="AS666" t="s">
        <v>56</v>
      </c>
      <c r="AT666" t="s">
        <v>57</v>
      </c>
      <c r="AU666">
        <v>0</v>
      </c>
      <c r="AV666" t="str">
        <f>""</f>
        <v/>
      </c>
      <c r="AW666">
        <v>2016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</row>
    <row r="667" spans="1:55" x14ac:dyDescent="0.2">
      <c r="A667">
        <v>1844400540</v>
      </c>
      <c r="B667" t="s">
        <v>696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 s="4">
        <f>COUNTIF(גיליון2!A:A,'2016'!A667)</f>
        <v>1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460</v>
      </c>
      <c r="X667" t="s">
        <v>215</v>
      </c>
      <c r="Y667">
        <v>0</v>
      </c>
      <c r="Z667" t="str">
        <f>""</f>
        <v/>
      </c>
      <c r="AA667">
        <v>0</v>
      </c>
      <c r="AB667" t="str">
        <f>""</f>
        <v/>
      </c>
      <c r="AC667">
        <v>0</v>
      </c>
      <c r="AD667" t="str">
        <f>""</f>
        <v/>
      </c>
      <c r="AE667">
        <v>0</v>
      </c>
      <c r="AF667" t="str">
        <f>""</f>
        <v/>
      </c>
      <c r="AG667">
        <v>0</v>
      </c>
      <c r="AH667" t="str">
        <f>""</f>
        <v/>
      </c>
      <c r="AI667">
        <v>0</v>
      </c>
      <c r="AJ667" t="str">
        <f>""</f>
        <v/>
      </c>
      <c r="AK667">
        <v>0</v>
      </c>
      <c r="AL667" t="str">
        <f>""</f>
        <v/>
      </c>
      <c r="AM667">
        <v>0</v>
      </c>
      <c r="AN667" t="str">
        <f>""</f>
        <v/>
      </c>
      <c r="AO667">
        <v>0</v>
      </c>
      <c r="AP667" t="str">
        <f>""</f>
        <v/>
      </c>
      <c r="AQ667">
        <v>0</v>
      </c>
      <c r="AR667" t="str">
        <f>""</f>
        <v/>
      </c>
      <c r="AS667" t="s">
        <v>56</v>
      </c>
      <c r="AT667" t="s">
        <v>57</v>
      </c>
      <c r="AU667">
        <v>0</v>
      </c>
      <c r="AV667" t="str">
        <f>""</f>
        <v/>
      </c>
      <c r="AW667">
        <v>2016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</row>
    <row r="668" spans="1:55" x14ac:dyDescent="0.2">
      <c r="A668">
        <v>1844400780</v>
      </c>
      <c r="B668" t="s">
        <v>697</v>
      </c>
      <c r="C668" s="2">
        <v>8330</v>
      </c>
      <c r="D668">
        <v>900</v>
      </c>
      <c r="E668">
        <v>605</v>
      </c>
      <c r="F668" s="1">
        <v>1505</v>
      </c>
      <c r="G668" s="1">
        <v>6825</v>
      </c>
      <c r="H668">
        <v>18.059999999999999</v>
      </c>
      <c r="I668" s="2">
        <v>50000</v>
      </c>
      <c r="J668" s="4">
        <f>COUNTIF(גיליון2!A:A,'2016'!A668)</f>
        <v>1</v>
      </c>
      <c r="K668">
        <v>900</v>
      </c>
      <c r="L668">
        <v>605</v>
      </c>
      <c r="M668" s="1">
        <v>1505</v>
      </c>
      <c r="N668" s="1">
        <v>48495</v>
      </c>
      <c r="O668">
        <v>3.01</v>
      </c>
      <c r="P668">
        <v>0</v>
      </c>
      <c r="Q668">
        <v>0</v>
      </c>
      <c r="R668">
        <v>0</v>
      </c>
      <c r="S668">
        <v>0</v>
      </c>
      <c r="T668" s="1">
        <v>-1505</v>
      </c>
      <c r="U668">
        <v>0</v>
      </c>
      <c r="V668" s="1">
        <v>-1505</v>
      </c>
      <c r="W668">
        <v>460</v>
      </c>
      <c r="X668" t="s">
        <v>215</v>
      </c>
      <c r="Y668">
        <v>0</v>
      </c>
      <c r="Z668" t="str">
        <f>""</f>
        <v/>
      </c>
      <c r="AA668">
        <v>0</v>
      </c>
      <c r="AB668" t="str">
        <f>""</f>
        <v/>
      </c>
      <c r="AC668">
        <v>0</v>
      </c>
      <c r="AD668" t="str">
        <f>""</f>
        <v/>
      </c>
      <c r="AE668">
        <v>0</v>
      </c>
      <c r="AF668" t="str">
        <f>""</f>
        <v/>
      </c>
      <c r="AG668">
        <v>0</v>
      </c>
      <c r="AH668" t="str">
        <f>""</f>
        <v/>
      </c>
      <c r="AI668">
        <v>0</v>
      </c>
      <c r="AJ668" t="str">
        <f>""</f>
        <v/>
      </c>
      <c r="AK668">
        <v>0</v>
      </c>
      <c r="AL668" t="str">
        <f>""</f>
        <v/>
      </c>
      <c r="AM668">
        <v>0</v>
      </c>
      <c r="AN668" t="str">
        <f>""</f>
        <v/>
      </c>
      <c r="AO668">
        <v>0</v>
      </c>
      <c r="AP668" t="str">
        <f>""</f>
        <v/>
      </c>
      <c r="AQ668">
        <v>0</v>
      </c>
      <c r="AR668" t="str">
        <f>""</f>
        <v/>
      </c>
      <c r="AS668" t="s">
        <v>56</v>
      </c>
      <c r="AT668" t="s">
        <v>57</v>
      </c>
      <c r="AU668">
        <v>0</v>
      </c>
      <c r="AV668" t="str">
        <f>""</f>
        <v/>
      </c>
      <c r="AW668">
        <v>2016</v>
      </c>
      <c r="AX668">
        <v>0</v>
      </c>
      <c r="AY668">
        <v>0</v>
      </c>
      <c r="AZ668">
        <v>605</v>
      </c>
      <c r="BA668">
        <v>0</v>
      </c>
      <c r="BB668">
        <v>0</v>
      </c>
      <c r="BC668">
        <v>0</v>
      </c>
    </row>
    <row r="669" spans="1:55" x14ac:dyDescent="0.2">
      <c r="A669">
        <v>1844400840</v>
      </c>
      <c r="B669" t="s">
        <v>698</v>
      </c>
      <c r="C669" s="2">
        <v>25656</v>
      </c>
      <c r="D669">
        <v>0</v>
      </c>
      <c r="E669" s="1">
        <v>10500</v>
      </c>
      <c r="F669" s="1">
        <v>10500</v>
      </c>
      <c r="G669" s="1">
        <v>15156</v>
      </c>
      <c r="H669">
        <v>40.92</v>
      </c>
      <c r="I669" s="2">
        <v>154000</v>
      </c>
      <c r="J669" s="4">
        <f>COUNTIF(גיליון2!A:A,'2016'!A669)</f>
        <v>1</v>
      </c>
      <c r="K669">
        <v>0</v>
      </c>
      <c r="L669" s="1">
        <v>10500</v>
      </c>
      <c r="M669" s="1">
        <v>10500</v>
      </c>
      <c r="N669" s="1">
        <v>143500</v>
      </c>
      <c r="O669">
        <v>6.81</v>
      </c>
      <c r="P669">
        <v>0</v>
      </c>
      <c r="Q669">
        <v>0</v>
      </c>
      <c r="R669">
        <v>0</v>
      </c>
      <c r="S669">
        <v>0</v>
      </c>
      <c r="T669" s="1">
        <v>-10500</v>
      </c>
      <c r="U669">
        <v>0</v>
      </c>
      <c r="V669" s="1">
        <v>-10500</v>
      </c>
      <c r="W669">
        <v>460</v>
      </c>
      <c r="X669" t="s">
        <v>215</v>
      </c>
      <c r="Y669">
        <v>0</v>
      </c>
      <c r="Z669" t="str">
        <f>""</f>
        <v/>
      </c>
      <c r="AA669">
        <v>0</v>
      </c>
      <c r="AB669" t="str">
        <f>""</f>
        <v/>
      </c>
      <c r="AC669">
        <v>0</v>
      </c>
      <c r="AD669" t="str">
        <f>""</f>
        <v/>
      </c>
      <c r="AE669">
        <v>0</v>
      </c>
      <c r="AF669" t="str">
        <f>""</f>
        <v/>
      </c>
      <c r="AG669">
        <v>0</v>
      </c>
      <c r="AH669" t="str">
        <f>""</f>
        <v/>
      </c>
      <c r="AI669">
        <v>0</v>
      </c>
      <c r="AJ669" t="str">
        <f>""</f>
        <v/>
      </c>
      <c r="AK669">
        <v>0</v>
      </c>
      <c r="AL669" t="str">
        <f>""</f>
        <v/>
      </c>
      <c r="AM669">
        <v>0</v>
      </c>
      <c r="AN669" t="str">
        <f>""</f>
        <v/>
      </c>
      <c r="AO669">
        <v>0</v>
      </c>
      <c r="AP669" t="str">
        <f>""</f>
        <v/>
      </c>
      <c r="AQ669">
        <v>0</v>
      </c>
      <c r="AR669" t="str">
        <f>""</f>
        <v/>
      </c>
      <c r="AS669" t="s">
        <v>56</v>
      </c>
      <c r="AT669" t="s">
        <v>57</v>
      </c>
      <c r="AU669">
        <v>0</v>
      </c>
      <c r="AV669" t="str">
        <f>""</f>
        <v/>
      </c>
      <c r="AW669">
        <v>2016</v>
      </c>
      <c r="AX669">
        <v>0</v>
      </c>
      <c r="AY669">
        <v>0</v>
      </c>
      <c r="AZ669">
        <v>10500</v>
      </c>
      <c r="BA669">
        <v>0</v>
      </c>
      <c r="BB669">
        <v>0</v>
      </c>
      <c r="BC669">
        <v>0</v>
      </c>
    </row>
    <row r="670" spans="1:55" x14ac:dyDescent="0.2">
      <c r="A670">
        <v>1844500840</v>
      </c>
      <c r="B670" t="s">
        <v>699</v>
      </c>
      <c r="C670" s="2">
        <v>93962</v>
      </c>
      <c r="D670">
        <v>0</v>
      </c>
      <c r="E670">
        <v>0</v>
      </c>
      <c r="F670">
        <v>0</v>
      </c>
      <c r="G670" s="1">
        <v>93962</v>
      </c>
      <c r="H670">
        <v>0</v>
      </c>
      <c r="I670" s="2">
        <v>564000</v>
      </c>
      <c r="J670" s="4">
        <f>COUNTIF(גיליון2!A:A,'2016'!A670)</f>
        <v>1</v>
      </c>
      <c r="K670">
        <v>0</v>
      </c>
      <c r="L670">
        <v>0</v>
      </c>
      <c r="M670">
        <v>0</v>
      </c>
      <c r="N670" s="1">
        <v>564000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460</v>
      </c>
      <c r="X670" t="s">
        <v>215</v>
      </c>
      <c r="Y670">
        <v>0</v>
      </c>
      <c r="Z670" t="str">
        <f>""</f>
        <v/>
      </c>
      <c r="AA670">
        <v>0</v>
      </c>
      <c r="AB670" t="str">
        <f>""</f>
        <v/>
      </c>
      <c r="AC670">
        <v>0</v>
      </c>
      <c r="AD670" t="str">
        <f>""</f>
        <v/>
      </c>
      <c r="AE670">
        <v>0</v>
      </c>
      <c r="AF670" t="str">
        <f>""</f>
        <v/>
      </c>
      <c r="AG670">
        <v>0</v>
      </c>
      <c r="AH670" t="str">
        <f>""</f>
        <v/>
      </c>
      <c r="AI670">
        <v>0</v>
      </c>
      <c r="AJ670" t="str">
        <f>""</f>
        <v/>
      </c>
      <c r="AK670">
        <v>0</v>
      </c>
      <c r="AL670" t="str">
        <f>""</f>
        <v/>
      </c>
      <c r="AM670">
        <v>0</v>
      </c>
      <c r="AN670" t="str">
        <f>""</f>
        <v/>
      </c>
      <c r="AO670">
        <v>0</v>
      </c>
      <c r="AP670" t="str">
        <f>""</f>
        <v/>
      </c>
      <c r="AQ670">
        <v>0</v>
      </c>
      <c r="AR670" t="str">
        <f>""</f>
        <v/>
      </c>
      <c r="AS670" t="s">
        <v>56</v>
      </c>
      <c r="AT670" t="s">
        <v>57</v>
      </c>
      <c r="AU670">
        <v>0</v>
      </c>
      <c r="AV670" t="str">
        <f>""</f>
        <v/>
      </c>
      <c r="AW670">
        <v>2016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</row>
    <row r="671" spans="1:55" x14ac:dyDescent="0.2">
      <c r="A671">
        <v>1844544110</v>
      </c>
      <c r="B671" t="s">
        <v>700</v>
      </c>
      <c r="C671" s="2">
        <v>138112</v>
      </c>
      <c r="D671" s="1">
        <v>67868.23</v>
      </c>
      <c r="E671">
        <v>0</v>
      </c>
      <c r="F671" s="1">
        <v>67868.23</v>
      </c>
      <c r="G671" s="1">
        <v>70243.77</v>
      </c>
      <c r="H671">
        <v>49.13</v>
      </c>
      <c r="I671" s="2">
        <v>829000</v>
      </c>
      <c r="J671" s="4">
        <f>COUNTIF(גיליון2!A:A,'2016'!A671)</f>
        <v>1</v>
      </c>
      <c r="K671" s="1">
        <v>67868.23</v>
      </c>
      <c r="L671">
        <v>0</v>
      </c>
      <c r="M671" s="1">
        <v>67868.23</v>
      </c>
      <c r="N671" s="1">
        <v>761131.77</v>
      </c>
      <c r="O671">
        <v>8.18</v>
      </c>
      <c r="P671">
        <v>0</v>
      </c>
      <c r="Q671">
        <v>0</v>
      </c>
      <c r="R671">
        <v>0</v>
      </c>
      <c r="S671">
        <v>0</v>
      </c>
      <c r="T671" s="1">
        <v>-67868.23</v>
      </c>
      <c r="U671">
        <v>0</v>
      </c>
      <c r="V671" s="1">
        <v>-67868.23</v>
      </c>
      <c r="W671">
        <v>0</v>
      </c>
      <c r="X671" t="str">
        <f>""</f>
        <v/>
      </c>
      <c r="Y671">
        <v>0</v>
      </c>
      <c r="Z671" t="str">
        <f>""</f>
        <v/>
      </c>
      <c r="AA671">
        <v>0</v>
      </c>
      <c r="AB671" t="str">
        <f>""</f>
        <v/>
      </c>
      <c r="AC671">
        <v>0</v>
      </c>
      <c r="AD671" t="str">
        <f>""</f>
        <v/>
      </c>
      <c r="AE671">
        <v>0</v>
      </c>
      <c r="AF671" t="str">
        <f>""</f>
        <v/>
      </c>
      <c r="AG671">
        <v>0</v>
      </c>
      <c r="AH671" t="str">
        <f>""</f>
        <v/>
      </c>
      <c r="AI671">
        <v>0</v>
      </c>
      <c r="AJ671" t="str">
        <f>""</f>
        <v/>
      </c>
      <c r="AK671">
        <v>0</v>
      </c>
      <c r="AL671" t="str">
        <f>""</f>
        <v/>
      </c>
      <c r="AM671">
        <v>0</v>
      </c>
      <c r="AN671" t="str">
        <f>""</f>
        <v/>
      </c>
      <c r="AO671">
        <v>0</v>
      </c>
      <c r="AP671" t="str">
        <f>""</f>
        <v/>
      </c>
      <c r="AQ671">
        <v>0</v>
      </c>
      <c r="AR671" t="str">
        <f>""</f>
        <v/>
      </c>
      <c r="AS671" t="s">
        <v>56</v>
      </c>
      <c r="AT671" t="s">
        <v>57</v>
      </c>
      <c r="AU671">
        <v>0</v>
      </c>
      <c r="AV671" t="str">
        <f>""</f>
        <v/>
      </c>
      <c r="AW671">
        <v>2016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</row>
    <row r="672" spans="1:55" x14ac:dyDescent="0.2">
      <c r="A672">
        <v>1844544820</v>
      </c>
      <c r="B672" t="s">
        <v>229</v>
      </c>
      <c r="C672" s="2">
        <v>33654</v>
      </c>
      <c r="D672">
        <v>0</v>
      </c>
      <c r="E672" s="1">
        <v>10062</v>
      </c>
      <c r="F672" s="1">
        <v>10062</v>
      </c>
      <c r="G672" s="1">
        <v>23592</v>
      </c>
      <c r="H672">
        <v>29.89</v>
      </c>
      <c r="I672" s="2">
        <v>202000</v>
      </c>
      <c r="J672" s="4">
        <f>COUNTIF(גיליון2!A:A,'2016'!A672)</f>
        <v>1</v>
      </c>
      <c r="K672">
        <v>0</v>
      </c>
      <c r="L672" s="1">
        <v>10062</v>
      </c>
      <c r="M672" s="1">
        <v>10062</v>
      </c>
      <c r="N672" s="1">
        <v>191938</v>
      </c>
      <c r="O672">
        <v>4.9800000000000004</v>
      </c>
      <c r="P672">
        <v>0</v>
      </c>
      <c r="Q672">
        <v>0</v>
      </c>
      <c r="R672">
        <v>0</v>
      </c>
      <c r="S672">
        <v>0</v>
      </c>
      <c r="T672" s="1">
        <v>-10062</v>
      </c>
      <c r="U672">
        <v>0</v>
      </c>
      <c r="V672" s="1">
        <v>-10062</v>
      </c>
      <c r="W672">
        <v>0</v>
      </c>
      <c r="X672" t="str">
        <f>""</f>
        <v/>
      </c>
      <c r="Y672">
        <v>0</v>
      </c>
      <c r="Z672" t="str">
        <f>""</f>
        <v/>
      </c>
      <c r="AA672">
        <v>0</v>
      </c>
      <c r="AB672" t="str">
        <f>""</f>
        <v/>
      </c>
      <c r="AC672">
        <v>0</v>
      </c>
      <c r="AD672" t="str">
        <f>""</f>
        <v/>
      </c>
      <c r="AE672">
        <v>0</v>
      </c>
      <c r="AF672" t="str">
        <f>""</f>
        <v/>
      </c>
      <c r="AG672">
        <v>0</v>
      </c>
      <c r="AH672" t="str">
        <f>""</f>
        <v/>
      </c>
      <c r="AI672">
        <v>0</v>
      </c>
      <c r="AJ672" t="str">
        <f>""</f>
        <v/>
      </c>
      <c r="AK672">
        <v>0</v>
      </c>
      <c r="AL672" t="str">
        <f>""</f>
        <v/>
      </c>
      <c r="AM672">
        <v>0</v>
      </c>
      <c r="AN672" t="str">
        <f>""</f>
        <v/>
      </c>
      <c r="AO672">
        <v>0</v>
      </c>
      <c r="AP672" t="str">
        <f>""</f>
        <v/>
      </c>
      <c r="AQ672">
        <v>0</v>
      </c>
      <c r="AR672" t="str">
        <f>""</f>
        <v/>
      </c>
      <c r="AS672" t="s">
        <v>56</v>
      </c>
      <c r="AT672" t="s">
        <v>57</v>
      </c>
      <c r="AU672">
        <v>0</v>
      </c>
      <c r="AV672" t="str">
        <f>""</f>
        <v/>
      </c>
      <c r="AW672">
        <v>2016</v>
      </c>
      <c r="AX672">
        <v>0</v>
      </c>
      <c r="AY672">
        <v>0</v>
      </c>
      <c r="AZ672">
        <v>10062</v>
      </c>
      <c r="BA672">
        <v>0</v>
      </c>
      <c r="BB672">
        <v>0</v>
      </c>
      <c r="BC672">
        <v>0</v>
      </c>
    </row>
    <row r="673" spans="1:55" x14ac:dyDescent="0.2">
      <c r="A673" s="6">
        <v>1844545110</v>
      </c>
      <c r="B673" s="6" t="s">
        <v>1195</v>
      </c>
      <c r="C673" s="2">
        <v>19992</v>
      </c>
      <c r="D673">
        <v>0</v>
      </c>
      <c r="E673">
        <v>0</v>
      </c>
      <c r="F673">
        <v>0</v>
      </c>
      <c r="G673" s="1">
        <v>19992</v>
      </c>
      <c r="H673">
        <v>0</v>
      </c>
      <c r="I673" s="2">
        <v>120000</v>
      </c>
      <c r="J673" s="4">
        <f>COUNTIF(גיליון2!A:A,'2016'!A673)</f>
        <v>1</v>
      </c>
      <c r="K673">
        <v>0</v>
      </c>
      <c r="L673">
        <v>0</v>
      </c>
      <c r="M673">
        <v>0</v>
      </c>
      <c r="N673" s="1">
        <v>120000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 t="str">
        <f>""</f>
        <v/>
      </c>
      <c r="Y673">
        <v>0</v>
      </c>
      <c r="Z673" t="str">
        <f>""</f>
        <v/>
      </c>
      <c r="AA673">
        <v>0</v>
      </c>
      <c r="AB673" t="str">
        <f>""</f>
        <v/>
      </c>
      <c r="AC673">
        <v>0</v>
      </c>
      <c r="AD673" t="str">
        <f>""</f>
        <v/>
      </c>
      <c r="AE673">
        <v>0</v>
      </c>
      <c r="AF673" t="str">
        <f>""</f>
        <v/>
      </c>
      <c r="AG673">
        <v>0</v>
      </c>
      <c r="AH673" t="str">
        <f>""</f>
        <v/>
      </c>
      <c r="AI673">
        <v>0</v>
      </c>
      <c r="AJ673" t="str">
        <f>""</f>
        <v/>
      </c>
      <c r="AK673">
        <v>0</v>
      </c>
      <c r="AL673" t="str">
        <f>""</f>
        <v/>
      </c>
      <c r="AM673">
        <v>0</v>
      </c>
      <c r="AN673" t="str">
        <f>""</f>
        <v/>
      </c>
      <c r="AO673">
        <v>0</v>
      </c>
      <c r="AP673" t="str">
        <f>""</f>
        <v/>
      </c>
      <c r="AQ673">
        <v>0</v>
      </c>
      <c r="AR673" t="str">
        <f>""</f>
        <v/>
      </c>
      <c r="AS673" t="s">
        <v>56</v>
      </c>
      <c r="AT673" t="s">
        <v>57</v>
      </c>
      <c r="AU673">
        <v>0</v>
      </c>
      <c r="AV673" t="str">
        <f>""</f>
        <v/>
      </c>
      <c r="AW673">
        <v>2016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</row>
    <row r="674" spans="1:55" x14ac:dyDescent="0.2">
      <c r="A674">
        <v>1844600110</v>
      </c>
      <c r="B674" t="s">
        <v>701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 s="4">
        <f>COUNTIF(גיליון2!A:A,'2016'!A674)</f>
        <v>1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 t="str">
        <f>""</f>
        <v/>
      </c>
      <c r="Y674">
        <v>0</v>
      </c>
      <c r="Z674" t="str">
        <f>""</f>
        <v/>
      </c>
      <c r="AA674">
        <v>0</v>
      </c>
      <c r="AB674" t="str">
        <f>""</f>
        <v/>
      </c>
      <c r="AC674">
        <v>0</v>
      </c>
      <c r="AD674" t="str">
        <f>""</f>
        <v/>
      </c>
      <c r="AE674">
        <v>0</v>
      </c>
      <c r="AF674" t="str">
        <f>""</f>
        <v/>
      </c>
      <c r="AG674">
        <v>0</v>
      </c>
      <c r="AH674" t="str">
        <f>""</f>
        <v/>
      </c>
      <c r="AI674">
        <v>0</v>
      </c>
      <c r="AJ674" t="str">
        <f>""</f>
        <v/>
      </c>
      <c r="AK674">
        <v>0</v>
      </c>
      <c r="AL674" t="str">
        <f>""</f>
        <v/>
      </c>
      <c r="AM674">
        <v>0</v>
      </c>
      <c r="AN674" t="str">
        <f>""</f>
        <v/>
      </c>
      <c r="AO674">
        <v>0</v>
      </c>
      <c r="AP674" t="str">
        <f>""</f>
        <v/>
      </c>
      <c r="AQ674">
        <v>0</v>
      </c>
      <c r="AR674" t="str">
        <f>""</f>
        <v/>
      </c>
      <c r="AS674" t="s">
        <v>56</v>
      </c>
      <c r="AT674" t="s">
        <v>57</v>
      </c>
      <c r="AU674">
        <v>0</v>
      </c>
      <c r="AV674" t="str">
        <f>""</f>
        <v/>
      </c>
      <c r="AW674">
        <v>2016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</row>
    <row r="675" spans="1:55" x14ac:dyDescent="0.2">
      <c r="A675">
        <v>1844600780</v>
      </c>
      <c r="B675" t="s">
        <v>702</v>
      </c>
      <c r="C675" s="2">
        <v>48980</v>
      </c>
      <c r="D675" s="1">
        <v>11965</v>
      </c>
      <c r="E675">
        <v>0</v>
      </c>
      <c r="F675" s="1">
        <v>11965</v>
      </c>
      <c r="G675" s="1">
        <v>37015</v>
      </c>
      <c r="H675">
        <v>24.42</v>
      </c>
      <c r="I675" s="2">
        <v>294000</v>
      </c>
      <c r="J675" s="4">
        <f>COUNTIF(גיליון2!A:A,'2016'!A675)</f>
        <v>1</v>
      </c>
      <c r="K675" s="1">
        <v>11965</v>
      </c>
      <c r="L675">
        <v>0</v>
      </c>
      <c r="M675" s="1">
        <v>11965</v>
      </c>
      <c r="N675" s="1">
        <v>282035</v>
      </c>
      <c r="O675">
        <v>4.0599999999999996</v>
      </c>
      <c r="P675">
        <v>0</v>
      </c>
      <c r="Q675">
        <v>0</v>
      </c>
      <c r="R675">
        <v>0</v>
      </c>
      <c r="S675">
        <v>0</v>
      </c>
      <c r="T675" s="1">
        <v>-11965</v>
      </c>
      <c r="U675">
        <v>0</v>
      </c>
      <c r="V675" s="1">
        <v>-11965</v>
      </c>
      <c r="W675">
        <v>0</v>
      </c>
      <c r="X675" t="str">
        <f>""</f>
        <v/>
      </c>
      <c r="Y675">
        <v>0</v>
      </c>
      <c r="Z675" t="str">
        <f>""</f>
        <v/>
      </c>
      <c r="AA675">
        <v>0</v>
      </c>
      <c r="AB675" t="str">
        <f>""</f>
        <v/>
      </c>
      <c r="AC675">
        <v>0</v>
      </c>
      <c r="AD675" t="str">
        <f>""</f>
        <v/>
      </c>
      <c r="AE675">
        <v>0</v>
      </c>
      <c r="AF675" t="str">
        <f>""</f>
        <v/>
      </c>
      <c r="AG675">
        <v>0</v>
      </c>
      <c r="AH675" t="str">
        <f>""</f>
        <v/>
      </c>
      <c r="AI675">
        <v>0</v>
      </c>
      <c r="AJ675" t="str">
        <f>""</f>
        <v/>
      </c>
      <c r="AK675">
        <v>0</v>
      </c>
      <c r="AL675" t="str">
        <f>""</f>
        <v/>
      </c>
      <c r="AM675">
        <v>0</v>
      </c>
      <c r="AN675" t="str">
        <f>""</f>
        <v/>
      </c>
      <c r="AO675">
        <v>0</v>
      </c>
      <c r="AP675" t="str">
        <f>""</f>
        <v/>
      </c>
      <c r="AQ675">
        <v>0</v>
      </c>
      <c r="AR675" t="str">
        <f>""</f>
        <v/>
      </c>
      <c r="AS675" t="s">
        <v>56</v>
      </c>
      <c r="AT675" t="s">
        <v>57</v>
      </c>
      <c r="AU675">
        <v>0</v>
      </c>
      <c r="AV675" t="str">
        <f>""</f>
        <v/>
      </c>
      <c r="AW675">
        <v>2016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</row>
    <row r="676" spans="1:55" x14ac:dyDescent="0.2">
      <c r="A676">
        <v>1844601780</v>
      </c>
      <c r="B676" t="s">
        <v>703</v>
      </c>
      <c r="C676" s="2">
        <v>26822</v>
      </c>
      <c r="D676" s="1">
        <v>1251.8399999999999</v>
      </c>
      <c r="E676">
        <v>0</v>
      </c>
      <c r="F676" s="1">
        <v>1251.8399999999999</v>
      </c>
      <c r="G676" s="1">
        <v>25570.16</v>
      </c>
      <c r="H676">
        <v>4.66</v>
      </c>
      <c r="I676" s="2">
        <v>161000</v>
      </c>
      <c r="J676" s="4">
        <f>COUNTIF(גיליון2!A:A,'2016'!A676)</f>
        <v>1</v>
      </c>
      <c r="K676" s="1">
        <v>1251.8399999999999</v>
      </c>
      <c r="L676">
        <v>0</v>
      </c>
      <c r="M676" s="1">
        <v>1251.8399999999999</v>
      </c>
      <c r="N676" s="1">
        <v>159748.16</v>
      </c>
      <c r="O676">
        <v>0.77</v>
      </c>
      <c r="P676">
        <v>0</v>
      </c>
      <c r="Q676">
        <v>0</v>
      </c>
      <c r="R676">
        <v>0</v>
      </c>
      <c r="S676">
        <v>0</v>
      </c>
      <c r="T676" s="1">
        <v>-1251.8399999999999</v>
      </c>
      <c r="U676">
        <v>0</v>
      </c>
      <c r="V676" s="1">
        <v>-1251.8399999999999</v>
      </c>
      <c r="W676">
        <v>0</v>
      </c>
      <c r="X676" t="str">
        <f>""</f>
        <v/>
      </c>
      <c r="Y676">
        <v>0</v>
      </c>
      <c r="Z676" t="str">
        <f>""</f>
        <v/>
      </c>
      <c r="AA676">
        <v>0</v>
      </c>
      <c r="AB676" t="str">
        <f>""</f>
        <v/>
      </c>
      <c r="AC676">
        <v>0</v>
      </c>
      <c r="AD676" t="str">
        <f>""</f>
        <v/>
      </c>
      <c r="AE676">
        <v>0</v>
      </c>
      <c r="AF676" t="str">
        <f>""</f>
        <v/>
      </c>
      <c r="AG676">
        <v>0</v>
      </c>
      <c r="AH676" t="str">
        <f>""</f>
        <v/>
      </c>
      <c r="AI676">
        <v>0</v>
      </c>
      <c r="AJ676" t="str">
        <f>""</f>
        <v/>
      </c>
      <c r="AK676">
        <v>0</v>
      </c>
      <c r="AL676" t="str">
        <f>""</f>
        <v/>
      </c>
      <c r="AM676">
        <v>0</v>
      </c>
      <c r="AN676" t="str">
        <f>""</f>
        <v/>
      </c>
      <c r="AO676">
        <v>0</v>
      </c>
      <c r="AP676" t="str">
        <f>""</f>
        <v/>
      </c>
      <c r="AQ676">
        <v>0</v>
      </c>
      <c r="AR676" t="str">
        <f>""</f>
        <v/>
      </c>
      <c r="AS676" t="s">
        <v>56</v>
      </c>
      <c r="AT676" t="s">
        <v>57</v>
      </c>
      <c r="AU676">
        <v>0</v>
      </c>
      <c r="AV676" t="str">
        <f>""</f>
        <v/>
      </c>
      <c r="AW676">
        <v>2016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</row>
    <row r="677" spans="1:55" x14ac:dyDescent="0.2">
      <c r="A677">
        <v>1844602780</v>
      </c>
      <c r="B677" t="s">
        <v>704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 s="4">
        <f>COUNTIF(גיליון2!A:A,'2016'!A677)</f>
        <v>1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 t="str">
        <f>""</f>
        <v/>
      </c>
      <c r="Y677">
        <v>0</v>
      </c>
      <c r="Z677" t="str">
        <f>""</f>
        <v/>
      </c>
      <c r="AA677">
        <v>0</v>
      </c>
      <c r="AB677" t="str">
        <f>""</f>
        <v/>
      </c>
      <c r="AC677">
        <v>0</v>
      </c>
      <c r="AD677" t="str">
        <f>""</f>
        <v/>
      </c>
      <c r="AE677">
        <v>0</v>
      </c>
      <c r="AF677" t="str">
        <f>""</f>
        <v/>
      </c>
      <c r="AG677">
        <v>0</v>
      </c>
      <c r="AH677" t="str">
        <f>""</f>
        <v/>
      </c>
      <c r="AI677">
        <v>0</v>
      </c>
      <c r="AJ677" t="str">
        <f>""</f>
        <v/>
      </c>
      <c r="AK677">
        <v>0</v>
      </c>
      <c r="AL677" t="str">
        <f>""</f>
        <v/>
      </c>
      <c r="AM677">
        <v>0</v>
      </c>
      <c r="AN677" t="str">
        <f>""</f>
        <v/>
      </c>
      <c r="AO677">
        <v>0</v>
      </c>
      <c r="AP677" t="str">
        <f>""</f>
        <v/>
      </c>
      <c r="AQ677">
        <v>0</v>
      </c>
      <c r="AR677" t="str">
        <f>""</f>
        <v/>
      </c>
      <c r="AS677" t="s">
        <v>56</v>
      </c>
      <c r="AT677" t="s">
        <v>57</v>
      </c>
      <c r="AU677">
        <v>0</v>
      </c>
      <c r="AV677" t="str">
        <f>""</f>
        <v/>
      </c>
      <c r="AW677">
        <v>2016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</row>
    <row r="678" spans="1:55" x14ac:dyDescent="0.2">
      <c r="A678">
        <v>1845100840</v>
      </c>
      <c r="B678" t="s">
        <v>234</v>
      </c>
      <c r="C678" s="2">
        <v>766360</v>
      </c>
      <c r="D678">
        <v>0</v>
      </c>
      <c r="E678">
        <v>0</v>
      </c>
      <c r="F678">
        <v>0</v>
      </c>
      <c r="G678" s="1">
        <v>766360</v>
      </c>
      <c r="H678">
        <v>0</v>
      </c>
      <c r="I678" s="2">
        <v>4600000</v>
      </c>
      <c r="J678" s="4">
        <f>COUNTIF(גיליון2!A:A,'2016'!A678)</f>
        <v>1</v>
      </c>
      <c r="K678">
        <v>0</v>
      </c>
      <c r="L678">
        <v>0</v>
      </c>
      <c r="M678">
        <v>0</v>
      </c>
      <c r="N678" s="1">
        <v>4600000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460</v>
      </c>
      <c r="X678" t="s">
        <v>215</v>
      </c>
      <c r="Y678">
        <v>0</v>
      </c>
      <c r="Z678" t="str">
        <f>""</f>
        <v/>
      </c>
      <c r="AA678">
        <v>0</v>
      </c>
      <c r="AB678" t="str">
        <f>""</f>
        <v/>
      </c>
      <c r="AC678">
        <v>0</v>
      </c>
      <c r="AD678" t="str">
        <f>""</f>
        <v/>
      </c>
      <c r="AE678">
        <v>0</v>
      </c>
      <c r="AF678" t="str">
        <f>""</f>
        <v/>
      </c>
      <c r="AG678">
        <v>0</v>
      </c>
      <c r="AH678" t="str">
        <f>""</f>
        <v/>
      </c>
      <c r="AI678">
        <v>0</v>
      </c>
      <c r="AJ678" t="str">
        <f>""</f>
        <v/>
      </c>
      <c r="AK678">
        <v>0</v>
      </c>
      <c r="AL678" t="str">
        <f>""</f>
        <v/>
      </c>
      <c r="AM678">
        <v>0</v>
      </c>
      <c r="AN678" t="str">
        <f>""</f>
        <v/>
      </c>
      <c r="AO678">
        <v>0</v>
      </c>
      <c r="AP678" t="str">
        <f>""</f>
        <v/>
      </c>
      <c r="AQ678">
        <v>0</v>
      </c>
      <c r="AR678" t="str">
        <f>""</f>
        <v/>
      </c>
      <c r="AS678" t="s">
        <v>56</v>
      </c>
      <c r="AT678" t="s">
        <v>57</v>
      </c>
      <c r="AU678">
        <v>0</v>
      </c>
      <c r="AV678" t="str">
        <f>""</f>
        <v/>
      </c>
      <c r="AW678">
        <v>2016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</row>
    <row r="679" spans="1:55" x14ac:dyDescent="0.2">
      <c r="A679">
        <v>1845200110</v>
      </c>
      <c r="B679" t="s">
        <v>705</v>
      </c>
      <c r="C679" s="2">
        <v>278556</v>
      </c>
      <c r="D679" s="1">
        <v>124274.87</v>
      </c>
      <c r="E679">
        <v>0</v>
      </c>
      <c r="F679" s="1">
        <v>124274.87</v>
      </c>
      <c r="G679" s="1">
        <v>154281.13</v>
      </c>
      <c r="H679">
        <v>44.61</v>
      </c>
      <c r="I679" s="2">
        <v>1672000</v>
      </c>
      <c r="J679" s="4">
        <f>COUNTIF(גיליון2!A:A,'2016'!A679)</f>
        <v>1</v>
      </c>
      <c r="K679" s="1">
        <v>124274.87</v>
      </c>
      <c r="L679">
        <v>0</v>
      </c>
      <c r="M679" s="1">
        <v>124274.87</v>
      </c>
      <c r="N679" s="1">
        <v>1547725.13</v>
      </c>
      <c r="O679">
        <v>7.43</v>
      </c>
      <c r="P679">
        <v>0</v>
      </c>
      <c r="Q679">
        <v>0</v>
      </c>
      <c r="R679">
        <v>0</v>
      </c>
      <c r="S679">
        <v>0</v>
      </c>
      <c r="T679" s="1">
        <v>-124274.87</v>
      </c>
      <c r="U679">
        <v>0</v>
      </c>
      <c r="V679" s="1">
        <v>-124274.87</v>
      </c>
      <c r="W679">
        <v>460</v>
      </c>
      <c r="X679" t="s">
        <v>215</v>
      </c>
      <c r="Y679">
        <v>0</v>
      </c>
      <c r="Z679" t="str">
        <f>""</f>
        <v/>
      </c>
      <c r="AA679">
        <v>0</v>
      </c>
      <c r="AB679" t="str">
        <f>""</f>
        <v/>
      </c>
      <c r="AC679">
        <v>0</v>
      </c>
      <c r="AD679" t="str">
        <f>""</f>
        <v/>
      </c>
      <c r="AE679">
        <v>0</v>
      </c>
      <c r="AF679" t="str">
        <f>""</f>
        <v/>
      </c>
      <c r="AG679">
        <v>0</v>
      </c>
      <c r="AH679" t="str">
        <f>""</f>
        <v/>
      </c>
      <c r="AI679">
        <v>0</v>
      </c>
      <c r="AJ679" t="str">
        <f>""</f>
        <v/>
      </c>
      <c r="AK679">
        <v>0</v>
      </c>
      <c r="AL679" t="str">
        <f>""</f>
        <v/>
      </c>
      <c r="AM679">
        <v>0</v>
      </c>
      <c r="AN679" t="str">
        <f>""</f>
        <v/>
      </c>
      <c r="AO679">
        <v>0</v>
      </c>
      <c r="AP679" t="str">
        <f>""</f>
        <v/>
      </c>
      <c r="AQ679">
        <v>0</v>
      </c>
      <c r="AR679" t="str">
        <f>""</f>
        <v/>
      </c>
      <c r="AS679" t="s">
        <v>56</v>
      </c>
      <c r="AT679" t="s">
        <v>57</v>
      </c>
      <c r="AU679">
        <v>0</v>
      </c>
      <c r="AV679" t="str">
        <f>""</f>
        <v/>
      </c>
      <c r="AW679">
        <v>2016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</row>
    <row r="680" spans="1:55" x14ac:dyDescent="0.2">
      <c r="A680">
        <v>1845200431</v>
      </c>
      <c r="B680" t="s">
        <v>501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 s="4">
        <f>COUNTIF(גיליון2!A:A,'2016'!A680)</f>
        <v>1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 t="str">
        <f>""</f>
        <v/>
      </c>
      <c r="Y680">
        <v>0</v>
      </c>
      <c r="Z680" t="str">
        <f>""</f>
        <v/>
      </c>
      <c r="AA680">
        <v>0</v>
      </c>
      <c r="AB680" t="str">
        <f>""</f>
        <v/>
      </c>
      <c r="AC680">
        <v>0</v>
      </c>
      <c r="AD680" t="str">
        <f>""</f>
        <v/>
      </c>
      <c r="AE680">
        <v>0</v>
      </c>
      <c r="AF680" t="str">
        <f>""</f>
        <v/>
      </c>
      <c r="AG680">
        <v>0</v>
      </c>
      <c r="AH680" t="str">
        <f>""</f>
        <v/>
      </c>
      <c r="AI680">
        <v>0</v>
      </c>
      <c r="AJ680" t="str">
        <f>""</f>
        <v/>
      </c>
      <c r="AK680">
        <v>0</v>
      </c>
      <c r="AL680" t="str">
        <f>""</f>
        <v/>
      </c>
      <c r="AM680">
        <v>0</v>
      </c>
      <c r="AN680" t="str">
        <f>""</f>
        <v/>
      </c>
      <c r="AO680">
        <v>0</v>
      </c>
      <c r="AP680" t="str">
        <f>""</f>
        <v/>
      </c>
      <c r="AQ680">
        <v>0</v>
      </c>
      <c r="AR680" t="str">
        <f>""</f>
        <v/>
      </c>
      <c r="AS680" t="s">
        <v>56</v>
      </c>
      <c r="AT680" t="s">
        <v>57</v>
      </c>
      <c r="AU680">
        <v>0</v>
      </c>
      <c r="AV680" t="str">
        <f>""</f>
        <v/>
      </c>
      <c r="AW680">
        <v>2016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</row>
    <row r="681" spans="1:55" x14ac:dyDescent="0.2">
      <c r="A681">
        <v>1845200432</v>
      </c>
      <c r="B681" t="s">
        <v>678</v>
      </c>
      <c r="C681" s="2">
        <v>1166</v>
      </c>
      <c r="D681">
        <v>0</v>
      </c>
      <c r="E681">
        <v>0</v>
      </c>
      <c r="F681">
        <v>0</v>
      </c>
      <c r="G681" s="1">
        <v>1166</v>
      </c>
      <c r="H681">
        <v>0</v>
      </c>
      <c r="I681" s="2">
        <v>7000</v>
      </c>
      <c r="J681" s="4">
        <f>COUNTIF(גיליון2!A:A,'2016'!A681)</f>
        <v>1</v>
      </c>
      <c r="K681">
        <v>0</v>
      </c>
      <c r="L681">
        <v>0</v>
      </c>
      <c r="M681">
        <v>0</v>
      </c>
      <c r="N681" s="1">
        <v>7000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 t="str">
        <f>""</f>
        <v/>
      </c>
      <c r="Y681">
        <v>0</v>
      </c>
      <c r="Z681" t="str">
        <f>""</f>
        <v/>
      </c>
      <c r="AA681">
        <v>0</v>
      </c>
      <c r="AB681" t="str">
        <f>""</f>
        <v/>
      </c>
      <c r="AC681">
        <v>0</v>
      </c>
      <c r="AD681" t="str">
        <f>""</f>
        <v/>
      </c>
      <c r="AE681">
        <v>0</v>
      </c>
      <c r="AF681" t="str">
        <f>""</f>
        <v/>
      </c>
      <c r="AG681">
        <v>0</v>
      </c>
      <c r="AH681" t="str">
        <f>""</f>
        <v/>
      </c>
      <c r="AI681">
        <v>0</v>
      </c>
      <c r="AJ681" t="str">
        <f>""</f>
        <v/>
      </c>
      <c r="AK681">
        <v>0</v>
      </c>
      <c r="AL681" t="str">
        <f>""</f>
        <v/>
      </c>
      <c r="AM681">
        <v>0</v>
      </c>
      <c r="AN681" t="str">
        <f>""</f>
        <v/>
      </c>
      <c r="AO681">
        <v>0</v>
      </c>
      <c r="AP681" t="str">
        <f>""</f>
        <v/>
      </c>
      <c r="AQ681">
        <v>0</v>
      </c>
      <c r="AR681" t="str">
        <f>""</f>
        <v/>
      </c>
      <c r="AS681" t="s">
        <v>56</v>
      </c>
      <c r="AT681" t="s">
        <v>57</v>
      </c>
      <c r="AU681">
        <v>0</v>
      </c>
      <c r="AV681" t="str">
        <f>""</f>
        <v/>
      </c>
      <c r="AW681">
        <v>2016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</row>
    <row r="682" spans="1:55" x14ac:dyDescent="0.2">
      <c r="A682">
        <v>1845200440</v>
      </c>
      <c r="B682" t="s">
        <v>706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 s="4">
        <f>COUNTIF(גיליון2!A:A,'2016'!A682)</f>
        <v>1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460</v>
      </c>
      <c r="X682" t="s">
        <v>215</v>
      </c>
      <c r="Y682">
        <v>0</v>
      </c>
      <c r="Z682" t="str">
        <f>""</f>
        <v/>
      </c>
      <c r="AA682">
        <v>0</v>
      </c>
      <c r="AB682" t="str">
        <f>""</f>
        <v/>
      </c>
      <c r="AC682">
        <v>0</v>
      </c>
      <c r="AD682" t="str">
        <f>""</f>
        <v/>
      </c>
      <c r="AE682">
        <v>0</v>
      </c>
      <c r="AF682" t="str">
        <f>""</f>
        <v/>
      </c>
      <c r="AG682">
        <v>0</v>
      </c>
      <c r="AH682" t="str">
        <f>""</f>
        <v/>
      </c>
      <c r="AI682">
        <v>0</v>
      </c>
      <c r="AJ682" t="str">
        <f>""</f>
        <v/>
      </c>
      <c r="AK682">
        <v>0</v>
      </c>
      <c r="AL682" t="str">
        <f>""</f>
        <v/>
      </c>
      <c r="AM682">
        <v>0</v>
      </c>
      <c r="AN682" t="str">
        <f>""</f>
        <v/>
      </c>
      <c r="AO682">
        <v>0</v>
      </c>
      <c r="AP682" t="str">
        <f>""</f>
        <v/>
      </c>
      <c r="AQ682">
        <v>0</v>
      </c>
      <c r="AR682" t="str">
        <f>""</f>
        <v/>
      </c>
      <c r="AS682" t="s">
        <v>56</v>
      </c>
      <c r="AT682" t="s">
        <v>57</v>
      </c>
      <c r="AU682">
        <v>0</v>
      </c>
      <c r="AV682" t="str">
        <f>""</f>
        <v/>
      </c>
      <c r="AW682">
        <v>2016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</row>
    <row r="683" spans="1:55" x14ac:dyDescent="0.2">
      <c r="A683">
        <v>1845200530</v>
      </c>
      <c r="B683" t="s">
        <v>707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 s="4">
        <f>COUNTIF(גיליון2!A:A,'2016'!A683)</f>
        <v>1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460</v>
      </c>
      <c r="X683" t="s">
        <v>215</v>
      </c>
      <c r="Y683">
        <v>0</v>
      </c>
      <c r="Z683" t="str">
        <f>""</f>
        <v/>
      </c>
      <c r="AA683">
        <v>0</v>
      </c>
      <c r="AB683" t="str">
        <f>""</f>
        <v/>
      </c>
      <c r="AC683">
        <v>0</v>
      </c>
      <c r="AD683" t="str">
        <f>""</f>
        <v/>
      </c>
      <c r="AE683">
        <v>0</v>
      </c>
      <c r="AF683" t="str">
        <f>""</f>
        <v/>
      </c>
      <c r="AG683">
        <v>0</v>
      </c>
      <c r="AH683" t="str">
        <f>""</f>
        <v/>
      </c>
      <c r="AI683">
        <v>0</v>
      </c>
      <c r="AJ683" t="str">
        <f>""</f>
        <v/>
      </c>
      <c r="AK683">
        <v>0</v>
      </c>
      <c r="AL683" t="str">
        <f>""</f>
        <v/>
      </c>
      <c r="AM683">
        <v>0</v>
      </c>
      <c r="AN683" t="str">
        <f>""</f>
        <v/>
      </c>
      <c r="AO683">
        <v>0</v>
      </c>
      <c r="AP683" t="str">
        <f>""</f>
        <v/>
      </c>
      <c r="AQ683">
        <v>0</v>
      </c>
      <c r="AR683" t="str">
        <f>""</f>
        <v/>
      </c>
      <c r="AS683" t="s">
        <v>56</v>
      </c>
      <c r="AT683" t="s">
        <v>57</v>
      </c>
      <c r="AU683">
        <v>0</v>
      </c>
      <c r="AV683" t="str">
        <f>""</f>
        <v/>
      </c>
      <c r="AW683">
        <v>2016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</row>
    <row r="684" spans="1:55" x14ac:dyDescent="0.2">
      <c r="A684">
        <v>1845200540</v>
      </c>
      <c r="B684" t="s">
        <v>708</v>
      </c>
      <c r="C684">
        <v>334</v>
      </c>
      <c r="D684">
        <v>0</v>
      </c>
      <c r="E684">
        <v>0</v>
      </c>
      <c r="F684">
        <v>0</v>
      </c>
      <c r="G684">
        <v>334</v>
      </c>
      <c r="H684">
        <v>0</v>
      </c>
      <c r="I684" s="2">
        <v>2000</v>
      </c>
      <c r="J684" s="4">
        <f>COUNTIF(גיליון2!A:A,'2016'!A684)</f>
        <v>1</v>
      </c>
      <c r="K684">
        <v>0</v>
      </c>
      <c r="L684">
        <v>0</v>
      </c>
      <c r="M684">
        <v>0</v>
      </c>
      <c r="N684" s="1">
        <v>2000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460</v>
      </c>
      <c r="X684" t="s">
        <v>215</v>
      </c>
      <c r="Y684">
        <v>0</v>
      </c>
      <c r="Z684" t="str">
        <f>""</f>
        <v/>
      </c>
      <c r="AA684">
        <v>0</v>
      </c>
      <c r="AB684" t="str">
        <f>""</f>
        <v/>
      </c>
      <c r="AC684">
        <v>0</v>
      </c>
      <c r="AD684" t="str">
        <f>""</f>
        <v/>
      </c>
      <c r="AE684">
        <v>0</v>
      </c>
      <c r="AF684" t="str">
        <f>""</f>
        <v/>
      </c>
      <c r="AG684">
        <v>0</v>
      </c>
      <c r="AH684" t="str">
        <f>""</f>
        <v/>
      </c>
      <c r="AI684">
        <v>0</v>
      </c>
      <c r="AJ684" t="str">
        <f>""</f>
        <v/>
      </c>
      <c r="AK684">
        <v>0</v>
      </c>
      <c r="AL684" t="str">
        <f>""</f>
        <v/>
      </c>
      <c r="AM684">
        <v>0</v>
      </c>
      <c r="AN684" t="str">
        <f>""</f>
        <v/>
      </c>
      <c r="AO684">
        <v>0</v>
      </c>
      <c r="AP684" t="str">
        <f>""</f>
        <v/>
      </c>
      <c r="AQ684">
        <v>0</v>
      </c>
      <c r="AR684" t="str">
        <f>""</f>
        <v/>
      </c>
      <c r="AS684" t="s">
        <v>56</v>
      </c>
      <c r="AT684" t="s">
        <v>57</v>
      </c>
      <c r="AU684">
        <v>0</v>
      </c>
      <c r="AV684" t="str">
        <f>""</f>
        <v/>
      </c>
      <c r="AW684">
        <v>2016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</row>
    <row r="685" spans="1:55" x14ac:dyDescent="0.2">
      <c r="A685">
        <v>1845200720</v>
      </c>
      <c r="B685" t="s">
        <v>709</v>
      </c>
      <c r="C685" s="2">
        <v>20658</v>
      </c>
      <c r="D685">
        <v>0</v>
      </c>
      <c r="E685" s="1">
        <v>12650</v>
      </c>
      <c r="F685" s="1">
        <v>12650</v>
      </c>
      <c r="G685" s="1">
        <v>8008</v>
      </c>
      <c r="H685">
        <v>61.23</v>
      </c>
      <c r="I685" s="2">
        <v>124000</v>
      </c>
      <c r="J685" s="4">
        <f>COUNTIF(גיליון2!A:A,'2016'!A685)</f>
        <v>1</v>
      </c>
      <c r="K685">
        <v>0</v>
      </c>
      <c r="L685" s="1">
        <v>12650</v>
      </c>
      <c r="M685" s="1">
        <v>12650</v>
      </c>
      <c r="N685" s="1">
        <v>111350</v>
      </c>
      <c r="O685">
        <v>10.199999999999999</v>
      </c>
      <c r="P685">
        <v>0</v>
      </c>
      <c r="Q685">
        <v>0</v>
      </c>
      <c r="R685">
        <v>0</v>
      </c>
      <c r="S685">
        <v>0</v>
      </c>
      <c r="T685" s="1">
        <v>-12650</v>
      </c>
      <c r="U685">
        <v>0</v>
      </c>
      <c r="V685" s="1">
        <v>-12650</v>
      </c>
      <c r="W685">
        <v>460</v>
      </c>
      <c r="X685" t="s">
        <v>215</v>
      </c>
      <c r="Y685">
        <v>0</v>
      </c>
      <c r="Z685" t="str">
        <f>""</f>
        <v/>
      </c>
      <c r="AA685">
        <v>0</v>
      </c>
      <c r="AB685" t="str">
        <f>""</f>
        <v/>
      </c>
      <c r="AC685">
        <v>0</v>
      </c>
      <c r="AD685" t="str">
        <f>""</f>
        <v/>
      </c>
      <c r="AE685">
        <v>0</v>
      </c>
      <c r="AF685" t="str">
        <f>""</f>
        <v/>
      </c>
      <c r="AG685">
        <v>0</v>
      </c>
      <c r="AH685" t="str">
        <f>""</f>
        <v/>
      </c>
      <c r="AI685">
        <v>0</v>
      </c>
      <c r="AJ685" t="str">
        <f>""</f>
        <v/>
      </c>
      <c r="AK685">
        <v>0</v>
      </c>
      <c r="AL685" t="str">
        <f>""</f>
        <v/>
      </c>
      <c r="AM685">
        <v>0</v>
      </c>
      <c r="AN685" t="str">
        <f>""</f>
        <v/>
      </c>
      <c r="AO685">
        <v>0</v>
      </c>
      <c r="AP685" t="str">
        <f>""</f>
        <v/>
      </c>
      <c r="AQ685">
        <v>0</v>
      </c>
      <c r="AR685" t="str">
        <f>""</f>
        <v/>
      </c>
      <c r="AS685" t="s">
        <v>56</v>
      </c>
      <c r="AT685" t="s">
        <v>57</v>
      </c>
      <c r="AU685">
        <v>0</v>
      </c>
      <c r="AV685" t="str">
        <f>""</f>
        <v/>
      </c>
      <c r="AW685">
        <v>2016</v>
      </c>
      <c r="AX685">
        <v>0</v>
      </c>
      <c r="AY685">
        <v>0</v>
      </c>
      <c r="AZ685">
        <v>12650</v>
      </c>
      <c r="BA685">
        <v>0</v>
      </c>
      <c r="BB685">
        <v>0</v>
      </c>
      <c r="BC685">
        <v>0</v>
      </c>
    </row>
    <row r="686" spans="1:55" x14ac:dyDescent="0.2">
      <c r="A686">
        <v>1845200731</v>
      </c>
      <c r="B686" t="s">
        <v>710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 s="4">
        <f>COUNTIF(גיליון2!A:A,'2016'!A686)</f>
        <v>1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460</v>
      </c>
      <c r="X686" t="s">
        <v>215</v>
      </c>
      <c r="Y686">
        <v>0</v>
      </c>
      <c r="Z686" t="str">
        <f>""</f>
        <v/>
      </c>
      <c r="AA686">
        <v>0</v>
      </c>
      <c r="AB686" t="str">
        <f>""</f>
        <v/>
      </c>
      <c r="AC686">
        <v>0</v>
      </c>
      <c r="AD686" t="str">
        <f>""</f>
        <v/>
      </c>
      <c r="AE686">
        <v>0</v>
      </c>
      <c r="AF686" t="str">
        <f>""</f>
        <v/>
      </c>
      <c r="AG686">
        <v>0</v>
      </c>
      <c r="AH686" t="str">
        <f>""</f>
        <v/>
      </c>
      <c r="AI686">
        <v>0</v>
      </c>
      <c r="AJ686" t="str">
        <f>""</f>
        <v/>
      </c>
      <c r="AK686">
        <v>0</v>
      </c>
      <c r="AL686" t="str">
        <f>""</f>
        <v/>
      </c>
      <c r="AM686">
        <v>0</v>
      </c>
      <c r="AN686" t="str">
        <f>""</f>
        <v/>
      </c>
      <c r="AO686">
        <v>0</v>
      </c>
      <c r="AP686" t="str">
        <f>""</f>
        <v/>
      </c>
      <c r="AQ686">
        <v>0</v>
      </c>
      <c r="AR686" t="str">
        <f>""</f>
        <v/>
      </c>
      <c r="AS686" t="s">
        <v>56</v>
      </c>
      <c r="AT686" t="s">
        <v>57</v>
      </c>
      <c r="AU686">
        <v>0</v>
      </c>
      <c r="AV686" t="str">
        <f>""</f>
        <v/>
      </c>
      <c r="AW686">
        <v>2016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</row>
    <row r="687" spans="1:55" x14ac:dyDescent="0.2">
      <c r="A687">
        <v>1845200740</v>
      </c>
      <c r="B687" t="s">
        <v>711</v>
      </c>
      <c r="C687">
        <v>500</v>
      </c>
      <c r="D687">
        <v>0</v>
      </c>
      <c r="E687">
        <v>0</v>
      </c>
      <c r="F687">
        <v>0</v>
      </c>
      <c r="G687">
        <v>500</v>
      </c>
      <c r="H687">
        <v>0</v>
      </c>
      <c r="I687" s="2">
        <v>3000</v>
      </c>
      <c r="J687" s="4">
        <f>COUNTIF(גיליון2!A:A,'2016'!A687)</f>
        <v>1</v>
      </c>
      <c r="K687">
        <v>0</v>
      </c>
      <c r="L687">
        <v>0</v>
      </c>
      <c r="M687">
        <v>0</v>
      </c>
      <c r="N687" s="1">
        <v>3000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460</v>
      </c>
      <c r="X687" t="s">
        <v>215</v>
      </c>
      <c r="Y687">
        <v>0</v>
      </c>
      <c r="Z687" t="str">
        <f>""</f>
        <v/>
      </c>
      <c r="AA687">
        <v>0</v>
      </c>
      <c r="AB687" t="str">
        <f>""</f>
        <v/>
      </c>
      <c r="AC687">
        <v>0</v>
      </c>
      <c r="AD687" t="str">
        <f>""</f>
        <v/>
      </c>
      <c r="AE687">
        <v>0</v>
      </c>
      <c r="AF687" t="str">
        <f>""</f>
        <v/>
      </c>
      <c r="AG687">
        <v>0</v>
      </c>
      <c r="AH687" t="str">
        <f>""</f>
        <v/>
      </c>
      <c r="AI687">
        <v>0</v>
      </c>
      <c r="AJ687" t="str">
        <f>""</f>
        <v/>
      </c>
      <c r="AK687">
        <v>0</v>
      </c>
      <c r="AL687" t="str">
        <f>""</f>
        <v/>
      </c>
      <c r="AM687">
        <v>0</v>
      </c>
      <c r="AN687" t="str">
        <f>""</f>
        <v/>
      </c>
      <c r="AO687">
        <v>0</v>
      </c>
      <c r="AP687" t="str">
        <f>""</f>
        <v/>
      </c>
      <c r="AQ687">
        <v>0</v>
      </c>
      <c r="AR687" t="str">
        <f>""</f>
        <v/>
      </c>
      <c r="AS687" t="s">
        <v>56</v>
      </c>
      <c r="AT687" t="s">
        <v>57</v>
      </c>
      <c r="AU687">
        <v>0</v>
      </c>
      <c r="AV687" t="str">
        <f>""</f>
        <v/>
      </c>
      <c r="AW687">
        <v>2016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</row>
    <row r="688" spans="1:55" x14ac:dyDescent="0.2">
      <c r="A688">
        <v>1845200750</v>
      </c>
      <c r="B688" t="s">
        <v>313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 s="4">
        <f>COUNTIF(גיליון2!A:A,'2016'!A688)</f>
        <v>1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460</v>
      </c>
      <c r="X688" t="s">
        <v>215</v>
      </c>
      <c r="Y688">
        <v>0</v>
      </c>
      <c r="Z688" t="str">
        <f>""</f>
        <v/>
      </c>
      <c r="AA688">
        <v>0</v>
      </c>
      <c r="AB688" t="str">
        <f>""</f>
        <v/>
      </c>
      <c r="AC688">
        <v>0</v>
      </c>
      <c r="AD688" t="str">
        <f>""</f>
        <v/>
      </c>
      <c r="AE688">
        <v>0</v>
      </c>
      <c r="AF688" t="str">
        <f>""</f>
        <v/>
      </c>
      <c r="AG688">
        <v>0</v>
      </c>
      <c r="AH688" t="str">
        <f>""</f>
        <v/>
      </c>
      <c r="AI688">
        <v>0</v>
      </c>
      <c r="AJ688" t="str">
        <f>""</f>
        <v/>
      </c>
      <c r="AK688">
        <v>0</v>
      </c>
      <c r="AL688" t="str">
        <f>""</f>
        <v/>
      </c>
      <c r="AM688">
        <v>0</v>
      </c>
      <c r="AN688" t="str">
        <f>""</f>
        <v/>
      </c>
      <c r="AO688">
        <v>0</v>
      </c>
      <c r="AP688" t="str">
        <f>""</f>
        <v/>
      </c>
      <c r="AQ688">
        <v>0</v>
      </c>
      <c r="AR688" t="str">
        <f>""</f>
        <v/>
      </c>
      <c r="AS688" t="s">
        <v>56</v>
      </c>
      <c r="AT688" t="s">
        <v>57</v>
      </c>
      <c r="AU688">
        <v>0</v>
      </c>
      <c r="AV688" t="str">
        <f>""</f>
        <v/>
      </c>
      <c r="AW688">
        <v>2016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</row>
    <row r="689" spans="1:55" x14ac:dyDescent="0.2">
      <c r="A689">
        <v>1845200780</v>
      </c>
      <c r="B689" t="s">
        <v>712</v>
      </c>
      <c r="C689" s="2">
        <v>5998</v>
      </c>
      <c r="D689">
        <v>0</v>
      </c>
      <c r="E689" s="1">
        <v>2000</v>
      </c>
      <c r="F689" s="1">
        <v>2000</v>
      </c>
      <c r="G689" s="1">
        <v>3998</v>
      </c>
      <c r="H689">
        <v>33.340000000000003</v>
      </c>
      <c r="I689" s="2">
        <v>36000</v>
      </c>
      <c r="J689" s="4">
        <f>COUNTIF(גיליון2!A:A,'2016'!A689)</f>
        <v>1</v>
      </c>
      <c r="K689">
        <v>0</v>
      </c>
      <c r="L689" s="1">
        <v>2000</v>
      </c>
      <c r="M689" s="1">
        <v>2000</v>
      </c>
      <c r="N689" s="1">
        <v>34000</v>
      </c>
      <c r="O689">
        <v>5.55</v>
      </c>
      <c r="P689">
        <v>0</v>
      </c>
      <c r="Q689">
        <v>0</v>
      </c>
      <c r="R689">
        <v>0</v>
      </c>
      <c r="S689">
        <v>0</v>
      </c>
      <c r="T689" s="1">
        <v>-2000</v>
      </c>
      <c r="U689">
        <v>0</v>
      </c>
      <c r="V689" s="1">
        <v>-2000</v>
      </c>
      <c r="W689">
        <v>460</v>
      </c>
      <c r="X689" t="s">
        <v>215</v>
      </c>
      <c r="Y689">
        <v>0</v>
      </c>
      <c r="Z689" t="str">
        <f>""</f>
        <v/>
      </c>
      <c r="AA689">
        <v>0</v>
      </c>
      <c r="AB689" t="str">
        <f>""</f>
        <v/>
      </c>
      <c r="AC689">
        <v>0</v>
      </c>
      <c r="AD689" t="str">
        <f>""</f>
        <v/>
      </c>
      <c r="AE689">
        <v>0</v>
      </c>
      <c r="AF689" t="str">
        <f>""</f>
        <v/>
      </c>
      <c r="AG689">
        <v>0</v>
      </c>
      <c r="AH689" t="str">
        <f>""</f>
        <v/>
      </c>
      <c r="AI689">
        <v>0</v>
      </c>
      <c r="AJ689" t="str">
        <f>""</f>
        <v/>
      </c>
      <c r="AK689">
        <v>0</v>
      </c>
      <c r="AL689" t="str">
        <f>""</f>
        <v/>
      </c>
      <c r="AM689">
        <v>0</v>
      </c>
      <c r="AN689" t="str">
        <f>""</f>
        <v/>
      </c>
      <c r="AO689">
        <v>0</v>
      </c>
      <c r="AP689" t="str">
        <f>""</f>
        <v/>
      </c>
      <c r="AQ689">
        <v>0</v>
      </c>
      <c r="AR689" t="str">
        <f>""</f>
        <v/>
      </c>
      <c r="AS689" t="s">
        <v>56</v>
      </c>
      <c r="AT689" t="s">
        <v>57</v>
      </c>
      <c r="AU689">
        <v>0</v>
      </c>
      <c r="AV689" t="str">
        <f>""</f>
        <v/>
      </c>
      <c r="AW689">
        <v>2016</v>
      </c>
      <c r="AX689">
        <v>0</v>
      </c>
      <c r="AY689">
        <v>0</v>
      </c>
      <c r="AZ689">
        <v>2000</v>
      </c>
      <c r="BA689">
        <v>0</v>
      </c>
      <c r="BB689">
        <v>0</v>
      </c>
      <c r="BC689">
        <v>0</v>
      </c>
    </row>
    <row r="690" spans="1:55" x14ac:dyDescent="0.2">
      <c r="A690">
        <v>1845200840</v>
      </c>
      <c r="B690" t="s">
        <v>713</v>
      </c>
      <c r="C690" s="2">
        <v>94962</v>
      </c>
      <c r="D690">
        <v>0</v>
      </c>
      <c r="E690">
        <v>0</v>
      </c>
      <c r="F690">
        <v>0</v>
      </c>
      <c r="G690" s="1">
        <v>94962</v>
      </c>
      <c r="H690">
        <v>0</v>
      </c>
      <c r="I690" s="2">
        <v>570000</v>
      </c>
      <c r="J690" s="4">
        <f>COUNTIF(גיליון2!A:A,'2016'!A690)</f>
        <v>1</v>
      </c>
      <c r="K690">
        <v>0</v>
      </c>
      <c r="L690">
        <v>0</v>
      </c>
      <c r="M690">
        <v>0</v>
      </c>
      <c r="N690" s="1">
        <v>570000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460</v>
      </c>
      <c r="X690" t="s">
        <v>215</v>
      </c>
      <c r="Y690">
        <v>0</v>
      </c>
      <c r="Z690" t="str">
        <f>""</f>
        <v/>
      </c>
      <c r="AA690">
        <v>0</v>
      </c>
      <c r="AB690" t="str">
        <f>""</f>
        <v/>
      </c>
      <c r="AC690">
        <v>0</v>
      </c>
      <c r="AD690" t="str">
        <f>""</f>
        <v/>
      </c>
      <c r="AE690">
        <v>0</v>
      </c>
      <c r="AF690" t="str">
        <f>""</f>
        <v/>
      </c>
      <c r="AG690">
        <v>0</v>
      </c>
      <c r="AH690" t="str">
        <f>""</f>
        <v/>
      </c>
      <c r="AI690">
        <v>0</v>
      </c>
      <c r="AJ690" t="str">
        <f>""</f>
        <v/>
      </c>
      <c r="AK690">
        <v>0</v>
      </c>
      <c r="AL690" t="str">
        <f>""</f>
        <v/>
      </c>
      <c r="AM690">
        <v>0</v>
      </c>
      <c r="AN690" t="str">
        <f>""</f>
        <v/>
      </c>
      <c r="AO690">
        <v>0</v>
      </c>
      <c r="AP690" t="str">
        <f>""</f>
        <v/>
      </c>
      <c r="AQ690">
        <v>0</v>
      </c>
      <c r="AR690" t="str">
        <f>""</f>
        <v/>
      </c>
      <c r="AS690" t="s">
        <v>56</v>
      </c>
      <c r="AT690" t="s">
        <v>57</v>
      </c>
      <c r="AU690">
        <v>0</v>
      </c>
      <c r="AV690" t="str">
        <f>""</f>
        <v/>
      </c>
      <c r="AW690">
        <v>2016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</row>
    <row r="691" spans="1:55" x14ac:dyDescent="0.2">
      <c r="A691">
        <v>1845201750</v>
      </c>
      <c r="B691" t="s">
        <v>237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 s="4">
        <f>COUNTIF(גיליון2!A:A,'2016'!A691)</f>
        <v>1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 t="str">
        <f>""</f>
        <v/>
      </c>
      <c r="Y691">
        <v>0</v>
      </c>
      <c r="Z691" t="str">
        <f>""</f>
        <v/>
      </c>
      <c r="AA691">
        <v>0</v>
      </c>
      <c r="AB691" t="str">
        <f>""</f>
        <v/>
      </c>
      <c r="AC691">
        <v>0</v>
      </c>
      <c r="AD691" t="str">
        <f>""</f>
        <v/>
      </c>
      <c r="AE691">
        <v>0</v>
      </c>
      <c r="AF691" t="str">
        <f>""</f>
        <v/>
      </c>
      <c r="AG691">
        <v>0</v>
      </c>
      <c r="AH691" t="str">
        <f>""</f>
        <v/>
      </c>
      <c r="AI691">
        <v>0</v>
      </c>
      <c r="AJ691" t="str">
        <f>""</f>
        <v/>
      </c>
      <c r="AK691">
        <v>0</v>
      </c>
      <c r="AL691" t="str">
        <f>""</f>
        <v/>
      </c>
      <c r="AM691">
        <v>0</v>
      </c>
      <c r="AN691" t="str">
        <f>""</f>
        <v/>
      </c>
      <c r="AO691">
        <v>0</v>
      </c>
      <c r="AP691" t="str">
        <f>""</f>
        <v/>
      </c>
      <c r="AQ691">
        <v>0</v>
      </c>
      <c r="AR691" t="str">
        <f>""</f>
        <v/>
      </c>
      <c r="AS691" t="s">
        <v>56</v>
      </c>
      <c r="AT691" t="s">
        <v>57</v>
      </c>
      <c r="AU691">
        <v>0</v>
      </c>
      <c r="AV691" t="str">
        <f>""</f>
        <v/>
      </c>
      <c r="AW691">
        <v>2016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</row>
    <row r="692" spans="1:55" x14ac:dyDescent="0.2">
      <c r="A692">
        <v>1845201840</v>
      </c>
      <c r="B692" t="s">
        <v>714</v>
      </c>
      <c r="C692" s="2">
        <v>11662</v>
      </c>
      <c r="D692">
        <v>0</v>
      </c>
      <c r="E692">
        <v>0</v>
      </c>
      <c r="F692">
        <v>0</v>
      </c>
      <c r="G692" s="1">
        <v>11662</v>
      </c>
      <c r="H692">
        <v>0</v>
      </c>
      <c r="I692" s="2">
        <v>70000</v>
      </c>
      <c r="J692" s="4">
        <f>COUNTIF(גיליון2!A:A,'2016'!A692)</f>
        <v>1</v>
      </c>
      <c r="K692">
        <v>0</v>
      </c>
      <c r="L692">
        <v>0</v>
      </c>
      <c r="M692">
        <v>0</v>
      </c>
      <c r="N692" s="1">
        <v>70000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 t="str">
        <f>""</f>
        <v/>
      </c>
      <c r="Y692">
        <v>0</v>
      </c>
      <c r="Z692" t="str">
        <f>""</f>
        <v/>
      </c>
      <c r="AA692">
        <v>0</v>
      </c>
      <c r="AB692" t="str">
        <f>""</f>
        <v/>
      </c>
      <c r="AC692">
        <v>0</v>
      </c>
      <c r="AD692" t="str">
        <f>""</f>
        <v/>
      </c>
      <c r="AE692">
        <v>0</v>
      </c>
      <c r="AF692" t="str">
        <f>""</f>
        <v/>
      </c>
      <c r="AG692">
        <v>0</v>
      </c>
      <c r="AH692" t="str">
        <f>""</f>
        <v/>
      </c>
      <c r="AI692">
        <v>0</v>
      </c>
      <c r="AJ692" t="str">
        <f>""</f>
        <v/>
      </c>
      <c r="AK692">
        <v>0</v>
      </c>
      <c r="AL692" t="str">
        <f>""</f>
        <v/>
      </c>
      <c r="AM692">
        <v>0</v>
      </c>
      <c r="AN692" t="str">
        <f>""</f>
        <v/>
      </c>
      <c r="AO692">
        <v>0</v>
      </c>
      <c r="AP692" t="str">
        <f>""</f>
        <v/>
      </c>
      <c r="AQ692">
        <v>0</v>
      </c>
      <c r="AR692" t="str">
        <f>""</f>
        <v/>
      </c>
      <c r="AS692" t="s">
        <v>56</v>
      </c>
      <c r="AT692" t="s">
        <v>57</v>
      </c>
      <c r="AU692">
        <v>0</v>
      </c>
      <c r="AV692" t="str">
        <f>""</f>
        <v/>
      </c>
      <c r="AW692">
        <v>2016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</row>
    <row r="693" spans="1:55" x14ac:dyDescent="0.2">
      <c r="A693">
        <v>1845202840</v>
      </c>
      <c r="B693" t="s">
        <v>715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 s="4">
        <f>COUNTIF(גיליון2!A:A,'2016'!A693)</f>
        <v>1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 t="str">
        <f>""</f>
        <v/>
      </c>
      <c r="Y693">
        <v>0</v>
      </c>
      <c r="Z693" t="str">
        <f>""</f>
        <v/>
      </c>
      <c r="AA693">
        <v>0</v>
      </c>
      <c r="AB693" t="str">
        <f>""</f>
        <v/>
      </c>
      <c r="AC693">
        <v>0</v>
      </c>
      <c r="AD693" t="str">
        <f>""</f>
        <v/>
      </c>
      <c r="AE693">
        <v>0</v>
      </c>
      <c r="AF693" t="str">
        <f>""</f>
        <v/>
      </c>
      <c r="AG693">
        <v>0</v>
      </c>
      <c r="AH693" t="str">
        <f>""</f>
        <v/>
      </c>
      <c r="AI693">
        <v>0</v>
      </c>
      <c r="AJ693" t="str">
        <f>""</f>
        <v/>
      </c>
      <c r="AK693">
        <v>0</v>
      </c>
      <c r="AL693" t="str">
        <f>""</f>
        <v/>
      </c>
      <c r="AM693">
        <v>0</v>
      </c>
      <c r="AN693" t="str">
        <f>""</f>
        <v/>
      </c>
      <c r="AO693">
        <v>0</v>
      </c>
      <c r="AP693" t="str">
        <f>""</f>
        <v/>
      </c>
      <c r="AQ693">
        <v>0</v>
      </c>
      <c r="AR693" t="str">
        <f>""</f>
        <v/>
      </c>
      <c r="AS693" t="s">
        <v>56</v>
      </c>
      <c r="AT693" t="s">
        <v>57</v>
      </c>
      <c r="AU693">
        <v>0</v>
      </c>
      <c r="AV693" t="str">
        <f>""</f>
        <v/>
      </c>
      <c r="AW693">
        <v>2016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</row>
    <row r="694" spans="1:55" x14ac:dyDescent="0.2">
      <c r="A694">
        <v>1845203840</v>
      </c>
      <c r="B694" t="s">
        <v>239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 s="4">
        <f>COUNTIF(גיליון2!A:A,'2016'!A694)</f>
        <v>1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 t="str">
        <f>""</f>
        <v/>
      </c>
      <c r="Y694">
        <v>0</v>
      </c>
      <c r="Z694" t="str">
        <f>""</f>
        <v/>
      </c>
      <c r="AA694">
        <v>0</v>
      </c>
      <c r="AB694" t="str">
        <f>""</f>
        <v/>
      </c>
      <c r="AC694">
        <v>0</v>
      </c>
      <c r="AD694" t="str">
        <f>""</f>
        <v/>
      </c>
      <c r="AE694">
        <v>0</v>
      </c>
      <c r="AF694" t="str">
        <f>""</f>
        <v/>
      </c>
      <c r="AG694">
        <v>0</v>
      </c>
      <c r="AH694" t="str">
        <f>""</f>
        <v/>
      </c>
      <c r="AI694">
        <v>0</v>
      </c>
      <c r="AJ694" t="str">
        <f>""</f>
        <v/>
      </c>
      <c r="AK694">
        <v>0</v>
      </c>
      <c r="AL694" t="str">
        <f>""</f>
        <v/>
      </c>
      <c r="AM694">
        <v>0</v>
      </c>
      <c r="AN694" t="str">
        <f>""</f>
        <v/>
      </c>
      <c r="AO694">
        <v>0</v>
      </c>
      <c r="AP694" t="str">
        <f>""</f>
        <v/>
      </c>
      <c r="AQ694">
        <v>0</v>
      </c>
      <c r="AR694" t="str">
        <f>""</f>
        <v/>
      </c>
      <c r="AS694" t="s">
        <v>56</v>
      </c>
      <c r="AT694" t="s">
        <v>57</v>
      </c>
      <c r="AU694">
        <v>0</v>
      </c>
      <c r="AV694" t="str">
        <f>""</f>
        <v/>
      </c>
      <c r="AW694">
        <v>2016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</row>
    <row r="695" spans="1:55" x14ac:dyDescent="0.2">
      <c r="A695">
        <v>1845300780</v>
      </c>
      <c r="B695" t="s">
        <v>716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 s="4">
        <f>COUNTIF(גיליון2!A:A,'2016'!A695)</f>
        <v>1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460</v>
      </c>
      <c r="X695" t="s">
        <v>215</v>
      </c>
      <c r="Y695">
        <v>0</v>
      </c>
      <c r="Z695" t="str">
        <f>""</f>
        <v/>
      </c>
      <c r="AA695">
        <v>0</v>
      </c>
      <c r="AB695" t="str">
        <f>""</f>
        <v/>
      </c>
      <c r="AC695">
        <v>0</v>
      </c>
      <c r="AD695" t="str">
        <f>""</f>
        <v/>
      </c>
      <c r="AE695">
        <v>0</v>
      </c>
      <c r="AF695" t="str">
        <f>""</f>
        <v/>
      </c>
      <c r="AG695">
        <v>0</v>
      </c>
      <c r="AH695" t="str">
        <f>""</f>
        <v/>
      </c>
      <c r="AI695">
        <v>0</v>
      </c>
      <c r="AJ695" t="str">
        <f>""</f>
        <v/>
      </c>
      <c r="AK695">
        <v>0</v>
      </c>
      <c r="AL695" t="str">
        <f>""</f>
        <v/>
      </c>
      <c r="AM695">
        <v>0</v>
      </c>
      <c r="AN695" t="str">
        <f>""</f>
        <v/>
      </c>
      <c r="AO695">
        <v>0</v>
      </c>
      <c r="AP695" t="str">
        <f>""</f>
        <v/>
      </c>
      <c r="AQ695">
        <v>0</v>
      </c>
      <c r="AR695" t="str">
        <f>""</f>
        <v/>
      </c>
      <c r="AS695" t="s">
        <v>56</v>
      </c>
      <c r="AT695" t="s">
        <v>57</v>
      </c>
      <c r="AU695">
        <v>0</v>
      </c>
      <c r="AV695" t="str">
        <f>""</f>
        <v/>
      </c>
      <c r="AW695">
        <v>2016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</row>
    <row r="696" spans="1:55" x14ac:dyDescent="0.2">
      <c r="A696">
        <v>1845300840</v>
      </c>
      <c r="B696" t="s">
        <v>241</v>
      </c>
      <c r="C696" s="2">
        <v>31654</v>
      </c>
      <c r="D696">
        <v>0</v>
      </c>
      <c r="E696">
        <v>0</v>
      </c>
      <c r="F696">
        <v>0</v>
      </c>
      <c r="G696" s="1">
        <v>31654</v>
      </c>
      <c r="H696">
        <v>0</v>
      </c>
      <c r="I696" s="2">
        <v>190000</v>
      </c>
      <c r="J696" s="4">
        <f>COUNTIF(גיליון2!A:A,'2016'!A696)</f>
        <v>1</v>
      </c>
      <c r="K696">
        <v>0</v>
      </c>
      <c r="L696">
        <v>0</v>
      </c>
      <c r="M696">
        <v>0</v>
      </c>
      <c r="N696" s="1">
        <v>190000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460</v>
      </c>
      <c r="X696" t="s">
        <v>215</v>
      </c>
      <c r="Y696">
        <v>0</v>
      </c>
      <c r="Z696" t="str">
        <f>""</f>
        <v/>
      </c>
      <c r="AA696">
        <v>0</v>
      </c>
      <c r="AB696" t="str">
        <f>""</f>
        <v/>
      </c>
      <c r="AC696">
        <v>0</v>
      </c>
      <c r="AD696" t="str">
        <f>""</f>
        <v/>
      </c>
      <c r="AE696">
        <v>0</v>
      </c>
      <c r="AF696" t="str">
        <f>""</f>
        <v/>
      </c>
      <c r="AG696">
        <v>0</v>
      </c>
      <c r="AH696" t="str">
        <f>""</f>
        <v/>
      </c>
      <c r="AI696">
        <v>0</v>
      </c>
      <c r="AJ696" t="str">
        <f>""</f>
        <v/>
      </c>
      <c r="AK696">
        <v>0</v>
      </c>
      <c r="AL696" t="str">
        <f>""</f>
        <v/>
      </c>
      <c r="AM696">
        <v>0</v>
      </c>
      <c r="AN696" t="str">
        <f>""</f>
        <v/>
      </c>
      <c r="AO696">
        <v>0</v>
      </c>
      <c r="AP696" t="str">
        <f>""</f>
        <v/>
      </c>
      <c r="AQ696">
        <v>0</v>
      </c>
      <c r="AR696" t="str">
        <f>""</f>
        <v/>
      </c>
      <c r="AS696" t="s">
        <v>56</v>
      </c>
      <c r="AT696" t="s">
        <v>57</v>
      </c>
      <c r="AU696">
        <v>0</v>
      </c>
      <c r="AV696" t="str">
        <f>""</f>
        <v/>
      </c>
      <c r="AW696">
        <v>2016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</row>
    <row r="697" spans="1:55" x14ac:dyDescent="0.2">
      <c r="A697">
        <v>1845301840</v>
      </c>
      <c r="B697" t="s">
        <v>717</v>
      </c>
      <c r="C697" s="2">
        <v>27322</v>
      </c>
      <c r="D697">
        <v>0</v>
      </c>
      <c r="E697">
        <v>0</v>
      </c>
      <c r="F697">
        <v>0</v>
      </c>
      <c r="G697" s="1">
        <v>27322</v>
      </c>
      <c r="H697">
        <v>0</v>
      </c>
      <c r="I697" s="2">
        <v>164000</v>
      </c>
      <c r="J697" s="4">
        <f>COUNTIF(גיליון2!A:A,'2016'!A697)</f>
        <v>1</v>
      </c>
      <c r="K697">
        <v>0</v>
      </c>
      <c r="L697">
        <v>0</v>
      </c>
      <c r="M697">
        <v>0</v>
      </c>
      <c r="N697" s="1">
        <v>164000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 t="str">
        <f>""</f>
        <v/>
      </c>
      <c r="Y697">
        <v>0</v>
      </c>
      <c r="Z697" t="str">
        <f>""</f>
        <v/>
      </c>
      <c r="AA697">
        <v>0</v>
      </c>
      <c r="AB697" t="str">
        <f>""</f>
        <v/>
      </c>
      <c r="AC697">
        <v>0</v>
      </c>
      <c r="AD697" t="str">
        <f>""</f>
        <v/>
      </c>
      <c r="AE697">
        <v>0</v>
      </c>
      <c r="AF697" t="str">
        <f>""</f>
        <v/>
      </c>
      <c r="AG697">
        <v>0</v>
      </c>
      <c r="AH697" t="str">
        <f>""</f>
        <v/>
      </c>
      <c r="AI697">
        <v>0</v>
      </c>
      <c r="AJ697" t="str">
        <f>""</f>
        <v/>
      </c>
      <c r="AK697">
        <v>0</v>
      </c>
      <c r="AL697" t="str">
        <f>""</f>
        <v/>
      </c>
      <c r="AM697">
        <v>0</v>
      </c>
      <c r="AN697" t="str">
        <f>""</f>
        <v/>
      </c>
      <c r="AO697">
        <v>0</v>
      </c>
      <c r="AP697" t="str">
        <f>""</f>
        <v/>
      </c>
      <c r="AQ697">
        <v>0</v>
      </c>
      <c r="AR697" t="str">
        <f>""</f>
        <v/>
      </c>
      <c r="AS697" t="s">
        <v>56</v>
      </c>
      <c r="AT697" t="s">
        <v>57</v>
      </c>
      <c r="AU697">
        <v>0</v>
      </c>
      <c r="AV697" t="str">
        <f>""</f>
        <v/>
      </c>
      <c r="AW697">
        <v>2016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</row>
    <row r="698" spans="1:55" x14ac:dyDescent="0.2">
      <c r="A698">
        <v>1846300750</v>
      </c>
      <c r="B698" t="s">
        <v>718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 s="4">
        <f>COUNTIF(גיליון2!A:A,'2016'!A698)</f>
        <v>1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 t="str">
        <f>""</f>
        <v/>
      </c>
      <c r="Y698">
        <v>0</v>
      </c>
      <c r="Z698" t="str">
        <f>""</f>
        <v/>
      </c>
      <c r="AA698">
        <v>0</v>
      </c>
      <c r="AB698" t="str">
        <f>""</f>
        <v/>
      </c>
      <c r="AC698">
        <v>0</v>
      </c>
      <c r="AD698" t="str">
        <f>""</f>
        <v/>
      </c>
      <c r="AE698">
        <v>0</v>
      </c>
      <c r="AF698" t="str">
        <f>""</f>
        <v/>
      </c>
      <c r="AG698">
        <v>0</v>
      </c>
      <c r="AH698" t="str">
        <f>""</f>
        <v/>
      </c>
      <c r="AI698">
        <v>0</v>
      </c>
      <c r="AJ698" t="str">
        <f>""</f>
        <v/>
      </c>
      <c r="AK698">
        <v>0</v>
      </c>
      <c r="AL698" t="str">
        <f>""</f>
        <v/>
      </c>
      <c r="AM698">
        <v>0</v>
      </c>
      <c r="AN698" t="str">
        <f>""</f>
        <v/>
      </c>
      <c r="AO698">
        <v>0</v>
      </c>
      <c r="AP698" t="str">
        <f>""</f>
        <v/>
      </c>
      <c r="AQ698">
        <v>0</v>
      </c>
      <c r="AR698" t="str">
        <f>""</f>
        <v/>
      </c>
      <c r="AS698" t="s">
        <v>56</v>
      </c>
      <c r="AT698" t="s">
        <v>57</v>
      </c>
      <c r="AU698">
        <v>0</v>
      </c>
      <c r="AV698" t="str">
        <f>""</f>
        <v/>
      </c>
      <c r="AW698">
        <v>2016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</row>
    <row r="699" spans="1:55" x14ac:dyDescent="0.2">
      <c r="A699">
        <v>1846300840</v>
      </c>
      <c r="B699" t="s">
        <v>242</v>
      </c>
      <c r="C699" s="2">
        <v>3832</v>
      </c>
      <c r="D699">
        <v>0</v>
      </c>
      <c r="E699">
        <v>0</v>
      </c>
      <c r="F699">
        <v>0</v>
      </c>
      <c r="G699" s="1">
        <v>3832</v>
      </c>
      <c r="H699">
        <v>0</v>
      </c>
      <c r="I699" s="2">
        <v>23000</v>
      </c>
      <c r="J699" s="4">
        <f>COUNTIF(גיליון2!A:A,'2016'!A699)</f>
        <v>1</v>
      </c>
      <c r="K699">
        <v>0</v>
      </c>
      <c r="L699">
        <v>0</v>
      </c>
      <c r="M699">
        <v>0</v>
      </c>
      <c r="N699" s="1">
        <v>23000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460</v>
      </c>
      <c r="X699" t="s">
        <v>215</v>
      </c>
      <c r="Y699">
        <v>0</v>
      </c>
      <c r="Z699" t="str">
        <f>""</f>
        <v/>
      </c>
      <c r="AA699">
        <v>0</v>
      </c>
      <c r="AB699" t="str">
        <f>""</f>
        <v/>
      </c>
      <c r="AC699">
        <v>0</v>
      </c>
      <c r="AD699" t="str">
        <f>""</f>
        <v/>
      </c>
      <c r="AE699">
        <v>0</v>
      </c>
      <c r="AF699" t="str">
        <f>""</f>
        <v/>
      </c>
      <c r="AG699">
        <v>0</v>
      </c>
      <c r="AH699" t="str">
        <f>""</f>
        <v/>
      </c>
      <c r="AI699">
        <v>0</v>
      </c>
      <c r="AJ699" t="str">
        <f>""</f>
        <v/>
      </c>
      <c r="AK699">
        <v>0</v>
      </c>
      <c r="AL699" t="str">
        <f>""</f>
        <v/>
      </c>
      <c r="AM699">
        <v>0</v>
      </c>
      <c r="AN699" t="str">
        <f>""</f>
        <v/>
      </c>
      <c r="AO699">
        <v>0</v>
      </c>
      <c r="AP699" t="str">
        <f>""</f>
        <v/>
      </c>
      <c r="AQ699">
        <v>0</v>
      </c>
      <c r="AR699" t="str">
        <f>""</f>
        <v/>
      </c>
      <c r="AS699" t="s">
        <v>56</v>
      </c>
      <c r="AT699" t="s">
        <v>57</v>
      </c>
      <c r="AU699">
        <v>0</v>
      </c>
      <c r="AV699" t="str">
        <f>""</f>
        <v/>
      </c>
      <c r="AW699">
        <v>2016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</row>
    <row r="700" spans="1:55" x14ac:dyDescent="0.2">
      <c r="A700">
        <v>1846400840</v>
      </c>
      <c r="B700" t="s">
        <v>244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 s="4">
        <f>COUNTIF(גיליון2!A:A,'2016'!A700)</f>
        <v>1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460</v>
      </c>
      <c r="X700" t="s">
        <v>215</v>
      </c>
      <c r="Y700">
        <v>0</v>
      </c>
      <c r="Z700" t="str">
        <f>""</f>
        <v/>
      </c>
      <c r="AA700">
        <v>0</v>
      </c>
      <c r="AB700" t="str">
        <f>""</f>
        <v/>
      </c>
      <c r="AC700">
        <v>0</v>
      </c>
      <c r="AD700" t="str">
        <f>""</f>
        <v/>
      </c>
      <c r="AE700">
        <v>0</v>
      </c>
      <c r="AF700" t="str">
        <f>""</f>
        <v/>
      </c>
      <c r="AG700">
        <v>0</v>
      </c>
      <c r="AH700" t="str">
        <f>""</f>
        <v/>
      </c>
      <c r="AI700">
        <v>0</v>
      </c>
      <c r="AJ700" t="str">
        <f>""</f>
        <v/>
      </c>
      <c r="AK700">
        <v>0</v>
      </c>
      <c r="AL700" t="str">
        <f>""</f>
        <v/>
      </c>
      <c r="AM700">
        <v>0</v>
      </c>
      <c r="AN700" t="str">
        <f>""</f>
        <v/>
      </c>
      <c r="AO700">
        <v>0</v>
      </c>
      <c r="AP700" t="str">
        <f>""</f>
        <v/>
      </c>
      <c r="AQ700">
        <v>0</v>
      </c>
      <c r="AR700" t="str">
        <f>""</f>
        <v/>
      </c>
      <c r="AS700" t="s">
        <v>56</v>
      </c>
      <c r="AT700" t="s">
        <v>57</v>
      </c>
      <c r="AU700">
        <v>0</v>
      </c>
      <c r="AV700" t="str">
        <f>""</f>
        <v/>
      </c>
      <c r="AW700">
        <v>2016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</row>
    <row r="701" spans="1:55" x14ac:dyDescent="0.2">
      <c r="A701">
        <v>1846500840</v>
      </c>
      <c r="B701" t="s">
        <v>719</v>
      </c>
      <c r="C701" s="2">
        <v>10162</v>
      </c>
      <c r="D701">
        <v>0</v>
      </c>
      <c r="E701">
        <v>0</v>
      </c>
      <c r="F701">
        <v>0</v>
      </c>
      <c r="G701" s="1">
        <v>10162</v>
      </c>
      <c r="H701">
        <v>0</v>
      </c>
      <c r="I701" s="2">
        <v>61000</v>
      </c>
      <c r="J701" s="4">
        <f>COUNTIF(גיליון2!A:A,'2016'!A701)</f>
        <v>1</v>
      </c>
      <c r="K701">
        <v>0</v>
      </c>
      <c r="L701">
        <v>0</v>
      </c>
      <c r="M701">
        <v>0</v>
      </c>
      <c r="N701" s="1">
        <v>61000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 t="str">
        <f>""</f>
        <v/>
      </c>
      <c r="Y701">
        <v>0</v>
      </c>
      <c r="Z701" t="str">
        <f>""</f>
        <v/>
      </c>
      <c r="AA701">
        <v>0</v>
      </c>
      <c r="AB701" t="str">
        <f>""</f>
        <v/>
      </c>
      <c r="AC701">
        <v>0</v>
      </c>
      <c r="AD701" t="str">
        <f>""</f>
        <v/>
      </c>
      <c r="AE701">
        <v>0</v>
      </c>
      <c r="AF701" t="str">
        <f>""</f>
        <v/>
      </c>
      <c r="AG701">
        <v>0</v>
      </c>
      <c r="AH701" t="str">
        <f>""</f>
        <v/>
      </c>
      <c r="AI701">
        <v>0</v>
      </c>
      <c r="AJ701" t="str">
        <f>""</f>
        <v/>
      </c>
      <c r="AK701">
        <v>0</v>
      </c>
      <c r="AL701" t="str">
        <f>""</f>
        <v/>
      </c>
      <c r="AM701">
        <v>0</v>
      </c>
      <c r="AN701" t="str">
        <f>""</f>
        <v/>
      </c>
      <c r="AO701">
        <v>0</v>
      </c>
      <c r="AP701" t="str">
        <f>""</f>
        <v/>
      </c>
      <c r="AQ701">
        <v>0</v>
      </c>
      <c r="AR701" t="str">
        <f>""</f>
        <v/>
      </c>
      <c r="AS701" t="s">
        <v>56</v>
      </c>
      <c r="AT701" t="s">
        <v>57</v>
      </c>
      <c r="AU701">
        <v>0</v>
      </c>
      <c r="AV701" t="str">
        <f>""</f>
        <v/>
      </c>
      <c r="AW701">
        <v>2016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</row>
    <row r="702" spans="1:55" x14ac:dyDescent="0.2">
      <c r="A702">
        <v>1846600840</v>
      </c>
      <c r="B702" t="s">
        <v>720</v>
      </c>
      <c r="C702" s="2">
        <v>27322</v>
      </c>
      <c r="D702">
        <v>0</v>
      </c>
      <c r="E702">
        <v>0</v>
      </c>
      <c r="F702">
        <v>0</v>
      </c>
      <c r="G702" s="1">
        <v>27322</v>
      </c>
      <c r="H702">
        <v>0</v>
      </c>
      <c r="I702" s="2">
        <v>164000</v>
      </c>
      <c r="J702" s="4">
        <f>COUNTIF(גיליון2!A:A,'2016'!A702)</f>
        <v>1</v>
      </c>
      <c r="K702">
        <v>0</v>
      </c>
      <c r="L702">
        <v>0</v>
      </c>
      <c r="M702">
        <v>0</v>
      </c>
      <c r="N702" s="1">
        <v>164000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460</v>
      </c>
      <c r="X702" t="s">
        <v>215</v>
      </c>
      <c r="Y702">
        <v>0</v>
      </c>
      <c r="Z702" t="str">
        <f>""</f>
        <v/>
      </c>
      <c r="AA702">
        <v>0</v>
      </c>
      <c r="AB702" t="str">
        <f>""</f>
        <v/>
      </c>
      <c r="AC702">
        <v>0</v>
      </c>
      <c r="AD702" t="str">
        <f>""</f>
        <v/>
      </c>
      <c r="AE702">
        <v>0</v>
      </c>
      <c r="AF702" t="str">
        <f>""</f>
        <v/>
      </c>
      <c r="AG702">
        <v>0</v>
      </c>
      <c r="AH702" t="str">
        <f>""</f>
        <v/>
      </c>
      <c r="AI702">
        <v>0</v>
      </c>
      <c r="AJ702" t="str">
        <f>""</f>
        <v/>
      </c>
      <c r="AK702">
        <v>0</v>
      </c>
      <c r="AL702" t="str">
        <f>""</f>
        <v/>
      </c>
      <c r="AM702">
        <v>0</v>
      </c>
      <c r="AN702" t="str">
        <f>""</f>
        <v/>
      </c>
      <c r="AO702">
        <v>0</v>
      </c>
      <c r="AP702" t="str">
        <f>""</f>
        <v/>
      </c>
      <c r="AQ702">
        <v>0</v>
      </c>
      <c r="AR702" t="str">
        <f>""</f>
        <v/>
      </c>
      <c r="AS702" t="s">
        <v>56</v>
      </c>
      <c r="AT702" t="s">
        <v>57</v>
      </c>
      <c r="AU702">
        <v>0</v>
      </c>
      <c r="AV702" t="str">
        <f>""</f>
        <v/>
      </c>
      <c r="AW702">
        <v>2016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</row>
    <row r="703" spans="1:55" x14ac:dyDescent="0.2">
      <c r="A703">
        <v>1846700410</v>
      </c>
      <c r="B703" t="s">
        <v>721</v>
      </c>
      <c r="C703" s="2">
        <v>6998</v>
      </c>
      <c r="D703">
        <v>0</v>
      </c>
      <c r="E703">
        <v>0</v>
      </c>
      <c r="F703">
        <v>0</v>
      </c>
      <c r="G703" s="1">
        <v>6998</v>
      </c>
      <c r="H703">
        <v>0</v>
      </c>
      <c r="I703" s="2">
        <v>42000</v>
      </c>
      <c r="J703" s="4">
        <f>COUNTIF(גיליון2!A:A,'2016'!A703)</f>
        <v>1</v>
      </c>
      <c r="K703">
        <v>0</v>
      </c>
      <c r="L703">
        <v>0</v>
      </c>
      <c r="M703">
        <v>0</v>
      </c>
      <c r="N703" s="1">
        <v>42000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460</v>
      </c>
      <c r="X703" t="s">
        <v>215</v>
      </c>
      <c r="Y703">
        <v>0</v>
      </c>
      <c r="Z703" t="str">
        <f>""</f>
        <v/>
      </c>
      <c r="AA703">
        <v>0</v>
      </c>
      <c r="AB703" t="str">
        <f>""</f>
        <v/>
      </c>
      <c r="AC703">
        <v>0</v>
      </c>
      <c r="AD703" t="str">
        <f>""</f>
        <v/>
      </c>
      <c r="AE703">
        <v>0</v>
      </c>
      <c r="AF703" t="str">
        <f>""</f>
        <v/>
      </c>
      <c r="AG703">
        <v>0</v>
      </c>
      <c r="AH703" t="str">
        <f>""</f>
        <v/>
      </c>
      <c r="AI703">
        <v>0</v>
      </c>
      <c r="AJ703" t="str">
        <f>""</f>
        <v/>
      </c>
      <c r="AK703">
        <v>0</v>
      </c>
      <c r="AL703" t="str">
        <f>""</f>
        <v/>
      </c>
      <c r="AM703">
        <v>0</v>
      </c>
      <c r="AN703" t="str">
        <f>""</f>
        <v/>
      </c>
      <c r="AO703">
        <v>0</v>
      </c>
      <c r="AP703" t="str">
        <f>""</f>
        <v/>
      </c>
      <c r="AQ703">
        <v>0</v>
      </c>
      <c r="AR703" t="str">
        <f>""</f>
        <v/>
      </c>
      <c r="AS703" t="s">
        <v>56</v>
      </c>
      <c r="AT703" t="s">
        <v>57</v>
      </c>
      <c r="AU703">
        <v>0</v>
      </c>
      <c r="AV703" t="str">
        <f>""</f>
        <v/>
      </c>
      <c r="AW703">
        <v>2016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</row>
    <row r="704" spans="1:55" x14ac:dyDescent="0.2">
      <c r="A704">
        <v>1846700750</v>
      </c>
      <c r="B704" t="s">
        <v>722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 s="4">
        <f>COUNTIF(גיליון2!A:A,'2016'!A704)</f>
        <v>1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460</v>
      </c>
      <c r="X704" t="s">
        <v>215</v>
      </c>
      <c r="Y704">
        <v>0</v>
      </c>
      <c r="Z704" t="str">
        <f>""</f>
        <v/>
      </c>
      <c r="AA704">
        <v>0</v>
      </c>
      <c r="AB704" t="str">
        <f>""</f>
        <v/>
      </c>
      <c r="AC704">
        <v>0</v>
      </c>
      <c r="AD704" t="str">
        <f>""</f>
        <v/>
      </c>
      <c r="AE704">
        <v>0</v>
      </c>
      <c r="AF704" t="str">
        <f>""</f>
        <v/>
      </c>
      <c r="AG704">
        <v>0</v>
      </c>
      <c r="AH704" t="str">
        <f>""</f>
        <v/>
      </c>
      <c r="AI704">
        <v>0</v>
      </c>
      <c r="AJ704" t="str">
        <f>""</f>
        <v/>
      </c>
      <c r="AK704">
        <v>0</v>
      </c>
      <c r="AL704" t="str">
        <f>""</f>
        <v/>
      </c>
      <c r="AM704">
        <v>0</v>
      </c>
      <c r="AN704" t="str">
        <f>""</f>
        <v/>
      </c>
      <c r="AO704">
        <v>0</v>
      </c>
      <c r="AP704" t="str">
        <f>""</f>
        <v/>
      </c>
      <c r="AQ704">
        <v>0</v>
      </c>
      <c r="AR704" t="str">
        <f>""</f>
        <v/>
      </c>
      <c r="AS704" t="s">
        <v>56</v>
      </c>
      <c r="AT704" t="s">
        <v>57</v>
      </c>
      <c r="AU704">
        <v>0</v>
      </c>
      <c r="AV704" t="str">
        <f>""</f>
        <v/>
      </c>
      <c r="AW704">
        <v>2016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</row>
    <row r="705" spans="1:55" x14ac:dyDescent="0.2">
      <c r="A705">
        <v>1846700780</v>
      </c>
      <c r="B705" t="s">
        <v>723</v>
      </c>
      <c r="C705">
        <v>334</v>
      </c>
      <c r="D705">
        <v>0</v>
      </c>
      <c r="E705">
        <v>0</v>
      </c>
      <c r="F705">
        <v>0</v>
      </c>
      <c r="G705">
        <v>334</v>
      </c>
      <c r="H705">
        <v>0</v>
      </c>
      <c r="I705" s="2">
        <v>2000</v>
      </c>
      <c r="J705" s="4">
        <f>COUNTIF(גיליון2!A:A,'2016'!A705)</f>
        <v>1</v>
      </c>
      <c r="K705">
        <v>0</v>
      </c>
      <c r="L705">
        <v>0</v>
      </c>
      <c r="M705">
        <v>0</v>
      </c>
      <c r="N705" s="1">
        <v>2000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 t="str">
        <f>""</f>
        <v/>
      </c>
      <c r="Y705">
        <v>0</v>
      </c>
      <c r="Z705" t="str">
        <f>""</f>
        <v/>
      </c>
      <c r="AA705">
        <v>0</v>
      </c>
      <c r="AB705" t="str">
        <f>""</f>
        <v/>
      </c>
      <c r="AC705">
        <v>0</v>
      </c>
      <c r="AD705" t="str">
        <f>""</f>
        <v/>
      </c>
      <c r="AE705">
        <v>0</v>
      </c>
      <c r="AF705" t="str">
        <f>""</f>
        <v/>
      </c>
      <c r="AG705">
        <v>0</v>
      </c>
      <c r="AH705" t="str">
        <f>""</f>
        <v/>
      </c>
      <c r="AI705">
        <v>0</v>
      </c>
      <c r="AJ705" t="str">
        <f>""</f>
        <v/>
      </c>
      <c r="AK705">
        <v>0</v>
      </c>
      <c r="AL705" t="str">
        <f>""</f>
        <v/>
      </c>
      <c r="AM705">
        <v>0</v>
      </c>
      <c r="AN705" t="str">
        <f>""</f>
        <v/>
      </c>
      <c r="AO705">
        <v>0</v>
      </c>
      <c r="AP705" t="str">
        <f>""</f>
        <v/>
      </c>
      <c r="AQ705">
        <v>0</v>
      </c>
      <c r="AR705" t="str">
        <f>""</f>
        <v/>
      </c>
      <c r="AS705" t="s">
        <v>56</v>
      </c>
      <c r="AT705" t="s">
        <v>57</v>
      </c>
      <c r="AU705">
        <v>0</v>
      </c>
      <c r="AV705" t="str">
        <f>""</f>
        <v/>
      </c>
      <c r="AW705">
        <v>2016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</row>
    <row r="706" spans="1:55" x14ac:dyDescent="0.2">
      <c r="A706">
        <v>1846700840</v>
      </c>
      <c r="B706" t="s">
        <v>724</v>
      </c>
      <c r="C706" s="2">
        <v>83300</v>
      </c>
      <c r="D706">
        <v>0</v>
      </c>
      <c r="E706">
        <v>0</v>
      </c>
      <c r="F706">
        <v>0</v>
      </c>
      <c r="G706" s="1">
        <v>83300</v>
      </c>
      <c r="H706">
        <v>0</v>
      </c>
      <c r="I706" s="2">
        <v>500000</v>
      </c>
      <c r="J706" s="4">
        <f>COUNTIF(גיליון2!A:A,'2016'!A706)</f>
        <v>1</v>
      </c>
      <c r="K706">
        <v>0</v>
      </c>
      <c r="L706">
        <v>0</v>
      </c>
      <c r="M706">
        <v>0</v>
      </c>
      <c r="N706" s="1">
        <v>500000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460</v>
      </c>
      <c r="X706" t="s">
        <v>215</v>
      </c>
      <c r="Y706">
        <v>0</v>
      </c>
      <c r="Z706" t="str">
        <f>""</f>
        <v/>
      </c>
      <c r="AA706">
        <v>0</v>
      </c>
      <c r="AB706" t="str">
        <f>""</f>
        <v/>
      </c>
      <c r="AC706">
        <v>0</v>
      </c>
      <c r="AD706" t="str">
        <f>""</f>
        <v/>
      </c>
      <c r="AE706">
        <v>0</v>
      </c>
      <c r="AF706" t="str">
        <f>""</f>
        <v/>
      </c>
      <c r="AG706">
        <v>0</v>
      </c>
      <c r="AH706" t="str">
        <f>""</f>
        <v/>
      </c>
      <c r="AI706">
        <v>0</v>
      </c>
      <c r="AJ706" t="str">
        <f>""</f>
        <v/>
      </c>
      <c r="AK706">
        <v>0</v>
      </c>
      <c r="AL706" t="str">
        <f>""</f>
        <v/>
      </c>
      <c r="AM706">
        <v>0</v>
      </c>
      <c r="AN706" t="str">
        <f>""</f>
        <v/>
      </c>
      <c r="AO706">
        <v>0</v>
      </c>
      <c r="AP706" t="str">
        <f>""</f>
        <v/>
      </c>
      <c r="AQ706">
        <v>0</v>
      </c>
      <c r="AR706" t="str">
        <f>""</f>
        <v/>
      </c>
      <c r="AS706" t="s">
        <v>56</v>
      </c>
      <c r="AT706" t="s">
        <v>57</v>
      </c>
      <c r="AU706">
        <v>0</v>
      </c>
      <c r="AV706" t="str">
        <f>""</f>
        <v/>
      </c>
      <c r="AW706">
        <v>2016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</row>
    <row r="707" spans="1:55" x14ac:dyDescent="0.2">
      <c r="A707" s="6">
        <v>1846701410</v>
      </c>
      <c r="B707" s="6" t="s">
        <v>1194</v>
      </c>
      <c r="C707" s="2">
        <v>4998</v>
      </c>
      <c r="D707">
        <v>0</v>
      </c>
      <c r="E707">
        <v>0</v>
      </c>
      <c r="F707">
        <v>0</v>
      </c>
      <c r="G707" s="1">
        <v>4998</v>
      </c>
      <c r="H707">
        <v>0</v>
      </c>
      <c r="I707" s="2">
        <v>30000</v>
      </c>
      <c r="J707" s="4">
        <f>COUNTIF(גיליון2!A:A,'2016'!A707)</f>
        <v>1</v>
      </c>
      <c r="K707">
        <v>0</v>
      </c>
      <c r="L707">
        <v>0</v>
      </c>
      <c r="M707">
        <v>0</v>
      </c>
      <c r="N707" s="1">
        <v>30000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 t="str">
        <f>""</f>
        <v/>
      </c>
      <c r="Y707">
        <v>0</v>
      </c>
      <c r="Z707" t="str">
        <f>""</f>
        <v/>
      </c>
      <c r="AA707">
        <v>0</v>
      </c>
      <c r="AB707" t="str">
        <f>""</f>
        <v/>
      </c>
      <c r="AC707">
        <v>0</v>
      </c>
      <c r="AD707" t="str">
        <f>""</f>
        <v/>
      </c>
      <c r="AE707">
        <v>0</v>
      </c>
      <c r="AF707" t="str">
        <f>""</f>
        <v/>
      </c>
      <c r="AG707">
        <v>0</v>
      </c>
      <c r="AH707" t="str">
        <f>""</f>
        <v/>
      </c>
      <c r="AI707">
        <v>0</v>
      </c>
      <c r="AJ707" t="str">
        <f>""</f>
        <v/>
      </c>
      <c r="AK707">
        <v>0</v>
      </c>
      <c r="AL707" t="str">
        <f>""</f>
        <v/>
      </c>
      <c r="AM707">
        <v>0</v>
      </c>
      <c r="AN707" t="str">
        <f>""</f>
        <v/>
      </c>
      <c r="AO707">
        <v>0</v>
      </c>
      <c r="AP707" t="str">
        <f>""</f>
        <v/>
      </c>
      <c r="AQ707">
        <v>0</v>
      </c>
      <c r="AR707" t="str">
        <f>""</f>
        <v/>
      </c>
      <c r="AS707" t="s">
        <v>56</v>
      </c>
      <c r="AT707" t="s">
        <v>57</v>
      </c>
      <c r="AU707">
        <v>0</v>
      </c>
      <c r="AV707" t="str">
        <f>""</f>
        <v/>
      </c>
      <c r="AW707">
        <v>2016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</row>
    <row r="708" spans="1:55" x14ac:dyDescent="0.2">
      <c r="A708">
        <v>1846701840</v>
      </c>
      <c r="B708" t="s">
        <v>725</v>
      </c>
      <c r="C708" s="2">
        <v>36986</v>
      </c>
      <c r="D708">
        <v>0</v>
      </c>
      <c r="E708">
        <v>0</v>
      </c>
      <c r="F708">
        <v>0</v>
      </c>
      <c r="G708" s="1">
        <v>36986</v>
      </c>
      <c r="H708">
        <v>0</v>
      </c>
      <c r="I708" s="2">
        <v>222000</v>
      </c>
      <c r="J708" s="4">
        <f>COUNTIF(גיליון2!A:A,'2016'!A708)</f>
        <v>1</v>
      </c>
      <c r="K708">
        <v>0</v>
      </c>
      <c r="L708">
        <v>0</v>
      </c>
      <c r="M708">
        <v>0</v>
      </c>
      <c r="N708" s="1">
        <v>222000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 t="str">
        <f>""</f>
        <v/>
      </c>
      <c r="Y708">
        <v>0</v>
      </c>
      <c r="Z708" t="str">
        <f>""</f>
        <v/>
      </c>
      <c r="AA708">
        <v>0</v>
      </c>
      <c r="AB708" t="str">
        <f>""</f>
        <v/>
      </c>
      <c r="AC708">
        <v>0</v>
      </c>
      <c r="AD708" t="str">
        <f>""</f>
        <v/>
      </c>
      <c r="AE708">
        <v>0</v>
      </c>
      <c r="AF708" t="str">
        <f>""</f>
        <v/>
      </c>
      <c r="AG708">
        <v>0</v>
      </c>
      <c r="AH708" t="str">
        <f>""</f>
        <v/>
      </c>
      <c r="AI708">
        <v>0</v>
      </c>
      <c r="AJ708" t="str">
        <f>""</f>
        <v/>
      </c>
      <c r="AK708">
        <v>0</v>
      </c>
      <c r="AL708" t="str">
        <f>""</f>
        <v/>
      </c>
      <c r="AM708">
        <v>0</v>
      </c>
      <c r="AN708" t="str">
        <f>""</f>
        <v/>
      </c>
      <c r="AO708">
        <v>0</v>
      </c>
      <c r="AP708" t="str">
        <f>""</f>
        <v/>
      </c>
      <c r="AQ708">
        <v>0</v>
      </c>
      <c r="AR708" t="str">
        <f>""</f>
        <v/>
      </c>
      <c r="AS708" t="s">
        <v>56</v>
      </c>
      <c r="AT708" t="s">
        <v>57</v>
      </c>
      <c r="AU708">
        <v>0</v>
      </c>
      <c r="AV708" t="str">
        <f>""</f>
        <v/>
      </c>
      <c r="AW708">
        <v>2016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</row>
    <row r="709" spans="1:55" x14ac:dyDescent="0.2">
      <c r="A709">
        <v>1846800410</v>
      </c>
      <c r="B709" t="s">
        <v>726</v>
      </c>
      <c r="C709" s="2">
        <v>2998</v>
      </c>
      <c r="D709">
        <v>0</v>
      </c>
      <c r="E709">
        <v>0</v>
      </c>
      <c r="F709">
        <v>0</v>
      </c>
      <c r="G709" s="1">
        <v>2998</v>
      </c>
      <c r="H709">
        <v>0</v>
      </c>
      <c r="I709" s="2">
        <v>18000</v>
      </c>
      <c r="J709" s="4">
        <f>COUNTIF(גיליון2!A:A,'2016'!A709)</f>
        <v>1</v>
      </c>
      <c r="K709">
        <v>0</v>
      </c>
      <c r="L709">
        <v>0</v>
      </c>
      <c r="M709">
        <v>0</v>
      </c>
      <c r="N709" s="1">
        <v>18000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460</v>
      </c>
      <c r="X709" t="s">
        <v>215</v>
      </c>
      <c r="Y709">
        <v>0</v>
      </c>
      <c r="Z709" t="str">
        <f>""</f>
        <v/>
      </c>
      <c r="AA709">
        <v>0</v>
      </c>
      <c r="AB709" t="str">
        <f>""</f>
        <v/>
      </c>
      <c r="AC709">
        <v>0</v>
      </c>
      <c r="AD709" t="str">
        <f>""</f>
        <v/>
      </c>
      <c r="AE709">
        <v>0</v>
      </c>
      <c r="AF709" t="str">
        <f>""</f>
        <v/>
      </c>
      <c r="AG709">
        <v>0</v>
      </c>
      <c r="AH709" t="str">
        <f>""</f>
        <v/>
      </c>
      <c r="AI709">
        <v>0</v>
      </c>
      <c r="AJ709" t="str">
        <f>""</f>
        <v/>
      </c>
      <c r="AK709">
        <v>0</v>
      </c>
      <c r="AL709" t="str">
        <f>""</f>
        <v/>
      </c>
      <c r="AM709">
        <v>0</v>
      </c>
      <c r="AN709" t="str">
        <f>""</f>
        <v/>
      </c>
      <c r="AO709">
        <v>0</v>
      </c>
      <c r="AP709" t="str">
        <f>""</f>
        <v/>
      </c>
      <c r="AQ709">
        <v>0</v>
      </c>
      <c r="AR709" t="str">
        <f>""</f>
        <v/>
      </c>
      <c r="AS709" t="s">
        <v>56</v>
      </c>
      <c r="AT709" t="s">
        <v>57</v>
      </c>
      <c r="AU709">
        <v>0</v>
      </c>
      <c r="AV709" t="str">
        <f>""</f>
        <v/>
      </c>
      <c r="AW709">
        <v>2016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</row>
    <row r="710" spans="1:55" x14ac:dyDescent="0.2">
      <c r="A710">
        <v>1846800431</v>
      </c>
      <c r="B710" t="s">
        <v>727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 s="4">
        <f>COUNTIF(גיליון2!A:A,'2016'!A710)</f>
        <v>1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460</v>
      </c>
      <c r="X710" t="s">
        <v>215</v>
      </c>
      <c r="Y710">
        <v>0</v>
      </c>
      <c r="Z710" t="str">
        <f>""</f>
        <v/>
      </c>
      <c r="AA710">
        <v>0</v>
      </c>
      <c r="AB710" t="str">
        <f>""</f>
        <v/>
      </c>
      <c r="AC710">
        <v>0</v>
      </c>
      <c r="AD710" t="str">
        <f>""</f>
        <v/>
      </c>
      <c r="AE710">
        <v>0</v>
      </c>
      <c r="AF710" t="str">
        <f>""</f>
        <v/>
      </c>
      <c r="AG710">
        <v>0</v>
      </c>
      <c r="AH710" t="str">
        <f>""</f>
        <v/>
      </c>
      <c r="AI710">
        <v>0</v>
      </c>
      <c r="AJ710" t="str">
        <f>""</f>
        <v/>
      </c>
      <c r="AK710">
        <v>0</v>
      </c>
      <c r="AL710" t="str">
        <f>""</f>
        <v/>
      </c>
      <c r="AM710">
        <v>0</v>
      </c>
      <c r="AN710" t="str">
        <f>""</f>
        <v/>
      </c>
      <c r="AO710">
        <v>0</v>
      </c>
      <c r="AP710" t="str">
        <f>""</f>
        <v/>
      </c>
      <c r="AQ710">
        <v>0</v>
      </c>
      <c r="AR710" t="str">
        <f>""</f>
        <v/>
      </c>
      <c r="AS710" t="s">
        <v>56</v>
      </c>
      <c r="AT710" t="s">
        <v>57</v>
      </c>
      <c r="AU710">
        <v>0</v>
      </c>
      <c r="AV710" t="str">
        <f>""</f>
        <v/>
      </c>
      <c r="AW710">
        <v>2016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</row>
    <row r="711" spans="1:55" x14ac:dyDescent="0.2">
      <c r="A711">
        <v>1846800540</v>
      </c>
      <c r="B711" t="s">
        <v>728</v>
      </c>
      <c r="C711">
        <v>666</v>
      </c>
      <c r="D711">
        <v>0</v>
      </c>
      <c r="E711">
        <v>0</v>
      </c>
      <c r="F711">
        <v>0</v>
      </c>
      <c r="G711">
        <v>666</v>
      </c>
      <c r="H711">
        <v>0</v>
      </c>
      <c r="I711" s="2">
        <v>4000</v>
      </c>
      <c r="J711" s="4">
        <f>COUNTIF(גיליון2!A:A,'2016'!A711)</f>
        <v>1</v>
      </c>
      <c r="K711">
        <v>0</v>
      </c>
      <c r="L711">
        <v>0</v>
      </c>
      <c r="M711">
        <v>0</v>
      </c>
      <c r="N711" s="1">
        <v>4000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460</v>
      </c>
      <c r="X711" t="s">
        <v>215</v>
      </c>
      <c r="Y711">
        <v>0</v>
      </c>
      <c r="Z711" t="str">
        <f>""</f>
        <v/>
      </c>
      <c r="AA711">
        <v>0</v>
      </c>
      <c r="AB711" t="str">
        <f>""</f>
        <v/>
      </c>
      <c r="AC711">
        <v>0</v>
      </c>
      <c r="AD711" t="str">
        <f>""</f>
        <v/>
      </c>
      <c r="AE711">
        <v>0</v>
      </c>
      <c r="AF711" t="str">
        <f>""</f>
        <v/>
      </c>
      <c r="AG711">
        <v>0</v>
      </c>
      <c r="AH711" t="str">
        <f>""</f>
        <v/>
      </c>
      <c r="AI711">
        <v>0</v>
      </c>
      <c r="AJ711" t="str">
        <f>""</f>
        <v/>
      </c>
      <c r="AK711">
        <v>0</v>
      </c>
      <c r="AL711" t="str">
        <f>""</f>
        <v/>
      </c>
      <c r="AM711">
        <v>0</v>
      </c>
      <c r="AN711" t="str">
        <f>""</f>
        <v/>
      </c>
      <c r="AO711">
        <v>0</v>
      </c>
      <c r="AP711" t="str">
        <f>""</f>
        <v/>
      </c>
      <c r="AQ711">
        <v>0</v>
      </c>
      <c r="AR711" t="str">
        <f>""</f>
        <v/>
      </c>
      <c r="AS711" t="s">
        <v>56</v>
      </c>
      <c r="AT711" t="s">
        <v>57</v>
      </c>
      <c r="AU711">
        <v>0</v>
      </c>
      <c r="AV711" t="str">
        <f>""</f>
        <v/>
      </c>
      <c r="AW711">
        <v>2016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</row>
    <row r="712" spans="1:55" x14ac:dyDescent="0.2">
      <c r="A712">
        <v>1846800750</v>
      </c>
      <c r="B712" t="s">
        <v>729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 s="4">
        <f>COUNTIF(גיליון2!A:A,'2016'!A712)</f>
        <v>1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460</v>
      </c>
      <c r="X712" t="s">
        <v>215</v>
      </c>
      <c r="Y712">
        <v>0</v>
      </c>
      <c r="Z712" t="str">
        <f>""</f>
        <v/>
      </c>
      <c r="AA712">
        <v>0</v>
      </c>
      <c r="AB712" t="str">
        <f>""</f>
        <v/>
      </c>
      <c r="AC712">
        <v>0</v>
      </c>
      <c r="AD712" t="str">
        <f>""</f>
        <v/>
      </c>
      <c r="AE712">
        <v>0</v>
      </c>
      <c r="AF712" t="str">
        <f>""</f>
        <v/>
      </c>
      <c r="AG712">
        <v>0</v>
      </c>
      <c r="AH712" t="str">
        <f>""</f>
        <v/>
      </c>
      <c r="AI712">
        <v>0</v>
      </c>
      <c r="AJ712" t="str">
        <f>""</f>
        <v/>
      </c>
      <c r="AK712">
        <v>0</v>
      </c>
      <c r="AL712" t="str">
        <f>""</f>
        <v/>
      </c>
      <c r="AM712">
        <v>0</v>
      </c>
      <c r="AN712" t="str">
        <f>""</f>
        <v/>
      </c>
      <c r="AO712">
        <v>0</v>
      </c>
      <c r="AP712" t="str">
        <f>""</f>
        <v/>
      </c>
      <c r="AQ712">
        <v>0</v>
      </c>
      <c r="AR712" t="str">
        <f>""</f>
        <v/>
      </c>
      <c r="AS712" t="s">
        <v>56</v>
      </c>
      <c r="AT712" t="s">
        <v>57</v>
      </c>
      <c r="AU712">
        <v>0</v>
      </c>
      <c r="AV712" t="str">
        <f>""</f>
        <v/>
      </c>
      <c r="AW712">
        <v>2016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</row>
    <row r="713" spans="1:55" x14ac:dyDescent="0.2">
      <c r="A713">
        <v>1846800780</v>
      </c>
      <c r="B713" t="s">
        <v>730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 s="4">
        <f>COUNTIF(גיליון2!A:A,'2016'!A713)</f>
        <v>1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460</v>
      </c>
      <c r="X713" t="s">
        <v>215</v>
      </c>
      <c r="Y713">
        <v>0</v>
      </c>
      <c r="Z713" t="str">
        <f>""</f>
        <v/>
      </c>
      <c r="AA713">
        <v>0</v>
      </c>
      <c r="AB713" t="str">
        <f>""</f>
        <v/>
      </c>
      <c r="AC713">
        <v>0</v>
      </c>
      <c r="AD713" t="str">
        <f>""</f>
        <v/>
      </c>
      <c r="AE713">
        <v>0</v>
      </c>
      <c r="AF713" t="str">
        <f>""</f>
        <v/>
      </c>
      <c r="AG713">
        <v>0</v>
      </c>
      <c r="AH713" t="str">
        <f>""</f>
        <v/>
      </c>
      <c r="AI713">
        <v>0</v>
      </c>
      <c r="AJ713" t="str">
        <f>""</f>
        <v/>
      </c>
      <c r="AK713">
        <v>0</v>
      </c>
      <c r="AL713" t="str">
        <f>""</f>
        <v/>
      </c>
      <c r="AM713">
        <v>0</v>
      </c>
      <c r="AN713" t="str">
        <f>""</f>
        <v/>
      </c>
      <c r="AO713">
        <v>0</v>
      </c>
      <c r="AP713" t="str">
        <f>""</f>
        <v/>
      </c>
      <c r="AQ713">
        <v>0</v>
      </c>
      <c r="AR713" t="str">
        <f>""</f>
        <v/>
      </c>
      <c r="AS713" t="s">
        <v>56</v>
      </c>
      <c r="AT713" t="s">
        <v>57</v>
      </c>
      <c r="AU713">
        <v>0</v>
      </c>
      <c r="AV713" t="str">
        <f>""</f>
        <v/>
      </c>
      <c r="AW713">
        <v>2016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</row>
    <row r="714" spans="1:55" x14ac:dyDescent="0.2">
      <c r="A714">
        <v>1846800840</v>
      </c>
      <c r="B714" t="s">
        <v>731</v>
      </c>
      <c r="C714" s="2">
        <v>22158</v>
      </c>
      <c r="D714">
        <v>0</v>
      </c>
      <c r="E714">
        <v>0</v>
      </c>
      <c r="F714">
        <v>0</v>
      </c>
      <c r="G714" s="1">
        <v>22158</v>
      </c>
      <c r="H714">
        <v>0</v>
      </c>
      <c r="I714" s="2">
        <v>133000</v>
      </c>
      <c r="J714" s="4">
        <f>COUNTIF(גיליון2!A:A,'2016'!A714)</f>
        <v>1</v>
      </c>
      <c r="K714">
        <v>0</v>
      </c>
      <c r="L714">
        <v>0</v>
      </c>
      <c r="M714">
        <v>0</v>
      </c>
      <c r="N714" s="1">
        <v>133000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460</v>
      </c>
      <c r="X714" t="s">
        <v>215</v>
      </c>
      <c r="Y714">
        <v>0</v>
      </c>
      <c r="Z714" t="str">
        <f>""</f>
        <v/>
      </c>
      <c r="AA714">
        <v>0</v>
      </c>
      <c r="AB714" t="str">
        <f>""</f>
        <v/>
      </c>
      <c r="AC714">
        <v>0</v>
      </c>
      <c r="AD714" t="str">
        <f>""</f>
        <v/>
      </c>
      <c r="AE714">
        <v>0</v>
      </c>
      <c r="AF714" t="str">
        <f>""</f>
        <v/>
      </c>
      <c r="AG714">
        <v>0</v>
      </c>
      <c r="AH714" t="str">
        <f>""</f>
        <v/>
      </c>
      <c r="AI714">
        <v>0</v>
      </c>
      <c r="AJ714" t="str">
        <f>""</f>
        <v/>
      </c>
      <c r="AK714">
        <v>0</v>
      </c>
      <c r="AL714" t="str">
        <f>""</f>
        <v/>
      </c>
      <c r="AM714">
        <v>0</v>
      </c>
      <c r="AN714" t="str">
        <f>""</f>
        <v/>
      </c>
      <c r="AO714">
        <v>0</v>
      </c>
      <c r="AP714" t="str">
        <f>""</f>
        <v/>
      </c>
      <c r="AQ714">
        <v>0</v>
      </c>
      <c r="AR714" t="str">
        <f>""</f>
        <v/>
      </c>
      <c r="AS714" t="s">
        <v>56</v>
      </c>
      <c r="AT714" t="s">
        <v>57</v>
      </c>
      <c r="AU714">
        <v>0</v>
      </c>
      <c r="AV714" t="str">
        <f>""</f>
        <v/>
      </c>
      <c r="AW714">
        <v>2016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</row>
    <row r="715" spans="1:55" x14ac:dyDescent="0.2">
      <c r="A715">
        <v>1847100780</v>
      </c>
      <c r="B715" t="s">
        <v>732</v>
      </c>
      <c r="C715" s="2">
        <v>19492</v>
      </c>
      <c r="D715">
        <v>0</v>
      </c>
      <c r="E715" s="1">
        <v>25690.799999999999</v>
      </c>
      <c r="F715" s="1">
        <v>25690.799999999999</v>
      </c>
      <c r="G715" s="1">
        <v>-6198.8</v>
      </c>
      <c r="H715">
        <v>131.80000000000001</v>
      </c>
      <c r="I715" s="2">
        <v>117000</v>
      </c>
      <c r="J715" s="4">
        <f>COUNTIF(גיליון2!A:A,'2016'!A715)</f>
        <v>1</v>
      </c>
      <c r="K715">
        <v>0</v>
      </c>
      <c r="L715" s="1">
        <v>25690.799999999999</v>
      </c>
      <c r="M715" s="1">
        <v>25690.799999999999</v>
      </c>
      <c r="N715" s="1">
        <v>91309.2</v>
      </c>
      <c r="O715">
        <v>21.95</v>
      </c>
      <c r="P715">
        <v>0</v>
      </c>
      <c r="Q715">
        <v>0</v>
      </c>
      <c r="R715">
        <v>0</v>
      </c>
      <c r="S715">
        <v>0</v>
      </c>
      <c r="T715" s="1">
        <v>-25690.799999999999</v>
      </c>
      <c r="U715">
        <v>0</v>
      </c>
      <c r="V715" s="1">
        <v>-25690.799999999999</v>
      </c>
      <c r="W715">
        <v>460</v>
      </c>
      <c r="X715" t="s">
        <v>215</v>
      </c>
      <c r="Y715">
        <v>0</v>
      </c>
      <c r="Z715" t="str">
        <f>""</f>
        <v/>
      </c>
      <c r="AA715">
        <v>0</v>
      </c>
      <c r="AB715" t="str">
        <f>""</f>
        <v/>
      </c>
      <c r="AC715">
        <v>0</v>
      </c>
      <c r="AD715" t="str">
        <f>""</f>
        <v/>
      </c>
      <c r="AE715">
        <v>0</v>
      </c>
      <c r="AF715" t="str">
        <f>""</f>
        <v/>
      </c>
      <c r="AG715">
        <v>0</v>
      </c>
      <c r="AH715" t="str">
        <f>""</f>
        <v/>
      </c>
      <c r="AI715">
        <v>0</v>
      </c>
      <c r="AJ715" t="str">
        <f>""</f>
        <v/>
      </c>
      <c r="AK715">
        <v>0</v>
      </c>
      <c r="AL715" t="str">
        <f>""</f>
        <v/>
      </c>
      <c r="AM715">
        <v>0</v>
      </c>
      <c r="AN715" t="str">
        <f>""</f>
        <v/>
      </c>
      <c r="AO715">
        <v>0</v>
      </c>
      <c r="AP715" t="str">
        <f>""</f>
        <v/>
      </c>
      <c r="AQ715">
        <v>0</v>
      </c>
      <c r="AR715" t="str">
        <f>""</f>
        <v/>
      </c>
      <c r="AS715" t="s">
        <v>56</v>
      </c>
      <c r="AT715" t="s">
        <v>57</v>
      </c>
      <c r="AU715">
        <v>0</v>
      </c>
      <c r="AV715" t="str">
        <f>""</f>
        <v/>
      </c>
      <c r="AW715">
        <v>2016</v>
      </c>
      <c r="AX715">
        <v>0</v>
      </c>
      <c r="AY715">
        <v>0</v>
      </c>
      <c r="AZ715">
        <v>25691</v>
      </c>
      <c r="BA715">
        <v>0</v>
      </c>
      <c r="BB715">
        <v>0</v>
      </c>
      <c r="BC715">
        <v>0</v>
      </c>
    </row>
    <row r="716" spans="1:55" x14ac:dyDescent="0.2">
      <c r="A716">
        <v>1847100840</v>
      </c>
      <c r="B716" t="s">
        <v>733</v>
      </c>
      <c r="C716" s="2">
        <v>46314</v>
      </c>
      <c r="D716">
        <v>0</v>
      </c>
      <c r="E716">
        <v>0</v>
      </c>
      <c r="F716">
        <v>0</v>
      </c>
      <c r="G716" s="1">
        <v>46314</v>
      </c>
      <c r="H716">
        <v>0</v>
      </c>
      <c r="I716" s="2">
        <v>278000</v>
      </c>
      <c r="J716" s="4">
        <f>COUNTIF(גיליון2!A:A,'2016'!A716)</f>
        <v>1</v>
      </c>
      <c r="K716">
        <v>0</v>
      </c>
      <c r="L716">
        <v>0</v>
      </c>
      <c r="M716">
        <v>0</v>
      </c>
      <c r="N716" s="1">
        <v>278000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460</v>
      </c>
      <c r="X716" t="s">
        <v>215</v>
      </c>
      <c r="Y716">
        <v>0</v>
      </c>
      <c r="Z716" t="str">
        <f>""</f>
        <v/>
      </c>
      <c r="AA716">
        <v>0</v>
      </c>
      <c r="AB716" t="str">
        <f>""</f>
        <v/>
      </c>
      <c r="AC716">
        <v>0</v>
      </c>
      <c r="AD716" t="str">
        <f>""</f>
        <v/>
      </c>
      <c r="AE716">
        <v>0</v>
      </c>
      <c r="AF716" t="str">
        <f>""</f>
        <v/>
      </c>
      <c r="AG716">
        <v>0</v>
      </c>
      <c r="AH716" t="str">
        <f>""</f>
        <v/>
      </c>
      <c r="AI716">
        <v>0</v>
      </c>
      <c r="AJ716" t="str">
        <f>""</f>
        <v/>
      </c>
      <c r="AK716">
        <v>0</v>
      </c>
      <c r="AL716" t="str">
        <f>""</f>
        <v/>
      </c>
      <c r="AM716">
        <v>0</v>
      </c>
      <c r="AN716" t="str">
        <f>""</f>
        <v/>
      </c>
      <c r="AO716">
        <v>0</v>
      </c>
      <c r="AP716" t="str">
        <f>""</f>
        <v/>
      </c>
      <c r="AQ716">
        <v>0</v>
      </c>
      <c r="AR716" t="str">
        <f>""</f>
        <v/>
      </c>
      <c r="AS716" t="s">
        <v>56</v>
      </c>
      <c r="AT716" t="s">
        <v>57</v>
      </c>
      <c r="AU716">
        <v>0</v>
      </c>
      <c r="AV716" t="str">
        <f>""</f>
        <v/>
      </c>
      <c r="AW716">
        <v>2016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</row>
    <row r="717" spans="1:55" x14ac:dyDescent="0.2">
      <c r="A717">
        <v>1847300110</v>
      </c>
      <c r="B717" t="s">
        <v>734</v>
      </c>
      <c r="C717" s="2">
        <v>83966</v>
      </c>
      <c r="D717" s="1">
        <v>27159.03</v>
      </c>
      <c r="E717">
        <v>0</v>
      </c>
      <c r="F717" s="1">
        <v>27159.03</v>
      </c>
      <c r="G717" s="1">
        <v>56806.97</v>
      </c>
      <c r="H717">
        <v>32.340000000000003</v>
      </c>
      <c r="I717" s="2">
        <v>504000</v>
      </c>
      <c r="J717" s="4">
        <f>COUNTIF(גיליון2!A:A,'2016'!A717)</f>
        <v>1</v>
      </c>
      <c r="K717" s="1">
        <v>27159.03</v>
      </c>
      <c r="L717">
        <v>0</v>
      </c>
      <c r="M717" s="1">
        <v>27159.03</v>
      </c>
      <c r="N717" s="1">
        <v>476840.97</v>
      </c>
      <c r="O717">
        <v>5.38</v>
      </c>
      <c r="P717">
        <v>0</v>
      </c>
      <c r="Q717">
        <v>0</v>
      </c>
      <c r="R717">
        <v>0</v>
      </c>
      <c r="S717">
        <v>0</v>
      </c>
      <c r="T717" s="1">
        <v>-27159.03</v>
      </c>
      <c r="U717">
        <v>0</v>
      </c>
      <c r="V717" s="1">
        <v>-27159.03</v>
      </c>
      <c r="W717">
        <v>460</v>
      </c>
      <c r="X717" t="s">
        <v>215</v>
      </c>
      <c r="Y717">
        <v>0</v>
      </c>
      <c r="Z717" t="str">
        <f>""</f>
        <v/>
      </c>
      <c r="AA717">
        <v>0</v>
      </c>
      <c r="AB717" t="str">
        <f>""</f>
        <v/>
      </c>
      <c r="AC717">
        <v>0</v>
      </c>
      <c r="AD717" t="str">
        <f>""</f>
        <v/>
      </c>
      <c r="AE717">
        <v>0</v>
      </c>
      <c r="AF717" t="str">
        <f>""</f>
        <v/>
      </c>
      <c r="AG717">
        <v>0</v>
      </c>
      <c r="AH717" t="str">
        <f>""</f>
        <v/>
      </c>
      <c r="AI717">
        <v>0</v>
      </c>
      <c r="AJ717" t="str">
        <f>""</f>
        <v/>
      </c>
      <c r="AK717">
        <v>0</v>
      </c>
      <c r="AL717" t="str">
        <f>""</f>
        <v/>
      </c>
      <c r="AM717">
        <v>0</v>
      </c>
      <c r="AN717" t="str">
        <f>""</f>
        <v/>
      </c>
      <c r="AO717">
        <v>0</v>
      </c>
      <c r="AP717" t="str">
        <f>""</f>
        <v/>
      </c>
      <c r="AQ717">
        <v>0</v>
      </c>
      <c r="AR717" t="str">
        <f>""</f>
        <v/>
      </c>
      <c r="AS717" t="s">
        <v>56</v>
      </c>
      <c r="AT717" t="s">
        <v>57</v>
      </c>
      <c r="AU717">
        <v>0</v>
      </c>
      <c r="AV717" t="str">
        <f>""</f>
        <v/>
      </c>
      <c r="AW717">
        <v>2016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</row>
    <row r="718" spans="1:55" x14ac:dyDescent="0.2">
      <c r="A718">
        <v>1847300540</v>
      </c>
      <c r="B718" t="s">
        <v>735</v>
      </c>
      <c r="C718">
        <v>166</v>
      </c>
      <c r="D718">
        <v>0</v>
      </c>
      <c r="E718">
        <v>0</v>
      </c>
      <c r="F718">
        <v>0</v>
      </c>
      <c r="G718">
        <v>166</v>
      </c>
      <c r="H718">
        <v>0</v>
      </c>
      <c r="I718" s="2">
        <v>1000</v>
      </c>
      <c r="J718" s="4">
        <f>COUNTIF(גיליון2!A:A,'2016'!A718)</f>
        <v>1</v>
      </c>
      <c r="K718">
        <v>0</v>
      </c>
      <c r="L718">
        <v>0</v>
      </c>
      <c r="M718">
        <v>0</v>
      </c>
      <c r="N718" s="1">
        <v>1000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 t="str">
        <f>""</f>
        <v/>
      </c>
      <c r="Y718">
        <v>0</v>
      </c>
      <c r="Z718" t="str">
        <f>""</f>
        <v/>
      </c>
      <c r="AA718">
        <v>0</v>
      </c>
      <c r="AB718" t="str">
        <f>""</f>
        <v/>
      </c>
      <c r="AC718">
        <v>0</v>
      </c>
      <c r="AD718" t="str">
        <f>""</f>
        <v/>
      </c>
      <c r="AE718">
        <v>0</v>
      </c>
      <c r="AF718" t="str">
        <f>""</f>
        <v/>
      </c>
      <c r="AG718">
        <v>0</v>
      </c>
      <c r="AH718" t="str">
        <f>""</f>
        <v/>
      </c>
      <c r="AI718">
        <v>0</v>
      </c>
      <c r="AJ718" t="str">
        <f>""</f>
        <v/>
      </c>
      <c r="AK718">
        <v>0</v>
      </c>
      <c r="AL718" t="str">
        <f>""</f>
        <v/>
      </c>
      <c r="AM718">
        <v>0</v>
      </c>
      <c r="AN718" t="str">
        <f>""</f>
        <v/>
      </c>
      <c r="AO718">
        <v>0</v>
      </c>
      <c r="AP718" t="str">
        <f>""</f>
        <v/>
      </c>
      <c r="AQ718">
        <v>0</v>
      </c>
      <c r="AR718" t="str">
        <f>""</f>
        <v/>
      </c>
      <c r="AS718" t="s">
        <v>56</v>
      </c>
      <c r="AT718" t="s">
        <v>57</v>
      </c>
      <c r="AU718">
        <v>0</v>
      </c>
      <c r="AV718" t="str">
        <f>""</f>
        <v/>
      </c>
      <c r="AW718">
        <v>2016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</row>
    <row r="719" spans="1:55" x14ac:dyDescent="0.2">
      <c r="A719">
        <v>1847300550</v>
      </c>
      <c r="B719" t="s">
        <v>736</v>
      </c>
      <c r="C719" s="2">
        <v>12162</v>
      </c>
      <c r="D719">
        <v>0</v>
      </c>
      <c r="E719" s="1">
        <v>9972</v>
      </c>
      <c r="F719" s="1">
        <v>9972</v>
      </c>
      <c r="G719" s="1">
        <v>2190</v>
      </c>
      <c r="H719">
        <v>81.99</v>
      </c>
      <c r="I719" s="2">
        <v>73000</v>
      </c>
      <c r="J719" s="4">
        <f>COUNTIF(גיליון2!A:A,'2016'!A719)</f>
        <v>1</v>
      </c>
      <c r="K719">
        <v>0</v>
      </c>
      <c r="L719" s="1">
        <v>9972</v>
      </c>
      <c r="M719" s="1">
        <v>9972</v>
      </c>
      <c r="N719" s="1">
        <v>63028</v>
      </c>
      <c r="O719">
        <v>13.66</v>
      </c>
      <c r="P719">
        <v>0</v>
      </c>
      <c r="Q719">
        <v>0</v>
      </c>
      <c r="R719">
        <v>0</v>
      </c>
      <c r="S719">
        <v>0</v>
      </c>
      <c r="T719" s="1">
        <v>-9972</v>
      </c>
      <c r="U719">
        <v>0</v>
      </c>
      <c r="V719" s="1">
        <v>-9972</v>
      </c>
      <c r="W719">
        <v>0</v>
      </c>
      <c r="X719" t="str">
        <f>""</f>
        <v/>
      </c>
      <c r="Y719">
        <v>0</v>
      </c>
      <c r="Z719" t="str">
        <f>""</f>
        <v/>
      </c>
      <c r="AA719">
        <v>0</v>
      </c>
      <c r="AB719" t="str">
        <f>""</f>
        <v/>
      </c>
      <c r="AC719">
        <v>0</v>
      </c>
      <c r="AD719" t="str">
        <f>""</f>
        <v/>
      </c>
      <c r="AE719">
        <v>0</v>
      </c>
      <c r="AF719" t="str">
        <f>""</f>
        <v/>
      </c>
      <c r="AG719">
        <v>0</v>
      </c>
      <c r="AH719" t="str">
        <f>""</f>
        <v/>
      </c>
      <c r="AI719">
        <v>0</v>
      </c>
      <c r="AJ719" t="str">
        <f>""</f>
        <v/>
      </c>
      <c r="AK719">
        <v>0</v>
      </c>
      <c r="AL719" t="str">
        <f>""</f>
        <v/>
      </c>
      <c r="AM719">
        <v>0</v>
      </c>
      <c r="AN719" t="str">
        <f>""</f>
        <v/>
      </c>
      <c r="AO719">
        <v>0</v>
      </c>
      <c r="AP719" t="str">
        <f>""</f>
        <v/>
      </c>
      <c r="AQ719">
        <v>0</v>
      </c>
      <c r="AR719" t="str">
        <f>""</f>
        <v/>
      </c>
      <c r="AS719" t="s">
        <v>56</v>
      </c>
      <c r="AT719" t="s">
        <v>57</v>
      </c>
      <c r="AU719">
        <v>0</v>
      </c>
      <c r="AV719" t="str">
        <f>""</f>
        <v/>
      </c>
      <c r="AW719">
        <v>2016</v>
      </c>
      <c r="AX719">
        <v>0</v>
      </c>
      <c r="AY719">
        <v>0</v>
      </c>
      <c r="AZ719">
        <v>9972</v>
      </c>
      <c r="BA719">
        <v>0</v>
      </c>
      <c r="BB719">
        <v>0</v>
      </c>
      <c r="BC719">
        <v>0</v>
      </c>
    </row>
    <row r="720" spans="1:55" x14ac:dyDescent="0.2">
      <c r="A720">
        <v>1847300740</v>
      </c>
      <c r="B720" t="s">
        <v>737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 s="4">
        <f>COUNTIF(גיליון2!A:A,'2016'!A720)</f>
        <v>1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460</v>
      </c>
      <c r="X720" t="s">
        <v>215</v>
      </c>
      <c r="Y720">
        <v>0</v>
      </c>
      <c r="Z720" t="str">
        <f>""</f>
        <v/>
      </c>
      <c r="AA720">
        <v>0</v>
      </c>
      <c r="AB720" t="str">
        <f>""</f>
        <v/>
      </c>
      <c r="AC720">
        <v>0</v>
      </c>
      <c r="AD720" t="str">
        <f>""</f>
        <v/>
      </c>
      <c r="AE720">
        <v>0</v>
      </c>
      <c r="AF720" t="str">
        <f>""</f>
        <v/>
      </c>
      <c r="AG720">
        <v>0</v>
      </c>
      <c r="AH720" t="str">
        <f>""</f>
        <v/>
      </c>
      <c r="AI720">
        <v>0</v>
      </c>
      <c r="AJ720" t="str">
        <f>""</f>
        <v/>
      </c>
      <c r="AK720">
        <v>0</v>
      </c>
      <c r="AL720" t="str">
        <f>""</f>
        <v/>
      </c>
      <c r="AM720">
        <v>0</v>
      </c>
      <c r="AN720" t="str">
        <f>""</f>
        <v/>
      </c>
      <c r="AO720">
        <v>0</v>
      </c>
      <c r="AP720" t="str">
        <f>""</f>
        <v/>
      </c>
      <c r="AQ720">
        <v>0</v>
      </c>
      <c r="AR720" t="str">
        <f>""</f>
        <v/>
      </c>
      <c r="AS720" t="s">
        <v>56</v>
      </c>
      <c r="AT720" t="s">
        <v>57</v>
      </c>
      <c r="AU720">
        <v>0</v>
      </c>
      <c r="AV720" t="str">
        <f>""</f>
        <v/>
      </c>
      <c r="AW720">
        <v>2016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</row>
    <row r="721" spans="1:55" x14ac:dyDescent="0.2">
      <c r="A721">
        <v>1847300750</v>
      </c>
      <c r="B721" t="s">
        <v>313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 s="4">
        <f>COUNTIF(גיליון2!A:A,'2016'!A721)</f>
        <v>1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 t="str">
        <f>""</f>
        <v/>
      </c>
      <c r="Y721">
        <v>0</v>
      </c>
      <c r="Z721" t="str">
        <f>""</f>
        <v/>
      </c>
      <c r="AA721">
        <v>0</v>
      </c>
      <c r="AB721" t="str">
        <f>""</f>
        <v/>
      </c>
      <c r="AC721">
        <v>0</v>
      </c>
      <c r="AD721" t="str">
        <f>""</f>
        <v/>
      </c>
      <c r="AE721">
        <v>0</v>
      </c>
      <c r="AF721" t="str">
        <f>""</f>
        <v/>
      </c>
      <c r="AG721">
        <v>0</v>
      </c>
      <c r="AH721" t="str">
        <f>""</f>
        <v/>
      </c>
      <c r="AI721">
        <v>0</v>
      </c>
      <c r="AJ721" t="str">
        <f>""</f>
        <v/>
      </c>
      <c r="AK721">
        <v>0</v>
      </c>
      <c r="AL721" t="str">
        <f>""</f>
        <v/>
      </c>
      <c r="AM721">
        <v>0</v>
      </c>
      <c r="AN721" t="str">
        <f>""</f>
        <v/>
      </c>
      <c r="AO721">
        <v>0</v>
      </c>
      <c r="AP721" t="str">
        <f>""</f>
        <v/>
      </c>
      <c r="AQ721">
        <v>0</v>
      </c>
      <c r="AR721" t="str">
        <f>""</f>
        <v/>
      </c>
      <c r="AS721" t="s">
        <v>56</v>
      </c>
      <c r="AT721" t="s">
        <v>57</v>
      </c>
      <c r="AU721">
        <v>0</v>
      </c>
      <c r="AV721" t="str">
        <f>""</f>
        <v/>
      </c>
      <c r="AW721">
        <v>2016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</row>
    <row r="722" spans="1:55" x14ac:dyDescent="0.2">
      <c r="A722">
        <v>1847300780</v>
      </c>
      <c r="B722" t="s">
        <v>252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 s="4">
        <f>COUNTIF(גיליון2!A:A,'2016'!A722)</f>
        <v>1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460</v>
      </c>
      <c r="X722" t="s">
        <v>215</v>
      </c>
      <c r="Y722">
        <v>0</v>
      </c>
      <c r="Z722" t="str">
        <f>""</f>
        <v/>
      </c>
      <c r="AA722">
        <v>0</v>
      </c>
      <c r="AB722" t="str">
        <f>""</f>
        <v/>
      </c>
      <c r="AC722">
        <v>0</v>
      </c>
      <c r="AD722" t="str">
        <f>""</f>
        <v/>
      </c>
      <c r="AE722">
        <v>0</v>
      </c>
      <c r="AF722" t="str">
        <f>""</f>
        <v/>
      </c>
      <c r="AG722">
        <v>0</v>
      </c>
      <c r="AH722" t="str">
        <f>""</f>
        <v/>
      </c>
      <c r="AI722">
        <v>0</v>
      </c>
      <c r="AJ722" t="str">
        <f>""</f>
        <v/>
      </c>
      <c r="AK722">
        <v>0</v>
      </c>
      <c r="AL722" t="str">
        <f>""</f>
        <v/>
      </c>
      <c r="AM722">
        <v>0</v>
      </c>
      <c r="AN722" t="str">
        <f>""</f>
        <v/>
      </c>
      <c r="AO722">
        <v>0</v>
      </c>
      <c r="AP722" t="str">
        <f>""</f>
        <v/>
      </c>
      <c r="AQ722">
        <v>0</v>
      </c>
      <c r="AR722" t="str">
        <f>""</f>
        <v/>
      </c>
      <c r="AS722" t="s">
        <v>56</v>
      </c>
      <c r="AT722" t="s">
        <v>57</v>
      </c>
      <c r="AU722">
        <v>0</v>
      </c>
      <c r="AV722" t="str">
        <f>""</f>
        <v/>
      </c>
      <c r="AW722">
        <v>2016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</row>
    <row r="723" spans="1:55" x14ac:dyDescent="0.2">
      <c r="A723">
        <v>1847300840</v>
      </c>
      <c r="B723" t="s">
        <v>738</v>
      </c>
      <c r="C723" s="2">
        <v>3332</v>
      </c>
      <c r="D723">
        <v>0</v>
      </c>
      <c r="E723">
        <v>0</v>
      </c>
      <c r="F723">
        <v>0</v>
      </c>
      <c r="G723" s="1">
        <v>3332</v>
      </c>
      <c r="H723">
        <v>0</v>
      </c>
      <c r="I723" s="2">
        <v>20000</v>
      </c>
      <c r="J723" s="4">
        <f>COUNTIF(גיליון2!A:A,'2016'!A723)</f>
        <v>1</v>
      </c>
      <c r="K723">
        <v>0</v>
      </c>
      <c r="L723">
        <v>0</v>
      </c>
      <c r="M723">
        <v>0</v>
      </c>
      <c r="N723" s="1">
        <v>20000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 t="str">
        <f>""</f>
        <v/>
      </c>
      <c r="Y723">
        <v>0</v>
      </c>
      <c r="Z723" t="str">
        <f>""</f>
        <v/>
      </c>
      <c r="AA723">
        <v>0</v>
      </c>
      <c r="AB723" t="str">
        <f>""</f>
        <v/>
      </c>
      <c r="AC723">
        <v>0</v>
      </c>
      <c r="AD723" t="str">
        <f>""</f>
        <v/>
      </c>
      <c r="AE723">
        <v>0</v>
      </c>
      <c r="AF723" t="str">
        <f>""</f>
        <v/>
      </c>
      <c r="AG723">
        <v>0</v>
      </c>
      <c r="AH723" t="str">
        <f>""</f>
        <v/>
      </c>
      <c r="AI723">
        <v>0</v>
      </c>
      <c r="AJ723" t="str">
        <f>""</f>
        <v/>
      </c>
      <c r="AK723">
        <v>0</v>
      </c>
      <c r="AL723" t="str">
        <f>""</f>
        <v/>
      </c>
      <c r="AM723">
        <v>0</v>
      </c>
      <c r="AN723" t="str">
        <f>""</f>
        <v/>
      </c>
      <c r="AO723">
        <v>0</v>
      </c>
      <c r="AP723" t="str">
        <f>""</f>
        <v/>
      </c>
      <c r="AQ723">
        <v>0</v>
      </c>
      <c r="AR723" t="str">
        <f>""</f>
        <v/>
      </c>
      <c r="AS723" t="s">
        <v>56</v>
      </c>
      <c r="AT723" t="s">
        <v>57</v>
      </c>
      <c r="AU723">
        <v>0</v>
      </c>
      <c r="AV723" t="str">
        <f>""</f>
        <v/>
      </c>
      <c r="AW723">
        <v>2016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</row>
    <row r="724" spans="1:55" x14ac:dyDescent="0.2">
      <c r="A724">
        <v>1847301110</v>
      </c>
      <c r="B724" t="s">
        <v>739</v>
      </c>
      <c r="C724" s="2">
        <v>29322</v>
      </c>
      <c r="D724" s="1">
        <v>13253.56</v>
      </c>
      <c r="E724">
        <v>0</v>
      </c>
      <c r="F724" s="1">
        <v>13253.56</v>
      </c>
      <c r="G724" s="1">
        <v>16068.44</v>
      </c>
      <c r="H724">
        <v>45.2</v>
      </c>
      <c r="I724" s="2">
        <v>176000</v>
      </c>
      <c r="J724" s="4">
        <f>COUNTIF(גיליון2!A:A,'2016'!A724)</f>
        <v>1</v>
      </c>
      <c r="K724" s="1">
        <v>13253.56</v>
      </c>
      <c r="L724">
        <v>0</v>
      </c>
      <c r="M724" s="1">
        <v>13253.56</v>
      </c>
      <c r="N724" s="1">
        <v>162746.44</v>
      </c>
      <c r="O724">
        <v>7.53</v>
      </c>
      <c r="P724">
        <v>0</v>
      </c>
      <c r="Q724">
        <v>0</v>
      </c>
      <c r="R724">
        <v>0</v>
      </c>
      <c r="S724">
        <v>0</v>
      </c>
      <c r="T724" s="1">
        <v>-13253.56</v>
      </c>
      <c r="U724">
        <v>0</v>
      </c>
      <c r="V724" s="1">
        <v>-13253.56</v>
      </c>
      <c r="W724">
        <v>0</v>
      </c>
      <c r="X724" t="str">
        <f>""</f>
        <v/>
      </c>
      <c r="Y724">
        <v>0</v>
      </c>
      <c r="Z724" t="str">
        <f>""</f>
        <v/>
      </c>
      <c r="AA724">
        <v>0</v>
      </c>
      <c r="AB724" t="str">
        <f>""</f>
        <v/>
      </c>
      <c r="AC724">
        <v>0</v>
      </c>
      <c r="AD724" t="str">
        <f>""</f>
        <v/>
      </c>
      <c r="AE724">
        <v>0</v>
      </c>
      <c r="AF724" t="str">
        <f>""</f>
        <v/>
      </c>
      <c r="AG724">
        <v>0</v>
      </c>
      <c r="AH724" t="str">
        <f>""</f>
        <v/>
      </c>
      <c r="AI724">
        <v>0</v>
      </c>
      <c r="AJ724" t="str">
        <f>""</f>
        <v/>
      </c>
      <c r="AK724">
        <v>0</v>
      </c>
      <c r="AL724" t="str">
        <f>""</f>
        <v/>
      </c>
      <c r="AM724">
        <v>0</v>
      </c>
      <c r="AN724" t="str">
        <f>""</f>
        <v/>
      </c>
      <c r="AO724">
        <v>0</v>
      </c>
      <c r="AP724" t="str">
        <f>""</f>
        <v/>
      </c>
      <c r="AQ724">
        <v>0</v>
      </c>
      <c r="AR724" t="str">
        <f>""</f>
        <v/>
      </c>
      <c r="AS724" t="s">
        <v>56</v>
      </c>
      <c r="AT724" t="s">
        <v>57</v>
      </c>
      <c r="AU724">
        <v>0</v>
      </c>
      <c r="AV724" t="str">
        <f>""</f>
        <v/>
      </c>
      <c r="AW724">
        <v>2016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</row>
    <row r="725" spans="1:55" x14ac:dyDescent="0.2">
      <c r="A725">
        <v>1847400110</v>
      </c>
      <c r="B725" t="s">
        <v>740</v>
      </c>
      <c r="C725" s="2">
        <v>191090</v>
      </c>
      <c r="D725" s="1">
        <v>102630.74</v>
      </c>
      <c r="E725">
        <v>0</v>
      </c>
      <c r="F725" s="1">
        <v>102630.74</v>
      </c>
      <c r="G725" s="1">
        <v>88459.26</v>
      </c>
      <c r="H725">
        <v>53.7</v>
      </c>
      <c r="I725" s="2">
        <v>1147000</v>
      </c>
      <c r="J725" s="4">
        <f>COUNTIF(גיליון2!A:A,'2016'!A725)</f>
        <v>1</v>
      </c>
      <c r="K725" s="1">
        <v>102630.74</v>
      </c>
      <c r="L725">
        <v>0</v>
      </c>
      <c r="M725" s="1">
        <v>102630.74</v>
      </c>
      <c r="N725" s="1">
        <v>1044369.26</v>
      </c>
      <c r="O725">
        <v>8.94</v>
      </c>
      <c r="P725">
        <v>0</v>
      </c>
      <c r="Q725">
        <v>0</v>
      </c>
      <c r="R725">
        <v>0</v>
      </c>
      <c r="S725">
        <v>0</v>
      </c>
      <c r="T725" s="1">
        <v>-102630.74</v>
      </c>
      <c r="U725">
        <v>0</v>
      </c>
      <c r="V725" s="1">
        <v>-102630.74</v>
      </c>
      <c r="W725">
        <v>460</v>
      </c>
      <c r="X725" t="s">
        <v>215</v>
      </c>
      <c r="Y725">
        <v>0</v>
      </c>
      <c r="Z725" t="str">
        <f>""</f>
        <v/>
      </c>
      <c r="AA725">
        <v>0</v>
      </c>
      <c r="AB725" t="str">
        <f>""</f>
        <v/>
      </c>
      <c r="AC725">
        <v>0</v>
      </c>
      <c r="AD725" t="str">
        <f>""</f>
        <v/>
      </c>
      <c r="AE725">
        <v>0</v>
      </c>
      <c r="AF725" t="str">
        <f>""</f>
        <v/>
      </c>
      <c r="AG725">
        <v>0</v>
      </c>
      <c r="AH725" t="str">
        <f>""</f>
        <v/>
      </c>
      <c r="AI725">
        <v>0</v>
      </c>
      <c r="AJ725" t="str">
        <f>""</f>
        <v/>
      </c>
      <c r="AK725">
        <v>0</v>
      </c>
      <c r="AL725" t="str">
        <f>""</f>
        <v/>
      </c>
      <c r="AM725">
        <v>0</v>
      </c>
      <c r="AN725" t="str">
        <f>""</f>
        <v/>
      </c>
      <c r="AO725">
        <v>0</v>
      </c>
      <c r="AP725" t="str">
        <f>""</f>
        <v/>
      </c>
      <c r="AQ725">
        <v>0</v>
      </c>
      <c r="AR725" t="str">
        <f>""</f>
        <v/>
      </c>
      <c r="AS725" t="s">
        <v>56</v>
      </c>
      <c r="AT725" t="s">
        <v>57</v>
      </c>
      <c r="AU725">
        <v>0</v>
      </c>
      <c r="AV725" t="str">
        <f>""</f>
        <v/>
      </c>
      <c r="AW725">
        <v>2016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</row>
    <row r="726" spans="1:55" x14ac:dyDescent="0.2">
      <c r="A726">
        <v>1847400410</v>
      </c>
      <c r="B726" t="s">
        <v>741</v>
      </c>
      <c r="C726" s="2">
        <v>22158</v>
      </c>
      <c r="D726">
        <v>0</v>
      </c>
      <c r="E726">
        <v>0</v>
      </c>
      <c r="F726">
        <v>0</v>
      </c>
      <c r="G726" s="1">
        <v>22158</v>
      </c>
      <c r="H726">
        <v>0</v>
      </c>
      <c r="I726" s="2">
        <v>133000</v>
      </c>
      <c r="J726" s="4">
        <f>COUNTIF(גיליון2!A:A,'2016'!A726)</f>
        <v>1</v>
      </c>
      <c r="K726">
        <v>0</v>
      </c>
      <c r="L726">
        <v>0</v>
      </c>
      <c r="M726">
        <v>0</v>
      </c>
      <c r="N726" s="1">
        <v>133000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460</v>
      </c>
      <c r="X726" t="s">
        <v>215</v>
      </c>
      <c r="Y726">
        <v>0</v>
      </c>
      <c r="Z726" t="str">
        <f>""</f>
        <v/>
      </c>
      <c r="AA726">
        <v>0</v>
      </c>
      <c r="AB726" t="str">
        <f>""</f>
        <v/>
      </c>
      <c r="AC726">
        <v>0</v>
      </c>
      <c r="AD726" t="str">
        <f>""</f>
        <v/>
      </c>
      <c r="AE726">
        <v>0</v>
      </c>
      <c r="AF726" t="str">
        <f>""</f>
        <v/>
      </c>
      <c r="AG726">
        <v>0</v>
      </c>
      <c r="AH726" t="str">
        <f>""</f>
        <v/>
      </c>
      <c r="AI726">
        <v>0</v>
      </c>
      <c r="AJ726" t="str">
        <f>""</f>
        <v/>
      </c>
      <c r="AK726">
        <v>0</v>
      </c>
      <c r="AL726" t="str">
        <f>""</f>
        <v/>
      </c>
      <c r="AM726">
        <v>0</v>
      </c>
      <c r="AN726" t="str">
        <f>""</f>
        <v/>
      </c>
      <c r="AO726">
        <v>0</v>
      </c>
      <c r="AP726" t="str">
        <f>""</f>
        <v/>
      </c>
      <c r="AQ726">
        <v>0</v>
      </c>
      <c r="AR726" t="str">
        <f>""</f>
        <v/>
      </c>
      <c r="AS726" t="s">
        <v>56</v>
      </c>
      <c r="AT726" t="s">
        <v>57</v>
      </c>
      <c r="AU726">
        <v>0</v>
      </c>
      <c r="AV726" t="str">
        <f>""</f>
        <v/>
      </c>
      <c r="AW726">
        <v>2016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</row>
    <row r="727" spans="1:55" x14ac:dyDescent="0.2">
      <c r="A727">
        <v>1847400431</v>
      </c>
      <c r="B727" t="s">
        <v>742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 s="4">
        <f>COUNTIF(גיליון2!A:A,'2016'!A727)</f>
        <v>1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460</v>
      </c>
      <c r="X727" t="s">
        <v>215</v>
      </c>
      <c r="Y727">
        <v>0</v>
      </c>
      <c r="Z727" t="str">
        <f>""</f>
        <v/>
      </c>
      <c r="AA727">
        <v>0</v>
      </c>
      <c r="AB727" t="str">
        <f>""</f>
        <v/>
      </c>
      <c r="AC727">
        <v>0</v>
      </c>
      <c r="AD727" t="str">
        <f>""</f>
        <v/>
      </c>
      <c r="AE727">
        <v>0</v>
      </c>
      <c r="AF727" t="str">
        <f>""</f>
        <v/>
      </c>
      <c r="AG727">
        <v>0</v>
      </c>
      <c r="AH727" t="str">
        <f>""</f>
        <v/>
      </c>
      <c r="AI727">
        <v>0</v>
      </c>
      <c r="AJ727" t="str">
        <f>""</f>
        <v/>
      </c>
      <c r="AK727">
        <v>0</v>
      </c>
      <c r="AL727" t="str">
        <f>""</f>
        <v/>
      </c>
      <c r="AM727">
        <v>0</v>
      </c>
      <c r="AN727" t="str">
        <f>""</f>
        <v/>
      </c>
      <c r="AO727">
        <v>0</v>
      </c>
      <c r="AP727" t="str">
        <f>""</f>
        <v/>
      </c>
      <c r="AQ727">
        <v>0</v>
      </c>
      <c r="AR727" t="str">
        <f>""</f>
        <v/>
      </c>
      <c r="AS727" t="s">
        <v>56</v>
      </c>
      <c r="AT727" t="s">
        <v>57</v>
      </c>
      <c r="AU727">
        <v>0</v>
      </c>
      <c r="AV727" t="str">
        <f>""</f>
        <v/>
      </c>
      <c r="AW727">
        <v>2016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</row>
    <row r="728" spans="1:55" x14ac:dyDescent="0.2">
      <c r="A728">
        <v>1847400540</v>
      </c>
      <c r="B728" t="s">
        <v>743</v>
      </c>
      <c r="C728">
        <v>166</v>
      </c>
      <c r="D728">
        <v>0</v>
      </c>
      <c r="E728">
        <v>0</v>
      </c>
      <c r="F728">
        <v>0</v>
      </c>
      <c r="G728">
        <v>166</v>
      </c>
      <c r="H728">
        <v>0</v>
      </c>
      <c r="I728" s="2">
        <v>1000</v>
      </c>
      <c r="J728" s="4">
        <f>COUNTIF(גיליון2!A:A,'2016'!A728)</f>
        <v>1</v>
      </c>
      <c r="K728">
        <v>0</v>
      </c>
      <c r="L728">
        <v>0</v>
      </c>
      <c r="M728">
        <v>0</v>
      </c>
      <c r="N728" s="1">
        <v>1000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460</v>
      </c>
      <c r="X728" t="s">
        <v>215</v>
      </c>
      <c r="Y728">
        <v>0</v>
      </c>
      <c r="Z728" t="str">
        <f>""</f>
        <v/>
      </c>
      <c r="AA728">
        <v>0</v>
      </c>
      <c r="AB728" t="str">
        <f>""</f>
        <v/>
      </c>
      <c r="AC728">
        <v>0</v>
      </c>
      <c r="AD728" t="str">
        <f>""</f>
        <v/>
      </c>
      <c r="AE728">
        <v>0</v>
      </c>
      <c r="AF728" t="str">
        <f>""</f>
        <v/>
      </c>
      <c r="AG728">
        <v>0</v>
      </c>
      <c r="AH728" t="str">
        <f>""</f>
        <v/>
      </c>
      <c r="AI728">
        <v>0</v>
      </c>
      <c r="AJ728" t="str">
        <f>""</f>
        <v/>
      </c>
      <c r="AK728">
        <v>0</v>
      </c>
      <c r="AL728" t="str">
        <f>""</f>
        <v/>
      </c>
      <c r="AM728">
        <v>0</v>
      </c>
      <c r="AN728" t="str">
        <f>""</f>
        <v/>
      </c>
      <c r="AO728">
        <v>0</v>
      </c>
      <c r="AP728" t="str">
        <f>""</f>
        <v/>
      </c>
      <c r="AQ728">
        <v>0</v>
      </c>
      <c r="AR728" t="str">
        <f>""</f>
        <v/>
      </c>
      <c r="AS728" t="s">
        <v>56</v>
      </c>
      <c r="AT728" t="s">
        <v>57</v>
      </c>
      <c r="AU728">
        <v>0</v>
      </c>
      <c r="AV728" t="str">
        <f>""</f>
        <v/>
      </c>
      <c r="AW728">
        <v>2016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</row>
    <row r="729" spans="1:55" x14ac:dyDescent="0.2">
      <c r="A729">
        <v>1847400560</v>
      </c>
      <c r="B729" t="s">
        <v>341</v>
      </c>
      <c r="C729">
        <v>334</v>
      </c>
      <c r="D729">
        <v>0</v>
      </c>
      <c r="E729">
        <v>0</v>
      </c>
      <c r="F729">
        <v>0</v>
      </c>
      <c r="G729">
        <v>334</v>
      </c>
      <c r="H729">
        <v>0</v>
      </c>
      <c r="I729" s="2">
        <v>2000</v>
      </c>
      <c r="J729" s="4">
        <f>COUNTIF(גיליון2!A:A,'2016'!A729)</f>
        <v>1</v>
      </c>
      <c r="K729">
        <v>0</v>
      </c>
      <c r="L729">
        <v>0</v>
      </c>
      <c r="M729">
        <v>0</v>
      </c>
      <c r="N729" s="1">
        <v>2000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460</v>
      </c>
      <c r="X729" t="s">
        <v>215</v>
      </c>
      <c r="Y729">
        <v>0</v>
      </c>
      <c r="Z729" t="str">
        <f>""</f>
        <v/>
      </c>
      <c r="AA729">
        <v>0</v>
      </c>
      <c r="AB729" t="str">
        <f>""</f>
        <v/>
      </c>
      <c r="AC729">
        <v>0</v>
      </c>
      <c r="AD729" t="str">
        <f>""</f>
        <v/>
      </c>
      <c r="AE729">
        <v>0</v>
      </c>
      <c r="AF729" t="str">
        <f>""</f>
        <v/>
      </c>
      <c r="AG729">
        <v>0</v>
      </c>
      <c r="AH729" t="str">
        <f>""</f>
        <v/>
      </c>
      <c r="AI729">
        <v>0</v>
      </c>
      <c r="AJ729" t="str">
        <f>""</f>
        <v/>
      </c>
      <c r="AK729">
        <v>0</v>
      </c>
      <c r="AL729" t="str">
        <f>""</f>
        <v/>
      </c>
      <c r="AM729">
        <v>0</v>
      </c>
      <c r="AN729" t="str">
        <f>""</f>
        <v/>
      </c>
      <c r="AO729">
        <v>0</v>
      </c>
      <c r="AP729" t="str">
        <f>""</f>
        <v/>
      </c>
      <c r="AQ729">
        <v>0</v>
      </c>
      <c r="AR729" t="str">
        <f>""</f>
        <v/>
      </c>
      <c r="AS729" t="s">
        <v>56</v>
      </c>
      <c r="AT729" t="s">
        <v>57</v>
      </c>
      <c r="AU729">
        <v>0</v>
      </c>
      <c r="AV729" t="str">
        <f>""</f>
        <v/>
      </c>
      <c r="AW729">
        <v>2016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</row>
    <row r="730" spans="1:55" x14ac:dyDescent="0.2">
      <c r="A730">
        <v>1847400720</v>
      </c>
      <c r="B730" t="s">
        <v>744</v>
      </c>
      <c r="C730" s="2">
        <v>19160</v>
      </c>
      <c r="D730">
        <v>0</v>
      </c>
      <c r="E730" s="1">
        <v>14289</v>
      </c>
      <c r="F730" s="1">
        <v>14289</v>
      </c>
      <c r="G730" s="1">
        <v>4871</v>
      </c>
      <c r="H730">
        <v>74.569999999999993</v>
      </c>
      <c r="I730" s="2">
        <v>115000</v>
      </c>
      <c r="J730" s="4">
        <f>COUNTIF(גיליון2!A:A,'2016'!A730)</f>
        <v>1</v>
      </c>
      <c r="K730">
        <v>0</v>
      </c>
      <c r="L730" s="1">
        <v>14289</v>
      </c>
      <c r="M730" s="1">
        <v>14289</v>
      </c>
      <c r="N730" s="1">
        <v>100711</v>
      </c>
      <c r="O730">
        <v>12.42</v>
      </c>
      <c r="P730">
        <v>0</v>
      </c>
      <c r="Q730">
        <v>0</v>
      </c>
      <c r="R730">
        <v>0</v>
      </c>
      <c r="S730">
        <v>0</v>
      </c>
      <c r="T730" s="1">
        <v>-14289</v>
      </c>
      <c r="U730">
        <v>0</v>
      </c>
      <c r="V730" s="1">
        <v>-14289</v>
      </c>
      <c r="W730">
        <v>460</v>
      </c>
      <c r="X730" t="s">
        <v>215</v>
      </c>
      <c r="Y730">
        <v>0</v>
      </c>
      <c r="Z730" t="str">
        <f>""</f>
        <v/>
      </c>
      <c r="AA730">
        <v>0</v>
      </c>
      <c r="AB730" t="str">
        <f>""</f>
        <v/>
      </c>
      <c r="AC730">
        <v>0</v>
      </c>
      <c r="AD730" t="str">
        <f>""</f>
        <v/>
      </c>
      <c r="AE730">
        <v>0</v>
      </c>
      <c r="AF730" t="str">
        <f>""</f>
        <v/>
      </c>
      <c r="AG730">
        <v>0</v>
      </c>
      <c r="AH730" t="str">
        <f>""</f>
        <v/>
      </c>
      <c r="AI730">
        <v>0</v>
      </c>
      <c r="AJ730" t="str">
        <f>""</f>
        <v/>
      </c>
      <c r="AK730">
        <v>0</v>
      </c>
      <c r="AL730" t="str">
        <f>""</f>
        <v/>
      </c>
      <c r="AM730">
        <v>0</v>
      </c>
      <c r="AN730" t="str">
        <f>""</f>
        <v/>
      </c>
      <c r="AO730">
        <v>0</v>
      </c>
      <c r="AP730" t="str">
        <f>""</f>
        <v/>
      </c>
      <c r="AQ730">
        <v>0</v>
      </c>
      <c r="AR730" t="str">
        <f>""</f>
        <v/>
      </c>
      <c r="AS730" t="s">
        <v>56</v>
      </c>
      <c r="AT730" t="s">
        <v>57</v>
      </c>
      <c r="AU730">
        <v>0</v>
      </c>
      <c r="AV730" t="str">
        <f>""</f>
        <v/>
      </c>
      <c r="AW730">
        <v>2016</v>
      </c>
      <c r="AX730">
        <v>0</v>
      </c>
      <c r="AY730">
        <v>0</v>
      </c>
      <c r="AZ730">
        <v>14289</v>
      </c>
      <c r="BA730">
        <v>0</v>
      </c>
      <c r="BB730">
        <v>0</v>
      </c>
      <c r="BC730">
        <v>0</v>
      </c>
    </row>
    <row r="731" spans="1:55" x14ac:dyDescent="0.2">
      <c r="A731">
        <v>1847400780</v>
      </c>
      <c r="B731" t="s">
        <v>745</v>
      </c>
      <c r="C731" s="2">
        <v>23990</v>
      </c>
      <c r="D731">
        <v>0</v>
      </c>
      <c r="E731" s="1">
        <v>1000</v>
      </c>
      <c r="F731" s="1">
        <v>1000</v>
      </c>
      <c r="G731" s="1">
        <v>22990</v>
      </c>
      <c r="H731">
        <v>4.16</v>
      </c>
      <c r="I731" s="2">
        <v>144000</v>
      </c>
      <c r="J731" s="4">
        <f>COUNTIF(גיליון2!A:A,'2016'!A731)</f>
        <v>1</v>
      </c>
      <c r="K731">
        <v>0</v>
      </c>
      <c r="L731" s="1">
        <v>1000</v>
      </c>
      <c r="M731" s="1">
        <v>1000</v>
      </c>
      <c r="N731" s="1">
        <v>143000</v>
      </c>
      <c r="O731">
        <v>0.69</v>
      </c>
      <c r="P731">
        <v>0</v>
      </c>
      <c r="Q731">
        <v>0</v>
      </c>
      <c r="R731">
        <v>0</v>
      </c>
      <c r="S731">
        <v>0</v>
      </c>
      <c r="T731" s="1">
        <v>-1000</v>
      </c>
      <c r="U731">
        <v>0</v>
      </c>
      <c r="V731" s="1">
        <v>-1000</v>
      </c>
      <c r="W731">
        <v>460</v>
      </c>
      <c r="X731" t="s">
        <v>215</v>
      </c>
      <c r="Y731">
        <v>0</v>
      </c>
      <c r="Z731" t="str">
        <f>""</f>
        <v/>
      </c>
      <c r="AA731">
        <v>0</v>
      </c>
      <c r="AB731" t="str">
        <f>""</f>
        <v/>
      </c>
      <c r="AC731">
        <v>0</v>
      </c>
      <c r="AD731" t="str">
        <f>""</f>
        <v/>
      </c>
      <c r="AE731">
        <v>0</v>
      </c>
      <c r="AF731" t="str">
        <f>""</f>
        <v/>
      </c>
      <c r="AG731">
        <v>0</v>
      </c>
      <c r="AH731" t="str">
        <f>""</f>
        <v/>
      </c>
      <c r="AI731">
        <v>0</v>
      </c>
      <c r="AJ731" t="str">
        <f>""</f>
        <v/>
      </c>
      <c r="AK731">
        <v>0</v>
      </c>
      <c r="AL731" t="str">
        <f>""</f>
        <v/>
      </c>
      <c r="AM731">
        <v>0</v>
      </c>
      <c r="AN731" t="str">
        <f>""</f>
        <v/>
      </c>
      <c r="AO731">
        <v>0</v>
      </c>
      <c r="AP731" t="str">
        <f>""</f>
        <v/>
      </c>
      <c r="AQ731">
        <v>0</v>
      </c>
      <c r="AR731" t="str">
        <f>""</f>
        <v/>
      </c>
      <c r="AS731" t="s">
        <v>56</v>
      </c>
      <c r="AT731" t="s">
        <v>57</v>
      </c>
      <c r="AU731">
        <v>0</v>
      </c>
      <c r="AV731" t="str">
        <f>""</f>
        <v/>
      </c>
      <c r="AW731">
        <v>2016</v>
      </c>
      <c r="AX731">
        <v>0</v>
      </c>
      <c r="AY731">
        <v>0</v>
      </c>
      <c r="AZ731">
        <v>1000</v>
      </c>
      <c r="BA731">
        <v>0</v>
      </c>
      <c r="BB731">
        <v>0</v>
      </c>
      <c r="BC731">
        <v>0</v>
      </c>
    </row>
    <row r="732" spans="1:55" x14ac:dyDescent="0.2">
      <c r="A732">
        <v>1848200780</v>
      </c>
      <c r="B732" t="s">
        <v>746</v>
      </c>
      <c r="C732" s="2">
        <v>1000</v>
      </c>
      <c r="D732">
        <v>0</v>
      </c>
      <c r="E732">
        <v>0</v>
      </c>
      <c r="F732">
        <v>0</v>
      </c>
      <c r="G732" s="1">
        <v>1000</v>
      </c>
      <c r="H732">
        <v>0</v>
      </c>
      <c r="I732" s="2">
        <v>6000</v>
      </c>
      <c r="J732" s="4">
        <f>COUNTIF(גיליון2!A:A,'2016'!A732)</f>
        <v>1</v>
      </c>
      <c r="K732">
        <v>0</v>
      </c>
      <c r="L732">
        <v>0</v>
      </c>
      <c r="M732">
        <v>0</v>
      </c>
      <c r="N732" s="1">
        <v>6000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460</v>
      </c>
      <c r="X732" t="s">
        <v>215</v>
      </c>
      <c r="Y732">
        <v>0</v>
      </c>
      <c r="Z732" t="str">
        <f>""</f>
        <v/>
      </c>
      <c r="AA732">
        <v>0</v>
      </c>
      <c r="AB732" t="str">
        <f>""</f>
        <v/>
      </c>
      <c r="AC732">
        <v>0</v>
      </c>
      <c r="AD732" t="str">
        <f>""</f>
        <v/>
      </c>
      <c r="AE732">
        <v>0</v>
      </c>
      <c r="AF732" t="str">
        <f>""</f>
        <v/>
      </c>
      <c r="AG732">
        <v>0</v>
      </c>
      <c r="AH732" t="str">
        <f>""</f>
        <v/>
      </c>
      <c r="AI732">
        <v>0</v>
      </c>
      <c r="AJ732" t="str">
        <f>""</f>
        <v/>
      </c>
      <c r="AK732">
        <v>0</v>
      </c>
      <c r="AL732" t="str">
        <f>""</f>
        <v/>
      </c>
      <c r="AM732">
        <v>0</v>
      </c>
      <c r="AN732" t="str">
        <f>""</f>
        <v/>
      </c>
      <c r="AO732">
        <v>0</v>
      </c>
      <c r="AP732" t="str">
        <f>""</f>
        <v/>
      </c>
      <c r="AQ732">
        <v>0</v>
      </c>
      <c r="AR732" t="str">
        <f>""</f>
        <v/>
      </c>
      <c r="AS732" t="s">
        <v>56</v>
      </c>
      <c r="AT732" t="s">
        <v>57</v>
      </c>
      <c r="AU732">
        <v>0</v>
      </c>
      <c r="AV732" t="str">
        <f>""</f>
        <v/>
      </c>
      <c r="AW732">
        <v>2016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</row>
    <row r="733" spans="1:55" x14ac:dyDescent="0.2">
      <c r="A733">
        <v>1848200820</v>
      </c>
      <c r="B733" t="s">
        <v>255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 s="4">
        <f>COUNTIF(גיליון2!A:A,'2016'!A733)</f>
        <v>1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460</v>
      </c>
      <c r="X733" t="s">
        <v>215</v>
      </c>
      <c r="Y733">
        <v>0</v>
      </c>
      <c r="Z733" t="str">
        <f>""</f>
        <v/>
      </c>
      <c r="AA733">
        <v>0</v>
      </c>
      <c r="AB733" t="str">
        <f>""</f>
        <v/>
      </c>
      <c r="AC733">
        <v>0</v>
      </c>
      <c r="AD733" t="str">
        <f>""</f>
        <v/>
      </c>
      <c r="AE733">
        <v>0</v>
      </c>
      <c r="AF733" t="str">
        <f>""</f>
        <v/>
      </c>
      <c r="AG733">
        <v>0</v>
      </c>
      <c r="AH733" t="str">
        <f>""</f>
        <v/>
      </c>
      <c r="AI733">
        <v>0</v>
      </c>
      <c r="AJ733" t="str">
        <f>""</f>
        <v/>
      </c>
      <c r="AK733">
        <v>0</v>
      </c>
      <c r="AL733" t="str">
        <f>""</f>
        <v/>
      </c>
      <c r="AM733">
        <v>0</v>
      </c>
      <c r="AN733" t="str">
        <f>""</f>
        <v/>
      </c>
      <c r="AO733">
        <v>0</v>
      </c>
      <c r="AP733" t="str">
        <f>""</f>
        <v/>
      </c>
      <c r="AQ733">
        <v>0</v>
      </c>
      <c r="AR733" t="str">
        <f>""</f>
        <v/>
      </c>
      <c r="AS733" t="s">
        <v>56</v>
      </c>
      <c r="AT733" t="s">
        <v>57</v>
      </c>
      <c r="AU733">
        <v>0</v>
      </c>
      <c r="AV733" t="str">
        <f>""</f>
        <v/>
      </c>
      <c r="AW733">
        <v>2016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</row>
    <row r="734" spans="1:55" x14ac:dyDescent="0.2">
      <c r="A734">
        <v>1848201750</v>
      </c>
      <c r="B734" t="s">
        <v>747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 s="4">
        <f>COUNTIF(גיליון2!A:A,'2016'!A734)</f>
        <v>1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 t="str">
        <f>""</f>
        <v/>
      </c>
      <c r="Y734">
        <v>0</v>
      </c>
      <c r="Z734" t="str">
        <f>""</f>
        <v/>
      </c>
      <c r="AA734">
        <v>0</v>
      </c>
      <c r="AB734" t="str">
        <f>""</f>
        <v/>
      </c>
      <c r="AC734">
        <v>0</v>
      </c>
      <c r="AD734" t="str">
        <f>""</f>
        <v/>
      </c>
      <c r="AE734">
        <v>0</v>
      </c>
      <c r="AF734" t="str">
        <f>""</f>
        <v/>
      </c>
      <c r="AG734">
        <v>0</v>
      </c>
      <c r="AH734" t="str">
        <f>""</f>
        <v/>
      </c>
      <c r="AI734">
        <v>0</v>
      </c>
      <c r="AJ734" t="str">
        <f>""</f>
        <v/>
      </c>
      <c r="AK734">
        <v>0</v>
      </c>
      <c r="AL734" t="str">
        <f>""</f>
        <v/>
      </c>
      <c r="AM734">
        <v>0</v>
      </c>
      <c r="AN734" t="str">
        <f>""</f>
        <v/>
      </c>
      <c r="AO734">
        <v>0</v>
      </c>
      <c r="AP734" t="str">
        <f>""</f>
        <v/>
      </c>
      <c r="AQ734">
        <v>0</v>
      </c>
      <c r="AR734" t="str">
        <f>""</f>
        <v/>
      </c>
      <c r="AS734" t="s">
        <v>56</v>
      </c>
      <c r="AT734" t="s">
        <v>57</v>
      </c>
      <c r="AU734">
        <v>0</v>
      </c>
      <c r="AV734" t="str">
        <f>""</f>
        <v/>
      </c>
      <c r="AW734">
        <v>2016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</row>
    <row r="735" spans="1:55" x14ac:dyDescent="0.2">
      <c r="A735">
        <v>1849100110</v>
      </c>
      <c r="B735" t="s">
        <v>748</v>
      </c>
      <c r="C735" s="2">
        <v>24656</v>
      </c>
      <c r="D735" s="1">
        <v>8250.25</v>
      </c>
      <c r="E735">
        <v>0</v>
      </c>
      <c r="F735" s="1">
        <v>8250.25</v>
      </c>
      <c r="G735" s="1">
        <v>16405.75</v>
      </c>
      <c r="H735">
        <v>33.46</v>
      </c>
      <c r="I735" s="2">
        <v>148000</v>
      </c>
      <c r="J735" s="4">
        <f>COUNTIF(גיליון2!A:A,'2016'!A735)</f>
        <v>1</v>
      </c>
      <c r="K735" s="1">
        <v>8250.25</v>
      </c>
      <c r="L735">
        <v>0</v>
      </c>
      <c r="M735" s="1">
        <v>8250.25</v>
      </c>
      <c r="N735" s="1">
        <v>139749.75</v>
      </c>
      <c r="O735">
        <v>5.57</v>
      </c>
      <c r="P735">
        <v>0</v>
      </c>
      <c r="Q735">
        <v>0</v>
      </c>
      <c r="R735">
        <v>0</v>
      </c>
      <c r="S735">
        <v>0</v>
      </c>
      <c r="T735" s="1">
        <v>-8250.25</v>
      </c>
      <c r="U735">
        <v>0</v>
      </c>
      <c r="V735" s="1">
        <v>-8250.25</v>
      </c>
      <c r="W735">
        <v>0</v>
      </c>
      <c r="X735" t="str">
        <f>""</f>
        <v/>
      </c>
      <c r="Y735">
        <v>0</v>
      </c>
      <c r="Z735" t="str">
        <f>""</f>
        <v/>
      </c>
      <c r="AA735">
        <v>0</v>
      </c>
      <c r="AB735" t="str">
        <f>""</f>
        <v/>
      </c>
      <c r="AC735">
        <v>0</v>
      </c>
      <c r="AD735" t="str">
        <f>""</f>
        <v/>
      </c>
      <c r="AE735">
        <v>0</v>
      </c>
      <c r="AF735" t="str">
        <f>""</f>
        <v/>
      </c>
      <c r="AG735">
        <v>0</v>
      </c>
      <c r="AH735" t="str">
        <f>""</f>
        <v/>
      </c>
      <c r="AI735">
        <v>0</v>
      </c>
      <c r="AJ735" t="str">
        <f>""</f>
        <v/>
      </c>
      <c r="AK735">
        <v>0</v>
      </c>
      <c r="AL735" t="str">
        <f>""</f>
        <v/>
      </c>
      <c r="AM735">
        <v>0</v>
      </c>
      <c r="AN735" t="str">
        <f>""</f>
        <v/>
      </c>
      <c r="AO735">
        <v>0</v>
      </c>
      <c r="AP735" t="str">
        <f>""</f>
        <v/>
      </c>
      <c r="AQ735">
        <v>0</v>
      </c>
      <c r="AR735" t="str">
        <f>""</f>
        <v/>
      </c>
      <c r="AS735" t="s">
        <v>56</v>
      </c>
      <c r="AT735" t="s">
        <v>57</v>
      </c>
      <c r="AU735">
        <v>0</v>
      </c>
      <c r="AV735" t="str">
        <f>""</f>
        <v/>
      </c>
      <c r="AW735">
        <v>2016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</row>
    <row r="736" spans="1:55" x14ac:dyDescent="0.2">
      <c r="A736">
        <v>1849100840</v>
      </c>
      <c r="B736" t="s">
        <v>256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 s="4">
        <f>COUNTIF(גיליון2!A:A,'2016'!A736)</f>
        <v>1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 t="str">
        <f>""</f>
        <v/>
      </c>
      <c r="Y736">
        <v>0</v>
      </c>
      <c r="Z736" t="str">
        <f>""</f>
        <v/>
      </c>
      <c r="AA736">
        <v>0</v>
      </c>
      <c r="AB736" t="str">
        <f>""</f>
        <v/>
      </c>
      <c r="AC736">
        <v>0</v>
      </c>
      <c r="AD736" t="str">
        <f>""</f>
        <v/>
      </c>
      <c r="AE736">
        <v>0</v>
      </c>
      <c r="AF736" t="str">
        <f>""</f>
        <v/>
      </c>
      <c r="AG736">
        <v>0</v>
      </c>
      <c r="AH736" t="str">
        <f>""</f>
        <v/>
      </c>
      <c r="AI736">
        <v>0</v>
      </c>
      <c r="AJ736" t="str">
        <f>""</f>
        <v/>
      </c>
      <c r="AK736">
        <v>0</v>
      </c>
      <c r="AL736" t="str">
        <f>""</f>
        <v/>
      </c>
      <c r="AM736">
        <v>0</v>
      </c>
      <c r="AN736" t="str">
        <f>""</f>
        <v/>
      </c>
      <c r="AO736">
        <v>0</v>
      </c>
      <c r="AP736" t="str">
        <f>""</f>
        <v/>
      </c>
      <c r="AQ736">
        <v>0</v>
      </c>
      <c r="AR736" t="str">
        <f>""</f>
        <v/>
      </c>
      <c r="AS736" t="s">
        <v>56</v>
      </c>
      <c r="AT736" t="s">
        <v>57</v>
      </c>
      <c r="AU736">
        <v>0</v>
      </c>
      <c r="AV736" t="str">
        <f>""</f>
        <v/>
      </c>
      <c r="AW736">
        <v>2016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</row>
    <row r="737" spans="1:55" x14ac:dyDescent="0.2">
      <c r="A737">
        <v>1853000431</v>
      </c>
      <c r="B737" t="s">
        <v>749</v>
      </c>
      <c r="C737" s="2">
        <v>19326</v>
      </c>
      <c r="D737" s="1">
        <v>4568.5600000000004</v>
      </c>
      <c r="E737">
        <v>0</v>
      </c>
      <c r="F737" s="1">
        <v>4568.5600000000004</v>
      </c>
      <c r="G737" s="1">
        <v>14757.44</v>
      </c>
      <c r="H737">
        <v>23.63</v>
      </c>
      <c r="I737" s="2">
        <v>116000</v>
      </c>
      <c r="J737" s="4">
        <f>COUNTIF(גיליון2!A:A,'2016'!A737)</f>
        <v>1</v>
      </c>
      <c r="K737" s="1">
        <v>4568.5600000000004</v>
      </c>
      <c r="L737">
        <v>0</v>
      </c>
      <c r="M737" s="1">
        <v>4568.5600000000004</v>
      </c>
      <c r="N737" s="1">
        <v>111431.44</v>
      </c>
      <c r="O737">
        <v>3.93</v>
      </c>
      <c r="P737">
        <v>0</v>
      </c>
      <c r="Q737">
        <v>0</v>
      </c>
      <c r="R737">
        <v>0</v>
      </c>
      <c r="S737">
        <v>0</v>
      </c>
      <c r="T737" s="1">
        <v>-4568.5600000000004</v>
      </c>
      <c r="U737">
        <v>0</v>
      </c>
      <c r="V737" s="1">
        <v>-4568.5600000000004</v>
      </c>
      <c r="W737">
        <v>470</v>
      </c>
      <c r="X737" t="s">
        <v>258</v>
      </c>
      <c r="Y737">
        <v>0</v>
      </c>
      <c r="Z737" t="str">
        <f>""</f>
        <v/>
      </c>
      <c r="AA737">
        <v>0</v>
      </c>
      <c r="AB737" t="str">
        <f>""</f>
        <v/>
      </c>
      <c r="AC737">
        <v>0</v>
      </c>
      <c r="AD737" t="str">
        <f>""</f>
        <v/>
      </c>
      <c r="AE737">
        <v>0</v>
      </c>
      <c r="AF737" t="str">
        <f>""</f>
        <v/>
      </c>
      <c r="AG737">
        <v>0</v>
      </c>
      <c r="AH737" t="str">
        <f>""</f>
        <v/>
      </c>
      <c r="AI737">
        <v>0</v>
      </c>
      <c r="AJ737" t="str">
        <f>""</f>
        <v/>
      </c>
      <c r="AK737">
        <v>0</v>
      </c>
      <c r="AL737" t="str">
        <f>""</f>
        <v/>
      </c>
      <c r="AM737">
        <v>0</v>
      </c>
      <c r="AN737" t="str">
        <f>""</f>
        <v/>
      </c>
      <c r="AO737">
        <v>0</v>
      </c>
      <c r="AP737" t="str">
        <f>""</f>
        <v/>
      </c>
      <c r="AQ737">
        <v>0</v>
      </c>
      <c r="AR737" t="str">
        <f>""</f>
        <v/>
      </c>
      <c r="AS737" t="s">
        <v>56</v>
      </c>
      <c r="AT737" t="s">
        <v>57</v>
      </c>
      <c r="AU737">
        <v>0</v>
      </c>
      <c r="AV737" t="str">
        <f>""</f>
        <v/>
      </c>
      <c r="AW737">
        <v>2016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</row>
    <row r="738" spans="1:55" x14ac:dyDescent="0.2">
      <c r="A738">
        <v>1853000432</v>
      </c>
      <c r="B738" t="s">
        <v>556</v>
      </c>
      <c r="C738" s="2">
        <v>8664</v>
      </c>
      <c r="D738">
        <v>0</v>
      </c>
      <c r="E738">
        <v>0</v>
      </c>
      <c r="F738">
        <v>0</v>
      </c>
      <c r="G738" s="1">
        <v>8664</v>
      </c>
      <c r="H738">
        <v>0</v>
      </c>
      <c r="I738" s="2">
        <v>52000</v>
      </c>
      <c r="J738" s="4">
        <f>COUNTIF(גיליון2!A:A,'2016'!A738)</f>
        <v>1</v>
      </c>
      <c r="K738">
        <v>0</v>
      </c>
      <c r="L738">
        <v>0</v>
      </c>
      <c r="M738">
        <v>0</v>
      </c>
      <c r="N738" s="1">
        <v>52000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470</v>
      </c>
      <c r="X738" t="s">
        <v>258</v>
      </c>
      <c r="Y738">
        <v>0</v>
      </c>
      <c r="Z738" t="str">
        <f>""</f>
        <v/>
      </c>
      <c r="AA738">
        <v>0</v>
      </c>
      <c r="AB738" t="str">
        <f>""</f>
        <v/>
      </c>
      <c r="AC738">
        <v>0</v>
      </c>
      <c r="AD738" t="str">
        <f>""</f>
        <v/>
      </c>
      <c r="AE738">
        <v>0</v>
      </c>
      <c r="AF738" t="str">
        <f>""</f>
        <v/>
      </c>
      <c r="AG738">
        <v>0</v>
      </c>
      <c r="AH738" t="str">
        <f>""</f>
        <v/>
      </c>
      <c r="AI738">
        <v>0</v>
      </c>
      <c r="AJ738" t="str">
        <f>""</f>
        <v/>
      </c>
      <c r="AK738">
        <v>0</v>
      </c>
      <c r="AL738" t="str">
        <f>""</f>
        <v/>
      </c>
      <c r="AM738">
        <v>0</v>
      </c>
      <c r="AN738" t="str">
        <f>""</f>
        <v/>
      </c>
      <c r="AO738">
        <v>0</v>
      </c>
      <c r="AP738" t="str">
        <f>""</f>
        <v/>
      </c>
      <c r="AQ738">
        <v>0</v>
      </c>
      <c r="AR738" t="str">
        <f>""</f>
        <v/>
      </c>
      <c r="AS738" t="s">
        <v>56</v>
      </c>
      <c r="AT738" t="s">
        <v>57</v>
      </c>
      <c r="AU738">
        <v>0</v>
      </c>
      <c r="AV738" t="str">
        <f>""</f>
        <v/>
      </c>
      <c r="AW738">
        <v>2016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</row>
    <row r="739" spans="1:55" x14ac:dyDescent="0.2">
      <c r="A739">
        <v>1871000110</v>
      </c>
      <c r="B739" t="s">
        <v>750</v>
      </c>
      <c r="C739" s="2">
        <v>108624</v>
      </c>
      <c r="D739" s="1">
        <v>54239.92</v>
      </c>
      <c r="E739">
        <v>0</v>
      </c>
      <c r="F739" s="1">
        <v>54239.92</v>
      </c>
      <c r="G739" s="1">
        <v>54384.08</v>
      </c>
      <c r="H739">
        <v>49.93</v>
      </c>
      <c r="I739" s="2">
        <v>652000</v>
      </c>
      <c r="J739" s="4">
        <f>COUNTIF(גיליון2!A:A,'2016'!A739)</f>
        <v>1</v>
      </c>
      <c r="K739" s="1">
        <v>54239.92</v>
      </c>
      <c r="L739">
        <v>0</v>
      </c>
      <c r="M739" s="1">
        <v>54239.92</v>
      </c>
      <c r="N739" s="1">
        <v>597760.07999999996</v>
      </c>
      <c r="O739">
        <v>8.31</v>
      </c>
      <c r="P739">
        <v>0</v>
      </c>
      <c r="Q739">
        <v>0</v>
      </c>
      <c r="R739">
        <v>0</v>
      </c>
      <c r="S739">
        <v>0</v>
      </c>
      <c r="T739" s="1">
        <v>-54239.92</v>
      </c>
      <c r="U739">
        <v>0</v>
      </c>
      <c r="V739" s="1">
        <v>-54239.92</v>
      </c>
      <c r="W739">
        <v>480</v>
      </c>
      <c r="X739" t="s">
        <v>260</v>
      </c>
      <c r="Y739">
        <v>0</v>
      </c>
      <c r="Z739" t="str">
        <f>""</f>
        <v/>
      </c>
      <c r="AA739">
        <v>0</v>
      </c>
      <c r="AB739" t="str">
        <f>""</f>
        <v/>
      </c>
      <c r="AC739">
        <v>0</v>
      </c>
      <c r="AD739" t="str">
        <f>""</f>
        <v/>
      </c>
      <c r="AE739">
        <v>0</v>
      </c>
      <c r="AF739" t="str">
        <f>""</f>
        <v/>
      </c>
      <c r="AG739">
        <v>0</v>
      </c>
      <c r="AH739" t="str">
        <f>""</f>
        <v/>
      </c>
      <c r="AI739">
        <v>0</v>
      </c>
      <c r="AJ739" t="str">
        <f>""</f>
        <v/>
      </c>
      <c r="AK739">
        <v>0</v>
      </c>
      <c r="AL739" t="str">
        <f>""</f>
        <v/>
      </c>
      <c r="AM739">
        <v>0</v>
      </c>
      <c r="AN739" t="str">
        <f>""</f>
        <v/>
      </c>
      <c r="AO739">
        <v>0</v>
      </c>
      <c r="AP739" t="str">
        <f>""</f>
        <v/>
      </c>
      <c r="AQ739">
        <v>0</v>
      </c>
      <c r="AR739" t="str">
        <f>""</f>
        <v/>
      </c>
      <c r="AS739" t="s">
        <v>56</v>
      </c>
      <c r="AT739" t="s">
        <v>57</v>
      </c>
      <c r="AU739">
        <v>0</v>
      </c>
      <c r="AV739" t="str">
        <f>""</f>
        <v/>
      </c>
      <c r="AW739">
        <v>2016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</row>
    <row r="740" spans="1:55" x14ac:dyDescent="0.2">
      <c r="A740">
        <v>1871000410</v>
      </c>
      <c r="B740" t="s">
        <v>751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 s="4">
        <f>COUNTIF(גיליון2!A:A,'2016'!A740)</f>
        <v>1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480</v>
      </c>
      <c r="X740" t="s">
        <v>260</v>
      </c>
      <c r="Y740">
        <v>0</v>
      </c>
      <c r="Z740" t="str">
        <f>""</f>
        <v/>
      </c>
      <c r="AA740">
        <v>0</v>
      </c>
      <c r="AB740" t="str">
        <f>""</f>
        <v/>
      </c>
      <c r="AC740">
        <v>0</v>
      </c>
      <c r="AD740" t="str">
        <f>""</f>
        <v/>
      </c>
      <c r="AE740">
        <v>0</v>
      </c>
      <c r="AF740" t="str">
        <f>""</f>
        <v/>
      </c>
      <c r="AG740">
        <v>0</v>
      </c>
      <c r="AH740" t="str">
        <f>""</f>
        <v/>
      </c>
      <c r="AI740">
        <v>0</v>
      </c>
      <c r="AJ740" t="str">
        <f>""</f>
        <v/>
      </c>
      <c r="AK740">
        <v>0</v>
      </c>
      <c r="AL740" t="str">
        <f>""</f>
        <v/>
      </c>
      <c r="AM740">
        <v>0</v>
      </c>
      <c r="AN740" t="str">
        <f>""</f>
        <v/>
      </c>
      <c r="AO740">
        <v>0</v>
      </c>
      <c r="AP740" t="str">
        <f>""</f>
        <v/>
      </c>
      <c r="AQ740">
        <v>0</v>
      </c>
      <c r="AR740" t="str">
        <f>""</f>
        <v/>
      </c>
      <c r="AS740" t="s">
        <v>56</v>
      </c>
      <c r="AT740" t="s">
        <v>57</v>
      </c>
      <c r="AU740">
        <v>0</v>
      </c>
      <c r="AV740" t="str">
        <f>""</f>
        <v/>
      </c>
      <c r="AW740">
        <v>2016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</row>
    <row r="741" spans="1:55" x14ac:dyDescent="0.2">
      <c r="A741">
        <v>1871000432</v>
      </c>
      <c r="B741" t="s">
        <v>752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 s="4">
        <f>COUNTIF(גיליון2!A:A,'2016'!A741)</f>
        <v>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 t="str">
        <f>""</f>
        <v/>
      </c>
      <c r="Y741">
        <v>0</v>
      </c>
      <c r="Z741" t="str">
        <f>""</f>
        <v/>
      </c>
      <c r="AA741">
        <v>0</v>
      </c>
      <c r="AB741" t="str">
        <f>""</f>
        <v/>
      </c>
      <c r="AC741">
        <v>0</v>
      </c>
      <c r="AD741" t="str">
        <f>""</f>
        <v/>
      </c>
      <c r="AE741">
        <v>0</v>
      </c>
      <c r="AF741" t="str">
        <f>""</f>
        <v/>
      </c>
      <c r="AG741">
        <v>0</v>
      </c>
      <c r="AH741" t="str">
        <f>""</f>
        <v/>
      </c>
      <c r="AI741">
        <v>0</v>
      </c>
      <c r="AJ741" t="str">
        <f>""</f>
        <v/>
      </c>
      <c r="AK741">
        <v>0</v>
      </c>
      <c r="AL741" t="str">
        <f>""</f>
        <v/>
      </c>
      <c r="AM741">
        <v>0</v>
      </c>
      <c r="AN741" t="str">
        <f>""</f>
        <v/>
      </c>
      <c r="AO741">
        <v>0</v>
      </c>
      <c r="AP741" t="str">
        <f>""</f>
        <v/>
      </c>
      <c r="AQ741">
        <v>0</v>
      </c>
      <c r="AR741" t="str">
        <f>""</f>
        <v/>
      </c>
      <c r="AS741" t="s">
        <v>56</v>
      </c>
      <c r="AT741" t="s">
        <v>57</v>
      </c>
      <c r="AU741">
        <v>0</v>
      </c>
      <c r="AV741" t="str">
        <f>""</f>
        <v/>
      </c>
      <c r="AW741">
        <v>2016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</row>
    <row r="742" spans="1:55" x14ac:dyDescent="0.2">
      <c r="A742">
        <v>1871000530</v>
      </c>
      <c r="B742" t="s">
        <v>753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 s="4">
        <f>COUNTIF(גיליון2!A:A,'2016'!A742)</f>
        <v>1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 t="str">
        <f>""</f>
        <v/>
      </c>
      <c r="Y742">
        <v>0</v>
      </c>
      <c r="Z742" t="str">
        <f>""</f>
        <v/>
      </c>
      <c r="AA742">
        <v>0</v>
      </c>
      <c r="AB742" t="str">
        <f>""</f>
        <v/>
      </c>
      <c r="AC742">
        <v>0</v>
      </c>
      <c r="AD742" t="str">
        <f>""</f>
        <v/>
      </c>
      <c r="AE742">
        <v>0</v>
      </c>
      <c r="AF742" t="str">
        <f>""</f>
        <v/>
      </c>
      <c r="AG742">
        <v>0</v>
      </c>
      <c r="AH742" t="str">
        <f>""</f>
        <v/>
      </c>
      <c r="AI742">
        <v>0</v>
      </c>
      <c r="AJ742" t="str">
        <f>""</f>
        <v/>
      </c>
      <c r="AK742">
        <v>0</v>
      </c>
      <c r="AL742" t="str">
        <f>""</f>
        <v/>
      </c>
      <c r="AM742">
        <v>0</v>
      </c>
      <c r="AN742" t="str">
        <f>""</f>
        <v/>
      </c>
      <c r="AO742">
        <v>0</v>
      </c>
      <c r="AP742" t="str">
        <f>""</f>
        <v/>
      </c>
      <c r="AQ742">
        <v>0</v>
      </c>
      <c r="AR742" t="str">
        <f>""</f>
        <v/>
      </c>
      <c r="AS742" t="s">
        <v>56</v>
      </c>
      <c r="AT742" t="s">
        <v>57</v>
      </c>
      <c r="AU742">
        <v>0</v>
      </c>
      <c r="AV742" t="str">
        <f>""</f>
        <v/>
      </c>
      <c r="AW742">
        <v>2016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</row>
    <row r="743" spans="1:55" x14ac:dyDescent="0.2">
      <c r="A743">
        <v>1871000540</v>
      </c>
      <c r="B743" t="s">
        <v>754</v>
      </c>
      <c r="C743" s="2">
        <v>1332</v>
      </c>
      <c r="D743">
        <v>0</v>
      </c>
      <c r="E743">
        <v>0</v>
      </c>
      <c r="F743">
        <v>0</v>
      </c>
      <c r="G743" s="1">
        <v>1332</v>
      </c>
      <c r="H743">
        <v>0</v>
      </c>
      <c r="I743" s="2">
        <v>8000</v>
      </c>
      <c r="J743" s="4">
        <f>COUNTIF(גיליון2!A:A,'2016'!A743)</f>
        <v>1</v>
      </c>
      <c r="K743">
        <v>0</v>
      </c>
      <c r="L743">
        <v>0</v>
      </c>
      <c r="M743">
        <v>0</v>
      </c>
      <c r="N743" s="1">
        <v>8000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480</v>
      </c>
      <c r="X743" t="s">
        <v>260</v>
      </c>
      <c r="Y743">
        <v>0</v>
      </c>
      <c r="Z743" t="str">
        <f>""</f>
        <v/>
      </c>
      <c r="AA743">
        <v>0</v>
      </c>
      <c r="AB743" t="str">
        <f>""</f>
        <v/>
      </c>
      <c r="AC743">
        <v>0</v>
      </c>
      <c r="AD743" t="str">
        <f>""</f>
        <v/>
      </c>
      <c r="AE743">
        <v>0</v>
      </c>
      <c r="AF743" t="str">
        <f>""</f>
        <v/>
      </c>
      <c r="AG743">
        <v>0</v>
      </c>
      <c r="AH743" t="str">
        <f>""</f>
        <v/>
      </c>
      <c r="AI743">
        <v>0</v>
      </c>
      <c r="AJ743" t="str">
        <f>""</f>
        <v/>
      </c>
      <c r="AK743">
        <v>0</v>
      </c>
      <c r="AL743" t="str">
        <f>""</f>
        <v/>
      </c>
      <c r="AM743">
        <v>0</v>
      </c>
      <c r="AN743" t="str">
        <f>""</f>
        <v/>
      </c>
      <c r="AO743">
        <v>0</v>
      </c>
      <c r="AP743" t="str">
        <f>""</f>
        <v/>
      </c>
      <c r="AQ743">
        <v>0</v>
      </c>
      <c r="AR743" t="str">
        <f>""</f>
        <v/>
      </c>
      <c r="AS743" t="s">
        <v>56</v>
      </c>
      <c r="AT743" t="s">
        <v>57</v>
      </c>
      <c r="AU743">
        <v>0</v>
      </c>
      <c r="AV743" t="str">
        <f>""</f>
        <v/>
      </c>
      <c r="AW743">
        <v>2016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</row>
    <row r="744" spans="1:55" x14ac:dyDescent="0.2">
      <c r="A744">
        <v>1871000560</v>
      </c>
      <c r="B744" t="s">
        <v>755</v>
      </c>
      <c r="C744">
        <v>334</v>
      </c>
      <c r="D744">
        <v>0</v>
      </c>
      <c r="E744">
        <v>0</v>
      </c>
      <c r="F744">
        <v>0</v>
      </c>
      <c r="G744">
        <v>334</v>
      </c>
      <c r="H744">
        <v>0</v>
      </c>
      <c r="I744" s="2">
        <v>2000</v>
      </c>
      <c r="J744" s="4">
        <f>COUNTIF(גיליון2!A:A,'2016'!A744)</f>
        <v>1</v>
      </c>
      <c r="K744">
        <v>0</v>
      </c>
      <c r="L744">
        <v>0</v>
      </c>
      <c r="M744">
        <v>0</v>
      </c>
      <c r="N744" s="1">
        <v>2000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480</v>
      </c>
      <c r="X744" t="s">
        <v>260</v>
      </c>
      <c r="Y744">
        <v>0</v>
      </c>
      <c r="Z744" t="str">
        <f>""</f>
        <v/>
      </c>
      <c r="AA744">
        <v>0</v>
      </c>
      <c r="AB744" t="str">
        <f>""</f>
        <v/>
      </c>
      <c r="AC744">
        <v>0</v>
      </c>
      <c r="AD744" t="str">
        <f>""</f>
        <v/>
      </c>
      <c r="AE744">
        <v>0</v>
      </c>
      <c r="AF744" t="str">
        <f>""</f>
        <v/>
      </c>
      <c r="AG744">
        <v>0</v>
      </c>
      <c r="AH744" t="str">
        <f>""</f>
        <v/>
      </c>
      <c r="AI744">
        <v>0</v>
      </c>
      <c r="AJ744" t="str">
        <f>""</f>
        <v/>
      </c>
      <c r="AK744">
        <v>0</v>
      </c>
      <c r="AL744" t="str">
        <f>""</f>
        <v/>
      </c>
      <c r="AM744">
        <v>0</v>
      </c>
      <c r="AN744" t="str">
        <f>""</f>
        <v/>
      </c>
      <c r="AO744">
        <v>0</v>
      </c>
      <c r="AP744" t="str">
        <f>""</f>
        <v/>
      </c>
      <c r="AQ744">
        <v>0</v>
      </c>
      <c r="AR744" t="str">
        <f>""</f>
        <v/>
      </c>
      <c r="AS744" t="s">
        <v>56</v>
      </c>
      <c r="AT744" t="s">
        <v>57</v>
      </c>
      <c r="AU744">
        <v>0</v>
      </c>
      <c r="AV744" t="str">
        <f>""</f>
        <v/>
      </c>
      <c r="AW744">
        <v>2016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</row>
    <row r="745" spans="1:55" x14ac:dyDescent="0.2">
      <c r="A745">
        <v>1871000750</v>
      </c>
      <c r="B745" t="s">
        <v>313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 s="4">
        <f>COUNTIF(גיליון2!A:A,'2016'!A745)</f>
        <v>1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480</v>
      </c>
      <c r="X745" t="s">
        <v>260</v>
      </c>
      <c r="Y745">
        <v>0</v>
      </c>
      <c r="Z745" t="str">
        <f>""</f>
        <v/>
      </c>
      <c r="AA745">
        <v>0</v>
      </c>
      <c r="AB745" t="str">
        <f>""</f>
        <v/>
      </c>
      <c r="AC745">
        <v>0</v>
      </c>
      <c r="AD745" t="str">
        <f>""</f>
        <v/>
      </c>
      <c r="AE745">
        <v>0</v>
      </c>
      <c r="AF745" t="str">
        <f>""</f>
        <v/>
      </c>
      <c r="AG745">
        <v>0</v>
      </c>
      <c r="AH745" t="str">
        <f>""</f>
        <v/>
      </c>
      <c r="AI745">
        <v>0</v>
      </c>
      <c r="AJ745" t="str">
        <f>""</f>
        <v/>
      </c>
      <c r="AK745">
        <v>0</v>
      </c>
      <c r="AL745" t="str">
        <f>""</f>
        <v/>
      </c>
      <c r="AM745">
        <v>0</v>
      </c>
      <c r="AN745" t="str">
        <f>""</f>
        <v/>
      </c>
      <c r="AO745">
        <v>0</v>
      </c>
      <c r="AP745" t="str">
        <f>""</f>
        <v/>
      </c>
      <c r="AQ745">
        <v>0</v>
      </c>
      <c r="AR745" t="str">
        <f>""</f>
        <v/>
      </c>
      <c r="AS745" t="s">
        <v>56</v>
      </c>
      <c r="AT745" t="s">
        <v>57</v>
      </c>
      <c r="AU745">
        <v>0</v>
      </c>
      <c r="AV745" t="str">
        <f>""</f>
        <v/>
      </c>
      <c r="AW745">
        <v>2016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</row>
    <row r="746" spans="1:55" x14ac:dyDescent="0.2">
      <c r="A746">
        <v>1871000780</v>
      </c>
      <c r="B746" t="s">
        <v>305</v>
      </c>
      <c r="C746" s="2">
        <v>8330</v>
      </c>
      <c r="D746">
        <v>0</v>
      </c>
      <c r="E746">
        <v>0</v>
      </c>
      <c r="F746">
        <v>0</v>
      </c>
      <c r="G746" s="1">
        <v>8330</v>
      </c>
      <c r="H746">
        <v>0</v>
      </c>
      <c r="I746" s="2">
        <v>50000</v>
      </c>
      <c r="J746" s="4">
        <f>COUNTIF(גיליון2!A:A,'2016'!A746)</f>
        <v>1</v>
      </c>
      <c r="K746">
        <v>0</v>
      </c>
      <c r="L746">
        <v>0</v>
      </c>
      <c r="M746">
        <v>0</v>
      </c>
      <c r="N746" s="1">
        <v>50000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480</v>
      </c>
      <c r="X746" t="s">
        <v>260</v>
      </c>
      <c r="Y746">
        <v>0</v>
      </c>
      <c r="Z746" t="str">
        <f>""</f>
        <v/>
      </c>
      <c r="AA746">
        <v>0</v>
      </c>
      <c r="AB746" t="str">
        <f>""</f>
        <v/>
      </c>
      <c r="AC746">
        <v>0</v>
      </c>
      <c r="AD746" t="str">
        <f>""</f>
        <v/>
      </c>
      <c r="AE746">
        <v>0</v>
      </c>
      <c r="AF746" t="str">
        <f>""</f>
        <v/>
      </c>
      <c r="AG746">
        <v>0</v>
      </c>
      <c r="AH746" t="str">
        <f>""</f>
        <v/>
      </c>
      <c r="AI746">
        <v>0</v>
      </c>
      <c r="AJ746" t="str">
        <f>""</f>
        <v/>
      </c>
      <c r="AK746">
        <v>0</v>
      </c>
      <c r="AL746" t="str">
        <f>""</f>
        <v/>
      </c>
      <c r="AM746">
        <v>0</v>
      </c>
      <c r="AN746" t="str">
        <f>""</f>
        <v/>
      </c>
      <c r="AO746">
        <v>0</v>
      </c>
      <c r="AP746" t="str">
        <f>""</f>
        <v/>
      </c>
      <c r="AQ746">
        <v>0</v>
      </c>
      <c r="AR746" t="str">
        <f>""</f>
        <v/>
      </c>
      <c r="AS746" t="s">
        <v>56</v>
      </c>
      <c r="AT746" t="s">
        <v>57</v>
      </c>
      <c r="AU746">
        <v>0</v>
      </c>
      <c r="AV746" t="str">
        <f>""</f>
        <v/>
      </c>
      <c r="AW746">
        <v>2016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</row>
    <row r="747" spans="1:55" x14ac:dyDescent="0.2">
      <c r="A747">
        <v>1911000110</v>
      </c>
      <c r="B747" t="s">
        <v>756</v>
      </c>
      <c r="C747" s="2">
        <v>15994</v>
      </c>
      <c r="D747" s="1">
        <v>7248.64</v>
      </c>
      <c r="E747">
        <v>0</v>
      </c>
      <c r="F747" s="1">
        <v>7248.64</v>
      </c>
      <c r="G747" s="1">
        <v>8745.36</v>
      </c>
      <c r="H747">
        <v>45.32</v>
      </c>
      <c r="I747" s="2">
        <v>96000</v>
      </c>
      <c r="J747" s="4">
        <f>COUNTIF(גיליון2!A:A,'2016'!A747)</f>
        <v>1</v>
      </c>
      <c r="K747" s="1">
        <v>7248.64</v>
      </c>
      <c r="L747">
        <v>0</v>
      </c>
      <c r="M747" s="1">
        <v>7248.64</v>
      </c>
      <c r="N747" s="1">
        <v>88751.360000000001</v>
      </c>
      <c r="O747">
        <v>7.55</v>
      </c>
      <c r="P747">
        <v>0</v>
      </c>
      <c r="Q747">
        <v>0</v>
      </c>
      <c r="R747">
        <v>0</v>
      </c>
      <c r="S747">
        <v>0</v>
      </c>
      <c r="T747" s="1">
        <v>-7248.64</v>
      </c>
      <c r="U747">
        <v>0</v>
      </c>
      <c r="V747" s="1">
        <v>-7248.64</v>
      </c>
      <c r="W747">
        <v>490</v>
      </c>
      <c r="X747" t="s">
        <v>265</v>
      </c>
      <c r="Y747">
        <v>0</v>
      </c>
      <c r="Z747" t="str">
        <f>""</f>
        <v/>
      </c>
      <c r="AA747">
        <v>0</v>
      </c>
      <c r="AB747" t="str">
        <f>""</f>
        <v/>
      </c>
      <c r="AC747">
        <v>0</v>
      </c>
      <c r="AD747" t="str">
        <f>""</f>
        <v/>
      </c>
      <c r="AE747">
        <v>0</v>
      </c>
      <c r="AF747" t="str">
        <f>""</f>
        <v/>
      </c>
      <c r="AG747">
        <v>0</v>
      </c>
      <c r="AH747" t="str">
        <f>""</f>
        <v/>
      </c>
      <c r="AI747">
        <v>0</v>
      </c>
      <c r="AJ747" t="str">
        <f>""</f>
        <v/>
      </c>
      <c r="AK747">
        <v>0</v>
      </c>
      <c r="AL747" t="str">
        <f>""</f>
        <v/>
      </c>
      <c r="AM747">
        <v>0</v>
      </c>
      <c r="AN747" t="str">
        <f>""</f>
        <v/>
      </c>
      <c r="AO747">
        <v>0</v>
      </c>
      <c r="AP747" t="str">
        <f>""</f>
        <v/>
      </c>
      <c r="AQ747">
        <v>0</v>
      </c>
      <c r="AR747" t="str">
        <f>""</f>
        <v/>
      </c>
      <c r="AS747" t="s">
        <v>56</v>
      </c>
      <c r="AT747" t="s">
        <v>57</v>
      </c>
      <c r="AU747">
        <v>0</v>
      </c>
      <c r="AV747" t="str">
        <f>""</f>
        <v/>
      </c>
      <c r="AW747">
        <v>2016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</row>
    <row r="748" spans="1:55" x14ac:dyDescent="0.2">
      <c r="A748">
        <v>1913200410</v>
      </c>
      <c r="B748" t="s">
        <v>414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 s="4">
        <f>COUNTIF(גיליון2!A:A,'2016'!A748)</f>
        <v>1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490</v>
      </c>
      <c r="X748" t="s">
        <v>265</v>
      </c>
      <c r="Y748">
        <v>0</v>
      </c>
      <c r="Z748" t="str">
        <f>""</f>
        <v/>
      </c>
      <c r="AA748">
        <v>0</v>
      </c>
      <c r="AB748" t="str">
        <f>""</f>
        <v/>
      </c>
      <c r="AC748">
        <v>0</v>
      </c>
      <c r="AD748" t="str">
        <f>""</f>
        <v/>
      </c>
      <c r="AE748">
        <v>0</v>
      </c>
      <c r="AF748" t="str">
        <f>""</f>
        <v/>
      </c>
      <c r="AG748">
        <v>0</v>
      </c>
      <c r="AH748" t="str">
        <f>""</f>
        <v/>
      </c>
      <c r="AI748">
        <v>0</v>
      </c>
      <c r="AJ748" t="str">
        <f>""</f>
        <v/>
      </c>
      <c r="AK748">
        <v>0</v>
      </c>
      <c r="AL748" t="str">
        <f>""</f>
        <v/>
      </c>
      <c r="AM748">
        <v>0</v>
      </c>
      <c r="AN748" t="str">
        <f>""</f>
        <v/>
      </c>
      <c r="AO748">
        <v>0</v>
      </c>
      <c r="AP748" t="str">
        <f>""</f>
        <v/>
      </c>
      <c r="AQ748">
        <v>0</v>
      </c>
      <c r="AR748" t="str">
        <f>""</f>
        <v/>
      </c>
      <c r="AS748" t="s">
        <v>56</v>
      </c>
      <c r="AT748" t="s">
        <v>57</v>
      </c>
      <c r="AU748">
        <v>0</v>
      </c>
      <c r="AV748" t="str">
        <f>""</f>
        <v/>
      </c>
      <c r="AW748">
        <v>2016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</row>
    <row r="749" spans="1:55" x14ac:dyDescent="0.2">
      <c r="A749">
        <v>1913200530</v>
      </c>
      <c r="B749" t="s">
        <v>373</v>
      </c>
      <c r="C749">
        <v>0</v>
      </c>
      <c r="D749">
        <v>0</v>
      </c>
      <c r="E749" s="1">
        <v>1100</v>
      </c>
      <c r="F749" s="1">
        <v>1100</v>
      </c>
      <c r="G749" s="1">
        <v>-1100</v>
      </c>
      <c r="H749">
        <v>0</v>
      </c>
      <c r="I749">
        <v>0</v>
      </c>
      <c r="J749" s="4">
        <f>COUNTIF(גיליון2!A:A,'2016'!A749)</f>
        <v>1</v>
      </c>
      <c r="K749">
        <v>0</v>
      </c>
      <c r="L749" s="1">
        <v>1100</v>
      </c>
      <c r="M749" s="1">
        <v>1100</v>
      </c>
      <c r="N749" s="1">
        <v>-1100</v>
      </c>
      <c r="O749">
        <v>0</v>
      </c>
      <c r="P749">
        <v>0</v>
      </c>
      <c r="Q749">
        <v>0</v>
      </c>
      <c r="R749">
        <v>0</v>
      </c>
      <c r="S749">
        <v>0</v>
      </c>
      <c r="T749" s="1">
        <v>-1100</v>
      </c>
      <c r="U749">
        <v>0</v>
      </c>
      <c r="V749" s="1">
        <v>-1100</v>
      </c>
      <c r="W749">
        <v>490</v>
      </c>
      <c r="X749" t="s">
        <v>265</v>
      </c>
      <c r="Y749">
        <v>0</v>
      </c>
      <c r="Z749" t="str">
        <f>""</f>
        <v/>
      </c>
      <c r="AA749">
        <v>0</v>
      </c>
      <c r="AB749" t="str">
        <f>""</f>
        <v/>
      </c>
      <c r="AC749">
        <v>0</v>
      </c>
      <c r="AD749" t="str">
        <f>""</f>
        <v/>
      </c>
      <c r="AE749">
        <v>0</v>
      </c>
      <c r="AF749" t="str">
        <f>""</f>
        <v/>
      </c>
      <c r="AG749">
        <v>0</v>
      </c>
      <c r="AH749" t="str">
        <f>""</f>
        <v/>
      </c>
      <c r="AI749">
        <v>0</v>
      </c>
      <c r="AJ749" t="str">
        <f>""</f>
        <v/>
      </c>
      <c r="AK749">
        <v>0</v>
      </c>
      <c r="AL749" t="str">
        <f>""</f>
        <v/>
      </c>
      <c r="AM749">
        <v>0</v>
      </c>
      <c r="AN749" t="str">
        <f>""</f>
        <v/>
      </c>
      <c r="AO749">
        <v>0</v>
      </c>
      <c r="AP749" t="str">
        <f>""</f>
        <v/>
      </c>
      <c r="AQ749">
        <v>0</v>
      </c>
      <c r="AR749" t="str">
        <f>""</f>
        <v/>
      </c>
      <c r="AS749" t="s">
        <v>56</v>
      </c>
      <c r="AT749" t="s">
        <v>57</v>
      </c>
      <c r="AU749">
        <v>0</v>
      </c>
      <c r="AV749" t="str">
        <f>""</f>
        <v/>
      </c>
      <c r="AW749">
        <v>2016</v>
      </c>
      <c r="AX749">
        <v>0</v>
      </c>
      <c r="AY749">
        <v>0</v>
      </c>
      <c r="AZ749">
        <v>1100</v>
      </c>
      <c r="BA749">
        <v>0</v>
      </c>
      <c r="BB749">
        <v>0</v>
      </c>
      <c r="BC749">
        <v>0</v>
      </c>
    </row>
    <row r="750" spans="1:55" x14ac:dyDescent="0.2">
      <c r="A750">
        <v>1913200540</v>
      </c>
      <c r="B750" t="s">
        <v>329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 s="4">
        <f>COUNTIF(גיליון2!A:A,'2016'!A750)</f>
        <v>1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490</v>
      </c>
      <c r="X750" t="s">
        <v>265</v>
      </c>
      <c r="Y750">
        <v>0</v>
      </c>
      <c r="Z750" t="str">
        <f>""</f>
        <v/>
      </c>
      <c r="AA750">
        <v>0</v>
      </c>
      <c r="AB750" t="str">
        <f>""</f>
        <v/>
      </c>
      <c r="AC750">
        <v>0</v>
      </c>
      <c r="AD750" t="str">
        <f>""</f>
        <v/>
      </c>
      <c r="AE750">
        <v>0</v>
      </c>
      <c r="AF750" t="str">
        <f>""</f>
        <v/>
      </c>
      <c r="AG750">
        <v>0</v>
      </c>
      <c r="AH750" t="str">
        <f>""</f>
        <v/>
      </c>
      <c r="AI750">
        <v>0</v>
      </c>
      <c r="AJ750" t="str">
        <f>""</f>
        <v/>
      </c>
      <c r="AK750">
        <v>0</v>
      </c>
      <c r="AL750" t="str">
        <f>""</f>
        <v/>
      </c>
      <c r="AM750">
        <v>0</v>
      </c>
      <c r="AN750" t="str">
        <f>""</f>
        <v/>
      </c>
      <c r="AO750">
        <v>0</v>
      </c>
      <c r="AP750" t="str">
        <f>""</f>
        <v/>
      </c>
      <c r="AQ750">
        <v>0</v>
      </c>
      <c r="AR750" t="str">
        <f>""</f>
        <v/>
      </c>
      <c r="AS750" t="s">
        <v>56</v>
      </c>
      <c r="AT750" t="s">
        <v>57</v>
      </c>
      <c r="AU750">
        <v>0</v>
      </c>
      <c r="AV750" t="str">
        <f>""</f>
        <v/>
      </c>
      <c r="AW750">
        <v>2016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</row>
    <row r="751" spans="1:55" x14ac:dyDescent="0.2">
      <c r="A751">
        <v>1913200720</v>
      </c>
      <c r="B751" t="s">
        <v>757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 s="4">
        <f>COUNTIF(גיליון2!A:A,'2016'!A751)</f>
        <v>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490</v>
      </c>
      <c r="X751" t="s">
        <v>265</v>
      </c>
      <c r="Y751">
        <v>0</v>
      </c>
      <c r="Z751" t="str">
        <f>""</f>
        <v/>
      </c>
      <c r="AA751">
        <v>0</v>
      </c>
      <c r="AB751" t="str">
        <f>""</f>
        <v/>
      </c>
      <c r="AC751">
        <v>0</v>
      </c>
      <c r="AD751" t="str">
        <f>""</f>
        <v/>
      </c>
      <c r="AE751">
        <v>0</v>
      </c>
      <c r="AF751" t="str">
        <f>""</f>
        <v/>
      </c>
      <c r="AG751">
        <v>0</v>
      </c>
      <c r="AH751" t="str">
        <f>""</f>
        <v/>
      </c>
      <c r="AI751">
        <v>0</v>
      </c>
      <c r="AJ751" t="str">
        <f>""</f>
        <v/>
      </c>
      <c r="AK751">
        <v>0</v>
      </c>
      <c r="AL751" t="str">
        <f>""</f>
        <v/>
      </c>
      <c r="AM751">
        <v>0</v>
      </c>
      <c r="AN751" t="str">
        <f>""</f>
        <v/>
      </c>
      <c r="AO751">
        <v>0</v>
      </c>
      <c r="AP751" t="str">
        <f>""</f>
        <v/>
      </c>
      <c r="AQ751">
        <v>0</v>
      </c>
      <c r="AR751" t="str">
        <f>""</f>
        <v/>
      </c>
      <c r="AS751" t="s">
        <v>56</v>
      </c>
      <c r="AT751" t="s">
        <v>57</v>
      </c>
      <c r="AU751">
        <v>0</v>
      </c>
      <c r="AV751" t="str">
        <f>""</f>
        <v/>
      </c>
      <c r="AW751">
        <v>2016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</row>
    <row r="752" spans="1:55" x14ac:dyDescent="0.2">
      <c r="A752">
        <v>1913200731</v>
      </c>
      <c r="B752" t="s">
        <v>758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 s="4">
        <f>COUNTIF(גיליון2!A:A,'2016'!A752)</f>
        <v>1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490</v>
      </c>
      <c r="X752" t="s">
        <v>265</v>
      </c>
      <c r="Y752">
        <v>0</v>
      </c>
      <c r="Z752" t="str">
        <f>""</f>
        <v/>
      </c>
      <c r="AA752">
        <v>0</v>
      </c>
      <c r="AB752" t="str">
        <f>""</f>
        <v/>
      </c>
      <c r="AC752">
        <v>0</v>
      </c>
      <c r="AD752" t="str">
        <f>""</f>
        <v/>
      </c>
      <c r="AE752">
        <v>0</v>
      </c>
      <c r="AF752" t="str">
        <f>""</f>
        <v/>
      </c>
      <c r="AG752">
        <v>0</v>
      </c>
      <c r="AH752" t="str">
        <f>""</f>
        <v/>
      </c>
      <c r="AI752">
        <v>0</v>
      </c>
      <c r="AJ752" t="str">
        <f>""</f>
        <v/>
      </c>
      <c r="AK752">
        <v>0</v>
      </c>
      <c r="AL752" t="str">
        <f>""</f>
        <v/>
      </c>
      <c r="AM752">
        <v>0</v>
      </c>
      <c r="AN752" t="str">
        <f>""</f>
        <v/>
      </c>
      <c r="AO752">
        <v>0</v>
      </c>
      <c r="AP752" t="str">
        <f>""</f>
        <v/>
      </c>
      <c r="AQ752">
        <v>0</v>
      </c>
      <c r="AR752" t="str">
        <f>""</f>
        <v/>
      </c>
      <c r="AS752" t="s">
        <v>56</v>
      </c>
      <c r="AT752" t="s">
        <v>57</v>
      </c>
      <c r="AU752">
        <v>0</v>
      </c>
      <c r="AV752" t="str">
        <f>""</f>
        <v/>
      </c>
      <c r="AW752">
        <v>2016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</row>
    <row r="753" spans="1:55" x14ac:dyDescent="0.2">
      <c r="A753">
        <v>1913200733</v>
      </c>
      <c r="B753" t="s">
        <v>419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 s="4">
        <f>COUNTIF(גיליון2!A:A,'2016'!A753)</f>
        <v>1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490</v>
      </c>
      <c r="X753" t="s">
        <v>265</v>
      </c>
      <c r="Y753">
        <v>0</v>
      </c>
      <c r="Z753" t="str">
        <f>""</f>
        <v/>
      </c>
      <c r="AA753">
        <v>0</v>
      </c>
      <c r="AB753" t="str">
        <f>""</f>
        <v/>
      </c>
      <c r="AC753">
        <v>0</v>
      </c>
      <c r="AD753" t="str">
        <f>""</f>
        <v/>
      </c>
      <c r="AE753">
        <v>0</v>
      </c>
      <c r="AF753" t="str">
        <f>""</f>
        <v/>
      </c>
      <c r="AG753">
        <v>0</v>
      </c>
      <c r="AH753" t="str">
        <f>""</f>
        <v/>
      </c>
      <c r="AI753">
        <v>0</v>
      </c>
      <c r="AJ753" t="str">
        <f>""</f>
        <v/>
      </c>
      <c r="AK753">
        <v>0</v>
      </c>
      <c r="AL753" t="str">
        <f>""</f>
        <v/>
      </c>
      <c r="AM753">
        <v>0</v>
      </c>
      <c r="AN753" t="str">
        <f>""</f>
        <v/>
      </c>
      <c r="AO753">
        <v>0</v>
      </c>
      <c r="AP753" t="str">
        <f>""</f>
        <v/>
      </c>
      <c r="AQ753">
        <v>0</v>
      </c>
      <c r="AR753" t="str">
        <f>""</f>
        <v/>
      </c>
      <c r="AS753" t="s">
        <v>56</v>
      </c>
      <c r="AT753" t="s">
        <v>57</v>
      </c>
      <c r="AU753">
        <v>0</v>
      </c>
      <c r="AV753" t="str">
        <f>""</f>
        <v/>
      </c>
      <c r="AW753">
        <v>2016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</row>
    <row r="754" spans="1:55" x14ac:dyDescent="0.2">
      <c r="A754">
        <v>1913200740</v>
      </c>
      <c r="B754" t="s">
        <v>420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 s="4">
        <f>COUNTIF(גיליון2!A:A,'2016'!A754)</f>
        <v>1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490</v>
      </c>
      <c r="X754" t="s">
        <v>265</v>
      </c>
      <c r="Y754">
        <v>0</v>
      </c>
      <c r="Z754" t="str">
        <f>""</f>
        <v/>
      </c>
      <c r="AA754">
        <v>0</v>
      </c>
      <c r="AB754" t="str">
        <f>""</f>
        <v/>
      </c>
      <c r="AC754">
        <v>0</v>
      </c>
      <c r="AD754" t="str">
        <f>""</f>
        <v/>
      </c>
      <c r="AE754">
        <v>0</v>
      </c>
      <c r="AF754" t="str">
        <f>""</f>
        <v/>
      </c>
      <c r="AG754">
        <v>0</v>
      </c>
      <c r="AH754" t="str">
        <f>""</f>
        <v/>
      </c>
      <c r="AI754">
        <v>0</v>
      </c>
      <c r="AJ754" t="str">
        <f>""</f>
        <v/>
      </c>
      <c r="AK754">
        <v>0</v>
      </c>
      <c r="AL754" t="str">
        <f>""</f>
        <v/>
      </c>
      <c r="AM754">
        <v>0</v>
      </c>
      <c r="AN754" t="str">
        <f>""</f>
        <v/>
      </c>
      <c r="AO754">
        <v>0</v>
      </c>
      <c r="AP754" t="str">
        <f>""</f>
        <v/>
      </c>
      <c r="AQ754">
        <v>0</v>
      </c>
      <c r="AR754" t="str">
        <f>""</f>
        <v/>
      </c>
      <c r="AS754" t="s">
        <v>56</v>
      </c>
      <c r="AT754" t="s">
        <v>57</v>
      </c>
      <c r="AU754">
        <v>0</v>
      </c>
      <c r="AV754" t="str">
        <f>""</f>
        <v/>
      </c>
      <c r="AW754">
        <v>2016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</row>
    <row r="755" spans="1:55" x14ac:dyDescent="0.2">
      <c r="A755">
        <v>1913200750</v>
      </c>
      <c r="B755" t="s">
        <v>313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 s="4">
        <f>COUNTIF(גיליון2!A:A,'2016'!A755)</f>
        <v>1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490</v>
      </c>
      <c r="X755" t="s">
        <v>265</v>
      </c>
      <c r="Y755">
        <v>0</v>
      </c>
      <c r="Z755" t="str">
        <f>""</f>
        <v/>
      </c>
      <c r="AA755">
        <v>0</v>
      </c>
      <c r="AB755" t="str">
        <f>""</f>
        <v/>
      </c>
      <c r="AC755">
        <v>0</v>
      </c>
      <c r="AD755" t="str">
        <f>""</f>
        <v/>
      </c>
      <c r="AE755">
        <v>0</v>
      </c>
      <c r="AF755" t="str">
        <f>""</f>
        <v/>
      </c>
      <c r="AG755">
        <v>0</v>
      </c>
      <c r="AH755" t="str">
        <f>""</f>
        <v/>
      </c>
      <c r="AI755">
        <v>0</v>
      </c>
      <c r="AJ755" t="str">
        <f>""</f>
        <v/>
      </c>
      <c r="AK755">
        <v>0</v>
      </c>
      <c r="AL755" t="str">
        <f>""</f>
        <v/>
      </c>
      <c r="AM755">
        <v>0</v>
      </c>
      <c r="AN755" t="str">
        <f>""</f>
        <v/>
      </c>
      <c r="AO755">
        <v>0</v>
      </c>
      <c r="AP755" t="str">
        <f>""</f>
        <v/>
      </c>
      <c r="AQ755">
        <v>0</v>
      </c>
      <c r="AR755" t="str">
        <f>""</f>
        <v/>
      </c>
      <c r="AS755" t="s">
        <v>56</v>
      </c>
      <c r="AT755" t="s">
        <v>57</v>
      </c>
      <c r="AU755">
        <v>0</v>
      </c>
      <c r="AV755" t="str">
        <f>""</f>
        <v/>
      </c>
      <c r="AW755">
        <v>2016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</row>
    <row r="756" spans="1:55" x14ac:dyDescent="0.2">
      <c r="A756">
        <v>1913200780</v>
      </c>
      <c r="B756" t="s">
        <v>305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 s="4">
        <f>COUNTIF(גיליון2!A:A,'2016'!A756)</f>
        <v>1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490</v>
      </c>
      <c r="X756" t="s">
        <v>265</v>
      </c>
      <c r="Y756">
        <v>0</v>
      </c>
      <c r="Z756" t="str">
        <f>""</f>
        <v/>
      </c>
      <c r="AA756">
        <v>0</v>
      </c>
      <c r="AB756" t="str">
        <f>""</f>
        <v/>
      </c>
      <c r="AC756">
        <v>0</v>
      </c>
      <c r="AD756" t="str">
        <f>""</f>
        <v/>
      </c>
      <c r="AE756">
        <v>0</v>
      </c>
      <c r="AF756" t="str">
        <f>""</f>
        <v/>
      </c>
      <c r="AG756">
        <v>0</v>
      </c>
      <c r="AH756" t="str">
        <f>""</f>
        <v/>
      </c>
      <c r="AI756">
        <v>0</v>
      </c>
      <c r="AJ756" t="str">
        <f>""</f>
        <v/>
      </c>
      <c r="AK756">
        <v>0</v>
      </c>
      <c r="AL756" t="str">
        <f>""</f>
        <v/>
      </c>
      <c r="AM756">
        <v>0</v>
      </c>
      <c r="AN756" t="str">
        <f>""</f>
        <v/>
      </c>
      <c r="AO756">
        <v>0</v>
      </c>
      <c r="AP756" t="str">
        <f>""</f>
        <v/>
      </c>
      <c r="AQ756">
        <v>0</v>
      </c>
      <c r="AR756" t="str">
        <f>""</f>
        <v/>
      </c>
      <c r="AS756" t="s">
        <v>56</v>
      </c>
      <c r="AT756" t="s">
        <v>57</v>
      </c>
      <c r="AU756">
        <v>0</v>
      </c>
      <c r="AV756" t="str">
        <f>""</f>
        <v/>
      </c>
      <c r="AW756">
        <v>2016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</row>
    <row r="757" spans="1:55" x14ac:dyDescent="0.2">
      <c r="A757">
        <v>1972000694</v>
      </c>
      <c r="B757" t="s">
        <v>759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 s="4">
        <f>COUNTIF(גיליון2!A:A,'2016'!A757)</f>
        <v>1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130</v>
      </c>
      <c r="X757" t="s">
        <v>362</v>
      </c>
      <c r="Y757">
        <v>0</v>
      </c>
      <c r="Z757" t="str">
        <f>""</f>
        <v/>
      </c>
      <c r="AA757">
        <v>0</v>
      </c>
      <c r="AB757" t="str">
        <f>""</f>
        <v/>
      </c>
      <c r="AC757">
        <v>0</v>
      </c>
      <c r="AD757" t="str">
        <f>""</f>
        <v/>
      </c>
      <c r="AE757">
        <v>0</v>
      </c>
      <c r="AF757" t="str">
        <f>""</f>
        <v/>
      </c>
      <c r="AG757">
        <v>0</v>
      </c>
      <c r="AH757" t="str">
        <f>""</f>
        <v/>
      </c>
      <c r="AI757">
        <v>0</v>
      </c>
      <c r="AJ757" t="str">
        <f>""</f>
        <v/>
      </c>
      <c r="AK757">
        <v>0</v>
      </c>
      <c r="AL757" t="str">
        <f>""</f>
        <v/>
      </c>
      <c r="AM757">
        <v>0</v>
      </c>
      <c r="AN757" t="str">
        <f>""</f>
        <v/>
      </c>
      <c r="AO757">
        <v>0</v>
      </c>
      <c r="AP757" t="str">
        <f>""</f>
        <v/>
      </c>
      <c r="AQ757">
        <v>0</v>
      </c>
      <c r="AR757" t="str">
        <f>""</f>
        <v/>
      </c>
      <c r="AS757" t="s">
        <v>56</v>
      </c>
      <c r="AT757" t="s">
        <v>57</v>
      </c>
      <c r="AU757">
        <v>0</v>
      </c>
      <c r="AV757" t="str">
        <f>""</f>
        <v/>
      </c>
      <c r="AW757">
        <v>2016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</row>
    <row r="758" spans="1:55" x14ac:dyDescent="0.2">
      <c r="A758">
        <v>1972000695</v>
      </c>
      <c r="B758" t="s">
        <v>760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 s="4">
        <f>COUNTIF(גיליון2!A:A,'2016'!A758)</f>
        <v>1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130</v>
      </c>
      <c r="X758" t="s">
        <v>362</v>
      </c>
      <c r="Y758">
        <v>0</v>
      </c>
      <c r="Z758" t="str">
        <f>""</f>
        <v/>
      </c>
      <c r="AA758">
        <v>0</v>
      </c>
      <c r="AB758" t="str">
        <f>""</f>
        <v/>
      </c>
      <c r="AC758">
        <v>0</v>
      </c>
      <c r="AD758" t="str">
        <f>""</f>
        <v/>
      </c>
      <c r="AE758">
        <v>0</v>
      </c>
      <c r="AF758" t="str">
        <f>""</f>
        <v/>
      </c>
      <c r="AG758">
        <v>0</v>
      </c>
      <c r="AH758" t="str">
        <f>""</f>
        <v/>
      </c>
      <c r="AI758">
        <v>0</v>
      </c>
      <c r="AJ758" t="str">
        <f>""</f>
        <v/>
      </c>
      <c r="AK758">
        <v>0</v>
      </c>
      <c r="AL758" t="str">
        <f>""</f>
        <v/>
      </c>
      <c r="AM758">
        <v>0</v>
      </c>
      <c r="AN758" t="str">
        <f>""</f>
        <v/>
      </c>
      <c r="AO758">
        <v>0</v>
      </c>
      <c r="AP758" t="str">
        <f>""</f>
        <v/>
      </c>
      <c r="AQ758">
        <v>0</v>
      </c>
      <c r="AR758" t="str">
        <f>""</f>
        <v/>
      </c>
      <c r="AS758" t="s">
        <v>56</v>
      </c>
      <c r="AT758" t="s">
        <v>57</v>
      </c>
      <c r="AU758">
        <v>0</v>
      </c>
      <c r="AV758" t="str">
        <f>""</f>
        <v/>
      </c>
      <c r="AW758">
        <v>2016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</row>
    <row r="759" spans="1:55" x14ac:dyDescent="0.2">
      <c r="A759">
        <v>1972000696</v>
      </c>
      <c r="B759" t="s">
        <v>761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 s="4">
        <f>COUNTIF(גיליון2!A:A,'2016'!A759)</f>
        <v>1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130</v>
      </c>
      <c r="X759" t="s">
        <v>362</v>
      </c>
      <c r="Y759">
        <v>0</v>
      </c>
      <c r="Z759" t="str">
        <f>""</f>
        <v/>
      </c>
      <c r="AA759">
        <v>0</v>
      </c>
      <c r="AB759" t="str">
        <f>""</f>
        <v/>
      </c>
      <c r="AC759">
        <v>0</v>
      </c>
      <c r="AD759" t="str">
        <f>""</f>
        <v/>
      </c>
      <c r="AE759">
        <v>0</v>
      </c>
      <c r="AF759" t="str">
        <f>""</f>
        <v/>
      </c>
      <c r="AG759">
        <v>0</v>
      </c>
      <c r="AH759" t="str">
        <f>""</f>
        <v/>
      </c>
      <c r="AI759">
        <v>0</v>
      </c>
      <c r="AJ759" t="str">
        <f>""</f>
        <v/>
      </c>
      <c r="AK759">
        <v>0</v>
      </c>
      <c r="AL759" t="str">
        <f>""</f>
        <v/>
      </c>
      <c r="AM759">
        <v>0</v>
      </c>
      <c r="AN759" t="str">
        <f>""</f>
        <v/>
      </c>
      <c r="AO759">
        <v>0</v>
      </c>
      <c r="AP759" t="str">
        <f>""</f>
        <v/>
      </c>
      <c r="AQ759">
        <v>0</v>
      </c>
      <c r="AR759" t="str">
        <f>""</f>
        <v/>
      </c>
      <c r="AS759" t="s">
        <v>56</v>
      </c>
      <c r="AT759" t="s">
        <v>57</v>
      </c>
      <c r="AU759">
        <v>0</v>
      </c>
      <c r="AV759" t="str">
        <f>""</f>
        <v/>
      </c>
      <c r="AW759">
        <v>2016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</row>
    <row r="760" spans="1:55" x14ac:dyDescent="0.2">
      <c r="A760">
        <v>1995000860</v>
      </c>
      <c r="B760" t="s">
        <v>762</v>
      </c>
      <c r="C760" s="2">
        <v>1666000</v>
      </c>
      <c r="D760">
        <v>0</v>
      </c>
      <c r="E760">
        <v>0</v>
      </c>
      <c r="F760">
        <v>0</v>
      </c>
      <c r="G760" s="1">
        <v>1666000</v>
      </c>
      <c r="H760">
        <v>0</v>
      </c>
      <c r="I760" s="2">
        <v>10000000</v>
      </c>
      <c r="J760" s="4">
        <f>COUNTIF(גיליון2!A:A,'2016'!A760)</f>
        <v>1</v>
      </c>
      <c r="K760">
        <v>0</v>
      </c>
      <c r="L760">
        <v>0</v>
      </c>
      <c r="M760">
        <v>0</v>
      </c>
      <c r="N760" s="1">
        <v>10000000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 t="str">
        <f>""</f>
        <v/>
      </c>
      <c r="Y760">
        <v>0</v>
      </c>
      <c r="Z760" t="str">
        <f>""</f>
        <v/>
      </c>
      <c r="AA760">
        <v>0</v>
      </c>
      <c r="AB760" t="str">
        <f>""</f>
        <v/>
      </c>
      <c r="AC760">
        <v>0</v>
      </c>
      <c r="AD760" t="str">
        <f>""</f>
        <v/>
      </c>
      <c r="AE760">
        <v>0</v>
      </c>
      <c r="AF760" t="str">
        <f>""</f>
        <v/>
      </c>
      <c r="AG760">
        <v>0</v>
      </c>
      <c r="AH760" t="str">
        <f>""</f>
        <v/>
      </c>
      <c r="AI760">
        <v>0</v>
      </c>
      <c r="AJ760" t="str">
        <f>""</f>
        <v/>
      </c>
      <c r="AK760">
        <v>0</v>
      </c>
      <c r="AL760" t="str">
        <f>""</f>
        <v/>
      </c>
      <c r="AM760">
        <v>0</v>
      </c>
      <c r="AN760" t="str">
        <f>""</f>
        <v/>
      </c>
      <c r="AO760">
        <v>0</v>
      </c>
      <c r="AP760" t="str">
        <f>""</f>
        <v/>
      </c>
      <c r="AQ760">
        <v>0</v>
      </c>
      <c r="AR760" t="str">
        <f>""</f>
        <v/>
      </c>
      <c r="AS760" t="s">
        <v>56</v>
      </c>
      <c r="AT760" t="s">
        <v>57</v>
      </c>
      <c r="AU760">
        <v>0</v>
      </c>
      <c r="AV760" t="str">
        <f>""</f>
        <v/>
      </c>
      <c r="AW760">
        <v>2016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</row>
    <row r="761" spans="1:55" x14ac:dyDescent="0.2">
      <c r="A761">
        <v>1996000310</v>
      </c>
      <c r="B761" t="s">
        <v>763</v>
      </c>
      <c r="C761" s="2">
        <v>1150706</v>
      </c>
      <c r="D761" s="1">
        <v>525262.6</v>
      </c>
      <c r="E761">
        <v>0</v>
      </c>
      <c r="F761" s="1">
        <v>525262.6</v>
      </c>
      <c r="G761" s="1">
        <v>625443.4</v>
      </c>
      <c r="H761">
        <v>45.64</v>
      </c>
      <c r="I761" s="2">
        <v>6907000</v>
      </c>
      <c r="J761" s="4">
        <f>COUNTIF(גיליון2!A:A,'2016'!A761)</f>
        <v>1</v>
      </c>
      <c r="K761" s="1">
        <v>525262.6</v>
      </c>
      <c r="L761">
        <v>0</v>
      </c>
      <c r="M761" s="1">
        <v>525262.6</v>
      </c>
      <c r="N761" s="1">
        <v>6381737.4000000004</v>
      </c>
      <c r="O761">
        <v>7.6</v>
      </c>
      <c r="P761">
        <v>0</v>
      </c>
      <c r="Q761">
        <v>0</v>
      </c>
      <c r="R761">
        <v>0</v>
      </c>
      <c r="S761">
        <v>0</v>
      </c>
      <c r="T761" s="1">
        <v>-525262.6</v>
      </c>
      <c r="U761">
        <v>0</v>
      </c>
      <c r="V761" s="1">
        <v>-525262.6</v>
      </c>
      <c r="W761">
        <v>0</v>
      </c>
      <c r="X761" t="str">
        <f>""</f>
        <v/>
      </c>
      <c r="Y761">
        <v>0</v>
      </c>
      <c r="Z761" t="str">
        <f>""</f>
        <v/>
      </c>
      <c r="AA761">
        <v>0</v>
      </c>
      <c r="AB761" t="str">
        <f>""</f>
        <v/>
      </c>
      <c r="AC761">
        <v>0</v>
      </c>
      <c r="AD761" t="str">
        <f>""</f>
        <v/>
      </c>
      <c r="AE761">
        <v>0</v>
      </c>
      <c r="AF761" t="str">
        <f>""</f>
        <v/>
      </c>
      <c r="AG761">
        <v>0</v>
      </c>
      <c r="AH761" t="str">
        <f>""</f>
        <v/>
      </c>
      <c r="AI761">
        <v>0</v>
      </c>
      <c r="AJ761" t="str">
        <f>""</f>
        <v/>
      </c>
      <c r="AK761">
        <v>0</v>
      </c>
      <c r="AL761" t="str">
        <f>""</f>
        <v/>
      </c>
      <c r="AM761">
        <v>0</v>
      </c>
      <c r="AN761" t="str">
        <f>""</f>
        <v/>
      </c>
      <c r="AO761">
        <v>0</v>
      </c>
      <c r="AP761" t="str">
        <f>""</f>
        <v/>
      </c>
      <c r="AQ761">
        <v>0</v>
      </c>
      <c r="AR761" t="str">
        <f>""</f>
        <v/>
      </c>
      <c r="AS761" t="s">
        <v>56</v>
      </c>
      <c r="AT761" t="s">
        <v>57</v>
      </c>
      <c r="AU761">
        <v>0</v>
      </c>
      <c r="AV761" t="str">
        <f>""</f>
        <v/>
      </c>
      <c r="AW761">
        <v>2016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</row>
    <row r="762" spans="1:55" x14ac:dyDescent="0.2">
      <c r="A762">
        <v>1999000910</v>
      </c>
      <c r="B762" t="s">
        <v>764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 s="4">
        <f>COUNTIF(גיליון2!A:A,'2016'!A762)</f>
        <v>1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 t="str">
        <f>""</f>
        <v/>
      </c>
      <c r="Y762">
        <v>0</v>
      </c>
      <c r="Z762" t="str">
        <f>""</f>
        <v/>
      </c>
      <c r="AA762">
        <v>0</v>
      </c>
      <c r="AB762" t="str">
        <f>""</f>
        <v/>
      </c>
      <c r="AC762">
        <v>0</v>
      </c>
      <c r="AD762" t="str">
        <f>""</f>
        <v/>
      </c>
      <c r="AE762">
        <v>0</v>
      </c>
      <c r="AF762" t="str">
        <f>""</f>
        <v/>
      </c>
      <c r="AG762">
        <v>0</v>
      </c>
      <c r="AH762" t="str">
        <f>""</f>
        <v/>
      </c>
      <c r="AI762">
        <v>0</v>
      </c>
      <c r="AJ762" t="str">
        <f>""</f>
        <v/>
      </c>
      <c r="AK762">
        <v>0</v>
      </c>
      <c r="AL762" t="str">
        <f>""</f>
        <v/>
      </c>
      <c r="AM762">
        <v>0</v>
      </c>
      <c r="AN762" t="str">
        <f>""</f>
        <v/>
      </c>
      <c r="AO762">
        <v>0</v>
      </c>
      <c r="AP762" t="str">
        <f>""</f>
        <v/>
      </c>
      <c r="AQ762">
        <v>0</v>
      </c>
      <c r="AR762" t="str">
        <f>""</f>
        <v/>
      </c>
      <c r="AS762" t="s">
        <v>56</v>
      </c>
      <c r="AT762" t="s">
        <v>57</v>
      </c>
      <c r="AU762">
        <v>0</v>
      </c>
      <c r="AV762" t="str">
        <f>""</f>
        <v/>
      </c>
      <c r="AW762">
        <v>2016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</row>
    <row r="763" spans="1:55" x14ac:dyDescent="0.2">
      <c r="A763">
        <v>1999000911</v>
      </c>
      <c r="B763" t="s">
        <v>70</v>
      </c>
      <c r="C763" s="2">
        <v>700720</v>
      </c>
      <c r="D763">
        <v>0</v>
      </c>
      <c r="E763">
        <v>0</v>
      </c>
      <c r="F763">
        <v>0</v>
      </c>
      <c r="G763" s="1">
        <v>700720</v>
      </c>
      <c r="H763">
        <v>0</v>
      </c>
      <c r="I763" s="2">
        <v>4206000</v>
      </c>
      <c r="J763" s="4">
        <f>COUNTIF(גיליון2!A:A,'2016'!A763)</f>
        <v>1</v>
      </c>
      <c r="K763">
        <v>0</v>
      </c>
      <c r="L763">
        <v>0</v>
      </c>
      <c r="M763">
        <v>0</v>
      </c>
      <c r="N763" s="1">
        <v>4206000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 t="str">
        <f>""</f>
        <v/>
      </c>
      <c r="Y763">
        <v>0</v>
      </c>
      <c r="Z763" t="str">
        <f>""</f>
        <v/>
      </c>
      <c r="AA763">
        <v>0</v>
      </c>
      <c r="AB763" t="str">
        <f>""</f>
        <v/>
      </c>
      <c r="AC763">
        <v>0</v>
      </c>
      <c r="AD763" t="str">
        <f>""</f>
        <v/>
      </c>
      <c r="AE763">
        <v>0</v>
      </c>
      <c r="AF763" t="str">
        <f>""</f>
        <v/>
      </c>
      <c r="AG763">
        <v>0</v>
      </c>
      <c r="AH763" t="str">
        <f>""</f>
        <v/>
      </c>
      <c r="AI763">
        <v>0</v>
      </c>
      <c r="AJ763" t="str">
        <f>""</f>
        <v/>
      </c>
      <c r="AK763">
        <v>0</v>
      </c>
      <c r="AL763" t="str">
        <f>""</f>
        <v/>
      </c>
      <c r="AM763">
        <v>0</v>
      </c>
      <c r="AN763" t="str">
        <f>""</f>
        <v/>
      </c>
      <c r="AO763">
        <v>0</v>
      </c>
      <c r="AP763" t="str">
        <f>""</f>
        <v/>
      </c>
      <c r="AQ763">
        <v>0</v>
      </c>
      <c r="AR763" t="str">
        <f>""</f>
        <v/>
      </c>
      <c r="AS763" t="s">
        <v>56</v>
      </c>
      <c r="AT763" t="s">
        <v>57</v>
      </c>
      <c r="AU763">
        <v>0</v>
      </c>
      <c r="AV763" t="str">
        <f>""</f>
        <v/>
      </c>
      <c r="AW763">
        <v>2016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</row>
    <row r="764" spans="1:55" x14ac:dyDescent="0.2">
      <c r="A764">
        <v>1999000998</v>
      </c>
      <c r="B764" t="s">
        <v>425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 s="4">
        <f>COUNTIF(גיליון2!A:A,'2016'!A764)</f>
        <v>1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 t="str">
        <f>""</f>
        <v/>
      </c>
      <c r="Y764">
        <v>0</v>
      </c>
      <c r="Z764" t="str">
        <f>""</f>
        <v/>
      </c>
      <c r="AA764">
        <v>0</v>
      </c>
      <c r="AB764" t="str">
        <f>""</f>
        <v/>
      </c>
      <c r="AC764">
        <v>0</v>
      </c>
      <c r="AD764" t="str">
        <f>""</f>
        <v/>
      </c>
      <c r="AE764">
        <v>0</v>
      </c>
      <c r="AF764" t="str">
        <f>""</f>
        <v/>
      </c>
      <c r="AG764">
        <v>0</v>
      </c>
      <c r="AH764" t="str">
        <f>""</f>
        <v/>
      </c>
      <c r="AI764">
        <v>0</v>
      </c>
      <c r="AJ764" t="str">
        <f>""</f>
        <v/>
      </c>
      <c r="AK764">
        <v>0</v>
      </c>
      <c r="AL764" t="str">
        <f>""</f>
        <v/>
      </c>
      <c r="AM764">
        <v>0</v>
      </c>
      <c r="AN764" t="str">
        <f>""</f>
        <v/>
      </c>
      <c r="AO764">
        <v>0</v>
      </c>
      <c r="AP764" t="str">
        <f>""</f>
        <v/>
      </c>
      <c r="AQ764">
        <v>0</v>
      </c>
      <c r="AR764" t="str">
        <f>""</f>
        <v/>
      </c>
      <c r="AS764" t="s">
        <v>56</v>
      </c>
      <c r="AT764" t="s">
        <v>57</v>
      </c>
      <c r="AU764">
        <v>0</v>
      </c>
      <c r="AV764" t="str">
        <f>""</f>
        <v/>
      </c>
      <c r="AW764">
        <v>2016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</row>
    <row r="765" spans="1:55" x14ac:dyDescent="0.2">
      <c r="A765">
        <v>1999000999</v>
      </c>
      <c r="B765" t="s">
        <v>765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 s="4">
        <f>COUNTIF(גיליון2!A:A,'2016'!A765)</f>
        <v>1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 t="str">
        <f>""</f>
        <v/>
      </c>
      <c r="Y765">
        <v>0</v>
      </c>
      <c r="Z765" t="str">
        <f>""</f>
        <v/>
      </c>
      <c r="AA765">
        <v>0</v>
      </c>
      <c r="AB765" t="str">
        <f>""</f>
        <v/>
      </c>
      <c r="AC765">
        <v>0</v>
      </c>
      <c r="AD765" t="str">
        <f>""</f>
        <v/>
      </c>
      <c r="AE765">
        <v>0</v>
      </c>
      <c r="AF765" t="str">
        <f>""</f>
        <v/>
      </c>
      <c r="AG765">
        <v>0</v>
      </c>
      <c r="AH765" t="str">
        <f>""</f>
        <v/>
      </c>
      <c r="AI765">
        <v>0</v>
      </c>
      <c r="AJ765" t="str">
        <f>""</f>
        <v/>
      </c>
      <c r="AK765">
        <v>0</v>
      </c>
      <c r="AL765" t="str">
        <f>""</f>
        <v/>
      </c>
      <c r="AM765">
        <v>0</v>
      </c>
      <c r="AN765" t="str">
        <f>""</f>
        <v/>
      </c>
      <c r="AO765">
        <v>0</v>
      </c>
      <c r="AP765" t="str">
        <f>""</f>
        <v/>
      </c>
      <c r="AQ765">
        <v>0</v>
      </c>
      <c r="AR765" t="str">
        <f>""</f>
        <v/>
      </c>
      <c r="AS765" t="s">
        <v>56</v>
      </c>
      <c r="AT765" t="s">
        <v>57</v>
      </c>
      <c r="AU765">
        <v>0</v>
      </c>
      <c r="AV765" t="str">
        <f>""</f>
        <v/>
      </c>
      <c r="AW765">
        <v>2016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</row>
  </sheetData>
  <autoFilter ref="A1:BC765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0"/>
  <sheetViews>
    <sheetView rightToLeft="1" topLeftCell="A727" workbookViewId="0">
      <selection activeCell="E209" sqref="E209:K765"/>
    </sheetView>
  </sheetViews>
  <sheetFormatPr defaultRowHeight="14.25" x14ac:dyDescent="0.2"/>
  <cols>
    <col min="1" max="1" width="10.875" bestFit="1" customWidth="1"/>
    <col min="2" max="4" width="10.875" customWidth="1"/>
    <col min="5" max="5" width="27.125" bestFit="1" customWidth="1"/>
    <col min="6" max="6" width="15.25" bestFit="1" customWidth="1"/>
    <col min="7" max="7" width="13.125" bestFit="1" customWidth="1"/>
    <col min="8" max="8" width="9.875" bestFit="1" customWidth="1"/>
    <col min="9" max="9" width="14.125" bestFit="1" customWidth="1"/>
    <col min="10" max="10" width="11.375" style="3" bestFit="1" customWidth="1"/>
    <col min="12" max="12" width="14.125" bestFit="1" customWidth="1"/>
    <col min="13" max="13" width="13.375" bestFit="1" customWidth="1"/>
  </cols>
  <sheetData>
    <row r="1" spans="1:11" x14ac:dyDescent="0.2">
      <c r="A1" t="s">
        <v>0</v>
      </c>
      <c r="B1" t="s">
        <v>1201</v>
      </c>
      <c r="C1" t="s">
        <v>1202</v>
      </c>
      <c r="D1" t="s">
        <v>1203</v>
      </c>
      <c r="E1" t="s">
        <v>1</v>
      </c>
      <c r="F1" t="s">
        <v>1199</v>
      </c>
      <c r="G1" t="s">
        <v>9</v>
      </c>
      <c r="H1" t="s">
        <v>10</v>
      </c>
      <c r="I1" t="s">
        <v>11</v>
      </c>
      <c r="J1" s="3" t="s">
        <v>1200</v>
      </c>
    </row>
    <row r="2" spans="1:11" x14ac:dyDescent="0.2">
      <c r="A2">
        <v>1110000111</v>
      </c>
      <c r="B2" t="str">
        <f>RIGHT(A2,3)</f>
        <v>111</v>
      </c>
      <c r="C2" t="str">
        <f>MID(A2,2,6)</f>
        <v>110000</v>
      </c>
      <c r="D2" t="str">
        <f>LEFT(C2,2)</f>
        <v>11</v>
      </c>
      <c r="E2" t="s">
        <v>54</v>
      </c>
      <c r="F2">
        <v>0</v>
      </c>
      <c r="G2" s="1">
        <v>-2230505.62</v>
      </c>
      <c r="H2">
        <v>0</v>
      </c>
      <c r="I2" s="1">
        <v>-2230505.62</v>
      </c>
      <c r="J2" s="3">
        <f>VLOOKUP(A2,'2016'!A:I,9,0)</f>
        <v>0</v>
      </c>
      <c r="K2">
        <f>COUNTIF('2016'!A:A,גיליון2!A2)</f>
        <v>1</v>
      </c>
    </row>
    <row r="3" spans="1:11" x14ac:dyDescent="0.2">
      <c r="A3">
        <v>1111000111</v>
      </c>
      <c r="B3" t="str">
        <f t="shared" ref="B3:B66" si="0">RIGHT(A3,3)</f>
        <v>111</v>
      </c>
      <c r="C3" t="str">
        <f t="shared" ref="C3:C66" si="1">MID(A3,2,6)</f>
        <v>111000</v>
      </c>
      <c r="D3" t="str">
        <f t="shared" ref="D3:D66" si="2">LEFT(C3,2)</f>
        <v>11</v>
      </c>
      <c r="E3" t="s">
        <v>58</v>
      </c>
      <c r="F3">
        <v>0</v>
      </c>
      <c r="G3" s="1">
        <v>-172812.4</v>
      </c>
      <c r="H3">
        <v>0</v>
      </c>
      <c r="I3" s="1">
        <v>-172812.4</v>
      </c>
      <c r="J3" s="3">
        <f>VLOOKUP(A3,'2016'!A:I,9,0)</f>
        <v>0</v>
      </c>
      <c r="K3">
        <f>COUNTIF('2016'!A:A,גיליון2!A3)</f>
        <v>1</v>
      </c>
    </row>
    <row r="4" spans="1:11" x14ac:dyDescent="0.2">
      <c r="A4">
        <v>1111100100</v>
      </c>
      <c r="B4" t="str">
        <f t="shared" si="0"/>
        <v>100</v>
      </c>
      <c r="C4" t="str">
        <f t="shared" si="1"/>
        <v>111100</v>
      </c>
      <c r="D4" t="str">
        <f t="shared" si="2"/>
        <v>11</v>
      </c>
      <c r="E4" t="s">
        <v>59</v>
      </c>
      <c r="F4" s="2">
        <v>-21000000</v>
      </c>
      <c r="G4" s="1">
        <v>-20830925.600000001</v>
      </c>
      <c r="H4">
        <v>0</v>
      </c>
      <c r="I4" s="1">
        <v>-20830925.600000001</v>
      </c>
      <c r="J4" s="3">
        <f>VLOOKUP(A4,'2016'!A:I,9,0)</f>
        <v>-22000000</v>
      </c>
      <c r="K4">
        <f>COUNTIF('2016'!A:A,גיליון2!A4)</f>
        <v>1</v>
      </c>
    </row>
    <row r="5" spans="1:11" x14ac:dyDescent="0.2">
      <c r="A5">
        <v>1111100101</v>
      </c>
      <c r="B5" t="str">
        <f t="shared" si="0"/>
        <v>101</v>
      </c>
      <c r="C5" t="str">
        <f t="shared" si="1"/>
        <v>111100</v>
      </c>
      <c r="D5" t="str">
        <f t="shared" si="2"/>
        <v>11</v>
      </c>
      <c r="E5" t="s">
        <v>60</v>
      </c>
      <c r="F5" s="2">
        <v>-11000000</v>
      </c>
      <c r="G5" s="1">
        <v>-10013676.91</v>
      </c>
      <c r="H5">
        <v>0</v>
      </c>
      <c r="I5" s="1">
        <v>-10013676.91</v>
      </c>
      <c r="J5" s="3">
        <f>VLOOKUP(A5,'2016'!A:I,9,0)</f>
        <v>-12000000</v>
      </c>
      <c r="K5">
        <f>COUNTIF('2016'!A:A,גיליון2!A5)</f>
        <v>1</v>
      </c>
    </row>
    <row r="6" spans="1:11" x14ac:dyDescent="0.2">
      <c r="A6">
        <v>1115000100</v>
      </c>
      <c r="B6" t="str">
        <f t="shared" si="0"/>
        <v>100</v>
      </c>
      <c r="C6" t="str">
        <f t="shared" si="1"/>
        <v>115000</v>
      </c>
      <c r="D6" t="str">
        <f t="shared" si="2"/>
        <v>11</v>
      </c>
      <c r="E6" t="s">
        <v>61</v>
      </c>
      <c r="F6" s="2">
        <v>-10000000</v>
      </c>
      <c r="G6">
        <v>0</v>
      </c>
      <c r="H6">
        <v>0</v>
      </c>
      <c r="I6">
        <v>0</v>
      </c>
      <c r="J6" s="3">
        <f>VLOOKUP(A6,'2016'!A:I,9,0)</f>
        <v>-10000000</v>
      </c>
      <c r="K6">
        <f>COUNTIF('2016'!A:A,גיליון2!A6)</f>
        <v>1</v>
      </c>
    </row>
    <row r="7" spans="1:11" x14ac:dyDescent="0.2">
      <c r="A7">
        <v>1116000100</v>
      </c>
      <c r="B7" t="str">
        <f t="shared" si="0"/>
        <v>100</v>
      </c>
      <c r="C7" t="str">
        <f t="shared" si="1"/>
        <v>116000</v>
      </c>
      <c r="D7" t="str">
        <f t="shared" si="2"/>
        <v>11</v>
      </c>
      <c r="E7" t="s">
        <v>62</v>
      </c>
      <c r="F7">
        <v>0</v>
      </c>
      <c r="G7">
        <v>0</v>
      </c>
      <c r="H7">
        <v>0</v>
      </c>
      <c r="I7">
        <v>0</v>
      </c>
      <c r="J7" s="3">
        <f>VLOOKUP(A7,'2016'!A:I,9,0)</f>
        <v>0</v>
      </c>
      <c r="K7">
        <f>COUNTIF('2016'!A:A,גיליון2!A7)</f>
        <v>1</v>
      </c>
    </row>
    <row r="8" spans="1:11" x14ac:dyDescent="0.2">
      <c r="A8">
        <v>1121000290</v>
      </c>
      <c r="B8" t="str">
        <f t="shared" si="0"/>
        <v>290</v>
      </c>
      <c r="C8" t="str">
        <f t="shared" si="1"/>
        <v>121000</v>
      </c>
      <c r="D8" t="str">
        <f t="shared" si="2"/>
        <v>12</v>
      </c>
      <c r="E8" t="s">
        <v>63</v>
      </c>
      <c r="F8">
        <v>0</v>
      </c>
      <c r="G8" s="1">
        <v>-1150</v>
      </c>
      <c r="H8">
        <v>0</v>
      </c>
      <c r="I8" s="1">
        <v>-1150</v>
      </c>
      <c r="J8" s="3">
        <f>VLOOKUP(A8,'2016'!A:I,9,0)</f>
        <v>0</v>
      </c>
      <c r="K8">
        <f>COUNTIF('2016'!A:A,גיליון2!A8)</f>
        <v>1</v>
      </c>
    </row>
    <row r="9" spans="1:11" x14ac:dyDescent="0.2">
      <c r="A9">
        <v>1130000800</v>
      </c>
      <c r="B9" t="str">
        <f t="shared" si="0"/>
        <v>800</v>
      </c>
      <c r="C9" t="str">
        <f t="shared" si="1"/>
        <v>130000</v>
      </c>
      <c r="D9" t="str">
        <f t="shared" si="2"/>
        <v>13</v>
      </c>
      <c r="E9" t="s">
        <v>65</v>
      </c>
      <c r="F9" s="2">
        <v>-2500000</v>
      </c>
      <c r="G9" s="1">
        <v>-1026398.72</v>
      </c>
      <c r="H9">
        <v>0</v>
      </c>
      <c r="I9" s="1">
        <v>-1026398.72</v>
      </c>
      <c r="J9" s="3">
        <f>VLOOKUP(A9,'2016'!A:I,9,0)</f>
        <v>-2500000</v>
      </c>
      <c r="K9">
        <f>COUNTIF('2016'!A:A,גיליון2!A9)</f>
        <v>1</v>
      </c>
    </row>
    <row r="10" spans="1:11" x14ac:dyDescent="0.2">
      <c r="A10">
        <v>1130001800</v>
      </c>
      <c r="B10" t="str">
        <f t="shared" si="0"/>
        <v>800</v>
      </c>
      <c r="C10" t="str">
        <f t="shared" si="1"/>
        <v>130001</v>
      </c>
      <c r="D10" t="str">
        <f t="shared" si="2"/>
        <v>13</v>
      </c>
      <c r="E10" t="s">
        <v>67</v>
      </c>
      <c r="F10">
        <v>0</v>
      </c>
      <c r="G10" s="1">
        <v>-250000</v>
      </c>
      <c r="H10">
        <v>0</v>
      </c>
      <c r="I10" s="1">
        <v>-250000</v>
      </c>
      <c r="J10" s="3">
        <f>VLOOKUP(A10,'2016'!A:I,9,0)</f>
        <v>0</v>
      </c>
      <c r="K10">
        <f>COUNTIF('2016'!A:A,גיליון2!A10)</f>
        <v>1</v>
      </c>
    </row>
    <row r="11" spans="1:11" x14ac:dyDescent="0.2">
      <c r="A11">
        <v>1191000910</v>
      </c>
      <c r="B11" t="str">
        <f t="shared" si="0"/>
        <v>910</v>
      </c>
      <c r="C11" t="str">
        <f t="shared" si="1"/>
        <v>191000</v>
      </c>
      <c r="D11" t="str">
        <f t="shared" si="2"/>
        <v>19</v>
      </c>
      <c r="E11" t="s">
        <v>68</v>
      </c>
      <c r="F11" s="2">
        <v>-18728000</v>
      </c>
      <c r="G11" s="1">
        <v>-19264768.059999999</v>
      </c>
      <c r="H11">
        <v>0</v>
      </c>
      <c r="I11" s="1">
        <v>-19264768.059999999</v>
      </c>
      <c r="J11" s="3">
        <f>VLOOKUP(A11,'2016'!A:I,9,0)</f>
        <v>-19264000</v>
      </c>
      <c r="K11">
        <f>COUNTIF('2016'!A:A,גיליון2!A11)</f>
        <v>1</v>
      </c>
    </row>
    <row r="12" spans="1:11" x14ac:dyDescent="0.2">
      <c r="A12">
        <v>1191001910</v>
      </c>
      <c r="B12" t="str">
        <f t="shared" si="0"/>
        <v>910</v>
      </c>
      <c r="C12" t="str">
        <f t="shared" si="1"/>
        <v>191001</v>
      </c>
      <c r="D12" t="str">
        <f t="shared" si="2"/>
        <v>19</v>
      </c>
      <c r="E12" t="s">
        <v>70</v>
      </c>
      <c r="F12" s="2">
        <v>-3305000</v>
      </c>
      <c r="G12" s="1">
        <v>-1617137</v>
      </c>
      <c r="H12">
        <v>0</v>
      </c>
      <c r="I12" s="1">
        <v>-1617137</v>
      </c>
      <c r="J12" s="3">
        <f>VLOOKUP(A12,'2016'!A:I,9,0)</f>
        <v>-3400000</v>
      </c>
      <c r="K12">
        <f>COUNTIF('2016'!A:A,גיליון2!A12)</f>
        <v>1</v>
      </c>
    </row>
    <row r="13" spans="1:11" x14ac:dyDescent="0.2">
      <c r="A13">
        <v>1192000910</v>
      </c>
      <c r="B13" t="str">
        <f t="shared" si="0"/>
        <v>910</v>
      </c>
      <c r="C13" t="str">
        <f t="shared" si="1"/>
        <v>192000</v>
      </c>
      <c r="D13" t="str">
        <f t="shared" si="2"/>
        <v>19</v>
      </c>
      <c r="E13" t="s">
        <v>71</v>
      </c>
      <c r="F13">
        <v>0</v>
      </c>
      <c r="G13" s="1">
        <v>-3882241</v>
      </c>
      <c r="H13">
        <v>0</v>
      </c>
      <c r="I13" s="1">
        <v>-3882241</v>
      </c>
      <c r="J13" s="3">
        <f>VLOOKUP(A13,'2016'!A:I,9,0)</f>
        <v>0</v>
      </c>
      <c r="K13">
        <f>COUNTIF('2016'!A:A,גיליון2!A13)</f>
        <v>1</v>
      </c>
    </row>
    <row r="14" spans="1:11" x14ac:dyDescent="0.2">
      <c r="A14">
        <v>1197000910</v>
      </c>
      <c r="B14" t="str">
        <f t="shared" si="0"/>
        <v>910</v>
      </c>
      <c r="C14" t="str">
        <f t="shared" si="1"/>
        <v>197000</v>
      </c>
      <c r="D14" t="str">
        <f t="shared" si="2"/>
        <v>19</v>
      </c>
      <c r="E14" t="s">
        <v>72</v>
      </c>
      <c r="F14" s="2">
        <v>-4837000</v>
      </c>
      <c r="G14">
        <v>0</v>
      </c>
      <c r="H14">
        <v>0</v>
      </c>
      <c r="I14">
        <v>0</v>
      </c>
      <c r="J14" s="3">
        <f>VLOOKUP(A14,'2016'!A:I,9,0)</f>
        <v>-4206000</v>
      </c>
      <c r="K14">
        <f>COUNTIF('2016'!A:A,גיליון2!A14)</f>
        <v>1</v>
      </c>
    </row>
    <row r="15" spans="1:11" x14ac:dyDescent="0.2">
      <c r="A15">
        <v>1213000220</v>
      </c>
      <c r="B15" t="str">
        <f t="shared" si="0"/>
        <v>220</v>
      </c>
      <c r="C15" t="str">
        <f t="shared" si="1"/>
        <v>213000</v>
      </c>
      <c r="D15" t="str">
        <f t="shared" si="2"/>
        <v>21</v>
      </c>
      <c r="E15" t="s">
        <v>73</v>
      </c>
      <c r="F15" s="2">
        <v>-13000</v>
      </c>
      <c r="G15" s="1">
        <v>-11031</v>
      </c>
      <c r="H15">
        <v>0</v>
      </c>
      <c r="I15" s="1">
        <v>-11031</v>
      </c>
      <c r="J15" s="3">
        <f>VLOOKUP(A15,'2016'!A:I,9,0)</f>
        <v>-13700</v>
      </c>
      <c r="K15">
        <f>COUNTIF('2016'!A:A,גיליון2!A15)</f>
        <v>1</v>
      </c>
    </row>
    <row r="16" spans="1:11" x14ac:dyDescent="0.2">
      <c r="A16">
        <v>1214200220</v>
      </c>
      <c r="B16" t="str">
        <f t="shared" si="0"/>
        <v>220</v>
      </c>
      <c r="C16" t="str">
        <f t="shared" si="1"/>
        <v>214200</v>
      </c>
      <c r="D16" t="str">
        <f t="shared" si="2"/>
        <v>21</v>
      </c>
      <c r="E16" t="s">
        <v>74</v>
      </c>
      <c r="F16" s="2">
        <v>-212000</v>
      </c>
      <c r="G16" s="1">
        <v>-248000</v>
      </c>
      <c r="H16">
        <v>0</v>
      </c>
      <c r="I16" s="1">
        <v>-248000</v>
      </c>
      <c r="J16" s="3">
        <f>VLOOKUP(A16,'2016'!A:I,9,0)</f>
        <v>-212000</v>
      </c>
      <c r="K16">
        <f>COUNTIF('2016'!A:A,גיליון2!A16)</f>
        <v>1</v>
      </c>
    </row>
    <row r="17" spans="1:11" x14ac:dyDescent="0.2">
      <c r="A17">
        <v>1214200221</v>
      </c>
      <c r="B17" t="str">
        <f t="shared" si="0"/>
        <v>221</v>
      </c>
      <c r="C17" t="str">
        <f t="shared" si="1"/>
        <v>214200</v>
      </c>
      <c r="D17" t="str">
        <f t="shared" si="2"/>
        <v>21</v>
      </c>
      <c r="E17" t="s">
        <v>75</v>
      </c>
      <c r="F17" s="2">
        <v>-320000</v>
      </c>
      <c r="G17" s="1">
        <v>-320560</v>
      </c>
      <c r="H17">
        <v>0</v>
      </c>
      <c r="I17" s="1">
        <v>-320560</v>
      </c>
      <c r="J17" s="3">
        <f>VLOOKUP(A17,'2016'!A:I,9,0)</f>
        <v>-430000</v>
      </c>
      <c r="K17">
        <f>COUNTIF('2016'!A:A,גיליון2!A17)</f>
        <v>1</v>
      </c>
    </row>
    <row r="18" spans="1:11" x14ac:dyDescent="0.2">
      <c r="A18">
        <v>1215100620</v>
      </c>
      <c r="B18" t="str">
        <f t="shared" si="0"/>
        <v>620</v>
      </c>
      <c r="C18" t="str">
        <f t="shared" si="1"/>
        <v>215100</v>
      </c>
      <c r="D18" t="str">
        <f t="shared" si="2"/>
        <v>21</v>
      </c>
      <c r="E18" t="s">
        <v>76</v>
      </c>
      <c r="F18" s="2">
        <v>-23000</v>
      </c>
      <c r="G18" s="1">
        <v>-20400</v>
      </c>
      <c r="H18">
        <v>0</v>
      </c>
      <c r="I18" s="1">
        <v>-20400</v>
      </c>
      <c r="J18" s="3">
        <f>VLOOKUP(A18,'2016'!A:I,9,0)</f>
        <v>-23000</v>
      </c>
      <c r="K18">
        <f>COUNTIF('2016'!A:A,גיליון2!A18)</f>
        <v>1</v>
      </c>
    </row>
    <row r="19" spans="1:11" x14ac:dyDescent="0.2">
      <c r="A19">
        <v>1221000970</v>
      </c>
      <c r="B19" t="str">
        <f t="shared" si="0"/>
        <v>970</v>
      </c>
      <c r="C19" t="str">
        <f t="shared" si="1"/>
        <v>221000</v>
      </c>
      <c r="D19" t="str">
        <f t="shared" si="2"/>
        <v>22</v>
      </c>
      <c r="E19" t="s">
        <v>78</v>
      </c>
      <c r="F19" s="2">
        <v>-469800</v>
      </c>
      <c r="G19" s="1">
        <v>-412267</v>
      </c>
      <c r="H19">
        <v>0</v>
      </c>
      <c r="I19" s="1">
        <v>-412267</v>
      </c>
      <c r="J19" s="3">
        <f>VLOOKUP(A19,'2016'!A:I,9,0)</f>
        <v>-469800</v>
      </c>
      <c r="K19">
        <f>COUNTIF('2016'!A:A,גיליון2!A19)</f>
        <v>1</v>
      </c>
    </row>
    <row r="20" spans="1:11" x14ac:dyDescent="0.2">
      <c r="A20">
        <v>1221001970</v>
      </c>
      <c r="B20" t="str">
        <f t="shared" si="0"/>
        <v>970</v>
      </c>
      <c r="C20" t="str">
        <f t="shared" si="1"/>
        <v>221001</v>
      </c>
      <c r="D20" t="str">
        <f t="shared" si="2"/>
        <v>22</v>
      </c>
      <c r="E20" t="s">
        <v>79</v>
      </c>
      <c r="F20" s="2">
        <v>-661000</v>
      </c>
      <c r="G20" s="1">
        <v>-661177.62</v>
      </c>
      <c r="H20">
        <v>0</v>
      </c>
      <c r="I20" s="1">
        <v>-661177.62</v>
      </c>
      <c r="J20" s="3">
        <f>VLOOKUP(A20,'2016'!A:I,9,0)</f>
        <v>-661000</v>
      </c>
      <c r="K20">
        <f>COUNTIF('2016'!A:A,גיליון2!A20)</f>
        <v>1</v>
      </c>
    </row>
    <row r="21" spans="1:11" x14ac:dyDescent="0.2">
      <c r="A21">
        <v>1221002970</v>
      </c>
      <c r="B21" t="str">
        <f t="shared" si="0"/>
        <v>970</v>
      </c>
      <c r="C21" t="str">
        <f t="shared" si="1"/>
        <v>221002</v>
      </c>
      <c r="D21" t="str">
        <f t="shared" si="2"/>
        <v>22</v>
      </c>
      <c r="E21" t="s">
        <v>80</v>
      </c>
      <c r="F21">
        <v>0</v>
      </c>
      <c r="G21">
        <v>0</v>
      </c>
      <c r="H21">
        <v>0</v>
      </c>
      <c r="I21">
        <v>0</v>
      </c>
      <c r="J21" s="3">
        <f>VLOOKUP(A21,'2016'!A:I,9,0)</f>
        <v>0</v>
      </c>
      <c r="K21">
        <f>COUNTIF('2016'!A:A,גיליון2!A21)</f>
        <v>1</v>
      </c>
    </row>
    <row r="22" spans="1:11" x14ac:dyDescent="0.2">
      <c r="A22">
        <v>1221003970</v>
      </c>
      <c r="B22" t="str">
        <f t="shared" si="0"/>
        <v>970</v>
      </c>
      <c r="C22" t="str">
        <f t="shared" si="1"/>
        <v>221003</v>
      </c>
      <c r="D22" t="str">
        <f t="shared" si="2"/>
        <v>22</v>
      </c>
      <c r="E22" t="s">
        <v>81</v>
      </c>
      <c r="F22">
        <v>0</v>
      </c>
      <c r="G22">
        <v>0</v>
      </c>
      <c r="H22">
        <v>0</v>
      </c>
      <c r="I22">
        <v>0</v>
      </c>
      <c r="J22" s="3">
        <f>VLOOKUP(A22,'2016'!A:I,9,0)</f>
        <v>0</v>
      </c>
      <c r="K22">
        <f>COUNTIF('2016'!A:A,גיליון2!A22)</f>
        <v>1</v>
      </c>
    </row>
    <row r="23" spans="1:11" x14ac:dyDescent="0.2">
      <c r="A23">
        <v>1244000990</v>
      </c>
      <c r="B23" t="str">
        <f t="shared" si="0"/>
        <v>990</v>
      </c>
      <c r="C23" t="str">
        <f t="shared" si="1"/>
        <v>244000</v>
      </c>
      <c r="D23" t="str">
        <f t="shared" si="2"/>
        <v>24</v>
      </c>
      <c r="E23" t="s">
        <v>82</v>
      </c>
      <c r="F23" s="2">
        <v>-80000</v>
      </c>
      <c r="G23">
        <v>-528</v>
      </c>
      <c r="H23">
        <v>0</v>
      </c>
      <c r="I23">
        <v>-528</v>
      </c>
      <c r="J23" s="3">
        <f>VLOOKUP(A23,'2016'!A:I,9,0)</f>
        <v>-80000</v>
      </c>
      <c r="K23">
        <f>COUNTIF('2016'!A:A,גיליון2!A23)</f>
        <v>1</v>
      </c>
    </row>
    <row r="24" spans="1:11" x14ac:dyDescent="0.2">
      <c r="A24">
        <v>1244400290</v>
      </c>
      <c r="B24" t="str">
        <f t="shared" si="0"/>
        <v>290</v>
      </c>
      <c r="C24" t="str">
        <f t="shared" si="1"/>
        <v>244400</v>
      </c>
      <c r="D24" t="str">
        <f t="shared" si="2"/>
        <v>24</v>
      </c>
      <c r="E24" t="s">
        <v>84</v>
      </c>
      <c r="F24" s="2">
        <v>-250000</v>
      </c>
      <c r="G24" s="1">
        <v>-245565.33</v>
      </c>
      <c r="H24">
        <v>0</v>
      </c>
      <c r="I24" s="1">
        <v>-245565.33</v>
      </c>
      <c r="J24" s="3">
        <f>VLOOKUP(A24,'2016'!A:I,9,0)</f>
        <v>-250000</v>
      </c>
      <c r="K24">
        <f>COUNTIF('2016'!A:A,גיליון2!A24)</f>
        <v>1</v>
      </c>
    </row>
    <row r="25" spans="1:11" x14ac:dyDescent="0.2">
      <c r="A25">
        <v>1262000210</v>
      </c>
      <c r="B25" t="str">
        <f t="shared" si="0"/>
        <v>210</v>
      </c>
      <c r="C25" t="str">
        <f t="shared" si="1"/>
        <v>262000</v>
      </c>
      <c r="D25" t="str">
        <f t="shared" si="2"/>
        <v>26</v>
      </c>
      <c r="E25" t="s">
        <v>85</v>
      </c>
      <c r="F25">
        <v>0</v>
      </c>
      <c r="G25">
        <v>0</v>
      </c>
      <c r="H25">
        <v>0</v>
      </c>
      <c r="I25">
        <v>0</v>
      </c>
      <c r="J25" s="3">
        <f>VLOOKUP(A25,'2016'!A:I,9,0)</f>
        <v>0</v>
      </c>
      <c r="K25">
        <f>COUNTIF('2016'!A:A,גיליון2!A25)</f>
        <v>1</v>
      </c>
    </row>
    <row r="26" spans="1:11" x14ac:dyDescent="0.2">
      <c r="A26">
        <v>1262000290</v>
      </c>
      <c r="B26" t="str">
        <f t="shared" si="0"/>
        <v>290</v>
      </c>
      <c r="C26" t="str">
        <f t="shared" si="1"/>
        <v>262000</v>
      </c>
      <c r="D26" t="str">
        <f t="shared" si="2"/>
        <v>26</v>
      </c>
      <c r="E26" t="s">
        <v>87</v>
      </c>
      <c r="F26">
        <v>0</v>
      </c>
      <c r="G26" s="1">
        <v>-169375</v>
      </c>
      <c r="H26">
        <v>0</v>
      </c>
      <c r="I26" s="1">
        <v>-169375</v>
      </c>
      <c r="J26" s="3">
        <f>VLOOKUP(A26,'2016'!A:I,9,0)</f>
        <v>-470000</v>
      </c>
      <c r="K26">
        <f>COUNTIF('2016'!A:A,גיליון2!A26)</f>
        <v>1</v>
      </c>
    </row>
    <row r="27" spans="1:11" x14ac:dyDescent="0.2">
      <c r="A27">
        <v>1269000210</v>
      </c>
      <c r="B27" t="str">
        <f t="shared" si="0"/>
        <v>210</v>
      </c>
      <c r="C27" t="str">
        <f t="shared" si="1"/>
        <v>269000</v>
      </c>
      <c r="D27" t="str">
        <f t="shared" si="2"/>
        <v>26</v>
      </c>
      <c r="E27" t="s">
        <v>88</v>
      </c>
      <c r="F27" s="2">
        <v>-470000</v>
      </c>
      <c r="G27" s="1">
        <v>-399788.48</v>
      </c>
      <c r="H27">
        <v>0</v>
      </c>
      <c r="I27" s="1">
        <v>-399788.48</v>
      </c>
      <c r="J27" s="3">
        <f>VLOOKUP(A27,'2016'!A:I,9,0)</f>
        <v>0</v>
      </c>
      <c r="K27">
        <f>COUNTIF('2016'!A:A,גיליון2!A27)</f>
        <v>1</v>
      </c>
    </row>
    <row r="28" spans="1:11" x14ac:dyDescent="0.2">
      <c r="A28">
        <v>1269000662</v>
      </c>
      <c r="B28" t="str">
        <f t="shared" si="0"/>
        <v>662</v>
      </c>
      <c r="C28" t="str">
        <f t="shared" si="1"/>
        <v>269000</v>
      </c>
      <c r="D28" t="str">
        <f t="shared" si="2"/>
        <v>26</v>
      </c>
      <c r="E28" t="s">
        <v>89</v>
      </c>
      <c r="F28">
        <v>0</v>
      </c>
      <c r="G28">
        <v>-42.72</v>
      </c>
      <c r="H28">
        <v>0</v>
      </c>
      <c r="I28">
        <v>-42.72</v>
      </c>
      <c r="J28" s="3">
        <f>VLOOKUP(A28,'2016'!A:I,9,0)</f>
        <v>0</v>
      </c>
      <c r="K28">
        <f>COUNTIF('2016'!A:A,גיליון2!A28)</f>
        <v>1</v>
      </c>
    </row>
    <row r="29" spans="1:11" x14ac:dyDescent="0.2">
      <c r="A29">
        <v>1269000790</v>
      </c>
      <c r="B29" t="str">
        <f t="shared" si="0"/>
        <v>790</v>
      </c>
      <c r="C29" t="str">
        <f t="shared" si="1"/>
        <v>269000</v>
      </c>
      <c r="D29" t="str">
        <f t="shared" si="2"/>
        <v>26</v>
      </c>
      <c r="E29" t="s">
        <v>90</v>
      </c>
      <c r="F29" s="2">
        <v>-250000</v>
      </c>
      <c r="G29" s="1">
        <v>-308122.59000000003</v>
      </c>
      <c r="H29">
        <v>0</v>
      </c>
      <c r="I29" s="1">
        <v>-308122.59000000003</v>
      </c>
      <c r="J29" s="3">
        <f>VLOOKUP(A29,'2016'!A:I,9,0)</f>
        <v>-300000</v>
      </c>
      <c r="K29">
        <f>COUNTIF('2016'!A:A,גיליון2!A29)</f>
        <v>1</v>
      </c>
    </row>
    <row r="30" spans="1:11" x14ac:dyDescent="0.2">
      <c r="A30">
        <v>1282000690</v>
      </c>
      <c r="B30" t="str">
        <f t="shared" si="0"/>
        <v>690</v>
      </c>
      <c r="C30" t="str">
        <f t="shared" si="1"/>
        <v>282000</v>
      </c>
      <c r="D30" t="str">
        <f t="shared" si="2"/>
        <v>28</v>
      </c>
      <c r="E30" t="s">
        <v>91</v>
      </c>
      <c r="F30" s="2">
        <v>-6000</v>
      </c>
      <c r="G30" s="1">
        <v>-4127.28</v>
      </c>
      <c r="H30">
        <v>0</v>
      </c>
      <c r="I30" s="1">
        <v>-4127.28</v>
      </c>
      <c r="J30" s="3">
        <f>VLOOKUP(A30,'2016'!A:I,9,0)</f>
        <v>-6000</v>
      </c>
      <c r="K30">
        <f>COUNTIF('2016'!A:A,גיליון2!A30)</f>
        <v>1</v>
      </c>
    </row>
    <row r="31" spans="1:11" x14ac:dyDescent="0.2">
      <c r="A31">
        <v>1282000691</v>
      </c>
      <c r="B31" t="str">
        <f t="shared" si="0"/>
        <v>691</v>
      </c>
      <c r="C31" t="str">
        <f t="shared" si="1"/>
        <v>282000</v>
      </c>
      <c r="D31" t="str">
        <f t="shared" si="2"/>
        <v>28</v>
      </c>
      <c r="E31" t="s">
        <v>93</v>
      </c>
      <c r="F31">
        <v>0</v>
      </c>
      <c r="G31">
        <v>-346</v>
      </c>
      <c r="H31">
        <v>0</v>
      </c>
      <c r="I31">
        <v>-346</v>
      </c>
      <c r="J31" s="3">
        <f>VLOOKUP(A31,'2016'!A:I,9,0)</f>
        <v>0</v>
      </c>
      <c r="K31">
        <f>COUNTIF('2016'!A:A,גיליון2!A31)</f>
        <v>1</v>
      </c>
    </row>
    <row r="32" spans="1:11" x14ac:dyDescent="0.2">
      <c r="A32">
        <v>1312003920</v>
      </c>
      <c r="B32" t="str">
        <f t="shared" si="0"/>
        <v>920</v>
      </c>
      <c r="C32" t="str">
        <f t="shared" si="1"/>
        <v>312003</v>
      </c>
      <c r="D32" t="str">
        <f t="shared" si="2"/>
        <v>31</v>
      </c>
      <c r="E32" t="s">
        <v>94</v>
      </c>
      <c r="F32" s="2">
        <v>-6000000</v>
      </c>
      <c r="G32" s="1">
        <v>-6270307.4800000004</v>
      </c>
      <c r="H32">
        <v>0</v>
      </c>
      <c r="I32" s="1">
        <v>-6270307.4800000004</v>
      </c>
      <c r="J32" s="3">
        <f>VLOOKUP(A32,'2016'!A:I,9,0)</f>
        <v>-7000000</v>
      </c>
      <c r="K32">
        <f>COUNTIF('2016'!A:A,גיליון2!A32)</f>
        <v>1</v>
      </c>
    </row>
    <row r="33" spans="1:11" x14ac:dyDescent="0.2">
      <c r="A33">
        <v>1312004920</v>
      </c>
      <c r="B33" t="str">
        <f t="shared" si="0"/>
        <v>920</v>
      </c>
      <c r="C33" t="str">
        <f t="shared" si="1"/>
        <v>312004</v>
      </c>
      <c r="D33" t="str">
        <f t="shared" si="2"/>
        <v>31</v>
      </c>
      <c r="E33" t="s">
        <v>95</v>
      </c>
      <c r="F33" s="2">
        <v>-320000</v>
      </c>
      <c r="G33" s="1">
        <v>-215615</v>
      </c>
      <c r="H33">
        <v>0</v>
      </c>
      <c r="I33" s="1">
        <v>-215615</v>
      </c>
      <c r="J33" s="3">
        <f>VLOOKUP(A33,'2016'!A:I,9,0)</f>
        <v>-1230000</v>
      </c>
      <c r="K33">
        <f>COUNTIF('2016'!A:A,גיליון2!A33)</f>
        <v>1</v>
      </c>
    </row>
    <row r="34" spans="1:11" x14ac:dyDescent="0.2">
      <c r="A34">
        <v>1312019920</v>
      </c>
      <c r="B34" t="str">
        <f t="shared" si="0"/>
        <v>920</v>
      </c>
      <c r="C34" t="str">
        <f t="shared" si="1"/>
        <v>312019</v>
      </c>
      <c r="D34" t="str">
        <f t="shared" si="2"/>
        <v>31</v>
      </c>
      <c r="E34" t="s">
        <v>96</v>
      </c>
      <c r="F34" s="2">
        <v>-2640000</v>
      </c>
      <c r="G34" s="1">
        <v>-2576900.39</v>
      </c>
      <c r="H34">
        <v>0</v>
      </c>
      <c r="I34" s="1">
        <v>-2576900.39</v>
      </c>
      <c r="J34" s="3">
        <f>VLOOKUP(A34,'2016'!A:I,9,0)</f>
        <v>-3100000</v>
      </c>
      <c r="K34">
        <f>COUNTIF('2016'!A:A,גיליון2!A34)</f>
        <v>1</v>
      </c>
    </row>
    <row r="35" spans="1:11" x14ac:dyDescent="0.2">
      <c r="A35">
        <v>1312033920</v>
      </c>
      <c r="B35" t="str">
        <f t="shared" si="0"/>
        <v>920</v>
      </c>
      <c r="C35" t="str">
        <f t="shared" si="1"/>
        <v>312033</v>
      </c>
      <c r="D35" t="str">
        <f t="shared" si="2"/>
        <v>31</v>
      </c>
      <c r="E35" t="s">
        <v>97</v>
      </c>
      <c r="F35">
        <v>0</v>
      </c>
      <c r="G35">
        <v>0</v>
      </c>
      <c r="H35">
        <v>0</v>
      </c>
      <c r="I35">
        <v>0</v>
      </c>
      <c r="J35" s="3">
        <f>VLOOKUP(A35,'2016'!A:I,9,0)</f>
        <v>0</v>
      </c>
      <c r="K35">
        <f>COUNTIF('2016'!A:A,גיליון2!A35)</f>
        <v>1</v>
      </c>
    </row>
    <row r="36" spans="1:11" x14ac:dyDescent="0.2">
      <c r="A36">
        <v>1312157920</v>
      </c>
      <c r="B36" t="str">
        <f t="shared" si="0"/>
        <v>920</v>
      </c>
      <c r="C36" t="str">
        <f t="shared" si="1"/>
        <v>312157</v>
      </c>
      <c r="D36" t="str">
        <f t="shared" si="2"/>
        <v>31</v>
      </c>
      <c r="E36" t="s">
        <v>98</v>
      </c>
      <c r="F36" s="2">
        <v>-60000</v>
      </c>
      <c r="G36" s="1">
        <v>-60525</v>
      </c>
      <c r="H36">
        <v>0</v>
      </c>
      <c r="I36" s="1">
        <v>-60525</v>
      </c>
      <c r="J36" s="3">
        <f>VLOOKUP(A36,'2016'!A:I,9,0)</f>
        <v>-60000</v>
      </c>
      <c r="K36">
        <f>COUNTIF('2016'!A:A,גיליון2!A36)</f>
        <v>1</v>
      </c>
    </row>
    <row r="37" spans="1:11" x14ac:dyDescent="0.2">
      <c r="A37">
        <v>1312158920</v>
      </c>
      <c r="B37" t="str">
        <f t="shared" si="0"/>
        <v>920</v>
      </c>
      <c r="C37" t="str">
        <f t="shared" si="1"/>
        <v>312158</v>
      </c>
      <c r="D37" t="str">
        <f t="shared" si="2"/>
        <v>31</v>
      </c>
      <c r="E37" t="s">
        <v>99</v>
      </c>
      <c r="F37" s="2">
        <v>-250000</v>
      </c>
      <c r="G37" s="1">
        <v>-422663.15</v>
      </c>
      <c r="H37">
        <v>0</v>
      </c>
      <c r="I37" s="1">
        <v>-422663.15</v>
      </c>
      <c r="J37" s="3">
        <f>VLOOKUP(A37,'2016'!A:I,9,0)</f>
        <v>-280000</v>
      </c>
      <c r="K37">
        <f>COUNTIF('2016'!A:A,גיליון2!A37)</f>
        <v>1</v>
      </c>
    </row>
    <row r="38" spans="1:11" x14ac:dyDescent="0.2">
      <c r="A38">
        <v>1312160920</v>
      </c>
      <c r="B38" t="str">
        <f t="shared" si="0"/>
        <v>920</v>
      </c>
      <c r="C38" t="str">
        <f t="shared" si="1"/>
        <v>312160</v>
      </c>
      <c r="D38" t="str">
        <f t="shared" si="2"/>
        <v>31</v>
      </c>
      <c r="E38" t="s">
        <v>100</v>
      </c>
      <c r="F38" s="2">
        <v>-144000</v>
      </c>
      <c r="G38" s="1">
        <v>-133559.82999999999</v>
      </c>
      <c r="H38">
        <v>0</v>
      </c>
      <c r="I38" s="1">
        <v>-133559.82999999999</v>
      </c>
      <c r="J38" s="3">
        <f>VLOOKUP(A38,'2016'!A:I,9,0)</f>
        <v>-144000</v>
      </c>
      <c r="K38">
        <f>COUNTIF('2016'!A:A,גיליון2!A38)</f>
        <v>1</v>
      </c>
    </row>
    <row r="39" spans="1:11" x14ac:dyDescent="0.2">
      <c r="A39">
        <v>1312200410</v>
      </c>
      <c r="B39" t="str">
        <f t="shared" si="0"/>
        <v>410</v>
      </c>
      <c r="C39" t="str">
        <f t="shared" si="1"/>
        <v>312200</v>
      </c>
      <c r="D39" t="str">
        <f t="shared" si="2"/>
        <v>31</v>
      </c>
      <c r="E39" t="s">
        <v>101</v>
      </c>
      <c r="F39">
        <v>0</v>
      </c>
      <c r="G39" s="1">
        <v>-2040</v>
      </c>
      <c r="H39">
        <v>0</v>
      </c>
      <c r="I39" s="1">
        <v>-2040</v>
      </c>
      <c r="J39" s="3">
        <f>VLOOKUP(A39,'2016'!A:I,9,0)</f>
        <v>-250000</v>
      </c>
      <c r="K39">
        <f>COUNTIF('2016'!A:A,גיליון2!A39)</f>
        <v>1</v>
      </c>
    </row>
    <row r="40" spans="1:11" x14ac:dyDescent="0.2">
      <c r="A40">
        <v>1312200920</v>
      </c>
      <c r="B40" t="str">
        <f t="shared" si="0"/>
        <v>920</v>
      </c>
      <c r="C40" t="str">
        <f t="shared" si="1"/>
        <v>312200</v>
      </c>
      <c r="D40" t="str">
        <f t="shared" si="2"/>
        <v>31</v>
      </c>
      <c r="E40" t="s">
        <v>102</v>
      </c>
      <c r="F40">
        <v>0</v>
      </c>
      <c r="G40">
        <v>0</v>
      </c>
      <c r="H40">
        <v>0</v>
      </c>
      <c r="I40">
        <v>0</v>
      </c>
      <c r="J40" s="3">
        <f>VLOOKUP(A40,'2016'!A:I,9,0)</f>
        <v>0</v>
      </c>
      <c r="K40">
        <f>COUNTIF('2016'!A:A,גיליון2!A40)</f>
        <v>1</v>
      </c>
    </row>
    <row r="41" spans="1:11" x14ac:dyDescent="0.2">
      <c r="A41">
        <v>1312300410</v>
      </c>
      <c r="B41" t="str">
        <f t="shared" si="0"/>
        <v>410</v>
      </c>
      <c r="C41" t="str">
        <f t="shared" si="1"/>
        <v>312300</v>
      </c>
      <c r="D41" t="str">
        <f t="shared" si="2"/>
        <v>31</v>
      </c>
      <c r="E41" t="s">
        <v>104</v>
      </c>
      <c r="F41" s="2">
        <v>-250000</v>
      </c>
      <c r="G41" s="1">
        <v>-224875</v>
      </c>
      <c r="H41">
        <v>0</v>
      </c>
      <c r="I41" s="1">
        <v>-224875</v>
      </c>
      <c r="J41" s="3">
        <f>VLOOKUP(A41,'2016'!A:I,9,0)</f>
        <v>0</v>
      </c>
      <c r="K41">
        <f>COUNTIF('2016'!A:A,גיליון2!A41)</f>
        <v>1</v>
      </c>
    </row>
    <row r="42" spans="1:11" x14ac:dyDescent="0.2">
      <c r="A42">
        <v>1312300920</v>
      </c>
      <c r="B42" t="str">
        <f t="shared" si="0"/>
        <v>920</v>
      </c>
      <c r="C42" t="str">
        <f t="shared" si="1"/>
        <v>312300</v>
      </c>
      <c r="D42" t="str">
        <f t="shared" si="2"/>
        <v>31</v>
      </c>
      <c r="E42" t="s">
        <v>105</v>
      </c>
      <c r="F42" s="2">
        <v>-2000</v>
      </c>
      <c r="G42" s="1">
        <v>-1250</v>
      </c>
      <c r="H42">
        <v>0</v>
      </c>
      <c r="I42" s="1">
        <v>-1250</v>
      </c>
      <c r="J42" s="3">
        <f>VLOOKUP(A42,'2016'!A:I,9,0)</f>
        <v>-2000</v>
      </c>
      <c r="K42">
        <f>COUNTIF('2016'!A:A,גיליון2!A42)</f>
        <v>1</v>
      </c>
    </row>
    <row r="43" spans="1:11" x14ac:dyDescent="0.2">
      <c r="A43">
        <v>1312301410</v>
      </c>
      <c r="B43" t="str">
        <f t="shared" si="0"/>
        <v>410</v>
      </c>
      <c r="C43" t="str">
        <f t="shared" si="1"/>
        <v>312301</v>
      </c>
      <c r="D43" t="str">
        <f t="shared" si="2"/>
        <v>31</v>
      </c>
      <c r="E43" t="s">
        <v>106</v>
      </c>
      <c r="F43">
        <v>0</v>
      </c>
      <c r="G43">
        <v>0</v>
      </c>
      <c r="H43">
        <v>0</v>
      </c>
      <c r="I43">
        <v>0</v>
      </c>
      <c r="J43" s="3">
        <f>VLOOKUP(A43,'2016'!A:I,9,0)</f>
        <v>0</v>
      </c>
      <c r="K43">
        <f>COUNTIF('2016'!A:A,גיליון2!A43)</f>
        <v>1</v>
      </c>
    </row>
    <row r="44" spans="1:11" x14ac:dyDescent="0.2">
      <c r="A44">
        <v>1313002920</v>
      </c>
      <c r="B44" t="str">
        <f t="shared" si="0"/>
        <v>920</v>
      </c>
      <c r="C44" t="str">
        <f t="shared" si="1"/>
        <v>313002</v>
      </c>
      <c r="D44" t="str">
        <f t="shared" si="2"/>
        <v>31</v>
      </c>
      <c r="E44" t="s">
        <v>107</v>
      </c>
      <c r="F44" s="2">
        <v>-470000</v>
      </c>
      <c r="G44" s="1">
        <v>-470631.38</v>
      </c>
      <c r="H44">
        <v>0</v>
      </c>
      <c r="I44" s="1">
        <v>-470631.38</v>
      </c>
      <c r="J44" s="3">
        <f>VLOOKUP(A44,'2016'!A:I,9,0)</f>
        <v>-470000</v>
      </c>
      <c r="K44">
        <f>COUNTIF('2016'!A:A,גיליון2!A44)</f>
        <v>1</v>
      </c>
    </row>
    <row r="45" spans="1:11" x14ac:dyDescent="0.2">
      <c r="A45">
        <v>1313042920</v>
      </c>
      <c r="B45" t="str">
        <f t="shared" si="0"/>
        <v>920</v>
      </c>
      <c r="C45" t="str">
        <f t="shared" si="1"/>
        <v>313042</v>
      </c>
      <c r="D45" t="str">
        <f t="shared" si="2"/>
        <v>31</v>
      </c>
      <c r="E45" t="s">
        <v>108</v>
      </c>
      <c r="F45" s="2">
        <v>-334000</v>
      </c>
      <c r="G45" s="1">
        <v>-321775.99</v>
      </c>
      <c r="H45">
        <v>0</v>
      </c>
      <c r="I45" s="1">
        <v>-321775.99</v>
      </c>
      <c r="J45" s="3">
        <f>VLOOKUP(A45,'2016'!A:I,9,0)</f>
        <v>-334000</v>
      </c>
      <c r="K45">
        <f>COUNTIF('2016'!A:A,גיליון2!A45)</f>
        <v>1</v>
      </c>
    </row>
    <row r="46" spans="1:11" x14ac:dyDescent="0.2">
      <c r="A46">
        <v>1313043920</v>
      </c>
      <c r="B46" t="str">
        <f t="shared" si="0"/>
        <v>920</v>
      </c>
      <c r="C46" t="str">
        <f t="shared" si="1"/>
        <v>313043</v>
      </c>
      <c r="D46" t="str">
        <f t="shared" si="2"/>
        <v>31</v>
      </c>
      <c r="E46" t="s">
        <v>109</v>
      </c>
      <c r="F46" s="2">
        <v>-116000</v>
      </c>
      <c r="G46" s="1">
        <v>-111869.24</v>
      </c>
      <c r="H46">
        <v>0</v>
      </c>
      <c r="I46" s="1">
        <v>-111869.24</v>
      </c>
      <c r="J46" s="3">
        <f>VLOOKUP(A46,'2016'!A:I,9,0)</f>
        <v>-116000</v>
      </c>
      <c r="K46">
        <f>COUNTIF('2016'!A:A,גיליון2!A46)</f>
        <v>1</v>
      </c>
    </row>
    <row r="47" spans="1:11" x14ac:dyDescent="0.2">
      <c r="A47">
        <v>1313044920</v>
      </c>
      <c r="B47" t="str">
        <f t="shared" si="0"/>
        <v>920</v>
      </c>
      <c r="C47" t="str">
        <f t="shared" si="1"/>
        <v>313044</v>
      </c>
      <c r="D47" t="str">
        <f t="shared" si="2"/>
        <v>31</v>
      </c>
      <c r="E47" t="s">
        <v>110</v>
      </c>
      <c r="F47" s="2">
        <v>-32000</v>
      </c>
      <c r="G47" s="1">
        <v>-31584</v>
      </c>
      <c r="H47">
        <v>0</v>
      </c>
      <c r="I47" s="1">
        <v>-31584</v>
      </c>
      <c r="J47" s="3">
        <f>VLOOKUP(A47,'2016'!A:I,9,0)</f>
        <v>-32000</v>
      </c>
      <c r="K47">
        <f>COUNTIF('2016'!A:A,גיליון2!A47)</f>
        <v>1</v>
      </c>
    </row>
    <row r="48" spans="1:11" x14ac:dyDescent="0.2">
      <c r="A48">
        <v>1313170920</v>
      </c>
      <c r="B48" t="str">
        <f t="shared" si="0"/>
        <v>920</v>
      </c>
      <c r="C48" t="str">
        <f t="shared" si="1"/>
        <v>313170</v>
      </c>
      <c r="D48" t="str">
        <f t="shared" si="2"/>
        <v>31</v>
      </c>
      <c r="E48" t="s">
        <v>111</v>
      </c>
      <c r="F48" s="2">
        <v>-130000</v>
      </c>
      <c r="G48" s="1">
        <v>-147145.76</v>
      </c>
      <c r="H48">
        <v>0</v>
      </c>
      <c r="I48" s="1">
        <v>-147145.76</v>
      </c>
      <c r="J48" s="3">
        <f>VLOOKUP(A48,'2016'!A:I,9,0)</f>
        <v>-130000</v>
      </c>
      <c r="K48">
        <f>COUNTIF('2016'!A:A,גיליון2!A48)</f>
        <v>1</v>
      </c>
    </row>
    <row r="49" spans="1:11" x14ac:dyDescent="0.2">
      <c r="A49">
        <v>1313171920</v>
      </c>
      <c r="B49" t="str">
        <f t="shared" si="0"/>
        <v>920</v>
      </c>
      <c r="C49" t="str">
        <f t="shared" si="1"/>
        <v>313171</v>
      </c>
      <c r="D49" t="str">
        <f t="shared" si="2"/>
        <v>31</v>
      </c>
      <c r="E49" t="s">
        <v>112</v>
      </c>
      <c r="F49" s="2">
        <v>-1260000</v>
      </c>
      <c r="G49" s="1">
        <v>-1259269.99</v>
      </c>
      <c r="H49">
        <v>0</v>
      </c>
      <c r="I49" s="1">
        <v>-1259269.99</v>
      </c>
      <c r="J49" s="3">
        <f>VLOOKUP(A49,'2016'!A:I,9,0)</f>
        <v>-1373000</v>
      </c>
      <c r="K49">
        <f>COUNTIF('2016'!A:A,גיליון2!A49)</f>
        <v>1</v>
      </c>
    </row>
    <row r="50" spans="1:11" x14ac:dyDescent="0.2">
      <c r="A50">
        <v>1313185920</v>
      </c>
      <c r="B50" t="str">
        <f t="shared" si="0"/>
        <v>920</v>
      </c>
      <c r="C50" t="str">
        <f t="shared" si="1"/>
        <v>313185</v>
      </c>
      <c r="D50" t="str">
        <f t="shared" si="2"/>
        <v>31</v>
      </c>
      <c r="E50" t="s">
        <v>113</v>
      </c>
      <c r="F50" s="2">
        <v>-450000</v>
      </c>
      <c r="G50" s="1">
        <v>-405412.8</v>
      </c>
      <c r="H50">
        <v>0</v>
      </c>
      <c r="I50" s="1">
        <v>-405412.8</v>
      </c>
      <c r="J50" s="3">
        <f>VLOOKUP(A50,'2016'!A:I,9,0)</f>
        <v>-450000</v>
      </c>
      <c r="K50">
        <f>COUNTIF('2016'!A:A,גיליון2!A50)</f>
        <v>1</v>
      </c>
    </row>
    <row r="51" spans="1:11" x14ac:dyDescent="0.2">
      <c r="A51">
        <v>1313200420</v>
      </c>
      <c r="B51" t="str">
        <f t="shared" si="0"/>
        <v>420</v>
      </c>
      <c r="C51" t="str">
        <f t="shared" si="1"/>
        <v>313200</v>
      </c>
      <c r="D51" t="str">
        <f t="shared" si="2"/>
        <v>31</v>
      </c>
      <c r="E51" t="s">
        <v>114</v>
      </c>
      <c r="F51" s="2">
        <v>-350000</v>
      </c>
      <c r="G51" s="1">
        <v>-240208</v>
      </c>
      <c r="H51">
        <v>0</v>
      </c>
      <c r="I51" s="1">
        <v>-240208</v>
      </c>
      <c r="J51" s="3">
        <f>VLOOKUP(A51,'2016'!A:I,9,0)</f>
        <v>-350000</v>
      </c>
      <c r="K51">
        <f>COUNTIF('2016'!A:A,גיליון2!A51)</f>
        <v>1</v>
      </c>
    </row>
    <row r="52" spans="1:11" x14ac:dyDescent="0.2">
      <c r="A52">
        <v>1313200920</v>
      </c>
      <c r="B52" t="str">
        <f t="shared" si="0"/>
        <v>920</v>
      </c>
      <c r="C52" t="str">
        <f t="shared" si="1"/>
        <v>313200</v>
      </c>
      <c r="D52" t="str">
        <f t="shared" si="2"/>
        <v>31</v>
      </c>
      <c r="E52" t="s">
        <v>116</v>
      </c>
      <c r="F52">
        <v>0</v>
      </c>
      <c r="G52">
        <v>0</v>
      </c>
      <c r="H52">
        <v>0</v>
      </c>
      <c r="I52">
        <v>0</v>
      </c>
      <c r="J52" s="3">
        <f>VLOOKUP(A52,'2016'!A:I,9,0)</f>
        <v>0</v>
      </c>
      <c r="K52">
        <f>COUNTIF('2016'!A:A,גיליון2!A52)</f>
        <v>1</v>
      </c>
    </row>
    <row r="53" spans="1:11" x14ac:dyDescent="0.2">
      <c r="A53">
        <v>1313200921</v>
      </c>
      <c r="B53" t="str">
        <f t="shared" si="0"/>
        <v>921</v>
      </c>
      <c r="C53" t="str">
        <f t="shared" si="1"/>
        <v>313200</v>
      </c>
      <c r="D53" t="str">
        <f t="shared" si="2"/>
        <v>31</v>
      </c>
      <c r="E53" t="s">
        <v>117</v>
      </c>
      <c r="F53" s="2">
        <v>-565000</v>
      </c>
      <c r="G53" s="1">
        <v>-547737.68000000005</v>
      </c>
      <c r="H53">
        <v>0</v>
      </c>
      <c r="I53" s="1">
        <v>-547737.68000000005</v>
      </c>
      <c r="J53" s="3">
        <f>VLOOKUP(A53,'2016'!A:I,9,0)</f>
        <v>-565000</v>
      </c>
      <c r="K53">
        <f>COUNTIF('2016'!A:A,גיליון2!A53)</f>
        <v>1</v>
      </c>
    </row>
    <row r="54" spans="1:11" x14ac:dyDescent="0.2">
      <c r="A54">
        <v>1313200922</v>
      </c>
      <c r="B54" t="str">
        <f t="shared" si="0"/>
        <v>922</v>
      </c>
      <c r="C54" t="str">
        <f t="shared" si="1"/>
        <v>313200</v>
      </c>
      <c r="D54" t="str">
        <f t="shared" si="2"/>
        <v>31</v>
      </c>
      <c r="E54" t="s">
        <v>118</v>
      </c>
      <c r="F54" s="2">
        <v>-640000</v>
      </c>
      <c r="G54" s="1">
        <v>-622784.24</v>
      </c>
      <c r="H54">
        <v>0</v>
      </c>
      <c r="I54" s="1">
        <v>-622784.24</v>
      </c>
      <c r="J54" s="3">
        <f>VLOOKUP(A54,'2016'!A:I,9,0)</f>
        <v>-640000</v>
      </c>
      <c r="K54">
        <f>COUNTIF('2016'!A:A,גיליון2!A54)</f>
        <v>1</v>
      </c>
    </row>
    <row r="55" spans="1:11" x14ac:dyDescent="0.2">
      <c r="A55">
        <v>1313200923</v>
      </c>
      <c r="B55" t="str">
        <f t="shared" si="0"/>
        <v>923</v>
      </c>
      <c r="C55" t="str">
        <f t="shared" si="1"/>
        <v>313200</v>
      </c>
      <c r="D55" t="str">
        <f t="shared" si="2"/>
        <v>31</v>
      </c>
      <c r="E55" t="s">
        <v>119</v>
      </c>
      <c r="F55" s="2">
        <v>-753000</v>
      </c>
      <c r="G55" s="1">
        <v>-734376.61</v>
      </c>
      <c r="H55">
        <v>0</v>
      </c>
      <c r="I55" s="1">
        <v>-734376.61</v>
      </c>
      <c r="J55" s="3">
        <f>VLOOKUP(A55,'2016'!A:I,9,0)</f>
        <v>-753000</v>
      </c>
      <c r="K55">
        <f>COUNTIF('2016'!A:A,גיליון2!A55)</f>
        <v>1</v>
      </c>
    </row>
    <row r="56" spans="1:11" x14ac:dyDescent="0.2">
      <c r="A56">
        <v>1313200924</v>
      </c>
      <c r="B56" t="str">
        <f t="shared" si="0"/>
        <v>924</v>
      </c>
      <c r="C56" t="str">
        <f t="shared" si="1"/>
        <v>313200</v>
      </c>
      <c r="D56" t="str">
        <f t="shared" si="2"/>
        <v>31</v>
      </c>
      <c r="E56" t="s">
        <v>120</v>
      </c>
      <c r="F56" s="2">
        <v>-468000</v>
      </c>
      <c r="G56" s="1">
        <v>-453237.84</v>
      </c>
      <c r="H56">
        <v>0</v>
      </c>
      <c r="I56" s="1">
        <v>-453237.84</v>
      </c>
      <c r="J56" s="3">
        <f>VLOOKUP(A56,'2016'!A:I,9,0)</f>
        <v>-468000</v>
      </c>
      <c r="K56">
        <f>COUNTIF('2016'!A:A,גיליון2!A56)</f>
        <v>1</v>
      </c>
    </row>
    <row r="57" spans="1:11" x14ac:dyDescent="0.2">
      <c r="A57">
        <v>1313200925</v>
      </c>
      <c r="B57" t="str">
        <f t="shared" si="0"/>
        <v>925</v>
      </c>
      <c r="C57" t="str">
        <f t="shared" si="1"/>
        <v>313200</v>
      </c>
      <c r="D57" t="str">
        <f t="shared" si="2"/>
        <v>31</v>
      </c>
      <c r="E57" t="s">
        <v>121</v>
      </c>
      <c r="F57" s="2">
        <v>-492000</v>
      </c>
      <c r="G57" s="1">
        <v>-471604.54</v>
      </c>
      <c r="H57">
        <v>0</v>
      </c>
      <c r="I57" s="1">
        <v>-471604.54</v>
      </c>
      <c r="J57" s="3">
        <f>VLOOKUP(A57,'2016'!A:I,9,0)</f>
        <v>-492000</v>
      </c>
      <c r="K57">
        <f>COUNTIF('2016'!A:A,גיליון2!A57)</f>
        <v>1</v>
      </c>
    </row>
    <row r="58" spans="1:11" x14ac:dyDescent="0.2">
      <c r="A58">
        <v>1313200926</v>
      </c>
      <c r="B58" t="str">
        <f t="shared" si="0"/>
        <v>926</v>
      </c>
      <c r="C58" t="str">
        <f t="shared" si="1"/>
        <v>313200</v>
      </c>
      <c r="D58" t="str">
        <f t="shared" si="2"/>
        <v>31</v>
      </c>
      <c r="E58" t="s">
        <v>122</v>
      </c>
      <c r="F58" s="2">
        <v>-373000</v>
      </c>
      <c r="G58" s="1">
        <v>-358134.78</v>
      </c>
      <c r="H58">
        <v>0</v>
      </c>
      <c r="I58" s="1">
        <v>-358134.78</v>
      </c>
      <c r="J58" s="3">
        <f>VLOOKUP(A58,'2016'!A:I,9,0)</f>
        <v>-373000</v>
      </c>
      <c r="K58">
        <f>COUNTIF('2016'!A:A,גיליון2!A58)</f>
        <v>1</v>
      </c>
    </row>
    <row r="59" spans="1:11" x14ac:dyDescent="0.2">
      <c r="A59">
        <v>1313200927</v>
      </c>
      <c r="B59" t="str">
        <f t="shared" si="0"/>
        <v>927</v>
      </c>
      <c r="C59" t="str">
        <f t="shared" si="1"/>
        <v>313200</v>
      </c>
      <c r="D59" t="str">
        <f t="shared" si="2"/>
        <v>31</v>
      </c>
      <c r="E59" t="s">
        <v>123</v>
      </c>
      <c r="F59" s="2">
        <v>-498000</v>
      </c>
      <c r="G59" s="1">
        <v>-481037.75</v>
      </c>
      <c r="H59">
        <v>0</v>
      </c>
      <c r="I59" s="1">
        <v>-481037.75</v>
      </c>
      <c r="J59" s="3">
        <f>VLOOKUP(A59,'2016'!A:I,9,0)</f>
        <v>-498000</v>
      </c>
      <c r="K59">
        <f>COUNTIF('2016'!A:A,גיליון2!A59)</f>
        <v>1</v>
      </c>
    </row>
    <row r="60" spans="1:11" x14ac:dyDescent="0.2">
      <c r="A60">
        <v>1313200928</v>
      </c>
      <c r="B60" t="str">
        <f t="shared" si="0"/>
        <v>928</v>
      </c>
      <c r="C60" t="str">
        <f t="shared" si="1"/>
        <v>313200</v>
      </c>
      <c r="D60" t="str">
        <f t="shared" si="2"/>
        <v>31</v>
      </c>
      <c r="E60" t="s">
        <v>124</v>
      </c>
      <c r="F60" s="2">
        <v>-692000</v>
      </c>
      <c r="G60" s="1">
        <v>-673077.82</v>
      </c>
      <c r="H60">
        <v>0</v>
      </c>
      <c r="I60" s="1">
        <v>-673077.82</v>
      </c>
      <c r="J60" s="3">
        <f>VLOOKUP(A60,'2016'!A:I,9,0)</f>
        <v>-692000</v>
      </c>
      <c r="K60">
        <f>COUNTIF('2016'!A:A,גיליון2!A60)</f>
        <v>1</v>
      </c>
    </row>
    <row r="61" spans="1:11" x14ac:dyDescent="0.2">
      <c r="A61">
        <v>1313200929</v>
      </c>
      <c r="B61" t="str">
        <f t="shared" si="0"/>
        <v>929</v>
      </c>
      <c r="C61" t="str">
        <f t="shared" si="1"/>
        <v>313200</v>
      </c>
      <c r="D61" t="str">
        <f t="shared" si="2"/>
        <v>31</v>
      </c>
      <c r="E61" t="s">
        <v>125</v>
      </c>
      <c r="F61" s="2">
        <v>-545000</v>
      </c>
      <c r="G61" s="1">
        <v>-525667.41</v>
      </c>
      <c r="H61">
        <v>0</v>
      </c>
      <c r="I61" s="1">
        <v>-525667.41</v>
      </c>
      <c r="J61" s="3">
        <f>VLOOKUP(A61,'2016'!A:I,9,0)</f>
        <v>-545000</v>
      </c>
      <c r="K61">
        <f>COUNTIF('2016'!A:A,גיליון2!A61)</f>
        <v>1</v>
      </c>
    </row>
    <row r="62" spans="1:11" x14ac:dyDescent="0.2">
      <c r="A62">
        <v>1313232920</v>
      </c>
      <c r="B62" t="str">
        <f t="shared" si="0"/>
        <v>920</v>
      </c>
      <c r="C62" t="str">
        <f t="shared" si="1"/>
        <v>313232</v>
      </c>
      <c r="D62" t="str">
        <f t="shared" si="2"/>
        <v>31</v>
      </c>
      <c r="E62" t="s">
        <v>126</v>
      </c>
      <c r="F62" s="2">
        <v>-22000</v>
      </c>
      <c r="G62" s="1">
        <v>-15300</v>
      </c>
      <c r="H62">
        <v>0</v>
      </c>
      <c r="I62" s="1">
        <v>-15300</v>
      </c>
      <c r="J62" s="3">
        <f>VLOOKUP(A62,'2016'!A:I,9,0)</f>
        <v>-22000</v>
      </c>
      <c r="K62">
        <f>COUNTIF('2016'!A:A,גיליון2!A62)</f>
        <v>1</v>
      </c>
    </row>
    <row r="63" spans="1:11" x14ac:dyDescent="0.2">
      <c r="A63">
        <v>1313233920</v>
      </c>
      <c r="B63" t="str">
        <f t="shared" si="0"/>
        <v>920</v>
      </c>
      <c r="C63" t="str">
        <f t="shared" si="1"/>
        <v>313233</v>
      </c>
      <c r="D63" t="str">
        <f t="shared" si="2"/>
        <v>31</v>
      </c>
      <c r="E63" t="s">
        <v>127</v>
      </c>
      <c r="F63" s="2">
        <v>-147000</v>
      </c>
      <c r="G63" s="1">
        <v>-146152</v>
      </c>
      <c r="H63">
        <v>0</v>
      </c>
      <c r="I63" s="1">
        <v>-146152</v>
      </c>
      <c r="J63" s="3">
        <f>VLOOKUP(A63,'2016'!A:I,9,0)</f>
        <v>-147000</v>
      </c>
      <c r="K63">
        <f>COUNTIF('2016'!A:A,גיליון2!A63)</f>
        <v>1</v>
      </c>
    </row>
    <row r="64" spans="1:11" x14ac:dyDescent="0.2">
      <c r="A64">
        <v>1313242920</v>
      </c>
      <c r="B64" t="str">
        <f t="shared" si="0"/>
        <v>920</v>
      </c>
      <c r="C64" t="str">
        <f t="shared" si="1"/>
        <v>313242</v>
      </c>
      <c r="D64" t="str">
        <f t="shared" si="2"/>
        <v>31</v>
      </c>
      <c r="E64" t="s">
        <v>128</v>
      </c>
      <c r="F64" s="2">
        <v>-220000</v>
      </c>
      <c r="G64" s="1">
        <v>-257447.16</v>
      </c>
      <c r="H64">
        <v>0</v>
      </c>
      <c r="I64" s="1">
        <v>-257447.16</v>
      </c>
      <c r="J64" s="3">
        <f>VLOOKUP(A64,'2016'!A:I,9,0)</f>
        <v>-220000</v>
      </c>
      <c r="K64">
        <f>COUNTIF('2016'!A:A,גיליון2!A64)</f>
        <v>1</v>
      </c>
    </row>
    <row r="65" spans="1:11" x14ac:dyDescent="0.2">
      <c r="A65">
        <v>1313300920</v>
      </c>
      <c r="B65" t="str">
        <f t="shared" si="0"/>
        <v>920</v>
      </c>
      <c r="C65" t="str">
        <f t="shared" si="1"/>
        <v>313300</v>
      </c>
      <c r="D65" t="str">
        <f t="shared" si="2"/>
        <v>31</v>
      </c>
      <c r="E65" t="s">
        <v>129</v>
      </c>
      <c r="F65">
        <v>0</v>
      </c>
      <c r="G65">
        <v>0</v>
      </c>
      <c r="H65">
        <v>0</v>
      </c>
      <c r="I65">
        <v>0</v>
      </c>
      <c r="J65" s="3">
        <f>VLOOKUP(A65,'2016'!A:I,9,0)</f>
        <v>0</v>
      </c>
      <c r="K65">
        <f>COUNTIF('2016'!A:A,גיליון2!A65)</f>
        <v>1</v>
      </c>
    </row>
    <row r="66" spans="1:11" x14ac:dyDescent="0.2">
      <c r="A66">
        <v>1313345920</v>
      </c>
      <c r="B66" t="str">
        <f t="shared" si="0"/>
        <v>920</v>
      </c>
      <c r="C66" t="str">
        <f t="shared" si="1"/>
        <v>313345</v>
      </c>
      <c r="D66" t="str">
        <f t="shared" si="2"/>
        <v>31</v>
      </c>
      <c r="E66" t="s">
        <v>130</v>
      </c>
      <c r="F66" s="2">
        <v>-820000</v>
      </c>
      <c r="G66" s="1">
        <v>-834811.11</v>
      </c>
      <c r="H66">
        <v>0</v>
      </c>
      <c r="I66" s="1">
        <v>-834811.11</v>
      </c>
      <c r="J66" s="3">
        <f>VLOOKUP(A66,'2016'!A:I,9,0)</f>
        <v>-820000</v>
      </c>
      <c r="K66">
        <f>COUNTIF('2016'!A:A,גיליון2!A66)</f>
        <v>1</v>
      </c>
    </row>
    <row r="67" spans="1:11" x14ac:dyDescent="0.2">
      <c r="A67">
        <v>1313400420</v>
      </c>
      <c r="B67" t="str">
        <f t="shared" ref="B67:B130" si="3">RIGHT(A67,3)</f>
        <v>420</v>
      </c>
      <c r="C67" t="str">
        <f t="shared" ref="C67:C130" si="4">MID(A67,2,6)</f>
        <v>313400</v>
      </c>
      <c r="D67" t="str">
        <f t="shared" ref="D67:D130" si="5">LEFT(C67,2)</f>
        <v>31</v>
      </c>
      <c r="E67" t="s">
        <v>131</v>
      </c>
      <c r="F67" s="2">
        <v>-300000</v>
      </c>
      <c r="G67" s="1">
        <v>-433603.3</v>
      </c>
      <c r="H67">
        <v>0</v>
      </c>
      <c r="I67" s="1">
        <v>-433603.3</v>
      </c>
      <c r="J67" s="3">
        <f>VLOOKUP(A67,'2016'!A:I,9,0)</f>
        <v>-300000</v>
      </c>
      <c r="K67">
        <f>COUNTIF('2016'!A:A,גיליון2!A67)</f>
        <v>1</v>
      </c>
    </row>
    <row r="68" spans="1:11" x14ac:dyDescent="0.2">
      <c r="A68">
        <v>1313400920</v>
      </c>
      <c r="B68" t="str">
        <f t="shared" si="3"/>
        <v>920</v>
      </c>
      <c r="C68" t="str">
        <f t="shared" si="4"/>
        <v>313400</v>
      </c>
      <c r="D68" t="str">
        <f t="shared" si="5"/>
        <v>31</v>
      </c>
      <c r="E68" t="s">
        <v>132</v>
      </c>
      <c r="F68" s="2">
        <v>-3000</v>
      </c>
      <c r="G68" s="1">
        <v>-1810.04</v>
      </c>
      <c r="H68">
        <v>0</v>
      </c>
      <c r="I68" s="1">
        <v>-1810.04</v>
      </c>
      <c r="J68" s="3">
        <f>VLOOKUP(A68,'2016'!A:I,9,0)</f>
        <v>-3000</v>
      </c>
      <c r="K68">
        <f>COUNTIF('2016'!A:A,גיליון2!A68)</f>
        <v>1</v>
      </c>
    </row>
    <row r="69" spans="1:11" x14ac:dyDescent="0.2">
      <c r="A69">
        <v>1313502920</v>
      </c>
      <c r="B69" t="str">
        <f t="shared" si="3"/>
        <v>920</v>
      </c>
      <c r="C69" t="str">
        <f t="shared" si="4"/>
        <v>313502</v>
      </c>
      <c r="D69" t="str">
        <f t="shared" si="5"/>
        <v>31</v>
      </c>
      <c r="E69" t="s">
        <v>133</v>
      </c>
      <c r="F69" s="2">
        <v>-198000</v>
      </c>
      <c r="G69" s="1">
        <v>-173187.04</v>
      </c>
      <c r="H69">
        <v>0</v>
      </c>
      <c r="I69" s="1">
        <v>-173187.04</v>
      </c>
      <c r="J69" s="3">
        <f>VLOOKUP(A69,'2016'!A:I,9,0)</f>
        <v>-198000</v>
      </c>
      <c r="K69">
        <f>COUNTIF('2016'!A:A,גיליון2!A69)</f>
        <v>1</v>
      </c>
    </row>
    <row r="70" spans="1:11" x14ac:dyDescent="0.2">
      <c r="A70">
        <v>1313536920</v>
      </c>
      <c r="B70" t="str">
        <f t="shared" si="3"/>
        <v>920</v>
      </c>
      <c r="C70" t="str">
        <f t="shared" si="4"/>
        <v>313536</v>
      </c>
      <c r="D70" t="str">
        <f t="shared" si="5"/>
        <v>31</v>
      </c>
      <c r="E70" t="s">
        <v>134</v>
      </c>
      <c r="F70" s="2">
        <v>-73000</v>
      </c>
      <c r="G70" s="1">
        <v>2295.58</v>
      </c>
      <c r="H70">
        <v>0</v>
      </c>
      <c r="I70" s="1">
        <v>2295.58</v>
      </c>
      <c r="J70" s="3">
        <f>VLOOKUP(A70,'2016'!A:I,9,0)</f>
        <v>0</v>
      </c>
      <c r="K70">
        <f>COUNTIF('2016'!A:A,גיליון2!A70)</f>
        <v>1</v>
      </c>
    </row>
    <row r="71" spans="1:11" x14ac:dyDescent="0.2">
      <c r="A71">
        <v>1313700920</v>
      </c>
      <c r="B71" t="str">
        <f t="shared" si="3"/>
        <v>920</v>
      </c>
      <c r="C71" t="str">
        <f t="shared" si="4"/>
        <v>313700</v>
      </c>
      <c r="D71" t="str">
        <f t="shared" si="5"/>
        <v>31</v>
      </c>
      <c r="E71" t="s">
        <v>135</v>
      </c>
      <c r="F71" s="2">
        <v>-30000</v>
      </c>
      <c r="G71" s="1">
        <v>-19999.7</v>
      </c>
      <c r="H71">
        <v>0</v>
      </c>
      <c r="I71" s="1">
        <v>-19999.7</v>
      </c>
      <c r="J71" s="3">
        <f>VLOOKUP(A71,'2016'!A:I,9,0)</f>
        <v>-30000</v>
      </c>
      <c r="K71">
        <f>COUNTIF('2016'!A:A,גיליון2!A71)</f>
        <v>1</v>
      </c>
    </row>
    <row r="72" spans="1:11" x14ac:dyDescent="0.2">
      <c r="A72">
        <v>1313800920</v>
      </c>
      <c r="B72" t="str">
        <f t="shared" si="3"/>
        <v>920</v>
      </c>
      <c r="C72" t="str">
        <f t="shared" si="4"/>
        <v>313800</v>
      </c>
      <c r="D72" t="str">
        <f t="shared" si="5"/>
        <v>31</v>
      </c>
      <c r="E72" t="s">
        <v>136</v>
      </c>
      <c r="F72" s="2">
        <v>-850000</v>
      </c>
      <c r="G72" s="1">
        <v>-849267</v>
      </c>
      <c r="H72">
        <v>0</v>
      </c>
      <c r="I72" s="1">
        <v>-849267</v>
      </c>
      <c r="J72" s="3">
        <f>VLOOKUP(A72,'2016'!A:I,9,0)</f>
        <v>-850000</v>
      </c>
      <c r="K72">
        <f>COUNTIF('2016'!A:A,גיליון2!A72)</f>
        <v>1</v>
      </c>
    </row>
    <row r="73" spans="1:11" x14ac:dyDescent="0.2">
      <c r="A73">
        <v>1314000920</v>
      </c>
      <c r="B73" t="str">
        <f t="shared" si="3"/>
        <v>920</v>
      </c>
      <c r="C73" t="str">
        <f t="shared" si="4"/>
        <v>314000</v>
      </c>
      <c r="D73" t="str">
        <f t="shared" si="5"/>
        <v>31</v>
      </c>
      <c r="E73" t="s">
        <v>137</v>
      </c>
      <c r="F73">
        <v>0</v>
      </c>
      <c r="G73">
        <v>0</v>
      </c>
      <c r="H73">
        <v>0</v>
      </c>
      <c r="I73">
        <v>0</v>
      </c>
      <c r="J73" s="3">
        <f>VLOOKUP(A73,'2016'!A:I,9,0)</f>
        <v>0</v>
      </c>
      <c r="K73">
        <f>COUNTIF('2016'!A:A,גיליון2!A73)</f>
        <v>1</v>
      </c>
    </row>
    <row r="74" spans="1:11" x14ac:dyDescent="0.2">
      <c r="A74">
        <v>1314001920</v>
      </c>
      <c r="B74" t="str">
        <f t="shared" si="3"/>
        <v>920</v>
      </c>
      <c r="C74" t="str">
        <f t="shared" si="4"/>
        <v>314001</v>
      </c>
      <c r="D74" t="str">
        <f t="shared" si="5"/>
        <v>31</v>
      </c>
      <c r="E74" t="s">
        <v>139</v>
      </c>
      <c r="F74">
        <v>0</v>
      </c>
      <c r="G74">
        <v>0</v>
      </c>
      <c r="H74">
        <v>0</v>
      </c>
      <c r="I74">
        <v>0</v>
      </c>
      <c r="J74" s="3">
        <f>VLOOKUP(A74,'2016'!A:I,9,0)</f>
        <v>0</v>
      </c>
      <c r="K74">
        <f>COUNTIF('2016'!A:A,גיליון2!A74)</f>
        <v>1</v>
      </c>
    </row>
    <row r="75" spans="1:11" x14ac:dyDescent="0.2">
      <c r="A75">
        <v>1314002920</v>
      </c>
      <c r="B75" t="str">
        <f t="shared" si="3"/>
        <v>920</v>
      </c>
      <c r="C75" t="str">
        <f t="shared" si="4"/>
        <v>314002</v>
      </c>
      <c r="D75" t="str">
        <f t="shared" si="5"/>
        <v>31</v>
      </c>
      <c r="E75" t="s">
        <v>140</v>
      </c>
      <c r="F75">
        <v>0</v>
      </c>
      <c r="G75">
        <v>0</v>
      </c>
      <c r="H75">
        <v>0</v>
      </c>
      <c r="I75">
        <v>0</v>
      </c>
      <c r="J75" s="3">
        <f>VLOOKUP(A75,'2016'!A:I,9,0)</f>
        <v>0</v>
      </c>
      <c r="K75">
        <f>COUNTIF('2016'!A:A,גיליון2!A75)</f>
        <v>1</v>
      </c>
    </row>
    <row r="76" spans="1:11" x14ac:dyDescent="0.2">
      <c r="A76">
        <v>1314085920</v>
      </c>
      <c r="B76" t="str">
        <f t="shared" si="3"/>
        <v>920</v>
      </c>
      <c r="C76" t="str">
        <f t="shared" si="4"/>
        <v>314085</v>
      </c>
      <c r="D76" t="str">
        <f t="shared" si="5"/>
        <v>31</v>
      </c>
      <c r="E76" t="s">
        <v>141</v>
      </c>
      <c r="F76" s="2">
        <v>-196000</v>
      </c>
      <c r="G76" s="1">
        <v>-190185.9</v>
      </c>
      <c r="H76">
        <v>0</v>
      </c>
      <c r="I76" s="1">
        <v>-190185.9</v>
      </c>
      <c r="J76" s="3">
        <f>VLOOKUP(A76,'2016'!A:I,9,0)</f>
        <v>-196000</v>
      </c>
      <c r="K76">
        <f>COUNTIF('2016'!A:A,גיליון2!A76)</f>
        <v>1</v>
      </c>
    </row>
    <row r="77" spans="1:11" x14ac:dyDescent="0.2">
      <c r="A77">
        <v>1314086920</v>
      </c>
      <c r="B77" t="str">
        <f t="shared" si="3"/>
        <v>920</v>
      </c>
      <c r="C77" t="str">
        <f t="shared" si="4"/>
        <v>314086</v>
      </c>
      <c r="D77" t="str">
        <f t="shared" si="5"/>
        <v>31</v>
      </c>
      <c r="E77" t="s">
        <v>142</v>
      </c>
      <c r="F77" s="2">
        <v>-186000</v>
      </c>
      <c r="G77" s="1">
        <v>-180322.5</v>
      </c>
      <c r="H77">
        <v>0</v>
      </c>
      <c r="I77" s="1">
        <v>-180322.5</v>
      </c>
      <c r="J77" s="3">
        <f>VLOOKUP(A77,'2016'!A:I,9,0)</f>
        <v>-186000</v>
      </c>
      <c r="K77">
        <f>COUNTIF('2016'!A:A,גיליון2!A77)</f>
        <v>1</v>
      </c>
    </row>
    <row r="78" spans="1:11" x14ac:dyDescent="0.2">
      <c r="A78">
        <v>1314087920</v>
      </c>
      <c r="B78" t="str">
        <f t="shared" si="3"/>
        <v>920</v>
      </c>
      <c r="C78" t="str">
        <f t="shared" si="4"/>
        <v>314087</v>
      </c>
      <c r="D78" t="str">
        <f t="shared" si="5"/>
        <v>31</v>
      </c>
      <c r="E78" t="s">
        <v>143</v>
      </c>
      <c r="F78" s="2">
        <v>-47000</v>
      </c>
      <c r="G78" s="1">
        <v>-45302.6</v>
      </c>
      <c r="H78">
        <v>0</v>
      </c>
      <c r="I78" s="1">
        <v>-45302.6</v>
      </c>
      <c r="J78" s="3">
        <f>VLOOKUP(A78,'2016'!A:I,9,0)</f>
        <v>-47000</v>
      </c>
      <c r="K78">
        <f>COUNTIF('2016'!A:A,גיליון2!A78)</f>
        <v>1</v>
      </c>
    </row>
    <row r="79" spans="1:11" x14ac:dyDescent="0.2">
      <c r="A79" s="6">
        <v>1314100920</v>
      </c>
      <c r="B79" t="str">
        <f t="shared" si="3"/>
        <v>920</v>
      </c>
      <c r="C79" t="str">
        <f t="shared" si="4"/>
        <v>314100</v>
      </c>
      <c r="D79" t="str">
        <f t="shared" si="5"/>
        <v>31</v>
      </c>
      <c r="E79" t="s">
        <v>571</v>
      </c>
      <c r="F79" s="2"/>
      <c r="G79" s="1"/>
      <c r="I79" s="1"/>
      <c r="J79" s="3">
        <f>VLOOKUP(A79,'2016'!A:I,9,0)</f>
        <v>-60000</v>
      </c>
    </row>
    <row r="80" spans="1:11" x14ac:dyDescent="0.2">
      <c r="A80">
        <v>1314214920</v>
      </c>
      <c r="B80" t="str">
        <f t="shared" si="3"/>
        <v>920</v>
      </c>
      <c r="C80" t="str">
        <f t="shared" si="4"/>
        <v>314214</v>
      </c>
      <c r="D80" t="str">
        <f t="shared" si="5"/>
        <v>31</v>
      </c>
      <c r="E80" t="s">
        <v>144</v>
      </c>
      <c r="F80" s="2">
        <v>-4985000</v>
      </c>
      <c r="G80" s="1">
        <v>-4825547.32</v>
      </c>
      <c r="H80">
        <v>0</v>
      </c>
      <c r="I80" s="1">
        <v>-4825547.32</v>
      </c>
      <c r="J80" s="3">
        <f>VLOOKUP(A80,'2016'!A:I,9,0)</f>
        <v>-5200000</v>
      </c>
      <c r="K80">
        <f>COUNTIF('2016'!A:A,גיליון2!A80)</f>
        <v>1</v>
      </c>
    </row>
    <row r="81" spans="1:11" x14ac:dyDescent="0.2">
      <c r="A81">
        <v>1315001920</v>
      </c>
      <c r="B81" t="str">
        <f t="shared" si="3"/>
        <v>920</v>
      </c>
      <c r="C81" t="str">
        <f t="shared" si="4"/>
        <v>315001</v>
      </c>
      <c r="D81" t="str">
        <f t="shared" si="5"/>
        <v>31</v>
      </c>
      <c r="E81" t="s">
        <v>145</v>
      </c>
      <c r="F81" s="2">
        <v>-22100000</v>
      </c>
      <c r="G81" s="1">
        <v>-24013250.140000001</v>
      </c>
      <c r="H81">
        <v>0</v>
      </c>
      <c r="I81" s="1">
        <v>-24013250.140000001</v>
      </c>
      <c r="J81" s="3">
        <f>VLOOKUP(A81,'2016'!A:I,9,0)</f>
        <v>-26000000</v>
      </c>
      <c r="K81">
        <f>COUNTIF('2016'!A:A,גיליון2!A81)</f>
        <v>1</v>
      </c>
    </row>
    <row r="82" spans="1:11" x14ac:dyDescent="0.2">
      <c r="A82">
        <v>1315035920</v>
      </c>
      <c r="B82" t="str">
        <f t="shared" si="3"/>
        <v>920</v>
      </c>
      <c r="C82" t="str">
        <f t="shared" si="4"/>
        <v>315035</v>
      </c>
      <c r="D82" t="str">
        <f t="shared" si="5"/>
        <v>31</v>
      </c>
      <c r="E82" t="s">
        <v>146</v>
      </c>
      <c r="F82" s="2">
        <v>-1746000</v>
      </c>
      <c r="G82" s="1">
        <v>-1740716.33</v>
      </c>
      <c r="H82">
        <v>0</v>
      </c>
      <c r="I82" s="1">
        <v>-1740716.33</v>
      </c>
      <c r="J82" s="3">
        <f>VLOOKUP(A82,'2016'!A:I,9,0)</f>
        <v>-1900000</v>
      </c>
      <c r="K82">
        <f>COUNTIF('2016'!A:A,גיליון2!A82)</f>
        <v>1</v>
      </c>
    </row>
    <row r="83" spans="1:11" x14ac:dyDescent="0.2">
      <c r="A83">
        <v>1315037920</v>
      </c>
      <c r="B83" t="str">
        <f t="shared" si="3"/>
        <v>920</v>
      </c>
      <c r="C83" t="str">
        <f t="shared" si="4"/>
        <v>315037</v>
      </c>
      <c r="D83" t="str">
        <f t="shared" si="5"/>
        <v>31</v>
      </c>
      <c r="E83" t="s">
        <v>147</v>
      </c>
      <c r="F83" s="2">
        <v>-70000</v>
      </c>
      <c r="G83" s="1">
        <v>-61468.14</v>
      </c>
      <c r="H83">
        <v>0</v>
      </c>
      <c r="I83" s="1">
        <v>-61468.14</v>
      </c>
      <c r="J83" s="3">
        <f>VLOOKUP(A83,'2016'!A:I,9,0)</f>
        <v>-70000</v>
      </c>
      <c r="K83">
        <f>COUNTIF('2016'!A:A,גיליון2!A83)</f>
        <v>1</v>
      </c>
    </row>
    <row r="84" spans="1:11" x14ac:dyDescent="0.2">
      <c r="A84">
        <v>1315088920</v>
      </c>
      <c r="B84" t="str">
        <f t="shared" si="3"/>
        <v>920</v>
      </c>
      <c r="C84" t="str">
        <f t="shared" si="4"/>
        <v>315088</v>
      </c>
      <c r="D84" t="str">
        <f t="shared" si="5"/>
        <v>31</v>
      </c>
      <c r="E84" t="s">
        <v>148</v>
      </c>
      <c r="F84" s="2">
        <v>-18000</v>
      </c>
      <c r="G84" s="1">
        <v>-19693.8</v>
      </c>
      <c r="H84">
        <v>0</v>
      </c>
      <c r="I84" s="1">
        <v>-19693.8</v>
      </c>
      <c r="J84" s="3">
        <f>VLOOKUP(A84,'2016'!A:I,9,0)</f>
        <v>-18000</v>
      </c>
      <c r="K84">
        <f>COUNTIF('2016'!A:A,גיליון2!A84)</f>
        <v>1</v>
      </c>
    </row>
    <row r="85" spans="1:11" x14ac:dyDescent="0.2">
      <c r="A85">
        <v>1315092920</v>
      </c>
      <c r="B85" t="str">
        <f t="shared" si="3"/>
        <v>920</v>
      </c>
      <c r="C85" t="str">
        <f t="shared" si="4"/>
        <v>315092</v>
      </c>
      <c r="D85" t="str">
        <f t="shared" si="5"/>
        <v>31</v>
      </c>
      <c r="E85" t="s">
        <v>149</v>
      </c>
      <c r="F85" s="2">
        <v>-40000</v>
      </c>
      <c r="G85" s="1">
        <v>-40034.9</v>
      </c>
      <c r="H85">
        <v>0</v>
      </c>
      <c r="I85" s="1">
        <v>-40034.9</v>
      </c>
      <c r="J85" s="3">
        <f>VLOOKUP(A85,'2016'!A:I,9,0)</f>
        <v>-40000</v>
      </c>
      <c r="K85">
        <f>COUNTIF('2016'!A:A,גיליון2!A85)</f>
        <v>1</v>
      </c>
    </row>
    <row r="86" spans="1:11" x14ac:dyDescent="0.2">
      <c r="A86">
        <v>1315100540</v>
      </c>
      <c r="B86" t="str">
        <f t="shared" si="3"/>
        <v>540</v>
      </c>
      <c r="C86" t="str">
        <f t="shared" si="4"/>
        <v>315100</v>
      </c>
      <c r="D86" t="str">
        <f t="shared" si="5"/>
        <v>31</v>
      </c>
      <c r="E86" t="s">
        <v>150</v>
      </c>
      <c r="F86">
        <v>0</v>
      </c>
      <c r="G86">
        <v>0</v>
      </c>
      <c r="H86">
        <v>0</v>
      </c>
      <c r="I86">
        <v>0</v>
      </c>
      <c r="J86" s="3">
        <f>VLOOKUP(A86,'2016'!A:I,9,0)</f>
        <v>0</v>
      </c>
      <c r="K86">
        <f>COUNTIF('2016'!A:A,גיליון2!A86)</f>
        <v>1</v>
      </c>
    </row>
    <row r="87" spans="1:11" x14ac:dyDescent="0.2">
      <c r="A87">
        <v>1315101920</v>
      </c>
      <c r="B87" t="str">
        <f t="shared" si="3"/>
        <v>920</v>
      </c>
      <c r="C87" t="str">
        <f t="shared" si="4"/>
        <v>315101</v>
      </c>
      <c r="D87" t="str">
        <f t="shared" si="5"/>
        <v>31</v>
      </c>
      <c r="E87" t="s">
        <v>152</v>
      </c>
      <c r="F87" s="2">
        <v>-16000</v>
      </c>
      <c r="G87" s="1">
        <v>-16249.8</v>
      </c>
      <c r="H87">
        <v>0</v>
      </c>
      <c r="I87" s="1">
        <v>-16249.8</v>
      </c>
      <c r="J87" s="3">
        <f>VLOOKUP(A87,'2016'!A:I,9,0)</f>
        <v>-16000</v>
      </c>
      <c r="K87">
        <f>COUNTIF('2016'!A:A,גיליון2!A87)</f>
        <v>1</v>
      </c>
    </row>
    <row r="88" spans="1:11" x14ac:dyDescent="0.2">
      <c r="A88">
        <v>1315114920</v>
      </c>
      <c r="B88" t="str">
        <f t="shared" si="3"/>
        <v>920</v>
      </c>
      <c r="C88" t="str">
        <f t="shared" si="4"/>
        <v>315114</v>
      </c>
      <c r="D88" t="str">
        <f t="shared" si="5"/>
        <v>31</v>
      </c>
      <c r="E88" t="s">
        <v>153</v>
      </c>
      <c r="F88">
        <v>0</v>
      </c>
      <c r="G88">
        <v>0</v>
      </c>
      <c r="H88">
        <v>0</v>
      </c>
      <c r="I88">
        <v>0</v>
      </c>
      <c r="J88" s="3">
        <f>VLOOKUP(A88,'2016'!A:I,9,0)</f>
        <v>0</v>
      </c>
      <c r="K88">
        <f>COUNTIF('2016'!A:A,גיליון2!A88)</f>
        <v>1</v>
      </c>
    </row>
    <row r="89" spans="1:11" x14ac:dyDescent="0.2">
      <c r="A89">
        <v>1315152920</v>
      </c>
      <c r="B89" t="str">
        <f t="shared" si="3"/>
        <v>920</v>
      </c>
      <c r="C89" t="str">
        <f t="shared" si="4"/>
        <v>315152</v>
      </c>
      <c r="D89" t="str">
        <f t="shared" si="5"/>
        <v>31</v>
      </c>
      <c r="E89" t="s">
        <v>154</v>
      </c>
      <c r="F89">
        <v>0</v>
      </c>
      <c r="G89">
        <v>0</v>
      </c>
      <c r="H89">
        <v>0</v>
      </c>
      <c r="I89">
        <v>0</v>
      </c>
      <c r="J89" s="3">
        <f>VLOOKUP(A89,'2016'!A:I,9,0)</f>
        <v>0</v>
      </c>
      <c r="K89">
        <f>COUNTIF('2016'!A:A,גיליון2!A89)</f>
        <v>1</v>
      </c>
    </row>
    <row r="90" spans="1:11" x14ac:dyDescent="0.2">
      <c r="A90">
        <v>1315173920</v>
      </c>
      <c r="B90" t="str">
        <f t="shared" si="3"/>
        <v>920</v>
      </c>
      <c r="C90" t="str">
        <f t="shared" si="4"/>
        <v>315173</v>
      </c>
      <c r="D90" t="str">
        <f t="shared" si="5"/>
        <v>31</v>
      </c>
      <c r="E90" t="s">
        <v>155</v>
      </c>
      <c r="F90" s="2">
        <v>-720000</v>
      </c>
      <c r="G90" s="1">
        <v>-720521</v>
      </c>
      <c r="H90">
        <v>0</v>
      </c>
      <c r="I90" s="1">
        <v>-720521</v>
      </c>
      <c r="J90" s="3">
        <f>VLOOKUP(A90,'2016'!A:I,9,0)</f>
        <v>-870000</v>
      </c>
      <c r="K90">
        <f>COUNTIF('2016'!A:A,גיליון2!A90)</f>
        <v>1</v>
      </c>
    </row>
    <row r="91" spans="1:11" x14ac:dyDescent="0.2">
      <c r="A91">
        <v>1315177920</v>
      </c>
      <c r="B91" t="str">
        <f t="shared" si="3"/>
        <v>920</v>
      </c>
      <c r="C91" t="str">
        <f t="shared" si="4"/>
        <v>315177</v>
      </c>
      <c r="D91" t="str">
        <f t="shared" si="5"/>
        <v>31</v>
      </c>
      <c r="E91" t="s">
        <v>156</v>
      </c>
      <c r="F91" s="2">
        <v>-481000</v>
      </c>
      <c r="G91" s="1">
        <v>-493032.74</v>
      </c>
      <c r="H91">
        <v>0</v>
      </c>
      <c r="I91" s="1">
        <v>-493032.74</v>
      </c>
      <c r="J91" s="3">
        <f>VLOOKUP(A91,'2016'!A:I,9,0)</f>
        <v>-580000</v>
      </c>
      <c r="K91">
        <f>COUNTIF('2016'!A:A,גיליון2!A91)</f>
        <v>1</v>
      </c>
    </row>
    <row r="92" spans="1:11" x14ac:dyDescent="0.2">
      <c r="A92">
        <v>1315200420</v>
      </c>
      <c r="B92" t="str">
        <f t="shared" si="3"/>
        <v>420</v>
      </c>
      <c r="C92" t="str">
        <f t="shared" si="4"/>
        <v>315200</v>
      </c>
      <c r="D92" t="str">
        <f t="shared" si="5"/>
        <v>31</v>
      </c>
      <c r="E92" t="s">
        <v>157</v>
      </c>
      <c r="F92">
        <v>0</v>
      </c>
      <c r="G92">
        <v>0</v>
      </c>
      <c r="H92">
        <v>0</v>
      </c>
      <c r="I92">
        <v>0</v>
      </c>
      <c r="J92" s="3">
        <f>VLOOKUP(A92,'2016'!A:I,9,0)</f>
        <v>0</v>
      </c>
      <c r="K92">
        <f>COUNTIF('2016'!A:A,גיליון2!A92)</f>
        <v>1</v>
      </c>
    </row>
    <row r="93" spans="1:11" x14ac:dyDescent="0.2">
      <c r="A93">
        <v>1315200920</v>
      </c>
      <c r="B93" t="str">
        <f t="shared" si="3"/>
        <v>920</v>
      </c>
      <c r="C93" t="str">
        <f t="shared" si="4"/>
        <v>315200</v>
      </c>
      <c r="D93" t="str">
        <f t="shared" si="5"/>
        <v>31</v>
      </c>
      <c r="E93" t="s">
        <v>158</v>
      </c>
      <c r="F93" s="2">
        <v>-80000</v>
      </c>
      <c r="G93" s="1">
        <v>-71925.37</v>
      </c>
      <c r="H93">
        <v>0</v>
      </c>
      <c r="I93" s="1">
        <v>-71925.37</v>
      </c>
      <c r="J93" s="3">
        <f>VLOOKUP(A93,'2016'!A:I,9,0)</f>
        <v>-80000</v>
      </c>
      <c r="K93">
        <f>COUNTIF('2016'!A:A,גיליון2!A93)</f>
        <v>1</v>
      </c>
    </row>
    <row r="94" spans="1:11" x14ac:dyDescent="0.2">
      <c r="A94">
        <v>1315234920</v>
      </c>
      <c r="B94" t="str">
        <f t="shared" si="3"/>
        <v>920</v>
      </c>
      <c r="C94" t="str">
        <f t="shared" si="4"/>
        <v>315234</v>
      </c>
      <c r="D94" t="str">
        <f t="shared" si="5"/>
        <v>31</v>
      </c>
      <c r="E94" t="s">
        <v>159</v>
      </c>
      <c r="F94" s="2">
        <v>-40000</v>
      </c>
      <c r="G94" s="1">
        <v>-40684</v>
      </c>
      <c r="H94">
        <v>0</v>
      </c>
      <c r="I94" s="1">
        <v>-40684</v>
      </c>
      <c r="J94" s="3">
        <f>VLOOKUP(A94,'2016'!A:I,9,0)</f>
        <v>-40000</v>
      </c>
      <c r="K94">
        <f>COUNTIF('2016'!A:A,גיליון2!A94)</f>
        <v>1</v>
      </c>
    </row>
    <row r="95" spans="1:11" x14ac:dyDescent="0.2">
      <c r="A95">
        <v>1315240920</v>
      </c>
      <c r="B95" t="str">
        <f t="shared" si="3"/>
        <v>920</v>
      </c>
      <c r="C95" t="str">
        <f t="shared" si="4"/>
        <v>315240</v>
      </c>
      <c r="D95" t="str">
        <f t="shared" si="5"/>
        <v>31</v>
      </c>
      <c r="E95" t="s">
        <v>160</v>
      </c>
      <c r="F95" s="2">
        <v>-280000</v>
      </c>
      <c r="G95" s="1">
        <v>-246666.28</v>
      </c>
      <c r="H95">
        <v>0</v>
      </c>
      <c r="I95" s="1">
        <v>-246666.28</v>
      </c>
      <c r="J95" s="3">
        <f>VLOOKUP(A95,'2016'!A:I,9,0)</f>
        <v>-520000</v>
      </c>
      <c r="K95">
        <f>COUNTIF('2016'!A:A,גיליון2!A95)</f>
        <v>1</v>
      </c>
    </row>
    <row r="96" spans="1:11" x14ac:dyDescent="0.2">
      <c r="A96">
        <v>1315316920</v>
      </c>
      <c r="B96" t="str">
        <f t="shared" si="3"/>
        <v>920</v>
      </c>
      <c r="C96" t="str">
        <f t="shared" si="4"/>
        <v>315316</v>
      </c>
      <c r="D96" t="str">
        <f t="shared" si="5"/>
        <v>31</v>
      </c>
      <c r="E96" t="s">
        <v>161</v>
      </c>
      <c r="F96" s="2">
        <v>-82000</v>
      </c>
      <c r="G96" s="1">
        <v>-118626.29</v>
      </c>
      <c r="H96">
        <v>0</v>
      </c>
      <c r="I96" s="1">
        <v>-118626.29</v>
      </c>
      <c r="J96" s="3">
        <f>VLOOKUP(A96,'2016'!A:I,9,0)</f>
        <v>-82000</v>
      </c>
      <c r="K96">
        <f>COUNTIF('2016'!A:A,גיליון2!A96)</f>
        <v>1</v>
      </c>
    </row>
    <row r="97" spans="1:11" x14ac:dyDescent="0.2">
      <c r="A97">
        <v>1315446920</v>
      </c>
      <c r="B97" t="str">
        <f t="shared" si="3"/>
        <v>920</v>
      </c>
      <c r="C97" t="str">
        <f t="shared" si="4"/>
        <v>315446</v>
      </c>
      <c r="D97" t="str">
        <f t="shared" si="5"/>
        <v>31</v>
      </c>
      <c r="E97" t="s">
        <v>162</v>
      </c>
      <c r="F97" s="2">
        <v>-2542000</v>
      </c>
      <c r="G97" s="1">
        <v>-2625658.4500000002</v>
      </c>
      <c r="H97">
        <v>0</v>
      </c>
      <c r="I97" s="1">
        <v>-2625658.4500000002</v>
      </c>
      <c r="J97" s="3">
        <f>VLOOKUP(A97,'2016'!A:I,9,0)</f>
        <v>-3100000</v>
      </c>
      <c r="K97">
        <f>COUNTIF('2016'!A:A,גיליון2!A97)</f>
        <v>1</v>
      </c>
    </row>
    <row r="98" spans="1:11" x14ac:dyDescent="0.2">
      <c r="A98">
        <v>1315456920</v>
      </c>
      <c r="B98" t="str">
        <f t="shared" si="3"/>
        <v>920</v>
      </c>
      <c r="C98" t="str">
        <f t="shared" si="4"/>
        <v>315456</v>
      </c>
      <c r="D98" t="str">
        <f t="shared" si="5"/>
        <v>31</v>
      </c>
      <c r="E98" t="s">
        <v>163</v>
      </c>
      <c r="F98" s="2">
        <v>-39000</v>
      </c>
      <c r="G98" s="1">
        <v>-32069.919999999998</v>
      </c>
      <c r="H98">
        <v>0</v>
      </c>
      <c r="I98" s="1">
        <v>-32069.919999999998</v>
      </c>
      <c r="J98" s="3">
        <f>VLOOKUP(A98,'2016'!A:I,9,0)</f>
        <v>-39000</v>
      </c>
      <c r="K98">
        <f>COUNTIF('2016'!A:A,גיליון2!A98)</f>
        <v>1</v>
      </c>
    </row>
    <row r="99" spans="1:11" x14ac:dyDescent="0.2">
      <c r="A99">
        <v>1315470920</v>
      </c>
      <c r="B99" t="str">
        <f t="shared" si="3"/>
        <v>920</v>
      </c>
      <c r="C99" t="str">
        <f t="shared" si="4"/>
        <v>315470</v>
      </c>
      <c r="D99" t="str">
        <f t="shared" si="5"/>
        <v>31</v>
      </c>
      <c r="E99" t="s">
        <v>164</v>
      </c>
      <c r="F99" s="2">
        <v>-22000</v>
      </c>
      <c r="G99" s="1">
        <v>-22159</v>
      </c>
      <c r="H99">
        <v>0</v>
      </c>
      <c r="I99" s="1">
        <v>-22159</v>
      </c>
      <c r="J99" s="3">
        <f>VLOOKUP(A99,'2016'!A:I,9,0)</f>
        <v>-22000</v>
      </c>
      <c r="K99">
        <f>COUNTIF('2016'!A:A,גיליון2!A99)</f>
        <v>1</v>
      </c>
    </row>
    <row r="100" spans="1:11" x14ac:dyDescent="0.2">
      <c r="A100">
        <v>1315478920</v>
      </c>
      <c r="B100" t="str">
        <f t="shared" si="3"/>
        <v>920</v>
      </c>
      <c r="C100" t="str">
        <f t="shared" si="4"/>
        <v>315478</v>
      </c>
      <c r="D100" t="str">
        <f t="shared" si="5"/>
        <v>31</v>
      </c>
      <c r="E100" t="s">
        <v>165</v>
      </c>
      <c r="F100">
        <v>0</v>
      </c>
      <c r="G100">
        <v>0</v>
      </c>
      <c r="H100">
        <v>0</v>
      </c>
      <c r="I100">
        <v>0</v>
      </c>
      <c r="J100" s="3">
        <f>VLOOKUP(A100,'2016'!A:I,9,0)</f>
        <v>0</v>
      </c>
      <c r="K100">
        <f>COUNTIF('2016'!A:A,גיליון2!A100)</f>
        <v>1</v>
      </c>
    </row>
    <row r="101" spans="1:11" x14ac:dyDescent="0.2">
      <c r="A101">
        <v>1315504920</v>
      </c>
      <c r="B101" t="str">
        <f t="shared" si="3"/>
        <v>920</v>
      </c>
      <c r="C101" t="str">
        <f t="shared" si="4"/>
        <v>315504</v>
      </c>
      <c r="D101" t="str">
        <f t="shared" si="5"/>
        <v>31</v>
      </c>
      <c r="E101" t="s">
        <v>166</v>
      </c>
      <c r="F101" s="2">
        <v>-65000</v>
      </c>
      <c r="G101" s="1">
        <v>-58736.83</v>
      </c>
      <c r="H101">
        <v>0</v>
      </c>
      <c r="I101" s="1">
        <v>-58736.83</v>
      </c>
      <c r="J101" s="3">
        <f>VLOOKUP(A101,'2016'!A:I,9,0)</f>
        <v>-65000</v>
      </c>
      <c r="K101">
        <f>COUNTIF('2016'!A:A,גיליון2!A101)</f>
        <v>1</v>
      </c>
    </row>
    <row r="102" spans="1:11" x14ac:dyDescent="0.2">
      <c r="A102">
        <v>1315531920</v>
      </c>
      <c r="B102" t="str">
        <f t="shared" si="3"/>
        <v>920</v>
      </c>
      <c r="C102" t="str">
        <f t="shared" si="4"/>
        <v>315531</v>
      </c>
      <c r="D102" t="str">
        <f t="shared" si="5"/>
        <v>31</v>
      </c>
      <c r="E102" t="s">
        <v>167</v>
      </c>
      <c r="F102">
        <v>0</v>
      </c>
      <c r="G102">
        <v>0</v>
      </c>
      <c r="H102">
        <v>0</v>
      </c>
      <c r="I102">
        <v>0</v>
      </c>
      <c r="J102" s="3">
        <f>VLOOKUP(A102,'2016'!A:I,9,0)</f>
        <v>0</v>
      </c>
      <c r="K102">
        <f>COUNTIF('2016'!A:A,גיליון2!A102)</f>
        <v>1</v>
      </c>
    </row>
    <row r="103" spans="1:11" x14ac:dyDescent="0.2">
      <c r="A103">
        <v>1315553920</v>
      </c>
      <c r="B103" t="str">
        <f t="shared" si="3"/>
        <v>920</v>
      </c>
      <c r="C103" t="str">
        <f t="shared" si="4"/>
        <v>315553</v>
      </c>
      <c r="D103" t="str">
        <f t="shared" si="5"/>
        <v>31</v>
      </c>
      <c r="E103" t="s">
        <v>168</v>
      </c>
      <c r="F103" s="2">
        <v>-76000</v>
      </c>
      <c r="G103" s="1">
        <v>-75271.7</v>
      </c>
      <c r="H103">
        <v>0</v>
      </c>
      <c r="I103" s="1">
        <v>-75271.7</v>
      </c>
      <c r="J103" s="3">
        <f>VLOOKUP(A103,'2016'!A:I,9,0)</f>
        <v>-76000</v>
      </c>
      <c r="K103">
        <f>COUNTIF('2016'!A:A,גיליון2!A103)</f>
        <v>1</v>
      </c>
    </row>
    <row r="104" spans="1:11" x14ac:dyDescent="0.2">
      <c r="A104">
        <v>1315556920</v>
      </c>
      <c r="B104" t="str">
        <f t="shared" si="3"/>
        <v>920</v>
      </c>
      <c r="C104" t="str">
        <f t="shared" si="4"/>
        <v>315556</v>
      </c>
      <c r="D104" t="str">
        <f t="shared" si="5"/>
        <v>31</v>
      </c>
      <c r="E104" t="s">
        <v>169</v>
      </c>
      <c r="F104" s="2">
        <v>-3444000</v>
      </c>
      <c r="G104" s="1">
        <v>-3531543.65</v>
      </c>
      <c r="H104">
        <v>0</v>
      </c>
      <c r="I104" s="1">
        <v>-3531543.65</v>
      </c>
      <c r="J104" s="3">
        <f>VLOOKUP(A104,'2016'!A:I,9,0)</f>
        <v>-3800000</v>
      </c>
      <c r="K104">
        <f>COUNTIF('2016'!A:A,גיליון2!A104)</f>
        <v>1</v>
      </c>
    </row>
    <row r="105" spans="1:11" x14ac:dyDescent="0.2">
      <c r="A105">
        <v>1315557920</v>
      </c>
      <c r="B105" t="str">
        <f t="shared" si="3"/>
        <v>920</v>
      </c>
      <c r="C105" t="str">
        <f t="shared" si="4"/>
        <v>315557</v>
      </c>
      <c r="D105" t="str">
        <f t="shared" si="5"/>
        <v>31</v>
      </c>
      <c r="E105" t="s">
        <v>170</v>
      </c>
      <c r="F105" s="2">
        <v>-5740000</v>
      </c>
      <c r="G105" s="1">
        <v>-5885941.7300000004</v>
      </c>
      <c r="H105">
        <v>0</v>
      </c>
      <c r="I105" s="1">
        <v>-5885941.7300000004</v>
      </c>
      <c r="J105" s="3">
        <f>VLOOKUP(A105,'2016'!A:I,9,0)</f>
        <v>-6300000</v>
      </c>
      <c r="K105">
        <f>COUNTIF('2016'!A:A,גיליון2!A105)</f>
        <v>1</v>
      </c>
    </row>
    <row r="106" spans="1:11" x14ac:dyDescent="0.2">
      <c r="A106">
        <v>1315558920</v>
      </c>
      <c r="B106" t="str">
        <f t="shared" si="3"/>
        <v>920</v>
      </c>
      <c r="C106" t="str">
        <f t="shared" si="4"/>
        <v>315558</v>
      </c>
      <c r="D106" t="str">
        <f t="shared" si="5"/>
        <v>31</v>
      </c>
      <c r="E106" t="s">
        <v>171</v>
      </c>
      <c r="F106" s="2">
        <v>-1027000</v>
      </c>
      <c r="G106" s="1">
        <v>-1012097.24</v>
      </c>
      <c r="H106">
        <v>0</v>
      </c>
      <c r="I106" s="1">
        <v>-1012097.24</v>
      </c>
      <c r="J106" s="3">
        <f>VLOOKUP(A106,'2016'!A:I,9,0)</f>
        <v>-1050000</v>
      </c>
      <c r="K106">
        <f>COUNTIF('2016'!A:A,גיליון2!A106)</f>
        <v>1</v>
      </c>
    </row>
    <row r="107" spans="1:11" x14ac:dyDescent="0.2">
      <c r="A107">
        <v>1315559920</v>
      </c>
      <c r="B107" t="str">
        <f t="shared" si="3"/>
        <v>920</v>
      </c>
      <c r="C107" t="str">
        <f t="shared" si="4"/>
        <v>315559</v>
      </c>
      <c r="D107" t="str">
        <f t="shared" si="5"/>
        <v>31</v>
      </c>
      <c r="E107" t="s">
        <v>172</v>
      </c>
      <c r="F107" s="2">
        <v>-291000</v>
      </c>
      <c r="G107" s="1">
        <v>-291261.14</v>
      </c>
      <c r="H107">
        <v>0</v>
      </c>
      <c r="I107" s="1">
        <v>-291261.14</v>
      </c>
      <c r="J107" s="3">
        <f>VLOOKUP(A107,'2016'!A:I,9,0)</f>
        <v>-300000</v>
      </c>
      <c r="K107">
        <f>COUNTIF('2016'!A:A,גיליון2!A107)</f>
        <v>1</v>
      </c>
    </row>
    <row r="108" spans="1:11" x14ac:dyDescent="0.2">
      <c r="A108">
        <v>1315561920</v>
      </c>
      <c r="B108" t="str">
        <f t="shared" si="3"/>
        <v>920</v>
      </c>
      <c r="C108" t="str">
        <f t="shared" si="4"/>
        <v>315561</v>
      </c>
      <c r="D108" t="str">
        <f t="shared" si="5"/>
        <v>31</v>
      </c>
      <c r="E108" t="s">
        <v>173</v>
      </c>
      <c r="F108" s="2">
        <v>-24000</v>
      </c>
      <c r="G108" s="1">
        <v>-26740.080000000002</v>
      </c>
      <c r="H108">
        <v>0</v>
      </c>
      <c r="I108" s="1">
        <v>-26740.080000000002</v>
      </c>
      <c r="J108" s="3">
        <f>VLOOKUP(A108,'2016'!A:I,9,0)</f>
        <v>-24000</v>
      </c>
      <c r="K108">
        <f>COUNTIF('2016'!A:A,גיליון2!A108)</f>
        <v>1</v>
      </c>
    </row>
    <row r="109" spans="1:11" x14ac:dyDescent="0.2">
      <c r="A109">
        <v>1315567920</v>
      </c>
      <c r="B109" t="str">
        <f t="shared" si="3"/>
        <v>920</v>
      </c>
      <c r="C109" t="str">
        <f t="shared" si="4"/>
        <v>315567</v>
      </c>
      <c r="D109" t="str">
        <f t="shared" si="5"/>
        <v>31</v>
      </c>
      <c r="E109" t="s">
        <v>174</v>
      </c>
      <c r="F109" s="2">
        <v>-150000</v>
      </c>
      <c r="G109" s="1">
        <v>-163468.91</v>
      </c>
      <c r="H109">
        <v>0</v>
      </c>
      <c r="I109" s="1">
        <v>-163468.91</v>
      </c>
      <c r="J109" s="3">
        <f>VLOOKUP(A109,'2016'!A:I,9,0)</f>
        <v>-168000</v>
      </c>
      <c r="K109">
        <f>COUNTIF('2016'!A:A,גיליון2!A109)</f>
        <v>1</v>
      </c>
    </row>
    <row r="110" spans="1:11" x14ac:dyDescent="0.2">
      <c r="A110">
        <v>1315568920</v>
      </c>
      <c r="B110" t="str">
        <f t="shared" si="3"/>
        <v>920</v>
      </c>
      <c r="C110" t="str">
        <f t="shared" si="4"/>
        <v>315568</v>
      </c>
      <c r="D110" t="str">
        <f t="shared" si="5"/>
        <v>31</v>
      </c>
      <c r="E110" t="s">
        <v>175</v>
      </c>
      <c r="F110" s="2">
        <v>-250000</v>
      </c>
      <c r="G110" s="1">
        <v>-272391.88</v>
      </c>
      <c r="H110">
        <v>0</v>
      </c>
      <c r="I110" s="1">
        <v>-272391.88</v>
      </c>
      <c r="J110" s="3">
        <f>VLOOKUP(A110,'2016'!A:I,9,0)</f>
        <v>-250000</v>
      </c>
      <c r="K110">
        <f>COUNTIF('2016'!A:A,גיליון2!A110)</f>
        <v>1</v>
      </c>
    </row>
    <row r="111" spans="1:11" x14ac:dyDescent="0.2">
      <c r="A111">
        <v>1315575920</v>
      </c>
      <c r="B111" t="str">
        <f t="shared" si="3"/>
        <v>920</v>
      </c>
      <c r="C111" t="str">
        <f t="shared" si="4"/>
        <v>315575</v>
      </c>
      <c r="D111" t="str">
        <f t="shared" si="5"/>
        <v>31</v>
      </c>
      <c r="E111" t="s">
        <v>176</v>
      </c>
      <c r="F111" s="2">
        <v>-1266000</v>
      </c>
      <c r="G111" s="1">
        <v>-1277646.08</v>
      </c>
      <c r="H111">
        <v>0</v>
      </c>
      <c r="I111" s="1">
        <v>-1277646.08</v>
      </c>
      <c r="J111" s="3">
        <f>VLOOKUP(A111,'2016'!A:I,9,0)</f>
        <v>-1320000</v>
      </c>
      <c r="K111">
        <f>COUNTIF('2016'!A:A,גיליון2!A111)</f>
        <v>1</v>
      </c>
    </row>
    <row r="112" spans="1:11" x14ac:dyDescent="0.2">
      <c r="A112">
        <v>1317045920</v>
      </c>
      <c r="B112" t="str">
        <f t="shared" si="3"/>
        <v>920</v>
      </c>
      <c r="C112" t="str">
        <f t="shared" si="4"/>
        <v>317045</v>
      </c>
      <c r="D112" t="str">
        <f t="shared" si="5"/>
        <v>31</v>
      </c>
      <c r="E112" t="s">
        <v>177</v>
      </c>
      <c r="F112" s="2">
        <v>-500000</v>
      </c>
      <c r="G112" s="1">
        <v>-496229.88</v>
      </c>
      <c r="H112">
        <v>0</v>
      </c>
      <c r="I112" s="1">
        <v>-496229.88</v>
      </c>
      <c r="J112" s="3">
        <f>VLOOKUP(A112,'2016'!A:I,9,0)</f>
        <v>-511000</v>
      </c>
      <c r="K112">
        <f>COUNTIF('2016'!A:A,גיליון2!A112)</f>
        <v>1</v>
      </c>
    </row>
    <row r="113" spans="1:11" x14ac:dyDescent="0.2">
      <c r="A113">
        <v>1317046920</v>
      </c>
      <c r="B113" t="str">
        <f t="shared" si="3"/>
        <v>920</v>
      </c>
      <c r="C113" t="str">
        <f t="shared" si="4"/>
        <v>317046</v>
      </c>
      <c r="D113" t="str">
        <f t="shared" si="5"/>
        <v>31</v>
      </c>
      <c r="E113" t="s">
        <v>178</v>
      </c>
      <c r="F113" s="2">
        <v>-101000</v>
      </c>
      <c r="G113" s="1">
        <v>-97916.81</v>
      </c>
      <c r="H113">
        <v>0</v>
      </c>
      <c r="I113" s="1">
        <v>-97916.81</v>
      </c>
      <c r="J113" s="3">
        <f>VLOOKUP(A113,'2016'!A:I,9,0)</f>
        <v>-101000</v>
      </c>
      <c r="K113">
        <f>COUNTIF('2016'!A:A,גיליון2!A113)</f>
        <v>1</v>
      </c>
    </row>
    <row r="114" spans="1:11" x14ac:dyDescent="0.2">
      <c r="A114">
        <v>1317047920</v>
      </c>
      <c r="B114" t="str">
        <f t="shared" si="3"/>
        <v>920</v>
      </c>
      <c r="C114" t="str">
        <f t="shared" si="4"/>
        <v>317047</v>
      </c>
      <c r="D114" t="str">
        <f t="shared" si="5"/>
        <v>31</v>
      </c>
      <c r="E114" t="s">
        <v>179</v>
      </c>
      <c r="F114" s="2">
        <v>-1575000</v>
      </c>
      <c r="G114" s="1">
        <v>-1519754.94</v>
      </c>
      <c r="H114">
        <v>0</v>
      </c>
      <c r="I114" s="1">
        <v>-1519754.94</v>
      </c>
      <c r="J114" s="3">
        <f>VLOOKUP(A114,'2016'!A:I,9,0)</f>
        <v>-1635000</v>
      </c>
      <c r="K114">
        <f>COUNTIF('2016'!A:A,גיליון2!A114)</f>
        <v>1</v>
      </c>
    </row>
    <row r="115" spans="1:11" x14ac:dyDescent="0.2">
      <c r="A115">
        <v>1317095920</v>
      </c>
      <c r="B115" t="str">
        <f t="shared" si="3"/>
        <v>920</v>
      </c>
      <c r="C115" t="str">
        <f t="shared" si="4"/>
        <v>317095</v>
      </c>
      <c r="D115" t="str">
        <f t="shared" si="5"/>
        <v>31</v>
      </c>
      <c r="E115" t="s">
        <v>180</v>
      </c>
      <c r="F115" s="2">
        <v>-49000</v>
      </c>
      <c r="G115" s="1">
        <v>-49380.480000000003</v>
      </c>
      <c r="H115">
        <v>0</v>
      </c>
      <c r="I115" s="1">
        <v>-49380.480000000003</v>
      </c>
      <c r="J115" s="3">
        <f>VLOOKUP(A115,'2016'!A:I,9,0)</f>
        <v>-49000</v>
      </c>
      <c r="K115">
        <f>COUNTIF('2016'!A:A,גיליון2!A115)</f>
        <v>1</v>
      </c>
    </row>
    <row r="116" spans="1:11" x14ac:dyDescent="0.2">
      <c r="A116">
        <v>1317105920</v>
      </c>
      <c r="B116" t="str">
        <f t="shared" si="3"/>
        <v>920</v>
      </c>
      <c r="C116" t="str">
        <f t="shared" si="4"/>
        <v>317105</v>
      </c>
      <c r="D116" t="str">
        <f t="shared" si="5"/>
        <v>31</v>
      </c>
      <c r="E116" t="s">
        <v>135</v>
      </c>
      <c r="F116" s="2">
        <v>-209000</v>
      </c>
      <c r="G116" s="1">
        <v>-209429.48</v>
      </c>
      <c r="H116">
        <v>0</v>
      </c>
      <c r="I116" s="1">
        <v>-209429.48</v>
      </c>
      <c r="J116" s="3">
        <f>VLOOKUP(A116,'2016'!A:I,9,0)</f>
        <v>-220000</v>
      </c>
      <c r="K116">
        <f>COUNTIF('2016'!A:A,גיליון2!A116)</f>
        <v>1</v>
      </c>
    </row>
    <row r="117" spans="1:11" x14ac:dyDescent="0.2">
      <c r="A117">
        <v>1317107920</v>
      </c>
      <c r="B117" t="str">
        <f t="shared" si="3"/>
        <v>920</v>
      </c>
      <c r="C117" t="str">
        <f t="shared" si="4"/>
        <v>317107</v>
      </c>
      <c r="D117" t="str">
        <f t="shared" si="5"/>
        <v>31</v>
      </c>
      <c r="E117" t="s">
        <v>181</v>
      </c>
      <c r="F117" s="2">
        <v>-172000</v>
      </c>
      <c r="G117" s="1">
        <v>-154075.54999999999</v>
      </c>
      <c r="H117">
        <v>0</v>
      </c>
      <c r="I117" s="1">
        <v>-154075.54999999999</v>
      </c>
      <c r="J117" s="3">
        <f>VLOOKUP(A117,'2016'!A:I,9,0)</f>
        <v>-200000</v>
      </c>
      <c r="K117">
        <f>COUNTIF('2016'!A:A,גיליון2!A117)</f>
        <v>1</v>
      </c>
    </row>
    <row r="118" spans="1:11" x14ac:dyDescent="0.2">
      <c r="A118">
        <v>1317109920</v>
      </c>
      <c r="B118" t="str">
        <f t="shared" si="3"/>
        <v>920</v>
      </c>
      <c r="C118" t="str">
        <f t="shared" si="4"/>
        <v>317109</v>
      </c>
      <c r="D118" t="str">
        <f t="shared" si="5"/>
        <v>31</v>
      </c>
      <c r="E118" t="s">
        <v>182</v>
      </c>
      <c r="F118" s="2">
        <v>-49000</v>
      </c>
      <c r="G118" s="1">
        <v>-36008.639999999999</v>
      </c>
      <c r="H118">
        <v>0</v>
      </c>
      <c r="I118" s="1">
        <v>-36008.639999999999</v>
      </c>
      <c r="J118" s="3">
        <f>VLOOKUP(A118,'2016'!A:I,9,0)</f>
        <v>-49000</v>
      </c>
      <c r="K118">
        <f>COUNTIF('2016'!A:A,גיליון2!A118)</f>
        <v>1</v>
      </c>
    </row>
    <row r="119" spans="1:11" x14ac:dyDescent="0.2">
      <c r="A119">
        <v>1317141920</v>
      </c>
      <c r="B119" t="str">
        <f t="shared" si="3"/>
        <v>920</v>
      </c>
      <c r="C119" t="str">
        <f t="shared" si="4"/>
        <v>317141</v>
      </c>
      <c r="D119" t="str">
        <f t="shared" si="5"/>
        <v>31</v>
      </c>
      <c r="E119" t="s">
        <v>183</v>
      </c>
      <c r="F119" s="2">
        <v>-2138000</v>
      </c>
      <c r="G119" s="1">
        <v>-1995731.97</v>
      </c>
      <c r="H119">
        <v>0</v>
      </c>
      <c r="I119" s="1">
        <v>-1995731.97</v>
      </c>
      <c r="J119" s="3">
        <f>VLOOKUP(A119,'2016'!A:I,9,0)</f>
        <v>-2138000</v>
      </c>
      <c r="K119">
        <f>COUNTIF('2016'!A:A,גיליון2!A119)</f>
        <v>1</v>
      </c>
    </row>
    <row r="120" spans="1:11" x14ac:dyDescent="0.2">
      <c r="A120">
        <v>1317259920</v>
      </c>
      <c r="B120" t="str">
        <f t="shared" si="3"/>
        <v>920</v>
      </c>
      <c r="C120" t="str">
        <f t="shared" si="4"/>
        <v>317259</v>
      </c>
      <c r="D120" t="str">
        <f t="shared" si="5"/>
        <v>31</v>
      </c>
      <c r="E120" t="s">
        <v>184</v>
      </c>
      <c r="F120" s="2">
        <v>-521000</v>
      </c>
      <c r="G120" s="1">
        <v>-550368</v>
      </c>
      <c r="H120">
        <v>0</v>
      </c>
      <c r="I120" s="1">
        <v>-550368</v>
      </c>
      <c r="J120" s="3">
        <f>VLOOKUP(A120,'2016'!A:I,9,0)</f>
        <v>-521000</v>
      </c>
      <c r="K120">
        <f>COUNTIF('2016'!A:A,גיליון2!A120)</f>
        <v>1</v>
      </c>
    </row>
    <row r="121" spans="1:11" x14ac:dyDescent="0.2">
      <c r="A121">
        <v>1317300920</v>
      </c>
      <c r="B121" t="str">
        <f t="shared" si="3"/>
        <v>920</v>
      </c>
      <c r="C121" t="str">
        <f t="shared" si="4"/>
        <v>317300</v>
      </c>
      <c r="D121" t="str">
        <f t="shared" si="5"/>
        <v>31</v>
      </c>
      <c r="E121" t="s">
        <v>185</v>
      </c>
      <c r="F121">
        <v>0</v>
      </c>
      <c r="G121">
        <v>0</v>
      </c>
      <c r="H121">
        <v>0</v>
      </c>
      <c r="I121">
        <v>0</v>
      </c>
      <c r="J121" s="3">
        <f>VLOOKUP(A121,'2016'!A:I,9,0)</f>
        <v>0</v>
      </c>
      <c r="K121">
        <f>COUNTIF('2016'!A:A,גיליון2!A121)</f>
        <v>1</v>
      </c>
    </row>
    <row r="122" spans="1:11" x14ac:dyDescent="0.2">
      <c r="A122">
        <v>1317473920</v>
      </c>
      <c r="B122" t="str">
        <f t="shared" si="3"/>
        <v>920</v>
      </c>
      <c r="C122" t="str">
        <f t="shared" si="4"/>
        <v>317473</v>
      </c>
      <c r="D122" t="str">
        <f t="shared" si="5"/>
        <v>31</v>
      </c>
      <c r="E122" t="s">
        <v>187</v>
      </c>
      <c r="F122" s="2">
        <v>-1190000</v>
      </c>
      <c r="G122" s="1">
        <v>-1208493.6100000001</v>
      </c>
      <c r="H122">
        <v>0</v>
      </c>
      <c r="I122" s="1">
        <v>-1208493.6100000001</v>
      </c>
      <c r="J122" s="3">
        <f>VLOOKUP(A122,'2016'!A:I,9,0)</f>
        <v>-1190000</v>
      </c>
      <c r="K122">
        <f>COUNTIF('2016'!A:A,גיליון2!A122)</f>
        <v>1</v>
      </c>
    </row>
    <row r="123" spans="1:11" x14ac:dyDescent="0.2">
      <c r="A123">
        <v>1317500420</v>
      </c>
      <c r="B123" t="str">
        <f t="shared" si="3"/>
        <v>420</v>
      </c>
      <c r="C123" t="str">
        <f t="shared" si="4"/>
        <v>317500</v>
      </c>
      <c r="D123" t="str">
        <f t="shared" si="5"/>
        <v>31</v>
      </c>
      <c r="E123" t="s">
        <v>188</v>
      </c>
      <c r="F123" s="2">
        <v>-33000</v>
      </c>
      <c r="G123" s="1">
        <v>-271860</v>
      </c>
      <c r="H123">
        <v>0</v>
      </c>
      <c r="I123" s="1">
        <v>-271860</v>
      </c>
      <c r="J123" s="3">
        <f>VLOOKUP(A123,'2016'!A:I,9,0)</f>
        <v>-300000</v>
      </c>
      <c r="K123">
        <f>COUNTIF('2016'!A:A,גיליון2!A123)</f>
        <v>1</v>
      </c>
    </row>
    <row r="124" spans="1:11" x14ac:dyDescent="0.2">
      <c r="A124">
        <v>1317600920</v>
      </c>
      <c r="B124" t="str">
        <f t="shared" si="3"/>
        <v>920</v>
      </c>
      <c r="C124" t="str">
        <f t="shared" si="4"/>
        <v>317600</v>
      </c>
      <c r="D124" t="str">
        <f t="shared" si="5"/>
        <v>31</v>
      </c>
      <c r="E124" t="s">
        <v>189</v>
      </c>
      <c r="F124" s="2">
        <v>-19000</v>
      </c>
      <c r="G124" s="1">
        <v>-90303</v>
      </c>
      <c r="H124">
        <v>0</v>
      </c>
      <c r="I124" s="1">
        <v>-90303</v>
      </c>
      <c r="J124" s="3">
        <f>VLOOKUP(A124,'2016'!A:I,9,0)</f>
        <v>-19000</v>
      </c>
      <c r="K124">
        <f>COUNTIF('2016'!A:A,גיליון2!A124)</f>
        <v>1</v>
      </c>
    </row>
    <row r="125" spans="1:11" x14ac:dyDescent="0.2">
      <c r="A125">
        <v>1317700920</v>
      </c>
      <c r="B125" t="str">
        <f t="shared" si="3"/>
        <v>920</v>
      </c>
      <c r="C125" t="str">
        <f t="shared" si="4"/>
        <v>317700</v>
      </c>
      <c r="D125" t="str">
        <f t="shared" si="5"/>
        <v>31</v>
      </c>
      <c r="E125" t="s">
        <v>190</v>
      </c>
      <c r="F125">
        <v>0</v>
      </c>
      <c r="G125">
        <v>0</v>
      </c>
      <c r="H125">
        <v>0</v>
      </c>
      <c r="I125">
        <v>0</v>
      </c>
      <c r="J125" s="3">
        <f>VLOOKUP(A125,'2016'!A:I,9,0)</f>
        <v>0</v>
      </c>
      <c r="K125">
        <f>COUNTIF('2016'!A:A,גיליון2!A125)</f>
        <v>1</v>
      </c>
    </row>
    <row r="126" spans="1:11" x14ac:dyDescent="0.2">
      <c r="A126">
        <v>1317701920</v>
      </c>
      <c r="B126" t="str">
        <f t="shared" si="3"/>
        <v>920</v>
      </c>
      <c r="C126" t="str">
        <f t="shared" si="4"/>
        <v>317701</v>
      </c>
      <c r="D126" t="str">
        <f t="shared" si="5"/>
        <v>31</v>
      </c>
      <c r="E126" t="s">
        <v>191</v>
      </c>
      <c r="F126">
        <v>0</v>
      </c>
      <c r="G126">
        <v>0</v>
      </c>
      <c r="H126">
        <v>0</v>
      </c>
      <c r="I126">
        <v>0</v>
      </c>
      <c r="J126" s="3">
        <f>VLOOKUP(A126,'2016'!A:I,9,0)</f>
        <v>0</v>
      </c>
      <c r="K126">
        <f>COUNTIF('2016'!A:A,גיליון2!A126)</f>
        <v>1</v>
      </c>
    </row>
    <row r="127" spans="1:11" x14ac:dyDescent="0.2">
      <c r="A127">
        <v>1317800420</v>
      </c>
      <c r="B127" t="str">
        <f t="shared" si="3"/>
        <v>420</v>
      </c>
      <c r="C127" t="str">
        <f t="shared" si="4"/>
        <v>317800</v>
      </c>
      <c r="D127" t="str">
        <f t="shared" si="5"/>
        <v>31</v>
      </c>
      <c r="E127" t="s">
        <v>192</v>
      </c>
      <c r="F127" s="2">
        <v>-200000</v>
      </c>
      <c r="G127" s="1">
        <v>-244336.67</v>
      </c>
      <c r="H127">
        <v>0</v>
      </c>
      <c r="I127" s="1">
        <v>-244336.67</v>
      </c>
      <c r="J127" s="3">
        <f>VLOOKUP(A127,'2016'!A:I,9,0)</f>
        <v>-200000</v>
      </c>
      <c r="K127">
        <f>COUNTIF('2016'!A:A,גיליון2!A127)</f>
        <v>1</v>
      </c>
    </row>
    <row r="128" spans="1:11" x14ac:dyDescent="0.2">
      <c r="A128">
        <v>1317800920</v>
      </c>
      <c r="B128" t="str">
        <f t="shared" si="3"/>
        <v>920</v>
      </c>
      <c r="C128" t="str">
        <f t="shared" si="4"/>
        <v>317800</v>
      </c>
      <c r="D128" t="str">
        <f t="shared" si="5"/>
        <v>31</v>
      </c>
      <c r="E128" t="s">
        <v>193</v>
      </c>
      <c r="F128">
        <v>0</v>
      </c>
      <c r="G128">
        <v>0</v>
      </c>
      <c r="H128">
        <v>0</v>
      </c>
      <c r="I128">
        <v>0</v>
      </c>
      <c r="J128" s="3">
        <f>VLOOKUP(A128,'2016'!A:I,9,0)</f>
        <v>0</v>
      </c>
      <c r="K128">
        <f>COUNTIF('2016'!A:A,גיליון2!A128)</f>
        <v>1</v>
      </c>
    </row>
    <row r="129" spans="1:11" x14ac:dyDescent="0.2">
      <c r="A129">
        <v>1317900420</v>
      </c>
      <c r="B129" t="str">
        <f t="shared" si="3"/>
        <v>420</v>
      </c>
      <c r="C129" t="str">
        <f t="shared" si="4"/>
        <v>317900</v>
      </c>
      <c r="D129" t="str">
        <f t="shared" si="5"/>
        <v>31</v>
      </c>
      <c r="E129" t="s">
        <v>194</v>
      </c>
      <c r="F129">
        <v>0</v>
      </c>
      <c r="G129">
        <v>0</v>
      </c>
      <c r="H129">
        <v>0</v>
      </c>
      <c r="I129">
        <v>0</v>
      </c>
      <c r="J129" s="3">
        <f>VLOOKUP(A129,'2016'!A:I,9,0)</f>
        <v>0</v>
      </c>
      <c r="K129">
        <f>COUNTIF('2016'!A:A,גיליון2!A129)</f>
        <v>1</v>
      </c>
    </row>
    <row r="130" spans="1:11" x14ac:dyDescent="0.2">
      <c r="A130">
        <v>1317900920</v>
      </c>
      <c r="B130" t="str">
        <f t="shared" si="3"/>
        <v>920</v>
      </c>
      <c r="C130" t="str">
        <f t="shared" si="4"/>
        <v>317900</v>
      </c>
      <c r="D130" t="str">
        <f t="shared" si="5"/>
        <v>31</v>
      </c>
      <c r="E130" t="s">
        <v>195</v>
      </c>
      <c r="F130">
        <v>0</v>
      </c>
      <c r="G130">
        <v>0</v>
      </c>
      <c r="H130">
        <v>0</v>
      </c>
      <c r="I130">
        <v>0</v>
      </c>
      <c r="J130" s="3">
        <f>VLOOKUP(A130,'2016'!A:I,9,0)</f>
        <v>0</v>
      </c>
      <c r="K130">
        <f>COUNTIF('2016'!A:A,גיליון2!A130)</f>
        <v>1</v>
      </c>
    </row>
    <row r="131" spans="1:11" x14ac:dyDescent="0.2">
      <c r="A131">
        <v>1317901920</v>
      </c>
      <c r="B131" t="str">
        <f t="shared" ref="B131:B194" si="6">RIGHT(A131,3)</f>
        <v>920</v>
      </c>
      <c r="C131" t="str">
        <f t="shared" ref="C131:C194" si="7">MID(A131,2,6)</f>
        <v>317901</v>
      </c>
      <c r="D131" t="str">
        <f t="shared" ref="D131:D194" si="8">LEFT(C131,2)</f>
        <v>31</v>
      </c>
      <c r="E131" t="s">
        <v>196</v>
      </c>
      <c r="F131">
        <v>0</v>
      </c>
      <c r="G131" s="1">
        <v>-15395.04</v>
      </c>
      <c r="H131">
        <v>0</v>
      </c>
      <c r="I131" s="1">
        <v>-15395.04</v>
      </c>
      <c r="J131" s="3">
        <f>VLOOKUP(A131,'2016'!A:I,9,0)</f>
        <v>0</v>
      </c>
      <c r="K131">
        <f>COUNTIF('2016'!A:A,גיליון2!A131)</f>
        <v>1</v>
      </c>
    </row>
    <row r="132" spans="1:11" x14ac:dyDescent="0.2">
      <c r="A132">
        <v>1317910920</v>
      </c>
      <c r="B132" t="str">
        <f t="shared" si="6"/>
        <v>920</v>
      </c>
      <c r="C132" t="str">
        <f t="shared" si="7"/>
        <v>317910</v>
      </c>
      <c r="D132" t="str">
        <f t="shared" si="8"/>
        <v>31</v>
      </c>
      <c r="E132" t="s">
        <v>197</v>
      </c>
      <c r="F132" s="2">
        <v>-280000</v>
      </c>
      <c r="G132" s="1">
        <v>-1492099.49</v>
      </c>
      <c r="H132">
        <v>0</v>
      </c>
      <c r="I132" s="1">
        <v>-1492099.49</v>
      </c>
      <c r="J132" s="3">
        <f>VLOOKUP(A132,'2016'!A:I,9,0)</f>
        <v>-280000</v>
      </c>
      <c r="K132">
        <f>COUNTIF('2016'!A:A,גיליון2!A132)</f>
        <v>1</v>
      </c>
    </row>
    <row r="133" spans="1:11" x14ac:dyDescent="0.2">
      <c r="A133" s="6">
        <v>1317911410</v>
      </c>
      <c r="B133" t="str">
        <f t="shared" si="6"/>
        <v>410</v>
      </c>
      <c r="C133" t="str">
        <f t="shared" si="7"/>
        <v>317911</v>
      </c>
      <c r="D133" t="str">
        <f t="shared" si="8"/>
        <v>31</v>
      </c>
      <c r="E133" s="6" t="s">
        <v>1198</v>
      </c>
      <c r="F133" s="2"/>
      <c r="G133" s="1"/>
      <c r="I133" s="1"/>
      <c r="J133" s="3">
        <f>VLOOKUP(A133,'2016'!A:I,9,0)</f>
        <v>-54000</v>
      </c>
    </row>
    <row r="134" spans="1:11" x14ac:dyDescent="0.2">
      <c r="A134" s="6">
        <v>1317911920</v>
      </c>
      <c r="B134" t="str">
        <f t="shared" si="6"/>
        <v>920</v>
      </c>
      <c r="C134" t="str">
        <f t="shared" si="7"/>
        <v>317911</v>
      </c>
      <c r="D134" t="str">
        <f t="shared" si="8"/>
        <v>31</v>
      </c>
      <c r="E134" s="6" t="s">
        <v>1197</v>
      </c>
      <c r="F134" s="2"/>
      <c r="G134" s="1"/>
      <c r="I134" s="1"/>
      <c r="J134" s="3">
        <f>VLOOKUP(A134,'2016'!A:I,9,0)</f>
        <v>-60000</v>
      </c>
    </row>
    <row r="135" spans="1:11" x14ac:dyDescent="0.2">
      <c r="A135">
        <v>1317912920</v>
      </c>
      <c r="B135" t="str">
        <f t="shared" si="6"/>
        <v>920</v>
      </c>
      <c r="C135" t="str">
        <f t="shared" si="7"/>
        <v>317912</v>
      </c>
      <c r="D135" t="str">
        <f t="shared" si="8"/>
        <v>31</v>
      </c>
      <c r="E135" t="s">
        <v>198</v>
      </c>
      <c r="F135" s="2">
        <v>-600000</v>
      </c>
      <c r="G135">
        <v>0</v>
      </c>
      <c r="H135">
        <v>0</v>
      </c>
      <c r="I135">
        <v>0</v>
      </c>
      <c r="J135" s="3">
        <f>VLOOKUP(A135,'2016'!A:I,9,0)</f>
        <v>-1600000</v>
      </c>
      <c r="K135">
        <f>COUNTIF('2016'!A:A,גיליון2!A135)</f>
        <v>1</v>
      </c>
    </row>
    <row r="136" spans="1:11" x14ac:dyDescent="0.2">
      <c r="A136">
        <v>1317925920</v>
      </c>
      <c r="B136" t="str">
        <f t="shared" si="6"/>
        <v>920</v>
      </c>
      <c r="C136" t="str">
        <f t="shared" si="7"/>
        <v>317925</v>
      </c>
      <c r="D136" t="str">
        <f t="shared" si="8"/>
        <v>31</v>
      </c>
      <c r="E136" t="s">
        <v>199</v>
      </c>
      <c r="F136">
        <v>0</v>
      </c>
      <c r="G136">
        <v>0</v>
      </c>
      <c r="H136">
        <v>0</v>
      </c>
      <c r="I136">
        <v>0</v>
      </c>
      <c r="J136" s="3">
        <f>VLOOKUP(A136,'2016'!A:I,9,0)</f>
        <v>0</v>
      </c>
      <c r="K136">
        <f>COUNTIF('2016'!A:A,גיליון2!A136)</f>
        <v>1</v>
      </c>
    </row>
    <row r="137" spans="1:11" x14ac:dyDescent="0.2">
      <c r="A137">
        <v>1318000920</v>
      </c>
      <c r="B137" t="str">
        <f t="shared" si="6"/>
        <v>920</v>
      </c>
      <c r="C137" t="str">
        <f t="shared" si="7"/>
        <v>318000</v>
      </c>
      <c r="D137" t="str">
        <f t="shared" si="8"/>
        <v>31</v>
      </c>
      <c r="E137" t="s">
        <v>200</v>
      </c>
      <c r="F137" s="2">
        <v>-82000</v>
      </c>
      <c r="G137" s="1">
        <v>-81675</v>
      </c>
      <c r="H137">
        <v>0</v>
      </c>
      <c r="I137" s="1">
        <v>-81675</v>
      </c>
      <c r="J137" s="3">
        <f>VLOOKUP(A137,'2016'!A:I,9,0)</f>
        <v>0</v>
      </c>
      <c r="K137">
        <f>COUNTIF('2016'!A:A,גיליון2!A137)</f>
        <v>1</v>
      </c>
    </row>
    <row r="138" spans="1:11" x14ac:dyDescent="0.2">
      <c r="A138">
        <v>1326400920</v>
      </c>
      <c r="B138" t="str">
        <f t="shared" si="6"/>
        <v>920</v>
      </c>
      <c r="C138" t="str">
        <f t="shared" si="7"/>
        <v>326400</v>
      </c>
      <c r="D138" t="str">
        <f t="shared" si="8"/>
        <v>32</v>
      </c>
      <c r="E138" t="s">
        <v>202</v>
      </c>
      <c r="F138">
        <v>0</v>
      </c>
      <c r="G138">
        <v>0</v>
      </c>
      <c r="H138">
        <v>0</v>
      </c>
      <c r="I138">
        <v>0</v>
      </c>
      <c r="J138" s="3">
        <f>VLOOKUP(A138,'2016'!A:I,9,0)</f>
        <v>0</v>
      </c>
      <c r="K138">
        <f>COUNTIF('2016'!A:A,גיליון2!A138)</f>
        <v>1</v>
      </c>
    </row>
    <row r="139" spans="1:11" x14ac:dyDescent="0.2">
      <c r="A139">
        <v>1328200920</v>
      </c>
      <c r="B139" t="str">
        <f t="shared" si="6"/>
        <v>920</v>
      </c>
      <c r="C139" t="str">
        <f t="shared" si="7"/>
        <v>328200</v>
      </c>
      <c r="D139" t="str">
        <f t="shared" si="8"/>
        <v>32</v>
      </c>
      <c r="E139" t="s">
        <v>204</v>
      </c>
      <c r="F139">
        <v>0</v>
      </c>
      <c r="G139" s="1">
        <v>-245395</v>
      </c>
      <c r="H139">
        <v>0</v>
      </c>
      <c r="I139" s="1">
        <v>-245395</v>
      </c>
      <c r="J139" s="3">
        <f>VLOOKUP(A139,'2016'!A:I,9,0)</f>
        <v>-200000</v>
      </c>
      <c r="K139">
        <f>COUNTIF('2016'!A:A,גיליון2!A139)</f>
        <v>1</v>
      </c>
    </row>
    <row r="140" spans="1:11" x14ac:dyDescent="0.2">
      <c r="A140">
        <v>1328300920</v>
      </c>
      <c r="B140" t="str">
        <f t="shared" si="6"/>
        <v>920</v>
      </c>
      <c r="C140" t="str">
        <f t="shared" si="7"/>
        <v>328300</v>
      </c>
      <c r="D140" t="str">
        <f t="shared" si="8"/>
        <v>32</v>
      </c>
      <c r="E140" t="s">
        <v>206</v>
      </c>
      <c r="F140" s="2">
        <v>-304000</v>
      </c>
      <c r="G140" s="1">
        <v>-200594</v>
      </c>
      <c r="H140">
        <v>0</v>
      </c>
      <c r="I140" s="1">
        <v>-200594</v>
      </c>
      <c r="J140" s="3">
        <f>VLOOKUP(A140,'2016'!A:I,9,0)</f>
        <v>-304000</v>
      </c>
      <c r="K140">
        <f>COUNTIF('2016'!A:A,גיליון2!A140)</f>
        <v>1</v>
      </c>
    </row>
    <row r="141" spans="1:11" x14ac:dyDescent="0.2">
      <c r="A141">
        <v>1329300290</v>
      </c>
      <c r="B141" t="str">
        <f t="shared" si="6"/>
        <v>290</v>
      </c>
      <c r="C141" t="str">
        <f t="shared" si="7"/>
        <v>329300</v>
      </c>
      <c r="D141" t="str">
        <f t="shared" si="8"/>
        <v>32</v>
      </c>
      <c r="E141" t="s">
        <v>207</v>
      </c>
      <c r="F141" s="2">
        <v>-150000</v>
      </c>
      <c r="G141" s="1">
        <v>-191509</v>
      </c>
      <c r="H141">
        <v>0</v>
      </c>
      <c r="I141" s="1">
        <v>-191509</v>
      </c>
      <c r="J141" s="3">
        <f>VLOOKUP(A141,'2016'!A:I,9,0)</f>
        <v>-150000</v>
      </c>
      <c r="K141">
        <f>COUNTIF('2016'!A:A,גיליון2!A141)</f>
        <v>1</v>
      </c>
    </row>
    <row r="142" spans="1:11" x14ac:dyDescent="0.2">
      <c r="A142">
        <v>1329300920</v>
      </c>
      <c r="B142" t="str">
        <f t="shared" si="6"/>
        <v>920</v>
      </c>
      <c r="C142" t="str">
        <f t="shared" si="7"/>
        <v>329300</v>
      </c>
      <c r="D142" t="str">
        <f t="shared" si="8"/>
        <v>32</v>
      </c>
      <c r="E142" t="s">
        <v>209</v>
      </c>
      <c r="F142" s="2">
        <v>-150000</v>
      </c>
      <c r="G142" s="1">
        <v>-214962</v>
      </c>
      <c r="H142">
        <v>0</v>
      </c>
      <c r="I142" s="1">
        <v>-214962</v>
      </c>
      <c r="J142" s="3">
        <f>VLOOKUP(A142,'2016'!A:I,9,0)</f>
        <v>-150000</v>
      </c>
      <c r="K142">
        <f>COUNTIF('2016'!A:A,גיליון2!A142)</f>
        <v>1</v>
      </c>
    </row>
    <row r="143" spans="1:11" x14ac:dyDescent="0.2">
      <c r="A143">
        <v>1329310920</v>
      </c>
      <c r="B143" t="str">
        <f t="shared" si="6"/>
        <v>920</v>
      </c>
      <c r="C143" t="str">
        <f t="shared" si="7"/>
        <v>329310</v>
      </c>
      <c r="D143" t="str">
        <f t="shared" si="8"/>
        <v>32</v>
      </c>
      <c r="E143" t="s">
        <v>210</v>
      </c>
      <c r="F143">
        <v>0</v>
      </c>
      <c r="G143">
        <v>0</v>
      </c>
      <c r="H143">
        <v>0</v>
      </c>
      <c r="I143">
        <v>0</v>
      </c>
      <c r="J143" s="3">
        <f>VLOOKUP(A143,'2016'!A:I,9,0)</f>
        <v>0</v>
      </c>
      <c r="K143">
        <f>COUNTIF('2016'!A:A,גיליון2!A143)</f>
        <v>1</v>
      </c>
    </row>
    <row r="144" spans="1:11" x14ac:dyDescent="0.2">
      <c r="A144">
        <v>1330000990</v>
      </c>
      <c r="B144" t="str">
        <f t="shared" si="6"/>
        <v>990</v>
      </c>
      <c r="C144" t="str">
        <f t="shared" si="7"/>
        <v>330000</v>
      </c>
      <c r="D144" t="str">
        <f t="shared" si="8"/>
        <v>33</v>
      </c>
      <c r="E144" t="s">
        <v>211</v>
      </c>
      <c r="F144" s="2">
        <v>-76000</v>
      </c>
      <c r="G144" s="1">
        <v>-76360</v>
      </c>
      <c r="H144">
        <v>0</v>
      </c>
      <c r="I144" s="1">
        <v>-76360</v>
      </c>
      <c r="J144" s="3">
        <f>VLOOKUP(A144,'2016'!A:I,9,0)</f>
        <v>-76000</v>
      </c>
      <c r="K144">
        <f>COUNTIF('2016'!A:A,גיליון2!A144)</f>
        <v>1</v>
      </c>
    </row>
    <row r="145" spans="1:11" x14ac:dyDescent="0.2">
      <c r="A145">
        <v>1334000940</v>
      </c>
      <c r="B145" t="str">
        <f t="shared" si="6"/>
        <v>940</v>
      </c>
      <c r="C145" t="str">
        <f t="shared" si="7"/>
        <v>334000</v>
      </c>
      <c r="D145" t="str">
        <f t="shared" si="8"/>
        <v>33</v>
      </c>
      <c r="E145" t="s">
        <v>212</v>
      </c>
      <c r="F145">
        <v>0</v>
      </c>
      <c r="G145">
        <v>0</v>
      </c>
      <c r="H145">
        <v>0</v>
      </c>
      <c r="I145">
        <v>0</v>
      </c>
      <c r="J145" s="3">
        <f>VLOOKUP(A145,'2016'!A:I,9,0)</f>
        <v>0</v>
      </c>
      <c r="K145">
        <f>COUNTIF('2016'!A:A,גיליון2!A145)</f>
        <v>1</v>
      </c>
    </row>
    <row r="146" spans="1:11" x14ac:dyDescent="0.2">
      <c r="A146">
        <v>1334000990</v>
      </c>
      <c r="B146" t="str">
        <f t="shared" si="6"/>
        <v>990</v>
      </c>
      <c r="C146" t="str">
        <f t="shared" si="7"/>
        <v>334000</v>
      </c>
      <c r="D146" t="str">
        <f t="shared" si="8"/>
        <v>33</v>
      </c>
      <c r="E146" t="s">
        <v>213</v>
      </c>
      <c r="F146">
        <v>0</v>
      </c>
      <c r="G146">
        <v>0</v>
      </c>
      <c r="H146">
        <v>0</v>
      </c>
      <c r="I146">
        <v>0</v>
      </c>
      <c r="J146" s="3">
        <f>VLOOKUP(A146,'2016'!A:I,9,0)</f>
        <v>0</v>
      </c>
      <c r="K146">
        <f>COUNTIF('2016'!A:A,גיליון2!A146)</f>
        <v>1</v>
      </c>
    </row>
    <row r="147" spans="1:11" x14ac:dyDescent="0.2">
      <c r="A147">
        <v>1341000930</v>
      </c>
      <c r="B147" t="str">
        <f t="shared" si="6"/>
        <v>930</v>
      </c>
      <c r="C147" t="str">
        <f t="shared" si="7"/>
        <v>341000</v>
      </c>
      <c r="D147" t="str">
        <f t="shared" si="8"/>
        <v>34</v>
      </c>
      <c r="E147" t="s">
        <v>214</v>
      </c>
      <c r="F147" s="2">
        <v>-2400000</v>
      </c>
      <c r="G147" s="1">
        <v>-2262055</v>
      </c>
      <c r="H147">
        <v>0</v>
      </c>
      <c r="I147" s="1">
        <v>-2262055</v>
      </c>
      <c r="J147" s="3">
        <f>VLOOKUP(A147,'2016'!A:I,9,0)</f>
        <v>-2400000</v>
      </c>
      <c r="K147">
        <f>COUNTIF('2016'!A:A,גיליון2!A147)</f>
        <v>1</v>
      </c>
    </row>
    <row r="148" spans="1:11" x14ac:dyDescent="0.2">
      <c r="A148">
        <v>1341001930</v>
      </c>
      <c r="B148" t="str">
        <f t="shared" si="6"/>
        <v>930</v>
      </c>
      <c r="C148" t="str">
        <f t="shared" si="7"/>
        <v>341001</v>
      </c>
      <c r="D148" t="str">
        <f t="shared" si="8"/>
        <v>34</v>
      </c>
      <c r="E148" t="s">
        <v>216</v>
      </c>
      <c r="F148">
        <v>0</v>
      </c>
      <c r="G148">
        <v>0</v>
      </c>
      <c r="H148">
        <v>0</v>
      </c>
      <c r="I148">
        <v>0</v>
      </c>
      <c r="J148" s="3">
        <f>VLOOKUP(A148,'2016'!A:I,9,0)</f>
        <v>0</v>
      </c>
      <c r="K148">
        <f>COUNTIF('2016'!A:A,גיליון2!A148)</f>
        <v>1</v>
      </c>
    </row>
    <row r="149" spans="1:11" x14ac:dyDescent="0.2">
      <c r="A149">
        <v>1342200220</v>
      </c>
      <c r="B149" t="str">
        <f t="shared" si="6"/>
        <v>220</v>
      </c>
      <c r="C149" t="str">
        <f t="shared" si="7"/>
        <v>342200</v>
      </c>
      <c r="D149" t="str">
        <f t="shared" si="8"/>
        <v>34</v>
      </c>
      <c r="E149" t="s">
        <v>217</v>
      </c>
      <c r="F149" s="2">
        <v>-13000</v>
      </c>
      <c r="G149" s="1">
        <v>-8875</v>
      </c>
      <c r="H149">
        <v>0</v>
      </c>
      <c r="I149" s="1">
        <v>-8875</v>
      </c>
      <c r="J149" s="3">
        <f>VLOOKUP(A149,'2016'!A:I,9,0)</f>
        <v>-13000</v>
      </c>
      <c r="K149">
        <f>COUNTIF('2016'!A:A,גיליון2!A149)</f>
        <v>1</v>
      </c>
    </row>
    <row r="150" spans="1:11" x14ac:dyDescent="0.2">
      <c r="A150">
        <v>1342200930</v>
      </c>
      <c r="B150" t="str">
        <f t="shared" si="6"/>
        <v>930</v>
      </c>
      <c r="C150" t="str">
        <f t="shared" si="7"/>
        <v>342200</v>
      </c>
      <c r="D150" t="str">
        <f t="shared" si="8"/>
        <v>34</v>
      </c>
      <c r="E150" t="s">
        <v>218</v>
      </c>
      <c r="F150" s="2">
        <v>-125000</v>
      </c>
      <c r="G150" s="1">
        <v>-460987</v>
      </c>
      <c r="H150">
        <v>0</v>
      </c>
      <c r="I150" s="1">
        <v>-460987</v>
      </c>
      <c r="J150" s="3">
        <f>VLOOKUP(A150,'2016'!A:I,9,0)</f>
        <v>-125000</v>
      </c>
      <c r="K150">
        <f>COUNTIF('2016'!A:A,גיליון2!A150)</f>
        <v>1</v>
      </c>
    </row>
    <row r="151" spans="1:11" x14ac:dyDescent="0.2">
      <c r="A151">
        <v>1342300220</v>
      </c>
      <c r="B151" t="str">
        <f t="shared" si="6"/>
        <v>220</v>
      </c>
      <c r="C151" t="str">
        <f t="shared" si="7"/>
        <v>342300</v>
      </c>
      <c r="D151" t="str">
        <f t="shared" si="8"/>
        <v>34</v>
      </c>
      <c r="E151" t="s">
        <v>219</v>
      </c>
      <c r="F151">
        <v>0</v>
      </c>
      <c r="G151" s="1">
        <v>-3660</v>
      </c>
      <c r="H151">
        <v>0</v>
      </c>
      <c r="I151" s="1">
        <v>-3660</v>
      </c>
      <c r="J151" s="3">
        <f>VLOOKUP(A151,'2016'!A:I,9,0)</f>
        <v>0</v>
      </c>
      <c r="K151">
        <f>COUNTIF('2016'!A:A,גיליון2!A151)</f>
        <v>1</v>
      </c>
    </row>
    <row r="152" spans="1:11" x14ac:dyDescent="0.2">
      <c r="A152">
        <v>1342400930</v>
      </c>
      <c r="B152" t="str">
        <f t="shared" si="6"/>
        <v>930</v>
      </c>
      <c r="C152" t="str">
        <f t="shared" si="7"/>
        <v>342400</v>
      </c>
      <c r="D152" t="str">
        <f t="shared" si="8"/>
        <v>34</v>
      </c>
      <c r="E152" t="s">
        <v>220</v>
      </c>
      <c r="F152" s="2">
        <v>-39000</v>
      </c>
      <c r="G152" s="1">
        <v>-54503</v>
      </c>
      <c r="H152">
        <v>0</v>
      </c>
      <c r="I152" s="1">
        <v>-54503</v>
      </c>
      <c r="J152" s="3">
        <f>VLOOKUP(A152,'2016'!A:I,9,0)</f>
        <v>-39000</v>
      </c>
      <c r="K152">
        <f>COUNTIF('2016'!A:A,גיליון2!A152)</f>
        <v>1</v>
      </c>
    </row>
    <row r="153" spans="1:11" x14ac:dyDescent="0.2">
      <c r="A153">
        <v>1343500420</v>
      </c>
      <c r="B153" t="str">
        <f t="shared" si="6"/>
        <v>420</v>
      </c>
      <c r="C153" t="str">
        <f t="shared" si="7"/>
        <v>343500</v>
      </c>
      <c r="D153" t="str">
        <f t="shared" si="8"/>
        <v>34</v>
      </c>
      <c r="E153" t="s">
        <v>221</v>
      </c>
      <c r="F153" s="2">
        <v>-10000</v>
      </c>
      <c r="G153" s="1">
        <v>-8374</v>
      </c>
      <c r="H153">
        <v>0</v>
      </c>
      <c r="I153" s="1">
        <v>-8374</v>
      </c>
      <c r="J153" s="3">
        <f>VLOOKUP(A153,'2016'!A:I,9,0)</f>
        <v>-10000</v>
      </c>
      <c r="K153">
        <f>COUNTIF('2016'!A:A,גיליון2!A153)</f>
        <v>1</v>
      </c>
    </row>
    <row r="154" spans="1:11" x14ac:dyDescent="0.2">
      <c r="A154">
        <v>1343500930</v>
      </c>
      <c r="B154" t="str">
        <f t="shared" si="6"/>
        <v>930</v>
      </c>
      <c r="C154" t="str">
        <f t="shared" si="7"/>
        <v>343500</v>
      </c>
      <c r="D154" t="str">
        <f t="shared" si="8"/>
        <v>34</v>
      </c>
      <c r="E154" t="s">
        <v>222</v>
      </c>
      <c r="F154" s="2">
        <v>-900000</v>
      </c>
      <c r="G154" s="1">
        <v>-961151</v>
      </c>
      <c r="H154">
        <v>0</v>
      </c>
      <c r="I154" s="1">
        <v>-961151</v>
      </c>
      <c r="J154" s="3">
        <f>VLOOKUP(A154,'2016'!A:I,9,0)</f>
        <v>-1000000</v>
      </c>
      <c r="K154">
        <f>COUNTIF('2016'!A:A,גיליון2!A154)</f>
        <v>1</v>
      </c>
    </row>
    <row r="155" spans="1:11" x14ac:dyDescent="0.2">
      <c r="A155">
        <v>1343800930</v>
      </c>
      <c r="B155" t="str">
        <f t="shared" si="6"/>
        <v>930</v>
      </c>
      <c r="C155" t="str">
        <f t="shared" si="7"/>
        <v>343800</v>
      </c>
      <c r="D155" t="str">
        <f t="shared" si="8"/>
        <v>34</v>
      </c>
      <c r="E155" t="s">
        <v>223</v>
      </c>
      <c r="F155" s="2">
        <v>-1800000</v>
      </c>
      <c r="G155" s="1">
        <v>-1650612</v>
      </c>
      <c r="H155">
        <v>0</v>
      </c>
      <c r="I155" s="1">
        <v>-1650612</v>
      </c>
      <c r="J155" s="3">
        <f>VLOOKUP(A155,'2016'!A:I,9,0)</f>
        <v>-1800000</v>
      </c>
      <c r="K155">
        <f>COUNTIF('2016'!A:A,גיליון2!A155)</f>
        <v>1</v>
      </c>
    </row>
    <row r="156" spans="1:11" x14ac:dyDescent="0.2">
      <c r="A156">
        <v>1343801930</v>
      </c>
      <c r="B156" t="str">
        <f t="shared" si="6"/>
        <v>930</v>
      </c>
      <c r="C156" t="str">
        <f t="shared" si="7"/>
        <v>343801</v>
      </c>
      <c r="D156" t="str">
        <f t="shared" si="8"/>
        <v>34</v>
      </c>
      <c r="E156" t="s">
        <v>224</v>
      </c>
      <c r="F156">
        <v>0</v>
      </c>
      <c r="G156">
        <v>0</v>
      </c>
      <c r="H156">
        <v>0</v>
      </c>
      <c r="I156">
        <v>0</v>
      </c>
      <c r="J156" s="3">
        <f>VLOOKUP(A156,'2016'!A:I,9,0)</f>
        <v>0</v>
      </c>
      <c r="K156">
        <f>COUNTIF('2016'!A:A,גיליון2!A156)</f>
        <v>1</v>
      </c>
    </row>
    <row r="157" spans="1:11" x14ac:dyDescent="0.2">
      <c r="A157">
        <v>1343900930</v>
      </c>
      <c r="B157" t="str">
        <f t="shared" si="6"/>
        <v>930</v>
      </c>
      <c r="C157" t="str">
        <f t="shared" si="7"/>
        <v>343900</v>
      </c>
      <c r="D157" t="str">
        <f t="shared" si="8"/>
        <v>34</v>
      </c>
      <c r="E157" t="s">
        <v>225</v>
      </c>
      <c r="F157" s="2">
        <v>-1400000</v>
      </c>
      <c r="G157" s="1">
        <v>-1403227</v>
      </c>
      <c r="H157">
        <v>0</v>
      </c>
      <c r="I157" s="1">
        <v>-1403227</v>
      </c>
      <c r="J157" s="3">
        <f>VLOOKUP(A157,'2016'!A:I,9,0)</f>
        <v>-1400000</v>
      </c>
      <c r="K157">
        <f>COUNTIF('2016'!A:A,גיליון2!A157)</f>
        <v>1</v>
      </c>
    </row>
    <row r="158" spans="1:11" x14ac:dyDescent="0.2">
      <c r="A158">
        <v>1344300930</v>
      </c>
      <c r="B158" t="str">
        <f t="shared" si="6"/>
        <v>930</v>
      </c>
      <c r="C158" t="str">
        <f t="shared" si="7"/>
        <v>344300</v>
      </c>
      <c r="D158" t="str">
        <f t="shared" si="8"/>
        <v>34</v>
      </c>
      <c r="E158" t="s">
        <v>226</v>
      </c>
      <c r="F158">
        <v>0</v>
      </c>
      <c r="G158">
        <v>0</v>
      </c>
      <c r="H158">
        <v>0</v>
      </c>
      <c r="I158">
        <v>0</v>
      </c>
      <c r="J158" s="3">
        <f>VLOOKUP(A158,'2016'!A:I,9,0)</f>
        <v>0</v>
      </c>
      <c r="K158">
        <f>COUNTIF('2016'!A:A,גיליון2!A158)</f>
        <v>1</v>
      </c>
    </row>
    <row r="159" spans="1:11" x14ac:dyDescent="0.2">
      <c r="A159">
        <v>1344400220</v>
      </c>
      <c r="B159" t="str">
        <f t="shared" si="6"/>
        <v>220</v>
      </c>
      <c r="C159" t="str">
        <f t="shared" si="7"/>
        <v>344400</v>
      </c>
      <c r="D159" t="str">
        <f t="shared" si="8"/>
        <v>34</v>
      </c>
      <c r="E159" t="s">
        <v>227</v>
      </c>
      <c r="F159">
        <v>0</v>
      </c>
      <c r="G159">
        <v>-320</v>
      </c>
      <c r="H159">
        <v>0</v>
      </c>
      <c r="I159">
        <v>-320</v>
      </c>
      <c r="J159" s="3">
        <f>VLOOKUP(A159,'2016'!A:I,9,0)</f>
        <v>0</v>
      </c>
      <c r="K159">
        <f>COUNTIF('2016'!A:A,גיליון2!A159)</f>
        <v>1</v>
      </c>
    </row>
    <row r="160" spans="1:11" x14ac:dyDescent="0.2">
      <c r="A160">
        <v>1344400930</v>
      </c>
      <c r="B160" t="str">
        <f t="shared" si="6"/>
        <v>930</v>
      </c>
      <c r="C160" t="str">
        <f t="shared" si="7"/>
        <v>344400</v>
      </c>
      <c r="D160" t="str">
        <f t="shared" si="8"/>
        <v>34</v>
      </c>
      <c r="E160" t="s">
        <v>228</v>
      </c>
      <c r="F160" s="2">
        <v>-144000</v>
      </c>
      <c r="G160" s="1">
        <v>-229824</v>
      </c>
      <c r="H160">
        <v>0</v>
      </c>
      <c r="I160" s="1">
        <v>-229824</v>
      </c>
      <c r="J160" s="3">
        <f>VLOOKUP(A160,'2016'!A:I,9,0)</f>
        <v>-144000</v>
      </c>
      <c r="K160">
        <f>COUNTIF('2016'!A:A,גיליון2!A160)</f>
        <v>1</v>
      </c>
    </row>
    <row r="161" spans="1:11" x14ac:dyDescent="0.2">
      <c r="A161">
        <v>1344500930</v>
      </c>
      <c r="B161" t="str">
        <f t="shared" si="6"/>
        <v>930</v>
      </c>
      <c r="C161" t="str">
        <f t="shared" si="7"/>
        <v>344500</v>
      </c>
      <c r="D161" t="str">
        <f t="shared" si="8"/>
        <v>34</v>
      </c>
      <c r="E161" t="s">
        <v>229</v>
      </c>
      <c r="F161" s="2">
        <v>-289000</v>
      </c>
      <c r="G161" s="1">
        <v>-508374</v>
      </c>
      <c r="H161">
        <v>0</v>
      </c>
      <c r="I161" s="1">
        <v>-508374</v>
      </c>
      <c r="J161" s="3">
        <f>VLOOKUP(A161,'2016'!A:I,9,0)</f>
        <v>-289000</v>
      </c>
      <c r="K161">
        <f>COUNTIF('2016'!A:A,גיליון2!A161)</f>
        <v>1</v>
      </c>
    </row>
    <row r="162" spans="1:11" x14ac:dyDescent="0.2">
      <c r="A162">
        <v>1344544690</v>
      </c>
      <c r="B162" t="str">
        <f t="shared" si="6"/>
        <v>690</v>
      </c>
      <c r="C162" t="str">
        <f t="shared" si="7"/>
        <v>344544</v>
      </c>
      <c r="D162" t="str">
        <f t="shared" si="8"/>
        <v>34</v>
      </c>
      <c r="E162" t="s">
        <v>230</v>
      </c>
      <c r="F162" s="2">
        <v>-430000</v>
      </c>
      <c r="G162" s="1">
        <v>-443119</v>
      </c>
      <c r="H162">
        <v>0</v>
      </c>
      <c r="I162" s="1">
        <v>-443119</v>
      </c>
      <c r="J162" s="3">
        <f>VLOOKUP(A162,'2016'!A:I,9,0)</f>
        <v>-430000</v>
      </c>
      <c r="K162">
        <f>COUNTIF('2016'!A:A,גיליון2!A162)</f>
        <v>1</v>
      </c>
    </row>
    <row r="163" spans="1:11" x14ac:dyDescent="0.2">
      <c r="A163">
        <v>1344600920</v>
      </c>
      <c r="B163" t="str">
        <f t="shared" si="6"/>
        <v>920</v>
      </c>
      <c r="C163" t="str">
        <f t="shared" si="7"/>
        <v>344600</v>
      </c>
      <c r="D163" t="str">
        <f t="shared" si="8"/>
        <v>34</v>
      </c>
      <c r="E163" t="s">
        <v>231</v>
      </c>
      <c r="F163" s="2">
        <v>-75500</v>
      </c>
      <c r="G163" s="1">
        <v>-75458</v>
      </c>
      <c r="H163">
        <v>0</v>
      </c>
      <c r="I163" s="1">
        <v>-75458</v>
      </c>
      <c r="J163" s="3">
        <f>VLOOKUP(A163,'2016'!A:I,9,0)</f>
        <v>-75000</v>
      </c>
      <c r="K163">
        <f>COUNTIF('2016'!A:A,גיליון2!A163)</f>
        <v>1</v>
      </c>
    </row>
    <row r="164" spans="1:11" x14ac:dyDescent="0.2">
      <c r="A164">
        <v>1344600930</v>
      </c>
      <c r="B164" t="str">
        <f t="shared" si="6"/>
        <v>930</v>
      </c>
      <c r="C164" t="str">
        <f t="shared" si="7"/>
        <v>344600</v>
      </c>
      <c r="D164" t="str">
        <f t="shared" si="8"/>
        <v>34</v>
      </c>
      <c r="E164" t="s">
        <v>232</v>
      </c>
      <c r="F164">
        <v>0</v>
      </c>
      <c r="G164">
        <v>0</v>
      </c>
      <c r="H164">
        <v>0</v>
      </c>
      <c r="I164">
        <v>0</v>
      </c>
      <c r="J164" s="3">
        <f>VLOOKUP(A164,'2016'!A:I,9,0)</f>
        <v>0</v>
      </c>
      <c r="K164">
        <f>COUNTIF('2016'!A:A,גיליון2!A164)</f>
        <v>1</v>
      </c>
    </row>
    <row r="165" spans="1:11" x14ac:dyDescent="0.2">
      <c r="A165">
        <v>1344600990</v>
      </c>
      <c r="B165" t="str">
        <f t="shared" si="6"/>
        <v>990</v>
      </c>
      <c r="C165" t="str">
        <f t="shared" si="7"/>
        <v>344600</v>
      </c>
      <c r="D165" t="str">
        <f t="shared" si="8"/>
        <v>34</v>
      </c>
      <c r="E165" t="s">
        <v>233</v>
      </c>
      <c r="F165" s="2">
        <v>-101000</v>
      </c>
      <c r="G165" s="1">
        <v>-101382</v>
      </c>
      <c r="H165">
        <v>0</v>
      </c>
      <c r="I165" s="1">
        <v>-101382</v>
      </c>
      <c r="J165" s="3">
        <f>VLOOKUP(A165,'2016'!A:I,9,0)</f>
        <v>-101000</v>
      </c>
      <c r="K165">
        <f>COUNTIF('2016'!A:A,גיליון2!A165)</f>
        <v>1</v>
      </c>
    </row>
    <row r="166" spans="1:11" x14ac:dyDescent="0.2">
      <c r="A166">
        <v>1345100930</v>
      </c>
      <c r="B166" t="str">
        <f t="shared" si="6"/>
        <v>930</v>
      </c>
      <c r="C166" t="str">
        <f t="shared" si="7"/>
        <v>345100</v>
      </c>
      <c r="D166" t="str">
        <f t="shared" si="8"/>
        <v>34</v>
      </c>
      <c r="E166" t="s">
        <v>234</v>
      </c>
      <c r="F166" s="2">
        <v>-3700000</v>
      </c>
      <c r="G166" s="1">
        <v>-3945764</v>
      </c>
      <c r="H166">
        <v>0</v>
      </c>
      <c r="I166" s="1">
        <v>-3945764</v>
      </c>
      <c r="J166" s="3">
        <f>VLOOKUP(A166,'2016'!A:I,9,0)</f>
        <v>-3950000</v>
      </c>
      <c r="K166">
        <f>COUNTIF('2016'!A:A,גיליון2!A166)</f>
        <v>1</v>
      </c>
    </row>
    <row r="167" spans="1:11" x14ac:dyDescent="0.2">
      <c r="A167">
        <v>1345200930</v>
      </c>
      <c r="B167" t="str">
        <f t="shared" si="6"/>
        <v>930</v>
      </c>
      <c r="C167" t="str">
        <f t="shared" si="7"/>
        <v>345200</v>
      </c>
      <c r="D167" t="str">
        <f t="shared" si="8"/>
        <v>34</v>
      </c>
      <c r="E167" t="s">
        <v>235</v>
      </c>
      <c r="F167" s="2">
        <v>-1650000</v>
      </c>
      <c r="G167" s="1">
        <v>-1846012</v>
      </c>
      <c r="H167">
        <v>0</v>
      </c>
      <c r="I167" s="1">
        <v>-1846012</v>
      </c>
      <c r="J167" s="3">
        <f>VLOOKUP(A167,'2016'!A:I,9,0)</f>
        <v>-1650000</v>
      </c>
      <c r="K167">
        <f>COUNTIF('2016'!A:A,גיליון2!A167)</f>
        <v>1</v>
      </c>
    </row>
    <row r="168" spans="1:11" x14ac:dyDescent="0.2">
      <c r="A168">
        <v>1345200992</v>
      </c>
      <c r="B168" t="str">
        <f t="shared" si="6"/>
        <v>992</v>
      </c>
      <c r="C168" t="str">
        <f t="shared" si="7"/>
        <v>345200</v>
      </c>
      <c r="D168" t="str">
        <f t="shared" si="8"/>
        <v>34</v>
      </c>
      <c r="E168" t="s">
        <v>236</v>
      </c>
      <c r="F168" s="2">
        <v>-926000</v>
      </c>
      <c r="G168" s="1">
        <v>-736486</v>
      </c>
      <c r="H168">
        <v>0</v>
      </c>
      <c r="I168" s="1">
        <v>-736486</v>
      </c>
      <c r="J168" s="3">
        <f>VLOOKUP(A168,'2016'!A:I,9,0)</f>
        <v>-926000</v>
      </c>
      <c r="K168">
        <f>COUNTIF('2016'!A:A,גיליון2!A168)</f>
        <v>1</v>
      </c>
    </row>
    <row r="169" spans="1:11" x14ac:dyDescent="0.2">
      <c r="A169">
        <v>1345201930</v>
      </c>
      <c r="B169" t="str">
        <f t="shared" si="6"/>
        <v>930</v>
      </c>
      <c r="C169" t="str">
        <f t="shared" si="7"/>
        <v>345201</v>
      </c>
      <c r="D169" t="str">
        <f t="shared" si="8"/>
        <v>34</v>
      </c>
      <c r="E169" t="s">
        <v>237</v>
      </c>
      <c r="F169">
        <v>0</v>
      </c>
      <c r="G169">
        <v>0</v>
      </c>
      <c r="H169">
        <v>0</v>
      </c>
      <c r="I169">
        <v>0</v>
      </c>
      <c r="J169" s="3">
        <f>VLOOKUP(A169,'2016'!A:I,9,0)</f>
        <v>0</v>
      </c>
      <c r="K169">
        <f>COUNTIF('2016'!A:A,גיליון2!A169)</f>
        <v>1</v>
      </c>
    </row>
    <row r="170" spans="1:11" x14ac:dyDescent="0.2">
      <c r="A170">
        <v>1345202520</v>
      </c>
      <c r="B170" t="str">
        <f t="shared" si="6"/>
        <v>520</v>
      </c>
      <c r="C170" t="str">
        <f t="shared" si="7"/>
        <v>345202</v>
      </c>
      <c r="D170" t="str">
        <f t="shared" si="8"/>
        <v>34</v>
      </c>
      <c r="E170" t="s">
        <v>238</v>
      </c>
      <c r="F170">
        <v>0</v>
      </c>
      <c r="G170">
        <v>0</v>
      </c>
      <c r="H170">
        <v>0</v>
      </c>
      <c r="I170">
        <v>0</v>
      </c>
      <c r="J170" s="3">
        <f>VLOOKUP(A170,'2016'!A:I,9,0)</f>
        <v>0</v>
      </c>
      <c r="K170">
        <f>COUNTIF('2016'!A:A,גיליון2!A170)</f>
        <v>1</v>
      </c>
    </row>
    <row r="171" spans="1:11" x14ac:dyDescent="0.2">
      <c r="A171" s="6">
        <v>1345202930</v>
      </c>
      <c r="B171" t="str">
        <f t="shared" si="6"/>
        <v>930</v>
      </c>
      <c r="C171" t="str">
        <f t="shared" si="7"/>
        <v>345202</v>
      </c>
      <c r="D171" t="str">
        <f t="shared" si="8"/>
        <v>34</v>
      </c>
      <c r="E171" s="6" t="s">
        <v>714</v>
      </c>
      <c r="J171" s="3">
        <f>VLOOKUP(A171,'2016'!A:I,9,0)</f>
        <v>-52500</v>
      </c>
    </row>
    <row r="172" spans="1:11" x14ac:dyDescent="0.2">
      <c r="A172">
        <v>1345203930</v>
      </c>
      <c r="B172" t="str">
        <f t="shared" si="6"/>
        <v>930</v>
      </c>
      <c r="C172" t="str">
        <f t="shared" si="7"/>
        <v>345203</v>
      </c>
      <c r="D172" t="str">
        <f t="shared" si="8"/>
        <v>34</v>
      </c>
      <c r="E172" t="s">
        <v>239</v>
      </c>
      <c r="F172">
        <v>0</v>
      </c>
      <c r="G172">
        <v>0</v>
      </c>
      <c r="H172">
        <v>0</v>
      </c>
      <c r="I172">
        <v>0</v>
      </c>
      <c r="J172" s="3">
        <f>VLOOKUP(A172,'2016'!A:I,9,0)</f>
        <v>0</v>
      </c>
      <c r="K172">
        <f>COUNTIF('2016'!A:A,גיליון2!A172)</f>
        <v>1</v>
      </c>
    </row>
    <row r="173" spans="1:11" x14ac:dyDescent="0.2">
      <c r="A173">
        <v>1345300220</v>
      </c>
      <c r="B173" t="str">
        <f t="shared" si="6"/>
        <v>220</v>
      </c>
      <c r="C173" t="str">
        <f t="shared" si="7"/>
        <v>345300</v>
      </c>
      <c r="D173" t="str">
        <f t="shared" si="8"/>
        <v>34</v>
      </c>
      <c r="E173" t="s">
        <v>240</v>
      </c>
      <c r="F173">
        <v>0</v>
      </c>
      <c r="G173">
        <v>-315</v>
      </c>
      <c r="H173">
        <v>0</v>
      </c>
      <c r="I173">
        <v>-315</v>
      </c>
      <c r="J173" s="3">
        <f>VLOOKUP(A173,'2016'!A:I,9,0)</f>
        <v>0</v>
      </c>
      <c r="K173">
        <f>COUNTIF('2016'!A:A,גיליון2!A173)</f>
        <v>1</v>
      </c>
    </row>
    <row r="174" spans="1:11" x14ac:dyDescent="0.2">
      <c r="A174">
        <v>1345300930</v>
      </c>
      <c r="B174" t="str">
        <f t="shared" si="6"/>
        <v>930</v>
      </c>
      <c r="C174" t="str">
        <f t="shared" si="7"/>
        <v>345300</v>
      </c>
      <c r="D174" t="str">
        <f t="shared" si="8"/>
        <v>34</v>
      </c>
      <c r="E174" t="s">
        <v>241</v>
      </c>
      <c r="F174" s="2">
        <v>-107000</v>
      </c>
      <c r="G174" s="1">
        <v>-188423</v>
      </c>
      <c r="H174">
        <v>0</v>
      </c>
      <c r="I174" s="1">
        <v>-188423</v>
      </c>
      <c r="J174" s="3">
        <f>VLOOKUP(A174,'2016'!A:I,9,0)</f>
        <v>-107000</v>
      </c>
      <c r="K174">
        <f>COUNTIF('2016'!A:A,גיליון2!A174)</f>
        <v>1</v>
      </c>
    </row>
    <row r="175" spans="1:11" x14ac:dyDescent="0.2">
      <c r="A175" s="6">
        <v>1345300931</v>
      </c>
      <c r="B175" t="str">
        <f t="shared" si="6"/>
        <v>931</v>
      </c>
      <c r="C175" t="str">
        <f t="shared" si="7"/>
        <v>345300</v>
      </c>
      <c r="D175" t="str">
        <f t="shared" si="8"/>
        <v>34</v>
      </c>
      <c r="E175" s="6" t="s">
        <v>717</v>
      </c>
      <c r="F175" s="2"/>
      <c r="G175" s="1"/>
      <c r="I175" s="1"/>
      <c r="J175" s="3">
        <f>VLOOKUP(A175,'2016'!A:I,9,0)</f>
        <v>-123000</v>
      </c>
    </row>
    <row r="176" spans="1:11" x14ac:dyDescent="0.2">
      <c r="A176">
        <v>1346300930</v>
      </c>
      <c r="B176" t="str">
        <f t="shared" si="6"/>
        <v>930</v>
      </c>
      <c r="C176" t="str">
        <f t="shared" si="7"/>
        <v>346300</v>
      </c>
      <c r="D176" t="str">
        <f t="shared" si="8"/>
        <v>34</v>
      </c>
      <c r="E176" t="s">
        <v>242</v>
      </c>
      <c r="F176" s="2">
        <v>-5000</v>
      </c>
      <c r="G176" s="1">
        <v>-5281</v>
      </c>
      <c r="H176">
        <v>0</v>
      </c>
      <c r="I176" s="1">
        <v>-5281</v>
      </c>
      <c r="J176" s="3">
        <f>VLOOKUP(A176,'2016'!A:I,9,0)</f>
        <v>-5000</v>
      </c>
      <c r="K176">
        <f>COUNTIF('2016'!A:A,גיליון2!A176)</f>
        <v>1</v>
      </c>
    </row>
    <row r="177" spans="1:11" x14ac:dyDescent="0.2">
      <c r="A177">
        <v>1346400220</v>
      </c>
      <c r="B177" t="str">
        <f t="shared" si="6"/>
        <v>220</v>
      </c>
      <c r="C177" t="str">
        <f t="shared" si="7"/>
        <v>346400</v>
      </c>
      <c r="D177" t="str">
        <f t="shared" si="8"/>
        <v>34</v>
      </c>
      <c r="E177" t="s">
        <v>243</v>
      </c>
      <c r="F177">
        <v>0</v>
      </c>
      <c r="G177">
        <v>0</v>
      </c>
      <c r="H177">
        <v>0</v>
      </c>
      <c r="I177">
        <v>0</v>
      </c>
      <c r="J177" s="3">
        <f>VLOOKUP(A177,'2016'!A:I,9,0)</f>
        <v>0</v>
      </c>
      <c r="K177">
        <f>COUNTIF('2016'!A:A,גיליון2!A177)</f>
        <v>1</v>
      </c>
    </row>
    <row r="178" spans="1:11" x14ac:dyDescent="0.2">
      <c r="A178">
        <v>1346400930</v>
      </c>
      <c r="B178" t="str">
        <f t="shared" si="6"/>
        <v>930</v>
      </c>
      <c r="C178" t="str">
        <f t="shared" si="7"/>
        <v>346400</v>
      </c>
      <c r="D178" t="str">
        <f t="shared" si="8"/>
        <v>34</v>
      </c>
      <c r="E178" t="s">
        <v>244</v>
      </c>
      <c r="F178">
        <v>0</v>
      </c>
      <c r="G178" s="1">
        <v>-10313</v>
      </c>
      <c r="H178">
        <v>0</v>
      </c>
      <c r="I178" s="1">
        <v>-10313</v>
      </c>
      <c r="J178" s="3">
        <f>VLOOKUP(A178,'2016'!A:I,9,0)</f>
        <v>0</v>
      </c>
      <c r="K178">
        <f>COUNTIF('2016'!A:A,גיליון2!A178)</f>
        <v>1</v>
      </c>
    </row>
    <row r="179" spans="1:11" x14ac:dyDescent="0.2">
      <c r="A179">
        <v>1346500220</v>
      </c>
      <c r="B179" t="str">
        <f t="shared" si="6"/>
        <v>220</v>
      </c>
      <c r="C179" t="str">
        <f t="shared" si="7"/>
        <v>346500</v>
      </c>
      <c r="D179" t="str">
        <f t="shared" si="8"/>
        <v>34</v>
      </c>
      <c r="E179" t="s">
        <v>245</v>
      </c>
      <c r="F179" s="2">
        <v>-9000</v>
      </c>
      <c r="G179">
        <v>0</v>
      </c>
      <c r="H179">
        <v>0</v>
      </c>
      <c r="I179">
        <v>0</v>
      </c>
      <c r="J179" s="3">
        <f>VLOOKUP(A179,'2016'!A:I,9,0)</f>
        <v>-9000</v>
      </c>
      <c r="K179">
        <f>COUNTIF('2016'!A:A,גיליון2!A179)</f>
        <v>1</v>
      </c>
    </row>
    <row r="180" spans="1:11" x14ac:dyDescent="0.2">
      <c r="A180">
        <v>1346500930</v>
      </c>
      <c r="B180" t="str">
        <f t="shared" si="6"/>
        <v>930</v>
      </c>
      <c r="C180" t="str">
        <f t="shared" si="7"/>
        <v>346500</v>
      </c>
      <c r="D180" t="str">
        <f t="shared" si="8"/>
        <v>34</v>
      </c>
      <c r="E180" t="s">
        <v>246</v>
      </c>
      <c r="F180" s="2">
        <v>-44000</v>
      </c>
      <c r="G180" s="1">
        <v>-50343</v>
      </c>
      <c r="H180">
        <v>0</v>
      </c>
      <c r="I180" s="1">
        <v>-50343</v>
      </c>
      <c r="J180" s="3">
        <f>VLOOKUP(A180,'2016'!A:I,9,0)</f>
        <v>-44000</v>
      </c>
      <c r="K180">
        <f>COUNTIF('2016'!A:A,גיליון2!A180)</f>
        <v>1</v>
      </c>
    </row>
    <row r="181" spans="1:11" x14ac:dyDescent="0.2">
      <c r="A181">
        <v>1346600930</v>
      </c>
      <c r="B181" t="str">
        <f t="shared" si="6"/>
        <v>930</v>
      </c>
      <c r="C181" t="str">
        <f t="shared" si="7"/>
        <v>346600</v>
      </c>
      <c r="D181" t="str">
        <f t="shared" si="8"/>
        <v>34</v>
      </c>
      <c r="E181" t="s">
        <v>247</v>
      </c>
      <c r="F181" s="2">
        <v>-1100000</v>
      </c>
      <c r="G181" s="1">
        <v>-1096045</v>
      </c>
      <c r="H181">
        <v>0</v>
      </c>
      <c r="I181" s="1">
        <v>-1096045</v>
      </c>
      <c r="J181" s="3">
        <f>VLOOKUP(A181,'2016'!A:I,9,0)</f>
        <v>-1100000</v>
      </c>
      <c r="K181">
        <f>COUNTIF('2016'!A:A,גיליון2!A181)</f>
        <v>1</v>
      </c>
    </row>
    <row r="182" spans="1:11" x14ac:dyDescent="0.2">
      <c r="A182">
        <v>1346700930</v>
      </c>
      <c r="B182" t="str">
        <f t="shared" si="6"/>
        <v>930</v>
      </c>
      <c r="C182" t="str">
        <f t="shared" si="7"/>
        <v>346700</v>
      </c>
      <c r="D182" t="str">
        <f t="shared" si="8"/>
        <v>34</v>
      </c>
      <c r="E182" t="s">
        <v>248</v>
      </c>
      <c r="F182" s="2">
        <v>-362000</v>
      </c>
      <c r="G182" s="1">
        <v>-420240</v>
      </c>
      <c r="H182">
        <v>0</v>
      </c>
      <c r="I182" s="1">
        <v>-420240</v>
      </c>
      <c r="J182" s="3">
        <f>VLOOKUP(A182,'2016'!A:I,9,0)</f>
        <v>-362000</v>
      </c>
      <c r="K182">
        <f>COUNTIF('2016'!A:A,גיליון2!A182)</f>
        <v>1</v>
      </c>
    </row>
    <row r="183" spans="1:11" x14ac:dyDescent="0.2">
      <c r="A183" s="6">
        <v>1346701930</v>
      </c>
      <c r="B183" t="str">
        <f t="shared" si="6"/>
        <v>930</v>
      </c>
      <c r="C183" t="str">
        <f t="shared" si="7"/>
        <v>346701</v>
      </c>
      <c r="D183" t="str">
        <f t="shared" si="8"/>
        <v>34</v>
      </c>
      <c r="E183" s="6" t="s">
        <v>725</v>
      </c>
      <c r="F183" s="2"/>
      <c r="G183" s="1"/>
      <c r="I183" s="1"/>
      <c r="J183" s="3">
        <f>VLOOKUP(A183,'2016'!A:I,9,0)</f>
        <v>-189000</v>
      </c>
    </row>
    <row r="184" spans="1:11" x14ac:dyDescent="0.2">
      <c r="A184">
        <v>1346800930</v>
      </c>
      <c r="B184" t="str">
        <f t="shared" si="6"/>
        <v>930</v>
      </c>
      <c r="C184" t="str">
        <f t="shared" si="7"/>
        <v>346800</v>
      </c>
      <c r="D184" t="str">
        <f t="shared" si="8"/>
        <v>34</v>
      </c>
      <c r="E184" t="s">
        <v>249</v>
      </c>
      <c r="F184" s="2">
        <v>-93000</v>
      </c>
      <c r="G184" s="1">
        <v>-87239</v>
      </c>
      <c r="H184">
        <v>0</v>
      </c>
      <c r="I184" s="1">
        <v>-87239</v>
      </c>
      <c r="J184" s="3">
        <f>VLOOKUP(A184,'2016'!A:I,9,0)</f>
        <v>-93000</v>
      </c>
      <c r="K184">
        <f>COUNTIF('2016'!A:A,גיליון2!A184)</f>
        <v>1</v>
      </c>
    </row>
    <row r="185" spans="1:11" x14ac:dyDescent="0.2">
      <c r="A185">
        <v>1347100930</v>
      </c>
      <c r="B185" t="str">
        <f t="shared" si="6"/>
        <v>930</v>
      </c>
      <c r="C185" t="str">
        <f t="shared" si="7"/>
        <v>347100</v>
      </c>
      <c r="D185" t="str">
        <f t="shared" si="8"/>
        <v>34</v>
      </c>
      <c r="E185" t="s">
        <v>250</v>
      </c>
      <c r="F185" s="2">
        <v>-382000</v>
      </c>
      <c r="G185" s="1">
        <v>-595691</v>
      </c>
      <c r="H185">
        <v>0</v>
      </c>
      <c r="I185" s="1">
        <v>-595691</v>
      </c>
      <c r="J185" s="3">
        <f>VLOOKUP(A185,'2016'!A:I,9,0)</f>
        <v>-382000</v>
      </c>
      <c r="K185">
        <f>COUNTIF('2016'!A:A,גיליון2!A185)</f>
        <v>1</v>
      </c>
    </row>
    <row r="186" spans="1:11" x14ac:dyDescent="0.2">
      <c r="A186">
        <v>1347300440</v>
      </c>
      <c r="B186" t="str">
        <f t="shared" si="6"/>
        <v>440</v>
      </c>
      <c r="C186" t="str">
        <f t="shared" si="7"/>
        <v>347300</v>
      </c>
      <c r="D186" t="str">
        <f t="shared" si="8"/>
        <v>34</v>
      </c>
      <c r="E186" t="s">
        <v>251</v>
      </c>
      <c r="F186" s="2">
        <v>-130000</v>
      </c>
      <c r="G186" s="1">
        <v>-104686</v>
      </c>
      <c r="H186">
        <v>0</v>
      </c>
      <c r="I186" s="1">
        <v>-104686</v>
      </c>
      <c r="J186" s="3">
        <f>VLOOKUP(A186,'2016'!A:I,9,0)</f>
        <v>-130000</v>
      </c>
      <c r="K186">
        <f>COUNTIF('2016'!A:A,גיליון2!A186)</f>
        <v>1</v>
      </c>
    </row>
    <row r="187" spans="1:11" x14ac:dyDescent="0.2">
      <c r="A187">
        <v>1347300930</v>
      </c>
      <c r="B187" t="str">
        <f t="shared" si="6"/>
        <v>930</v>
      </c>
      <c r="C187" t="str">
        <f t="shared" si="7"/>
        <v>347300</v>
      </c>
      <c r="D187" t="str">
        <f t="shared" si="8"/>
        <v>34</v>
      </c>
      <c r="E187" t="s">
        <v>252</v>
      </c>
      <c r="F187" s="2">
        <v>-150000</v>
      </c>
      <c r="G187" s="1">
        <v>-159333</v>
      </c>
      <c r="H187">
        <v>0</v>
      </c>
      <c r="I187" s="1">
        <v>-159333</v>
      </c>
      <c r="J187" s="3">
        <f>VLOOKUP(A187,'2016'!A:I,9,0)</f>
        <v>-150000</v>
      </c>
      <c r="K187">
        <f>COUNTIF('2016'!A:A,גיליון2!A187)</f>
        <v>1</v>
      </c>
    </row>
    <row r="188" spans="1:11" x14ac:dyDescent="0.2">
      <c r="A188">
        <v>1347400930</v>
      </c>
      <c r="B188" t="str">
        <f t="shared" si="6"/>
        <v>930</v>
      </c>
      <c r="C188" t="str">
        <f t="shared" si="7"/>
        <v>347400</v>
      </c>
      <c r="D188" t="str">
        <f t="shared" si="8"/>
        <v>34</v>
      </c>
      <c r="E188" t="s">
        <v>253</v>
      </c>
      <c r="F188" s="2">
        <v>-1150000</v>
      </c>
      <c r="G188" s="1">
        <v>-1055542</v>
      </c>
      <c r="H188">
        <v>0</v>
      </c>
      <c r="I188" s="1">
        <v>-1055542</v>
      </c>
      <c r="J188" s="3">
        <f>VLOOKUP(A188,'2016'!A:I,9,0)</f>
        <v>-1150000</v>
      </c>
      <c r="K188">
        <f>COUNTIF('2016'!A:A,גיליון2!A188)</f>
        <v>1</v>
      </c>
    </row>
    <row r="189" spans="1:11" x14ac:dyDescent="0.2">
      <c r="A189">
        <v>1348200420</v>
      </c>
      <c r="B189" t="str">
        <f t="shared" si="6"/>
        <v>420</v>
      </c>
      <c r="C189" t="str">
        <f t="shared" si="7"/>
        <v>348200</v>
      </c>
      <c r="D189" t="str">
        <f t="shared" si="8"/>
        <v>34</v>
      </c>
      <c r="E189" t="s">
        <v>254</v>
      </c>
      <c r="F189">
        <v>0</v>
      </c>
      <c r="G189">
        <v>0</v>
      </c>
      <c r="H189">
        <v>0</v>
      </c>
      <c r="I189">
        <v>0</v>
      </c>
      <c r="J189" s="3">
        <f>VLOOKUP(A189,'2016'!A:I,9,0)</f>
        <v>0</v>
      </c>
      <c r="K189">
        <f>COUNTIF('2016'!A:A,גיליון2!A189)</f>
        <v>1</v>
      </c>
    </row>
    <row r="190" spans="1:11" x14ac:dyDescent="0.2">
      <c r="A190">
        <v>1348200930</v>
      </c>
      <c r="B190" t="str">
        <f t="shared" si="6"/>
        <v>930</v>
      </c>
      <c r="C190" t="str">
        <f t="shared" si="7"/>
        <v>348200</v>
      </c>
      <c r="D190" t="str">
        <f t="shared" si="8"/>
        <v>34</v>
      </c>
      <c r="E190" t="s">
        <v>255</v>
      </c>
      <c r="F190">
        <v>0</v>
      </c>
      <c r="G190" s="1">
        <v>-8405</v>
      </c>
      <c r="H190">
        <v>0</v>
      </c>
      <c r="I190" s="1">
        <v>-8405</v>
      </c>
      <c r="J190" s="3">
        <f>VLOOKUP(A190,'2016'!A:I,9,0)</f>
        <v>0</v>
      </c>
      <c r="K190">
        <f>COUNTIF('2016'!A:A,גיליון2!A190)</f>
        <v>1</v>
      </c>
    </row>
    <row r="191" spans="1:11" x14ac:dyDescent="0.2">
      <c r="A191">
        <v>1349100930</v>
      </c>
      <c r="B191" t="str">
        <f t="shared" si="6"/>
        <v>930</v>
      </c>
      <c r="C191" t="str">
        <f t="shared" si="7"/>
        <v>349100</v>
      </c>
      <c r="D191" t="str">
        <f t="shared" si="8"/>
        <v>34</v>
      </c>
      <c r="E191" t="s">
        <v>256</v>
      </c>
      <c r="F191">
        <v>0</v>
      </c>
      <c r="G191">
        <v>0</v>
      </c>
      <c r="H191">
        <v>0</v>
      </c>
      <c r="I191">
        <v>0</v>
      </c>
      <c r="J191" s="3">
        <f>VLOOKUP(A191,'2016'!A:I,9,0)</f>
        <v>0</v>
      </c>
      <c r="K191">
        <f>COUNTIF('2016'!A:A,גיליון2!A191)</f>
        <v>1</v>
      </c>
    </row>
    <row r="192" spans="1:11" x14ac:dyDescent="0.2">
      <c r="A192">
        <v>1353000990</v>
      </c>
      <c r="B192" t="str">
        <f t="shared" si="6"/>
        <v>990</v>
      </c>
      <c r="C192" t="str">
        <f t="shared" si="7"/>
        <v>353000</v>
      </c>
      <c r="D192" t="str">
        <f t="shared" si="8"/>
        <v>35</v>
      </c>
      <c r="E192" t="s">
        <v>257</v>
      </c>
      <c r="F192">
        <v>0</v>
      </c>
      <c r="G192">
        <v>0</v>
      </c>
      <c r="H192">
        <v>0</v>
      </c>
      <c r="I192">
        <v>0</v>
      </c>
      <c r="J192" s="3">
        <f>VLOOKUP(A192,'2016'!A:I,9,0)</f>
        <v>0</v>
      </c>
      <c r="K192">
        <f>COUNTIF('2016'!A:A,גיליון2!A192)</f>
        <v>1</v>
      </c>
    </row>
    <row r="193" spans="1:13" x14ac:dyDescent="0.2">
      <c r="A193">
        <v>1371000990</v>
      </c>
      <c r="B193" t="str">
        <f t="shared" si="6"/>
        <v>990</v>
      </c>
      <c r="C193" t="str">
        <f t="shared" si="7"/>
        <v>371000</v>
      </c>
      <c r="D193" t="str">
        <f t="shared" si="8"/>
        <v>37</v>
      </c>
      <c r="E193" t="s">
        <v>259</v>
      </c>
      <c r="F193" s="2">
        <v>-200000</v>
      </c>
      <c r="G193" s="1">
        <v>-165838</v>
      </c>
      <c r="H193">
        <v>0</v>
      </c>
      <c r="I193" s="1">
        <v>-165838</v>
      </c>
      <c r="J193" s="3">
        <f>VLOOKUP(A193,'2016'!A:I,9,0)</f>
        <v>-200000</v>
      </c>
      <c r="K193">
        <f>COUNTIF('2016'!A:A,גיליון2!A193)</f>
        <v>1</v>
      </c>
    </row>
    <row r="194" spans="1:13" x14ac:dyDescent="0.2">
      <c r="A194">
        <v>1379000220</v>
      </c>
      <c r="B194" t="str">
        <f t="shared" si="6"/>
        <v>220</v>
      </c>
      <c r="C194" t="str">
        <f t="shared" si="7"/>
        <v>379000</v>
      </c>
      <c r="D194" t="str">
        <f t="shared" si="8"/>
        <v>37</v>
      </c>
      <c r="E194" t="s">
        <v>261</v>
      </c>
      <c r="F194" s="2">
        <v>-300000</v>
      </c>
      <c r="G194" s="1">
        <v>-251010.57</v>
      </c>
      <c r="H194">
        <v>0</v>
      </c>
      <c r="I194" s="1">
        <v>-251010.57</v>
      </c>
      <c r="J194" s="3">
        <f>VLOOKUP(A194,'2016'!A:I,9,0)</f>
        <v>-300000</v>
      </c>
      <c r="K194">
        <f>COUNTIF('2016'!A:A,גיליון2!A194)</f>
        <v>1</v>
      </c>
    </row>
    <row r="195" spans="1:13" x14ac:dyDescent="0.2">
      <c r="A195">
        <v>1379000410</v>
      </c>
      <c r="B195" t="str">
        <f t="shared" ref="B195:B258" si="9">RIGHT(A195,3)</f>
        <v>410</v>
      </c>
      <c r="C195" t="str">
        <f t="shared" ref="C195:C258" si="10">MID(A195,2,6)</f>
        <v>379000</v>
      </c>
      <c r="D195" t="str">
        <f t="shared" ref="D195:D258" si="11">LEFT(C195,2)</f>
        <v>37</v>
      </c>
      <c r="E195" t="s">
        <v>262</v>
      </c>
      <c r="F195" s="2">
        <v>-232000</v>
      </c>
      <c r="G195" s="1">
        <v>-232400</v>
      </c>
      <c r="H195">
        <v>0</v>
      </c>
      <c r="I195" s="1">
        <v>-232400</v>
      </c>
      <c r="J195" s="3">
        <f>VLOOKUP(A195,'2016'!A:I,9,0)</f>
        <v>-300000</v>
      </c>
      <c r="K195">
        <f>COUNTIF('2016'!A:A,גיליון2!A195)</f>
        <v>1</v>
      </c>
    </row>
    <row r="196" spans="1:13" x14ac:dyDescent="0.2">
      <c r="A196">
        <v>1392300290</v>
      </c>
      <c r="B196" t="str">
        <f t="shared" si="9"/>
        <v>290</v>
      </c>
      <c r="C196" t="str">
        <f t="shared" si="10"/>
        <v>392300</v>
      </c>
      <c r="D196" t="str">
        <f t="shared" si="11"/>
        <v>39</v>
      </c>
      <c r="E196" t="s">
        <v>263</v>
      </c>
      <c r="F196">
        <v>0</v>
      </c>
      <c r="G196">
        <v>0</v>
      </c>
      <c r="H196">
        <v>0</v>
      </c>
      <c r="I196">
        <v>0</v>
      </c>
      <c r="J196" s="3">
        <f>VLOOKUP(A196,'2016'!A:I,9,0)</f>
        <v>0</v>
      </c>
      <c r="K196">
        <f>COUNTIF('2016'!A:A,גיליון2!A196)</f>
        <v>1</v>
      </c>
    </row>
    <row r="197" spans="1:13" x14ac:dyDescent="0.2">
      <c r="A197">
        <v>1413100211</v>
      </c>
      <c r="B197" t="str">
        <f t="shared" si="9"/>
        <v>211</v>
      </c>
      <c r="C197" t="str">
        <f t="shared" si="10"/>
        <v>413100</v>
      </c>
      <c r="D197" t="str">
        <f t="shared" si="11"/>
        <v>41</v>
      </c>
      <c r="E197" t="s">
        <v>264</v>
      </c>
      <c r="F197" s="2">
        <v>-200000</v>
      </c>
      <c r="G197" s="1">
        <v>-204207.3</v>
      </c>
      <c r="H197">
        <v>0</v>
      </c>
      <c r="I197" s="1">
        <v>-204207.3</v>
      </c>
      <c r="J197" s="3">
        <f>VLOOKUP(A197,'2016'!A:I,9,0)</f>
        <v>-200000</v>
      </c>
      <c r="K197">
        <f>COUNTIF('2016'!A:A,גיליון2!A197)</f>
        <v>1</v>
      </c>
    </row>
    <row r="198" spans="1:13" x14ac:dyDescent="0.2">
      <c r="A198">
        <v>1413200220</v>
      </c>
      <c r="B198" t="str">
        <f t="shared" si="9"/>
        <v>220</v>
      </c>
      <c r="C198" t="str">
        <f t="shared" si="10"/>
        <v>413200</v>
      </c>
      <c r="D198" t="str">
        <f t="shared" si="11"/>
        <v>41</v>
      </c>
      <c r="E198" t="s">
        <v>266</v>
      </c>
      <c r="F198">
        <v>0</v>
      </c>
      <c r="G198">
        <v>-291</v>
      </c>
      <c r="H198">
        <v>0</v>
      </c>
      <c r="I198">
        <v>-291</v>
      </c>
      <c r="J198" s="3">
        <f>VLOOKUP(A198,'2016'!A:I,9,0)</f>
        <v>0</v>
      </c>
      <c r="K198">
        <f>COUNTIF('2016'!A:A,גיליון2!A198)</f>
        <v>1</v>
      </c>
    </row>
    <row r="199" spans="1:13" x14ac:dyDescent="0.2">
      <c r="A199">
        <v>1413200290</v>
      </c>
      <c r="B199" t="str">
        <f t="shared" si="9"/>
        <v>290</v>
      </c>
      <c r="C199" t="str">
        <f t="shared" si="10"/>
        <v>413200</v>
      </c>
      <c r="D199" t="str">
        <f t="shared" si="11"/>
        <v>41</v>
      </c>
      <c r="E199" t="s">
        <v>267</v>
      </c>
      <c r="F199" s="2">
        <v>-4000</v>
      </c>
      <c r="G199" s="1">
        <v>-2699</v>
      </c>
      <c r="H199">
        <v>0</v>
      </c>
      <c r="I199" s="1">
        <v>-2699</v>
      </c>
      <c r="J199" s="3">
        <f>VLOOKUP(A199,'2016'!A:I,9,0)</f>
        <v>-4000</v>
      </c>
      <c r="K199">
        <f>COUNTIF('2016'!A:A,גיליון2!A199)</f>
        <v>1</v>
      </c>
    </row>
    <row r="200" spans="1:13" x14ac:dyDescent="0.2">
      <c r="A200">
        <v>1413200800</v>
      </c>
      <c r="B200" t="str">
        <f t="shared" si="9"/>
        <v>800</v>
      </c>
      <c r="C200" t="str">
        <f t="shared" si="10"/>
        <v>413200</v>
      </c>
      <c r="D200" t="str">
        <f t="shared" si="11"/>
        <v>41</v>
      </c>
      <c r="E200" t="s">
        <v>268</v>
      </c>
      <c r="F200" s="2">
        <v>-32000</v>
      </c>
      <c r="G200" s="1">
        <v>-26057.56</v>
      </c>
      <c r="H200">
        <v>0</v>
      </c>
      <c r="I200" s="1">
        <v>-26057.56</v>
      </c>
      <c r="J200" s="3">
        <f>VLOOKUP(A200,'2016'!A:I,9,0)</f>
        <v>0</v>
      </c>
      <c r="K200">
        <f>COUNTIF('2016'!A:A,גיליון2!A200)</f>
        <v>1</v>
      </c>
    </row>
    <row r="201" spans="1:13" x14ac:dyDescent="0.2">
      <c r="A201">
        <v>1413200850</v>
      </c>
      <c r="B201" t="str">
        <f t="shared" si="9"/>
        <v>850</v>
      </c>
      <c r="C201" t="str">
        <f t="shared" si="10"/>
        <v>413200</v>
      </c>
      <c r="D201" t="str">
        <f t="shared" si="11"/>
        <v>41</v>
      </c>
      <c r="E201" t="s">
        <v>269</v>
      </c>
      <c r="F201" s="2">
        <v>-136000</v>
      </c>
      <c r="G201" s="1">
        <v>-99963</v>
      </c>
      <c r="H201">
        <v>0</v>
      </c>
      <c r="I201" s="1">
        <v>-99963</v>
      </c>
      <c r="J201" s="3">
        <f>VLOOKUP(A201,'2016'!A:I,9,0)</f>
        <v>-136000</v>
      </c>
      <c r="K201">
        <f>COUNTIF('2016'!A:A,גיליון2!A201)</f>
        <v>1</v>
      </c>
    </row>
    <row r="202" spans="1:13" x14ac:dyDescent="0.2">
      <c r="A202">
        <v>1433000640</v>
      </c>
      <c r="B202" t="str">
        <f t="shared" si="9"/>
        <v>640</v>
      </c>
      <c r="C202" t="str">
        <f t="shared" si="10"/>
        <v>433000</v>
      </c>
      <c r="D202" t="str">
        <f t="shared" si="11"/>
        <v>43</v>
      </c>
      <c r="E202" t="s">
        <v>270</v>
      </c>
      <c r="F202" s="2">
        <v>-11000</v>
      </c>
      <c r="G202" s="1">
        <v>-11522</v>
      </c>
      <c r="H202">
        <v>0</v>
      </c>
      <c r="I202" s="1">
        <v>-11522</v>
      </c>
      <c r="J202" s="3">
        <f>VLOOKUP(A202,'2016'!A:I,9,0)</f>
        <v>-11000</v>
      </c>
      <c r="K202">
        <f>COUNTIF('2016'!A:A,גיליון2!A202)</f>
        <v>1</v>
      </c>
    </row>
    <row r="203" spans="1:13" x14ac:dyDescent="0.2">
      <c r="A203">
        <v>1440000991</v>
      </c>
      <c r="B203" t="str">
        <f t="shared" si="9"/>
        <v>991</v>
      </c>
      <c r="C203" t="str">
        <f t="shared" si="10"/>
        <v>440000</v>
      </c>
      <c r="D203" t="str">
        <f t="shared" si="11"/>
        <v>44</v>
      </c>
      <c r="E203" t="s">
        <v>272</v>
      </c>
      <c r="F203">
        <v>0</v>
      </c>
      <c r="G203">
        <v>0</v>
      </c>
      <c r="H203">
        <v>0</v>
      </c>
      <c r="I203">
        <v>0</v>
      </c>
      <c r="J203" s="3">
        <f>VLOOKUP(A203,'2016'!A:I,9,0)</f>
        <v>0</v>
      </c>
      <c r="K203">
        <f>COUNTIF('2016'!A:A,גיליון2!A203)</f>
        <v>1</v>
      </c>
    </row>
    <row r="204" spans="1:13" x14ac:dyDescent="0.2">
      <c r="A204">
        <v>1472000210</v>
      </c>
      <c r="B204" t="str">
        <f t="shared" si="9"/>
        <v>210</v>
      </c>
      <c r="C204" t="str">
        <f t="shared" si="10"/>
        <v>472000</v>
      </c>
      <c r="D204" t="str">
        <f t="shared" si="11"/>
        <v>47</v>
      </c>
      <c r="E204" t="s">
        <v>274</v>
      </c>
      <c r="F204" s="2">
        <v>-10000</v>
      </c>
      <c r="G204" s="1">
        <v>-9382.83</v>
      </c>
      <c r="H204">
        <v>0</v>
      </c>
      <c r="I204" s="1">
        <v>-9382.83</v>
      </c>
      <c r="J204" s="3">
        <f>VLOOKUP(A204,'2016'!A:I,9,0)</f>
        <v>-10000</v>
      </c>
      <c r="K204">
        <f>COUNTIF('2016'!A:A,גיליון2!A204)</f>
        <v>1</v>
      </c>
    </row>
    <row r="205" spans="1:13" x14ac:dyDescent="0.2">
      <c r="A205">
        <v>1472000220</v>
      </c>
      <c r="B205" t="str">
        <f t="shared" si="9"/>
        <v>220</v>
      </c>
      <c r="C205" t="str">
        <f t="shared" si="10"/>
        <v>472000</v>
      </c>
      <c r="D205" t="str">
        <f t="shared" si="11"/>
        <v>47</v>
      </c>
      <c r="E205" t="s">
        <v>275</v>
      </c>
      <c r="F205" s="2">
        <v>-510100</v>
      </c>
      <c r="G205" s="1">
        <v>-603280.23</v>
      </c>
      <c r="H205">
        <v>0</v>
      </c>
      <c r="I205" s="1">
        <v>-603280.23</v>
      </c>
      <c r="J205" s="3">
        <f>VLOOKUP(A205,'2016'!A:I,9,0)</f>
        <v>0</v>
      </c>
      <c r="K205">
        <f>COUNTIF('2016'!A:A,גיליון2!A205)</f>
        <v>1</v>
      </c>
    </row>
    <row r="206" spans="1:13" x14ac:dyDescent="0.2">
      <c r="A206">
        <v>1513000690</v>
      </c>
      <c r="B206" t="str">
        <f t="shared" si="9"/>
        <v>690</v>
      </c>
      <c r="C206" t="str">
        <f t="shared" si="10"/>
        <v>513000</v>
      </c>
      <c r="D206" t="str">
        <f t="shared" si="11"/>
        <v>51</v>
      </c>
      <c r="E206" t="s">
        <v>277</v>
      </c>
      <c r="F206">
        <v>0</v>
      </c>
      <c r="G206">
        <v>0</v>
      </c>
      <c r="H206">
        <v>0</v>
      </c>
      <c r="I206">
        <v>0</v>
      </c>
      <c r="J206" s="3">
        <f>VLOOKUP(A206,'2016'!A:I,9,0)</f>
        <v>0</v>
      </c>
      <c r="K206">
        <f>COUNTIF('2016'!A:A,גיליון2!A206)</f>
        <v>1</v>
      </c>
    </row>
    <row r="207" spans="1:13" x14ac:dyDescent="0.2">
      <c r="A207">
        <v>1599000530</v>
      </c>
      <c r="B207" t="str">
        <f t="shared" si="9"/>
        <v>530</v>
      </c>
      <c r="C207" t="str">
        <f t="shared" si="10"/>
        <v>599000</v>
      </c>
      <c r="D207" t="str">
        <f t="shared" si="11"/>
        <v>59</v>
      </c>
      <c r="E207" t="s">
        <v>279</v>
      </c>
      <c r="F207">
        <v>0</v>
      </c>
      <c r="G207">
        <v>0</v>
      </c>
      <c r="H207">
        <v>0</v>
      </c>
      <c r="I207">
        <v>0</v>
      </c>
      <c r="J207" s="3">
        <f>VLOOKUP(A207,'2016'!A:I,9,0)</f>
        <v>0</v>
      </c>
      <c r="K207">
        <f>COUNTIF('2016'!A:A,גיליון2!A207)</f>
        <v>1</v>
      </c>
    </row>
    <row r="208" spans="1:13" x14ac:dyDescent="0.2">
      <c r="A208">
        <v>1599000910</v>
      </c>
      <c r="B208" t="str">
        <f t="shared" si="9"/>
        <v>910</v>
      </c>
      <c r="C208" t="str">
        <f t="shared" si="10"/>
        <v>599000</v>
      </c>
      <c r="D208" t="str">
        <f t="shared" si="11"/>
        <v>59</v>
      </c>
      <c r="E208" t="s">
        <v>281</v>
      </c>
      <c r="F208">
        <v>0</v>
      </c>
      <c r="G208">
        <v>0</v>
      </c>
      <c r="H208">
        <v>0</v>
      </c>
      <c r="I208">
        <v>0</v>
      </c>
      <c r="J208" s="3">
        <f>VLOOKUP(A208,'2016'!A:I,9,0)</f>
        <v>0</v>
      </c>
      <c r="K208">
        <f>COUNTIF('2016'!A:A,גיליון2!A208)</f>
        <v>1</v>
      </c>
      <c r="L208" s="1"/>
      <c r="M208" s="1"/>
    </row>
    <row r="209" spans="1:11" x14ac:dyDescent="0.2">
      <c r="A209">
        <v>1611100110</v>
      </c>
      <c r="B209" t="str">
        <f t="shared" si="9"/>
        <v>110</v>
      </c>
      <c r="C209" t="str">
        <f t="shared" si="10"/>
        <v>611100</v>
      </c>
      <c r="D209" t="str">
        <f t="shared" si="11"/>
        <v>61</v>
      </c>
      <c r="E209" t="s">
        <v>282</v>
      </c>
      <c r="F209" s="2">
        <v>1920000</v>
      </c>
      <c r="G209" s="1">
        <v>1911752.51</v>
      </c>
      <c r="H209">
        <v>0</v>
      </c>
      <c r="I209" s="1">
        <v>1911752.51</v>
      </c>
      <c r="J209" s="3">
        <f>VLOOKUP(A209,'2016'!A:I,9,0)</f>
        <v>2000000</v>
      </c>
      <c r="K209">
        <f>COUNTIF('2016'!A:A,גיליון2!A209)</f>
        <v>1</v>
      </c>
    </row>
    <row r="210" spans="1:11" x14ac:dyDescent="0.2">
      <c r="A210">
        <v>1611100140</v>
      </c>
      <c r="B210" t="str">
        <f t="shared" si="9"/>
        <v>140</v>
      </c>
      <c r="C210" t="str">
        <f t="shared" si="10"/>
        <v>611100</v>
      </c>
      <c r="D210" t="str">
        <f t="shared" si="11"/>
        <v>61</v>
      </c>
      <c r="E210" t="s">
        <v>284</v>
      </c>
      <c r="F210" s="2">
        <v>9000</v>
      </c>
      <c r="G210" s="1">
        <v>9180</v>
      </c>
      <c r="H210">
        <v>0</v>
      </c>
      <c r="I210" s="1">
        <v>9180</v>
      </c>
      <c r="J210" s="3">
        <f>VLOOKUP(A210,'2016'!A:I,9,0)</f>
        <v>9000</v>
      </c>
      <c r="K210">
        <f>COUNTIF('2016'!A:A,גיליון2!A210)</f>
        <v>1</v>
      </c>
    </row>
    <row r="211" spans="1:11" x14ac:dyDescent="0.2">
      <c r="A211">
        <v>1611100310</v>
      </c>
      <c r="B211" t="str">
        <f t="shared" si="9"/>
        <v>310</v>
      </c>
      <c r="C211" t="str">
        <f t="shared" si="10"/>
        <v>611100</v>
      </c>
      <c r="D211" t="str">
        <f t="shared" si="11"/>
        <v>61</v>
      </c>
      <c r="E211" t="s">
        <v>285</v>
      </c>
      <c r="F211">
        <v>0</v>
      </c>
      <c r="G211">
        <v>0</v>
      </c>
      <c r="H211">
        <v>0</v>
      </c>
      <c r="I211">
        <v>0</v>
      </c>
      <c r="J211" s="3">
        <f>VLOOKUP(A211,'2016'!A:I,9,0)</f>
        <v>0</v>
      </c>
      <c r="K211">
        <f>COUNTIF('2016'!A:A,גיליון2!A211)</f>
        <v>1</v>
      </c>
    </row>
    <row r="212" spans="1:11" x14ac:dyDescent="0.2">
      <c r="A212">
        <v>1611100521</v>
      </c>
      <c r="B212" t="str">
        <f t="shared" si="9"/>
        <v>521</v>
      </c>
      <c r="C212" t="str">
        <f t="shared" si="10"/>
        <v>611100</v>
      </c>
      <c r="D212" t="str">
        <f t="shared" si="11"/>
        <v>61</v>
      </c>
      <c r="E212" t="s">
        <v>286</v>
      </c>
      <c r="F212">
        <v>0</v>
      </c>
      <c r="G212">
        <v>0</v>
      </c>
      <c r="H212">
        <v>0</v>
      </c>
      <c r="I212">
        <v>0</v>
      </c>
      <c r="J212" s="3">
        <f>VLOOKUP(A212,'2016'!A:I,9,0)</f>
        <v>0</v>
      </c>
      <c r="K212">
        <f>COUNTIF('2016'!A:A,גיליון2!A212)</f>
        <v>1</v>
      </c>
    </row>
    <row r="213" spans="1:11" x14ac:dyDescent="0.2">
      <c r="A213">
        <v>1611101110</v>
      </c>
      <c r="B213" t="str">
        <f t="shared" si="9"/>
        <v>110</v>
      </c>
      <c r="C213" t="str">
        <f t="shared" si="10"/>
        <v>611101</v>
      </c>
      <c r="D213" t="str">
        <f t="shared" si="11"/>
        <v>61</v>
      </c>
      <c r="E213" t="s">
        <v>287</v>
      </c>
      <c r="F213">
        <v>0</v>
      </c>
      <c r="G213">
        <v>-0.04</v>
      </c>
      <c r="H213">
        <v>0</v>
      </c>
      <c r="I213">
        <v>-0.04</v>
      </c>
      <c r="J213" s="3">
        <f>VLOOKUP(A213,'2016'!A:I,9,0)</f>
        <v>0</v>
      </c>
      <c r="K213">
        <f>COUNTIF('2016'!A:A,גיליון2!A213)</f>
        <v>1</v>
      </c>
    </row>
    <row r="214" spans="1:11" x14ac:dyDescent="0.2">
      <c r="A214">
        <v>1611101310</v>
      </c>
      <c r="B214" t="str">
        <f t="shared" si="9"/>
        <v>310</v>
      </c>
      <c r="C214" t="str">
        <f t="shared" si="10"/>
        <v>611101</v>
      </c>
      <c r="D214" t="str">
        <f t="shared" si="11"/>
        <v>61</v>
      </c>
      <c r="E214" t="s">
        <v>288</v>
      </c>
      <c r="F214">
        <v>0</v>
      </c>
      <c r="G214">
        <v>0</v>
      </c>
      <c r="H214">
        <v>0</v>
      </c>
      <c r="I214">
        <v>0</v>
      </c>
      <c r="J214" s="3">
        <f>VLOOKUP(A214,'2016'!A:I,9,0)</f>
        <v>0</v>
      </c>
      <c r="K214">
        <f>COUNTIF('2016'!A:A,גיליון2!A214)</f>
        <v>1</v>
      </c>
    </row>
    <row r="215" spans="1:11" x14ac:dyDescent="0.2">
      <c r="A215">
        <v>1611200110</v>
      </c>
      <c r="B215" t="str">
        <f t="shared" si="9"/>
        <v>110</v>
      </c>
      <c r="C215" t="str">
        <f t="shared" si="10"/>
        <v>611200</v>
      </c>
      <c r="D215" t="str">
        <f t="shared" si="11"/>
        <v>61</v>
      </c>
      <c r="E215" t="s">
        <v>289</v>
      </c>
      <c r="F215" s="2">
        <v>157000</v>
      </c>
      <c r="G215" s="1">
        <v>160270.18</v>
      </c>
      <c r="H215">
        <v>0</v>
      </c>
      <c r="I215" s="1">
        <v>160270.18</v>
      </c>
      <c r="J215" s="3">
        <f>VLOOKUP(A215,'2016'!A:I,9,0)</f>
        <v>177000</v>
      </c>
      <c r="K215">
        <f>COUNTIF('2016'!A:A,גיליון2!A215)</f>
        <v>1</v>
      </c>
    </row>
    <row r="216" spans="1:11" x14ac:dyDescent="0.2">
      <c r="A216">
        <v>1611200420</v>
      </c>
      <c r="B216" t="str">
        <f t="shared" si="9"/>
        <v>420</v>
      </c>
      <c r="C216" t="str">
        <f t="shared" si="10"/>
        <v>611200</v>
      </c>
      <c r="D216" t="str">
        <f t="shared" si="11"/>
        <v>61</v>
      </c>
      <c r="E216" t="s">
        <v>290</v>
      </c>
      <c r="F216" s="2">
        <v>17000</v>
      </c>
      <c r="G216" s="1">
        <v>18231.55</v>
      </c>
      <c r="H216" s="1">
        <v>1506.24</v>
      </c>
      <c r="I216" s="1">
        <v>19737.79</v>
      </c>
      <c r="J216" s="3">
        <f>VLOOKUP(A216,'2016'!A:I,9,0)</f>
        <v>17000</v>
      </c>
      <c r="K216">
        <f>COUNTIF('2016'!A:A,גיליון2!A216)</f>
        <v>1</v>
      </c>
    </row>
    <row r="217" spans="1:11" x14ac:dyDescent="0.2">
      <c r="A217">
        <v>1611200431</v>
      </c>
      <c r="B217" t="str">
        <f t="shared" si="9"/>
        <v>431</v>
      </c>
      <c r="C217" t="str">
        <f t="shared" si="10"/>
        <v>611200</v>
      </c>
      <c r="D217" t="str">
        <f t="shared" si="11"/>
        <v>61</v>
      </c>
      <c r="E217" t="s">
        <v>291</v>
      </c>
      <c r="F217" s="2">
        <v>62000</v>
      </c>
      <c r="G217" s="1">
        <v>76857.919999999998</v>
      </c>
      <c r="H217">
        <v>0</v>
      </c>
      <c r="I217" s="1">
        <v>76857.919999999998</v>
      </c>
      <c r="J217" s="3">
        <f>VLOOKUP(A217,'2016'!A:I,9,0)</f>
        <v>62000</v>
      </c>
      <c r="K217">
        <f>COUNTIF('2016'!A:A,גיליון2!A217)</f>
        <v>1</v>
      </c>
    </row>
    <row r="218" spans="1:11" x14ac:dyDescent="0.2">
      <c r="A218">
        <v>1611200432</v>
      </c>
      <c r="B218" t="str">
        <f t="shared" si="9"/>
        <v>432</v>
      </c>
      <c r="C218" t="str">
        <f t="shared" si="10"/>
        <v>611200</v>
      </c>
      <c r="D218" t="str">
        <f t="shared" si="11"/>
        <v>61</v>
      </c>
      <c r="E218" t="s">
        <v>292</v>
      </c>
      <c r="F218" s="2">
        <v>32000</v>
      </c>
      <c r="G218" s="1">
        <v>37729.019999999997</v>
      </c>
      <c r="H218">
        <v>0</v>
      </c>
      <c r="I218" s="1">
        <v>37729.019999999997</v>
      </c>
      <c r="J218" s="3">
        <f>VLOOKUP(A218,'2016'!A:I,9,0)</f>
        <v>32000</v>
      </c>
      <c r="K218">
        <f>COUNTIF('2016'!A:A,גיליון2!A218)</f>
        <v>1</v>
      </c>
    </row>
    <row r="219" spans="1:11" x14ac:dyDescent="0.2">
      <c r="A219">
        <v>1611200433</v>
      </c>
      <c r="B219" t="str">
        <f t="shared" si="9"/>
        <v>433</v>
      </c>
      <c r="C219" t="str">
        <f t="shared" si="10"/>
        <v>611200</v>
      </c>
      <c r="D219" t="str">
        <f t="shared" si="11"/>
        <v>61</v>
      </c>
      <c r="E219" t="s">
        <v>293</v>
      </c>
      <c r="F219" s="2">
        <v>28000</v>
      </c>
      <c r="G219" s="1">
        <v>22526</v>
      </c>
      <c r="H219">
        <v>0</v>
      </c>
      <c r="I219" s="1">
        <v>22526</v>
      </c>
      <c r="J219" s="3">
        <f>VLOOKUP(A219,'2016'!A:I,9,0)</f>
        <v>28000</v>
      </c>
      <c r="K219">
        <f>COUNTIF('2016'!A:A,גיליון2!A219)</f>
        <v>1</v>
      </c>
    </row>
    <row r="220" spans="1:11" x14ac:dyDescent="0.2">
      <c r="A220">
        <v>1611200440</v>
      </c>
      <c r="B220" t="str">
        <f t="shared" si="9"/>
        <v>440</v>
      </c>
      <c r="C220" t="str">
        <f t="shared" si="10"/>
        <v>611200</v>
      </c>
      <c r="D220" t="str">
        <f t="shared" si="11"/>
        <v>61</v>
      </c>
      <c r="E220" t="s">
        <v>294</v>
      </c>
      <c r="F220" s="2">
        <v>508000</v>
      </c>
      <c r="G220" s="1">
        <v>507598.1</v>
      </c>
      <c r="H220">
        <v>0</v>
      </c>
      <c r="I220" s="1">
        <v>507598.1</v>
      </c>
      <c r="J220" s="3">
        <f>VLOOKUP(A220,'2016'!A:I,9,0)</f>
        <v>508000</v>
      </c>
      <c r="K220">
        <f>COUNTIF('2016'!A:A,גיליון2!A220)</f>
        <v>1</v>
      </c>
    </row>
    <row r="221" spans="1:11" x14ac:dyDescent="0.2">
      <c r="A221">
        <v>1611200511</v>
      </c>
      <c r="B221" t="str">
        <f t="shared" si="9"/>
        <v>511</v>
      </c>
      <c r="C221" t="str">
        <f t="shared" si="10"/>
        <v>611200</v>
      </c>
      <c r="D221" t="str">
        <f t="shared" si="11"/>
        <v>61</v>
      </c>
      <c r="E221" t="s">
        <v>295</v>
      </c>
      <c r="F221" s="2">
        <v>50000</v>
      </c>
      <c r="G221" s="1">
        <v>50919.4</v>
      </c>
      <c r="H221" s="1">
        <v>1050</v>
      </c>
      <c r="I221" s="1">
        <v>51969.4</v>
      </c>
      <c r="J221" s="3">
        <f>VLOOKUP(A221,'2016'!A:I,9,0)</f>
        <v>50000</v>
      </c>
      <c r="K221">
        <f>COUNTIF('2016'!A:A,גיליון2!A221)</f>
        <v>1</v>
      </c>
    </row>
    <row r="222" spans="1:11" x14ac:dyDescent="0.2">
      <c r="A222">
        <v>1611200514</v>
      </c>
      <c r="B222" t="str">
        <f t="shared" si="9"/>
        <v>514</v>
      </c>
      <c r="C222" t="str">
        <f t="shared" si="10"/>
        <v>611200</v>
      </c>
      <c r="D222" t="str">
        <f t="shared" si="11"/>
        <v>61</v>
      </c>
      <c r="E222" t="s">
        <v>296</v>
      </c>
      <c r="F222" s="2">
        <v>5000</v>
      </c>
      <c r="G222" s="1">
        <v>13265</v>
      </c>
      <c r="H222">
        <v>0</v>
      </c>
      <c r="I222" s="1">
        <v>13265</v>
      </c>
      <c r="J222" s="3">
        <f>VLOOKUP(A222,'2016'!A:I,9,0)</f>
        <v>5000</v>
      </c>
      <c r="K222">
        <f>COUNTIF('2016'!A:A,גיליון2!A222)</f>
        <v>1</v>
      </c>
    </row>
    <row r="223" spans="1:11" x14ac:dyDescent="0.2">
      <c r="A223">
        <v>1611200520</v>
      </c>
      <c r="B223" t="str">
        <f t="shared" si="9"/>
        <v>520</v>
      </c>
      <c r="C223" t="str">
        <f t="shared" si="10"/>
        <v>611200</v>
      </c>
      <c r="D223" t="str">
        <f t="shared" si="11"/>
        <v>61</v>
      </c>
      <c r="E223" t="s">
        <v>297</v>
      </c>
      <c r="F223" s="2">
        <v>235000</v>
      </c>
      <c r="G223" s="1">
        <v>235238</v>
      </c>
      <c r="H223">
        <v>0</v>
      </c>
      <c r="I223" s="1">
        <v>235238</v>
      </c>
      <c r="J223" s="3">
        <f>VLOOKUP(A223,'2016'!A:I,9,0)</f>
        <v>235000</v>
      </c>
      <c r="K223">
        <f>COUNTIF('2016'!A:A,גיליון2!A223)</f>
        <v>1</v>
      </c>
    </row>
    <row r="224" spans="1:11" x14ac:dyDescent="0.2">
      <c r="A224">
        <v>1611200521</v>
      </c>
      <c r="B224" t="str">
        <f t="shared" si="9"/>
        <v>521</v>
      </c>
      <c r="C224" t="str">
        <f t="shared" si="10"/>
        <v>611200</v>
      </c>
      <c r="D224" t="str">
        <f t="shared" si="11"/>
        <v>61</v>
      </c>
      <c r="E224" t="s">
        <v>298</v>
      </c>
      <c r="F224" s="2">
        <v>1000</v>
      </c>
      <c r="G224">
        <v>890</v>
      </c>
      <c r="H224">
        <v>0</v>
      </c>
      <c r="I224">
        <v>890</v>
      </c>
      <c r="J224" s="3">
        <f>VLOOKUP(A224,'2016'!A:I,9,0)</f>
        <v>1000</v>
      </c>
      <c r="K224">
        <f>COUNTIF('2016'!A:A,גיליון2!A224)</f>
        <v>1</v>
      </c>
    </row>
    <row r="225" spans="1:11" x14ac:dyDescent="0.2">
      <c r="A225">
        <v>1611200522</v>
      </c>
      <c r="B225" t="str">
        <f t="shared" si="9"/>
        <v>522</v>
      </c>
      <c r="C225" t="str">
        <f t="shared" si="10"/>
        <v>611200</v>
      </c>
      <c r="D225" t="str">
        <f t="shared" si="11"/>
        <v>61</v>
      </c>
      <c r="E225" t="s">
        <v>299</v>
      </c>
      <c r="F225" s="2">
        <v>12000</v>
      </c>
      <c r="G225" s="1">
        <v>8200</v>
      </c>
      <c r="H225">
        <v>0</v>
      </c>
      <c r="I225" s="1">
        <v>8200</v>
      </c>
      <c r="J225" s="3">
        <f>VLOOKUP(A225,'2016'!A:I,9,0)</f>
        <v>12000</v>
      </c>
      <c r="K225">
        <f>COUNTIF('2016'!A:A,גיליון2!A225)</f>
        <v>1</v>
      </c>
    </row>
    <row r="226" spans="1:11" x14ac:dyDescent="0.2">
      <c r="A226">
        <v>1611200523</v>
      </c>
      <c r="B226" t="str">
        <f t="shared" si="9"/>
        <v>523</v>
      </c>
      <c r="C226" t="str">
        <f t="shared" si="10"/>
        <v>611200</v>
      </c>
      <c r="D226" t="str">
        <f t="shared" si="11"/>
        <v>61</v>
      </c>
      <c r="E226" t="s">
        <v>300</v>
      </c>
      <c r="F226">
        <v>0</v>
      </c>
      <c r="G226">
        <v>0</v>
      </c>
      <c r="H226">
        <v>0</v>
      </c>
      <c r="I226">
        <v>0</v>
      </c>
      <c r="J226" s="3">
        <f>VLOOKUP(A226,'2016'!A:I,9,0)</f>
        <v>0</v>
      </c>
      <c r="K226">
        <f>COUNTIF('2016'!A:A,גיליון2!A226)</f>
        <v>1</v>
      </c>
    </row>
    <row r="227" spans="1:11" x14ac:dyDescent="0.2">
      <c r="A227">
        <v>1611200540</v>
      </c>
      <c r="B227" t="str">
        <f t="shared" si="9"/>
        <v>540</v>
      </c>
      <c r="C227" t="str">
        <f t="shared" si="10"/>
        <v>611200</v>
      </c>
      <c r="D227" t="str">
        <f t="shared" si="11"/>
        <v>61</v>
      </c>
      <c r="E227" t="s">
        <v>301</v>
      </c>
      <c r="F227" s="2">
        <v>200000</v>
      </c>
      <c r="G227" s="1">
        <v>260507.06</v>
      </c>
      <c r="H227">
        <v>0</v>
      </c>
      <c r="I227" s="1">
        <v>260507.06</v>
      </c>
      <c r="J227" s="3">
        <f>VLOOKUP(A227,'2016'!A:I,9,0)</f>
        <v>200000</v>
      </c>
      <c r="K227">
        <f>COUNTIF('2016'!A:A,גיליון2!A227)</f>
        <v>1</v>
      </c>
    </row>
    <row r="228" spans="1:11" x14ac:dyDescent="0.2">
      <c r="A228">
        <v>1611200550</v>
      </c>
      <c r="B228" t="str">
        <f t="shared" si="9"/>
        <v>550</v>
      </c>
      <c r="C228" t="str">
        <f t="shared" si="10"/>
        <v>611200</v>
      </c>
      <c r="D228" t="str">
        <f t="shared" si="11"/>
        <v>61</v>
      </c>
      <c r="E228" t="s">
        <v>302</v>
      </c>
      <c r="F228" s="2">
        <v>50000</v>
      </c>
      <c r="G228" s="1">
        <v>83102.14</v>
      </c>
      <c r="H228" s="1">
        <v>1872</v>
      </c>
      <c r="I228" s="1">
        <v>84974.14</v>
      </c>
      <c r="J228" s="3">
        <f>VLOOKUP(A228,'2016'!A:I,9,0)</f>
        <v>50000</v>
      </c>
      <c r="K228">
        <f>COUNTIF('2016'!A:A,גיליון2!A228)</f>
        <v>1</v>
      </c>
    </row>
    <row r="229" spans="1:11" x14ac:dyDescent="0.2">
      <c r="A229">
        <v>1611200560</v>
      </c>
      <c r="B229" t="str">
        <f t="shared" si="9"/>
        <v>560</v>
      </c>
      <c r="C229" t="str">
        <f t="shared" si="10"/>
        <v>611200</v>
      </c>
      <c r="D229" t="str">
        <f t="shared" si="11"/>
        <v>61</v>
      </c>
      <c r="E229" t="s">
        <v>303</v>
      </c>
      <c r="F229" s="2">
        <v>24000</v>
      </c>
      <c r="G229" s="1">
        <v>23930</v>
      </c>
      <c r="H229" s="1">
        <v>1226.02</v>
      </c>
      <c r="I229" s="1">
        <v>25156.02</v>
      </c>
      <c r="J229" s="3">
        <f>VLOOKUP(A229,'2016'!A:I,9,0)</f>
        <v>24000</v>
      </c>
      <c r="K229">
        <f>COUNTIF('2016'!A:A,גיליון2!A229)</f>
        <v>1</v>
      </c>
    </row>
    <row r="230" spans="1:11" x14ac:dyDescent="0.2">
      <c r="A230">
        <v>1611200740</v>
      </c>
      <c r="B230" t="str">
        <f t="shared" si="9"/>
        <v>740</v>
      </c>
      <c r="C230" t="str">
        <f t="shared" si="10"/>
        <v>611200</v>
      </c>
      <c r="D230" t="str">
        <f t="shared" si="11"/>
        <v>61</v>
      </c>
      <c r="E230" t="s">
        <v>304</v>
      </c>
      <c r="F230">
        <v>0</v>
      </c>
      <c r="G230">
        <v>0</v>
      </c>
      <c r="H230">
        <v>0</v>
      </c>
      <c r="I230">
        <v>0</v>
      </c>
      <c r="J230" s="3">
        <f>VLOOKUP(A230,'2016'!A:I,9,0)</f>
        <v>0</v>
      </c>
      <c r="K230">
        <f>COUNTIF('2016'!A:A,גיליון2!A230)</f>
        <v>1</v>
      </c>
    </row>
    <row r="231" spans="1:11" x14ac:dyDescent="0.2">
      <c r="A231">
        <v>1611200780</v>
      </c>
      <c r="B231" t="str">
        <f t="shared" si="9"/>
        <v>780</v>
      </c>
      <c r="C231" t="str">
        <f t="shared" si="10"/>
        <v>611200</v>
      </c>
      <c r="D231" t="str">
        <f t="shared" si="11"/>
        <v>61</v>
      </c>
      <c r="E231" t="s">
        <v>305</v>
      </c>
      <c r="F231" s="2">
        <v>95000</v>
      </c>
      <c r="G231" s="1">
        <v>46412.99</v>
      </c>
      <c r="H231" s="1">
        <v>5557</v>
      </c>
      <c r="I231" s="1">
        <v>51969.99</v>
      </c>
      <c r="J231" s="3">
        <f>VLOOKUP(A231,'2016'!A:I,9,0)</f>
        <v>95000</v>
      </c>
      <c r="K231">
        <f>COUNTIF('2016'!A:A,גיליון2!A231)</f>
        <v>1</v>
      </c>
    </row>
    <row r="232" spans="1:11" x14ac:dyDescent="0.2">
      <c r="A232">
        <v>1611200820</v>
      </c>
      <c r="B232" t="str">
        <f t="shared" si="9"/>
        <v>820</v>
      </c>
      <c r="C232" t="str">
        <f t="shared" si="10"/>
        <v>611200</v>
      </c>
      <c r="D232" t="str">
        <f t="shared" si="11"/>
        <v>61</v>
      </c>
      <c r="E232" t="s">
        <v>306</v>
      </c>
      <c r="F232" s="2">
        <v>86000</v>
      </c>
      <c r="G232" s="1">
        <v>52030</v>
      </c>
      <c r="H232">
        <v>0</v>
      </c>
      <c r="I232" s="1">
        <v>52030</v>
      </c>
      <c r="J232" s="3">
        <f>VLOOKUP(A232,'2016'!A:I,9,0)</f>
        <v>20000</v>
      </c>
      <c r="K232">
        <f>COUNTIF('2016'!A:A,גיליון2!A232)</f>
        <v>1</v>
      </c>
    </row>
    <row r="233" spans="1:11" x14ac:dyDescent="0.2">
      <c r="A233">
        <v>1611201110</v>
      </c>
      <c r="B233" t="str">
        <f t="shared" si="9"/>
        <v>110</v>
      </c>
      <c r="C233" t="str">
        <f t="shared" si="10"/>
        <v>611201</v>
      </c>
      <c r="D233" t="str">
        <f t="shared" si="11"/>
        <v>61</v>
      </c>
      <c r="E233" t="s">
        <v>307</v>
      </c>
      <c r="F233" s="2">
        <v>19600</v>
      </c>
      <c r="G233" s="1">
        <v>20888.689999999999</v>
      </c>
      <c r="H233">
        <v>0</v>
      </c>
      <c r="I233" s="1">
        <v>20888.689999999999</v>
      </c>
      <c r="J233" s="3">
        <f>VLOOKUP(A233,'2016'!A:I,9,0)</f>
        <v>271000</v>
      </c>
      <c r="K233">
        <f>COUNTIF('2016'!A:A,גיליון2!A233)</f>
        <v>1</v>
      </c>
    </row>
    <row r="234" spans="1:11" x14ac:dyDescent="0.2">
      <c r="A234">
        <v>1611201520</v>
      </c>
      <c r="B234" t="str">
        <f t="shared" si="9"/>
        <v>520</v>
      </c>
      <c r="C234" t="str">
        <f t="shared" si="10"/>
        <v>611201</v>
      </c>
      <c r="D234" t="str">
        <f t="shared" si="11"/>
        <v>61</v>
      </c>
      <c r="E234" t="s">
        <v>308</v>
      </c>
      <c r="F234" s="2">
        <v>63000</v>
      </c>
      <c r="G234" s="1">
        <v>42228</v>
      </c>
      <c r="H234">
        <v>0</v>
      </c>
      <c r="I234" s="1">
        <v>42228</v>
      </c>
      <c r="J234" s="3">
        <f>VLOOKUP(A234,'2016'!A:I,9,0)</f>
        <v>63000</v>
      </c>
      <c r="K234">
        <f>COUNTIF('2016'!A:A,גיליון2!A234)</f>
        <v>1</v>
      </c>
    </row>
    <row r="235" spans="1:11" x14ac:dyDescent="0.2">
      <c r="A235">
        <v>1611201780</v>
      </c>
      <c r="B235" t="str">
        <f t="shared" si="9"/>
        <v>780</v>
      </c>
      <c r="C235" t="str">
        <f t="shared" si="10"/>
        <v>611201</v>
      </c>
      <c r="D235" t="str">
        <f t="shared" si="11"/>
        <v>61</v>
      </c>
      <c r="E235" t="s">
        <v>309</v>
      </c>
      <c r="F235">
        <v>0</v>
      </c>
      <c r="G235" s="1">
        <v>12700</v>
      </c>
      <c r="H235">
        <v>0</v>
      </c>
      <c r="I235" s="1">
        <v>12700</v>
      </c>
      <c r="J235" s="3">
        <f>VLOOKUP(A235,'2016'!A:I,9,0)</f>
        <v>0</v>
      </c>
      <c r="K235">
        <f>COUNTIF('2016'!A:A,גיליון2!A235)</f>
        <v>1</v>
      </c>
    </row>
    <row r="236" spans="1:11" x14ac:dyDescent="0.2">
      <c r="A236">
        <v>1612000110</v>
      </c>
      <c r="B236" t="str">
        <f t="shared" si="9"/>
        <v>110</v>
      </c>
      <c r="C236" t="str">
        <f t="shared" si="10"/>
        <v>612000</v>
      </c>
      <c r="D236" t="str">
        <f t="shared" si="11"/>
        <v>61</v>
      </c>
      <c r="E236" t="s">
        <v>310</v>
      </c>
      <c r="F236" s="2">
        <v>509000</v>
      </c>
      <c r="G236" s="1">
        <v>522805.9</v>
      </c>
      <c r="H236">
        <v>0</v>
      </c>
      <c r="I236" s="1">
        <v>522805.9</v>
      </c>
      <c r="J236" s="3">
        <f>VLOOKUP(A236,'2016'!A:I,9,0)</f>
        <v>550000</v>
      </c>
      <c r="K236">
        <f>COUNTIF('2016'!A:A,גיליון2!A236)</f>
        <v>1</v>
      </c>
    </row>
    <row r="237" spans="1:11" x14ac:dyDescent="0.2">
      <c r="A237">
        <v>1612000521</v>
      </c>
      <c r="B237" t="str">
        <f t="shared" si="9"/>
        <v>521</v>
      </c>
      <c r="C237" t="str">
        <f t="shared" si="10"/>
        <v>612000</v>
      </c>
      <c r="D237" t="str">
        <f t="shared" si="11"/>
        <v>61</v>
      </c>
      <c r="E237" t="s">
        <v>312</v>
      </c>
      <c r="F237" s="2">
        <v>5000</v>
      </c>
      <c r="G237" s="1">
        <v>3600</v>
      </c>
      <c r="H237">
        <v>0</v>
      </c>
      <c r="I237" s="1">
        <v>3600</v>
      </c>
      <c r="J237" s="3">
        <f>VLOOKUP(A237,'2016'!A:I,9,0)</f>
        <v>5000</v>
      </c>
      <c r="K237">
        <f>COUNTIF('2016'!A:A,גיליון2!A237)</f>
        <v>1</v>
      </c>
    </row>
    <row r="238" spans="1:11" x14ac:dyDescent="0.2">
      <c r="A238">
        <v>1612000750</v>
      </c>
      <c r="B238" t="str">
        <f t="shared" si="9"/>
        <v>750</v>
      </c>
      <c r="C238" t="str">
        <f t="shared" si="10"/>
        <v>612000</v>
      </c>
      <c r="D238" t="str">
        <f t="shared" si="11"/>
        <v>61</v>
      </c>
      <c r="E238" t="s">
        <v>313</v>
      </c>
      <c r="F238" s="2">
        <v>9000</v>
      </c>
      <c r="G238" s="1">
        <v>8290</v>
      </c>
      <c r="H238">
        <v>0</v>
      </c>
      <c r="I238" s="1">
        <v>8290</v>
      </c>
      <c r="J238" s="3">
        <f>VLOOKUP(A238,'2016'!A:I,9,0)</f>
        <v>9000</v>
      </c>
      <c r="K238">
        <f>COUNTIF('2016'!A:A,גיליון2!A238)</f>
        <v>1</v>
      </c>
    </row>
    <row r="239" spans="1:11" x14ac:dyDescent="0.2">
      <c r="A239">
        <v>1613000110</v>
      </c>
      <c r="B239" t="str">
        <f t="shared" si="9"/>
        <v>110</v>
      </c>
      <c r="C239" t="str">
        <f t="shared" si="10"/>
        <v>613000</v>
      </c>
      <c r="D239" t="str">
        <f t="shared" si="11"/>
        <v>61</v>
      </c>
      <c r="E239" t="s">
        <v>314</v>
      </c>
      <c r="F239" s="2">
        <v>1484000</v>
      </c>
      <c r="G239" s="1">
        <v>1438103.2</v>
      </c>
      <c r="H239">
        <v>0</v>
      </c>
      <c r="I239" s="1">
        <v>1438103.2</v>
      </c>
      <c r="J239" s="3">
        <f>VLOOKUP(A239,'2016'!A:I,9,0)</f>
        <v>1459000</v>
      </c>
      <c r="K239">
        <f>COUNTIF('2016'!A:A,גיליון2!A239)</f>
        <v>1</v>
      </c>
    </row>
    <row r="240" spans="1:11" x14ac:dyDescent="0.2">
      <c r="A240">
        <v>1613000450</v>
      </c>
      <c r="B240" t="str">
        <f t="shared" si="9"/>
        <v>450</v>
      </c>
      <c r="C240" t="str">
        <f t="shared" si="10"/>
        <v>613000</v>
      </c>
      <c r="D240" t="str">
        <f t="shared" si="11"/>
        <v>61</v>
      </c>
      <c r="E240" t="s">
        <v>316</v>
      </c>
      <c r="F240">
        <v>0</v>
      </c>
      <c r="G240">
        <v>0</v>
      </c>
      <c r="H240">
        <v>0</v>
      </c>
      <c r="I240">
        <v>0</v>
      </c>
      <c r="J240" s="3">
        <f>VLOOKUP(A240,'2016'!A:I,9,0)</f>
        <v>0</v>
      </c>
      <c r="K240">
        <f>COUNTIF('2016'!A:A,גיליון2!A240)</f>
        <v>1</v>
      </c>
    </row>
    <row r="241" spans="1:11" x14ac:dyDescent="0.2">
      <c r="A241">
        <v>1613000470</v>
      </c>
      <c r="B241" t="str">
        <f t="shared" si="9"/>
        <v>470</v>
      </c>
      <c r="C241" t="str">
        <f t="shared" si="10"/>
        <v>613000</v>
      </c>
      <c r="D241" t="str">
        <f t="shared" si="11"/>
        <v>61</v>
      </c>
      <c r="E241" t="s">
        <v>317</v>
      </c>
      <c r="F241">
        <v>0</v>
      </c>
      <c r="G241">
        <v>0</v>
      </c>
      <c r="H241">
        <v>0</v>
      </c>
      <c r="I241">
        <v>0</v>
      </c>
      <c r="J241" s="3">
        <f>VLOOKUP(A241,'2016'!A:I,9,0)</f>
        <v>0</v>
      </c>
      <c r="K241">
        <f>COUNTIF('2016'!A:A,גיליון2!A241)</f>
        <v>1</v>
      </c>
    </row>
    <row r="242" spans="1:11" x14ac:dyDescent="0.2">
      <c r="A242">
        <v>1613000521</v>
      </c>
      <c r="B242" t="str">
        <f t="shared" si="9"/>
        <v>521</v>
      </c>
      <c r="C242" t="str">
        <f t="shared" si="10"/>
        <v>613000</v>
      </c>
      <c r="D242" t="str">
        <f t="shared" si="11"/>
        <v>61</v>
      </c>
      <c r="E242" t="s">
        <v>312</v>
      </c>
      <c r="F242" s="2">
        <v>2000</v>
      </c>
      <c r="G242" s="1">
        <v>4150</v>
      </c>
      <c r="H242">
        <v>0</v>
      </c>
      <c r="I242" s="1">
        <v>4150</v>
      </c>
      <c r="J242" s="3">
        <f>VLOOKUP(A242,'2016'!A:I,9,0)</f>
        <v>2000</v>
      </c>
      <c r="K242">
        <f>COUNTIF('2016'!A:A,גיליון2!A242)</f>
        <v>1</v>
      </c>
    </row>
    <row r="243" spans="1:11" x14ac:dyDescent="0.2">
      <c r="A243">
        <v>1613000522</v>
      </c>
      <c r="B243" t="str">
        <f t="shared" si="9"/>
        <v>522</v>
      </c>
      <c r="C243" t="str">
        <f t="shared" si="10"/>
        <v>613000</v>
      </c>
      <c r="D243" t="str">
        <f t="shared" si="11"/>
        <v>61</v>
      </c>
      <c r="E243" t="s">
        <v>318</v>
      </c>
      <c r="F243">
        <v>0</v>
      </c>
      <c r="G243">
        <v>0</v>
      </c>
      <c r="H243">
        <v>0</v>
      </c>
      <c r="I243">
        <v>0</v>
      </c>
      <c r="J243" s="3">
        <f>VLOOKUP(A243,'2016'!A:I,9,0)</f>
        <v>0</v>
      </c>
      <c r="K243">
        <f>COUNTIF('2016'!A:A,גיליון2!A243)</f>
        <v>1</v>
      </c>
    </row>
    <row r="244" spans="1:11" x14ac:dyDescent="0.2">
      <c r="A244">
        <v>1613000540</v>
      </c>
      <c r="B244" t="str">
        <f t="shared" si="9"/>
        <v>540</v>
      </c>
      <c r="C244" t="str">
        <f t="shared" si="10"/>
        <v>613000</v>
      </c>
      <c r="D244" t="str">
        <f t="shared" si="11"/>
        <v>61</v>
      </c>
      <c r="E244" t="s">
        <v>301</v>
      </c>
      <c r="F244" s="2">
        <v>34000</v>
      </c>
      <c r="G244" s="1">
        <v>36617.68</v>
      </c>
      <c r="H244">
        <v>0</v>
      </c>
      <c r="I244" s="1">
        <v>36617.68</v>
      </c>
      <c r="J244" s="3">
        <f>VLOOKUP(A244,'2016'!A:I,9,0)</f>
        <v>34000</v>
      </c>
      <c r="K244">
        <f>COUNTIF('2016'!A:A,גיליון2!A244)</f>
        <v>1</v>
      </c>
    </row>
    <row r="245" spans="1:11" x14ac:dyDescent="0.2">
      <c r="A245">
        <v>1613000560</v>
      </c>
      <c r="B245" t="str">
        <f t="shared" si="9"/>
        <v>560</v>
      </c>
      <c r="C245" t="str">
        <f t="shared" si="10"/>
        <v>613000</v>
      </c>
      <c r="D245" t="str">
        <f t="shared" si="11"/>
        <v>61</v>
      </c>
      <c r="E245" t="s">
        <v>319</v>
      </c>
      <c r="F245" s="2">
        <v>7000</v>
      </c>
      <c r="G245" s="1">
        <v>6122.1</v>
      </c>
      <c r="H245">
        <v>0</v>
      </c>
      <c r="I245" s="1">
        <v>6122.1</v>
      </c>
      <c r="J245" s="3">
        <f>VLOOKUP(A245,'2016'!A:I,9,0)</f>
        <v>7000</v>
      </c>
      <c r="K245">
        <f>COUNTIF('2016'!A:A,גיליון2!A245)</f>
        <v>1</v>
      </c>
    </row>
    <row r="246" spans="1:11" x14ac:dyDescent="0.2">
      <c r="A246">
        <v>1613000780</v>
      </c>
      <c r="B246" t="str">
        <f t="shared" si="9"/>
        <v>780</v>
      </c>
      <c r="C246" t="str">
        <f t="shared" si="10"/>
        <v>613000</v>
      </c>
      <c r="D246" t="str">
        <f t="shared" si="11"/>
        <v>61</v>
      </c>
      <c r="E246" t="s">
        <v>305</v>
      </c>
      <c r="F246" s="2">
        <v>10000</v>
      </c>
      <c r="G246" s="1">
        <v>6897</v>
      </c>
      <c r="H246">
        <v>0</v>
      </c>
      <c r="I246" s="1">
        <v>6897</v>
      </c>
      <c r="J246" s="3">
        <f>VLOOKUP(A246,'2016'!A:I,9,0)</f>
        <v>10000</v>
      </c>
      <c r="K246">
        <f>COUNTIF('2016'!A:A,גיליון2!A246)</f>
        <v>1</v>
      </c>
    </row>
    <row r="247" spans="1:11" x14ac:dyDescent="0.2">
      <c r="A247">
        <v>1614000110</v>
      </c>
      <c r="B247" t="str">
        <f t="shared" si="9"/>
        <v>110</v>
      </c>
      <c r="C247" t="str">
        <f t="shared" si="10"/>
        <v>614000</v>
      </c>
      <c r="D247" t="str">
        <f t="shared" si="11"/>
        <v>61</v>
      </c>
      <c r="E247" t="s">
        <v>320</v>
      </c>
      <c r="F247" s="2">
        <v>111000</v>
      </c>
      <c r="G247" s="1">
        <v>109715.34</v>
      </c>
      <c r="H247">
        <v>0</v>
      </c>
      <c r="I247" s="1">
        <v>109715.34</v>
      </c>
      <c r="J247" s="3">
        <f>VLOOKUP(A247,'2016'!A:I,9,0)</f>
        <v>95000</v>
      </c>
      <c r="K247">
        <f>COUNTIF('2016'!A:A,גיליון2!A247)</f>
        <v>1</v>
      </c>
    </row>
    <row r="248" spans="1:11" x14ac:dyDescent="0.2">
      <c r="A248">
        <v>1614000521</v>
      </c>
      <c r="B248" t="str">
        <f t="shared" si="9"/>
        <v>521</v>
      </c>
      <c r="C248" t="str">
        <f t="shared" si="10"/>
        <v>614000</v>
      </c>
      <c r="D248" t="str">
        <f t="shared" si="11"/>
        <v>61</v>
      </c>
      <c r="E248" t="s">
        <v>322</v>
      </c>
      <c r="F248">
        <v>0</v>
      </c>
      <c r="G248" s="1">
        <v>2060</v>
      </c>
      <c r="H248">
        <v>0</v>
      </c>
      <c r="I248" s="1">
        <v>2060</v>
      </c>
      <c r="J248" s="3">
        <f>VLOOKUP(A248,'2016'!A:I,9,0)</f>
        <v>0</v>
      </c>
      <c r="K248">
        <f>COUNTIF('2016'!A:A,גיליון2!A248)</f>
        <v>1</v>
      </c>
    </row>
    <row r="249" spans="1:11" x14ac:dyDescent="0.2">
      <c r="A249">
        <v>1614000550</v>
      </c>
      <c r="B249" t="str">
        <f t="shared" si="9"/>
        <v>550</v>
      </c>
      <c r="C249" t="str">
        <f t="shared" si="10"/>
        <v>614000</v>
      </c>
      <c r="D249" t="str">
        <f t="shared" si="11"/>
        <v>61</v>
      </c>
      <c r="E249" t="s">
        <v>323</v>
      </c>
      <c r="F249">
        <v>0</v>
      </c>
      <c r="G249">
        <v>0</v>
      </c>
      <c r="H249">
        <v>0</v>
      </c>
      <c r="I249">
        <v>0</v>
      </c>
      <c r="J249" s="3">
        <f>VLOOKUP(A249,'2016'!A:I,9,0)</f>
        <v>0</v>
      </c>
      <c r="K249">
        <f>COUNTIF('2016'!A:A,גיליון2!A249)</f>
        <v>1</v>
      </c>
    </row>
    <row r="250" spans="1:11" x14ac:dyDescent="0.2">
      <c r="A250">
        <v>1615000110</v>
      </c>
      <c r="B250" t="str">
        <f t="shared" si="9"/>
        <v>110</v>
      </c>
      <c r="C250" t="str">
        <f t="shared" si="10"/>
        <v>615000</v>
      </c>
      <c r="D250" t="str">
        <f t="shared" si="11"/>
        <v>61</v>
      </c>
      <c r="E250" t="s">
        <v>324</v>
      </c>
      <c r="F250" s="2">
        <v>395000</v>
      </c>
      <c r="G250" s="1">
        <v>389636.94</v>
      </c>
      <c r="H250">
        <v>0</v>
      </c>
      <c r="I250" s="1">
        <v>389636.94</v>
      </c>
      <c r="J250" s="3">
        <f>VLOOKUP(A250,'2016'!A:I,9,0)</f>
        <v>386000</v>
      </c>
      <c r="K250">
        <f>COUNTIF('2016'!A:A,גיליון2!A250)</f>
        <v>1</v>
      </c>
    </row>
    <row r="251" spans="1:11" x14ac:dyDescent="0.2">
      <c r="A251">
        <v>1615000470</v>
      </c>
      <c r="B251" t="str">
        <f t="shared" si="9"/>
        <v>470</v>
      </c>
      <c r="C251" t="str">
        <f t="shared" si="10"/>
        <v>615000</v>
      </c>
      <c r="D251" t="str">
        <f t="shared" si="11"/>
        <v>61</v>
      </c>
      <c r="E251" t="s">
        <v>326</v>
      </c>
      <c r="F251">
        <v>0</v>
      </c>
      <c r="G251">
        <v>0</v>
      </c>
      <c r="H251">
        <v>0</v>
      </c>
      <c r="I251">
        <v>0</v>
      </c>
      <c r="J251" s="3">
        <f>VLOOKUP(A251,'2016'!A:I,9,0)</f>
        <v>0</v>
      </c>
      <c r="K251">
        <f>COUNTIF('2016'!A:A,גיליון2!A251)</f>
        <v>1</v>
      </c>
    </row>
    <row r="252" spans="1:11" x14ac:dyDescent="0.2">
      <c r="A252">
        <v>1615000514</v>
      </c>
      <c r="B252" t="str">
        <f t="shared" si="9"/>
        <v>514</v>
      </c>
      <c r="C252" t="str">
        <f t="shared" si="10"/>
        <v>615000</v>
      </c>
      <c r="D252" t="str">
        <f t="shared" si="11"/>
        <v>61</v>
      </c>
      <c r="E252" t="s">
        <v>327</v>
      </c>
      <c r="F252" s="2">
        <v>300000</v>
      </c>
      <c r="G252" s="1">
        <v>467900</v>
      </c>
      <c r="H252">
        <v>0</v>
      </c>
      <c r="I252" s="1">
        <v>467900</v>
      </c>
      <c r="J252" s="3">
        <f>VLOOKUP(A252,'2016'!A:I,9,0)</f>
        <v>250000</v>
      </c>
      <c r="K252">
        <f>COUNTIF('2016'!A:A,גיליון2!A252)</f>
        <v>1</v>
      </c>
    </row>
    <row r="253" spans="1:11" x14ac:dyDescent="0.2">
      <c r="A253">
        <v>1615000521</v>
      </c>
      <c r="B253" t="str">
        <f t="shared" si="9"/>
        <v>521</v>
      </c>
      <c r="C253" t="str">
        <f t="shared" si="10"/>
        <v>615000</v>
      </c>
      <c r="D253" t="str">
        <f t="shared" si="11"/>
        <v>61</v>
      </c>
      <c r="E253" t="s">
        <v>328</v>
      </c>
      <c r="F253">
        <v>0</v>
      </c>
      <c r="G253">
        <v>0</v>
      </c>
      <c r="H253">
        <v>0</v>
      </c>
      <c r="I253">
        <v>0</v>
      </c>
      <c r="J253" s="3">
        <f>VLOOKUP(A253,'2016'!A:I,9,0)</f>
        <v>0</v>
      </c>
      <c r="K253">
        <f>COUNTIF('2016'!A:A,גיליון2!A253)</f>
        <v>1</v>
      </c>
    </row>
    <row r="254" spans="1:11" x14ac:dyDescent="0.2">
      <c r="A254">
        <v>1615000540</v>
      </c>
      <c r="B254" t="str">
        <f t="shared" si="9"/>
        <v>540</v>
      </c>
      <c r="C254" t="str">
        <f t="shared" si="10"/>
        <v>615000</v>
      </c>
      <c r="D254" t="str">
        <f t="shared" si="11"/>
        <v>61</v>
      </c>
      <c r="E254" t="s">
        <v>329</v>
      </c>
      <c r="F254" s="2">
        <v>33000</v>
      </c>
      <c r="G254" s="1">
        <v>37874.730000000003</v>
      </c>
      <c r="H254">
        <v>0</v>
      </c>
      <c r="I254" s="1">
        <v>37874.730000000003</v>
      </c>
      <c r="J254" s="3">
        <f>VLOOKUP(A254,'2016'!A:I,9,0)</f>
        <v>33000</v>
      </c>
      <c r="K254">
        <f>COUNTIF('2016'!A:A,גיליון2!A254)</f>
        <v>1</v>
      </c>
    </row>
    <row r="255" spans="1:11" x14ac:dyDescent="0.2">
      <c r="A255">
        <v>1617000110</v>
      </c>
      <c r="B255" t="str">
        <f t="shared" si="9"/>
        <v>110</v>
      </c>
      <c r="C255" t="str">
        <f t="shared" si="10"/>
        <v>617000</v>
      </c>
      <c r="D255" t="str">
        <f t="shared" si="11"/>
        <v>61</v>
      </c>
      <c r="E255" t="s">
        <v>330</v>
      </c>
      <c r="F255" s="2">
        <v>573000</v>
      </c>
      <c r="G255" s="1">
        <v>583727.72</v>
      </c>
      <c r="H255">
        <v>0</v>
      </c>
      <c r="I255" s="1">
        <v>583727.72</v>
      </c>
      <c r="J255" s="3">
        <f>VLOOKUP(A255,'2016'!A:I,9,0)</f>
        <v>662000</v>
      </c>
      <c r="K255">
        <f>COUNTIF('2016'!A:A,גיליון2!A255)</f>
        <v>1</v>
      </c>
    </row>
    <row r="256" spans="1:11" x14ac:dyDescent="0.2">
      <c r="A256">
        <v>1617000521</v>
      </c>
      <c r="B256" t="str">
        <f t="shared" si="9"/>
        <v>521</v>
      </c>
      <c r="C256" t="str">
        <f t="shared" si="10"/>
        <v>617000</v>
      </c>
      <c r="D256" t="str">
        <f t="shared" si="11"/>
        <v>61</v>
      </c>
      <c r="E256" t="s">
        <v>331</v>
      </c>
      <c r="F256" s="2">
        <v>2000</v>
      </c>
      <c r="G256" s="1">
        <v>1130</v>
      </c>
      <c r="H256">
        <v>0</v>
      </c>
      <c r="I256" s="1">
        <v>1130</v>
      </c>
      <c r="J256" s="3">
        <f>VLOOKUP(A256,'2016'!A:I,9,0)</f>
        <v>2000</v>
      </c>
      <c r="K256">
        <f>COUNTIF('2016'!A:A,גיליון2!A256)</f>
        <v>1</v>
      </c>
    </row>
    <row r="257" spans="1:11" x14ac:dyDescent="0.2">
      <c r="A257">
        <v>1617000581</v>
      </c>
      <c r="B257" t="str">
        <f t="shared" si="9"/>
        <v>581</v>
      </c>
      <c r="C257" t="str">
        <f t="shared" si="10"/>
        <v>617000</v>
      </c>
      <c r="D257" t="str">
        <f t="shared" si="11"/>
        <v>61</v>
      </c>
      <c r="E257" t="s">
        <v>332</v>
      </c>
      <c r="F257" s="2">
        <v>650000</v>
      </c>
      <c r="G257" s="1">
        <v>708558.13</v>
      </c>
      <c r="H257">
        <v>0</v>
      </c>
      <c r="I257" s="1">
        <v>708558.13</v>
      </c>
      <c r="J257" s="3">
        <f>VLOOKUP(A257,'2016'!A:I,9,0)</f>
        <v>485000</v>
      </c>
      <c r="K257">
        <f>COUNTIF('2016'!A:A,גיליון2!A257)</f>
        <v>1</v>
      </c>
    </row>
    <row r="258" spans="1:11" x14ac:dyDescent="0.2">
      <c r="A258">
        <v>1617000780</v>
      </c>
      <c r="B258" t="str">
        <f t="shared" si="9"/>
        <v>780</v>
      </c>
      <c r="C258" t="str">
        <f t="shared" si="10"/>
        <v>617000</v>
      </c>
      <c r="D258" t="str">
        <f t="shared" si="11"/>
        <v>61</v>
      </c>
      <c r="E258" t="s">
        <v>334</v>
      </c>
      <c r="F258" s="2">
        <v>5000</v>
      </c>
      <c r="G258" s="1">
        <v>6404.4</v>
      </c>
      <c r="H258">
        <v>0</v>
      </c>
      <c r="I258" s="1">
        <v>6404.4</v>
      </c>
      <c r="J258" s="3">
        <f>VLOOKUP(A258,'2016'!A:I,9,0)</f>
        <v>5000</v>
      </c>
      <c r="K258">
        <f>COUNTIF('2016'!A:A,גיליון2!A258)</f>
        <v>1</v>
      </c>
    </row>
    <row r="259" spans="1:11" x14ac:dyDescent="0.2">
      <c r="A259">
        <v>1619000540</v>
      </c>
      <c r="B259" t="str">
        <f t="shared" ref="B259:B322" si="12">RIGHT(A259,3)</f>
        <v>540</v>
      </c>
      <c r="C259" t="str">
        <f t="shared" ref="C259:C322" si="13">MID(A259,2,6)</f>
        <v>619000</v>
      </c>
      <c r="D259" t="str">
        <f t="shared" ref="D259:D322" si="14">LEFT(C259,2)</f>
        <v>61</v>
      </c>
      <c r="E259" t="s">
        <v>335</v>
      </c>
      <c r="F259">
        <v>0</v>
      </c>
      <c r="G259">
        <v>0</v>
      </c>
      <c r="H259">
        <v>0</v>
      </c>
      <c r="I259">
        <v>0</v>
      </c>
      <c r="J259" s="3">
        <f>VLOOKUP(A259,'2016'!A:I,9,0)</f>
        <v>0</v>
      </c>
      <c r="K259">
        <f>COUNTIF('2016'!A:A,גיליון2!A259)</f>
        <v>1</v>
      </c>
    </row>
    <row r="260" spans="1:11" x14ac:dyDescent="0.2">
      <c r="A260">
        <v>1619000580</v>
      </c>
      <c r="B260" t="str">
        <f t="shared" si="12"/>
        <v>580</v>
      </c>
      <c r="C260" t="str">
        <f t="shared" si="13"/>
        <v>619000</v>
      </c>
      <c r="D260" t="str">
        <f t="shared" si="14"/>
        <v>61</v>
      </c>
      <c r="E260" t="s">
        <v>337</v>
      </c>
      <c r="F260">
        <v>0</v>
      </c>
      <c r="G260">
        <v>0</v>
      </c>
      <c r="H260">
        <v>0</v>
      </c>
      <c r="I260">
        <v>0</v>
      </c>
      <c r="J260" s="3">
        <f>VLOOKUP(A260,'2016'!A:I,9,0)</f>
        <v>0</v>
      </c>
      <c r="K260">
        <f>COUNTIF('2016'!A:A,גיליון2!A260)</f>
        <v>1</v>
      </c>
    </row>
    <row r="261" spans="1:11" x14ac:dyDescent="0.2">
      <c r="A261">
        <v>1619000750</v>
      </c>
      <c r="B261" t="str">
        <f t="shared" si="12"/>
        <v>750</v>
      </c>
      <c r="C261" t="str">
        <f t="shared" si="13"/>
        <v>619000</v>
      </c>
      <c r="D261" t="str">
        <f t="shared" si="14"/>
        <v>61</v>
      </c>
      <c r="E261" t="s">
        <v>338</v>
      </c>
      <c r="F261" s="2">
        <v>320000</v>
      </c>
      <c r="G261" s="1">
        <v>313101</v>
      </c>
      <c r="H261">
        <v>0</v>
      </c>
      <c r="I261" s="1">
        <v>313101</v>
      </c>
      <c r="J261" s="3">
        <f>VLOOKUP(A261,'2016'!A:I,9,0)</f>
        <v>340000</v>
      </c>
      <c r="K261">
        <f>COUNTIF('2016'!A:A,גיליון2!A261)</f>
        <v>1</v>
      </c>
    </row>
    <row r="262" spans="1:11" x14ac:dyDescent="0.2">
      <c r="A262">
        <v>1621100110</v>
      </c>
      <c r="B262" t="str">
        <f t="shared" si="12"/>
        <v>110</v>
      </c>
      <c r="C262" t="str">
        <f t="shared" si="13"/>
        <v>621100</v>
      </c>
      <c r="D262" t="str">
        <f t="shared" si="14"/>
        <v>62</v>
      </c>
      <c r="E262" t="s">
        <v>339</v>
      </c>
      <c r="F262" s="2">
        <v>646000</v>
      </c>
      <c r="G262" s="1">
        <v>636037.26</v>
      </c>
      <c r="H262">
        <v>0</v>
      </c>
      <c r="I262" s="1">
        <v>636037.26</v>
      </c>
      <c r="J262" s="3">
        <f>VLOOKUP(A262,'2016'!A:I,9,0)</f>
        <v>660000</v>
      </c>
      <c r="K262">
        <f>COUNTIF('2016'!A:A,גיליון2!A262)</f>
        <v>1</v>
      </c>
    </row>
    <row r="263" spans="1:11" x14ac:dyDescent="0.2">
      <c r="A263">
        <v>1621100470</v>
      </c>
      <c r="B263" t="str">
        <f t="shared" si="12"/>
        <v>470</v>
      </c>
      <c r="C263" t="str">
        <f t="shared" si="13"/>
        <v>621100</v>
      </c>
      <c r="D263" t="str">
        <f t="shared" si="14"/>
        <v>62</v>
      </c>
      <c r="E263" t="s">
        <v>341</v>
      </c>
      <c r="F263">
        <v>0</v>
      </c>
      <c r="G263">
        <v>0</v>
      </c>
      <c r="H263">
        <v>0</v>
      </c>
      <c r="I263">
        <v>0</v>
      </c>
      <c r="J263" s="3">
        <f>VLOOKUP(A263,'2016'!A:I,9,0)</f>
        <v>0</v>
      </c>
      <c r="K263">
        <f>COUNTIF('2016'!A:A,גיליון2!A263)</f>
        <v>1</v>
      </c>
    </row>
    <row r="264" spans="1:11" x14ac:dyDescent="0.2">
      <c r="A264">
        <v>1621100521</v>
      </c>
      <c r="B264" t="str">
        <f t="shared" si="12"/>
        <v>521</v>
      </c>
      <c r="C264" t="str">
        <f t="shared" si="13"/>
        <v>621100</v>
      </c>
      <c r="D264" t="str">
        <f t="shared" si="14"/>
        <v>62</v>
      </c>
      <c r="E264" t="s">
        <v>342</v>
      </c>
      <c r="F264" s="2">
        <v>9000</v>
      </c>
      <c r="G264" s="1">
        <v>6650</v>
      </c>
      <c r="H264">
        <v>0</v>
      </c>
      <c r="I264" s="1">
        <v>6650</v>
      </c>
      <c r="J264" s="3">
        <f>VLOOKUP(A264,'2016'!A:I,9,0)</f>
        <v>9000</v>
      </c>
      <c r="K264">
        <f>COUNTIF('2016'!A:A,גיליון2!A264)</f>
        <v>1</v>
      </c>
    </row>
    <row r="265" spans="1:11" x14ac:dyDescent="0.2">
      <c r="A265">
        <v>1621100522</v>
      </c>
      <c r="B265" t="str">
        <f t="shared" si="12"/>
        <v>522</v>
      </c>
      <c r="C265" t="str">
        <f t="shared" si="13"/>
        <v>621100</v>
      </c>
      <c r="D265" t="str">
        <f t="shared" si="14"/>
        <v>62</v>
      </c>
      <c r="E265" t="s">
        <v>343</v>
      </c>
      <c r="F265">
        <v>0</v>
      </c>
      <c r="G265" s="1">
        <v>1358</v>
      </c>
      <c r="H265">
        <v>0</v>
      </c>
      <c r="I265" s="1">
        <v>1358</v>
      </c>
      <c r="J265" s="3">
        <f>VLOOKUP(A265,'2016'!A:I,9,0)</f>
        <v>0</v>
      </c>
      <c r="K265">
        <f>COUNTIF('2016'!A:A,גיליון2!A265)</f>
        <v>1</v>
      </c>
    </row>
    <row r="266" spans="1:11" x14ac:dyDescent="0.2">
      <c r="A266">
        <v>1621100540</v>
      </c>
      <c r="B266" t="str">
        <f t="shared" si="12"/>
        <v>540</v>
      </c>
      <c r="C266" t="str">
        <f t="shared" si="13"/>
        <v>621100</v>
      </c>
      <c r="D266" t="str">
        <f t="shared" si="14"/>
        <v>62</v>
      </c>
      <c r="E266" t="s">
        <v>301</v>
      </c>
      <c r="F266" s="2">
        <v>5000</v>
      </c>
      <c r="G266" s="1">
        <v>7545.64</v>
      </c>
      <c r="H266">
        <v>0</v>
      </c>
      <c r="I266" s="1">
        <v>7545.64</v>
      </c>
      <c r="J266" s="3">
        <f>VLOOKUP(A266,'2016'!A:I,9,0)</f>
        <v>5000</v>
      </c>
      <c r="K266">
        <f>COUNTIF('2016'!A:A,גיליון2!A266)</f>
        <v>1</v>
      </c>
    </row>
    <row r="267" spans="1:11" x14ac:dyDescent="0.2">
      <c r="A267">
        <v>1621100560</v>
      </c>
      <c r="B267" t="str">
        <f t="shared" si="12"/>
        <v>560</v>
      </c>
      <c r="C267" t="str">
        <f t="shared" si="13"/>
        <v>621100</v>
      </c>
      <c r="D267" t="str">
        <f t="shared" si="14"/>
        <v>62</v>
      </c>
      <c r="E267" t="s">
        <v>303</v>
      </c>
      <c r="F267" s="2">
        <v>2000</v>
      </c>
      <c r="G267">
        <v>843</v>
      </c>
      <c r="H267">
        <v>0</v>
      </c>
      <c r="I267">
        <v>843</v>
      </c>
      <c r="J267" s="3">
        <f>VLOOKUP(A267,'2016'!A:I,9,0)</f>
        <v>2000</v>
      </c>
      <c r="K267">
        <f>COUNTIF('2016'!A:A,גיליון2!A267)</f>
        <v>1</v>
      </c>
    </row>
    <row r="268" spans="1:11" x14ac:dyDescent="0.2">
      <c r="A268">
        <v>1621100570</v>
      </c>
      <c r="B268" t="str">
        <f t="shared" si="12"/>
        <v>570</v>
      </c>
      <c r="C268" t="str">
        <f t="shared" si="13"/>
        <v>621100</v>
      </c>
      <c r="D268" t="str">
        <f t="shared" si="14"/>
        <v>62</v>
      </c>
      <c r="E268" t="s">
        <v>344</v>
      </c>
      <c r="F268" s="2">
        <v>405000</v>
      </c>
      <c r="G268" s="1">
        <v>499569.47</v>
      </c>
      <c r="H268">
        <v>0</v>
      </c>
      <c r="I268" s="1">
        <v>499569.47</v>
      </c>
      <c r="J268" s="3">
        <f>VLOOKUP(A268,'2016'!A:I,9,0)</f>
        <v>405000</v>
      </c>
      <c r="K268">
        <f>COUNTIF('2016'!A:A,גיליון2!A268)</f>
        <v>1</v>
      </c>
    </row>
    <row r="269" spans="1:11" x14ac:dyDescent="0.2">
      <c r="A269">
        <v>1621100740</v>
      </c>
      <c r="B269" t="str">
        <f t="shared" si="12"/>
        <v>740</v>
      </c>
      <c r="C269" t="str">
        <f t="shared" si="13"/>
        <v>621100</v>
      </c>
      <c r="D269" t="str">
        <f t="shared" si="14"/>
        <v>62</v>
      </c>
      <c r="E269" t="s">
        <v>345</v>
      </c>
      <c r="F269">
        <v>0</v>
      </c>
      <c r="G269">
        <v>0</v>
      </c>
      <c r="H269">
        <v>0</v>
      </c>
      <c r="I269">
        <v>0</v>
      </c>
      <c r="J269" s="3">
        <f>VLOOKUP(A269,'2016'!A:I,9,0)</f>
        <v>0</v>
      </c>
      <c r="K269">
        <f>COUNTIF('2016'!A:A,גיליון2!A269)</f>
        <v>1</v>
      </c>
    </row>
    <row r="270" spans="1:11" x14ac:dyDescent="0.2">
      <c r="A270">
        <v>1621100750</v>
      </c>
      <c r="B270" t="str">
        <f t="shared" si="12"/>
        <v>750</v>
      </c>
      <c r="C270" t="str">
        <f t="shared" si="13"/>
        <v>621100</v>
      </c>
      <c r="D270" t="str">
        <f t="shared" si="14"/>
        <v>62</v>
      </c>
      <c r="E270" t="s">
        <v>346</v>
      </c>
      <c r="F270" s="2">
        <v>70800</v>
      </c>
      <c r="G270" s="1">
        <v>114775</v>
      </c>
      <c r="H270">
        <v>0</v>
      </c>
      <c r="I270" s="1">
        <v>114775</v>
      </c>
      <c r="J270" s="3">
        <f>VLOOKUP(A270,'2016'!A:I,9,0)</f>
        <v>70800</v>
      </c>
      <c r="K270">
        <f>COUNTIF('2016'!A:A,גיליון2!A270)</f>
        <v>1</v>
      </c>
    </row>
    <row r="271" spans="1:11" x14ac:dyDescent="0.2">
      <c r="A271">
        <v>1621100780</v>
      </c>
      <c r="B271" t="str">
        <f t="shared" si="12"/>
        <v>780</v>
      </c>
      <c r="C271" t="str">
        <f t="shared" si="13"/>
        <v>621100</v>
      </c>
      <c r="D271" t="str">
        <f t="shared" si="14"/>
        <v>62</v>
      </c>
      <c r="E271" t="s">
        <v>305</v>
      </c>
      <c r="F271" s="2">
        <v>100000</v>
      </c>
      <c r="G271" s="1">
        <v>31628.75</v>
      </c>
      <c r="H271">
        <v>0</v>
      </c>
      <c r="I271" s="1">
        <v>31628.75</v>
      </c>
      <c r="J271" s="3">
        <f>VLOOKUP(A271,'2016'!A:I,9,0)</f>
        <v>100000</v>
      </c>
      <c r="K271">
        <f>COUNTIF('2016'!A:A,גיליון2!A271)</f>
        <v>1</v>
      </c>
    </row>
    <row r="272" spans="1:11" x14ac:dyDescent="0.2">
      <c r="A272">
        <v>1621100820</v>
      </c>
      <c r="B272" t="str">
        <f t="shared" si="12"/>
        <v>820</v>
      </c>
      <c r="C272" t="str">
        <f t="shared" si="13"/>
        <v>621100</v>
      </c>
      <c r="D272" t="str">
        <f t="shared" si="14"/>
        <v>62</v>
      </c>
      <c r="E272" t="s">
        <v>347</v>
      </c>
      <c r="F272">
        <v>0</v>
      </c>
      <c r="G272">
        <v>0</v>
      </c>
      <c r="H272">
        <v>0</v>
      </c>
      <c r="I272">
        <v>0</v>
      </c>
      <c r="J272" s="3">
        <f>VLOOKUP(A272,'2016'!A:I,9,0)</f>
        <v>0</v>
      </c>
      <c r="K272">
        <f>COUNTIF('2016'!A:A,גיליון2!A272)</f>
        <v>1</v>
      </c>
    </row>
    <row r="273" spans="1:11" x14ac:dyDescent="0.2">
      <c r="A273">
        <v>1621300110</v>
      </c>
      <c r="B273" t="str">
        <f t="shared" si="12"/>
        <v>110</v>
      </c>
      <c r="C273" t="str">
        <f t="shared" si="13"/>
        <v>621300</v>
      </c>
      <c r="D273" t="str">
        <f t="shared" si="14"/>
        <v>62</v>
      </c>
      <c r="E273" t="s">
        <v>348</v>
      </c>
      <c r="F273" s="2">
        <v>792000</v>
      </c>
      <c r="G273" s="1">
        <v>787536.38</v>
      </c>
      <c r="H273">
        <v>0</v>
      </c>
      <c r="I273" s="1">
        <v>787536.38</v>
      </c>
      <c r="J273" s="3">
        <f>VLOOKUP(A273,'2016'!A:I,9,0)</f>
        <v>808000</v>
      </c>
      <c r="K273">
        <f>COUNTIF('2016'!A:A,גיליון2!A273)</f>
        <v>1</v>
      </c>
    </row>
    <row r="274" spans="1:11" x14ac:dyDescent="0.2">
      <c r="A274">
        <v>1621400110</v>
      </c>
      <c r="B274" t="str">
        <f t="shared" si="12"/>
        <v>110</v>
      </c>
      <c r="C274" t="str">
        <f t="shared" si="13"/>
        <v>621400</v>
      </c>
      <c r="D274" t="str">
        <f t="shared" si="14"/>
        <v>62</v>
      </c>
      <c r="E274" t="s">
        <v>349</v>
      </c>
      <c r="F274" s="2">
        <v>172000</v>
      </c>
      <c r="G274" s="1">
        <v>171552.34</v>
      </c>
      <c r="H274">
        <v>0</v>
      </c>
      <c r="I274" s="1">
        <v>171552.34</v>
      </c>
      <c r="J274" s="3">
        <f>VLOOKUP(A274,'2016'!A:I,9,0)</f>
        <v>165000</v>
      </c>
      <c r="K274">
        <f>COUNTIF('2016'!A:A,גיליון2!A274)</f>
        <v>1</v>
      </c>
    </row>
    <row r="275" spans="1:11" x14ac:dyDescent="0.2">
      <c r="A275">
        <v>1623000110</v>
      </c>
      <c r="B275" t="str">
        <f t="shared" si="12"/>
        <v>110</v>
      </c>
      <c r="C275" t="str">
        <f t="shared" si="13"/>
        <v>623000</v>
      </c>
      <c r="D275" t="str">
        <f t="shared" si="14"/>
        <v>62</v>
      </c>
      <c r="E275" t="s">
        <v>350</v>
      </c>
      <c r="F275" s="2">
        <v>130000</v>
      </c>
      <c r="G275" s="1">
        <v>134004.35</v>
      </c>
      <c r="H275">
        <v>0</v>
      </c>
      <c r="I275" s="1">
        <v>134004.35</v>
      </c>
      <c r="J275" s="3">
        <f>VLOOKUP(A275,'2016'!A:I,9,0)</f>
        <v>166000</v>
      </c>
      <c r="K275">
        <f>COUNTIF('2016'!A:A,גיליון2!A275)</f>
        <v>1</v>
      </c>
    </row>
    <row r="276" spans="1:11" x14ac:dyDescent="0.2">
      <c r="A276">
        <v>1623100110</v>
      </c>
      <c r="B276" t="str">
        <f t="shared" si="12"/>
        <v>110</v>
      </c>
      <c r="C276" t="str">
        <f t="shared" si="13"/>
        <v>623100</v>
      </c>
      <c r="D276" t="str">
        <f t="shared" si="14"/>
        <v>62</v>
      </c>
      <c r="E276" t="s">
        <v>351</v>
      </c>
      <c r="F276" s="2">
        <v>870000</v>
      </c>
      <c r="G276" s="1">
        <v>853979.79</v>
      </c>
      <c r="H276">
        <v>0</v>
      </c>
      <c r="I276" s="1">
        <v>853979.79</v>
      </c>
      <c r="J276" s="3">
        <f>VLOOKUP(A276,'2016'!A:I,9,0)</f>
        <v>888000</v>
      </c>
      <c r="K276">
        <f>COUNTIF('2016'!A:A,גיליון2!A276)</f>
        <v>1</v>
      </c>
    </row>
    <row r="277" spans="1:11" x14ac:dyDescent="0.2">
      <c r="A277">
        <v>1623100521</v>
      </c>
      <c r="B277" t="str">
        <f t="shared" si="12"/>
        <v>521</v>
      </c>
      <c r="C277" t="str">
        <f t="shared" si="13"/>
        <v>623100</v>
      </c>
      <c r="D277" t="str">
        <f t="shared" si="14"/>
        <v>62</v>
      </c>
      <c r="E277" t="s">
        <v>353</v>
      </c>
      <c r="F277" s="2">
        <v>1000</v>
      </c>
      <c r="G277" s="1">
        <v>1900</v>
      </c>
      <c r="H277">
        <v>0</v>
      </c>
      <c r="I277" s="1">
        <v>1900</v>
      </c>
      <c r="J277" s="3">
        <f>VLOOKUP(A277,'2016'!A:I,9,0)</f>
        <v>1000</v>
      </c>
      <c r="K277">
        <f>COUNTIF('2016'!A:A,גיליון2!A277)</f>
        <v>1</v>
      </c>
    </row>
    <row r="278" spans="1:11" x14ac:dyDescent="0.2">
      <c r="A278">
        <v>1623100540</v>
      </c>
      <c r="B278" t="str">
        <f t="shared" si="12"/>
        <v>540</v>
      </c>
      <c r="C278" t="str">
        <f t="shared" si="13"/>
        <v>623100</v>
      </c>
      <c r="D278" t="str">
        <f t="shared" si="14"/>
        <v>62</v>
      </c>
      <c r="E278" t="s">
        <v>354</v>
      </c>
      <c r="F278" s="2">
        <v>61000</v>
      </c>
      <c r="G278" s="1">
        <v>61009.68</v>
      </c>
      <c r="H278">
        <v>0</v>
      </c>
      <c r="I278" s="1">
        <v>61009.68</v>
      </c>
      <c r="J278" s="3">
        <f>VLOOKUP(A278,'2016'!A:I,9,0)</f>
        <v>61000</v>
      </c>
      <c r="K278">
        <f>COUNTIF('2016'!A:A,גיליון2!A278)</f>
        <v>1</v>
      </c>
    </row>
    <row r="279" spans="1:11" x14ac:dyDescent="0.2">
      <c r="A279">
        <v>1623100560</v>
      </c>
      <c r="B279" t="str">
        <f t="shared" si="12"/>
        <v>560</v>
      </c>
      <c r="C279" t="str">
        <f t="shared" si="13"/>
        <v>623100</v>
      </c>
      <c r="D279" t="str">
        <f t="shared" si="14"/>
        <v>62</v>
      </c>
      <c r="E279" t="s">
        <v>303</v>
      </c>
      <c r="F279" s="2">
        <v>8000</v>
      </c>
      <c r="G279" s="1">
        <v>5771.1</v>
      </c>
      <c r="H279">
        <v>2</v>
      </c>
      <c r="I279" s="1">
        <v>5773.1</v>
      </c>
      <c r="J279" s="3">
        <f>VLOOKUP(A279,'2016'!A:I,9,0)</f>
        <v>8000</v>
      </c>
      <c r="K279">
        <f>COUNTIF('2016'!A:A,גיליון2!A279)</f>
        <v>1</v>
      </c>
    </row>
    <row r="280" spans="1:11" x14ac:dyDescent="0.2">
      <c r="A280">
        <v>1623100740</v>
      </c>
      <c r="B280" t="str">
        <f t="shared" si="12"/>
        <v>740</v>
      </c>
      <c r="C280" t="str">
        <f t="shared" si="13"/>
        <v>623100</v>
      </c>
      <c r="D280" t="str">
        <f t="shared" si="14"/>
        <v>62</v>
      </c>
      <c r="E280" t="s">
        <v>355</v>
      </c>
      <c r="F280">
        <v>0</v>
      </c>
      <c r="G280">
        <v>0</v>
      </c>
      <c r="H280">
        <v>0</v>
      </c>
      <c r="I280">
        <v>0</v>
      </c>
      <c r="J280" s="3">
        <f>VLOOKUP(A280,'2016'!A:I,9,0)</f>
        <v>0</v>
      </c>
      <c r="K280">
        <f>COUNTIF('2016'!A:A,גיליון2!A280)</f>
        <v>1</v>
      </c>
    </row>
    <row r="281" spans="1:11" x14ac:dyDescent="0.2">
      <c r="A281">
        <v>1623100750</v>
      </c>
      <c r="B281" t="str">
        <f t="shared" si="12"/>
        <v>750</v>
      </c>
      <c r="C281" t="str">
        <f t="shared" si="13"/>
        <v>623100</v>
      </c>
      <c r="D281" t="str">
        <f t="shared" si="14"/>
        <v>62</v>
      </c>
      <c r="E281" t="s">
        <v>356</v>
      </c>
      <c r="F281">
        <v>0</v>
      </c>
      <c r="G281" s="1">
        <v>71843</v>
      </c>
      <c r="H281">
        <v>0</v>
      </c>
      <c r="I281" s="1">
        <v>71843</v>
      </c>
      <c r="J281" s="3">
        <f>VLOOKUP(A281,'2016'!A:I,9,0)</f>
        <v>30000</v>
      </c>
      <c r="K281">
        <f>COUNTIF('2016'!A:A,גיליון2!A281)</f>
        <v>1</v>
      </c>
    </row>
    <row r="282" spans="1:11" x14ac:dyDescent="0.2">
      <c r="A282">
        <v>1623100760</v>
      </c>
      <c r="B282" t="str">
        <f t="shared" si="12"/>
        <v>760</v>
      </c>
      <c r="C282" t="str">
        <f t="shared" si="13"/>
        <v>623100</v>
      </c>
      <c r="D282" t="str">
        <f t="shared" si="14"/>
        <v>62</v>
      </c>
      <c r="E282" t="s">
        <v>357</v>
      </c>
      <c r="F282" s="2">
        <v>1500000</v>
      </c>
      <c r="G282" s="1">
        <v>1763879.94</v>
      </c>
      <c r="H282">
        <v>0</v>
      </c>
      <c r="I282" s="1">
        <v>1763879.94</v>
      </c>
      <c r="J282" s="3">
        <f>VLOOKUP(A282,'2016'!A:I,9,0)</f>
        <v>1100000</v>
      </c>
      <c r="K282">
        <f>COUNTIF('2016'!A:A,גיליון2!A282)</f>
        <v>1</v>
      </c>
    </row>
    <row r="283" spans="1:11" x14ac:dyDescent="0.2">
      <c r="A283">
        <v>1623100780</v>
      </c>
      <c r="B283" t="str">
        <f t="shared" si="12"/>
        <v>780</v>
      </c>
      <c r="C283" t="str">
        <f t="shared" si="13"/>
        <v>623100</v>
      </c>
      <c r="D283" t="str">
        <f t="shared" si="14"/>
        <v>62</v>
      </c>
      <c r="E283" t="s">
        <v>305</v>
      </c>
      <c r="F283" s="2">
        <v>8000</v>
      </c>
      <c r="G283" s="1">
        <v>14444</v>
      </c>
      <c r="H283">
        <v>0</v>
      </c>
      <c r="I283" s="1">
        <v>14444</v>
      </c>
      <c r="J283" s="3">
        <f>VLOOKUP(A283,'2016'!A:I,9,0)</f>
        <v>8000</v>
      </c>
      <c r="K283">
        <f>COUNTIF('2016'!A:A,גיליון2!A283)</f>
        <v>1</v>
      </c>
    </row>
    <row r="284" spans="1:11" x14ac:dyDescent="0.2">
      <c r="A284">
        <v>1631000610</v>
      </c>
      <c r="B284" t="str">
        <f t="shared" si="12"/>
        <v>610</v>
      </c>
      <c r="C284" t="str">
        <f t="shared" si="13"/>
        <v>631000</v>
      </c>
      <c r="D284" t="str">
        <f t="shared" si="14"/>
        <v>63</v>
      </c>
      <c r="E284" t="s">
        <v>358</v>
      </c>
      <c r="F284" s="2">
        <v>655000</v>
      </c>
      <c r="G284" s="1">
        <v>669647.06999999995</v>
      </c>
      <c r="H284">
        <v>0</v>
      </c>
      <c r="I284" s="1">
        <v>669647.06999999995</v>
      </c>
      <c r="J284" s="3">
        <f>VLOOKUP(A284,'2016'!A:I,9,0)</f>
        <v>655000</v>
      </c>
      <c r="K284">
        <f>COUNTIF('2016'!A:A,גיליון2!A284)</f>
        <v>1</v>
      </c>
    </row>
    <row r="285" spans="1:11" x14ac:dyDescent="0.2">
      <c r="A285">
        <v>1632000620</v>
      </c>
      <c r="B285" t="str">
        <f t="shared" si="12"/>
        <v>620</v>
      </c>
      <c r="C285" t="str">
        <f t="shared" si="13"/>
        <v>632000</v>
      </c>
      <c r="D285" t="str">
        <f t="shared" si="14"/>
        <v>63</v>
      </c>
      <c r="E285" t="s">
        <v>360</v>
      </c>
      <c r="F285" s="2">
        <v>450000</v>
      </c>
      <c r="G285" s="1">
        <v>650723.79</v>
      </c>
      <c r="H285">
        <v>0</v>
      </c>
      <c r="I285" s="1">
        <v>650723.79</v>
      </c>
      <c r="J285" s="3">
        <f>VLOOKUP(A285,'2016'!A:I,9,0)</f>
        <v>450000</v>
      </c>
      <c r="K285">
        <f>COUNTIF('2016'!A:A,גיליון2!A285)</f>
        <v>1</v>
      </c>
    </row>
    <row r="286" spans="1:11" x14ac:dyDescent="0.2">
      <c r="A286">
        <v>1648000691</v>
      </c>
      <c r="B286" t="str">
        <f t="shared" si="12"/>
        <v>691</v>
      </c>
      <c r="C286" t="str">
        <f t="shared" si="13"/>
        <v>648000</v>
      </c>
      <c r="D286" t="str">
        <f t="shared" si="14"/>
        <v>64</v>
      </c>
      <c r="E286" t="s">
        <v>361</v>
      </c>
      <c r="F286" s="2">
        <v>2900000</v>
      </c>
      <c r="G286" s="1">
        <v>2865809.48</v>
      </c>
      <c r="H286">
        <v>0</v>
      </c>
      <c r="I286" s="1">
        <v>2865809.48</v>
      </c>
      <c r="J286" s="3">
        <f>VLOOKUP(A286,'2016'!A:I,9,0)</f>
        <v>2900000</v>
      </c>
      <c r="K286">
        <f>COUNTIF('2016'!A:A,גיליון2!A286)</f>
        <v>1</v>
      </c>
    </row>
    <row r="287" spans="1:11" x14ac:dyDescent="0.2">
      <c r="A287">
        <v>1648000692</v>
      </c>
      <c r="B287" t="str">
        <f t="shared" si="12"/>
        <v>692</v>
      </c>
      <c r="C287" t="str">
        <f t="shared" si="13"/>
        <v>648000</v>
      </c>
      <c r="D287" t="str">
        <f t="shared" si="14"/>
        <v>64</v>
      </c>
      <c r="E287" t="s">
        <v>363</v>
      </c>
      <c r="F287" s="2">
        <v>575000</v>
      </c>
      <c r="G287" s="1">
        <v>573596.82999999996</v>
      </c>
      <c r="H287">
        <v>0</v>
      </c>
      <c r="I287" s="1">
        <v>573596.82999999996</v>
      </c>
      <c r="J287" s="3">
        <f>VLOOKUP(A287,'2016'!A:I,9,0)</f>
        <v>575000</v>
      </c>
      <c r="K287">
        <f>COUNTIF('2016'!A:A,גיליון2!A287)</f>
        <v>1</v>
      </c>
    </row>
    <row r="288" spans="1:11" x14ac:dyDescent="0.2">
      <c r="A288">
        <v>1648000693</v>
      </c>
      <c r="B288" t="str">
        <f t="shared" si="12"/>
        <v>693</v>
      </c>
      <c r="C288" t="str">
        <f t="shared" si="13"/>
        <v>648000</v>
      </c>
      <c r="D288" t="str">
        <f t="shared" si="14"/>
        <v>64</v>
      </c>
      <c r="E288" t="s">
        <v>364</v>
      </c>
      <c r="F288" s="2">
        <v>475000</v>
      </c>
      <c r="G288" s="1">
        <v>445049.9</v>
      </c>
      <c r="H288">
        <v>0</v>
      </c>
      <c r="I288" s="1">
        <v>445049.9</v>
      </c>
      <c r="J288" s="3">
        <f>VLOOKUP(A288,'2016'!A:I,9,0)</f>
        <v>475000</v>
      </c>
      <c r="K288">
        <f>COUNTIF('2016'!A:A,גיליון2!A288)</f>
        <v>1</v>
      </c>
    </row>
    <row r="289" spans="1:11" x14ac:dyDescent="0.2">
      <c r="A289">
        <v>1649100691</v>
      </c>
      <c r="B289" t="str">
        <f t="shared" si="12"/>
        <v>691</v>
      </c>
      <c r="C289" t="str">
        <f t="shared" si="13"/>
        <v>649100</v>
      </c>
      <c r="D289" t="str">
        <f t="shared" si="14"/>
        <v>64</v>
      </c>
      <c r="E289" t="s">
        <v>365</v>
      </c>
      <c r="F289">
        <v>0</v>
      </c>
      <c r="G289">
        <v>14</v>
      </c>
      <c r="H289">
        <v>0</v>
      </c>
      <c r="I289">
        <v>14</v>
      </c>
      <c r="J289" s="3">
        <f>VLOOKUP(A289,'2016'!A:I,9,0)</f>
        <v>0</v>
      </c>
      <c r="K289">
        <f>COUNTIF('2016'!A:A,גיליון2!A289)</f>
        <v>1</v>
      </c>
    </row>
    <row r="290" spans="1:11" x14ac:dyDescent="0.2">
      <c r="A290">
        <v>1649100692</v>
      </c>
      <c r="B290" t="str">
        <f t="shared" si="12"/>
        <v>692</v>
      </c>
      <c r="C290" t="str">
        <f t="shared" si="13"/>
        <v>649100</v>
      </c>
      <c r="D290" t="str">
        <f t="shared" si="14"/>
        <v>64</v>
      </c>
      <c r="E290" t="s">
        <v>366</v>
      </c>
      <c r="F290">
        <v>0</v>
      </c>
      <c r="G290">
        <v>0.14000000000000001</v>
      </c>
      <c r="H290">
        <v>0</v>
      </c>
      <c r="I290">
        <v>0.14000000000000001</v>
      </c>
      <c r="J290" s="3">
        <f>VLOOKUP(A290,'2016'!A:I,9,0)</f>
        <v>0</v>
      </c>
      <c r="K290">
        <f>COUNTIF('2016'!A:A,גיליון2!A290)</f>
        <v>1</v>
      </c>
    </row>
    <row r="291" spans="1:11" x14ac:dyDescent="0.2">
      <c r="A291">
        <v>1649100693</v>
      </c>
      <c r="B291" t="str">
        <f t="shared" si="12"/>
        <v>693</v>
      </c>
      <c r="C291" t="str">
        <f t="shared" si="13"/>
        <v>649100</v>
      </c>
      <c r="D291" t="str">
        <f t="shared" si="14"/>
        <v>64</v>
      </c>
      <c r="E291" t="s">
        <v>367</v>
      </c>
      <c r="F291">
        <v>0</v>
      </c>
      <c r="G291" s="1">
        <v>9394.48</v>
      </c>
      <c r="H291">
        <v>0</v>
      </c>
      <c r="I291" s="1">
        <v>9394.48</v>
      </c>
      <c r="J291" s="3">
        <f>VLOOKUP(A291,'2016'!A:I,9,0)</f>
        <v>0</v>
      </c>
      <c r="K291">
        <f>COUNTIF('2016'!A:A,גיליון2!A291)</f>
        <v>1</v>
      </c>
    </row>
    <row r="292" spans="1:11" x14ac:dyDescent="0.2">
      <c r="A292">
        <v>1711000110</v>
      </c>
      <c r="B292" t="str">
        <f t="shared" si="12"/>
        <v>110</v>
      </c>
      <c r="C292" t="str">
        <f t="shared" si="13"/>
        <v>711000</v>
      </c>
      <c r="D292" t="str">
        <f t="shared" si="14"/>
        <v>71</v>
      </c>
      <c r="E292" t="s">
        <v>368</v>
      </c>
      <c r="F292" s="2">
        <v>158000</v>
      </c>
      <c r="G292" s="1">
        <v>156269.42000000001</v>
      </c>
      <c r="H292">
        <v>0</v>
      </c>
      <c r="I292" s="1">
        <v>156269.42000000001</v>
      </c>
      <c r="J292" s="3">
        <f>VLOOKUP(A292,'2016'!A:I,9,0)</f>
        <v>158000</v>
      </c>
      <c r="K292">
        <f>COUNTIF('2016'!A:A,גיליון2!A292)</f>
        <v>1</v>
      </c>
    </row>
    <row r="293" spans="1:11" x14ac:dyDescent="0.2">
      <c r="A293">
        <v>1711000410</v>
      </c>
      <c r="B293" t="str">
        <f t="shared" si="12"/>
        <v>410</v>
      </c>
      <c r="C293" t="str">
        <f t="shared" si="13"/>
        <v>711000</v>
      </c>
      <c r="D293" t="str">
        <f t="shared" si="14"/>
        <v>71</v>
      </c>
      <c r="E293" t="s">
        <v>369</v>
      </c>
      <c r="F293" s="2">
        <v>28000</v>
      </c>
      <c r="G293" s="1">
        <v>18576</v>
      </c>
      <c r="H293">
        <v>0</v>
      </c>
      <c r="I293" s="1">
        <v>18576</v>
      </c>
      <c r="J293" s="3">
        <f>VLOOKUP(A293,'2016'!A:I,9,0)</f>
        <v>28000</v>
      </c>
      <c r="K293">
        <f>COUNTIF('2016'!A:A,גיליון2!A293)</f>
        <v>1</v>
      </c>
    </row>
    <row r="294" spans="1:11" x14ac:dyDescent="0.2">
      <c r="A294">
        <v>1711000521</v>
      </c>
      <c r="B294" t="str">
        <f t="shared" si="12"/>
        <v>521</v>
      </c>
      <c r="C294" t="str">
        <f t="shared" si="13"/>
        <v>711000</v>
      </c>
      <c r="D294" t="str">
        <f t="shared" si="14"/>
        <v>71</v>
      </c>
      <c r="E294" t="s">
        <v>312</v>
      </c>
      <c r="F294">
        <v>0</v>
      </c>
      <c r="G294" s="1">
        <v>2200</v>
      </c>
      <c r="H294">
        <v>0</v>
      </c>
      <c r="I294" s="1">
        <v>2200</v>
      </c>
      <c r="J294" s="3">
        <f>VLOOKUP(A294,'2016'!A:I,9,0)</f>
        <v>0</v>
      </c>
      <c r="K294">
        <f>COUNTIF('2016'!A:A,גיליון2!A294)</f>
        <v>1</v>
      </c>
    </row>
    <row r="295" spans="1:11" x14ac:dyDescent="0.2">
      <c r="A295">
        <v>1711000540</v>
      </c>
      <c r="B295" t="str">
        <f t="shared" si="12"/>
        <v>540</v>
      </c>
      <c r="C295" t="str">
        <f t="shared" si="13"/>
        <v>711000</v>
      </c>
      <c r="D295" t="str">
        <f t="shared" si="14"/>
        <v>71</v>
      </c>
      <c r="E295" t="s">
        <v>301</v>
      </c>
      <c r="F295" s="2">
        <v>8000</v>
      </c>
      <c r="G295" s="1">
        <v>11346</v>
      </c>
      <c r="H295">
        <v>0</v>
      </c>
      <c r="I295" s="1">
        <v>11346</v>
      </c>
      <c r="J295" s="3">
        <f>VLOOKUP(A295,'2016'!A:I,9,0)</f>
        <v>8000</v>
      </c>
      <c r="K295">
        <f>COUNTIF('2016'!A:A,גיליון2!A295)</f>
        <v>1</v>
      </c>
    </row>
    <row r="296" spans="1:11" x14ac:dyDescent="0.2">
      <c r="A296">
        <v>1711000560</v>
      </c>
      <c r="B296" t="str">
        <f t="shared" si="12"/>
        <v>560</v>
      </c>
      <c r="C296" t="str">
        <f t="shared" si="13"/>
        <v>711000</v>
      </c>
      <c r="D296" t="str">
        <f t="shared" si="14"/>
        <v>71</v>
      </c>
      <c r="E296" t="s">
        <v>370</v>
      </c>
      <c r="F296">
        <v>0</v>
      </c>
      <c r="G296">
        <v>85</v>
      </c>
      <c r="H296">
        <v>0</v>
      </c>
      <c r="I296">
        <v>85</v>
      </c>
      <c r="J296" s="3">
        <f>VLOOKUP(A296,'2016'!A:I,9,0)</f>
        <v>0</v>
      </c>
      <c r="K296">
        <f>COUNTIF('2016'!A:A,גיליון2!A296)</f>
        <v>1</v>
      </c>
    </row>
    <row r="297" spans="1:11" x14ac:dyDescent="0.2">
      <c r="A297">
        <v>1711000740</v>
      </c>
      <c r="B297" t="str">
        <f t="shared" si="12"/>
        <v>740</v>
      </c>
      <c r="C297" t="str">
        <f t="shared" si="13"/>
        <v>711000</v>
      </c>
      <c r="D297" t="str">
        <f t="shared" si="14"/>
        <v>71</v>
      </c>
      <c r="E297" t="s">
        <v>371</v>
      </c>
      <c r="F297">
        <v>0</v>
      </c>
      <c r="G297">
        <v>0</v>
      </c>
      <c r="H297">
        <v>0</v>
      </c>
      <c r="I297">
        <v>0</v>
      </c>
      <c r="J297" s="3">
        <f>VLOOKUP(A297,'2016'!A:I,9,0)</f>
        <v>0</v>
      </c>
      <c r="K297">
        <f>COUNTIF('2016'!A:A,גיליון2!A297)</f>
        <v>1</v>
      </c>
    </row>
    <row r="298" spans="1:11" x14ac:dyDescent="0.2">
      <c r="A298">
        <v>1711000780</v>
      </c>
      <c r="B298" t="str">
        <f t="shared" si="12"/>
        <v>780</v>
      </c>
      <c r="C298" t="str">
        <f t="shared" si="13"/>
        <v>711000</v>
      </c>
      <c r="D298" t="str">
        <f t="shared" si="14"/>
        <v>71</v>
      </c>
      <c r="E298" t="s">
        <v>372</v>
      </c>
      <c r="F298" s="2">
        <v>56000</v>
      </c>
      <c r="G298" s="1">
        <v>43150.57</v>
      </c>
      <c r="H298" s="1">
        <v>2574</v>
      </c>
      <c r="I298" s="1">
        <v>45724.57</v>
      </c>
      <c r="J298" s="3">
        <f>VLOOKUP(A298,'2016'!A:I,9,0)</f>
        <v>45000</v>
      </c>
      <c r="K298">
        <f>COUNTIF('2016'!A:A,גיליון2!A298)</f>
        <v>1</v>
      </c>
    </row>
    <row r="299" spans="1:11" x14ac:dyDescent="0.2">
      <c r="A299">
        <v>1712100530</v>
      </c>
      <c r="B299" t="str">
        <f t="shared" si="12"/>
        <v>530</v>
      </c>
      <c r="C299" t="str">
        <f t="shared" si="13"/>
        <v>712100</v>
      </c>
      <c r="D299" t="str">
        <f t="shared" si="14"/>
        <v>71</v>
      </c>
      <c r="E299" t="s">
        <v>373</v>
      </c>
      <c r="F299" s="2">
        <v>69000</v>
      </c>
      <c r="G299" s="1">
        <v>60379.4</v>
      </c>
      <c r="H299">
        <v>334</v>
      </c>
      <c r="I299" s="1">
        <v>60713.4</v>
      </c>
      <c r="J299" s="3">
        <f>VLOOKUP(A299,'2016'!A:I,9,0)</f>
        <v>65000</v>
      </c>
      <c r="K299">
        <f>COUNTIF('2016'!A:A,גיליון2!A299)</f>
        <v>1</v>
      </c>
    </row>
    <row r="300" spans="1:11" x14ac:dyDescent="0.2">
      <c r="A300">
        <v>1712100731</v>
      </c>
      <c r="B300" t="str">
        <f t="shared" si="12"/>
        <v>731</v>
      </c>
      <c r="C300" t="str">
        <f t="shared" si="13"/>
        <v>712100</v>
      </c>
      <c r="D300" t="str">
        <f t="shared" si="14"/>
        <v>71</v>
      </c>
      <c r="E300" t="s">
        <v>374</v>
      </c>
      <c r="F300" s="2">
        <v>53000</v>
      </c>
      <c r="G300" s="1">
        <v>90051</v>
      </c>
      <c r="H300">
        <v>0</v>
      </c>
      <c r="I300" s="1">
        <v>90051</v>
      </c>
      <c r="J300" s="3">
        <f>VLOOKUP(A300,'2016'!A:I,9,0)</f>
        <v>53000</v>
      </c>
      <c r="K300">
        <f>COUNTIF('2016'!A:A,גיליון2!A300)</f>
        <v>1</v>
      </c>
    </row>
    <row r="301" spans="1:11" x14ac:dyDescent="0.2">
      <c r="A301">
        <v>1712100750</v>
      </c>
      <c r="B301" t="str">
        <f t="shared" si="12"/>
        <v>750</v>
      </c>
      <c r="C301" t="str">
        <f t="shared" si="13"/>
        <v>712100</v>
      </c>
      <c r="D301" t="str">
        <f t="shared" si="14"/>
        <v>71</v>
      </c>
      <c r="E301" t="s">
        <v>375</v>
      </c>
      <c r="F301" s="2">
        <v>820000</v>
      </c>
      <c r="G301" s="1">
        <v>1113972.8</v>
      </c>
      <c r="H301">
        <v>0</v>
      </c>
      <c r="I301" s="1">
        <v>1113972.8</v>
      </c>
      <c r="J301" s="3">
        <f>VLOOKUP(A301,'2016'!A:I,9,0)</f>
        <v>820000</v>
      </c>
      <c r="K301">
        <f>COUNTIF('2016'!A:A,גיליון2!A301)</f>
        <v>1</v>
      </c>
    </row>
    <row r="302" spans="1:11" x14ac:dyDescent="0.2">
      <c r="A302">
        <v>1712200750</v>
      </c>
      <c r="B302" t="str">
        <f t="shared" si="12"/>
        <v>750</v>
      </c>
      <c r="C302" t="str">
        <f t="shared" si="13"/>
        <v>712200</v>
      </c>
      <c r="D302" t="str">
        <f t="shared" si="14"/>
        <v>71</v>
      </c>
      <c r="E302" t="s">
        <v>376</v>
      </c>
      <c r="F302" s="2">
        <v>550000</v>
      </c>
      <c r="G302" s="1">
        <v>478261.2</v>
      </c>
      <c r="H302">
        <v>0</v>
      </c>
      <c r="I302" s="1">
        <v>478261.2</v>
      </c>
      <c r="J302" s="3">
        <f>VLOOKUP(A302,'2016'!A:I,9,0)</f>
        <v>550000</v>
      </c>
      <c r="K302">
        <f>COUNTIF('2016'!A:A,גיליון2!A302)</f>
        <v>1</v>
      </c>
    </row>
    <row r="303" spans="1:11" x14ac:dyDescent="0.2">
      <c r="A303">
        <v>1712300750</v>
      </c>
      <c r="B303" t="str">
        <f t="shared" si="12"/>
        <v>750</v>
      </c>
      <c r="C303" t="str">
        <f t="shared" si="13"/>
        <v>712300</v>
      </c>
      <c r="D303" t="str">
        <f t="shared" si="14"/>
        <v>71</v>
      </c>
      <c r="E303" t="s">
        <v>377</v>
      </c>
      <c r="F303" s="2">
        <v>8100000</v>
      </c>
      <c r="G303" s="1">
        <v>8760378.9399999995</v>
      </c>
      <c r="H303">
        <v>0</v>
      </c>
      <c r="I303" s="1">
        <v>8760378.9399999995</v>
      </c>
      <c r="J303" s="3">
        <f>VLOOKUP(A303,'2016'!A:I,9,0)</f>
        <v>8100000</v>
      </c>
      <c r="K303">
        <f>COUNTIF('2016'!A:A,גיליון2!A303)</f>
        <v>1</v>
      </c>
    </row>
    <row r="304" spans="1:11" x14ac:dyDescent="0.2">
      <c r="A304">
        <v>1712300930</v>
      </c>
      <c r="B304" t="str">
        <f t="shared" si="12"/>
        <v>930</v>
      </c>
      <c r="C304" t="str">
        <f t="shared" si="13"/>
        <v>712300</v>
      </c>
      <c r="D304" t="str">
        <f t="shared" si="14"/>
        <v>71</v>
      </c>
      <c r="E304" t="s">
        <v>378</v>
      </c>
      <c r="F304">
        <v>0</v>
      </c>
      <c r="G304">
        <v>0</v>
      </c>
      <c r="H304">
        <v>0</v>
      </c>
      <c r="I304">
        <v>0</v>
      </c>
      <c r="J304" s="3">
        <f>VLOOKUP(A304,'2016'!A:I,9,0)</f>
        <v>0</v>
      </c>
      <c r="K304">
        <f>COUNTIF('2016'!A:A,גיליון2!A304)</f>
        <v>1</v>
      </c>
    </row>
    <row r="305" spans="1:11" x14ac:dyDescent="0.2">
      <c r="A305">
        <v>1713200110</v>
      </c>
      <c r="B305" t="str">
        <f t="shared" si="12"/>
        <v>110</v>
      </c>
      <c r="C305" t="str">
        <f t="shared" si="13"/>
        <v>713200</v>
      </c>
      <c r="D305" t="str">
        <f t="shared" si="14"/>
        <v>71</v>
      </c>
      <c r="E305" t="s">
        <v>379</v>
      </c>
      <c r="F305" s="2">
        <v>689000</v>
      </c>
      <c r="G305" s="1">
        <v>668352.38</v>
      </c>
      <c r="H305">
        <v>0</v>
      </c>
      <c r="I305" s="1">
        <v>668352.38</v>
      </c>
      <c r="J305" s="3">
        <f>VLOOKUP(A305,'2016'!A:I,9,0)</f>
        <v>676000</v>
      </c>
      <c r="K305">
        <f>COUNTIF('2016'!A:A,גיליון2!A305)</f>
        <v>1</v>
      </c>
    </row>
    <row r="306" spans="1:11" x14ac:dyDescent="0.2">
      <c r="A306">
        <v>1713300110</v>
      </c>
      <c r="B306" t="str">
        <f t="shared" si="12"/>
        <v>110</v>
      </c>
      <c r="C306" t="str">
        <f t="shared" si="13"/>
        <v>713300</v>
      </c>
      <c r="D306" t="str">
        <f t="shared" si="14"/>
        <v>71</v>
      </c>
      <c r="E306" t="s">
        <v>380</v>
      </c>
      <c r="F306" s="2">
        <v>303000</v>
      </c>
      <c r="G306" s="1">
        <v>302291.36</v>
      </c>
      <c r="H306">
        <v>0</v>
      </c>
      <c r="I306" s="1">
        <v>302291.36</v>
      </c>
      <c r="J306" s="3">
        <f>VLOOKUP(A306,'2016'!A:I,9,0)</f>
        <v>410000</v>
      </c>
      <c r="K306">
        <f>COUNTIF('2016'!A:A,גיליון2!A306)</f>
        <v>1</v>
      </c>
    </row>
    <row r="307" spans="1:11" x14ac:dyDescent="0.2">
      <c r="A307">
        <v>1713300780</v>
      </c>
      <c r="B307" t="str">
        <f t="shared" si="12"/>
        <v>780</v>
      </c>
      <c r="C307" t="str">
        <f t="shared" si="13"/>
        <v>713300</v>
      </c>
      <c r="D307" t="str">
        <f t="shared" si="14"/>
        <v>71</v>
      </c>
      <c r="E307" t="s">
        <v>381</v>
      </c>
      <c r="F307" s="2">
        <v>4000</v>
      </c>
      <c r="G307" s="1">
        <v>3758.4</v>
      </c>
      <c r="H307">
        <v>0</v>
      </c>
      <c r="I307" s="1">
        <v>3758.4</v>
      </c>
      <c r="J307" s="3">
        <f>VLOOKUP(A307,'2016'!A:I,9,0)</f>
        <v>4000</v>
      </c>
      <c r="K307">
        <f>COUNTIF('2016'!A:A,גיליון2!A307)</f>
        <v>1</v>
      </c>
    </row>
    <row r="308" spans="1:11" x14ac:dyDescent="0.2">
      <c r="A308">
        <v>1714200110</v>
      </c>
      <c r="B308" t="str">
        <f t="shared" si="12"/>
        <v>110</v>
      </c>
      <c r="C308" t="str">
        <f t="shared" si="13"/>
        <v>714200</v>
      </c>
      <c r="D308" t="str">
        <f t="shared" si="14"/>
        <v>71</v>
      </c>
      <c r="E308" t="s">
        <v>382</v>
      </c>
      <c r="F308" s="2">
        <v>347000</v>
      </c>
      <c r="G308" s="1">
        <v>315588.75</v>
      </c>
      <c r="H308">
        <v>0</v>
      </c>
      <c r="I308" s="1">
        <v>315588.75</v>
      </c>
      <c r="J308" s="3">
        <f>VLOOKUP(A308,'2016'!A:I,9,0)</f>
        <v>337000</v>
      </c>
      <c r="K308">
        <f>COUNTIF('2016'!A:A,גיליון2!A308)</f>
        <v>1</v>
      </c>
    </row>
    <row r="309" spans="1:11" x14ac:dyDescent="0.2">
      <c r="A309">
        <v>1714200521</v>
      </c>
      <c r="B309" t="str">
        <f t="shared" si="12"/>
        <v>521</v>
      </c>
      <c r="C309" t="str">
        <f t="shared" si="13"/>
        <v>714200</v>
      </c>
      <c r="D309" t="str">
        <f t="shared" si="14"/>
        <v>71</v>
      </c>
      <c r="E309" t="s">
        <v>383</v>
      </c>
      <c r="F309">
        <v>0</v>
      </c>
      <c r="G309">
        <v>0</v>
      </c>
      <c r="H309">
        <v>0</v>
      </c>
      <c r="I309">
        <v>0</v>
      </c>
      <c r="J309" s="3">
        <f>VLOOKUP(A309,'2016'!A:I,9,0)</f>
        <v>0</v>
      </c>
      <c r="K309">
        <f>COUNTIF('2016'!A:A,גיליון2!A309)</f>
        <v>1</v>
      </c>
    </row>
    <row r="310" spans="1:11" x14ac:dyDescent="0.2">
      <c r="A310">
        <v>1714200780</v>
      </c>
      <c r="B310" t="str">
        <f t="shared" si="12"/>
        <v>780</v>
      </c>
      <c r="C310" t="str">
        <f t="shared" si="13"/>
        <v>714200</v>
      </c>
      <c r="D310" t="str">
        <f t="shared" si="14"/>
        <v>71</v>
      </c>
      <c r="E310" t="s">
        <v>305</v>
      </c>
      <c r="F310" s="2">
        <v>15000</v>
      </c>
      <c r="G310" s="1">
        <v>14656</v>
      </c>
      <c r="H310">
        <v>0</v>
      </c>
      <c r="I310" s="1">
        <v>14656</v>
      </c>
      <c r="J310" s="3">
        <f>VLOOKUP(A310,'2016'!A:I,9,0)</f>
        <v>15000</v>
      </c>
      <c r="K310">
        <f>COUNTIF('2016'!A:A,גיליון2!A310)</f>
        <v>1</v>
      </c>
    </row>
    <row r="311" spans="1:11" x14ac:dyDescent="0.2">
      <c r="A311">
        <v>1714201110</v>
      </c>
      <c r="B311" t="str">
        <f t="shared" si="12"/>
        <v>110</v>
      </c>
      <c r="C311" t="str">
        <f t="shared" si="13"/>
        <v>714201</v>
      </c>
      <c r="D311" t="str">
        <f t="shared" si="14"/>
        <v>71</v>
      </c>
      <c r="E311" t="s">
        <v>384</v>
      </c>
      <c r="F311" s="2">
        <v>433000</v>
      </c>
      <c r="G311" s="1">
        <v>287660.75</v>
      </c>
      <c r="H311">
        <v>0</v>
      </c>
      <c r="I311" s="1">
        <v>287660.75</v>
      </c>
      <c r="J311" s="3">
        <f>VLOOKUP(A311,'2016'!A:I,9,0)</f>
        <v>560000</v>
      </c>
      <c r="K311">
        <f>COUNTIF('2016'!A:A,גיליון2!A311)</f>
        <v>1</v>
      </c>
    </row>
    <row r="312" spans="1:11" x14ac:dyDescent="0.2">
      <c r="A312">
        <v>1714202110</v>
      </c>
      <c r="B312" t="str">
        <f t="shared" si="12"/>
        <v>110</v>
      </c>
      <c r="C312" t="str">
        <f t="shared" si="13"/>
        <v>714202</v>
      </c>
      <c r="D312" t="str">
        <f t="shared" si="14"/>
        <v>71</v>
      </c>
      <c r="E312" t="s">
        <v>385</v>
      </c>
      <c r="F312">
        <v>0</v>
      </c>
      <c r="G312" s="1">
        <v>144136.29</v>
      </c>
      <c r="H312">
        <v>0</v>
      </c>
      <c r="I312" s="1">
        <v>144136.29</v>
      </c>
      <c r="J312" s="3">
        <f>VLOOKUP(A312,'2016'!A:I,9,0)</f>
        <v>0</v>
      </c>
      <c r="K312">
        <f>COUNTIF('2016'!A:A,גיליון2!A312)</f>
        <v>1</v>
      </c>
    </row>
    <row r="313" spans="1:11" x14ac:dyDescent="0.2">
      <c r="A313">
        <v>1715300720</v>
      </c>
      <c r="B313" t="str">
        <f t="shared" si="12"/>
        <v>720</v>
      </c>
      <c r="C313" t="str">
        <f t="shared" si="13"/>
        <v>715300</v>
      </c>
      <c r="D313" t="str">
        <f t="shared" si="14"/>
        <v>71</v>
      </c>
      <c r="E313" t="s">
        <v>386</v>
      </c>
      <c r="F313">
        <v>0</v>
      </c>
      <c r="G313" s="1">
        <v>2360</v>
      </c>
      <c r="H313">
        <v>0</v>
      </c>
      <c r="I313" s="1">
        <v>2360</v>
      </c>
      <c r="J313" s="3">
        <f>VLOOKUP(A313,'2016'!A:I,9,0)</f>
        <v>0</v>
      </c>
      <c r="K313">
        <f>COUNTIF('2016'!A:A,גיליון2!A313)</f>
        <v>1</v>
      </c>
    </row>
    <row r="314" spans="1:11" x14ac:dyDescent="0.2">
      <c r="A314">
        <v>1715300740</v>
      </c>
      <c r="B314" t="str">
        <f t="shared" si="12"/>
        <v>740</v>
      </c>
      <c r="C314" t="str">
        <f t="shared" si="13"/>
        <v>715300</v>
      </c>
      <c r="D314" t="str">
        <f t="shared" si="14"/>
        <v>71</v>
      </c>
      <c r="E314" t="s">
        <v>387</v>
      </c>
      <c r="F314">
        <v>0</v>
      </c>
      <c r="G314" s="1">
        <v>1200</v>
      </c>
      <c r="H314" s="1">
        <v>1080</v>
      </c>
      <c r="I314" s="1">
        <v>2280</v>
      </c>
      <c r="J314" s="3">
        <f>VLOOKUP(A314,'2016'!A:I,9,0)</f>
        <v>0</v>
      </c>
      <c r="K314">
        <f>COUNTIF('2016'!A:A,גיליון2!A314)</f>
        <v>1</v>
      </c>
    </row>
    <row r="315" spans="1:11" x14ac:dyDescent="0.2">
      <c r="A315">
        <v>1715300750</v>
      </c>
      <c r="B315" t="str">
        <f t="shared" si="12"/>
        <v>750</v>
      </c>
      <c r="C315" t="str">
        <f t="shared" si="13"/>
        <v>715300</v>
      </c>
      <c r="D315" t="str">
        <f t="shared" si="14"/>
        <v>71</v>
      </c>
      <c r="E315" t="s">
        <v>388</v>
      </c>
      <c r="F315">
        <v>0</v>
      </c>
      <c r="G315" s="1">
        <v>24000</v>
      </c>
      <c r="H315">
        <v>0</v>
      </c>
      <c r="I315" s="1">
        <v>24000</v>
      </c>
      <c r="J315" s="3">
        <f>VLOOKUP(A315,'2016'!A:I,9,0)</f>
        <v>0</v>
      </c>
      <c r="K315">
        <f>COUNTIF('2016'!A:A,גיליון2!A315)</f>
        <v>1</v>
      </c>
    </row>
    <row r="316" spans="1:11" x14ac:dyDescent="0.2">
      <c r="A316">
        <v>1721000110</v>
      </c>
      <c r="B316" t="str">
        <f t="shared" si="12"/>
        <v>110</v>
      </c>
      <c r="C316" t="str">
        <f t="shared" si="13"/>
        <v>721000</v>
      </c>
      <c r="D316" t="str">
        <f t="shared" si="14"/>
        <v>72</v>
      </c>
      <c r="E316" t="s">
        <v>389</v>
      </c>
      <c r="F316" s="2">
        <v>197000</v>
      </c>
      <c r="G316" s="1">
        <v>200203.83</v>
      </c>
      <c r="H316">
        <v>0</v>
      </c>
      <c r="I316" s="1">
        <v>200203.83</v>
      </c>
      <c r="J316" s="3">
        <f>VLOOKUP(A316,'2016'!A:I,9,0)</f>
        <v>195000</v>
      </c>
      <c r="K316">
        <f>COUNTIF('2016'!A:A,גיליון2!A316)</f>
        <v>1</v>
      </c>
    </row>
    <row r="317" spans="1:11" x14ac:dyDescent="0.2">
      <c r="A317">
        <v>1721000780</v>
      </c>
      <c r="B317" t="str">
        <f t="shared" si="12"/>
        <v>780</v>
      </c>
      <c r="C317" t="str">
        <f t="shared" si="13"/>
        <v>721000</v>
      </c>
      <c r="D317" t="str">
        <f t="shared" si="14"/>
        <v>72</v>
      </c>
      <c r="E317" t="s">
        <v>390</v>
      </c>
      <c r="F317" s="2">
        <v>194000</v>
      </c>
      <c r="G317" s="1">
        <v>241941.92</v>
      </c>
      <c r="H317" s="1">
        <v>3734.44</v>
      </c>
      <c r="I317" s="1">
        <v>245676.36</v>
      </c>
      <c r="J317" s="3">
        <f>VLOOKUP(A317,'2016'!A:I,9,0)</f>
        <v>244000</v>
      </c>
      <c r="K317">
        <f>COUNTIF('2016'!A:A,גיליון2!A317)</f>
        <v>1</v>
      </c>
    </row>
    <row r="318" spans="1:11" x14ac:dyDescent="0.2">
      <c r="A318">
        <v>1721001110</v>
      </c>
      <c r="B318" t="str">
        <f t="shared" si="12"/>
        <v>110</v>
      </c>
      <c r="C318" t="str">
        <f t="shared" si="13"/>
        <v>721001</v>
      </c>
      <c r="D318" t="str">
        <f t="shared" si="14"/>
        <v>72</v>
      </c>
      <c r="E318" t="s">
        <v>391</v>
      </c>
      <c r="F318" s="2">
        <v>376000</v>
      </c>
      <c r="G318" s="1">
        <v>365801.27</v>
      </c>
      <c r="H318">
        <v>0</v>
      </c>
      <c r="I318" s="1">
        <v>365801.27</v>
      </c>
      <c r="J318" s="3">
        <f>VLOOKUP(A318,'2016'!A:I,9,0)</f>
        <v>376000</v>
      </c>
      <c r="K318">
        <f>COUNTIF('2016'!A:A,גיליון2!A318)</f>
        <v>1</v>
      </c>
    </row>
    <row r="319" spans="1:11" x14ac:dyDescent="0.2">
      <c r="A319">
        <v>1721002110</v>
      </c>
      <c r="B319" t="str">
        <f t="shared" si="12"/>
        <v>110</v>
      </c>
      <c r="C319" t="str">
        <f t="shared" si="13"/>
        <v>721002</v>
      </c>
      <c r="D319" t="str">
        <f t="shared" si="14"/>
        <v>72</v>
      </c>
      <c r="E319" t="s">
        <v>392</v>
      </c>
      <c r="F319" s="2">
        <v>90000</v>
      </c>
      <c r="G319" s="1">
        <v>86061.35</v>
      </c>
      <c r="H319">
        <v>0</v>
      </c>
      <c r="I319" s="1">
        <v>86061.35</v>
      </c>
      <c r="J319" s="3">
        <f>VLOOKUP(A319,'2016'!A:I,9,0)</f>
        <v>87000</v>
      </c>
      <c r="K319">
        <f>COUNTIF('2016'!A:A,גיליון2!A319)</f>
        <v>1</v>
      </c>
    </row>
    <row r="320" spans="1:11" x14ac:dyDescent="0.2">
      <c r="A320">
        <v>1721002780</v>
      </c>
      <c r="B320" t="str">
        <f t="shared" si="12"/>
        <v>780</v>
      </c>
      <c r="C320" t="str">
        <f t="shared" si="13"/>
        <v>721002</v>
      </c>
      <c r="D320" t="str">
        <f t="shared" si="14"/>
        <v>72</v>
      </c>
      <c r="E320" t="s">
        <v>393</v>
      </c>
      <c r="F320">
        <v>0</v>
      </c>
      <c r="G320">
        <v>0</v>
      </c>
      <c r="H320">
        <v>0</v>
      </c>
      <c r="I320">
        <v>0</v>
      </c>
      <c r="J320" s="3">
        <f>VLOOKUP(A320,'2016'!A:I,9,0)</f>
        <v>0</v>
      </c>
      <c r="K320">
        <f>COUNTIF('2016'!A:A,גיליון2!A320)</f>
        <v>1</v>
      </c>
    </row>
    <row r="321" spans="1:11" x14ac:dyDescent="0.2">
      <c r="A321">
        <v>1722100110</v>
      </c>
      <c r="B321" t="str">
        <f t="shared" si="12"/>
        <v>110</v>
      </c>
      <c r="C321" t="str">
        <f t="shared" si="13"/>
        <v>722100</v>
      </c>
      <c r="D321" t="str">
        <f t="shared" si="14"/>
        <v>72</v>
      </c>
      <c r="E321" t="s">
        <v>394</v>
      </c>
      <c r="F321">
        <v>0</v>
      </c>
      <c r="G321">
        <v>0</v>
      </c>
      <c r="H321">
        <v>0</v>
      </c>
      <c r="I321">
        <v>0</v>
      </c>
      <c r="J321" s="3">
        <f>VLOOKUP(A321,'2016'!A:I,9,0)</f>
        <v>125000</v>
      </c>
      <c r="K321">
        <f>COUNTIF('2016'!A:A,גיליון2!A321)</f>
        <v>1</v>
      </c>
    </row>
    <row r="322" spans="1:11" x14ac:dyDescent="0.2">
      <c r="A322">
        <v>1722100540</v>
      </c>
      <c r="B322" t="str">
        <f t="shared" si="12"/>
        <v>540</v>
      </c>
      <c r="C322" t="str">
        <f t="shared" si="13"/>
        <v>722100</v>
      </c>
      <c r="D322" t="str">
        <f t="shared" si="14"/>
        <v>72</v>
      </c>
      <c r="E322" t="s">
        <v>329</v>
      </c>
      <c r="F322" s="2">
        <v>2000</v>
      </c>
      <c r="G322" s="1">
        <v>1496</v>
      </c>
      <c r="H322">
        <v>0</v>
      </c>
      <c r="I322" s="1">
        <v>1496</v>
      </c>
      <c r="J322" s="3">
        <f>VLOOKUP(A322,'2016'!A:I,9,0)</f>
        <v>2000</v>
      </c>
      <c r="K322">
        <f>COUNTIF('2016'!A:A,גיליון2!A322)</f>
        <v>1</v>
      </c>
    </row>
    <row r="323" spans="1:11" x14ac:dyDescent="0.2">
      <c r="A323">
        <v>1722100750</v>
      </c>
      <c r="B323" t="str">
        <f t="shared" ref="B323:B386" si="15">RIGHT(A323,3)</f>
        <v>750</v>
      </c>
      <c r="C323" t="str">
        <f t="shared" ref="C323:C386" si="16">MID(A323,2,6)</f>
        <v>722100</v>
      </c>
      <c r="D323" t="str">
        <f t="shared" ref="D323:D386" si="17">LEFT(C323,2)</f>
        <v>72</v>
      </c>
      <c r="E323" t="s">
        <v>395</v>
      </c>
      <c r="F323">
        <v>0</v>
      </c>
      <c r="G323">
        <v>0</v>
      </c>
      <c r="H323">
        <v>0</v>
      </c>
      <c r="I323">
        <v>0</v>
      </c>
      <c r="J323" s="3">
        <f>VLOOKUP(A323,'2016'!A:I,9,0)</f>
        <v>0</v>
      </c>
      <c r="K323">
        <f>COUNTIF('2016'!A:A,גיליון2!A323)</f>
        <v>1</v>
      </c>
    </row>
    <row r="324" spans="1:11" x14ac:dyDescent="0.2">
      <c r="A324">
        <v>1722100780</v>
      </c>
      <c r="B324" t="str">
        <f t="shared" si="15"/>
        <v>780</v>
      </c>
      <c r="C324" t="str">
        <f t="shared" si="16"/>
        <v>722100</v>
      </c>
      <c r="D324" t="str">
        <f t="shared" si="17"/>
        <v>72</v>
      </c>
      <c r="E324" t="s">
        <v>396</v>
      </c>
      <c r="F324" s="2">
        <v>14000</v>
      </c>
      <c r="G324" s="1">
        <v>20643</v>
      </c>
      <c r="H324">
        <v>0</v>
      </c>
      <c r="I324" s="1">
        <v>20643</v>
      </c>
      <c r="J324" s="3">
        <f>VLOOKUP(A324,'2016'!A:I,9,0)</f>
        <v>14000</v>
      </c>
      <c r="K324">
        <f>COUNTIF('2016'!A:A,גיליון2!A324)</f>
        <v>1</v>
      </c>
    </row>
    <row r="325" spans="1:11" x14ac:dyDescent="0.2">
      <c r="A325">
        <v>1723000811</v>
      </c>
      <c r="B325" t="str">
        <f t="shared" si="15"/>
        <v>811</v>
      </c>
      <c r="C325" t="str">
        <f t="shared" si="16"/>
        <v>723000</v>
      </c>
      <c r="D325" t="str">
        <f t="shared" si="17"/>
        <v>72</v>
      </c>
      <c r="E325" t="s">
        <v>397</v>
      </c>
      <c r="F325" s="2">
        <v>186500</v>
      </c>
      <c r="G325" s="1">
        <v>183565.25</v>
      </c>
      <c r="H325">
        <v>0</v>
      </c>
      <c r="I325" s="1">
        <v>183565.25</v>
      </c>
      <c r="J325" s="3">
        <f>VLOOKUP(A325,'2016'!A:I,9,0)</f>
        <v>186500</v>
      </c>
      <c r="K325">
        <f>COUNTIF('2016'!A:A,גיליון2!A325)</f>
        <v>1</v>
      </c>
    </row>
    <row r="326" spans="1:11" x14ac:dyDescent="0.2">
      <c r="A326">
        <v>1723100810</v>
      </c>
      <c r="B326" t="str">
        <f t="shared" si="15"/>
        <v>810</v>
      </c>
      <c r="C326" t="str">
        <f t="shared" si="16"/>
        <v>723100</v>
      </c>
      <c r="D326" t="str">
        <f t="shared" si="17"/>
        <v>72</v>
      </c>
      <c r="E326" t="s">
        <v>398</v>
      </c>
      <c r="F326">
        <v>0</v>
      </c>
      <c r="G326">
        <v>0</v>
      </c>
      <c r="H326">
        <v>0</v>
      </c>
      <c r="I326">
        <v>0</v>
      </c>
      <c r="J326" s="3">
        <f>VLOOKUP(A326,'2016'!A:I,9,0)</f>
        <v>85700</v>
      </c>
      <c r="K326">
        <f>COUNTIF('2016'!A:A,גיליון2!A326)</f>
        <v>1</v>
      </c>
    </row>
    <row r="327" spans="1:11" x14ac:dyDescent="0.2">
      <c r="A327">
        <v>1724000830</v>
      </c>
      <c r="B327" t="str">
        <f t="shared" si="15"/>
        <v>830</v>
      </c>
      <c r="C327" t="str">
        <f t="shared" si="16"/>
        <v>724000</v>
      </c>
      <c r="D327" t="str">
        <f t="shared" si="17"/>
        <v>72</v>
      </c>
      <c r="E327" t="s">
        <v>399</v>
      </c>
      <c r="F327" s="2">
        <v>400000</v>
      </c>
      <c r="G327" s="1">
        <v>203708</v>
      </c>
      <c r="H327">
        <v>0</v>
      </c>
      <c r="I327" s="1">
        <v>203708</v>
      </c>
      <c r="J327" s="3">
        <f>VLOOKUP(A327,'2016'!A:I,9,0)</f>
        <v>400000</v>
      </c>
      <c r="K327">
        <f>COUNTIF('2016'!A:A,גיליון2!A327)</f>
        <v>1</v>
      </c>
    </row>
    <row r="328" spans="1:11" x14ac:dyDescent="0.2">
      <c r="A328">
        <v>1731000110</v>
      </c>
      <c r="B328" t="str">
        <f t="shared" si="15"/>
        <v>110</v>
      </c>
      <c r="C328" t="str">
        <f t="shared" si="16"/>
        <v>731000</v>
      </c>
      <c r="D328" t="str">
        <f t="shared" si="17"/>
        <v>73</v>
      </c>
      <c r="E328" t="s">
        <v>400</v>
      </c>
      <c r="F328" s="2">
        <v>1335000</v>
      </c>
      <c r="G328" s="1">
        <v>1310399.21</v>
      </c>
      <c r="H328">
        <v>0</v>
      </c>
      <c r="I328" s="1">
        <v>1310399.21</v>
      </c>
      <c r="J328" s="3">
        <f>VLOOKUP(A328,'2016'!A:I,9,0)</f>
        <v>1358000</v>
      </c>
      <c r="K328">
        <f>COUNTIF('2016'!A:A,גיליון2!A328)</f>
        <v>1</v>
      </c>
    </row>
    <row r="329" spans="1:11" x14ac:dyDescent="0.2">
      <c r="A329">
        <v>1731000521</v>
      </c>
      <c r="B329" t="str">
        <f t="shared" si="15"/>
        <v>521</v>
      </c>
      <c r="C329" t="str">
        <f t="shared" si="16"/>
        <v>731000</v>
      </c>
      <c r="D329" t="str">
        <f t="shared" si="17"/>
        <v>73</v>
      </c>
      <c r="E329" t="s">
        <v>402</v>
      </c>
      <c r="F329" s="2">
        <v>6000</v>
      </c>
      <c r="G329" s="1">
        <v>3770</v>
      </c>
      <c r="H329">
        <v>0</v>
      </c>
      <c r="I329" s="1">
        <v>3770</v>
      </c>
      <c r="J329" s="3">
        <f>VLOOKUP(A329,'2016'!A:I,9,0)</f>
        <v>6000</v>
      </c>
      <c r="K329">
        <f>COUNTIF('2016'!A:A,גיליון2!A329)</f>
        <v>1</v>
      </c>
    </row>
    <row r="330" spans="1:11" x14ac:dyDescent="0.2">
      <c r="A330">
        <v>1731000540</v>
      </c>
      <c r="B330" t="str">
        <f t="shared" si="15"/>
        <v>540</v>
      </c>
      <c r="C330" t="str">
        <f t="shared" si="16"/>
        <v>731000</v>
      </c>
      <c r="D330" t="str">
        <f t="shared" si="17"/>
        <v>73</v>
      </c>
      <c r="E330" t="s">
        <v>403</v>
      </c>
      <c r="F330" s="2">
        <v>12000</v>
      </c>
      <c r="G330" s="1">
        <v>15021.21</v>
      </c>
      <c r="H330">
        <v>0</v>
      </c>
      <c r="I330" s="1">
        <v>15021.21</v>
      </c>
      <c r="J330" s="3">
        <f>VLOOKUP(A330,'2016'!A:I,9,0)</f>
        <v>12000</v>
      </c>
      <c r="K330">
        <f>COUNTIF('2016'!A:A,גיליון2!A330)</f>
        <v>1</v>
      </c>
    </row>
    <row r="331" spans="1:11" x14ac:dyDescent="0.2">
      <c r="A331">
        <v>1731000550</v>
      </c>
      <c r="B331" t="str">
        <f t="shared" si="15"/>
        <v>550</v>
      </c>
      <c r="C331" t="str">
        <f t="shared" si="16"/>
        <v>731000</v>
      </c>
      <c r="D331" t="str">
        <f t="shared" si="17"/>
        <v>73</v>
      </c>
      <c r="E331" t="s">
        <v>404</v>
      </c>
      <c r="F331">
        <v>0</v>
      </c>
      <c r="G331" s="1">
        <v>13443</v>
      </c>
      <c r="H331">
        <v>0</v>
      </c>
      <c r="I331" s="1">
        <v>13443</v>
      </c>
      <c r="J331" s="3">
        <f>VLOOKUP(A331,'2016'!A:I,9,0)</f>
        <v>0</v>
      </c>
      <c r="K331">
        <f>COUNTIF('2016'!A:A,גיליון2!A331)</f>
        <v>1</v>
      </c>
    </row>
    <row r="332" spans="1:11" x14ac:dyDescent="0.2">
      <c r="A332">
        <v>1731000560</v>
      </c>
      <c r="B332" t="str">
        <f t="shared" si="15"/>
        <v>560</v>
      </c>
      <c r="C332" t="str">
        <f t="shared" si="16"/>
        <v>731000</v>
      </c>
      <c r="D332" t="str">
        <f t="shared" si="17"/>
        <v>73</v>
      </c>
      <c r="E332" t="s">
        <v>319</v>
      </c>
      <c r="F332">
        <v>0</v>
      </c>
      <c r="G332" s="1">
        <v>6537</v>
      </c>
      <c r="H332">
        <v>0</v>
      </c>
      <c r="I332" s="1">
        <v>6537</v>
      </c>
      <c r="J332" s="3">
        <f>VLOOKUP(A332,'2016'!A:I,9,0)</f>
        <v>0</v>
      </c>
      <c r="K332">
        <f>COUNTIF('2016'!A:A,גיליון2!A332)</f>
        <v>1</v>
      </c>
    </row>
    <row r="333" spans="1:11" x14ac:dyDescent="0.2">
      <c r="A333">
        <v>1731000740</v>
      </c>
      <c r="B333" t="str">
        <f t="shared" si="15"/>
        <v>740</v>
      </c>
      <c r="C333" t="str">
        <f t="shared" si="16"/>
        <v>731000</v>
      </c>
      <c r="D333" t="str">
        <f t="shared" si="17"/>
        <v>73</v>
      </c>
      <c r="E333" t="s">
        <v>405</v>
      </c>
      <c r="F333" s="2">
        <v>22000</v>
      </c>
      <c r="G333" s="1">
        <v>21049.94</v>
      </c>
      <c r="H333">
        <v>0</v>
      </c>
      <c r="I333" s="1">
        <v>21049.94</v>
      </c>
      <c r="J333" s="3">
        <f>VLOOKUP(A333,'2016'!A:I,9,0)</f>
        <v>22000</v>
      </c>
      <c r="K333">
        <f>COUNTIF('2016'!A:A,גיליון2!A333)</f>
        <v>1</v>
      </c>
    </row>
    <row r="334" spans="1:11" x14ac:dyDescent="0.2">
      <c r="A334">
        <v>1731000750</v>
      </c>
      <c r="B334" t="str">
        <f t="shared" si="15"/>
        <v>750</v>
      </c>
      <c r="C334" t="str">
        <f t="shared" si="16"/>
        <v>731000</v>
      </c>
      <c r="D334" t="str">
        <f t="shared" si="17"/>
        <v>73</v>
      </c>
      <c r="E334" t="s">
        <v>406</v>
      </c>
      <c r="F334" s="2">
        <v>33000</v>
      </c>
      <c r="G334" s="1">
        <v>56695.57</v>
      </c>
      <c r="H334">
        <v>0</v>
      </c>
      <c r="I334" s="1">
        <v>56695.57</v>
      </c>
      <c r="J334" s="3">
        <f>VLOOKUP(A334,'2016'!A:I,9,0)</f>
        <v>33000</v>
      </c>
      <c r="K334">
        <f>COUNTIF('2016'!A:A,גיליון2!A334)</f>
        <v>1</v>
      </c>
    </row>
    <row r="335" spans="1:11" x14ac:dyDescent="0.2">
      <c r="A335">
        <v>1731000780</v>
      </c>
      <c r="B335" t="str">
        <f t="shared" si="15"/>
        <v>780</v>
      </c>
      <c r="C335" t="str">
        <f t="shared" si="16"/>
        <v>731000</v>
      </c>
      <c r="D335" t="str">
        <f t="shared" si="17"/>
        <v>73</v>
      </c>
      <c r="E335" t="s">
        <v>407</v>
      </c>
      <c r="F335" s="2">
        <v>36000</v>
      </c>
      <c r="G335" s="1">
        <v>40872</v>
      </c>
      <c r="H335">
        <v>0</v>
      </c>
      <c r="I335" s="1">
        <v>40872</v>
      </c>
      <c r="J335" s="3">
        <f>VLOOKUP(A335,'2016'!A:I,9,0)</f>
        <v>36000</v>
      </c>
      <c r="K335">
        <f>COUNTIF('2016'!A:A,גיליון2!A335)</f>
        <v>1</v>
      </c>
    </row>
    <row r="336" spans="1:11" x14ac:dyDescent="0.2">
      <c r="A336">
        <v>1732100750</v>
      </c>
      <c r="B336" t="str">
        <f t="shared" si="15"/>
        <v>750</v>
      </c>
      <c r="C336" t="str">
        <f t="shared" si="16"/>
        <v>732100</v>
      </c>
      <c r="D336" t="str">
        <f t="shared" si="17"/>
        <v>73</v>
      </c>
      <c r="E336" t="s">
        <v>408</v>
      </c>
      <c r="F336" s="2">
        <v>140000</v>
      </c>
      <c r="G336" s="1">
        <v>184934</v>
      </c>
      <c r="H336">
        <v>0</v>
      </c>
      <c r="I336" s="1">
        <v>184934</v>
      </c>
      <c r="J336" s="3">
        <f>VLOOKUP(A336,'2016'!A:I,9,0)</f>
        <v>140000</v>
      </c>
      <c r="K336">
        <f>COUNTIF('2016'!A:A,גיליון2!A336)</f>
        <v>1</v>
      </c>
    </row>
    <row r="337" spans="1:11" x14ac:dyDescent="0.2">
      <c r="A337">
        <v>1732300750</v>
      </c>
      <c r="B337" t="str">
        <f t="shared" si="15"/>
        <v>750</v>
      </c>
      <c r="C337" t="str">
        <f t="shared" si="16"/>
        <v>732300</v>
      </c>
      <c r="D337" t="str">
        <f t="shared" si="17"/>
        <v>73</v>
      </c>
      <c r="E337" t="s">
        <v>409</v>
      </c>
      <c r="F337">
        <v>0</v>
      </c>
      <c r="G337">
        <v>0</v>
      </c>
      <c r="H337">
        <v>0</v>
      </c>
      <c r="I337">
        <v>0</v>
      </c>
      <c r="J337" s="3">
        <f>VLOOKUP(A337,'2016'!A:I,9,0)</f>
        <v>0</v>
      </c>
      <c r="K337">
        <f>COUNTIF('2016'!A:A,גיליון2!A337)</f>
        <v>1</v>
      </c>
    </row>
    <row r="338" spans="1:11" x14ac:dyDescent="0.2">
      <c r="A338">
        <v>1733100780</v>
      </c>
      <c r="B338" t="str">
        <f t="shared" si="15"/>
        <v>780</v>
      </c>
      <c r="C338" t="str">
        <f t="shared" si="16"/>
        <v>733100</v>
      </c>
      <c r="D338" t="str">
        <f t="shared" si="17"/>
        <v>73</v>
      </c>
      <c r="E338" t="s">
        <v>410</v>
      </c>
      <c r="F338">
        <v>0</v>
      </c>
      <c r="G338">
        <v>0</v>
      </c>
      <c r="H338">
        <v>0</v>
      </c>
      <c r="I338">
        <v>0</v>
      </c>
      <c r="J338" s="3">
        <f>VLOOKUP(A338,'2016'!A:I,9,0)</f>
        <v>0</v>
      </c>
      <c r="K338">
        <f>COUNTIF('2016'!A:A,גיליון2!A338)</f>
        <v>1</v>
      </c>
    </row>
    <row r="339" spans="1:11" x14ac:dyDescent="0.2">
      <c r="A339">
        <v>1733300750</v>
      </c>
      <c r="B339" t="str">
        <f t="shared" si="15"/>
        <v>750</v>
      </c>
      <c r="C339" t="str">
        <f t="shared" si="16"/>
        <v>733300</v>
      </c>
      <c r="D339" t="str">
        <f t="shared" si="17"/>
        <v>73</v>
      </c>
      <c r="E339" t="s">
        <v>411</v>
      </c>
      <c r="F339" s="2">
        <v>1000000</v>
      </c>
      <c r="G339">
        <v>0</v>
      </c>
      <c r="H339">
        <v>0</v>
      </c>
      <c r="I339">
        <v>0</v>
      </c>
      <c r="J339" s="3">
        <f>VLOOKUP(A339,'2016'!A:I,9,0)</f>
        <v>1000000</v>
      </c>
      <c r="K339">
        <f>COUNTIF('2016'!A:A,גיליון2!A339)</f>
        <v>1</v>
      </c>
    </row>
    <row r="340" spans="1:11" x14ac:dyDescent="0.2">
      <c r="A340">
        <v>1733300780</v>
      </c>
      <c r="B340" t="str">
        <f t="shared" si="15"/>
        <v>780</v>
      </c>
      <c r="C340" t="str">
        <f t="shared" si="16"/>
        <v>733300</v>
      </c>
      <c r="D340" t="str">
        <f t="shared" si="17"/>
        <v>73</v>
      </c>
      <c r="E340" t="s">
        <v>412</v>
      </c>
      <c r="F340">
        <v>0</v>
      </c>
      <c r="G340">
        <v>0</v>
      </c>
      <c r="H340">
        <v>0</v>
      </c>
      <c r="I340">
        <v>0</v>
      </c>
      <c r="J340" s="3">
        <f>VLOOKUP(A340,'2016'!A:I,9,0)</f>
        <v>150000</v>
      </c>
      <c r="K340">
        <f>COUNTIF('2016'!A:A,גיליון2!A340)</f>
        <v>1</v>
      </c>
    </row>
    <row r="341" spans="1:11" x14ac:dyDescent="0.2">
      <c r="A341">
        <v>1741000110</v>
      </c>
      <c r="B341" t="str">
        <f t="shared" si="15"/>
        <v>110</v>
      </c>
      <c r="C341" t="str">
        <f t="shared" si="16"/>
        <v>741000</v>
      </c>
      <c r="D341" t="str">
        <f t="shared" si="17"/>
        <v>74</v>
      </c>
      <c r="E341" t="s">
        <v>413</v>
      </c>
      <c r="F341" s="2">
        <v>852000</v>
      </c>
      <c r="G341" s="1">
        <v>822885.97</v>
      </c>
      <c r="H341">
        <v>0</v>
      </c>
      <c r="I341" s="1">
        <v>822885.97</v>
      </c>
      <c r="J341" s="3">
        <f>VLOOKUP(A341,'2016'!A:I,9,0)</f>
        <v>909000</v>
      </c>
      <c r="K341">
        <f>COUNTIF('2016'!A:A,גיליון2!A341)</f>
        <v>1</v>
      </c>
    </row>
    <row r="342" spans="1:11" x14ac:dyDescent="0.2">
      <c r="A342">
        <v>1741000410</v>
      </c>
      <c r="B342" t="str">
        <f t="shared" si="15"/>
        <v>410</v>
      </c>
      <c r="C342" t="str">
        <f t="shared" si="16"/>
        <v>741000</v>
      </c>
      <c r="D342" t="str">
        <f t="shared" si="17"/>
        <v>74</v>
      </c>
      <c r="E342" t="s">
        <v>414</v>
      </c>
      <c r="F342" s="2">
        <v>24000</v>
      </c>
      <c r="G342" s="1">
        <v>63652</v>
      </c>
      <c r="H342">
        <v>0</v>
      </c>
      <c r="I342" s="1">
        <v>63652</v>
      </c>
      <c r="J342" s="3">
        <f>VLOOKUP(A342,'2016'!A:I,9,0)</f>
        <v>24000</v>
      </c>
      <c r="K342">
        <f>COUNTIF('2016'!A:A,גיליון2!A342)</f>
        <v>1</v>
      </c>
    </row>
    <row r="343" spans="1:11" x14ac:dyDescent="0.2">
      <c r="A343">
        <v>1741000530</v>
      </c>
      <c r="B343" t="str">
        <f t="shared" si="15"/>
        <v>530</v>
      </c>
      <c r="C343" t="str">
        <f t="shared" si="16"/>
        <v>741000</v>
      </c>
      <c r="D343" t="str">
        <f t="shared" si="17"/>
        <v>74</v>
      </c>
      <c r="E343" t="s">
        <v>415</v>
      </c>
      <c r="F343" s="2">
        <v>54000</v>
      </c>
      <c r="G343" s="1">
        <v>16662.400000000001</v>
      </c>
      <c r="H343">
        <v>0</v>
      </c>
      <c r="I343" s="1">
        <v>16662.400000000001</v>
      </c>
      <c r="J343" s="3">
        <f>VLOOKUP(A343,'2016'!A:I,9,0)</f>
        <v>54000</v>
      </c>
      <c r="K343">
        <f>COUNTIF('2016'!A:A,גיליון2!A343)</f>
        <v>1</v>
      </c>
    </row>
    <row r="344" spans="1:11" x14ac:dyDescent="0.2">
      <c r="A344">
        <v>1741000540</v>
      </c>
      <c r="B344" t="str">
        <f t="shared" si="15"/>
        <v>540</v>
      </c>
      <c r="C344" t="str">
        <f t="shared" si="16"/>
        <v>741000</v>
      </c>
      <c r="D344" t="str">
        <f t="shared" si="17"/>
        <v>74</v>
      </c>
      <c r="E344" t="s">
        <v>354</v>
      </c>
      <c r="F344" s="2">
        <v>11000</v>
      </c>
      <c r="G344" s="1">
        <v>11381.19</v>
      </c>
      <c r="H344">
        <v>0</v>
      </c>
      <c r="I344" s="1">
        <v>11381.19</v>
      </c>
      <c r="J344" s="3">
        <f>VLOOKUP(A344,'2016'!A:I,9,0)</f>
        <v>11000</v>
      </c>
      <c r="K344">
        <f>COUNTIF('2016'!A:A,גיליון2!A344)</f>
        <v>1</v>
      </c>
    </row>
    <row r="345" spans="1:11" x14ac:dyDescent="0.2">
      <c r="A345">
        <v>1741000720</v>
      </c>
      <c r="B345" t="str">
        <f t="shared" si="15"/>
        <v>720</v>
      </c>
      <c r="C345" t="str">
        <f t="shared" si="16"/>
        <v>741000</v>
      </c>
      <c r="D345" t="str">
        <f t="shared" si="17"/>
        <v>74</v>
      </c>
      <c r="E345" t="s">
        <v>416</v>
      </c>
      <c r="F345">
        <v>0</v>
      </c>
      <c r="G345">
        <v>0</v>
      </c>
      <c r="H345">
        <v>0</v>
      </c>
      <c r="I345">
        <v>0</v>
      </c>
      <c r="J345" s="3">
        <f>VLOOKUP(A345,'2016'!A:I,9,0)</f>
        <v>0</v>
      </c>
      <c r="K345">
        <f>COUNTIF('2016'!A:A,גיליון2!A345)</f>
        <v>1</v>
      </c>
    </row>
    <row r="346" spans="1:11" x14ac:dyDescent="0.2">
      <c r="A346">
        <v>1741000731</v>
      </c>
      <c r="B346" t="str">
        <f t="shared" si="15"/>
        <v>731</v>
      </c>
      <c r="C346" t="str">
        <f t="shared" si="16"/>
        <v>741000</v>
      </c>
      <c r="D346" t="str">
        <f t="shared" si="17"/>
        <v>74</v>
      </c>
      <c r="E346" t="s">
        <v>417</v>
      </c>
      <c r="F346">
        <v>0</v>
      </c>
      <c r="G346" s="1">
        <v>20264</v>
      </c>
      <c r="H346">
        <v>0</v>
      </c>
      <c r="I346" s="1">
        <v>20264</v>
      </c>
      <c r="J346" s="3">
        <f>VLOOKUP(A346,'2016'!A:I,9,0)</f>
        <v>0</v>
      </c>
      <c r="K346">
        <f>COUNTIF('2016'!A:A,גיליון2!A346)</f>
        <v>1</v>
      </c>
    </row>
    <row r="347" spans="1:11" x14ac:dyDescent="0.2">
      <c r="A347">
        <v>1741000732</v>
      </c>
      <c r="B347" t="str">
        <f t="shared" si="15"/>
        <v>732</v>
      </c>
      <c r="C347" t="str">
        <f t="shared" si="16"/>
        <v>741000</v>
      </c>
      <c r="D347" t="str">
        <f t="shared" si="17"/>
        <v>74</v>
      </c>
      <c r="E347" t="s">
        <v>418</v>
      </c>
      <c r="F347">
        <v>0</v>
      </c>
      <c r="G347">
        <v>0</v>
      </c>
      <c r="H347">
        <v>0</v>
      </c>
      <c r="I347">
        <v>0</v>
      </c>
      <c r="J347" s="3">
        <f>VLOOKUP(A347,'2016'!A:I,9,0)</f>
        <v>0</v>
      </c>
      <c r="K347">
        <f>COUNTIF('2016'!A:A,גיליון2!A347)</f>
        <v>1</v>
      </c>
    </row>
    <row r="348" spans="1:11" x14ac:dyDescent="0.2">
      <c r="A348">
        <v>1741000733</v>
      </c>
      <c r="B348" t="str">
        <f t="shared" si="15"/>
        <v>733</v>
      </c>
      <c r="C348" t="str">
        <f t="shared" si="16"/>
        <v>741000</v>
      </c>
      <c r="D348" t="str">
        <f t="shared" si="17"/>
        <v>74</v>
      </c>
      <c r="E348" t="s">
        <v>419</v>
      </c>
      <c r="F348">
        <v>0</v>
      </c>
      <c r="G348">
        <v>0</v>
      </c>
      <c r="H348">
        <v>0</v>
      </c>
      <c r="I348">
        <v>0</v>
      </c>
      <c r="J348" s="3">
        <f>VLOOKUP(A348,'2016'!A:I,9,0)</f>
        <v>0</v>
      </c>
      <c r="K348">
        <f>COUNTIF('2016'!A:A,גיליון2!A348)</f>
        <v>1</v>
      </c>
    </row>
    <row r="349" spans="1:11" x14ac:dyDescent="0.2">
      <c r="A349">
        <v>1741000740</v>
      </c>
      <c r="B349" t="str">
        <f t="shared" si="15"/>
        <v>740</v>
      </c>
      <c r="C349" t="str">
        <f t="shared" si="16"/>
        <v>741000</v>
      </c>
      <c r="D349" t="str">
        <f t="shared" si="17"/>
        <v>74</v>
      </c>
      <c r="E349" t="s">
        <v>420</v>
      </c>
      <c r="F349">
        <v>0</v>
      </c>
      <c r="G349">
        <v>0</v>
      </c>
      <c r="H349">
        <v>0</v>
      </c>
      <c r="I349">
        <v>0</v>
      </c>
      <c r="J349" s="3">
        <f>VLOOKUP(A349,'2016'!A:I,9,0)</f>
        <v>0</v>
      </c>
      <c r="K349">
        <f>COUNTIF('2016'!A:A,גיליון2!A349)</f>
        <v>1</v>
      </c>
    </row>
    <row r="350" spans="1:11" x14ac:dyDescent="0.2">
      <c r="A350">
        <v>1741000750</v>
      </c>
      <c r="B350" t="str">
        <f t="shared" si="15"/>
        <v>750</v>
      </c>
      <c r="C350" t="str">
        <f t="shared" si="16"/>
        <v>741000</v>
      </c>
      <c r="D350" t="str">
        <f t="shared" si="17"/>
        <v>74</v>
      </c>
      <c r="E350" t="s">
        <v>313</v>
      </c>
      <c r="F350">
        <v>0</v>
      </c>
      <c r="G350">
        <v>0</v>
      </c>
      <c r="H350">
        <v>0</v>
      </c>
      <c r="I350">
        <v>0</v>
      </c>
      <c r="J350" s="3">
        <f>VLOOKUP(A350,'2016'!A:I,9,0)</f>
        <v>0</v>
      </c>
      <c r="K350">
        <f>COUNTIF('2016'!A:A,גיליון2!A350)</f>
        <v>1</v>
      </c>
    </row>
    <row r="351" spans="1:11" x14ac:dyDescent="0.2">
      <c r="A351">
        <v>1741000780</v>
      </c>
      <c r="B351" t="str">
        <f t="shared" si="15"/>
        <v>780</v>
      </c>
      <c r="C351" t="str">
        <f t="shared" si="16"/>
        <v>741000</v>
      </c>
      <c r="D351" t="str">
        <f t="shared" si="17"/>
        <v>74</v>
      </c>
      <c r="E351" t="s">
        <v>421</v>
      </c>
      <c r="F351">
        <v>0</v>
      </c>
      <c r="G351">
        <v>0</v>
      </c>
      <c r="H351">
        <v>0</v>
      </c>
      <c r="I351">
        <v>0</v>
      </c>
      <c r="J351" s="3">
        <f>VLOOKUP(A351,'2016'!A:I,9,0)</f>
        <v>0</v>
      </c>
      <c r="K351">
        <f>COUNTIF('2016'!A:A,גיליון2!A351)</f>
        <v>1</v>
      </c>
    </row>
    <row r="352" spans="1:11" x14ac:dyDescent="0.2">
      <c r="A352">
        <v>1742200110</v>
      </c>
      <c r="B352" t="str">
        <f t="shared" si="15"/>
        <v>110</v>
      </c>
      <c r="C352" t="str">
        <f t="shared" si="16"/>
        <v>742200</v>
      </c>
      <c r="D352" t="str">
        <f t="shared" si="17"/>
        <v>74</v>
      </c>
      <c r="E352" t="s">
        <v>422</v>
      </c>
      <c r="F352" s="2">
        <v>127000</v>
      </c>
      <c r="G352" s="1">
        <v>109526.16</v>
      </c>
      <c r="H352">
        <v>0</v>
      </c>
      <c r="I352" s="1">
        <v>109526.16</v>
      </c>
      <c r="J352" s="3">
        <f>VLOOKUP(A352,'2016'!A:I,9,0)</f>
        <v>114000</v>
      </c>
      <c r="K352">
        <f>COUNTIF('2016'!A:A,גיליון2!A352)</f>
        <v>1</v>
      </c>
    </row>
    <row r="353" spans="1:11" x14ac:dyDescent="0.2">
      <c r="A353">
        <v>1742200540</v>
      </c>
      <c r="B353" t="str">
        <f t="shared" si="15"/>
        <v>540</v>
      </c>
      <c r="C353" t="str">
        <f t="shared" si="16"/>
        <v>742200</v>
      </c>
      <c r="D353" t="str">
        <f t="shared" si="17"/>
        <v>74</v>
      </c>
      <c r="E353" t="s">
        <v>329</v>
      </c>
      <c r="F353">
        <v>0</v>
      </c>
      <c r="G353">
        <v>0</v>
      </c>
      <c r="H353">
        <v>0</v>
      </c>
      <c r="I353">
        <v>0</v>
      </c>
      <c r="J353" s="3">
        <f>VLOOKUP(A353,'2016'!A:I,9,0)</f>
        <v>0</v>
      </c>
      <c r="K353">
        <f>COUNTIF('2016'!A:A,גיליון2!A353)</f>
        <v>1</v>
      </c>
    </row>
    <row r="354" spans="1:11" x14ac:dyDescent="0.2">
      <c r="A354">
        <v>1742200720</v>
      </c>
      <c r="B354" t="str">
        <f t="shared" si="15"/>
        <v>720</v>
      </c>
      <c r="C354" t="str">
        <f t="shared" si="16"/>
        <v>742200</v>
      </c>
      <c r="D354" t="str">
        <f t="shared" si="17"/>
        <v>74</v>
      </c>
      <c r="E354" t="s">
        <v>423</v>
      </c>
      <c r="F354" s="2">
        <v>52000</v>
      </c>
      <c r="G354" s="1">
        <v>39025.370000000003</v>
      </c>
      <c r="H354" s="1">
        <v>1470.25</v>
      </c>
      <c r="I354" s="1">
        <v>40495.620000000003</v>
      </c>
      <c r="J354" s="3">
        <f>VLOOKUP(A354,'2016'!A:I,9,0)</f>
        <v>52000</v>
      </c>
      <c r="K354">
        <f>COUNTIF('2016'!A:A,גיליון2!A354)</f>
        <v>1</v>
      </c>
    </row>
    <row r="355" spans="1:11" x14ac:dyDescent="0.2">
      <c r="A355">
        <v>1742200750</v>
      </c>
      <c r="B355" t="str">
        <f t="shared" si="15"/>
        <v>750</v>
      </c>
      <c r="C355" t="str">
        <f t="shared" si="16"/>
        <v>742200</v>
      </c>
      <c r="D355" t="str">
        <f t="shared" si="17"/>
        <v>74</v>
      </c>
      <c r="E355" t="s">
        <v>424</v>
      </c>
      <c r="F355" s="2">
        <v>700000</v>
      </c>
      <c r="G355" s="1">
        <v>653112.23</v>
      </c>
      <c r="H355" s="1">
        <v>22245.8</v>
      </c>
      <c r="I355" s="1">
        <v>675358.03</v>
      </c>
      <c r="J355" s="3">
        <f>VLOOKUP(A355,'2016'!A:I,9,0)</f>
        <v>550000</v>
      </c>
      <c r="K355">
        <f>COUNTIF('2016'!A:A,גיליון2!A355)</f>
        <v>1</v>
      </c>
    </row>
    <row r="356" spans="1:11" x14ac:dyDescent="0.2">
      <c r="A356">
        <v>1742200780</v>
      </c>
      <c r="B356" t="str">
        <f t="shared" si="15"/>
        <v>780</v>
      </c>
      <c r="C356" t="str">
        <f t="shared" si="16"/>
        <v>742200</v>
      </c>
      <c r="D356" t="str">
        <f t="shared" si="17"/>
        <v>74</v>
      </c>
      <c r="E356" t="s">
        <v>425</v>
      </c>
      <c r="F356" s="2">
        <v>350000</v>
      </c>
      <c r="G356" s="1">
        <v>247855.86</v>
      </c>
      <c r="H356" s="1">
        <v>55860.28</v>
      </c>
      <c r="I356" s="1">
        <v>303716.14</v>
      </c>
      <c r="J356" s="3">
        <f>VLOOKUP(A356,'2016'!A:I,9,0)</f>
        <v>350000</v>
      </c>
      <c r="K356">
        <f>COUNTIF('2016'!A:A,גיליון2!A356)</f>
        <v>1</v>
      </c>
    </row>
    <row r="357" spans="1:11" x14ac:dyDescent="0.2">
      <c r="A357">
        <v>1743000720</v>
      </c>
      <c r="B357" t="str">
        <f t="shared" si="15"/>
        <v>720</v>
      </c>
      <c r="C357" t="str">
        <f t="shared" si="16"/>
        <v>743000</v>
      </c>
      <c r="D357" t="str">
        <f t="shared" si="17"/>
        <v>74</v>
      </c>
      <c r="E357" t="s">
        <v>426</v>
      </c>
      <c r="F357">
        <v>0</v>
      </c>
      <c r="G357">
        <v>0</v>
      </c>
      <c r="H357">
        <v>0</v>
      </c>
      <c r="I357">
        <v>0</v>
      </c>
      <c r="J357" s="3">
        <f>VLOOKUP(A357,'2016'!A:I,9,0)</f>
        <v>0</v>
      </c>
      <c r="K357">
        <f>COUNTIF('2016'!A:A,גיליון2!A357)</f>
        <v>1</v>
      </c>
    </row>
    <row r="358" spans="1:11" x14ac:dyDescent="0.2">
      <c r="A358">
        <v>1743000750</v>
      </c>
      <c r="B358" t="str">
        <f t="shared" si="15"/>
        <v>750</v>
      </c>
      <c r="C358" t="str">
        <f t="shared" si="16"/>
        <v>743000</v>
      </c>
      <c r="D358" t="str">
        <f t="shared" si="17"/>
        <v>74</v>
      </c>
      <c r="E358" t="s">
        <v>427</v>
      </c>
      <c r="F358" s="2">
        <v>306000</v>
      </c>
      <c r="G358" s="1">
        <v>271508.25</v>
      </c>
      <c r="H358" s="1">
        <v>5000</v>
      </c>
      <c r="I358" s="1">
        <v>276508.25</v>
      </c>
      <c r="J358" s="3">
        <f>VLOOKUP(A358,'2016'!A:I,9,0)</f>
        <v>250000</v>
      </c>
      <c r="K358">
        <f>COUNTIF('2016'!A:A,גיליון2!A358)</f>
        <v>1</v>
      </c>
    </row>
    <row r="359" spans="1:11" x14ac:dyDescent="0.2">
      <c r="A359">
        <v>1743000771</v>
      </c>
      <c r="B359" t="str">
        <f t="shared" si="15"/>
        <v>771</v>
      </c>
      <c r="C359" t="str">
        <f t="shared" si="16"/>
        <v>743000</v>
      </c>
      <c r="D359" t="str">
        <f t="shared" si="17"/>
        <v>74</v>
      </c>
      <c r="E359" t="s">
        <v>428</v>
      </c>
      <c r="F359" s="2">
        <v>500000</v>
      </c>
      <c r="G359" s="1">
        <v>592565.66</v>
      </c>
      <c r="H359">
        <v>0</v>
      </c>
      <c r="I359" s="1">
        <v>592565.66</v>
      </c>
      <c r="J359" s="3">
        <f>VLOOKUP(A359,'2016'!A:I,9,0)</f>
        <v>500000</v>
      </c>
      <c r="K359">
        <f>COUNTIF('2016'!A:A,גיליון2!A359)</f>
        <v>1</v>
      </c>
    </row>
    <row r="360" spans="1:11" x14ac:dyDescent="0.2">
      <c r="A360">
        <v>1745000720</v>
      </c>
      <c r="B360" t="str">
        <f t="shared" si="15"/>
        <v>720</v>
      </c>
      <c r="C360" t="str">
        <f t="shared" si="16"/>
        <v>745000</v>
      </c>
      <c r="D360" t="str">
        <f t="shared" si="17"/>
        <v>74</v>
      </c>
      <c r="E360" t="s">
        <v>429</v>
      </c>
      <c r="F360">
        <v>0</v>
      </c>
      <c r="G360" s="1">
        <v>8216</v>
      </c>
      <c r="H360">
        <v>0</v>
      </c>
      <c r="I360" s="1">
        <v>8216</v>
      </c>
      <c r="J360" s="3">
        <f>VLOOKUP(A360,'2016'!A:I,9,0)</f>
        <v>0</v>
      </c>
      <c r="K360">
        <f>COUNTIF('2016'!A:A,גיליון2!A360)</f>
        <v>1</v>
      </c>
    </row>
    <row r="361" spans="1:11" x14ac:dyDescent="0.2">
      <c r="A361">
        <v>1745000750</v>
      </c>
      <c r="B361" t="str">
        <f t="shared" si="15"/>
        <v>750</v>
      </c>
      <c r="C361" t="str">
        <f t="shared" si="16"/>
        <v>745000</v>
      </c>
      <c r="D361" t="str">
        <f t="shared" si="17"/>
        <v>74</v>
      </c>
      <c r="E361" t="s">
        <v>431</v>
      </c>
      <c r="F361" s="2">
        <v>166000</v>
      </c>
      <c r="G361" s="1">
        <v>213325</v>
      </c>
      <c r="H361">
        <v>28.08</v>
      </c>
      <c r="I361" s="1">
        <v>213353.08</v>
      </c>
      <c r="J361" s="3">
        <f>VLOOKUP(A361,'2016'!A:I,9,0)</f>
        <v>166000</v>
      </c>
      <c r="K361">
        <f>COUNTIF('2016'!A:A,גיליון2!A361)</f>
        <v>1</v>
      </c>
    </row>
    <row r="362" spans="1:11" x14ac:dyDescent="0.2">
      <c r="A362">
        <v>1746000110</v>
      </c>
      <c r="B362" t="str">
        <f t="shared" si="15"/>
        <v>110</v>
      </c>
      <c r="C362" t="str">
        <f t="shared" si="16"/>
        <v>746000</v>
      </c>
      <c r="D362" t="str">
        <f t="shared" si="17"/>
        <v>74</v>
      </c>
      <c r="E362" t="s">
        <v>432</v>
      </c>
      <c r="F362" s="2">
        <v>126000</v>
      </c>
      <c r="G362" s="1">
        <v>408087.12</v>
      </c>
      <c r="H362">
        <v>0</v>
      </c>
      <c r="I362" s="1">
        <v>408087.12</v>
      </c>
      <c r="J362" s="3">
        <f>VLOOKUP(A362,'2016'!A:I,9,0)</f>
        <v>393000</v>
      </c>
      <c r="K362">
        <f>COUNTIF('2016'!A:A,גיליון2!A362)</f>
        <v>1</v>
      </c>
    </row>
    <row r="363" spans="1:11" x14ac:dyDescent="0.2">
      <c r="A363">
        <v>1746000432</v>
      </c>
      <c r="B363" t="str">
        <f t="shared" si="15"/>
        <v>432</v>
      </c>
      <c r="C363" t="str">
        <f t="shared" si="16"/>
        <v>746000</v>
      </c>
      <c r="D363" t="str">
        <f t="shared" si="17"/>
        <v>74</v>
      </c>
      <c r="E363" t="s">
        <v>433</v>
      </c>
      <c r="F363" s="2">
        <v>50000</v>
      </c>
      <c r="G363" s="1">
        <v>65669.490000000005</v>
      </c>
      <c r="H363">
        <v>0</v>
      </c>
      <c r="I363" s="1">
        <v>65669.490000000005</v>
      </c>
      <c r="J363" s="3">
        <f>VLOOKUP(A363,'2016'!A:I,9,0)</f>
        <v>50000</v>
      </c>
      <c r="K363">
        <f>COUNTIF('2016'!A:A,גיליון2!A363)</f>
        <v>1</v>
      </c>
    </row>
    <row r="364" spans="1:11" x14ac:dyDescent="0.2">
      <c r="A364">
        <v>1746000720</v>
      </c>
      <c r="B364" t="str">
        <f t="shared" si="15"/>
        <v>720</v>
      </c>
      <c r="C364" t="str">
        <f t="shared" si="16"/>
        <v>746000</v>
      </c>
      <c r="D364" t="str">
        <f t="shared" si="17"/>
        <v>74</v>
      </c>
      <c r="E364" t="s">
        <v>434</v>
      </c>
      <c r="F364" s="2">
        <v>105000</v>
      </c>
      <c r="G364" s="1">
        <v>100295.95</v>
      </c>
      <c r="H364">
        <v>0</v>
      </c>
      <c r="I364" s="1">
        <v>100295.95</v>
      </c>
      <c r="J364" s="3">
        <f>VLOOKUP(A364,'2016'!A:I,9,0)</f>
        <v>105000</v>
      </c>
      <c r="K364">
        <f>COUNTIF('2016'!A:A,גיליון2!A364)</f>
        <v>1</v>
      </c>
    </row>
    <row r="365" spans="1:11" x14ac:dyDescent="0.2">
      <c r="A365">
        <v>1746000750</v>
      </c>
      <c r="B365" t="str">
        <f t="shared" si="15"/>
        <v>750</v>
      </c>
      <c r="C365" t="str">
        <f t="shared" si="16"/>
        <v>746000</v>
      </c>
      <c r="D365" t="str">
        <f t="shared" si="17"/>
        <v>74</v>
      </c>
      <c r="E365" t="s">
        <v>435</v>
      </c>
      <c r="F365" s="2">
        <v>82000</v>
      </c>
      <c r="G365" s="1">
        <v>125966.57</v>
      </c>
      <c r="H365" s="1">
        <v>3467</v>
      </c>
      <c r="I365" s="1">
        <v>129433.57</v>
      </c>
      <c r="J365" s="3">
        <f>VLOOKUP(A365,'2016'!A:I,9,0)</f>
        <v>82000</v>
      </c>
      <c r="K365">
        <f>COUNTIF('2016'!A:A,גיליון2!A365)</f>
        <v>1</v>
      </c>
    </row>
    <row r="366" spans="1:11" x14ac:dyDescent="0.2">
      <c r="A366">
        <v>1749000110</v>
      </c>
      <c r="B366" t="str">
        <f t="shared" si="15"/>
        <v>110</v>
      </c>
      <c r="C366" t="str">
        <f t="shared" si="16"/>
        <v>749000</v>
      </c>
      <c r="D366" t="str">
        <f t="shared" si="17"/>
        <v>74</v>
      </c>
      <c r="E366" t="s">
        <v>436</v>
      </c>
      <c r="F366" s="2">
        <v>575000</v>
      </c>
      <c r="G366" s="1">
        <v>287551.34999999998</v>
      </c>
      <c r="H366">
        <v>0</v>
      </c>
      <c r="I366" s="1">
        <v>287551.34999999998</v>
      </c>
      <c r="J366" s="3">
        <f>VLOOKUP(A366,'2016'!A:I,9,0)</f>
        <v>288000</v>
      </c>
      <c r="K366">
        <f>COUNTIF('2016'!A:A,גיליון2!A366)</f>
        <v>1</v>
      </c>
    </row>
    <row r="367" spans="1:11" x14ac:dyDescent="0.2">
      <c r="A367">
        <v>1749000521</v>
      </c>
      <c r="B367" t="str">
        <f t="shared" si="15"/>
        <v>521</v>
      </c>
      <c r="C367" t="str">
        <f t="shared" si="16"/>
        <v>749000</v>
      </c>
      <c r="D367" t="str">
        <f t="shared" si="17"/>
        <v>74</v>
      </c>
      <c r="E367" t="s">
        <v>322</v>
      </c>
      <c r="F367">
        <v>0</v>
      </c>
      <c r="G367">
        <v>0</v>
      </c>
      <c r="H367">
        <v>0</v>
      </c>
      <c r="I367">
        <v>0</v>
      </c>
      <c r="J367" s="3">
        <f>VLOOKUP(A367,'2016'!A:I,9,0)</f>
        <v>0</v>
      </c>
      <c r="K367">
        <f>COUNTIF('2016'!A:A,גיליון2!A367)</f>
        <v>1</v>
      </c>
    </row>
    <row r="368" spans="1:11" x14ac:dyDescent="0.2">
      <c r="A368">
        <v>1749000540</v>
      </c>
      <c r="B368" t="str">
        <f t="shared" si="15"/>
        <v>540</v>
      </c>
      <c r="C368" t="str">
        <f t="shared" si="16"/>
        <v>749000</v>
      </c>
      <c r="D368" t="str">
        <f t="shared" si="17"/>
        <v>74</v>
      </c>
      <c r="E368" t="s">
        <v>437</v>
      </c>
      <c r="F368" s="2">
        <v>2000</v>
      </c>
      <c r="G368" s="1">
        <v>2485.35</v>
      </c>
      <c r="H368">
        <v>0</v>
      </c>
      <c r="I368" s="1">
        <v>2485.35</v>
      </c>
      <c r="J368" s="3">
        <f>VLOOKUP(A368,'2016'!A:I,9,0)</f>
        <v>2000</v>
      </c>
      <c r="K368">
        <f>COUNTIF('2016'!A:A,גיליון2!A368)</f>
        <v>1</v>
      </c>
    </row>
    <row r="369" spans="1:11" x14ac:dyDescent="0.2">
      <c r="A369">
        <v>1749000780</v>
      </c>
      <c r="B369" t="str">
        <f t="shared" si="15"/>
        <v>780</v>
      </c>
      <c r="C369" t="str">
        <f t="shared" si="16"/>
        <v>749000</v>
      </c>
      <c r="D369" t="str">
        <f t="shared" si="17"/>
        <v>74</v>
      </c>
      <c r="E369" t="s">
        <v>438</v>
      </c>
      <c r="F369">
        <v>0</v>
      </c>
      <c r="G369">
        <v>0</v>
      </c>
      <c r="H369">
        <v>0</v>
      </c>
      <c r="I369">
        <v>0</v>
      </c>
      <c r="J369" s="3">
        <f>VLOOKUP(A369,'2016'!A:I,9,0)</f>
        <v>0</v>
      </c>
      <c r="K369">
        <f>COUNTIF('2016'!A:A,גיליון2!A369)</f>
        <v>1</v>
      </c>
    </row>
    <row r="370" spans="1:11" x14ac:dyDescent="0.2">
      <c r="A370">
        <v>1754000110</v>
      </c>
      <c r="B370" t="str">
        <f t="shared" si="15"/>
        <v>110</v>
      </c>
      <c r="C370" t="str">
        <f t="shared" si="16"/>
        <v>754000</v>
      </c>
      <c r="D370" t="str">
        <f t="shared" si="17"/>
        <v>75</v>
      </c>
      <c r="E370" t="s">
        <v>439</v>
      </c>
      <c r="F370" s="2">
        <v>46000</v>
      </c>
      <c r="G370" s="1">
        <v>53183.67</v>
      </c>
      <c r="H370">
        <v>0</v>
      </c>
      <c r="I370" s="1">
        <v>53183.67</v>
      </c>
      <c r="J370" s="3">
        <f>VLOOKUP(A370,'2016'!A:I,9,0)</f>
        <v>0</v>
      </c>
      <c r="K370">
        <f>COUNTIF('2016'!A:A,גיליון2!A370)</f>
        <v>1</v>
      </c>
    </row>
    <row r="371" spans="1:11" x14ac:dyDescent="0.2">
      <c r="A371">
        <v>1754000510</v>
      </c>
      <c r="B371" t="str">
        <f t="shared" si="15"/>
        <v>510</v>
      </c>
      <c r="C371" t="str">
        <f t="shared" si="16"/>
        <v>754000</v>
      </c>
      <c r="D371" t="str">
        <f t="shared" si="17"/>
        <v>75</v>
      </c>
      <c r="E371" t="s">
        <v>441</v>
      </c>
      <c r="F371">
        <v>0</v>
      </c>
      <c r="G371" s="1">
        <v>5617</v>
      </c>
      <c r="H371">
        <v>0</v>
      </c>
      <c r="I371" s="1">
        <v>5617</v>
      </c>
      <c r="J371" s="3">
        <f>VLOOKUP(A371,'2016'!A:I,9,0)</f>
        <v>0</v>
      </c>
      <c r="K371">
        <f>COUNTIF('2016'!A:A,גיליון2!A371)</f>
        <v>1</v>
      </c>
    </row>
    <row r="372" spans="1:11" x14ac:dyDescent="0.2">
      <c r="A372" s="6">
        <v>1772000110</v>
      </c>
      <c r="B372" t="str">
        <f t="shared" si="15"/>
        <v>110</v>
      </c>
      <c r="C372" t="str">
        <f t="shared" si="16"/>
        <v>772000</v>
      </c>
      <c r="D372" t="str">
        <f t="shared" si="17"/>
        <v>77</v>
      </c>
      <c r="E372" s="6" t="s">
        <v>1196</v>
      </c>
      <c r="G372" s="1"/>
      <c r="I372" s="1"/>
      <c r="J372" s="3">
        <f>VLOOKUP(A372,'2016'!A:I,9,0)</f>
        <v>0</v>
      </c>
    </row>
    <row r="373" spans="1:11" x14ac:dyDescent="0.2">
      <c r="A373">
        <v>1781000110</v>
      </c>
      <c r="B373" t="str">
        <f t="shared" si="15"/>
        <v>110</v>
      </c>
      <c r="C373" t="str">
        <f t="shared" si="16"/>
        <v>781000</v>
      </c>
      <c r="D373" t="str">
        <f t="shared" si="17"/>
        <v>78</v>
      </c>
      <c r="E373" t="s">
        <v>442</v>
      </c>
      <c r="F373" s="2">
        <v>151000</v>
      </c>
      <c r="G373" s="1">
        <v>148756.57999999999</v>
      </c>
      <c r="H373">
        <v>0</v>
      </c>
      <c r="I373" s="1">
        <v>148756.57999999999</v>
      </c>
      <c r="J373" s="3">
        <f>VLOOKUP(A373,'2016'!A:I,9,0)</f>
        <v>201000</v>
      </c>
      <c r="K373">
        <f>COUNTIF('2016'!A:A,גיליון2!A373)</f>
        <v>1</v>
      </c>
    </row>
    <row r="374" spans="1:11" x14ac:dyDescent="0.2">
      <c r="A374">
        <v>1781000780</v>
      </c>
      <c r="B374" t="str">
        <f t="shared" si="15"/>
        <v>780</v>
      </c>
      <c r="C374" t="str">
        <f t="shared" si="16"/>
        <v>781000</v>
      </c>
      <c r="D374" t="str">
        <f t="shared" si="17"/>
        <v>78</v>
      </c>
      <c r="E374" t="s">
        <v>443</v>
      </c>
      <c r="F374" s="2">
        <v>17000</v>
      </c>
      <c r="G374" s="1">
        <v>20461</v>
      </c>
      <c r="H374">
        <v>0</v>
      </c>
      <c r="I374" s="1">
        <v>20461</v>
      </c>
      <c r="J374" s="3">
        <f>VLOOKUP(A374,'2016'!A:I,9,0)</f>
        <v>17000</v>
      </c>
      <c r="K374">
        <f>COUNTIF('2016'!A:A,גיליון2!A374)</f>
        <v>1</v>
      </c>
    </row>
    <row r="375" spans="1:11" x14ac:dyDescent="0.2">
      <c r="A375">
        <v>1796000830</v>
      </c>
      <c r="B375" t="str">
        <f t="shared" si="15"/>
        <v>830</v>
      </c>
      <c r="C375" t="str">
        <f t="shared" si="16"/>
        <v>796000</v>
      </c>
      <c r="D375" t="str">
        <f t="shared" si="17"/>
        <v>79</v>
      </c>
      <c r="E375" t="s">
        <v>444</v>
      </c>
      <c r="F375" s="2">
        <v>250000</v>
      </c>
      <c r="G375" s="1">
        <v>247752</v>
      </c>
      <c r="H375">
        <v>0</v>
      </c>
      <c r="I375" s="1">
        <v>247752</v>
      </c>
      <c r="J375" s="3">
        <f>VLOOKUP(A375,'2016'!A:I,9,0)</f>
        <v>250000</v>
      </c>
      <c r="K375">
        <f>COUNTIF('2016'!A:A,גיליון2!A375)</f>
        <v>1</v>
      </c>
    </row>
    <row r="376" spans="1:11" x14ac:dyDescent="0.2">
      <c r="A376">
        <v>1811000110</v>
      </c>
      <c r="B376" t="str">
        <f t="shared" si="15"/>
        <v>110</v>
      </c>
      <c r="C376" t="str">
        <f t="shared" si="16"/>
        <v>811000</v>
      </c>
      <c r="D376" t="str">
        <f t="shared" si="17"/>
        <v>81</v>
      </c>
      <c r="E376" t="s">
        <v>446</v>
      </c>
      <c r="F376" s="2">
        <v>2217000</v>
      </c>
      <c r="G376" s="1">
        <v>2199904.7200000002</v>
      </c>
      <c r="H376">
        <v>0</v>
      </c>
      <c r="I376" s="1">
        <v>2199904.7200000002</v>
      </c>
      <c r="J376" s="3">
        <f>VLOOKUP(A376,'2016'!A:I,9,0)</f>
        <v>2326000</v>
      </c>
      <c r="K376">
        <f>COUNTIF('2016'!A:A,גיליון2!A376)</f>
        <v>1</v>
      </c>
    </row>
    <row r="377" spans="1:11" x14ac:dyDescent="0.2">
      <c r="A377">
        <v>1811000410</v>
      </c>
      <c r="B377" t="str">
        <f t="shared" si="15"/>
        <v>410</v>
      </c>
      <c r="C377" t="str">
        <f t="shared" si="16"/>
        <v>811000</v>
      </c>
      <c r="D377" t="str">
        <f t="shared" si="17"/>
        <v>81</v>
      </c>
      <c r="E377" t="s">
        <v>448</v>
      </c>
      <c r="F377" s="2">
        <v>34000</v>
      </c>
      <c r="G377" s="1">
        <v>29780</v>
      </c>
      <c r="H377">
        <v>0</v>
      </c>
      <c r="I377" s="1">
        <v>29780</v>
      </c>
      <c r="J377" s="3">
        <f>VLOOKUP(A377,'2016'!A:I,9,0)</f>
        <v>34000</v>
      </c>
      <c r="K377">
        <f>COUNTIF('2016'!A:A,גיליון2!A377)</f>
        <v>1</v>
      </c>
    </row>
    <row r="378" spans="1:11" x14ac:dyDescent="0.2">
      <c r="A378">
        <v>1811000511</v>
      </c>
      <c r="B378" t="str">
        <f t="shared" si="15"/>
        <v>511</v>
      </c>
      <c r="C378" t="str">
        <f t="shared" si="16"/>
        <v>811000</v>
      </c>
      <c r="D378" t="str">
        <f t="shared" si="17"/>
        <v>81</v>
      </c>
      <c r="E378" t="s">
        <v>449</v>
      </c>
      <c r="F378" s="2">
        <v>5000</v>
      </c>
      <c r="G378" s="1">
        <v>4284</v>
      </c>
      <c r="H378">
        <v>350</v>
      </c>
      <c r="I378" s="1">
        <v>4634</v>
      </c>
      <c r="J378" s="3">
        <f>VLOOKUP(A378,'2016'!A:I,9,0)</f>
        <v>5000</v>
      </c>
      <c r="K378">
        <f>COUNTIF('2016'!A:A,גיליון2!A378)</f>
        <v>1</v>
      </c>
    </row>
    <row r="379" spans="1:11" x14ac:dyDescent="0.2">
      <c r="A379">
        <v>1811000521</v>
      </c>
      <c r="B379" t="str">
        <f t="shared" si="15"/>
        <v>521</v>
      </c>
      <c r="C379" t="str">
        <f t="shared" si="16"/>
        <v>811000</v>
      </c>
      <c r="D379" t="str">
        <f t="shared" si="17"/>
        <v>81</v>
      </c>
      <c r="E379" t="s">
        <v>450</v>
      </c>
      <c r="F379" s="2">
        <v>8000</v>
      </c>
      <c r="G379" s="1">
        <v>6506</v>
      </c>
      <c r="H379">
        <v>0</v>
      </c>
      <c r="I379" s="1">
        <v>6506</v>
      </c>
      <c r="J379" s="3">
        <f>VLOOKUP(A379,'2016'!A:I,9,0)</f>
        <v>8000</v>
      </c>
      <c r="K379">
        <f>COUNTIF('2016'!A:A,גיליון2!A379)</f>
        <v>1</v>
      </c>
    </row>
    <row r="380" spans="1:11" x14ac:dyDescent="0.2">
      <c r="A380">
        <v>1811000540</v>
      </c>
      <c r="B380" t="str">
        <f t="shared" si="15"/>
        <v>540</v>
      </c>
      <c r="C380" t="str">
        <f t="shared" si="16"/>
        <v>811000</v>
      </c>
      <c r="D380" t="str">
        <f t="shared" si="17"/>
        <v>81</v>
      </c>
      <c r="E380" t="s">
        <v>451</v>
      </c>
      <c r="F380" s="2">
        <v>40000</v>
      </c>
      <c r="G380" s="1">
        <v>55120.01</v>
      </c>
      <c r="H380">
        <v>0</v>
      </c>
      <c r="I380" s="1">
        <v>55120.01</v>
      </c>
      <c r="J380" s="3">
        <f>VLOOKUP(A380,'2016'!A:I,9,0)</f>
        <v>40000</v>
      </c>
      <c r="K380">
        <f>COUNTIF('2016'!A:A,גיליון2!A380)</f>
        <v>1</v>
      </c>
    </row>
    <row r="381" spans="1:11" x14ac:dyDescent="0.2">
      <c r="A381">
        <v>1811000560</v>
      </c>
      <c r="B381" t="str">
        <f t="shared" si="15"/>
        <v>560</v>
      </c>
      <c r="C381" t="str">
        <f t="shared" si="16"/>
        <v>811000</v>
      </c>
      <c r="D381" t="str">
        <f t="shared" si="17"/>
        <v>81</v>
      </c>
      <c r="E381" t="s">
        <v>452</v>
      </c>
      <c r="F381" s="2">
        <v>2000</v>
      </c>
      <c r="G381" s="1">
        <v>22588</v>
      </c>
      <c r="H381">
        <v>0</v>
      </c>
      <c r="I381" s="1">
        <v>22588</v>
      </c>
      <c r="J381" s="3">
        <f>VLOOKUP(A381,'2016'!A:I,9,0)</f>
        <v>2000</v>
      </c>
      <c r="K381">
        <f>COUNTIF('2016'!A:A,גיליון2!A381)</f>
        <v>1</v>
      </c>
    </row>
    <row r="382" spans="1:11" x14ac:dyDescent="0.2">
      <c r="A382">
        <v>1811000780</v>
      </c>
      <c r="B382" t="str">
        <f t="shared" si="15"/>
        <v>780</v>
      </c>
      <c r="C382" t="str">
        <f t="shared" si="16"/>
        <v>811000</v>
      </c>
      <c r="D382" t="str">
        <f t="shared" si="17"/>
        <v>81</v>
      </c>
      <c r="E382" t="s">
        <v>305</v>
      </c>
      <c r="F382" s="2">
        <v>55000</v>
      </c>
      <c r="G382" s="1">
        <v>63642.81</v>
      </c>
      <c r="H382">
        <v>0</v>
      </c>
      <c r="I382" s="1">
        <v>63642.81</v>
      </c>
      <c r="J382" s="3">
        <f>VLOOKUP(A382,'2016'!A:I,9,0)</f>
        <v>60000</v>
      </c>
      <c r="K382">
        <f>COUNTIF('2016'!A:A,גיליון2!A382)</f>
        <v>1</v>
      </c>
    </row>
    <row r="383" spans="1:11" x14ac:dyDescent="0.2">
      <c r="A383">
        <v>1812200110</v>
      </c>
      <c r="B383" t="str">
        <f t="shared" si="15"/>
        <v>110</v>
      </c>
      <c r="C383" t="str">
        <f t="shared" si="16"/>
        <v>812200</v>
      </c>
      <c r="D383" t="str">
        <f t="shared" si="17"/>
        <v>81</v>
      </c>
      <c r="E383" t="s">
        <v>453</v>
      </c>
      <c r="F383" s="2">
        <v>32000</v>
      </c>
      <c r="G383" s="1">
        <v>21468.25</v>
      </c>
      <c r="H383">
        <v>0</v>
      </c>
      <c r="I383" s="1">
        <v>21468.25</v>
      </c>
      <c r="J383" s="3">
        <f>VLOOKUP(A383,'2016'!A:I,9,0)</f>
        <v>32000</v>
      </c>
      <c r="K383">
        <f>COUNTIF('2016'!A:A,גיליון2!A383)</f>
        <v>1</v>
      </c>
    </row>
    <row r="384" spans="1:11" x14ac:dyDescent="0.2">
      <c r="A384">
        <v>1812200432</v>
      </c>
      <c r="B384" t="str">
        <f t="shared" si="15"/>
        <v>432</v>
      </c>
      <c r="C384" t="str">
        <f t="shared" si="16"/>
        <v>812200</v>
      </c>
      <c r="D384" t="str">
        <f t="shared" si="17"/>
        <v>81</v>
      </c>
      <c r="E384" t="s">
        <v>454</v>
      </c>
      <c r="F384" s="2">
        <v>44000</v>
      </c>
      <c r="G384" s="1">
        <v>41245.11</v>
      </c>
      <c r="H384">
        <v>0</v>
      </c>
      <c r="I384" s="1">
        <v>41245.11</v>
      </c>
      <c r="J384" s="3">
        <f>VLOOKUP(A384,'2016'!A:I,9,0)</f>
        <v>44000</v>
      </c>
      <c r="K384">
        <f>COUNTIF('2016'!A:A,גיליון2!A384)</f>
        <v>1</v>
      </c>
    </row>
    <row r="385" spans="1:11" x14ac:dyDescent="0.2">
      <c r="A385">
        <v>1812200433</v>
      </c>
      <c r="B385" t="str">
        <f t="shared" si="15"/>
        <v>433</v>
      </c>
      <c r="C385" t="str">
        <f t="shared" si="16"/>
        <v>812200</v>
      </c>
      <c r="D385" t="str">
        <f t="shared" si="17"/>
        <v>81</v>
      </c>
      <c r="E385" t="s">
        <v>455</v>
      </c>
      <c r="F385" s="2">
        <v>32000</v>
      </c>
      <c r="G385" s="1">
        <v>28200</v>
      </c>
      <c r="H385">
        <v>0</v>
      </c>
      <c r="I385" s="1">
        <v>28200</v>
      </c>
      <c r="J385" s="3">
        <f>VLOOKUP(A385,'2016'!A:I,9,0)</f>
        <v>32000</v>
      </c>
      <c r="K385">
        <f>COUNTIF('2016'!A:A,גיליון2!A385)</f>
        <v>1</v>
      </c>
    </row>
    <row r="386" spans="1:11" x14ac:dyDescent="0.2">
      <c r="A386">
        <v>1812200540</v>
      </c>
      <c r="B386" t="str">
        <f t="shared" si="15"/>
        <v>540</v>
      </c>
      <c r="C386" t="str">
        <f t="shared" si="16"/>
        <v>812200</v>
      </c>
      <c r="D386" t="str">
        <f t="shared" si="17"/>
        <v>81</v>
      </c>
      <c r="E386" t="s">
        <v>456</v>
      </c>
      <c r="F386">
        <v>0</v>
      </c>
      <c r="G386" s="1">
        <v>10972.21</v>
      </c>
      <c r="H386">
        <v>0</v>
      </c>
      <c r="I386" s="1">
        <v>10972.21</v>
      </c>
      <c r="J386" s="3">
        <f>VLOOKUP(A386,'2016'!A:I,9,0)</f>
        <v>0</v>
      </c>
      <c r="K386">
        <f>COUNTIF('2016'!A:A,גיליון2!A386)</f>
        <v>1</v>
      </c>
    </row>
    <row r="387" spans="1:11" x14ac:dyDescent="0.2">
      <c r="A387">
        <v>1812200560</v>
      </c>
      <c r="B387" t="str">
        <f t="shared" ref="B387:B450" si="18">RIGHT(A387,3)</f>
        <v>560</v>
      </c>
      <c r="C387" t="str">
        <f t="shared" ref="C387:C450" si="19">MID(A387,2,6)</f>
        <v>812200</v>
      </c>
      <c r="D387" t="str">
        <f t="shared" ref="D387:D450" si="20">LEFT(C387,2)</f>
        <v>81</v>
      </c>
      <c r="E387" t="s">
        <v>457</v>
      </c>
      <c r="F387" s="2">
        <v>6000</v>
      </c>
      <c r="G387" s="1">
        <v>24000</v>
      </c>
      <c r="H387">
        <v>0</v>
      </c>
      <c r="I387" s="1">
        <v>24000</v>
      </c>
      <c r="J387" s="3">
        <f>VLOOKUP(A387,'2016'!A:I,9,0)</f>
        <v>6000</v>
      </c>
      <c r="K387">
        <f>COUNTIF('2016'!A:A,גיליון2!A387)</f>
        <v>1</v>
      </c>
    </row>
    <row r="388" spans="1:11" x14ac:dyDescent="0.2">
      <c r="A388">
        <v>1812200720</v>
      </c>
      <c r="B388" t="str">
        <f t="shared" si="18"/>
        <v>720</v>
      </c>
      <c r="C388" t="str">
        <f t="shared" si="19"/>
        <v>812200</v>
      </c>
      <c r="D388" t="str">
        <f t="shared" si="20"/>
        <v>81</v>
      </c>
      <c r="E388" t="s">
        <v>458</v>
      </c>
      <c r="F388" s="2">
        <v>14000</v>
      </c>
      <c r="G388" s="1">
        <v>49761.33</v>
      </c>
      <c r="H388" s="1">
        <v>3423.19</v>
      </c>
      <c r="I388" s="1">
        <v>53184.52</v>
      </c>
      <c r="J388" s="3">
        <f>VLOOKUP(A388,'2016'!A:I,9,0)</f>
        <v>14000</v>
      </c>
      <c r="K388">
        <f>COUNTIF('2016'!A:A,גיליון2!A388)</f>
        <v>1</v>
      </c>
    </row>
    <row r="389" spans="1:11" x14ac:dyDescent="0.2">
      <c r="A389">
        <v>1812200740</v>
      </c>
      <c r="B389" t="str">
        <f t="shared" si="18"/>
        <v>740</v>
      </c>
      <c r="C389" t="str">
        <f t="shared" si="19"/>
        <v>812200</v>
      </c>
      <c r="D389" t="str">
        <f t="shared" si="20"/>
        <v>81</v>
      </c>
      <c r="E389" t="s">
        <v>459</v>
      </c>
      <c r="F389" s="2">
        <v>7000</v>
      </c>
      <c r="G389" s="1">
        <v>34350.089999999997</v>
      </c>
      <c r="H389" s="1">
        <v>12078.08</v>
      </c>
      <c r="I389" s="1">
        <v>46428.17</v>
      </c>
      <c r="J389" s="3">
        <f>VLOOKUP(A389,'2016'!A:I,9,0)</f>
        <v>7000</v>
      </c>
      <c r="K389">
        <f>COUNTIF('2016'!A:A,גיליון2!A389)</f>
        <v>1</v>
      </c>
    </row>
    <row r="390" spans="1:11" x14ac:dyDescent="0.2">
      <c r="A390">
        <v>1812200780</v>
      </c>
      <c r="B390" t="str">
        <f t="shared" si="18"/>
        <v>780</v>
      </c>
      <c r="C390" t="str">
        <f t="shared" si="19"/>
        <v>812200</v>
      </c>
      <c r="D390" t="str">
        <f t="shared" si="20"/>
        <v>81</v>
      </c>
      <c r="E390" t="s">
        <v>460</v>
      </c>
      <c r="F390" s="2">
        <v>150000</v>
      </c>
      <c r="G390" s="1">
        <v>208210.79</v>
      </c>
      <c r="H390" s="1">
        <v>13180.1</v>
      </c>
      <c r="I390" s="1">
        <v>221390.89</v>
      </c>
      <c r="J390" s="3">
        <f>VLOOKUP(A390,'2016'!A:I,9,0)</f>
        <v>80000</v>
      </c>
      <c r="K390">
        <f>COUNTIF('2016'!A:A,גיליון2!A390)</f>
        <v>1</v>
      </c>
    </row>
    <row r="391" spans="1:11" x14ac:dyDescent="0.2">
      <c r="A391">
        <v>1812200820</v>
      </c>
      <c r="B391" t="str">
        <f t="shared" si="18"/>
        <v>820</v>
      </c>
      <c r="C391" t="str">
        <f t="shared" si="19"/>
        <v>812200</v>
      </c>
      <c r="D391" t="str">
        <f t="shared" si="20"/>
        <v>81</v>
      </c>
      <c r="E391" t="s">
        <v>461</v>
      </c>
      <c r="F391">
        <v>0</v>
      </c>
      <c r="G391">
        <v>0</v>
      </c>
      <c r="H391">
        <v>0</v>
      </c>
      <c r="I391">
        <v>0</v>
      </c>
      <c r="J391" s="3">
        <f>VLOOKUP(A391,'2016'!A:I,9,0)</f>
        <v>0</v>
      </c>
      <c r="K391">
        <f>COUNTIF('2016'!A:A,גיליון2!A391)</f>
        <v>1</v>
      </c>
    </row>
    <row r="392" spans="1:11" x14ac:dyDescent="0.2">
      <c r="A392">
        <v>1812201110</v>
      </c>
      <c r="B392" t="str">
        <f t="shared" si="18"/>
        <v>110</v>
      </c>
      <c r="C392" t="str">
        <f t="shared" si="19"/>
        <v>812201</v>
      </c>
      <c r="D392" t="str">
        <f t="shared" si="20"/>
        <v>81</v>
      </c>
      <c r="E392" t="s">
        <v>462</v>
      </c>
      <c r="F392" s="2">
        <v>333000</v>
      </c>
      <c r="G392" s="1">
        <v>321867.49</v>
      </c>
      <c r="H392">
        <v>0</v>
      </c>
      <c r="I392" s="1">
        <v>321867.49</v>
      </c>
      <c r="J392" s="3">
        <f>VLOOKUP(A392,'2016'!A:I,9,0)</f>
        <v>331000</v>
      </c>
      <c r="K392">
        <f>COUNTIF('2016'!A:A,גיליון2!A392)</f>
        <v>1</v>
      </c>
    </row>
    <row r="393" spans="1:11" x14ac:dyDescent="0.2">
      <c r="A393">
        <v>1812202110</v>
      </c>
      <c r="B393" t="str">
        <f t="shared" si="18"/>
        <v>110</v>
      </c>
      <c r="C393" t="str">
        <f t="shared" si="19"/>
        <v>812202</v>
      </c>
      <c r="D393" t="str">
        <f t="shared" si="20"/>
        <v>81</v>
      </c>
      <c r="E393" t="s">
        <v>463</v>
      </c>
      <c r="F393" s="2">
        <v>390000</v>
      </c>
      <c r="G393" s="1">
        <v>411466.82</v>
      </c>
      <c r="H393">
        <v>0</v>
      </c>
      <c r="I393" s="1">
        <v>411466.82</v>
      </c>
      <c r="J393" s="3">
        <f>VLOOKUP(A393,'2016'!A:I,9,0)</f>
        <v>483000</v>
      </c>
      <c r="K393">
        <f>COUNTIF('2016'!A:A,גיליון2!A393)</f>
        <v>1</v>
      </c>
    </row>
    <row r="394" spans="1:11" x14ac:dyDescent="0.2">
      <c r="A394">
        <v>1812203110</v>
      </c>
      <c r="B394" t="str">
        <f t="shared" si="18"/>
        <v>110</v>
      </c>
      <c r="C394" t="str">
        <f t="shared" si="19"/>
        <v>812203</v>
      </c>
      <c r="D394" t="str">
        <f t="shared" si="20"/>
        <v>81</v>
      </c>
      <c r="E394" t="s">
        <v>464</v>
      </c>
      <c r="F394" s="2">
        <v>374000</v>
      </c>
      <c r="G394" s="1">
        <v>365867.97</v>
      </c>
      <c r="H394">
        <v>0</v>
      </c>
      <c r="I394" s="1">
        <v>365867.97</v>
      </c>
      <c r="J394" s="3">
        <f>VLOOKUP(A394,'2016'!A:I,9,0)</f>
        <v>358000</v>
      </c>
      <c r="K394">
        <f>COUNTIF('2016'!A:A,גיליון2!A394)</f>
        <v>1</v>
      </c>
    </row>
    <row r="395" spans="1:11" x14ac:dyDescent="0.2">
      <c r="A395">
        <v>1812204110</v>
      </c>
      <c r="B395" t="str">
        <f t="shared" si="18"/>
        <v>110</v>
      </c>
      <c r="C395" t="str">
        <f t="shared" si="19"/>
        <v>812204</v>
      </c>
      <c r="D395" t="str">
        <f t="shared" si="20"/>
        <v>81</v>
      </c>
      <c r="E395" t="s">
        <v>465</v>
      </c>
      <c r="F395" s="2">
        <v>229000</v>
      </c>
      <c r="G395" s="1">
        <v>221086.5</v>
      </c>
      <c r="H395">
        <v>0</v>
      </c>
      <c r="I395" s="1">
        <v>221086.5</v>
      </c>
      <c r="J395" s="3">
        <f>VLOOKUP(A395,'2016'!A:I,9,0)</f>
        <v>223000</v>
      </c>
      <c r="K395">
        <f>COUNTIF('2016'!A:A,גיליון2!A395)</f>
        <v>1</v>
      </c>
    </row>
    <row r="396" spans="1:11" x14ac:dyDescent="0.2">
      <c r="A396">
        <v>1812205110</v>
      </c>
      <c r="B396" t="str">
        <f t="shared" si="18"/>
        <v>110</v>
      </c>
      <c r="C396" t="str">
        <f t="shared" si="19"/>
        <v>812205</v>
      </c>
      <c r="D396" t="str">
        <f t="shared" si="20"/>
        <v>81</v>
      </c>
      <c r="E396" t="s">
        <v>466</v>
      </c>
      <c r="F396" s="2">
        <v>211000</v>
      </c>
      <c r="G396" s="1">
        <v>202685</v>
      </c>
      <c r="H396">
        <v>0</v>
      </c>
      <c r="I396" s="1">
        <v>202685</v>
      </c>
      <c r="J396" s="3">
        <f>VLOOKUP(A396,'2016'!A:I,9,0)</f>
        <v>191000</v>
      </c>
      <c r="K396">
        <f>COUNTIF('2016'!A:A,גיליון2!A396)</f>
        <v>1</v>
      </c>
    </row>
    <row r="397" spans="1:11" x14ac:dyDescent="0.2">
      <c r="A397">
        <v>1812206110</v>
      </c>
      <c r="B397" t="str">
        <f t="shared" si="18"/>
        <v>110</v>
      </c>
      <c r="C397" t="str">
        <f t="shared" si="19"/>
        <v>812206</v>
      </c>
      <c r="D397" t="str">
        <f t="shared" si="20"/>
        <v>81</v>
      </c>
      <c r="E397" t="s">
        <v>467</v>
      </c>
      <c r="F397" s="2">
        <v>254000</v>
      </c>
      <c r="G397" s="1">
        <v>249171.67</v>
      </c>
      <c r="H397">
        <v>0</v>
      </c>
      <c r="I397" s="1">
        <v>249171.67</v>
      </c>
      <c r="J397" s="3">
        <f>VLOOKUP(A397,'2016'!A:I,9,0)</f>
        <v>237000</v>
      </c>
      <c r="K397">
        <f>COUNTIF('2016'!A:A,גיליון2!A397)</f>
        <v>1</v>
      </c>
    </row>
    <row r="398" spans="1:11" x14ac:dyDescent="0.2">
      <c r="A398">
        <v>1812207110</v>
      </c>
      <c r="B398" t="str">
        <f t="shared" si="18"/>
        <v>110</v>
      </c>
      <c r="C398" t="str">
        <f t="shared" si="19"/>
        <v>812207</v>
      </c>
      <c r="D398" t="str">
        <f t="shared" si="20"/>
        <v>81</v>
      </c>
      <c r="E398" t="s">
        <v>468</v>
      </c>
      <c r="F398" s="2">
        <v>201000</v>
      </c>
      <c r="G398" s="1">
        <v>193053.8</v>
      </c>
      <c r="H398">
        <v>0</v>
      </c>
      <c r="I398" s="1">
        <v>193053.8</v>
      </c>
      <c r="J398" s="3">
        <f>VLOOKUP(A398,'2016'!A:I,9,0)</f>
        <v>195000</v>
      </c>
      <c r="K398">
        <f>COUNTIF('2016'!A:A,גיליון2!A398)</f>
        <v>1</v>
      </c>
    </row>
    <row r="399" spans="1:11" x14ac:dyDescent="0.2">
      <c r="A399">
        <v>1812208110</v>
      </c>
      <c r="B399" t="str">
        <f t="shared" si="18"/>
        <v>110</v>
      </c>
      <c r="C399" t="str">
        <f t="shared" si="19"/>
        <v>812208</v>
      </c>
      <c r="D399" t="str">
        <f t="shared" si="20"/>
        <v>81</v>
      </c>
      <c r="E399" t="s">
        <v>469</v>
      </c>
      <c r="F399" s="2">
        <v>367000</v>
      </c>
      <c r="G399" s="1">
        <v>358426.01</v>
      </c>
      <c r="H399">
        <v>0</v>
      </c>
      <c r="I399" s="1">
        <v>358426.01</v>
      </c>
      <c r="J399" s="3">
        <f>VLOOKUP(A399,'2016'!A:I,9,0)</f>
        <v>378000</v>
      </c>
      <c r="K399">
        <f>COUNTIF('2016'!A:A,גיליון2!A399)</f>
        <v>1</v>
      </c>
    </row>
    <row r="400" spans="1:11" x14ac:dyDescent="0.2">
      <c r="A400">
        <v>1812209110</v>
      </c>
      <c r="B400" t="str">
        <f t="shared" si="18"/>
        <v>110</v>
      </c>
      <c r="C400" t="str">
        <f t="shared" si="19"/>
        <v>812209</v>
      </c>
      <c r="D400" t="str">
        <f t="shared" si="20"/>
        <v>81</v>
      </c>
      <c r="E400" t="s">
        <v>470</v>
      </c>
      <c r="F400" s="2">
        <v>225000</v>
      </c>
      <c r="G400" s="1">
        <v>226431.3</v>
      </c>
      <c r="H400">
        <v>0</v>
      </c>
      <c r="I400" s="1">
        <v>226431.3</v>
      </c>
      <c r="J400" s="3">
        <f>VLOOKUP(A400,'2016'!A:I,9,0)</f>
        <v>236000</v>
      </c>
      <c r="K400">
        <f>COUNTIF('2016'!A:A,גיליון2!A400)</f>
        <v>1</v>
      </c>
    </row>
    <row r="401" spans="1:11" x14ac:dyDescent="0.2">
      <c r="A401">
        <v>1812210110</v>
      </c>
      <c r="B401" t="str">
        <f t="shared" si="18"/>
        <v>110</v>
      </c>
      <c r="C401" t="str">
        <f t="shared" si="19"/>
        <v>812210</v>
      </c>
      <c r="D401" t="str">
        <f t="shared" si="20"/>
        <v>81</v>
      </c>
      <c r="E401" t="s">
        <v>471</v>
      </c>
      <c r="F401">
        <v>0</v>
      </c>
      <c r="G401">
        <v>0</v>
      </c>
      <c r="H401">
        <v>0</v>
      </c>
      <c r="I401">
        <v>0</v>
      </c>
      <c r="J401" s="3">
        <f>VLOOKUP(A401,'2016'!A:I,9,0)</f>
        <v>0</v>
      </c>
      <c r="K401">
        <f>COUNTIF('2016'!A:A,גיליון2!A401)</f>
        <v>1</v>
      </c>
    </row>
    <row r="402" spans="1:11" x14ac:dyDescent="0.2">
      <c r="A402">
        <v>1812300110</v>
      </c>
      <c r="B402" t="str">
        <f t="shared" si="18"/>
        <v>110</v>
      </c>
      <c r="C402" t="str">
        <f t="shared" si="19"/>
        <v>812300</v>
      </c>
      <c r="D402" t="str">
        <f t="shared" si="20"/>
        <v>81</v>
      </c>
      <c r="E402" t="s">
        <v>472</v>
      </c>
      <c r="F402" s="2">
        <v>3250000</v>
      </c>
      <c r="G402" s="1">
        <v>3375088.65</v>
      </c>
      <c r="H402">
        <v>0</v>
      </c>
      <c r="I402" s="1">
        <v>3375088.65</v>
      </c>
      <c r="J402" s="3">
        <f>VLOOKUP(A402,'2016'!A:I,9,0)</f>
        <v>3800000</v>
      </c>
      <c r="K402">
        <f>COUNTIF('2016'!A:A,גיליון2!A402)</f>
        <v>1</v>
      </c>
    </row>
    <row r="403" spans="1:11" x14ac:dyDescent="0.2">
      <c r="A403">
        <v>1812300111</v>
      </c>
      <c r="B403" t="str">
        <f t="shared" si="18"/>
        <v>111</v>
      </c>
      <c r="C403" t="str">
        <f t="shared" si="19"/>
        <v>812300</v>
      </c>
      <c r="D403" t="str">
        <f t="shared" si="20"/>
        <v>81</v>
      </c>
      <c r="E403" t="s">
        <v>473</v>
      </c>
      <c r="F403" s="2">
        <v>200000</v>
      </c>
      <c r="G403">
        <v>0</v>
      </c>
      <c r="H403">
        <v>0</v>
      </c>
      <c r="I403">
        <v>0</v>
      </c>
      <c r="J403" s="3">
        <f>VLOOKUP(A403,'2016'!A:I,9,0)</f>
        <v>0</v>
      </c>
      <c r="K403">
        <f>COUNTIF('2016'!A:A,גיליון2!A403)</f>
        <v>1</v>
      </c>
    </row>
    <row r="404" spans="1:11" x14ac:dyDescent="0.2">
      <c r="A404">
        <v>1812300410</v>
      </c>
      <c r="B404" t="str">
        <f t="shared" si="18"/>
        <v>410</v>
      </c>
      <c r="C404" t="str">
        <f t="shared" si="19"/>
        <v>812300</v>
      </c>
      <c r="D404" t="str">
        <f t="shared" si="20"/>
        <v>81</v>
      </c>
      <c r="E404" t="s">
        <v>474</v>
      </c>
      <c r="F404" s="2">
        <v>233000</v>
      </c>
      <c r="G404" s="1">
        <v>193905</v>
      </c>
      <c r="H404">
        <v>0</v>
      </c>
      <c r="I404" s="1">
        <v>193905</v>
      </c>
      <c r="J404" s="3">
        <f>VLOOKUP(A404,'2016'!A:I,9,0)</f>
        <v>233000</v>
      </c>
      <c r="K404">
        <f>COUNTIF('2016'!A:A,גיליון2!A404)</f>
        <v>1</v>
      </c>
    </row>
    <row r="405" spans="1:11" x14ac:dyDescent="0.2">
      <c r="A405">
        <v>1812300431</v>
      </c>
      <c r="B405" t="str">
        <f t="shared" si="18"/>
        <v>431</v>
      </c>
      <c r="C405" t="str">
        <f t="shared" si="19"/>
        <v>812300</v>
      </c>
      <c r="D405" t="str">
        <f t="shared" si="20"/>
        <v>81</v>
      </c>
      <c r="E405" t="s">
        <v>475</v>
      </c>
      <c r="F405" s="2">
        <v>76000</v>
      </c>
      <c r="G405" s="1">
        <v>111362.16</v>
      </c>
      <c r="H405">
        <v>0</v>
      </c>
      <c r="I405" s="1">
        <v>111362.16</v>
      </c>
      <c r="J405" s="3">
        <f>VLOOKUP(A405,'2016'!A:I,9,0)</f>
        <v>76000</v>
      </c>
      <c r="K405">
        <f>COUNTIF('2016'!A:A,גיליון2!A405)</f>
        <v>1</v>
      </c>
    </row>
    <row r="406" spans="1:11" x14ac:dyDescent="0.2">
      <c r="A406">
        <v>1812300432</v>
      </c>
      <c r="B406" t="str">
        <f t="shared" si="18"/>
        <v>432</v>
      </c>
      <c r="C406" t="str">
        <f t="shared" si="19"/>
        <v>812300</v>
      </c>
      <c r="D406" t="str">
        <f t="shared" si="20"/>
        <v>81</v>
      </c>
      <c r="E406" t="s">
        <v>476</v>
      </c>
      <c r="F406" s="2">
        <v>29000</v>
      </c>
      <c r="G406" s="1">
        <v>36007.129999999997</v>
      </c>
      <c r="H406">
        <v>0</v>
      </c>
      <c r="I406" s="1">
        <v>36007.129999999997</v>
      </c>
      <c r="J406" s="3">
        <f>VLOOKUP(A406,'2016'!A:I,9,0)</f>
        <v>29000</v>
      </c>
      <c r="K406">
        <f>COUNTIF('2016'!A:A,גיליון2!A406)</f>
        <v>1</v>
      </c>
    </row>
    <row r="407" spans="1:11" x14ac:dyDescent="0.2">
      <c r="A407">
        <v>1812300433</v>
      </c>
      <c r="B407" t="str">
        <f t="shared" si="18"/>
        <v>433</v>
      </c>
      <c r="C407" t="str">
        <f t="shared" si="19"/>
        <v>812300</v>
      </c>
      <c r="D407" t="str">
        <f t="shared" si="20"/>
        <v>81</v>
      </c>
      <c r="E407" t="s">
        <v>477</v>
      </c>
      <c r="F407">
        <v>0</v>
      </c>
      <c r="G407">
        <v>900</v>
      </c>
      <c r="H407">
        <v>0</v>
      </c>
      <c r="I407">
        <v>900</v>
      </c>
      <c r="J407" s="3">
        <f>VLOOKUP(A407,'2016'!A:I,9,0)</f>
        <v>0</v>
      </c>
      <c r="K407">
        <f>COUNTIF('2016'!A:A,גיליון2!A407)</f>
        <v>1</v>
      </c>
    </row>
    <row r="408" spans="1:11" x14ac:dyDescent="0.2">
      <c r="A408">
        <v>1812300540</v>
      </c>
      <c r="B408" t="str">
        <f t="shared" si="18"/>
        <v>540</v>
      </c>
      <c r="C408" t="str">
        <f t="shared" si="19"/>
        <v>812300</v>
      </c>
      <c r="D408" t="str">
        <f t="shared" si="20"/>
        <v>81</v>
      </c>
      <c r="E408" t="s">
        <v>478</v>
      </c>
      <c r="F408" s="2">
        <v>21000</v>
      </c>
      <c r="G408" s="1">
        <v>29131.05</v>
      </c>
      <c r="H408">
        <v>0</v>
      </c>
      <c r="I408" s="1">
        <v>29131.05</v>
      </c>
      <c r="J408" s="3">
        <f>VLOOKUP(A408,'2016'!A:I,9,0)</f>
        <v>21000</v>
      </c>
      <c r="K408">
        <f>COUNTIF('2016'!A:A,גיליון2!A408)</f>
        <v>1</v>
      </c>
    </row>
    <row r="409" spans="1:11" x14ac:dyDescent="0.2">
      <c r="A409">
        <v>1812300560</v>
      </c>
      <c r="B409" t="str">
        <f t="shared" si="18"/>
        <v>560</v>
      </c>
      <c r="C409" t="str">
        <f t="shared" si="19"/>
        <v>812300</v>
      </c>
      <c r="D409" t="str">
        <f t="shared" si="20"/>
        <v>81</v>
      </c>
      <c r="E409" t="s">
        <v>479</v>
      </c>
      <c r="F409" s="2">
        <v>48000</v>
      </c>
      <c r="G409" s="1">
        <v>46151</v>
      </c>
      <c r="H409" s="1">
        <v>3200</v>
      </c>
      <c r="I409" s="1">
        <v>49351</v>
      </c>
      <c r="J409" s="3">
        <f>VLOOKUP(A409,'2016'!A:I,9,0)</f>
        <v>48000</v>
      </c>
      <c r="K409">
        <f>COUNTIF('2016'!A:A,גיליון2!A409)</f>
        <v>1</v>
      </c>
    </row>
    <row r="410" spans="1:11" x14ac:dyDescent="0.2">
      <c r="A410">
        <v>1812300720</v>
      </c>
      <c r="B410" t="str">
        <f t="shared" si="18"/>
        <v>720</v>
      </c>
      <c r="C410" t="str">
        <f t="shared" si="19"/>
        <v>812300</v>
      </c>
      <c r="D410" t="str">
        <f t="shared" si="20"/>
        <v>81</v>
      </c>
      <c r="E410" t="s">
        <v>480</v>
      </c>
      <c r="F410" s="2">
        <v>9000</v>
      </c>
      <c r="G410" s="1">
        <v>55270</v>
      </c>
      <c r="H410">
        <v>0</v>
      </c>
      <c r="I410" s="1">
        <v>55270</v>
      </c>
      <c r="J410" s="3">
        <f>VLOOKUP(A410,'2016'!A:I,9,0)</f>
        <v>9000</v>
      </c>
      <c r="K410">
        <f>COUNTIF('2016'!A:A,גיליון2!A410)</f>
        <v>1</v>
      </c>
    </row>
    <row r="411" spans="1:11" x14ac:dyDescent="0.2">
      <c r="A411">
        <v>1812300740</v>
      </c>
      <c r="B411" t="str">
        <f t="shared" si="18"/>
        <v>740</v>
      </c>
      <c r="C411" t="str">
        <f t="shared" si="19"/>
        <v>812300</v>
      </c>
      <c r="D411" t="str">
        <f t="shared" si="20"/>
        <v>81</v>
      </c>
      <c r="E411" t="s">
        <v>481</v>
      </c>
      <c r="F411" s="2">
        <v>22000</v>
      </c>
      <c r="G411" s="1">
        <v>26605.1</v>
      </c>
      <c r="H411">
        <v>0</v>
      </c>
      <c r="I411" s="1">
        <v>26605.1</v>
      </c>
      <c r="J411" s="3">
        <f>VLOOKUP(A411,'2016'!A:I,9,0)</f>
        <v>22000</v>
      </c>
      <c r="K411">
        <f>COUNTIF('2016'!A:A,גיליון2!A411)</f>
        <v>1</v>
      </c>
    </row>
    <row r="412" spans="1:11" x14ac:dyDescent="0.2">
      <c r="A412">
        <v>1812300750</v>
      </c>
      <c r="B412" t="str">
        <f t="shared" si="18"/>
        <v>750</v>
      </c>
      <c r="C412" t="str">
        <f t="shared" si="19"/>
        <v>812300</v>
      </c>
      <c r="D412" t="str">
        <f t="shared" si="20"/>
        <v>81</v>
      </c>
      <c r="E412" t="s">
        <v>482</v>
      </c>
      <c r="F412" s="2">
        <v>3260000</v>
      </c>
      <c r="G412" s="1">
        <v>3488009.9</v>
      </c>
      <c r="H412">
        <v>0</v>
      </c>
      <c r="I412" s="1">
        <v>3488009.9</v>
      </c>
      <c r="J412" s="3">
        <f>VLOOKUP(A412,'2016'!A:I,9,0)</f>
        <v>3260000</v>
      </c>
      <c r="K412">
        <f>COUNTIF('2016'!A:A,גיליון2!A412)</f>
        <v>1</v>
      </c>
    </row>
    <row r="413" spans="1:11" x14ac:dyDescent="0.2">
      <c r="A413">
        <v>1812300780</v>
      </c>
      <c r="B413" t="str">
        <f t="shared" si="18"/>
        <v>780</v>
      </c>
      <c r="C413" t="str">
        <f t="shared" si="19"/>
        <v>812300</v>
      </c>
      <c r="D413" t="str">
        <f t="shared" si="20"/>
        <v>81</v>
      </c>
      <c r="E413" t="s">
        <v>483</v>
      </c>
      <c r="F413" s="2">
        <v>90000</v>
      </c>
      <c r="G413" s="1">
        <v>102815.91</v>
      </c>
      <c r="H413">
        <v>100</v>
      </c>
      <c r="I413" s="1">
        <v>102915.91</v>
      </c>
      <c r="J413" s="3">
        <f>VLOOKUP(A413,'2016'!A:I,9,0)</f>
        <v>90000</v>
      </c>
      <c r="K413">
        <f>COUNTIF('2016'!A:A,גיליון2!A413)</f>
        <v>1</v>
      </c>
    </row>
    <row r="414" spans="1:11" x14ac:dyDescent="0.2">
      <c r="A414">
        <v>1812301110</v>
      </c>
      <c r="B414" t="str">
        <f t="shared" si="18"/>
        <v>110</v>
      </c>
      <c r="C414" t="str">
        <f t="shared" si="19"/>
        <v>812301</v>
      </c>
      <c r="D414" t="str">
        <f t="shared" si="20"/>
        <v>81</v>
      </c>
      <c r="E414" t="s">
        <v>484</v>
      </c>
      <c r="F414" s="2">
        <v>26000</v>
      </c>
      <c r="G414" s="1">
        <v>25880.54</v>
      </c>
      <c r="H414">
        <v>0</v>
      </c>
      <c r="I414" s="1">
        <v>25880.54</v>
      </c>
      <c r="J414" s="3">
        <f>VLOOKUP(A414,'2016'!A:I,9,0)</f>
        <v>97000</v>
      </c>
      <c r="K414">
        <f>COUNTIF('2016'!A:A,גיליון2!A414)</f>
        <v>1</v>
      </c>
    </row>
    <row r="415" spans="1:11" x14ac:dyDescent="0.2">
      <c r="A415" s="6">
        <v>1812301111</v>
      </c>
      <c r="B415" t="str">
        <f t="shared" si="18"/>
        <v>111</v>
      </c>
      <c r="C415" t="str">
        <f t="shared" si="19"/>
        <v>812301</v>
      </c>
      <c r="D415" t="str">
        <f t="shared" si="20"/>
        <v>81</v>
      </c>
      <c r="E415" s="6" t="s">
        <v>198</v>
      </c>
      <c r="F415" s="2"/>
      <c r="G415" s="1"/>
      <c r="I415" s="1"/>
      <c r="J415" s="3">
        <f>VLOOKUP(A415,'2016'!A:I,9,0)</f>
        <v>1600000</v>
      </c>
    </row>
    <row r="416" spans="1:11" x14ac:dyDescent="0.2">
      <c r="A416">
        <v>1812301780</v>
      </c>
      <c r="B416" t="str">
        <f t="shared" si="18"/>
        <v>780</v>
      </c>
      <c r="C416" t="str">
        <f t="shared" si="19"/>
        <v>812301</v>
      </c>
      <c r="D416" t="str">
        <f t="shared" si="20"/>
        <v>81</v>
      </c>
      <c r="E416" t="s">
        <v>485</v>
      </c>
      <c r="F416">
        <v>0</v>
      </c>
      <c r="G416">
        <v>0</v>
      </c>
      <c r="H416">
        <v>0</v>
      </c>
      <c r="I416">
        <v>0</v>
      </c>
      <c r="J416" s="3">
        <f>VLOOKUP(A416,'2016'!A:I,9,0)</f>
        <v>0</v>
      </c>
      <c r="K416">
        <f>COUNTIF('2016'!A:A,גיליון2!A416)</f>
        <v>1</v>
      </c>
    </row>
    <row r="417" spans="1:11" x14ac:dyDescent="0.2">
      <c r="A417">
        <v>1812500110</v>
      </c>
      <c r="B417" t="str">
        <f t="shared" si="18"/>
        <v>110</v>
      </c>
      <c r="C417" t="str">
        <f t="shared" si="19"/>
        <v>812500</v>
      </c>
      <c r="D417" t="str">
        <f t="shared" si="20"/>
        <v>81</v>
      </c>
      <c r="E417" t="s">
        <v>486</v>
      </c>
      <c r="F417" s="2">
        <v>1100000</v>
      </c>
      <c r="G417" s="1">
        <v>1064911.3</v>
      </c>
      <c r="H417">
        <v>0</v>
      </c>
      <c r="I417" s="1">
        <v>1064911.3</v>
      </c>
      <c r="J417" s="3">
        <f>VLOOKUP(A417,'2016'!A:I,9,0)</f>
        <v>982000</v>
      </c>
      <c r="K417">
        <f>COUNTIF('2016'!A:A,גיליון2!A417)</f>
        <v>1</v>
      </c>
    </row>
    <row r="418" spans="1:11" x14ac:dyDescent="0.2">
      <c r="A418">
        <v>1812500431</v>
      </c>
      <c r="B418" t="str">
        <f t="shared" si="18"/>
        <v>431</v>
      </c>
      <c r="C418" t="str">
        <f t="shared" si="19"/>
        <v>812500</v>
      </c>
      <c r="D418" t="str">
        <f t="shared" si="20"/>
        <v>81</v>
      </c>
      <c r="E418" t="s">
        <v>487</v>
      </c>
      <c r="F418" s="2">
        <v>23000</v>
      </c>
      <c r="G418" s="1">
        <v>37255.910000000003</v>
      </c>
      <c r="H418">
        <v>0</v>
      </c>
      <c r="I418" s="1">
        <v>37255.910000000003</v>
      </c>
      <c r="J418" s="3">
        <f>VLOOKUP(A418,'2016'!A:I,9,0)</f>
        <v>23000</v>
      </c>
      <c r="K418">
        <f>COUNTIF('2016'!A:A,גיליון2!A418)</f>
        <v>1</v>
      </c>
    </row>
    <row r="419" spans="1:11" x14ac:dyDescent="0.2">
      <c r="A419">
        <v>1812500432</v>
      </c>
      <c r="B419" t="str">
        <f t="shared" si="18"/>
        <v>432</v>
      </c>
      <c r="C419" t="str">
        <f t="shared" si="19"/>
        <v>812500</v>
      </c>
      <c r="D419" t="str">
        <f t="shared" si="20"/>
        <v>81</v>
      </c>
      <c r="E419" t="s">
        <v>488</v>
      </c>
      <c r="F419" s="2">
        <v>1500</v>
      </c>
      <c r="G419" s="1">
        <v>4267.91</v>
      </c>
      <c r="H419">
        <v>0</v>
      </c>
      <c r="I419" s="1">
        <v>4267.91</v>
      </c>
      <c r="J419" s="3">
        <f>VLOOKUP(A419,'2016'!A:I,9,0)</f>
        <v>1500</v>
      </c>
      <c r="K419">
        <f>COUNTIF('2016'!A:A,גיליון2!A419)</f>
        <v>1</v>
      </c>
    </row>
    <row r="420" spans="1:11" x14ac:dyDescent="0.2">
      <c r="A420">
        <v>1812500540</v>
      </c>
      <c r="B420" t="str">
        <f t="shared" si="18"/>
        <v>540</v>
      </c>
      <c r="C420" t="str">
        <f t="shared" si="19"/>
        <v>812500</v>
      </c>
      <c r="D420" t="str">
        <f t="shared" si="20"/>
        <v>81</v>
      </c>
      <c r="E420" t="s">
        <v>489</v>
      </c>
      <c r="F420" s="2">
        <v>6000</v>
      </c>
      <c r="G420" s="1">
        <v>11385.34</v>
      </c>
      <c r="H420">
        <v>0</v>
      </c>
      <c r="I420" s="1">
        <v>11385.34</v>
      </c>
      <c r="J420" s="3">
        <f>VLOOKUP(A420,'2016'!A:I,9,0)</f>
        <v>6000</v>
      </c>
      <c r="K420">
        <f>COUNTIF('2016'!A:A,גיליון2!A420)</f>
        <v>1</v>
      </c>
    </row>
    <row r="421" spans="1:11" x14ac:dyDescent="0.2">
      <c r="A421">
        <v>1812500560</v>
      </c>
      <c r="B421" t="str">
        <f t="shared" si="18"/>
        <v>560</v>
      </c>
      <c r="C421" t="str">
        <f t="shared" si="19"/>
        <v>812500</v>
      </c>
      <c r="D421" t="str">
        <f t="shared" si="20"/>
        <v>81</v>
      </c>
      <c r="E421" t="s">
        <v>490</v>
      </c>
      <c r="F421" s="2">
        <v>2000</v>
      </c>
      <c r="G421" s="1">
        <v>1716</v>
      </c>
      <c r="H421">
        <v>0</v>
      </c>
      <c r="I421" s="1">
        <v>1716</v>
      </c>
      <c r="J421" s="3">
        <f>VLOOKUP(A421,'2016'!A:I,9,0)</f>
        <v>2000</v>
      </c>
      <c r="K421">
        <f>COUNTIF('2016'!A:A,גיליון2!A421)</f>
        <v>1</v>
      </c>
    </row>
    <row r="422" spans="1:11" x14ac:dyDescent="0.2">
      <c r="A422">
        <v>1812500720</v>
      </c>
      <c r="B422" t="str">
        <f t="shared" si="18"/>
        <v>720</v>
      </c>
      <c r="C422" t="str">
        <f t="shared" si="19"/>
        <v>812500</v>
      </c>
      <c r="D422" t="str">
        <f t="shared" si="20"/>
        <v>81</v>
      </c>
      <c r="E422" t="s">
        <v>423</v>
      </c>
      <c r="F422" s="2">
        <v>71000</v>
      </c>
      <c r="G422" s="1">
        <v>75052.899999999994</v>
      </c>
      <c r="H422" s="1">
        <v>4982</v>
      </c>
      <c r="I422" s="1">
        <v>80034.899999999994</v>
      </c>
      <c r="J422" s="3">
        <f>VLOOKUP(A422,'2016'!A:I,9,0)</f>
        <v>71000</v>
      </c>
      <c r="K422">
        <f>COUNTIF('2016'!A:A,גיליון2!A422)</f>
        <v>1</v>
      </c>
    </row>
    <row r="423" spans="1:11" x14ac:dyDescent="0.2">
      <c r="A423">
        <v>1812500780</v>
      </c>
      <c r="B423" t="str">
        <f t="shared" si="18"/>
        <v>780</v>
      </c>
      <c r="C423" t="str">
        <f t="shared" si="19"/>
        <v>812500</v>
      </c>
      <c r="D423" t="str">
        <f t="shared" si="20"/>
        <v>81</v>
      </c>
      <c r="E423" t="s">
        <v>491</v>
      </c>
      <c r="F423" s="2">
        <v>32000</v>
      </c>
      <c r="G423" s="1">
        <v>64986.400000000001</v>
      </c>
      <c r="H423" s="1">
        <v>11581.5</v>
      </c>
      <c r="I423" s="1">
        <v>76567.899999999994</v>
      </c>
      <c r="J423" s="3">
        <f>VLOOKUP(A423,'2016'!A:I,9,0)</f>
        <v>32000</v>
      </c>
      <c r="K423">
        <f>COUNTIF('2016'!A:A,גיליון2!A423)</f>
        <v>1</v>
      </c>
    </row>
    <row r="424" spans="1:11" x14ac:dyDescent="0.2">
      <c r="A424">
        <v>1812700110</v>
      </c>
      <c r="B424" t="str">
        <f t="shared" si="18"/>
        <v>110</v>
      </c>
      <c r="C424" t="str">
        <f t="shared" si="19"/>
        <v>812700</v>
      </c>
      <c r="D424" t="str">
        <f t="shared" si="20"/>
        <v>81</v>
      </c>
      <c r="E424" t="s">
        <v>492</v>
      </c>
      <c r="F424">
        <v>0</v>
      </c>
      <c r="G424">
        <v>0</v>
      </c>
      <c r="H424">
        <v>0</v>
      </c>
      <c r="I424">
        <v>0</v>
      </c>
      <c r="J424" s="3">
        <f>VLOOKUP(A424,'2016'!A:I,9,0)</f>
        <v>0</v>
      </c>
      <c r="K424">
        <f>COUNTIF('2016'!A:A,גיליון2!A424)</f>
        <v>1</v>
      </c>
    </row>
    <row r="425" spans="1:11" x14ac:dyDescent="0.2">
      <c r="A425">
        <v>1812700410</v>
      </c>
      <c r="B425" t="str">
        <f t="shared" si="18"/>
        <v>410</v>
      </c>
      <c r="C425" t="str">
        <f t="shared" si="19"/>
        <v>812700</v>
      </c>
      <c r="D425" t="str">
        <f t="shared" si="20"/>
        <v>81</v>
      </c>
      <c r="E425" t="s">
        <v>493</v>
      </c>
      <c r="F425">
        <v>0</v>
      </c>
      <c r="G425">
        <v>0</v>
      </c>
      <c r="H425">
        <v>0</v>
      </c>
      <c r="I425">
        <v>0</v>
      </c>
      <c r="J425" s="3">
        <f>VLOOKUP(A425,'2016'!A:I,9,0)</f>
        <v>0</v>
      </c>
      <c r="K425">
        <f>COUNTIF('2016'!A:A,גיליון2!A425)</f>
        <v>1</v>
      </c>
    </row>
    <row r="426" spans="1:11" x14ac:dyDescent="0.2">
      <c r="A426">
        <v>1812700431</v>
      </c>
      <c r="B426" t="str">
        <f t="shared" si="18"/>
        <v>431</v>
      </c>
      <c r="C426" t="str">
        <f t="shared" si="19"/>
        <v>812700</v>
      </c>
      <c r="D426" t="str">
        <f t="shared" si="20"/>
        <v>81</v>
      </c>
      <c r="E426" t="s">
        <v>494</v>
      </c>
      <c r="F426">
        <v>0</v>
      </c>
      <c r="G426">
        <v>0</v>
      </c>
      <c r="H426">
        <v>0</v>
      </c>
      <c r="I426">
        <v>0</v>
      </c>
      <c r="J426" s="3">
        <f>VLOOKUP(A426,'2016'!A:I,9,0)</f>
        <v>0</v>
      </c>
      <c r="K426">
        <f>COUNTIF('2016'!A:A,גיליון2!A426)</f>
        <v>1</v>
      </c>
    </row>
    <row r="427" spans="1:11" x14ac:dyDescent="0.2">
      <c r="A427">
        <v>1812700432</v>
      </c>
      <c r="B427" t="str">
        <f t="shared" si="18"/>
        <v>432</v>
      </c>
      <c r="C427" t="str">
        <f t="shared" si="19"/>
        <v>812700</v>
      </c>
      <c r="D427" t="str">
        <f t="shared" si="20"/>
        <v>81</v>
      </c>
      <c r="E427" t="s">
        <v>495</v>
      </c>
      <c r="F427">
        <v>0</v>
      </c>
      <c r="G427">
        <v>0</v>
      </c>
      <c r="H427">
        <v>0</v>
      </c>
      <c r="I427">
        <v>0</v>
      </c>
      <c r="J427" s="3">
        <f>VLOOKUP(A427,'2016'!A:I,9,0)</f>
        <v>0</v>
      </c>
      <c r="K427">
        <f>COUNTIF('2016'!A:A,גיליון2!A427)</f>
        <v>1</v>
      </c>
    </row>
    <row r="428" spans="1:11" x14ac:dyDescent="0.2">
      <c r="A428">
        <v>1812700840</v>
      </c>
      <c r="B428" t="str">
        <f t="shared" si="18"/>
        <v>840</v>
      </c>
      <c r="C428" t="str">
        <f t="shared" si="19"/>
        <v>812700</v>
      </c>
      <c r="D428" t="str">
        <f t="shared" si="20"/>
        <v>81</v>
      </c>
      <c r="E428" t="s">
        <v>496</v>
      </c>
      <c r="F428" s="2">
        <v>30000</v>
      </c>
      <c r="G428" s="1">
        <v>80828</v>
      </c>
      <c r="H428">
        <v>0</v>
      </c>
      <c r="I428" s="1">
        <v>80828</v>
      </c>
      <c r="J428" s="3">
        <f>VLOOKUP(A428,'2016'!A:I,9,0)</f>
        <v>30000</v>
      </c>
      <c r="K428">
        <f>COUNTIF('2016'!A:A,גיליון2!A428)</f>
        <v>1</v>
      </c>
    </row>
    <row r="429" spans="1:11" x14ac:dyDescent="0.2">
      <c r="A429">
        <v>1812700950</v>
      </c>
      <c r="B429" t="str">
        <f t="shared" si="18"/>
        <v>950</v>
      </c>
      <c r="C429" t="str">
        <f t="shared" si="19"/>
        <v>812700</v>
      </c>
      <c r="D429" t="str">
        <f t="shared" si="20"/>
        <v>81</v>
      </c>
      <c r="E429" t="s">
        <v>497</v>
      </c>
      <c r="F429" s="2">
        <v>13000</v>
      </c>
      <c r="G429" s="1">
        <v>39150</v>
      </c>
      <c r="H429" s="1">
        <v>27804</v>
      </c>
      <c r="I429" s="1">
        <v>66954</v>
      </c>
      <c r="J429" s="3">
        <f>VLOOKUP(A429,'2016'!A:I,9,0)</f>
        <v>13000</v>
      </c>
      <c r="K429">
        <f>COUNTIF('2016'!A:A,גיליון2!A429)</f>
        <v>1</v>
      </c>
    </row>
    <row r="430" spans="1:11" x14ac:dyDescent="0.2">
      <c r="A430">
        <v>1813200110</v>
      </c>
      <c r="B430" t="str">
        <f t="shared" si="18"/>
        <v>110</v>
      </c>
      <c r="C430" t="str">
        <f t="shared" si="19"/>
        <v>813200</v>
      </c>
      <c r="D430" t="str">
        <f t="shared" si="20"/>
        <v>81</v>
      </c>
      <c r="E430" t="s">
        <v>498</v>
      </c>
      <c r="F430" s="2">
        <v>125000</v>
      </c>
      <c r="G430" s="1">
        <v>83178.67</v>
      </c>
      <c r="H430">
        <v>0</v>
      </c>
      <c r="I430" s="1">
        <v>83178.67</v>
      </c>
      <c r="J430" s="3">
        <f>VLOOKUP(A430,'2016'!A:I,9,0)</f>
        <v>125000</v>
      </c>
      <c r="K430">
        <f>COUNTIF('2016'!A:A,גיליון2!A430)</f>
        <v>1</v>
      </c>
    </row>
    <row r="431" spans="1:11" x14ac:dyDescent="0.2">
      <c r="A431">
        <v>1813200111</v>
      </c>
      <c r="B431" t="str">
        <f t="shared" si="18"/>
        <v>111</v>
      </c>
      <c r="C431" t="str">
        <f t="shared" si="19"/>
        <v>813200</v>
      </c>
      <c r="D431" t="str">
        <f t="shared" si="20"/>
        <v>81</v>
      </c>
      <c r="E431" t="s">
        <v>499</v>
      </c>
      <c r="F431" s="2">
        <v>266000</v>
      </c>
      <c r="G431">
        <v>0</v>
      </c>
      <c r="H431">
        <v>0</v>
      </c>
      <c r="I431">
        <v>0</v>
      </c>
      <c r="J431" s="3">
        <f>VLOOKUP(A431,'2016'!A:I,9,0)</f>
        <v>0</v>
      </c>
      <c r="K431">
        <f>COUNTIF('2016'!A:A,גיליון2!A431)</f>
        <v>1</v>
      </c>
    </row>
    <row r="432" spans="1:11" x14ac:dyDescent="0.2">
      <c r="A432">
        <v>1813200410</v>
      </c>
      <c r="B432" t="str">
        <f t="shared" si="18"/>
        <v>410</v>
      </c>
      <c r="C432" t="str">
        <f t="shared" si="19"/>
        <v>813200</v>
      </c>
      <c r="D432" t="str">
        <f t="shared" si="20"/>
        <v>81</v>
      </c>
      <c r="E432" t="s">
        <v>500</v>
      </c>
      <c r="F432">
        <v>0</v>
      </c>
      <c r="G432">
        <v>0</v>
      </c>
      <c r="H432">
        <v>0</v>
      </c>
      <c r="I432">
        <v>0</v>
      </c>
      <c r="J432" s="3">
        <f>VLOOKUP(A432,'2016'!A:I,9,0)</f>
        <v>0</v>
      </c>
      <c r="K432">
        <f>COUNTIF('2016'!A:A,גיליון2!A432)</f>
        <v>1</v>
      </c>
    </row>
    <row r="433" spans="1:11" x14ac:dyDescent="0.2">
      <c r="A433">
        <v>1813200431</v>
      </c>
      <c r="B433" t="str">
        <f t="shared" si="18"/>
        <v>431</v>
      </c>
      <c r="C433" t="str">
        <f t="shared" si="19"/>
        <v>813200</v>
      </c>
      <c r="D433" t="str">
        <f t="shared" si="20"/>
        <v>81</v>
      </c>
      <c r="E433" t="s">
        <v>501</v>
      </c>
      <c r="F433">
        <v>0</v>
      </c>
      <c r="G433">
        <v>0</v>
      </c>
      <c r="H433">
        <v>0</v>
      </c>
      <c r="I433">
        <v>0</v>
      </c>
      <c r="J433" s="3">
        <f>VLOOKUP(A433,'2016'!A:I,9,0)</f>
        <v>0</v>
      </c>
      <c r="K433">
        <f>COUNTIF('2016'!A:A,גיליון2!A433)</f>
        <v>1</v>
      </c>
    </row>
    <row r="434" spans="1:11" x14ac:dyDescent="0.2">
      <c r="A434">
        <v>1813200440</v>
      </c>
      <c r="B434" t="str">
        <f t="shared" si="18"/>
        <v>440</v>
      </c>
      <c r="C434" t="str">
        <f t="shared" si="19"/>
        <v>813200</v>
      </c>
      <c r="D434" t="str">
        <f t="shared" si="20"/>
        <v>81</v>
      </c>
      <c r="E434" t="s">
        <v>502</v>
      </c>
      <c r="F434" s="2">
        <v>187000</v>
      </c>
      <c r="G434" s="1">
        <v>176125</v>
      </c>
      <c r="H434">
        <v>0</v>
      </c>
      <c r="I434" s="1">
        <v>176125</v>
      </c>
      <c r="J434" s="3">
        <f>VLOOKUP(A434,'2016'!A:I,9,0)</f>
        <v>187000</v>
      </c>
      <c r="K434">
        <f>COUNTIF('2016'!A:A,גיליון2!A434)</f>
        <v>1</v>
      </c>
    </row>
    <row r="435" spans="1:11" x14ac:dyDescent="0.2">
      <c r="A435">
        <v>1813200540</v>
      </c>
      <c r="B435" t="str">
        <f t="shared" si="18"/>
        <v>540</v>
      </c>
      <c r="C435" t="str">
        <f t="shared" si="19"/>
        <v>813200</v>
      </c>
      <c r="D435" t="str">
        <f t="shared" si="20"/>
        <v>81</v>
      </c>
      <c r="E435" t="s">
        <v>503</v>
      </c>
      <c r="F435">
        <v>0</v>
      </c>
      <c r="G435">
        <v>0</v>
      </c>
      <c r="H435">
        <v>0</v>
      </c>
      <c r="I435">
        <v>0</v>
      </c>
      <c r="J435" s="3">
        <f>VLOOKUP(A435,'2016'!A:I,9,0)</f>
        <v>0</v>
      </c>
      <c r="K435">
        <f>COUNTIF('2016'!A:A,גיליון2!A435)</f>
        <v>1</v>
      </c>
    </row>
    <row r="436" spans="1:11" x14ac:dyDescent="0.2">
      <c r="A436">
        <v>1813200750</v>
      </c>
      <c r="B436" t="str">
        <f t="shared" si="18"/>
        <v>750</v>
      </c>
      <c r="C436" t="str">
        <f t="shared" si="19"/>
        <v>813200</v>
      </c>
      <c r="D436" t="str">
        <f t="shared" si="20"/>
        <v>81</v>
      </c>
      <c r="E436" t="s">
        <v>313</v>
      </c>
      <c r="F436">
        <v>0</v>
      </c>
      <c r="G436">
        <v>0</v>
      </c>
      <c r="H436">
        <v>0</v>
      </c>
      <c r="I436">
        <v>0</v>
      </c>
      <c r="J436" s="3">
        <f>VLOOKUP(A436,'2016'!A:I,9,0)</f>
        <v>0</v>
      </c>
      <c r="K436">
        <f>COUNTIF('2016'!A:A,גיליון2!A436)</f>
        <v>1</v>
      </c>
    </row>
    <row r="437" spans="1:11" x14ac:dyDescent="0.2">
      <c r="A437">
        <v>1813200780</v>
      </c>
      <c r="B437" t="str">
        <f t="shared" si="18"/>
        <v>780</v>
      </c>
      <c r="C437" t="str">
        <f t="shared" si="19"/>
        <v>813200</v>
      </c>
      <c r="D437" t="str">
        <f t="shared" si="20"/>
        <v>81</v>
      </c>
      <c r="E437" t="s">
        <v>305</v>
      </c>
      <c r="F437" s="2">
        <v>135000</v>
      </c>
      <c r="G437" s="1">
        <v>103964.42</v>
      </c>
      <c r="H437">
        <v>0</v>
      </c>
      <c r="I437" s="1">
        <v>103964.42</v>
      </c>
      <c r="J437" s="3">
        <f>VLOOKUP(A437,'2016'!A:I,9,0)</f>
        <v>25000</v>
      </c>
      <c r="K437">
        <f>COUNTIF('2016'!A:A,גיליון2!A437)</f>
        <v>1</v>
      </c>
    </row>
    <row r="438" spans="1:11" x14ac:dyDescent="0.2">
      <c r="A438">
        <v>1813200841</v>
      </c>
      <c r="B438" t="str">
        <f t="shared" si="18"/>
        <v>841</v>
      </c>
      <c r="C438" t="str">
        <f t="shared" si="19"/>
        <v>813200</v>
      </c>
      <c r="D438" t="str">
        <f t="shared" si="20"/>
        <v>81</v>
      </c>
      <c r="E438" t="s">
        <v>504</v>
      </c>
      <c r="F438" s="2">
        <v>266000</v>
      </c>
      <c r="G438" s="1">
        <v>306251</v>
      </c>
      <c r="H438">
        <v>0</v>
      </c>
      <c r="I438" s="1">
        <v>306251</v>
      </c>
      <c r="J438" s="3">
        <f>VLOOKUP(A438,'2016'!A:I,9,0)</f>
        <v>266000</v>
      </c>
      <c r="K438">
        <f>COUNTIF('2016'!A:A,גיליון2!A438)</f>
        <v>1</v>
      </c>
    </row>
    <row r="439" spans="1:11" x14ac:dyDescent="0.2">
      <c r="A439">
        <v>1813201110</v>
      </c>
      <c r="B439" t="str">
        <f t="shared" si="18"/>
        <v>110</v>
      </c>
      <c r="C439" t="str">
        <f t="shared" si="19"/>
        <v>813201</v>
      </c>
      <c r="D439" t="str">
        <f t="shared" si="20"/>
        <v>81</v>
      </c>
      <c r="E439" t="s">
        <v>505</v>
      </c>
      <c r="F439" s="2">
        <v>457000</v>
      </c>
      <c r="G439" s="1">
        <v>419646.89</v>
      </c>
      <c r="H439">
        <v>0</v>
      </c>
      <c r="I439" s="1">
        <v>419646.89</v>
      </c>
      <c r="J439" s="3">
        <f>VLOOKUP(A439,'2016'!A:I,9,0)</f>
        <v>417000</v>
      </c>
      <c r="K439">
        <f>COUNTIF('2016'!A:A,גיליון2!A439)</f>
        <v>1</v>
      </c>
    </row>
    <row r="440" spans="1:11" x14ac:dyDescent="0.2">
      <c r="A440">
        <v>1813201750</v>
      </c>
      <c r="B440" t="str">
        <f t="shared" si="18"/>
        <v>750</v>
      </c>
      <c r="C440" t="str">
        <f t="shared" si="19"/>
        <v>813201</v>
      </c>
      <c r="D440" t="str">
        <f t="shared" si="20"/>
        <v>81</v>
      </c>
      <c r="E440" t="s">
        <v>506</v>
      </c>
      <c r="F440" s="2">
        <v>40000</v>
      </c>
      <c r="G440" s="1">
        <v>26400</v>
      </c>
      <c r="H440">
        <v>0</v>
      </c>
      <c r="I440" s="1">
        <v>26400</v>
      </c>
      <c r="J440" s="3">
        <f>VLOOKUP(A440,'2016'!A:I,9,0)</f>
        <v>26000</v>
      </c>
      <c r="K440">
        <f>COUNTIF('2016'!A:A,גיליון2!A440)</f>
        <v>1</v>
      </c>
    </row>
    <row r="441" spans="1:11" x14ac:dyDescent="0.2">
      <c r="A441">
        <v>1813201850</v>
      </c>
      <c r="B441" t="str">
        <f t="shared" si="18"/>
        <v>850</v>
      </c>
      <c r="C441" t="str">
        <f t="shared" si="19"/>
        <v>813201</v>
      </c>
      <c r="D441" t="str">
        <f t="shared" si="20"/>
        <v>81</v>
      </c>
      <c r="E441" t="s">
        <v>507</v>
      </c>
      <c r="F441" s="2">
        <v>322000</v>
      </c>
      <c r="G441" s="1">
        <v>332495.02</v>
      </c>
      <c r="H441">
        <v>0</v>
      </c>
      <c r="I441" s="1">
        <v>332495.02</v>
      </c>
      <c r="J441" s="3">
        <f>VLOOKUP(A441,'2016'!A:I,9,0)</f>
        <v>332000</v>
      </c>
      <c r="K441">
        <f>COUNTIF('2016'!A:A,גיליון2!A441)</f>
        <v>1</v>
      </c>
    </row>
    <row r="442" spans="1:11" x14ac:dyDescent="0.2">
      <c r="A442">
        <v>1813202110</v>
      </c>
      <c r="B442" t="str">
        <f t="shared" si="18"/>
        <v>110</v>
      </c>
      <c r="C442" t="str">
        <f t="shared" si="19"/>
        <v>813202</v>
      </c>
      <c r="D442" t="str">
        <f t="shared" si="20"/>
        <v>81</v>
      </c>
      <c r="E442" t="s">
        <v>508</v>
      </c>
      <c r="F442" s="2">
        <v>650000</v>
      </c>
      <c r="G442" s="1">
        <v>624417.02</v>
      </c>
      <c r="H442">
        <v>0</v>
      </c>
      <c r="I442" s="1">
        <v>624417.02</v>
      </c>
      <c r="J442" s="3">
        <f>VLOOKUP(A442,'2016'!A:I,9,0)</f>
        <v>651000</v>
      </c>
      <c r="K442">
        <f>COUNTIF('2016'!A:A,גיליון2!A442)</f>
        <v>1</v>
      </c>
    </row>
    <row r="443" spans="1:11" x14ac:dyDescent="0.2">
      <c r="A443">
        <v>1813202750</v>
      </c>
      <c r="B443" t="str">
        <f t="shared" si="18"/>
        <v>750</v>
      </c>
      <c r="C443" t="str">
        <f t="shared" si="19"/>
        <v>813202</v>
      </c>
      <c r="D443" t="str">
        <f t="shared" si="20"/>
        <v>81</v>
      </c>
      <c r="E443" t="s">
        <v>509</v>
      </c>
      <c r="F443" s="2">
        <v>45000</v>
      </c>
      <c r="G443" s="1">
        <v>30305</v>
      </c>
      <c r="H443">
        <v>0</v>
      </c>
      <c r="I443" s="1">
        <v>30305</v>
      </c>
      <c r="J443" s="3">
        <f>VLOOKUP(A443,'2016'!A:I,9,0)</f>
        <v>30000</v>
      </c>
      <c r="K443">
        <f>COUNTIF('2016'!A:A,גיליון2!A443)</f>
        <v>1</v>
      </c>
    </row>
    <row r="444" spans="1:11" x14ac:dyDescent="0.2">
      <c r="A444">
        <v>1813202850</v>
      </c>
      <c r="B444" t="str">
        <f t="shared" si="18"/>
        <v>850</v>
      </c>
      <c r="C444" t="str">
        <f t="shared" si="19"/>
        <v>813202</v>
      </c>
      <c r="D444" t="str">
        <f t="shared" si="20"/>
        <v>81</v>
      </c>
      <c r="E444" t="s">
        <v>510</v>
      </c>
      <c r="F444" s="2">
        <v>302000</v>
      </c>
      <c r="G444" s="1">
        <v>314758.73</v>
      </c>
      <c r="H444">
        <v>0</v>
      </c>
      <c r="I444" s="1">
        <v>314758.73</v>
      </c>
      <c r="J444" s="3">
        <f>VLOOKUP(A444,'2016'!A:I,9,0)</f>
        <v>298000</v>
      </c>
      <c r="K444">
        <f>COUNTIF('2016'!A:A,גיליון2!A444)</f>
        <v>1</v>
      </c>
    </row>
    <row r="445" spans="1:11" x14ac:dyDescent="0.2">
      <c r="A445">
        <v>1813203110</v>
      </c>
      <c r="B445" t="str">
        <f t="shared" si="18"/>
        <v>110</v>
      </c>
      <c r="C445" t="str">
        <f t="shared" si="19"/>
        <v>813203</v>
      </c>
      <c r="D445" t="str">
        <f t="shared" si="20"/>
        <v>81</v>
      </c>
      <c r="E445" t="s">
        <v>511</v>
      </c>
      <c r="F445" s="2">
        <v>650000</v>
      </c>
      <c r="G445" s="1">
        <v>632966.54</v>
      </c>
      <c r="H445">
        <v>0</v>
      </c>
      <c r="I445" s="1">
        <v>632966.54</v>
      </c>
      <c r="J445" s="3">
        <f>VLOOKUP(A445,'2016'!A:I,9,0)</f>
        <v>630000</v>
      </c>
      <c r="K445">
        <f>COUNTIF('2016'!A:A,גיליון2!A445)</f>
        <v>1</v>
      </c>
    </row>
    <row r="446" spans="1:11" x14ac:dyDescent="0.2">
      <c r="A446">
        <v>1813203750</v>
      </c>
      <c r="B446" t="str">
        <f t="shared" si="18"/>
        <v>750</v>
      </c>
      <c r="C446" t="str">
        <f t="shared" si="19"/>
        <v>813203</v>
      </c>
      <c r="D446" t="str">
        <f t="shared" si="20"/>
        <v>81</v>
      </c>
      <c r="E446" t="s">
        <v>512</v>
      </c>
      <c r="F446" s="2">
        <v>49000</v>
      </c>
      <c r="G446" s="1">
        <v>32670</v>
      </c>
      <c r="H446">
        <v>0</v>
      </c>
      <c r="I446" s="1">
        <v>32670</v>
      </c>
      <c r="J446" s="3">
        <f>VLOOKUP(A446,'2016'!A:I,9,0)</f>
        <v>33000</v>
      </c>
      <c r="K446">
        <f>COUNTIF('2016'!A:A,גיליון2!A446)</f>
        <v>1</v>
      </c>
    </row>
    <row r="447" spans="1:11" x14ac:dyDescent="0.2">
      <c r="A447">
        <v>1813203850</v>
      </c>
      <c r="B447" t="str">
        <f t="shared" si="18"/>
        <v>850</v>
      </c>
      <c r="C447" t="str">
        <f t="shared" si="19"/>
        <v>813203</v>
      </c>
      <c r="D447" t="str">
        <f t="shared" si="20"/>
        <v>81</v>
      </c>
      <c r="E447" t="s">
        <v>513</v>
      </c>
      <c r="F447" s="2">
        <v>403000</v>
      </c>
      <c r="G447" s="1">
        <v>415722.12</v>
      </c>
      <c r="H447">
        <v>0</v>
      </c>
      <c r="I447" s="1">
        <v>415722.12</v>
      </c>
      <c r="J447" s="3">
        <f>VLOOKUP(A447,'2016'!A:I,9,0)</f>
        <v>406000</v>
      </c>
      <c r="K447">
        <f>COUNTIF('2016'!A:A,גיליון2!A447)</f>
        <v>1</v>
      </c>
    </row>
    <row r="448" spans="1:11" x14ac:dyDescent="0.2">
      <c r="A448">
        <v>1813204110</v>
      </c>
      <c r="B448" t="str">
        <f t="shared" si="18"/>
        <v>110</v>
      </c>
      <c r="C448" t="str">
        <f t="shared" si="19"/>
        <v>813204</v>
      </c>
      <c r="D448" t="str">
        <f t="shared" si="20"/>
        <v>81</v>
      </c>
      <c r="E448" t="s">
        <v>514</v>
      </c>
      <c r="F448" s="2">
        <v>495000</v>
      </c>
      <c r="G448" s="1">
        <v>473449.1</v>
      </c>
      <c r="H448">
        <v>0</v>
      </c>
      <c r="I448" s="1">
        <v>473449.1</v>
      </c>
      <c r="J448" s="3">
        <f>VLOOKUP(A448,'2016'!A:I,9,0)</f>
        <v>474000</v>
      </c>
      <c r="K448">
        <f>COUNTIF('2016'!A:A,גיליון2!A448)</f>
        <v>1</v>
      </c>
    </row>
    <row r="449" spans="1:11" x14ac:dyDescent="0.2">
      <c r="A449">
        <v>1813204750</v>
      </c>
      <c r="B449" t="str">
        <f t="shared" si="18"/>
        <v>750</v>
      </c>
      <c r="C449" t="str">
        <f t="shared" si="19"/>
        <v>813204</v>
      </c>
      <c r="D449" t="str">
        <f t="shared" si="20"/>
        <v>81</v>
      </c>
      <c r="E449" t="s">
        <v>515</v>
      </c>
      <c r="F449" s="2">
        <v>33000</v>
      </c>
      <c r="G449" s="1">
        <v>21780</v>
      </c>
      <c r="H449">
        <v>0</v>
      </c>
      <c r="I449" s="1">
        <v>21780</v>
      </c>
      <c r="J449" s="3">
        <f>VLOOKUP(A449,'2016'!A:I,9,0)</f>
        <v>22000</v>
      </c>
      <c r="K449">
        <f>COUNTIF('2016'!A:A,גיליון2!A449)</f>
        <v>1</v>
      </c>
    </row>
    <row r="450" spans="1:11" x14ac:dyDescent="0.2">
      <c r="A450">
        <v>1813204850</v>
      </c>
      <c r="B450" t="str">
        <f t="shared" si="18"/>
        <v>850</v>
      </c>
      <c r="C450" t="str">
        <f t="shared" si="19"/>
        <v>813204</v>
      </c>
      <c r="D450" t="str">
        <f t="shared" si="20"/>
        <v>81</v>
      </c>
      <c r="E450" t="s">
        <v>516</v>
      </c>
      <c r="F450" s="2">
        <v>265000</v>
      </c>
      <c r="G450" s="1">
        <v>276762.12</v>
      </c>
      <c r="H450">
        <v>0</v>
      </c>
      <c r="I450" s="1">
        <v>276762.12</v>
      </c>
      <c r="J450" s="3">
        <f>VLOOKUP(A450,'2016'!A:I,9,0)</f>
        <v>265000</v>
      </c>
      <c r="K450">
        <f>COUNTIF('2016'!A:A,גיליון2!A450)</f>
        <v>1</v>
      </c>
    </row>
    <row r="451" spans="1:11" x14ac:dyDescent="0.2">
      <c r="A451">
        <v>1813205110</v>
      </c>
      <c r="B451" t="str">
        <f t="shared" ref="B451:B514" si="21">RIGHT(A451,3)</f>
        <v>110</v>
      </c>
      <c r="C451" t="str">
        <f t="shared" ref="C451:C514" si="22">MID(A451,2,6)</f>
        <v>813205</v>
      </c>
      <c r="D451" t="str">
        <f t="shared" ref="D451:D514" si="23">LEFT(C451,2)</f>
        <v>81</v>
      </c>
      <c r="E451" t="s">
        <v>517</v>
      </c>
      <c r="F451" s="2">
        <v>666000</v>
      </c>
      <c r="G451" s="1">
        <v>635057.18999999994</v>
      </c>
      <c r="H451">
        <v>0</v>
      </c>
      <c r="I451" s="1">
        <v>635057.18999999994</v>
      </c>
      <c r="J451" s="3">
        <f>VLOOKUP(A451,'2016'!A:I,9,0)</f>
        <v>636000</v>
      </c>
      <c r="K451">
        <f>COUNTIF('2016'!A:A,גיליון2!A451)</f>
        <v>1</v>
      </c>
    </row>
    <row r="452" spans="1:11" x14ac:dyDescent="0.2">
      <c r="A452">
        <v>1813205750</v>
      </c>
      <c r="B452" t="str">
        <f t="shared" si="21"/>
        <v>750</v>
      </c>
      <c r="C452" t="str">
        <f t="shared" si="22"/>
        <v>813205</v>
      </c>
      <c r="D452" t="str">
        <f t="shared" si="23"/>
        <v>81</v>
      </c>
      <c r="E452" t="s">
        <v>518</v>
      </c>
      <c r="F452" s="2">
        <v>35000</v>
      </c>
      <c r="G452" s="1">
        <v>23210</v>
      </c>
      <c r="H452">
        <v>0</v>
      </c>
      <c r="I452" s="1">
        <v>23210</v>
      </c>
      <c r="J452" s="3">
        <f>VLOOKUP(A452,'2016'!A:I,9,0)</f>
        <v>22000</v>
      </c>
      <c r="K452">
        <f>COUNTIF('2016'!A:A,גיליון2!A452)</f>
        <v>1</v>
      </c>
    </row>
    <row r="453" spans="1:11" x14ac:dyDescent="0.2">
      <c r="A453">
        <v>1813205850</v>
      </c>
      <c r="B453" t="str">
        <f t="shared" si="21"/>
        <v>850</v>
      </c>
      <c r="C453" t="str">
        <f t="shared" si="22"/>
        <v>813205</v>
      </c>
      <c r="D453" t="str">
        <f t="shared" si="23"/>
        <v>81</v>
      </c>
      <c r="E453" t="s">
        <v>519</v>
      </c>
      <c r="F453" s="2">
        <v>285000</v>
      </c>
      <c r="G453" s="1">
        <v>302324.71999999997</v>
      </c>
      <c r="H453">
        <v>0</v>
      </c>
      <c r="I453" s="1">
        <v>302324.71999999997</v>
      </c>
      <c r="J453" s="3">
        <f>VLOOKUP(A453,'2016'!A:I,9,0)</f>
        <v>275000</v>
      </c>
      <c r="K453">
        <f>COUNTIF('2016'!A:A,גיליון2!A453)</f>
        <v>1</v>
      </c>
    </row>
    <row r="454" spans="1:11" x14ac:dyDescent="0.2">
      <c r="A454">
        <v>1813206110</v>
      </c>
      <c r="B454" t="str">
        <f t="shared" si="21"/>
        <v>110</v>
      </c>
      <c r="C454" t="str">
        <f t="shared" si="22"/>
        <v>813206</v>
      </c>
      <c r="D454" t="str">
        <f t="shared" si="23"/>
        <v>81</v>
      </c>
      <c r="E454" t="s">
        <v>520</v>
      </c>
      <c r="F454" s="2">
        <v>461000</v>
      </c>
      <c r="G454" s="1">
        <v>442517.88</v>
      </c>
      <c r="H454">
        <v>0</v>
      </c>
      <c r="I454" s="1">
        <v>442517.88</v>
      </c>
      <c r="J454" s="3">
        <f>VLOOKUP(A454,'2016'!A:I,9,0)</f>
        <v>443000</v>
      </c>
      <c r="K454">
        <f>COUNTIF('2016'!A:A,גיליון2!A454)</f>
        <v>1</v>
      </c>
    </row>
    <row r="455" spans="1:11" x14ac:dyDescent="0.2">
      <c r="A455">
        <v>1813206750</v>
      </c>
      <c r="B455" t="str">
        <f t="shared" si="21"/>
        <v>750</v>
      </c>
      <c r="C455" t="str">
        <f t="shared" si="22"/>
        <v>813206</v>
      </c>
      <c r="D455" t="str">
        <f t="shared" si="23"/>
        <v>81</v>
      </c>
      <c r="E455" t="s">
        <v>521</v>
      </c>
      <c r="F455" s="2">
        <v>26000</v>
      </c>
      <c r="G455" s="1">
        <v>17268</v>
      </c>
      <c r="H455">
        <v>0</v>
      </c>
      <c r="I455" s="1">
        <v>17268</v>
      </c>
      <c r="J455" s="3">
        <f>VLOOKUP(A455,'2016'!A:I,9,0)</f>
        <v>17000</v>
      </c>
      <c r="K455">
        <f>COUNTIF('2016'!A:A,גיליון2!A455)</f>
        <v>1</v>
      </c>
    </row>
    <row r="456" spans="1:11" x14ac:dyDescent="0.2">
      <c r="A456">
        <v>1813206850</v>
      </c>
      <c r="B456" t="str">
        <f t="shared" si="21"/>
        <v>850</v>
      </c>
      <c r="C456" t="str">
        <f t="shared" si="22"/>
        <v>813206</v>
      </c>
      <c r="D456" t="str">
        <f t="shared" si="23"/>
        <v>81</v>
      </c>
      <c r="E456" t="s">
        <v>522</v>
      </c>
      <c r="F456" s="2">
        <v>216000</v>
      </c>
      <c r="G456" s="1">
        <v>228445.49</v>
      </c>
      <c r="H456">
        <v>0</v>
      </c>
      <c r="I456" s="1">
        <v>228445.49</v>
      </c>
      <c r="J456" s="3">
        <f>VLOOKUP(A456,'2016'!A:I,9,0)</f>
        <v>206000</v>
      </c>
      <c r="K456">
        <f>COUNTIF('2016'!A:A,גיליון2!A456)</f>
        <v>1</v>
      </c>
    </row>
    <row r="457" spans="1:11" x14ac:dyDescent="0.2">
      <c r="A457">
        <v>1813207110</v>
      </c>
      <c r="B457" t="str">
        <f t="shared" si="21"/>
        <v>110</v>
      </c>
      <c r="C457" t="str">
        <f t="shared" si="22"/>
        <v>813207</v>
      </c>
      <c r="D457" t="str">
        <f t="shared" si="23"/>
        <v>81</v>
      </c>
      <c r="E457" t="s">
        <v>523</v>
      </c>
      <c r="F457" s="2">
        <v>458000</v>
      </c>
      <c r="G457" s="1">
        <v>435377.71</v>
      </c>
      <c r="H457">
        <v>0</v>
      </c>
      <c r="I457" s="1">
        <v>435377.71</v>
      </c>
      <c r="J457" s="3">
        <f>VLOOKUP(A457,'2016'!A:I,9,0)</f>
        <v>435000</v>
      </c>
      <c r="K457">
        <f>COUNTIF('2016'!A:A,גיליון2!A457)</f>
        <v>1</v>
      </c>
    </row>
    <row r="458" spans="1:11" x14ac:dyDescent="0.2">
      <c r="A458">
        <v>1813207750</v>
      </c>
      <c r="B458" t="str">
        <f t="shared" si="21"/>
        <v>750</v>
      </c>
      <c r="C458" t="str">
        <f t="shared" si="22"/>
        <v>813207</v>
      </c>
      <c r="D458" t="str">
        <f t="shared" si="23"/>
        <v>81</v>
      </c>
      <c r="E458" t="s">
        <v>524</v>
      </c>
      <c r="F458" s="2">
        <v>34000</v>
      </c>
      <c r="G458" s="1">
        <v>22715</v>
      </c>
      <c r="H458">
        <v>0</v>
      </c>
      <c r="I458" s="1">
        <v>22715</v>
      </c>
      <c r="J458" s="3">
        <f>VLOOKUP(A458,'2016'!A:I,9,0)</f>
        <v>22000</v>
      </c>
      <c r="K458">
        <f>COUNTIF('2016'!A:A,גיליון2!A458)</f>
        <v>1</v>
      </c>
    </row>
    <row r="459" spans="1:11" x14ac:dyDescent="0.2">
      <c r="A459">
        <v>1813207850</v>
      </c>
      <c r="B459" t="str">
        <f t="shared" si="21"/>
        <v>850</v>
      </c>
      <c r="C459" t="str">
        <f t="shared" si="22"/>
        <v>813207</v>
      </c>
      <c r="D459" t="str">
        <f t="shared" si="23"/>
        <v>81</v>
      </c>
      <c r="E459" t="s">
        <v>525</v>
      </c>
      <c r="F459" s="2">
        <v>282000</v>
      </c>
      <c r="G459" s="1">
        <v>293925.55</v>
      </c>
      <c r="H459">
        <v>0</v>
      </c>
      <c r="I459" s="1">
        <v>293925.55</v>
      </c>
      <c r="J459" s="3">
        <f>VLOOKUP(A459,'2016'!A:I,9,0)</f>
        <v>277000</v>
      </c>
      <c r="K459">
        <f>COUNTIF('2016'!A:A,גיליון2!A459)</f>
        <v>1</v>
      </c>
    </row>
    <row r="460" spans="1:11" x14ac:dyDescent="0.2">
      <c r="A460">
        <v>1813208110</v>
      </c>
      <c r="B460" t="str">
        <f t="shared" si="21"/>
        <v>110</v>
      </c>
      <c r="C460" t="str">
        <f t="shared" si="22"/>
        <v>813208</v>
      </c>
      <c r="D460" t="str">
        <f t="shared" si="23"/>
        <v>81</v>
      </c>
      <c r="E460" t="s">
        <v>526</v>
      </c>
      <c r="F460" s="2">
        <v>632000</v>
      </c>
      <c r="G460" s="1">
        <v>602509.26</v>
      </c>
      <c r="H460">
        <v>0</v>
      </c>
      <c r="I460" s="1">
        <v>602509.26</v>
      </c>
      <c r="J460" s="3">
        <f>VLOOKUP(A460,'2016'!A:I,9,0)</f>
        <v>601000</v>
      </c>
      <c r="K460">
        <f>COUNTIF('2016'!A:A,גיליון2!A460)</f>
        <v>1</v>
      </c>
    </row>
    <row r="461" spans="1:11" x14ac:dyDescent="0.2">
      <c r="A461">
        <v>1813208750</v>
      </c>
      <c r="B461" t="str">
        <f t="shared" si="21"/>
        <v>750</v>
      </c>
      <c r="C461" t="str">
        <f t="shared" si="22"/>
        <v>813208</v>
      </c>
      <c r="D461" t="str">
        <f t="shared" si="23"/>
        <v>81</v>
      </c>
      <c r="E461" t="s">
        <v>527</v>
      </c>
      <c r="F461" s="2">
        <v>49000</v>
      </c>
      <c r="G461" s="1">
        <v>32945</v>
      </c>
      <c r="H461">
        <v>0</v>
      </c>
      <c r="I461" s="1">
        <v>32945</v>
      </c>
      <c r="J461" s="3">
        <f>VLOOKUP(A461,'2016'!A:I,9,0)</f>
        <v>33000</v>
      </c>
      <c r="K461">
        <f>COUNTIF('2016'!A:A,גיליון2!A461)</f>
        <v>1</v>
      </c>
    </row>
    <row r="462" spans="1:11" x14ac:dyDescent="0.2">
      <c r="A462">
        <v>1813208850</v>
      </c>
      <c r="B462" t="str">
        <f t="shared" si="21"/>
        <v>850</v>
      </c>
      <c r="C462" t="str">
        <f t="shared" si="22"/>
        <v>813208</v>
      </c>
      <c r="D462" t="str">
        <f t="shared" si="23"/>
        <v>81</v>
      </c>
      <c r="E462" t="s">
        <v>528</v>
      </c>
      <c r="F462" s="2">
        <v>410000</v>
      </c>
      <c r="G462" s="1">
        <v>422220.61</v>
      </c>
      <c r="H462">
        <v>0</v>
      </c>
      <c r="I462" s="1">
        <v>422220.61</v>
      </c>
      <c r="J462" s="3">
        <f>VLOOKUP(A462,'2016'!A:I,9,0)</f>
        <v>412000</v>
      </c>
      <c r="K462">
        <f>COUNTIF('2016'!A:A,גיליון2!A462)</f>
        <v>1</v>
      </c>
    </row>
    <row r="463" spans="1:11" x14ac:dyDescent="0.2">
      <c r="A463">
        <v>1813209110</v>
      </c>
      <c r="B463" t="str">
        <f t="shared" si="21"/>
        <v>110</v>
      </c>
      <c r="C463" t="str">
        <f t="shared" si="22"/>
        <v>813209</v>
      </c>
      <c r="D463" t="str">
        <f t="shared" si="23"/>
        <v>81</v>
      </c>
      <c r="E463" t="s">
        <v>529</v>
      </c>
      <c r="F463" s="2">
        <v>435000</v>
      </c>
      <c r="G463" s="1">
        <v>418635.71</v>
      </c>
      <c r="H463">
        <v>0</v>
      </c>
      <c r="I463" s="1">
        <v>418635.71</v>
      </c>
      <c r="J463" s="3">
        <f>VLOOKUP(A463,'2016'!A:I,9,0)</f>
        <v>419000</v>
      </c>
      <c r="K463">
        <f>COUNTIF('2016'!A:A,גיליון2!A463)</f>
        <v>1</v>
      </c>
    </row>
    <row r="464" spans="1:11" x14ac:dyDescent="0.2">
      <c r="A464">
        <v>1813209750</v>
      </c>
      <c r="B464" t="str">
        <f t="shared" si="21"/>
        <v>750</v>
      </c>
      <c r="C464" t="str">
        <f t="shared" si="22"/>
        <v>813209</v>
      </c>
      <c r="D464" t="str">
        <f t="shared" si="23"/>
        <v>81</v>
      </c>
      <c r="E464" t="s">
        <v>530</v>
      </c>
      <c r="F464" s="2">
        <v>39000</v>
      </c>
      <c r="G464" s="1">
        <v>25685</v>
      </c>
      <c r="H464">
        <v>0</v>
      </c>
      <c r="I464" s="1">
        <v>25685</v>
      </c>
      <c r="J464" s="3">
        <f>VLOOKUP(A464,'2016'!A:I,9,0)</f>
        <v>25000</v>
      </c>
      <c r="K464">
        <f>COUNTIF('2016'!A:A,גיליון2!A464)</f>
        <v>1</v>
      </c>
    </row>
    <row r="465" spans="1:11" x14ac:dyDescent="0.2">
      <c r="A465">
        <v>1813209850</v>
      </c>
      <c r="B465" t="str">
        <f t="shared" si="21"/>
        <v>850</v>
      </c>
      <c r="C465" t="str">
        <f t="shared" si="22"/>
        <v>813209</v>
      </c>
      <c r="D465" t="str">
        <f t="shared" si="23"/>
        <v>81</v>
      </c>
      <c r="E465" t="s">
        <v>531</v>
      </c>
      <c r="F465" s="2">
        <v>317000</v>
      </c>
      <c r="G465" s="1">
        <v>333075.09999999998</v>
      </c>
      <c r="H465">
        <v>0</v>
      </c>
      <c r="I465" s="1">
        <v>333075.09999999998</v>
      </c>
      <c r="J465" s="3">
        <f>VLOOKUP(A465,'2016'!A:I,9,0)</f>
        <v>315000</v>
      </c>
      <c r="K465">
        <f>COUNTIF('2016'!A:A,גיליון2!A465)</f>
        <v>1</v>
      </c>
    </row>
    <row r="466" spans="1:11" x14ac:dyDescent="0.2">
      <c r="A466">
        <v>1813210110</v>
      </c>
      <c r="B466" t="str">
        <f t="shared" si="21"/>
        <v>110</v>
      </c>
      <c r="C466" t="str">
        <f t="shared" si="22"/>
        <v>813210</v>
      </c>
      <c r="D466" t="str">
        <f t="shared" si="23"/>
        <v>81</v>
      </c>
      <c r="E466" t="s">
        <v>532</v>
      </c>
      <c r="F466">
        <v>0</v>
      </c>
      <c r="G466" s="1">
        <v>177275.18</v>
      </c>
      <c r="H466">
        <v>0</v>
      </c>
      <c r="I466" s="1">
        <v>177275.18</v>
      </c>
      <c r="J466" s="3">
        <f>VLOOKUP(A466,'2016'!A:I,9,0)</f>
        <v>200000</v>
      </c>
      <c r="K466">
        <f>COUNTIF('2016'!A:A,גיליון2!A466)</f>
        <v>1</v>
      </c>
    </row>
    <row r="467" spans="1:11" x14ac:dyDescent="0.2">
      <c r="A467">
        <v>1813299750</v>
      </c>
      <c r="B467" t="str">
        <f t="shared" si="21"/>
        <v>750</v>
      </c>
      <c r="C467" t="str">
        <f t="shared" si="22"/>
        <v>813299</v>
      </c>
      <c r="D467" t="str">
        <f t="shared" si="23"/>
        <v>81</v>
      </c>
      <c r="E467" t="s">
        <v>533</v>
      </c>
      <c r="F467">
        <v>0</v>
      </c>
      <c r="G467">
        <v>0</v>
      </c>
      <c r="H467">
        <v>0</v>
      </c>
      <c r="I467">
        <v>0</v>
      </c>
      <c r="J467" s="3">
        <f>VLOOKUP(A467,'2016'!A:I,9,0)</f>
        <v>0</v>
      </c>
      <c r="K467">
        <f>COUNTIF('2016'!A:A,גיליון2!A467)</f>
        <v>1</v>
      </c>
    </row>
    <row r="468" spans="1:11" x14ac:dyDescent="0.2">
      <c r="A468">
        <v>1813300110</v>
      </c>
      <c r="B468" t="str">
        <f t="shared" si="21"/>
        <v>110</v>
      </c>
      <c r="C468" t="str">
        <f t="shared" si="22"/>
        <v>813300</v>
      </c>
      <c r="D468" t="str">
        <f t="shared" si="23"/>
        <v>81</v>
      </c>
      <c r="E468" t="s">
        <v>534</v>
      </c>
      <c r="F468" s="2">
        <v>3512000</v>
      </c>
      <c r="G468" s="1">
        <v>3526569.97</v>
      </c>
      <c r="H468">
        <v>0</v>
      </c>
      <c r="I468" s="1">
        <v>3526569.97</v>
      </c>
      <c r="J468" s="3">
        <f>VLOOKUP(A468,'2016'!A:I,9,0)</f>
        <v>4582000</v>
      </c>
      <c r="K468">
        <f>COUNTIF('2016'!A:A,גיליון2!A468)</f>
        <v>1</v>
      </c>
    </row>
    <row r="469" spans="1:11" x14ac:dyDescent="0.2">
      <c r="A469">
        <v>1813300720</v>
      </c>
      <c r="B469" t="str">
        <f t="shared" si="21"/>
        <v>720</v>
      </c>
      <c r="C469" t="str">
        <f t="shared" si="22"/>
        <v>813300</v>
      </c>
      <c r="D469" t="str">
        <f t="shared" si="23"/>
        <v>81</v>
      </c>
      <c r="E469" t="s">
        <v>535</v>
      </c>
      <c r="F469">
        <v>0</v>
      </c>
      <c r="G469">
        <v>0</v>
      </c>
      <c r="H469">
        <v>0</v>
      </c>
      <c r="I469">
        <v>0</v>
      </c>
      <c r="J469" s="3">
        <f>VLOOKUP(A469,'2016'!A:I,9,0)</f>
        <v>0</v>
      </c>
      <c r="K469">
        <f>COUNTIF('2016'!A:A,גיליון2!A469)</f>
        <v>1</v>
      </c>
    </row>
    <row r="470" spans="1:11" x14ac:dyDescent="0.2">
      <c r="A470">
        <v>1813300780</v>
      </c>
      <c r="B470" t="str">
        <f t="shared" si="21"/>
        <v>780</v>
      </c>
      <c r="C470" t="str">
        <f t="shared" si="22"/>
        <v>813300</v>
      </c>
      <c r="D470" t="str">
        <f t="shared" si="23"/>
        <v>81</v>
      </c>
      <c r="E470" t="s">
        <v>536</v>
      </c>
      <c r="F470" s="2">
        <v>70000</v>
      </c>
      <c r="G470" s="1">
        <v>59714.09</v>
      </c>
      <c r="H470" s="1">
        <v>3852</v>
      </c>
      <c r="I470" s="1">
        <v>63566.09</v>
      </c>
      <c r="J470" s="3">
        <f>VLOOKUP(A470,'2016'!A:I,9,0)</f>
        <v>70000</v>
      </c>
      <c r="K470">
        <f>COUNTIF('2016'!A:A,גיליון2!A470)</f>
        <v>1</v>
      </c>
    </row>
    <row r="471" spans="1:11" x14ac:dyDescent="0.2">
      <c r="A471">
        <v>1813312110</v>
      </c>
      <c r="B471" t="str">
        <f t="shared" si="21"/>
        <v>110</v>
      </c>
      <c r="C471" t="str">
        <f t="shared" si="22"/>
        <v>813312</v>
      </c>
      <c r="D471" t="str">
        <f t="shared" si="23"/>
        <v>81</v>
      </c>
      <c r="E471" t="s">
        <v>537</v>
      </c>
      <c r="F471" s="2">
        <v>646000</v>
      </c>
      <c r="G471" s="1">
        <v>649866.6</v>
      </c>
      <c r="H471">
        <v>0</v>
      </c>
      <c r="I471" s="1">
        <v>649866.6</v>
      </c>
      <c r="J471" s="3">
        <f>VLOOKUP(A471,'2016'!A:I,9,0)</f>
        <v>714000</v>
      </c>
      <c r="K471">
        <f>COUNTIF('2016'!A:A,גיליון2!A471)</f>
        <v>1</v>
      </c>
    </row>
    <row r="472" spans="1:11" x14ac:dyDescent="0.2">
      <c r="A472">
        <v>1813400110</v>
      </c>
      <c r="B472" t="str">
        <f t="shared" si="21"/>
        <v>110</v>
      </c>
      <c r="C472" t="str">
        <f t="shared" si="22"/>
        <v>813400</v>
      </c>
      <c r="D472" t="str">
        <f t="shared" si="23"/>
        <v>81</v>
      </c>
      <c r="E472" t="s">
        <v>538</v>
      </c>
      <c r="F472" s="2">
        <v>23000</v>
      </c>
      <c r="G472" s="1">
        <v>21773.89</v>
      </c>
      <c r="H472">
        <v>0</v>
      </c>
      <c r="I472" s="1">
        <v>21773.89</v>
      </c>
      <c r="J472" s="3">
        <f>VLOOKUP(A472,'2016'!A:I,9,0)</f>
        <v>23000</v>
      </c>
      <c r="K472">
        <f>COUNTIF('2016'!A:A,גיליון2!A472)</f>
        <v>1</v>
      </c>
    </row>
    <row r="473" spans="1:11" x14ac:dyDescent="0.2">
      <c r="A473">
        <v>1813400780</v>
      </c>
      <c r="B473" t="str">
        <f t="shared" si="21"/>
        <v>780</v>
      </c>
      <c r="C473" t="str">
        <f t="shared" si="22"/>
        <v>813400</v>
      </c>
      <c r="D473" t="str">
        <f t="shared" si="23"/>
        <v>81</v>
      </c>
      <c r="E473" t="s">
        <v>539</v>
      </c>
      <c r="F473">
        <v>0</v>
      </c>
      <c r="G473">
        <v>0</v>
      </c>
      <c r="H473">
        <v>0</v>
      </c>
      <c r="I473">
        <v>0</v>
      </c>
      <c r="J473" s="3">
        <f>VLOOKUP(A473,'2016'!A:I,9,0)</f>
        <v>0</v>
      </c>
      <c r="K473">
        <f>COUNTIF('2016'!A:A,גיליון2!A473)</f>
        <v>1</v>
      </c>
    </row>
    <row r="474" spans="1:11" x14ac:dyDescent="0.2">
      <c r="A474">
        <v>1813600110</v>
      </c>
      <c r="B474" t="str">
        <f t="shared" si="21"/>
        <v>110</v>
      </c>
      <c r="C474" t="str">
        <f t="shared" si="22"/>
        <v>813600</v>
      </c>
      <c r="D474" t="str">
        <f t="shared" si="23"/>
        <v>81</v>
      </c>
      <c r="E474" t="s">
        <v>540</v>
      </c>
      <c r="F474" s="2">
        <v>1450000</v>
      </c>
      <c r="G474" s="1">
        <v>1517399.31</v>
      </c>
      <c r="H474">
        <v>0</v>
      </c>
      <c r="I474" s="1">
        <v>1517399.31</v>
      </c>
      <c r="J474" s="3">
        <f>VLOOKUP(A474,'2016'!A:I,9,0)</f>
        <v>1450000</v>
      </c>
      <c r="K474">
        <f>COUNTIF('2016'!A:A,גיליון2!A474)</f>
        <v>1</v>
      </c>
    </row>
    <row r="475" spans="1:11" x14ac:dyDescent="0.2">
      <c r="A475">
        <v>1813601780</v>
      </c>
      <c r="B475" t="str">
        <f t="shared" si="21"/>
        <v>780</v>
      </c>
      <c r="C475" t="str">
        <f t="shared" si="22"/>
        <v>813601</v>
      </c>
      <c r="D475" t="str">
        <f t="shared" si="23"/>
        <v>81</v>
      </c>
      <c r="E475" t="s">
        <v>541</v>
      </c>
      <c r="F475" s="2">
        <v>2000</v>
      </c>
      <c r="G475" s="1">
        <v>1000</v>
      </c>
      <c r="H475">
        <v>0</v>
      </c>
      <c r="I475" s="1">
        <v>1000</v>
      </c>
      <c r="J475" s="3">
        <f>VLOOKUP(A475,'2016'!A:I,9,0)</f>
        <v>2000</v>
      </c>
      <c r="K475">
        <f>COUNTIF('2016'!A:A,גיליון2!A475)</f>
        <v>1</v>
      </c>
    </row>
    <row r="476" spans="1:11" x14ac:dyDescent="0.2">
      <c r="A476">
        <v>1813605110</v>
      </c>
      <c r="B476" t="str">
        <f t="shared" si="21"/>
        <v>110</v>
      </c>
      <c r="C476" t="str">
        <f t="shared" si="22"/>
        <v>813605</v>
      </c>
      <c r="D476" t="str">
        <f t="shared" si="23"/>
        <v>81</v>
      </c>
      <c r="E476" t="s">
        <v>542</v>
      </c>
      <c r="F476" s="2">
        <v>103000</v>
      </c>
      <c r="G476" s="1">
        <v>100265.07</v>
      </c>
      <c r="H476">
        <v>0</v>
      </c>
      <c r="I476" s="1">
        <v>100265.07</v>
      </c>
      <c r="J476" s="3">
        <f>VLOOKUP(A476,'2016'!A:I,9,0)</f>
        <v>105000</v>
      </c>
      <c r="K476">
        <f>COUNTIF('2016'!A:A,גיליון2!A476)</f>
        <v>1</v>
      </c>
    </row>
    <row r="477" spans="1:11" x14ac:dyDescent="0.2">
      <c r="A477">
        <v>1813605840</v>
      </c>
      <c r="B477" t="str">
        <f t="shared" si="21"/>
        <v>840</v>
      </c>
      <c r="C477" t="str">
        <f t="shared" si="22"/>
        <v>813605</v>
      </c>
      <c r="D477" t="str">
        <f t="shared" si="23"/>
        <v>81</v>
      </c>
      <c r="E477" t="s">
        <v>543</v>
      </c>
      <c r="F477">
        <v>0</v>
      </c>
      <c r="G477">
        <v>0</v>
      </c>
      <c r="H477">
        <v>0</v>
      </c>
      <c r="I477">
        <v>0</v>
      </c>
      <c r="J477" s="3">
        <f>VLOOKUP(A477,'2016'!A:I,9,0)</f>
        <v>0</v>
      </c>
      <c r="K477">
        <f>COUNTIF('2016'!A:A,גיליון2!A477)</f>
        <v>1</v>
      </c>
    </row>
    <row r="478" spans="1:11" x14ac:dyDescent="0.2">
      <c r="A478">
        <v>1813700110</v>
      </c>
      <c r="B478" t="str">
        <f t="shared" si="21"/>
        <v>110</v>
      </c>
      <c r="C478" t="str">
        <f t="shared" si="22"/>
        <v>813700</v>
      </c>
      <c r="D478" t="str">
        <f t="shared" si="23"/>
        <v>81</v>
      </c>
      <c r="E478" t="s">
        <v>544</v>
      </c>
      <c r="F478" s="2">
        <v>352000</v>
      </c>
      <c r="G478" s="1">
        <v>338333.84</v>
      </c>
      <c r="H478">
        <v>0</v>
      </c>
      <c r="I478" s="1">
        <v>338333.84</v>
      </c>
      <c r="J478" s="3">
        <f>VLOOKUP(A478,'2016'!A:I,9,0)</f>
        <v>339000</v>
      </c>
      <c r="K478">
        <f>COUNTIF('2016'!A:A,גיליון2!A478)</f>
        <v>1</v>
      </c>
    </row>
    <row r="479" spans="1:11" x14ac:dyDescent="0.2">
      <c r="A479">
        <v>1813700410</v>
      </c>
      <c r="B479" t="str">
        <f t="shared" si="21"/>
        <v>410</v>
      </c>
      <c r="C479" t="str">
        <f t="shared" si="22"/>
        <v>813700</v>
      </c>
      <c r="D479" t="str">
        <f t="shared" si="23"/>
        <v>81</v>
      </c>
      <c r="E479" t="s">
        <v>545</v>
      </c>
      <c r="F479" s="2">
        <v>20000</v>
      </c>
      <c r="G479" s="1">
        <v>18000</v>
      </c>
      <c r="H479">
        <v>0</v>
      </c>
      <c r="I479" s="1">
        <v>18000</v>
      </c>
      <c r="J479" s="3">
        <f>VLOOKUP(A479,'2016'!A:I,9,0)</f>
        <v>20000</v>
      </c>
      <c r="K479">
        <f>COUNTIF('2016'!A:A,גיליון2!A479)</f>
        <v>1</v>
      </c>
    </row>
    <row r="480" spans="1:11" x14ac:dyDescent="0.2">
      <c r="A480">
        <v>1813700431</v>
      </c>
      <c r="B480" t="str">
        <f t="shared" si="21"/>
        <v>431</v>
      </c>
      <c r="C480" t="str">
        <f t="shared" si="22"/>
        <v>813700</v>
      </c>
      <c r="D480" t="str">
        <f t="shared" si="23"/>
        <v>81</v>
      </c>
      <c r="E480" t="s">
        <v>546</v>
      </c>
      <c r="F480">
        <v>0</v>
      </c>
      <c r="G480">
        <v>0</v>
      </c>
      <c r="H480">
        <v>0</v>
      </c>
      <c r="I480">
        <v>0</v>
      </c>
      <c r="J480" s="3">
        <f>VLOOKUP(A480,'2016'!A:I,9,0)</f>
        <v>0</v>
      </c>
      <c r="K480">
        <f>COUNTIF('2016'!A:A,גיליון2!A480)</f>
        <v>1</v>
      </c>
    </row>
    <row r="481" spans="1:11" x14ac:dyDescent="0.2">
      <c r="A481">
        <v>1813700432</v>
      </c>
      <c r="B481" t="str">
        <f t="shared" si="21"/>
        <v>432</v>
      </c>
      <c r="C481" t="str">
        <f t="shared" si="22"/>
        <v>813700</v>
      </c>
      <c r="D481" t="str">
        <f t="shared" si="23"/>
        <v>81</v>
      </c>
      <c r="E481" t="s">
        <v>547</v>
      </c>
      <c r="F481" s="2">
        <v>12000</v>
      </c>
      <c r="G481" s="1">
        <v>16875.57</v>
      </c>
      <c r="H481">
        <v>0</v>
      </c>
      <c r="I481" s="1">
        <v>16875.57</v>
      </c>
      <c r="J481" s="3">
        <f>VLOOKUP(A481,'2016'!A:I,9,0)</f>
        <v>12000</v>
      </c>
      <c r="K481">
        <f>COUNTIF('2016'!A:A,גיליון2!A481)</f>
        <v>1</v>
      </c>
    </row>
    <row r="482" spans="1:11" x14ac:dyDescent="0.2">
      <c r="A482">
        <v>1813700540</v>
      </c>
      <c r="B482" t="str">
        <f t="shared" si="21"/>
        <v>540</v>
      </c>
      <c r="C482" t="str">
        <f t="shared" si="22"/>
        <v>813700</v>
      </c>
      <c r="D482" t="str">
        <f t="shared" si="23"/>
        <v>81</v>
      </c>
      <c r="E482" t="s">
        <v>548</v>
      </c>
      <c r="F482" s="2">
        <v>4000</v>
      </c>
      <c r="G482" s="1">
        <v>5826.23</v>
      </c>
      <c r="H482">
        <v>0</v>
      </c>
      <c r="I482" s="1">
        <v>5826.23</v>
      </c>
      <c r="J482" s="3">
        <f>VLOOKUP(A482,'2016'!A:I,9,0)</f>
        <v>4000</v>
      </c>
      <c r="K482">
        <f>COUNTIF('2016'!A:A,גיליון2!A482)</f>
        <v>1</v>
      </c>
    </row>
    <row r="483" spans="1:11" x14ac:dyDescent="0.2">
      <c r="A483">
        <v>1813700720</v>
      </c>
      <c r="B483" t="str">
        <f t="shared" si="21"/>
        <v>720</v>
      </c>
      <c r="C483" t="str">
        <f t="shared" si="22"/>
        <v>813700</v>
      </c>
      <c r="D483" t="str">
        <f t="shared" si="23"/>
        <v>81</v>
      </c>
      <c r="E483" t="s">
        <v>549</v>
      </c>
      <c r="F483" s="2">
        <v>7000</v>
      </c>
      <c r="G483" s="1">
        <v>8871.7199999999993</v>
      </c>
      <c r="H483">
        <v>0</v>
      </c>
      <c r="I483" s="1">
        <v>8871.7199999999993</v>
      </c>
      <c r="J483" s="3">
        <f>VLOOKUP(A483,'2016'!A:I,9,0)</f>
        <v>7000</v>
      </c>
      <c r="K483">
        <f>COUNTIF('2016'!A:A,גיליון2!A483)</f>
        <v>1</v>
      </c>
    </row>
    <row r="484" spans="1:11" x14ac:dyDescent="0.2">
      <c r="A484">
        <v>1813700750</v>
      </c>
      <c r="B484" t="str">
        <f t="shared" si="21"/>
        <v>750</v>
      </c>
      <c r="C484" t="str">
        <f t="shared" si="22"/>
        <v>813700</v>
      </c>
      <c r="D484" t="str">
        <f t="shared" si="23"/>
        <v>81</v>
      </c>
      <c r="E484" t="s">
        <v>550</v>
      </c>
      <c r="F484" s="2">
        <v>26000</v>
      </c>
      <c r="G484" s="1">
        <v>17598</v>
      </c>
      <c r="H484">
        <v>0</v>
      </c>
      <c r="I484" s="1">
        <v>17598</v>
      </c>
      <c r="J484" s="3">
        <f>VLOOKUP(A484,'2016'!A:I,9,0)</f>
        <v>26000</v>
      </c>
      <c r="K484">
        <f>COUNTIF('2016'!A:A,גיליון2!A484)</f>
        <v>1</v>
      </c>
    </row>
    <row r="485" spans="1:11" x14ac:dyDescent="0.2">
      <c r="A485">
        <v>1813700780</v>
      </c>
      <c r="B485" t="str">
        <f t="shared" si="21"/>
        <v>780</v>
      </c>
      <c r="C485" t="str">
        <f t="shared" si="22"/>
        <v>813700</v>
      </c>
      <c r="D485" t="str">
        <f t="shared" si="23"/>
        <v>81</v>
      </c>
      <c r="E485" t="s">
        <v>551</v>
      </c>
      <c r="F485" s="2">
        <v>10000</v>
      </c>
      <c r="G485" s="1">
        <v>11074.75</v>
      </c>
      <c r="H485" s="1">
        <v>1960</v>
      </c>
      <c r="I485" s="1">
        <v>13034.75</v>
      </c>
      <c r="J485" s="3">
        <f>VLOOKUP(A485,'2016'!A:I,9,0)</f>
        <v>10000</v>
      </c>
      <c r="K485">
        <f>COUNTIF('2016'!A:A,גיליון2!A485)</f>
        <v>1</v>
      </c>
    </row>
    <row r="486" spans="1:11" x14ac:dyDescent="0.2">
      <c r="A486">
        <v>1813800780</v>
      </c>
      <c r="B486" t="str">
        <f t="shared" si="21"/>
        <v>780</v>
      </c>
      <c r="C486" t="str">
        <f t="shared" si="22"/>
        <v>813800</v>
      </c>
      <c r="D486" t="str">
        <f t="shared" si="23"/>
        <v>81</v>
      </c>
      <c r="E486" t="s">
        <v>552</v>
      </c>
      <c r="F486" s="2">
        <v>850000</v>
      </c>
      <c r="G486" s="1">
        <v>667050</v>
      </c>
      <c r="H486" s="1">
        <v>2000</v>
      </c>
      <c r="I486" s="1">
        <v>669050</v>
      </c>
      <c r="J486" s="3">
        <f>VLOOKUP(A486,'2016'!A:I,9,0)</f>
        <v>850000</v>
      </c>
      <c r="K486">
        <f>COUNTIF('2016'!A:A,גיליון2!A486)</f>
        <v>1</v>
      </c>
    </row>
    <row r="487" spans="1:11" x14ac:dyDescent="0.2">
      <c r="A487">
        <v>1814000110</v>
      </c>
      <c r="B487" t="str">
        <f t="shared" si="21"/>
        <v>110</v>
      </c>
      <c r="C487" t="str">
        <f t="shared" si="22"/>
        <v>814000</v>
      </c>
      <c r="D487" t="str">
        <f t="shared" si="23"/>
        <v>81</v>
      </c>
      <c r="E487" t="s">
        <v>553</v>
      </c>
      <c r="F487">
        <v>0</v>
      </c>
      <c r="G487">
        <v>0</v>
      </c>
      <c r="H487">
        <v>0</v>
      </c>
      <c r="I487">
        <v>0</v>
      </c>
      <c r="J487" s="3">
        <f>VLOOKUP(A487,'2016'!A:I,9,0)</f>
        <v>0</v>
      </c>
      <c r="K487">
        <f>COUNTIF('2016'!A:A,גיליון2!A487)</f>
        <v>1</v>
      </c>
    </row>
    <row r="488" spans="1:11" x14ac:dyDescent="0.2">
      <c r="A488">
        <v>1814000421</v>
      </c>
      <c r="B488" t="str">
        <f t="shared" si="21"/>
        <v>421</v>
      </c>
      <c r="C488" t="str">
        <f t="shared" si="22"/>
        <v>814000</v>
      </c>
      <c r="D488" t="str">
        <f t="shared" si="23"/>
        <v>81</v>
      </c>
      <c r="E488" t="s">
        <v>555</v>
      </c>
      <c r="F488" s="2">
        <v>238000</v>
      </c>
      <c r="G488" s="1">
        <v>158584.79999999999</v>
      </c>
      <c r="H488">
        <v>0</v>
      </c>
      <c r="I488" s="1">
        <v>158584.79999999999</v>
      </c>
      <c r="J488" s="3">
        <f>VLOOKUP(A488,'2016'!A:I,9,0)</f>
        <v>238000</v>
      </c>
      <c r="K488">
        <f>COUNTIF('2016'!A:A,גיליון2!A488)</f>
        <v>1</v>
      </c>
    </row>
    <row r="489" spans="1:11" x14ac:dyDescent="0.2">
      <c r="A489">
        <v>1814000431</v>
      </c>
      <c r="B489" t="str">
        <f t="shared" si="21"/>
        <v>431</v>
      </c>
      <c r="C489" t="str">
        <f t="shared" si="22"/>
        <v>814000</v>
      </c>
      <c r="D489" t="str">
        <f t="shared" si="23"/>
        <v>81</v>
      </c>
      <c r="E489" t="s">
        <v>501</v>
      </c>
      <c r="F489" s="2">
        <v>150000</v>
      </c>
      <c r="G489" s="1">
        <v>183912.01</v>
      </c>
      <c r="H489">
        <v>0</v>
      </c>
      <c r="I489" s="1">
        <v>183912.01</v>
      </c>
      <c r="J489" s="3">
        <f>VLOOKUP(A489,'2016'!A:I,9,0)</f>
        <v>150000</v>
      </c>
      <c r="K489">
        <f>COUNTIF('2016'!A:A,גיליון2!A489)</f>
        <v>1</v>
      </c>
    </row>
    <row r="490" spans="1:11" x14ac:dyDescent="0.2">
      <c r="A490">
        <v>1814000432</v>
      </c>
      <c r="B490" t="str">
        <f t="shared" si="21"/>
        <v>432</v>
      </c>
      <c r="C490" t="str">
        <f t="shared" si="22"/>
        <v>814000</v>
      </c>
      <c r="D490" t="str">
        <f t="shared" si="23"/>
        <v>81</v>
      </c>
      <c r="E490" t="s">
        <v>556</v>
      </c>
      <c r="F490" s="2">
        <v>72000</v>
      </c>
      <c r="G490" s="1">
        <v>65219.09</v>
      </c>
      <c r="H490">
        <v>0</v>
      </c>
      <c r="I490" s="1">
        <v>65219.09</v>
      </c>
      <c r="J490" s="3">
        <f>VLOOKUP(A490,'2016'!A:I,9,0)</f>
        <v>0</v>
      </c>
      <c r="K490">
        <f>COUNTIF('2016'!A:A,גיליון2!A490)</f>
        <v>1</v>
      </c>
    </row>
    <row r="491" spans="1:11" x14ac:dyDescent="0.2">
      <c r="A491">
        <v>1814000433</v>
      </c>
      <c r="B491" t="str">
        <f t="shared" si="21"/>
        <v>433</v>
      </c>
      <c r="C491" t="str">
        <f t="shared" si="22"/>
        <v>814000</v>
      </c>
      <c r="D491" t="str">
        <f t="shared" si="23"/>
        <v>81</v>
      </c>
      <c r="E491" t="s">
        <v>557</v>
      </c>
      <c r="F491">
        <v>0</v>
      </c>
      <c r="G491">
        <v>0</v>
      </c>
      <c r="H491">
        <v>0</v>
      </c>
      <c r="I491">
        <v>0</v>
      </c>
      <c r="J491" s="3">
        <f>VLOOKUP(A491,'2016'!A:I,9,0)</f>
        <v>0</v>
      </c>
      <c r="K491">
        <f>COUNTIF('2016'!A:A,גיליון2!A491)</f>
        <v>1</v>
      </c>
    </row>
    <row r="492" spans="1:11" x14ac:dyDescent="0.2">
      <c r="A492">
        <v>1814000440</v>
      </c>
      <c r="B492" t="str">
        <f t="shared" si="21"/>
        <v>440</v>
      </c>
      <c r="C492" t="str">
        <f t="shared" si="22"/>
        <v>814000</v>
      </c>
      <c r="D492" t="str">
        <f t="shared" si="23"/>
        <v>81</v>
      </c>
      <c r="E492" t="s">
        <v>558</v>
      </c>
      <c r="F492" s="2">
        <v>68000</v>
      </c>
      <c r="G492" s="1">
        <v>62786</v>
      </c>
      <c r="H492">
        <v>0</v>
      </c>
      <c r="I492" s="1">
        <v>62786</v>
      </c>
      <c r="J492" s="3">
        <f>VLOOKUP(A492,'2016'!A:I,9,0)</f>
        <v>70000</v>
      </c>
      <c r="K492">
        <f>COUNTIF('2016'!A:A,גיליון2!A492)</f>
        <v>1</v>
      </c>
    </row>
    <row r="493" spans="1:11" x14ac:dyDescent="0.2">
      <c r="A493">
        <v>1814000450</v>
      </c>
      <c r="B493" t="str">
        <f t="shared" si="21"/>
        <v>450</v>
      </c>
      <c r="C493" t="str">
        <f t="shared" si="22"/>
        <v>814000</v>
      </c>
      <c r="D493" t="str">
        <f t="shared" si="23"/>
        <v>81</v>
      </c>
      <c r="E493" t="s">
        <v>559</v>
      </c>
      <c r="F493">
        <v>0</v>
      </c>
      <c r="G493">
        <v>0</v>
      </c>
      <c r="H493">
        <v>0</v>
      </c>
      <c r="I493">
        <v>0</v>
      </c>
      <c r="J493" s="3">
        <f>VLOOKUP(A493,'2016'!A:I,9,0)</f>
        <v>0</v>
      </c>
      <c r="K493">
        <f>COUNTIF('2016'!A:A,גיליון2!A493)</f>
        <v>1</v>
      </c>
    </row>
    <row r="494" spans="1:11" x14ac:dyDescent="0.2">
      <c r="A494">
        <v>1814000522</v>
      </c>
      <c r="B494" t="str">
        <f t="shared" si="21"/>
        <v>522</v>
      </c>
      <c r="C494" t="str">
        <f t="shared" si="22"/>
        <v>814000</v>
      </c>
      <c r="D494" t="str">
        <f t="shared" si="23"/>
        <v>81</v>
      </c>
      <c r="E494" t="s">
        <v>299</v>
      </c>
      <c r="F494">
        <v>0</v>
      </c>
      <c r="G494" s="1">
        <v>1800</v>
      </c>
      <c r="H494">
        <v>0</v>
      </c>
      <c r="I494" s="1">
        <v>1800</v>
      </c>
      <c r="J494" s="3">
        <f>VLOOKUP(A494,'2016'!A:I,9,0)</f>
        <v>0</v>
      </c>
      <c r="K494">
        <f>COUNTIF('2016'!A:A,גיליון2!A494)</f>
        <v>1</v>
      </c>
    </row>
    <row r="495" spans="1:11" x14ac:dyDescent="0.2">
      <c r="A495">
        <v>1814000540</v>
      </c>
      <c r="B495" t="str">
        <f t="shared" si="21"/>
        <v>540</v>
      </c>
      <c r="C495" t="str">
        <f t="shared" si="22"/>
        <v>814000</v>
      </c>
      <c r="D495" t="str">
        <f t="shared" si="23"/>
        <v>81</v>
      </c>
      <c r="E495" t="s">
        <v>301</v>
      </c>
      <c r="F495" s="2">
        <v>3000</v>
      </c>
      <c r="G495" s="1">
        <v>16058.01</v>
      </c>
      <c r="H495">
        <v>0</v>
      </c>
      <c r="I495" s="1">
        <v>16058.01</v>
      </c>
      <c r="J495" s="3">
        <f>VLOOKUP(A495,'2016'!A:I,9,0)</f>
        <v>4000</v>
      </c>
      <c r="K495">
        <f>COUNTIF('2016'!A:A,גיליון2!A495)</f>
        <v>1</v>
      </c>
    </row>
    <row r="496" spans="1:11" x14ac:dyDescent="0.2">
      <c r="A496">
        <v>1814000560</v>
      </c>
      <c r="B496" t="str">
        <f t="shared" si="21"/>
        <v>560</v>
      </c>
      <c r="C496" t="str">
        <f t="shared" si="22"/>
        <v>814000</v>
      </c>
      <c r="D496" t="str">
        <f t="shared" si="23"/>
        <v>81</v>
      </c>
      <c r="E496" t="s">
        <v>303</v>
      </c>
      <c r="F496" s="2">
        <v>10000</v>
      </c>
      <c r="G496" s="1">
        <v>43244</v>
      </c>
      <c r="H496">
        <v>0</v>
      </c>
      <c r="I496" s="1">
        <v>43244</v>
      </c>
      <c r="J496" s="3">
        <f>VLOOKUP(A496,'2016'!A:I,9,0)</f>
        <v>0</v>
      </c>
      <c r="K496">
        <f>COUNTIF('2016'!A:A,גיליון2!A496)</f>
        <v>1</v>
      </c>
    </row>
    <row r="497" spans="1:11" x14ac:dyDescent="0.2">
      <c r="A497">
        <v>1814000720</v>
      </c>
      <c r="B497" t="str">
        <f t="shared" si="21"/>
        <v>720</v>
      </c>
      <c r="C497" t="str">
        <f t="shared" si="22"/>
        <v>814000</v>
      </c>
      <c r="D497" t="str">
        <f t="shared" si="23"/>
        <v>81</v>
      </c>
      <c r="E497" t="s">
        <v>423</v>
      </c>
      <c r="F497" s="2">
        <v>51000</v>
      </c>
      <c r="G497">
        <v>0</v>
      </c>
      <c r="H497">
        <v>0</v>
      </c>
      <c r="I497">
        <v>0</v>
      </c>
      <c r="J497" s="3">
        <f>VLOOKUP(A497,'2016'!A:I,9,0)</f>
        <v>0</v>
      </c>
      <c r="K497">
        <f>COUNTIF('2016'!A:A,גיליון2!A497)</f>
        <v>1</v>
      </c>
    </row>
    <row r="498" spans="1:11" x14ac:dyDescent="0.2">
      <c r="A498">
        <v>1814000740</v>
      </c>
      <c r="B498" t="str">
        <f t="shared" si="21"/>
        <v>740</v>
      </c>
      <c r="C498" t="str">
        <f t="shared" si="22"/>
        <v>814000</v>
      </c>
      <c r="D498" t="str">
        <f t="shared" si="23"/>
        <v>81</v>
      </c>
      <c r="E498" t="s">
        <v>560</v>
      </c>
      <c r="F498">
        <v>0</v>
      </c>
      <c r="G498">
        <v>0</v>
      </c>
      <c r="H498">
        <v>0</v>
      </c>
      <c r="I498">
        <v>0</v>
      </c>
      <c r="J498" s="3">
        <f>VLOOKUP(A498,'2016'!A:I,9,0)</f>
        <v>0</v>
      </c>
      <c r="K498">
        <f>COUNTIF('2016'!A:A,גיליון2!A498)</f>
        <v>1</v>
      </c>
    </row>
    <row r="499" spans="1:11" x14ac:dyDescent="0.2">
      <c r="A499">
        <v>1814000750</v>
      </c>
      <c r="B499" t="str">
        <f t="shared" si="21"/>
        <v>750</v>
      </c>
      <c r="C499" t="str">
        <f t="shared" si="22"/>
        <v>814000</v>
      </c>
      <c r="D499" t="str">
        <f t="shared" si="23"/>
        <v>81</v>
      </c>
      <c r="E499" t="s">
        <v>313</v>
      </c>
      <c r="F499" s="2">
        <v>51000</v>
      </c>
      <c r="G499" s="1">
        <v>34100</v>
      </c>
      <c r="H499">
        <v>0</v>
      </c>
      <c r="I499" s="1">
        <v>34100</v>
      </c>
      <c r="J499" s="3">
        <f>VLOOKUP(A499,'2016'!A:I,9,0)</f>
        <v>51000</v>
      </c>
      <c r="K499">
        <f>COUNTIF('2016'!A:A,גיליון2!A499)</f>
        <v>1</v>
      </c>
    </row>
    <row r="500" spans="1:11" x14ac:dyDescent="0.2">
      <c r="A500">
        <v>1814000780</v>
      </c>
      <c r="B500" t="str">
        <f t="shared" si="21"/>
        <v>780</v>
      </c>
      <c r="C500" t="str">
        <f t="shared" si="22"/>
        <v>814000</v>
      </c>
      <c r="D500" t="str">
        <f t="shared" si="23"/>
        <v>81</v>
      </c>
      <c r="E500" t="s">
        <v>305</v>
      </c>
      <c r="F500" s="2">
        <v>1000</v>
      </c>
      <c r="G500" s="1">
        <v>14720</v>
      </c>
      <c r="H500">
        <v>0</v>
      </c>
      <c r="I500" s="1">
        <v>14720</v>
      </c>
      <c r="J500" s="3">
        <f>VLOOKUP(A500,'2016'!A:I,9,0)</f>
        <v>0</v>
      </c>
      <c r="K500">
        <f>COUNTIF('2016'!A:A,גיליון2!A500)</f>
        <v>1</v>
      </c>
    </row>
    <row r="501" spans="1:11" x14ac:dyDescent="0.2">
      <c r="A501">
        <v>1814000820</v>
      </c>
      <c r="B501" t="str">
        <f t="shared" si="21"/>
        <v>820</v>
      </c>
      <c r="C501" t="str">
        <f t="shared" si="22"/>
        <v>814000</v>
      </c>
      <c r="D501" t="str">
        <f t="shared" si="23"/>
        <v>81</v>
      </c>
      <c r="E501" t="s">
        <v>561</v>
      </c>
      <c r="F501">
        <v>0</v>
      </c>
      <c r="G501">
        <v>0</v>
      </c>
      <c r="H501">
        <v>0</v>
      </c>
      <c r="I501">
        <v>0</v>
      </c>
      <c r="J501" s="3">
        <f>VLOOKUP(A501,'2016'!A:I,9,0)</f>
        <v>0</v>
      </c>
      <c r="K501">
        <f>COUNTIF('2016'!A:A,גיליון2!A501)</f>
        <v>1</v>
      </c>
    </row>
    <row r="502" spans="1:11" x14ac:dyDescent="0.2">
      <c r="A502">
        <v>1814001110</v>
      </c>
      <c r="B502" t="str">
        <f t="shared" si="21"/>
        <v>110</v>
      </c>
      <c r="C502" t="str">
        <f t="shared" si="22"/>
        <v>814001</v>
      </c>
      <c r="D502" t="str">
        <f t="shared" si="23"/>
        <v>81</v>
      </c>
      <c r="E502" t="s">
        <v>562</v>
      </c>
      <c r="F502" s="2">
        <v>1267000</v>
      </c>
      <c r="G502" s="1">
        <v>1223423.71</v>
      </c>
      <c r="H502">
        <v>0</v>
      </c>
      <c r="I502" s="1">
        <v>1223423.71</v>
      </c>
      <c r="J502" s="3">
        <f>VLOOKUP(A502,'2016'!A:I,9,0)</f>
        <v>1223000</v>
      </c>
      <c r="K502">
        <f>COUNTIF('2016'!A:A,גיליון2!A502)</f>
        <v>1</v>
      </c>
    </row>
    <row r="503" spans="1:11" x14ac:dyDescent="0.2">
      <c r="A503">
        <v>1814001850</v>
      </c>
      <c r="B503" t="str">
        <f t="shared" si="21"/>
        <v>850</v>
      </c>
      <c r="C503" t="str">
        <f t="shared" si="22"/>
        <v>814001</v>
      </c>
      <c r="D503" t="str">
        <f t="shared" si="23"/>
        <v>81</v>
      </c>
      <c r="E503" t="s">
        <v>563</v>
      </c>
      <c r="F503" s="2">
        <v>207000</v>
      </c>
      <c r="G503" s="1">
        <v>319665</v>
      </c>
      <c r="H503">
        <v>0</v>
      </c>
      <c r="I503" s="1">
        <v>319665</v>
      </c>
      <c r="J503" s="3">
        <f>VLOOKUP(A503,'2016'!A:I,9,0)</f>
        <v>459000</v>
      </c>
      <c r="K503">
        <f>COUNTIF('2016'!A:A,גיליון2!A503)</f>
        <v>1</v>
      </c>
    </row>
    <row r="504" spans="1:11" x14ac:dyDescent="0.2">
      <c r="A504">
        <v>1814002110</v>
      </c>
      <c r="B504" t="str">
        <f t="shared" si="21"/>
        <v>110</v>
      </c>
      <c r="C504" t="str">
        <f t="shared" si="22"/>
        <v>814002</v>
      </c>
      <c r="D504" t="str">
        <f t="shared" si="23"/>
        <v>81</v>
      </c>
      <c r="E504" t="s">
        <v>564</v>
      </c>
      <c r="F504" s="2">
        <v>1262000</v>
      </c>
      <c r="G504" s="1">
        <v>1219324.8500000001</v>
      </c>
      <c r="H504">
        <v>0</v>
      </c>
      <c r="I504" s="1">
        <v>1219324.8500000001</v>
      </c>
      <c r="J504" s="3">
        <f>VLOOKUP(A504,'2016'!A:I,9,0)</f>
        <v>1219000</v>
      </c>
      <c r="K504">
        <f>COUNTIF('2016'!A:A,גיליון2!A504)</f>
        <v>1</v>
      </c>
    </row>
    <row r="505" spans="1:11" x14ac:dyDescent="0.2">
      <c r="A505">
        <v>1814002850</v>
      </c>
      <c r="B505" t="str">
        <f t="shared" si="21"/>
        <v>850</v>
      </c>
      <c r="C505" t="str">
        <f t="shared" si="22"/>
        <v>814002</v>
      </c>
      <c r="D505" t="str">
        <f t="shared" si="23"/>
        <v>81</v>
      </c>
      <c r="E505" t="s">
        <v>565</v>
      </c>
      <c r="F505" s="2">
        <v>126000</v>
      </c>
      <c r="G505" s="1">
        <v>198122.48</v>
      </c>
      <c r="H505">
        <v>0</v>
      </c>
      <c r="I505" s="1">
        <v>198122.48</v>
      </c>
      <c r="J505" s="3">
        <f>VLOOKUP(A505,'2016'!A:I,9,0)</f>
        <v>241000</v>
      </c>
      <c r="K505">
        <f>COUNTIF('2016'!A:A,גיליון2!A505)</f>
        <v>1</v>
      </c>
    </row>
    <row r="506" spans="1:11" x14ac:dyDescent="0.2">
      <c r="A506">
        <v>1814003110</v>
      </c>
      <c r="B506" t="str">
        <f t="shared" si="21"/>
        <v>110</v>
      </c>
      <c r="C506" t="str">
        <f t="shared" si="22"/>
        <v>814003</v>
      </c>
      <c r="D506" t="str">
        <f t="shared" si="23"/>
        <v>81</v>
      </c>
      <c r="E506" t="s">
        <v>566</v>
      </c>
      <c r="F506" s="2">
        <v>657000</v>
      </c>
      <c r="G506" s="1">
        <v>629703.94999999995</v>
      </c>
      <c r="H506">
        <v>0</v>
      </c>
      <c r="I506" s="1">
        <v>629703.94999999995</v>
      </c>
      <c r="J506" s="3">
        <f>VLOOKUP(A506,'2016'!A:I,9,0)</f>
        <v>633000</v>
      </c>
      <c r="K506">
        <f>COUNTIF('2016'!A:A,גיליון2!A506)</f>
        <v>1</v>
      </c>
    </row>
    <row r="507" spans="1:11" x14ac:dyDescent="0.2">
      <c r="A507">
        <v>1814003820</v>
      </c>
      <c r="B507" t="str">
        <f t="shared" si="21"/>
        <v>820</v>
      </c>
      <c r="C507" t="str">
        <f t="shared" si="22"/>
        <v>814003</v>
      </c>
      <c r="D507" t="str">
        <f t="shared" si="23"/>
        <v>81</v>
      </c>
      <c r="E507" t="s">
        <v>567</v>
      </c>
      <c r="F507">
        <v>0</v>
      </c>
      <c r="G507">
        <v>0</v>
      </c>
      <c r="H507">
        <v>0</v>
      </c>
      <c r="I507">
        <v>0</v>
      </c>
      <c r="J507" s="3">
        <f>VLOOKUP(A507,'2016'!A:I,9,0)</f>
        <v>0</v>
      </c>
      <c r="K507">
        <f>COUNTIF('2016'!A:A,גיליון2!A507)</f>
        <v>1</v>
      </c>
    </row>
    <row r="508" spans="1:11" x14ac:dyDescent="0.2">
      <c r="A508">
        <v>1814003850</v>
      </c>
      <c r="B508" t="str">
        <f t="shared" si="21"/>
        <v>850</v>
      </c>
      <c r="C508" t="str">
        <f t="shared" si="22"/>
        <v>814003</v>
      </c>
      <c r="D508" t="str">
        <f t="shared" si="23"/>
        <v>81</v>
      </c>
      <c r="E508" t="s">
        <v>568</v>
      </c>
      <c r="F508" s="2">
        <v>13000</v>
      </c>
      <c r="G508" s="1">
        <v>32673</v>
      </c>
      <c r="H508">
        <v>0</v>
      </c>
      <c r="I508" s="1">
        <v>32673</v>
      </c>
      <c r="J508" s="3">
        <f>VLOOKUP(A508,'2016'!A:I,9,0)</f>
        <v>166500</v>
      </c>
      <c r="K508">
        <f>COUNTIF('2016'!A:A,גיליון2!A508)</f>
        <v>1</v>
      </c>
    </row>
    <row r="509" spans="1:11" x14ac:dyDescent="0.2">
      <c r="A509">
        <v>1814004110</v>
      </c>
      <c r="B509" t="str">
        <f t="shared" si="21"/>
        <v>110</v>
      </c>
      <c r="C509" t="str">
        <f t="shared" si="22"/>
        <v>814004</v>
      </c>
      <c r="D509" t="str">
        <f t="shared" si="23"/>
        <v>81</v>
      </c>
      <c r="E509" t="s">
        <v>569</v>
      </c>
      <c r="F509" s="2">
        <v>472000</v>
      </c>
      <c r="G509" s="1">
        <v>475484.08</v>
      </c>
      <c r="H509">
        <v>0</v>
      </c>
      <c r="I509" s="1">
        <v>475484.08</v>
      </c>
      <c r="J509" s="3">
        <f>VLOOKUP(A509,'2016'!A:I,9,0)</f>
        <v>473000</v>
      </c>
      <c r="K509">
        <f>COUNTIF('2016'!A:A,גיליון2!A509)</f>
        <v>1</v>
      </c>
    </row>
    <row r="510" spans="1:11" x14ac:dyDescent="0.2">
      <c r="A510">
        <v>1814004850</v>
      </c>
      <c r="B510" t="str">
        <f t="shared" si="21"/>
        <v>850</v>
      </c>
      <c r="C510" t="str">
        <f t="shared" si="22"/>
        <v>814004</v>
      </c>
      <c r="D510" t="str">
        <f t="shared" si="23"/>
        <v>81</v>
      </c>
      <c r="E510" t="s">
        <v>570</v>
      </c>
      <c r="F510" s="2">
        <v>47000</v>
      </c>
      <c r="G510" s="1">
        <v>56661.52</v>
      </c>
      <c r="H510">
        <v>0</v>
      </c>
      <c r="I510" s="1">
        <v>56661.52</v>
      </c>
      <c r="J510" s="3">
        <f>VLOOKUP(A510,'2016'!A:I,9,0)</f>
        <v>75000</v>
      </c>
      <c r="K510">
        <f>COUNTIF('2016'!A:A,גיליון2!A510)</f>
        <v>1</v>
      </c>
    </row>
    <row r="511" spans="1:11" x14ac:dyDescent="0.2">
      <c r="A511">
        <v>1814100750</v>
      </c>
      <c r="B511" t="str">
        <f t="shared" si="21"/>
        <v>750</v>
      </c>
      <c r="C511" t="str">
        <f t="shared" si="22"/>
        <v>814100</v>
      </c>
      <c r="D511" t="str">
        <f t="shared" si="23"/>
        <v>81</v>
      </c>
      <c r="E511" t="s">
        <v>571</v>
      </c>
      <c r="F511">
        <v>0</v>
      </c>
      <c r="G511">
        <v>0</v>
      </c>
      <c r="H511">
        <v>0</v>
      </c>
      <c r="I511">
        <v>0</v>
      </c>
      <c r="J511" s="3">
        <f>VLOOKUP(A511,'2016'!A:I,9,0)</f>
        <v>100000</v>
      </c>
      <c r="K511">
        <f>COUNTIF('2016'!A:A,גיליון2!A511)</f>
        <v>1</v>
      </c>
    </row>
    <row r="512" spans="1:11" x14ac:dyDescent="0.2">
      <c r="A512">
        <v>1815200780</v>
      </c>
      <c r="B512" t="str">
        <f t="shared" si="21"/>
        <v>780</v>
      </c>
      <c r="C512" t="str">
        <f t="shared" si="22"/>
        <v>815200</v>
      </c>
      <c r="D512" t="str">
        <f t="shared" si="23"/>
        <v>81</v>
      </c>
      <c r="E512" t="s">
        <v>535</v>
      </c>
      <c r="F512">
        <v>0</v>
      </c>
      <c r="G512">
        <v>0</v>
      </c>
      <c r="H512">
        <v>0</v>
      </c>
      <c r="I512">
        <v>0</v>
      </c>
      <c r="J512" s="3">
        <f>VLOOKUP(A512,'2016'!A:I,9,0)</f>
        <v>0</v>
      </c>
      <c r="K512">
        <f>COUNTIF('2016'!A:A,גיליון2!A512)</f>
        <v>1</v>
      </c>
    </row>
    <row r="513" spans="1:11" x14ac:dyDescent="0.2">
      <c r="A513">
        <v>1815700110</v>
      </c>
      <c r="B513" t="str">
        <f t="shared" si="21"/>
        <v>110</v>
      </c>
      <c r="C513" t="str">
        <f t="shared" si="22"/>
        <v>815700</v>
      </c>
      <c r="D513" t="str">
        <f t="shared" si="23"/>
        <v>81</v>
      </c>
      <c r="E513" t="s">
        <v>572</v>
      </c>
      <c r="F513" s="2">
        <v>12881000</v>
      </c>
      <c r="G513" s="1">
        <v>12760781.029999999</v>
      </c>
      <c r="H513">
        <v>0</v>
      </c>
      <c r="I513" s="1">
        <v>12760781.029999999</v>
      </c>
      <c r="J513" s="3">
        <f>VLOOKUP(A513,'2016'!A:I,9,0)</f>
        <v>13418000</v>
      </c>
      <c r="K513">
        <f>COUNTIF('2016'!A:A,גיליון2!A513)</f>
        <v>1</v>
      </c>
    </row>
    <row r="514" spans="1:11" x14ac:dyDescent="0.2">
      <c r="A514">
        <v>1815700421</v>
      </c>
      <c r="B514" t="str">
        <f t="shared" si="21"/>
        <v>421</v>
      </c>
      <c r="C514" t="str">
        <f t="shared" si="22"/>
        <v>815700</v>
      </c>
      <c r="D514" t="str">
        <f t="shared" si="23"/>
        <v>81</v>
      </c>
      <c r="E514" t="s">
        <v>555</v>
      </c>
      <c r="F514" s="2">
        <v>39000</v>
      </c>
      <c r="G514" s="1">
        <v>25762.06</v>
      </c>
      <c r="H514">
        <v>0</v>
      </c>
      <c r="I514" s="1">
        <v>25762.06</v>
      </c>
      <c r="J514" s="3">
        <f>VLOOKUP(A514,'2016'!A:I,9,0)</f>
        <v>39000</v>
      </c>
      <c r="K514">
        <f>COUNTIF('2016'!A:A,גיליון2!A514)</f>
        <v>1</v>
      </c>
    </row>
    <row r="515" spans="1:11" x14ac:dyDescent="0.2">
      <c r="A515">
        <v>1815700431</v>
      </c>
      <c r="B515" t="str">
        <f t="shared" ref="B515:B578" si="24">RIGHT(A515,3)</f>
        <v>431</v>
      </c>
      <c r="C515" t="str">
        <f t="shared" ref="C515:C578" si="25">MID(A515,2,6)</f>
        <v>815700</v>
      </c>
      <c r="D515" t="str">
        <f t="shared" ref="D515:D578" si="26">LEFT(C515,2)</f>
        <v>81</v>
      </c>
      <c r="E515" t="s">
        <v>501</v>
      </c>
      <c r="F515" s="2">
        <v>166000</v>
      </c>
      <c r="G515" s="1">
        <v>177812.04</v>
      </c>
      <c r="H515">
        <v>0</v>
      </c>
      <c r="I515" s="1">
        <v>177812.04</v>
      </c>
      <c r="J515" s="3">
        <f>VLOOKUP(A515,'2016'!A:I,9,0)</f>
        <v>166000</v>
      </c>
      <c r="K515">
        <f>COUNTIF('2016'!A:A,גיליון2!A515)</f>
        <v>1</v>
      </c>
    </row>
    <row r="516" spans="1:11" x14ac:dyDescent="0.2">
      <c r="A516">
        <v>1815700432</v>
      </c>
      <c r="B516" t="str">
        <f t="shared" si="24"/>
        <v>432</v>
      </c>
      <c r="C516" t="str">
        <f t="shared" si="25"/>
        <v>815700</v>
      </c>
      <c r="D516" t="str">
        <f t="shared" si="26"/>
        <v>81</v>
      </c>
      <c r="E516" t="s">
        <v>573</v>
      </c>
      <c r="F516" s="2">
        <v>11000</v>
      </c>
      <c r="G516" s="1">
        <v>35681.42</v>
      </c>
      <c r="H516">
        <v>0</v>
      </c>
      <c r="I516" s="1">
        <v>35681.42</v>
      </c>
      <c r="J516" s="3">
        <f>VLOOKUP(A516,'2016'!A:I,9,0)</f>
        <v>11000</v>
      </c>
      <c r="K516">
        <f>COUNTIF('2016'!A:A,גיליון2!A516)</f>
        <v>1</v>
      </c>
    </row>
    <row r="517" spans="1:11" x14ac:dyDescent="0.2">
      <c r="A517">
        <v>1815700433</v>
      </c>
      <c r="B517" t="str">
        <f t="shared" si="24"/>
        <v>433</v>
      </c>
      <c r="C517" t="str">
        <f t="shared" si="25"/>
        <v>815700</v>
      </c>
      <c r="D517" t="str">
        <f t="shared" si="26"/>
        <v>81</v>
      </c>
      <c r="E517" t="s">
        <v>455</v>
      </c>
      <c r="F517">
        <v>0</v>
      </c>
      <c r="G517">
        <v>0</v>
      </c>
      <c r="H517">
        <v>0</v>
      </c>
      <c r="I517">
        <v>0</v>
      </c>
      <c r="J517" s="3">
        <f>VLOOKUP(A517,'2016'!A:I,9,0)</f>
        <v>0</v>
      </c>
      <c r="K517">
        <f>COUNTIF('2016'!A:A,גיליון2!A517)</f>
        <v>1</v>
      </c>
    </row>
    <row r="518" spans="1:11" x14ac:dyDescent="0.2">
      <c r="A518">
        <v>1815700440</v>
      </c>
      <c r="B518" t="str">
        <f t="shared" si="24"/>
        <v>440</v>
      </c>
      <c r="C518" t="str">
        <f t="shared" si="25"/>
        <v>815700</v>
      </c>
      <c r="D518" t="str">
        <f t="shared" si="26"/>
        <v>81</v>
      </c>
      <c r="E518" t="s">
        <v>502</v>
      </c>
      <c r="F518" s="2">
        <v>62000</v>
      </c>
      <c r="G518" s="1">
        <v>58714</v>
      </c>
      <c r="H518">
        <v>0</v>
      </c>
      <c r="I518" s="1">
        <v>58714</v>
      </c>
      <c r="J518" s="3">
        <f>VLOOKUP(A518,'2016'!A:I,9,0)</f>
        <v>62000</v>
      </c>
      <c r="K518">
        <f>COUNTIF('2016'!A:A,גיליון2!A518)</f>
        <v>1</v>
      </c>
    </row>
    <row r="519" spans="1:11" x14ac:dyDescent="0.2">
      <c r="A519">
        <v>1815700450</v>
      </c>
      <c r="B519" t="str">
        <f t="shared" si="24"/>
        <v>450</v>
      </c>
      <c r="C519" t="str">
        <f t="shared" si="25"/>
        <v>815700</v>
      </c>
      <c r="D519" t="str">
        <f t="shared" si="26"/>
        <v>81</v>
      </c>
      <c r="E519" t="s">
        <v>574</v>
      </c>
      <c r="F519">
        <v>0</v>
      </c>
      <c r="G519">
        <v>0</v>
      </c>
      <c r="H519">
        <v>0</v>
      </c>
      <c r="I519">
        <v>0</v>
      </c>
      <c r="J519" s="3">
        <f>VLOOKUP(A519,'2016'!A:I,9,0)</f>
        <v>0</v>
      </c>
      <c r="K519">
        <f>COUNTIF('2016'!A:A,גיליון2!A519)</f>
        <v>1</v>
      </c>
    </row>
    <row r="520" spans="1:11" x14ac:dyDescent="0.2">
      <c r="A520">
        <v>1815700521</v>
      </c>
      <c r="B520" t="str">
        <f t="shared" si="24"/>
        <v>521</v>
      </c>
      <c r="C520" t="str">
        <f t="shared" si="25"/>
        <v>815700</v>
      </c>
      <c r="D520" t="str">
        <f t="shared" si="26"/>
        <v>81</v>
      </c>
      <c r="E520" t="s">
        <v>575</v>
      </c>
      <c r="F520">
        <v>0</v>
      </c>
      <c r="G520">
        <v>0</v>
      </c>
      <c r="H520">
        <v>0</v>
      </c>
      <c r="I520">
        <v>0</v>
      </c>
      <c r="J520" s="3">
        <f>VLOOKUP(A520,'2016'!A:I,9,0)</f>
        <v>0</v>
      </c>
      <c r="K520">
        <f>COUNTIF('2016'!A:A,גיליון2!A520)</f>
        <v>1</v>
      </c>
    </row>
    <row r="521" spans="1:11" x14ac:dyDescent="0.2">
      <c r="A521">
        <v>1815700522</v>
      </c>
      <c r="B521" t="str">
        <f t="shared" si="24"/>
        <v>522</v>
      </c>
      <c r="C521" t="str">
        <f t="shared" si="25"/>
        <v>815700</v>
      </c>
      <c r="D521" t="str">
        <f t="shared" si="26"/>
        <v>81</v>
      </c>
      <c r="E521" t="s">
        <v>576</v>
      </c>
      <c r="F521">
        <v>0</v>
      </c>
      <c r="G521" s="1">
        <v>2700</v>
      </c>
      <c r="H521">
        <v>0</v>
      </c>
      <c r="I521" s="1">
        <v>2700</v>
      </c>
      <c r="J521" s="3">
        <f>VLOOKUP(A521,'2016'!A:I,9,0)</f>
        <v>0</v>
      </c>
      <c r="K521">
        <f>COUNTIF('2016'!A:A,גיליון2!A521)</f>
        <v>1</v>
      </c>
    </row>
    <row r="522" spans="1:11" x14ac:dyDescent="0.2">
      <c r="A522">
        <v>1815700540</v>
      </c>
      <c r="B522" t="str">
        <f t="shared" si="24"/>
        <v>540</v>
      </c>
      <c r="C522" t="str">
        <f t="shared" si="25"/>
        <v>815700</v>
      </c>
      <c r="D522" t="str">
        <f t="shared" si="26"/>
        <v>81</v>
      </c>
      <c r="E522" t="s">
        <v>301</v>
      </c>
      <c r="F522" s="2">
        <v>7000</v>
      </c>
      <c r="G522" s="1">
        <v>4021.47</v>
      </c>
      <c r="H522">
        <v>0</v>
      </c>
      <c r="I522" s="1">
        <v>4021.47</v>
      </c>
      <c r="J522" s="3">
        <f>VLOOKUP(A522,'2016'!A:I,9,0)</f>
        <v>7000</v>
      </c>
      <c r="K522">
        <f>COUNTIF('2016'!A:A,גיליון2!A522)</f>
        <v>1</v>
      </c>
    </row>
    <row r="523" spans="1:11" x14ac:dyDescent="0.2">
      <c r="A523">
        <v>1815700560</v>
      </c>
      <c r="B523" t="str">
        <f t="shared" si="24"/>
        <v>560</v>
      </c>
      <c r="C523" t="str">
        <f t="shared" si="25"/>
        <v>815700</v>
      </c>
      <c r="D523" t="str">
        <f t="shared" si="26"/>
        <v>81</v>
      </c>
      <c r="E523" t="s">
        <v>319</v>
      </c>
      <c r="F523" s="2">
        <v>41000</v>
      </c>
      <c r="G523" s="1">
        <v>82169.8</v>
      </c>
      <c r="H523" s="1">
        <v>2000</v>
      </c>
      <c r="I523" s="1">
        <v>84169.8</v>
      </c>
      <c r="J523" s="3">
        <f>VLOOKUP(A523,'2016'!A:I,9,0)</f>
        <v>41000</v>
      </c>
      <c r="K523">
        <f>COUNTIF('2016'!A:A,גיליון2!A523)</f>
        <v>1</v>
      </c>
    </row>
    <row r="524" spans="1:11" x14ac:dyDescent="0.2">
      <c r="A524">
        <v>1815700720</v>
      </c>
      <c r="B524" t="str">
        <f t="shared" si="24"/>
        <v>720</v>
      </c>
      <c r="C524" t="str">
        <f t="shared" si="25"/>
        <v>815700</v>
      </c>
      <c r="D524" t="str">
        <f t="shared" si="26"/>
        <v>81</v>
      </c>
      <c r="E524" t="s">
        <v>423</v>
      </c>
      <c r="F524" s="2">
        <v>17000</v>
      </c>
      <c r="G524" s="1">
        <v>38564.519999999997</v>
      </c>
      <c r="H524" s="1">
        <v>3940</v>
      </c>
      <c r="I524" s="1">
        <v>42504.52</v>
      </c>
      <c r="J524" s="3">
        <f>VLOOKUP(A524,'2016'!A:I,9,0)</f>
        <v>17000</v>
      </c>
      <c r="K524">
        <f>COUNTIF('2016'!A:A,גיליון2!A524)</f>
        <v>1</v>
      </c>
    </row>
    <row r="525" spans="1:11" x14ac:dyDescent="0.2">
      <c r="A525">
        <v>1815700750</v>
      </c>
      <c r="B525" t="str">
        <f t="shared" si="24"/>
        <v>750</v>
      </c>
      <c r="C525" t="str">
        <f t="shared" si="25"/>
        <v>815700</v>
      </c>
      <c r="D525" t="str">
        <f t="shared" si="26"/>
        <v>81</v>
      </c>
      <c r="E525" t="s">
        <v>313</v>
      </c>
      <c r="F525" s="2">
        <v>196000</v>
      </c>
      <c r="G525" s="1">
        <v>158432</v>
      </c>
      <c r="H525">
        <v>0</v>
      </c>
      <c r="I525" s="1">
        <v>158432</v>
      </c>
      <c r="J525" s="3">
        <f>VLOOKUP(A525,'2016'!A:I,9,0)</f>
        <v>196000</v>
      </c>
      <c r="K525">
        <f>COUNTIF('2016'!A:A,גיליון2!A525)</f>
        <v>1</v>
      </c>
    </row>
    <row r="526" spans="1:11" x14ac:dyDescent="0.2">
      <c r="A526">
        <v>1815700751</v>
      </c>
      <c r="B526" t="str">
        <f t="shared" si="24"/>
        <v>751</v>
      </c>
      <c r="C526" t="str">
        <f t="shared" si="25"/>
        <v>815700</v>
      </c>
      <c r="D526" t="str">
        <f t="shared" si="26"/>
        <v>81</v>
      </c>
      <c r="E526" t="s">
        <v>577</v>
      </c>
      <c r="F526" s="2">
        <v>62000</v>
      </c>
      <c r="G526" s="1">
        <v>45560.03</v>
      </c>
      <c r="H526">
        <v>0</v>
      </c>
      <c r="I526" s="1">
        <v>45560.03</v>
      </c>
      <c r="J526" s="3">
        <f>VLOOKUP(A526,'2016'!A:I,9,0)</f>
        <v>62000</v>
      </c>
      <c r="K526">
        <f>COUNTIF('2016'!A:A,גיליון2!A526)</f>
        <v>1</v>
      </c>
    </row>
    <row r="527" spans="1:11" x14ac:dyDescent="0.2">
      <c r="A527">
        <v>1815700780</v>
      </c>
      <c r="B527" t="str">
        <f t="shared" si="24"/>
        <v>780</v>
      </c>
      <c r="C527" t="str">
        <f t="shared" si="25"/>
        <v>815700</v>
      </c>
      <c r="D527" t="str">
        <f t="shared" si="26"/>
        <v>81</v>
      </c>
      <c r="E527" t="s">
        <v>305</v>
      </c>
      <c r="F527" s="2">
        <v>99000</v>
      </c>
      <c r="G527" s="1">
        <v>94787</v>
      </c>
      <c r="H527" s="1">
        <v>4600</v>
      </c>
      <c r="I527" s="1">
        <v>99387</v>
      </c>
      <c r="J527" s="3">
        <f>VLOOKUP(A527,'2016'!A:I,9,0)</f>
        <v>99000</v>
      </c>
      <c r="K527">
        <f>COUNTIF('2016'!A:A,גיליון2!A527)</f>
        <v>1</v>
      </c>
    </row>
    <row r="528" spans="1:11" x14ac:dyDescent="0.2">
      <c r="A528">
        <v>1815701110</v>
      </c>
      <c r="B528" t="str">
        <f t="shared" si="24"/>
        <v>110</v>
      </c>
      <c r="C528" t="str">
        <f t="shared" si="25"/>
        <v>815701</v>
      </c>
      <c r="D528" t="str">
        <f t="shared" si="26"/>
        <v>81</v>
      </c>
      <c r="E528" t="s">
        <v>578</v>
      </c>
      <c r="F528" s="2">
        <v>12577000</v>
      </c>
      <c r="G528" s="1">
        <v>12508262.77</v>
      </c>
      <c r="H528">
        <v>0</v>
      </c>
      <c r="I528" s="1">
        <v>12508262.77</v>
      </c>
      <c r="J528" s="3">
        <f>VLOOKUP(A528,'2016'!A:I,9,0)</f>
        <v>13538000</v>
      </c>
      <c r="K528">
        <f>COUNTIF('2016'!A:A,גיליון2!A528)</f>
        <v>1</v>
      </c>
    </row>
    <row r="529" spans="1:11" x14ac:dyDescent="0.2">
      <c r="A529">
        <v>1815701431</v>
      </c>
      <c r="B529" t="str">
        <f t="shared" si="24"/>
        <v>431</v>
      </c>
      <c r="C529" t="str">
        <f t="shared" si="25"/>
        <v>815701</v>
      </c>
      <c r="D529" t="str">
        <f t="shared" si="26"/>
        <v>81</v>
      </c>
      <c r="E529" t="s">
        <v>501</v>
      </c>
      <c r="F529" s="2">
        <v>84000</v>
      </c>
      <c r="G529" s="1">
        <v>115514.75</v>
      </c>
      <c r="H529">
        <v>0</v>
      </c>
      <c r="I529" s="1">
        <v>115514.75</v>
      </c>
      <c r="J529" s="3">
        <f>VLOOKUP(A529,'2016'!A:I,9,0)</f>
        <v>84000</v>
      </c>
      <c r="K529">
        <f>COUNTIF('2016'!A:A,גיליון2!A529)</f>
        <v>1</v>
      </c>
    </row>
    <row r="530" spans="1:11" x14ac:dyDescent="0.2">
      <c r="A530">
        <v>1815701432</v>
      </c>
      <c r="B530" t="str">
        <f t="shared" si="24"/>
        <v>432</v>
      </c>
      <c r="C530" t="str">
        <f t="shared" si="25"/>
        <v>815701</v>
      </c>
      <c r="D530" t="str">
        <f t="shared" si="26"/>
        <v>81</v>
      </c>
      <c r="E530" t="s">
        <v>573</v>
      </c>
      <c r="F530" s="2">
        <v>45000</v>
      </c>
      <c r="G530" s="1">
        <v>75554.740000000005</v>
      </c>
      <c r="H530">
        <v>0</v>
      </c>
      <c r="I530" s="1">
        <v>75554.740000000005</v>
      </c>
      <c r="J530" s="3">
        <f>VLOOKUP(A530,'2016'!A:I,9,0)</f>
        <v>45000</v>
      </c>
      <c r="K530">
        <f>COUNTIF('2016'!A:A,גיליון2!A530)</f>
        <v>1</v>
      </c>
    </row>
    <row r="531" spans="1:11" x14ac:dyDescent="0.2">
      <c r="A531">
        <v>1815701440</v>
      </c>
      <c r="B531" t="str">
        <f t="shared" si="24"/>
        <v>440</v>
      </c>
      <c r="C531" t="str">
        <f t="shared" si="25"/>
        <v>815701</v>
      </c>
      <c r="D531" t="str">
        <f t="shared" si="26"/>
        <v>81</v>
      </c>
      <c r="E531" t="s">
        <v>502</v>
      </c>
      <c r="F531">
        <v>0</v>
      </c>
      <c r="G531">
        <v>0</v>
      </c>
      <c r="H531">
        <v>0</v>
      </c>
      <c r="I531">
        <v>0</v>
      </c>
      <c r="J531" s="3">
        <f>VLOOKUP(A531,'2016'!A:I,9,0)</f>
        <v>0</v>
      </c>
      <c r="K531">
        <f>COUNTIF('2016'!A:A,גיליון2!A531)</f>
        <v>1</v>
      </c>
    </row>
    <row r="532" spans="1:11" x14ac:dyDescent="0.2">
      <c r="A532">
        <v>1815701450</v>
      </c>
      <c r="B532" t="str">
        <f t="shared" si="24"/>
        <v>450</v>
      </c>
      <c r="C532" t="str">
        <f t="shared" si="25"/>
        <v>815701</v>
      </c>
      <c r="D532" t="str">
        <f t="shared" si="26"/>
        <v>81</v>
      </c>
      <c r="E532" t="s">
        <v>579</v>
      </c>
      <c r="F532">
        <v>0</v>
      </c>
      <c r="G532">
        <v>0</v>
      </c>
      <c r="H532">
        <v>0</v>
      </c>
      <c r="I532">
        <v>0</v>
      </c>
      <c r="J532" s="3">
        <f>VLOOKUP(A532,'2016'!A:I,9,0)</f>
        <v>0</v>
      </c>
      <c r="K532">
        <f>COUNTIF('2016'!A:A,גיליון2!A532)</f>
        <v>1</v>
      </c>
    </row>
    <row r="533" spans="1:11" x14ac:dyDescent="0.2">
      <c r="A533">
        <v>1815701540</v>
      </c>
      <c r="B533" t="str">
        <f t="shared" si="24"/>
        <v>540</v>
      </c>
      <c r="C533" t="str">
        <f t="shared" si="25"/>
        <v>815701</v>
      </c>
      <c r="D533" t="str">
        <f t="shared" si="26"/>
        <v>81</v>
      </c>
      <c r="E533" t="s">
        <v>354</v>
      </c>
      <c r="F533" s="2">
        <v>9000</v>
      </c>
      <c r="G533" s="1">
        <v>10901.39</v>
      </c>
      <c r="H533">
        <v>0</v>
      </c>
      <c r="I533" s="1">
        <v>10901.39</v>
      </c>
      <c r="J533" s="3">
        <f>VLOOKUP(A533,'2016'!A:I,9,0)</f>
        <v>9000</v>
      </c>
      <c r="K533">
        <f>COUNTIF('2016'!A:A,גיליון2!A533)</f>
        <v>1</v>
      </c>
    </row>
    <row r="534" spans="1:11" x14ac:dyDescent="0.2">
      <c r="A534">
        <v>1815701560</v>
      </c>
      <c r="B534" t="str">
        <f t="shared" si="24"/>
        <v>560</v>
      </c>
      <c r="C534" t="str">
        <f t="shared" si="25"/>
        <v>815701</v>
      </c>
      <c r="D534" t="str">
        <f t="shared" si="26"/>
        <v>81</v>
      </c>
      <c r="E534" t="s">
        <v>580</v>
      </c>
      <c r="F534" s="2">
        <v>36000</v>
      </c>
      <c r="G534" s="1">
        <v>44267</v>
      </c>
      <c r="H534">
        <v>0</v>
      </c>
      <c r="I534" s="1">
        <v>44267</v>
      </c>
      <c r="J534" s="3">
        <f>VLOOKUP(A534,'2016'!A:I,9,0)</f>
        <v>36000</v>
      </c>
      <c r="K534">
        <f>COUNTIF('2016'!A:A,גיליון2!A534)</f>
        <v>1</v>
      </c>
    </row>
    <row r="535" spans="1:11" x14ac:dyDescent="0.2">
      <c r="A535">
        <v>1815701720</v>
      </c>
      <c r="B535" t="str">
        <f t="shared" si="24"/>
        <v>720</v>
      </c>
      <c r="C535" t="str">
        <f t="shared" si="25"/>
        <v>815701</v>
      </c>
      <c r="D535" t="str">
        <f t="shared" si="26"/>
        <v>81</v>
      </c>
      <c r="E535" t="s">
        <v>581</v>
      </c>
      <c r="F535" s="2">
        <v>10000</v>
      </c>
      <c r="G535" s="1">
        <v>9726.6</v>
      </c>
      <c r="H535">
        <v>0</v>
      </c>
      <c r="I535" s="1">
        <v>9726.6</v>
      </c>
      <c r="J535" s="3">
        <f>VLOOKUP(A535,'2016'!A:I,9,0)</f>
        <v>10000</v>
      </c>
      <c r="K535">
        <f>COUNTIF('2016'!A:A,גיליון2!A535)</f>
        <v>1</v>
      </c>
    </row>
    <row r="536" spans="1:11" x14ac:dyDescent="0.2">
      <c r="A536">
        <v>1815701750</v>
      </c>
      <c r="B536" t="str">
        <f t="shared" si="24"/>
        <v>750</v>
      </c>
      <c r="C536" t="str">
        <f t="shared" si="25"/>
        <v>815701</v>
      </c>
      <c r="D536" t="str">
        <f t="shared" si="26"/>
        <v>81</v>
      </c>
      <c r="E536" t="s">
        <v>582</v>
      </c>
      <c r="F536">
        <v>0</v>
      </c>
      <c r="G536">
        <v>0</v>
      </c>
      <c r="H536">
        <v>0</v>
      </c>
      <c r="I536">
        <v>0</v>
      </c>
      <c r="J536" s="3">
        <f>VLOOKUP(A536,'2016'!A:I,9,0)</f>
        <v>0</v>
      </c>
      <c r="K536">
        <f>COUNTIF('2016'!A:A,גיליון2!A536)</f>
        <v>1</v>
      </c>
    </row>
    <row r="537" spans="1:11" x14ac:dyDescent="0.2">
      <c r="A537">
        <v>1815701780</v>
      </c>
      <c r="B537" t="str">
        <f t="shared" si="24"/>
        <v>780</v>
      </c>
      <c r="C537" t="str">
        <f t="shared" si="25"/>
        <v>815701</v>
      </c>
      <c r="D537" t="str">
        <f t="shared" si="26"/>
        <v>81</v>
      </c>
      <c r="E537" t="s">
        <v>583</v>
      </c>
      <c r="F537" s="2">
        <v>55000</v>
      </c>
      <c r="G537" s="1">
        <v>99259.7</v>
      </c>
      <c r="H537" s="1">
        <v>19444.240000000002</v>
      </c>
      <c r="I537" s="1">
        <v>118703.94</v>
      </c>
      <c r="J537" s="3">
        <f>VLOOKUP(A537,'2016'!A:I,9,0)</f>
        <v>55000</v>
      </c>
      <c r="K537">
        <f>COUNTIF('2016'!A:A,גיליון2!A537)</f>
        <v>1</v>
      </c>
    </row>
    <row r="538" spans="1:11" x14ac:dyDescent="0.2">
      <c r="A538">
        <v>1815702110</v>
      </c>
      <c r="B538" t="str">
        <f t="shared" si="24"/>
        <v>110</v>
      </c>
      <c r="C538" t="str">
        <f t="shared" si="25"/>
        <v>815702</v>
      </c>
      <c r="D538" t="str">
        <f t="shared" si="26"/>
        <v>81</v>
      </c>
      <c r="E538" t="s">
        <v>584</v>
      </c>
      <c r="F538" s="2">
        <v>7670000</v>
      </c>
      <c r="G538" s="1">
        <v>7630174.5599999996</v>
      </c>
      <c r="H538">
        <v>0</v>
      </c>
      <c r="I538" s="1">
        <v>7630174.5599999996</v>
      </c>
      <c r="J538" s="3">
        <f>VLOOKUP(A538,'2016'!A:I,9,0)</f>
        <v>8359000</v>
      </c>
      <c r="K538">
        <f>COUNTIF('2016'!A:A,גיליון2!A538)</f>
        <v>1</v>
      </c>
    </row>
    <row r="539" spans="1:11" x14ac:dyDescent="0.2">
      <c r="A539">
        <v>1815702431</v>
      </c>
      <c r="B539" t="str">
        <f t="shared" si="24"/>
        <v>431</v>
      </c>
      <c r="C539" t="str">
        <f t="shared" si="25"/>
        <v>815702</v>
      </c>
      <c r="D539" t="str">
        <f t="shared" si="26"/>
        <v>81</v>
      </c>
      <c r="E539" t="s">
        <v>585</v>
      </c>
      <c r="F539" s="2">
        <v>109000</v>
      </c>
      <c r="G539" s="1">
        <v>72817.929999999993</v>
      </c>
      <c r="H539">
        <v>0</v>
      </c>
      <c r="I539" s="1">
        <v>72817.929999999993</v>
      </c>
      <c r="J539" s="3">
        <f>VLOOKUP(A539,'2016'!A:I,9,0)</f>
        <v>109000</v>
      </c>
      <c r="K539">
        <f>COUNTIF('2016'!A:A,גיליון2!A539)</f>
        <v>1</v>
      </c>
    </row>
    <row r="540" spans="1:11" x14ac:dyDescent="0.2">
      <c r="A540">
        <v>1815702432</v>
      </c>
      <c r="B540" t="str">
        <f t="shared" si="24"/>
        <v>432</v>
      </c>
      <c r="C540" t="str">
        <f t="shared" si="25"/>
        <v>815702</v>
      </c>
      <c r="D540" t="str">
        <f t="shared" si="26"/>
        <v>81</v>
      </c>
      <c r="E540" t="s">
        <v>586</v>
      </c>
      <c r="F540" s="2">
        <v>25000</v>
      </c>
      <c r="G540" s="1">
        <v>19674.62</v>
      </c>
      <c r="H540">
        <v>0</v>
      </c>
      <c r="I540" s="1">
        <v>19674.62</v>
      </c>
      <c r="J540" s="3">
        <f>VLOOKUP(A540,'2016'!A:I,9,0)</f>
        <v>25000</v>
      </c>
      <c r="K540">
        <f>COUNTIF('2016'!A:A,גיליון2!A540)</f>
        <v>1</v>
      </c>
    </row>
    <row r="541" spans="1:11" x14ac:dyDescent="0.2">
      <c r="A541">
        <v>1815702440</v>
      </c>
      <c r="B541" t="str">
        <f t="shared" si="24"/>
        <v>440</v>
      </c>
      <c r="C541" t="str">
        <f t="shared" si="25"/>
        <v>815702</v>
      </c>
      <c r="D541" t="str">
        <f t="shared" si="26"/>
        <v>81</v>
      </c>
      <c r="E541" t="s">
        <v>502</v>
      </c>
      <c r="F541">
        <v>0</v>
      </c>
      <c r="G541">
        <v>0</v>
      </c>
      <c r="H541">
        <v>0</v>
      </c>
      <c r="I541">
        <v>0</v>
      </c>
      <c r="J541" s="3">
        <f>VLOOKUP(A541,'2016'!A:I,9,0)</f>
        <v>0</v>
      </c>
      <c r="K541">
        <f>COUNTIF('2016'!A:A,גיליון2!A541)</f>
        <v>1</v>
      </c>
    </row>
    <row r="542" spans="1:11" x14ac:dyDescent="0.2">
      <c r="A542">
        <v>1815702450</v>
      </c>
      <c r="B542" t="str">
        <f t="shared" si="24"/>
        <v>450</v>
      </c>
      <c r="C542" t="str">
        <f t="shared" si="25"/>
        <v>815702</v>
      </c>
      <c r="D542" t="str">
        <f t="shared" si="26"/>
        <v>81</v>
      </c>
      <c r="E542" t="s">
        <v>579</v>
      </c>
      <c r="F542">
        <v>0</v>
      </c>
      <c r="G542">
        <v>0</v>
      </c>
      <c r="H542">
        <v>0</v>
      </c>
      <c r="I542">
        <v>0</v>
      </c>
      <c r="J542" s="3">
        <f>VLOOKUP(A542,'2016'!A:I,9,0)</f>
        <v>0</v>
      </c>
      <c r="K542">
        <f>COUNTIF('2016'!A:A,גיליון2!A542)</f>
        <v>1</v>
      </c>
    </row>
    <row r="543" spans="1:11" x14ac:dyDescent="0.2">
      <c r="A543">
        <v>1815702540</v>
      </c>
      <c r="B543" t="str">
        <f t="shared" si="24"/>
        <v>540</v>
      </c>
      <c r="C543" t="str">
        <f t="shared" si="25"/>
        <v>815702</v>
      </c>
      <c r="D543" t="str">
        <f t="shared" si="26"/>
        <v>81</v>
      </c>
      <c r="E543" t="s">
        <v>587</v>
      </c>
      <c r="F543" s="2">
        <v>1000</v>
      </c>
      <c r="G543">
        <v>948.27</v>
      </c>
      <c r="H543">
        <v>0</v>
      </c>
      <c r="I543">
        <v>948.27</v>
      </c>
      <c r="J543" s="3">
        <f>VLOOKUP(A543,'2016'!A:I,9,0)</f>
        <v>1000</v>
      </c>
      <c r="K543">
        <f>COUNTIF('2016'!A:A,גיליון2!A543)</f>
        <v>1</v>
      </c>
    </row>
    <row r="544" spans="1:11" x14ac:dyDescent="0.2">
      <c r="A544">
        <v>1815702560</v>
      </c>
      <c r="B544" t="str">
        <f t="shared" si="24"/>
        <v>560</v>
      </c>
      <c r="C544" t="str">
        <f t="shared" si="25"/>
        <v>815702</v>
      </c>
      <c r="D544" t="str">
        <f t="shared" si="26"/>
        <v>81</v>
      </c>
      <c r="E544" t="s">
        <v>588</v>
      </c>
      <c r="F544" s="2">
        <v>14000</v>
      </c>
      <c r="G544" s="1">
        <v>16176</v>
      </c>
      <c r="H544">
        <v>0</v>
      </c>
      <c r="I544" s="1">
        <v>16176</v>
      </c>
      <c r="J544" s="3">
        <f>VLOOKUP(A544,'2016'!A:I,9,0)</f>
        <v>14000</v>
      </c>
      <c r="K544">
        <f>COUNTIF('2016'!A:A,גיליון2!A544)</f>
        <v>1</v>
      </c>
    </row>
    <row r="545" spans="1:11" x14ac:dyDescent="0.2">
      <c r="A545">
        <v>1815702720</v>
      </c>
      <c r="B545" t="str">
        <f t="shared" si="24"/>
        <v>720</v>
      </c>
      <c r="C545" t="str">
        <f t="shared" si="25"/>
        <v>815702</v>
      </c>
      <c r="D545" t="str">
        <f t="shared" si="26"/>
        <v>81</v>
      </c>
      <c r="E545" t="s">
        <v>589</v>
      </c>
      <c r="F545" s="2">
        <v>11000</v>
      </c>
      <c r="G545" s="1">
        <v>10075</v>
      </c>
      <c r="H545">
        <v>0</v>
      </c>
      <c r="I545" s="1">
        <v>10075</v>
      </c>
      <c r="J545" s="3">
        <f>VLOOKUP(A545,'2016'!A:I,9,0)</f>
        <v>11000</v>
      </c>
      <c r="K545">
        <f>COUNTIF('2016'!A:A,גיליון2!A545)</f>
        <v>1</v>
      </c>
    </row>
    <row r="546" spans="1:11" x14ac:dyDescent="0.2">
      <c r="A546">
        <v>1815702750</v>
      </c>
      <c r="B546" t="str">
        <f t="shared" si="24"/>
        <v>750</v>
      </c>
      <c r="C546" t="str">
        <f t="shared" si="25"/>
        <v>815702</v>
      </c>
      <c r="D546" t="str">
        <f t="shared" si="26"/>
        <v>81</v>
      </c>
      <c r="E546" t="s">
        <v>590</v>
      </c>
      <c r="F546">
        <v>0</v>
      </c>
      <c r="G546">
        <v>0</v>
      </c>
      <c r="H546" s="1">
        <v>8892</v>
      </c>
      <c r="I546" s="1">
        <v>8892</v>
      </c>
      <c r="J546" s="3">
        <f>VLOOKUP(A546,'2016'!A:I,9,0)</f>
        <v>0</v>
      </c>
      <c r="K546">
        <f>COUNTIF('2016'!A:A,גיליון2!A546)</f>
        <v>1</v>
      </c>
    </row>
    <row r="547" spans="1:11" x14ac:dyDescent="0.2">
      <c r="A547">
        <v>1815702780</v>
      </c>
      <c r="B547" t="str">
        <f t="shared" si="24"/>
        <v>780</v>
      </c>
      <c r="C547" t="str">
        <f t="shared" si="25"/>
        <v>815702</v>
      </c>
      <c r="D547" t="str">
        <f t="shared" si="26"/>
        <v>81</v>
      </c>
      <c r="E547" t="s">
        <v>591</v>
      </c>
      <c r="F547" s="2">
        <v>106000</v>
      </c>
      <c r="G547" s="1">
        <v>71664.2</v>
      </c>
      <c r="H547" s="1">
        <v>11800</v>
      </c>
      <c r="I547" s="1">
        <v>83464.2</v>
      </c>
      <c r="J547" s="3">
        <f>VLOOKUP(A547,'2016'!A:I,9,0)</f>
        <v>106000</v>
      </c>
      <c r="K547">
        <f>COUNTIF('2016'!A:A,גיליון2!A547)</f>
        <v>1</v>
      </c>
    </row>
    <row r="548" spans="1:11" x14ac:dyDescent="0.2">
      <c r="A548">
        <v>1815703110</v>
      </c>
      <c r="B548" t="str">
        <f t="shared" si="24"/>
        <v>110</v>
      </c>
      <c r="C548" t="str">
        <f t="shared" si="25"/>
        <v>815703</v>
      </c>
      <c r="D548" t="str">
        <f t="shared" si="26"/>
        <v>81</v>
      </c>
      <c r="E548" t="s">
        <v>592</v>
      </c>
      <c r="F548" s="2">
        <v>3684000</v>
      </c>
      <c r="G548" s="1">
        <v>3770258.06</v>
      </c>
      <c r="H548">
        <v>0</v>
      </c>
      <c r="I548" s="1">
        <v>3770258.06</v>
      </c>
      <c r="J548" s="3">
        <f>VLOOKUP(A548,'2016'!A:I,9,0)</f>
        <v>4552000</v>
      </c>
      <c r="K548">
        <f>COUNTIF('2016'!A:A,גיליון2!A548)</f>
        <v>1</v>
      </c>
    </row>
    <row r="549" spans="1:11" x14ac:dyDescent="0.2">
      <c r="A549">
        <v>1815703431</v>
      </c>
      <c r="B549" t="str">
        <f t="shared" si="24"/>
        <v>431</v>
      </c>
      <c r="C549" t="str">
        <f t="shared" si="25"/>
        <v>815703</v>
      </c>
      <c r="D549" t="str">
        <f t="shared" si="26"/>
        <v>81</v>
      </c>
      <c r="E549" t="s">
        <v>593</v>
      </c>
      <c r="F549">
        <v>0</v>
      </c>
      <c r="G549" s="1">
        <v>20005.439999999999</v>
      </c>
      <c r="H549">
        <v>0</v>
      </c>
      <c r="I549" s="1">
        <v>20005.439999999999</v>
      </c>
      <c r="J549" s="3">
        <f>VLOOKUP(A549,'2016'!A:I,9,0)</f>
        <v>0</v>
      </c>
      <c r="K549">
        <f>COUNTIF('2016'!A:A,גיליון2!A549)</f>
        <v>1</v>
      </c>
    </row>
    <row r="550" spans="1:11" x14ac:dyDescent="0.2">
      <c r="A550">
        <v>1815703432</v>
      </c>
      <c r="B550" t="str">
        <f t="shared" si="24"/>
        <v>432</v>
      </c>
      <c r="C550" t="str">
        <f t="shared" si="25"/>
        <v>815703</v>
      </c>
      <c r="D550" t="str">
        <f t="shared" si="26"/>
        <v>81</v>
      </c>
      <c r="E550" t="s">
        <v>594</v>
      </c>
      <c r="F550" s="2">
        <v>23000</v>
      </c>
      <c r="G550" s="1">
        <v>4166.1000000000004</v>
      </c>
      <c r="H550">
        <v>0</v>
      </c>
      <c r="I550" s="1">
        <v>4166.1000000000004</v>
      </c>
      <c r="J550" s="3">
        <f>VLOOKUP(A550,'2016'!A:I,9,0)</f>
        <v>23000</v>
      </c>
      <c r="K550">
        <f>COUNTIF('2016'!A:A,גיליון2!A550)</f>
        <v>1</v>
      </c>
    </row>
    <row r="551" spans="1:11" x14ac:dyDescent="0.2">
      <c r="A551">
        <v>1815703450</v>
      </c>
      <c r="B551" t="str">
        <f t="shared" si="24"/>
        <v>450</v>
      </c>
      <c r="C551" t="str">
        <f t="shared" si="25"/>
        <v>815703</v>
      </c>
      <c r="D551" t="str">
        <f t="shared" si="26"/>
        <v>81</v>
      </c>
      <c r="E551" t="s">
        <v>579</v>
      </c>
      <c r="F551">
        <v>0</v>
      </c>
      <c r="G551">
        <v>0</v>
      </c>
      <c r="H551">
        <v>0</v>
      </c>
      <c r="I551">
        <v>0</v>
      </c>
      <c r="J551" s="3">
        <f>VLOOKUP(A551,'2016'!A:I,9,0)</f>
        <v>0</v>
      </c>
      <c r="K551">
        <f>COUNTIF('2016'!A:A,גיליון2!A551)</f>
        <v>1</v>
      </c>
    </row>
    <row r="552" spans="1:11" x14ac:dyDescent="0.2">
      <c r="A552">
        <v>1815703540</v>
      </c>
      <c r="B552" t="str">
        <f t="shared" si="24"/>
        <v>540</v>
      </c>
      <c r="C552" t="str">
        <f t="shared" si="25"/>
        <v>815703</v>
      </c>
      <c r="D552" t="str">
        <f t="shared" si="26"/>
        <v>81</v>
      </c>
      <c r="E552" t="s">
        <v>595</v>
      </c>
      <c r="F552">
        <v>0</v>
      </c>
      <c r="G552" s="1">
        <v>2471.88</v>
      </c>
      <c r="H552">
        <v>0</v>
      </c>
      <c r="I552" s="1">
        <v>2471.88</v>
      </c>
      <c r="J552" s="3">
        <f>VLOOKUP(A552,'2016'!A:I,9,0)</f>
        <v>0</v>
      </c>
      <c r="K552">
        <f>COUNTIF('2016'!A:A,גיליון2!A552)</f>
        <v>1</v>
      </c>
    </row>
    <row r="553" spans="1:11" x14ac:dyDescent="0.2">
      <c r="A553">
        <v>1815703560</v>
      </c>
      <c r="B553" t="str">
        <f t="shared" si="24"/>
        <v>560</v>
      </c>
      <c r="C553" t="str">
        <f t="shared" si="25"/>
        <v>815703</v>
      </c>
      <c r="D553" t="str">
        <f t="shared" si="26"/>
        <v>81</v>
      </c>
      <c r="E553" t="s">
        <v>596</v>
      </c>
      <c r="F553" s="2">
        <v>2000</v>
      </c>
      <c r="G553" s="1">
        <v>10024</v>
      </c>
      <c r="H553">
        <v>0</v>
      </c>
      <c r="I553" s="1">
        <v>10024</v>
      </c>
      <c r="J553" s="3">
        <f>VLOOKUP(A553,'2016'!A:I,9,0)</f>
        <v>2000</v>
      </c>
      <c r="K553">
        <f>COUNTIF('2016'!A:A,גיליון2!A553)</f>
        <v>1</v>
      </c>
    </row>
    <row r="554" spans="1:11" x14ac:dyDescent="0.2">
      <c r="A554">
        <v>1815703720</v>
      </c>
      <c r="B554" t="str">
        <f t="shared" si="24"/>
        <v>720</v>
      </c>
      <c r="C554" t="str">
        <f t="shared" si="25"/>
        <v>815703</v>
      </c>
      <c r="D554" t="str">
        <f t="shared" si="26"/>
        <v>81</v>
      </c>
      <c r="E554" t="s">
        <v>597</v>
      </c>
      <c r="F554" s="2">
        <v>23000</v>
      </c>
      <c r="G554" s="1">
        <v>15528</v>
      </c>
      <c r="H554">
        <v>0</v>
      </c>
      <c r="I554" s="1">
        <v>15528</v>
      </c>
      <c r="J554" s="3">
        <f>VLOOKUP(A554,'2016'!A:I,9,0)</f>
        <v>23000</v>
      </c>
      <c r="K554">
        <f>COUNTIF('2016'!A:A,גיליון2!A554)</f>
        <v>1</v>
      </c>
    </row>
    <row r="555" spans="1:11" x14ac:dyDescent="0.2">
      <c r="A555">
        <v>1815703750</v>
      </c>
      <c r="B555" t="str">
        <f t="shared" si="24"/>
        <v>750</v>
      </c>
      <c r="C555" t="str">
        <f t="shared" si="25"/>
        <v>815703</v>
      </c>
      <c r="D555" t="str">
        <f t="shared" si="26"/>
        <v>81</v>
      </c>
      <c r="E555" t="s">
        <v>598</v>
      </c>
      <c r="F555" s="2">
        <v>28000</v>
      </c>
      <c r="G555" s="1">
        <v>18900</v>
      </c>
      <c r="H555">
        <v>0</v>
      </c>
      <c r="I555" s="1">
        <v>18900</v>
      </c>
      <c r="J555" s="3">
        <f>VLOOKUP(A555,'2016'!A:I,9,0)</f>
        <v>28000</v>
      </c>
      <c r="K555">
        <f>COUNTIF('2016'!A:A,גיליון2!A555)</f>
        <v>1</v>
      </c>
    </row>
    <row r="556" spans="1:11" x14ac:dyDescent="0.2">
      <c r="A556">
        <v>1815703780</v>
      </c>
      <c r="B556" t="str">
        <f t="shared" si="24"/>
        <v>780</v>
      </c>
      <c r="C556" t="str">
        <f t="shared" si="25"/>
        <v>815703</v>
      </c>
      <c r="D556" t="str">
        <f t="shared" si="26"/>
        <v>81</v>
      </c>
      <c r="E556" t="s">
        <v>599</v>
      </c>
      <c r="F556" s="2">
        <v>104000</v>
      </c>
      <c r="G556" s="1">
        <v>142768.56</v>
      </c>
      <c r="H556">
        <v>0</v>
      </c>
      <c r="I556" s="1">
        <v>142768.56</v>
      </c>
      <c r="J556" s="3">
        <f>VLOOKUP(A556,'2016'!A:I,9,0)</f>
        <v>104000</v>
      </c>
      <c r="K556">
        <f>COUNTIF('2016'!A:A,גיליון2!A556)</f>
        <v>1</v>
      </c>
    </row>
    <row r="557" spans="1:11" x14ac:dyDescent="0.2">
      <c r="A557">
        <v>1816800820</v>
      </c>
      <c r="B557" t="str">
        <f t="shared" si="24"/>
        <v>820</v>
      </c>
      <c r="C557" t="str">
        <f t="shared" si="25"/>
        <v>816800</v>
      </c>
      <c r="D557" t="str">
        <f t="shared" si="26"/>
        <v>81</v>
      </c>
      <c r="E557" t="s">
        <v>600</v>
      </c>
      <c r="F557" s="2">
        <v>40000</v>
      </c>
      <c r="G557" s="1">
        <v>45000</v>
      </c>
      <c r="H557">
        <v>0</v>
      </c>
      <c r="I557" s="1">
        <v>45000</v>
      </c>
      <c r="J557" s="3">
        <f>VLOOKUP(A557,'2016'!A:I,9,0)</f>
        <v>40000</v>
      </c>
      <c r="K557">
        <f>COUNTIF('2016'!A:A,גיליון2!A557)</f>
        <v>1</v>
      </c>
    </row>
    <row r="558" spans="1:11" x14ac:dyDescent="0.2">
      <c r="A558">
        <v>1816810820</v>
      </c>
      <c r="B558" t="str">
        <f t="shared" si="24"/>
        <v>820</v>
      </c>
      <c r="C558" t="str">
        <f t="shared" si="25"/>
        <v>816810</v>
      </c>
      <c r="D558" t="str">
        <f t="shared" si="26"/>
        <v>81</v>
      </c>
      <c r="E558" t="s">
        <v>602</v>
      </c>
      <c r="F558" s="2">
        <v>400000</v>
      </c>
      <c r="G558" s="1">
        <v>474110</v>
      </c>
      <c r="H558">
        <v>0</v>
      </c>
      <c r="I558" s="1">
        <v>474110</v>
      </c>
      <c r="J558" s="3">
        <f>VLOOKUP(A558,'2016'!A:I,9,0)</f>
        <v>400000</v>
      </c>
      <c r="K558">
        <f>COUNTIF('2016'!A:A,גיליון2!A558)</f>
        <v>1</v>
      </c>
    </row>
    <row r="559" spans="1:11" x14ac:dyDescent="0.2">
      <c r="A559">
        <v>1817100750</v>
      </c>
      <c r="B559" t="str">
        <f t="shared" si="24"/>
        <v>750</v>
      </c>
      <c r="C559" t="str">
        <f t="shared" si="25"/>
        <v>817100</v>
      </c>
      <c r="D559" t="str">
        <f t="shared" si="26"/>
        <v>81</v>
      </c>
      <c r="E559" t="s">
        <v>603</v>
      </c>
      <c r="F559" s="2">
        <v>743000</v>
      </c>
      <c r="G559" s="1">
        <v>1049251.6200000001</v>
      </c>
      <c r="H559">
        <v>0</v>
      </c>
      <c r="I559" s="1">
        <v>1049251.6200000001</v>
      </c>
      <c r="J559" s="3">
        <f>VLOOKUP(A559,'2016'!A:I,9,0)</f>
        <v>743000</v>
      </c>
      <c r="K559">
        <f>COUNTIF('2016'!A:A,גיליון2!A559)</f>
        <v>1</v>
      </c>
    </row>
    <row r="560" spans="1:11" x14ac:dyDescent="0.2">
      <c r="A560">
        <v>1817200110</v>
      </c>
      <c r="B560" t="str">
        <f t="shared" si="24"/>
        <v>110</v>
      </c>
      <c r="C560" t="str">
        <f t="shared" si="25"/>
        <v>817200</v>
      </c>
      <c r="D560" t="str">
        <f t="shared" si="26"/>
        <v>81</v>
      </c>
      <c r="E560" t="s">
        <v>604</v>
      </c>
      <c r="F560" s="2">
        <v>183000</v>
      </c>
      <c r="G560" s="1">
        <v>175549.32</v>
      </c>
      <c r="H560">
        <v>0</v>
      </c>
      <c r="I560" s="1">
        <v>175549.32</v>
      </c>
      <c r="J560" s="3">
        <f>VLOOKUP(A560,'2016'!A:I,9,0)</f>
        <v>176000</v>
      </c>
      <c r="K560">
        <f>COUNTIF('2016'!A:A,גיליון2!A560)</f>
        <v>1</v>
      </c>
    </row>
    <row r="561" spans="1:11" x14ac:dyDescent="0.2">
      <c r="A561">
        <v>1817200410</v>
      </c>
      <c r="B561" t="str">
        <f t="shared" si="24"/>
        <v>410</v>
      </c>
      <c r="C561" t="str">
        <f t="shared" si="25"/>
        <v>817200</v>
      </c>
      <c r="D561" t="str">
        <f t="shared" si="26"/>
        <v>81</v>
      </c>
      <c r="E561" t="s">
        <v>606</v>
      </c>
      <c r="F561" s="2">
        <v>75000</v>
      </c>
      <c r="G561" s="1">
        <v>74356</v>
      </c>
      <c r="H561">
        <v>0</v>
      </c>
      <c r="I561" s="1">
        <v>74356</v>
      </c>
      <c r="J561" s="3">
        <f>VLOOKUP(A561,'2016'!A:I,9,0)</f>
        <v>75000</v>
      </c>
      <c r="K561">
        <f>COUNTIF('2016'!A:A,גיליון2!A561)</f>
        <v>1</v>
      </c>
    </row>
    <row r="562" spans="1:11" x14ac:dyDescent="0.2">
      <c r="A562">
        <v>1817200431</v>
      </c>
      <c r="B562" t="str">
        <f t="shared" si="24"/>
        <v>431</v>
      </c>
      <c r="C562" t="str">
        <f t="shared" si="25"/>
        <v>817200</v>
      </c>
      <c r="D562" t="str">
        <f t="shared" si="26"/>
        <v>81</v>
      </c>
      <c r="E562" t="s">
        <v>607</v>
      </c>
      <c r="F562" s="2">
        <v>15000</v>
      </c>
      <c r="G562" s="1">
        <v>17796.71</v>
      </c>
      <c r="H562">
        <v>0</v>
      </c>
      <c r="I562" s="1">
        <v>17796.71</v>
      </c>
      <c r="J562" s="3">
        <f>VLOOKUP(A562,'2016'!A:I,9,0)</f>
        <v>15000</v>
      </c>
      <c r="K562">
        <f>COUNTIF('2016'!A:A,גיליון2!A562)</f>
        <v>1</v>
      </c>
    </row>
    <row r="563" spans="1:11" x14ac:dyDescent="0.2">
      <c r="A563">
        <v>1817200432</v>
      </c>
      <c r="B563" t="str">
        <f t="shared" si="24"/>
        <v>432</v>
      </c>
      <c r="C563" t="str">
        <f t="shared" si="25"/>
        <v>817200</v>
      </c>
      <c r="D563" t="str">
        <f t="shared" si="26"/>
        <v>81</v>
      </c>
      <c r="E563" t="s">
        <v>608</v>
      </c>
      <c r="F563">
        <v>0</v>
      </c>
      <c r="G563" s="1">
        <v>1008.9</v>
      </c>
      <c r="H563">
        <v>0</v>
      </c>
      <c r="I563" s="1">
        <v>1008.9</v>
      </c>
      <c r="J563" s="3">
        <f>VLOOKUP(A563,'2016'!A:I,9,0)</f>
        <v>0</v>
      </c>
      <c r="K563">
        <f>COUNTIF('2016'!A:A,גיליון2!A563)</f>
        <v>1</v>
      </c>
    </row>
    <row r="564" spans="1:11" x14ac:dyDescent="0.2">
      <c r="A564">
        <v>1817200540</v>
      </c>
      <c r="B564" t="str">
        <f t="shared" si="24"/>
        <v>540</v>
      </c>
      <c r="C564" t="str">
        <f t="shared" si="25"/>
        <v>817200</v>
      </c>
      <c r="D564" t="str">
        <f t="shared" si="26"/>
        <v>81</v>
      </c>
      <c r="E564" t="s">
        <v>609</v>
      </c>
      <c r="F564" s="2">
        <v>2000</v>
      </c>
      <c r="G564" s="1">
        <v>1751.38</v>
      </c>
      <c r="H564">
        <v>0</v>
      </c>
      <c r="I564" s="1">
        <v>1751.38</v>
      </c>
      <c r="J564" s="3">
        <f>VLOOKUP(A564,'2016'!A:I,9,0)</f>
        <v>2000</v>
      </c>
      <c r="K564">
        <f>COUNTIF('2016'!A:A,גיליון2!A564)</f>
        <v>1</v>
      </c>
    </row>
    <row r="565" spans="1:11" x14ac:dyDescent="0.2">
      <c r="A565">
        <v>1817200750</v>
      </c>
      <c r="B565" t="str">
        <f t="shared" si="24"/>
        <v>750</v>
      </c>
      <c r="C565" t="str">
        <f t="shared" si="25"/>
        <v>817200</v>
      </c>
      <c r="D565" t="str">
        <f t="shared" si="26"/>
        <v>81</v>
      </c>
      <c r="E565" t="s">
        <v>610</v>
      </c>
      <c r="F565">
        <v>0</v>
      </c>
      <c r="G565">
        <v>0</v>
      </c>
      <c r="H565">
        <v>0</v>
      </c>
      <c r="I565">
        <v>0</v>
      </c>
      <c r="J565" s="3">
        <f>VLOOKUP(A565,'2016'!A:I,9,0)</f>
        <v>0</v>
      </c>
      <c r="K565">
        <f>COUNTIF('2016'!A:A,גיליון2!A565)</f>
        <v>1</v>
      </c>
    </row>
    <row r="566" spans="1:11" x14ac:dyDescent="0.2">
      <c r="A566">
        <v>1817200780</v>
      </c>
      <c r="B566" t="str">
        <f t="shared" si="24"/>
        <v>780</v>
      </c>
      <c r="C566" t="str">
        <f t="shared" si="25"/>
        <v>817200</v>
      </c>
      <c r="D566" t="str">
        <f t="shared" si="26"/>
        <v>81</v>
      </c>
      <c r="E566" t="s">
        <v>305</v>
      </c>
      <c r="F566">
        <v>0</v>
      </c>
      <c r="G566" s="1">
        <v>12017</v>
      </c>
      <c r="H566" s="1">
        <v>2655</v>
      </c>
      <c r="I566" s="1">
        <v>14672</v>
      </c>
      <c r="J566" s="3">
        <f>VLOOKUP(A566,'2016'!A:I,9,0)</f>
        <v>0</v>
      </c>
      <c r="K566">
        <f>COUNTIF('2016'!A:A,גיליון2!A566)</f>
        <v>1</v>
      </c>
    </row>
    <row r="567" spans="1:11" x14ac:dyDescent="0.2">
      <c r="A567">
        <v>1817300110</v>
      </c>
      <c r="B567" t="str">
        <f t="shared" si="24"/>
        <v>110</v>
      </c>
      <c r="C567" t="str">
        <f t="shared" si="25"/>
        <v>817300</v>
      </c>
      <c r="D567" t="str">
        <f t="shared" si="26"/>
        <v>81</v>
      </c>
      <c r="E567" t="s">
        <v>611</v>
      </c>
      <c r="F567" s="2">
        <v>1650000</v>
      </c>
      <c r="G567" s="1">
        <v>1646892.99</v>
      </c>
      <c r="H567">
        <v>0</v>
      </c>
      <c r="I567" s="1">
        <v>1646892.99</v>
      </c>
      <c r="J567" s="3">
        <f>VLOOKUP(A567,'2016'!A:I,9,0)</f>
        <v>2016000</v>
      </c>
      <c r="K567">
        <f>COUNTIF('2016'!A:A,גיליון2!A567)</f>
        <v>1</v>
      </c>
    </row>
    <row r="568" spans="1:11" x14ac:dyDescent="0.2">
      <c r="A568">
        <v>1817300410</v>
      </c>
      <c r="B568" t="str">
        <f t="shared" si="24"/>
        <v>410</v>
      </c>
      <c r="C568" t="str">
        <f t="shared" si="25"/>
        <v>817300</v>
      </c>
      <c r="D568" t="str">
        <f t="shared" si="26"/>
        <v>81</v>
      </c>
      <c r="E568" t="s">
        <v>612</v>
      </c>
      <c r="F568" s="2">
        <v>25000</v>
      </c>
      <c r="G568" s="1">
        <v>24856</v>
      </c>
      <c r="H568">
        <v>0</v>
      </c>
      <c r="I568" s="1">
        <v>24856</v>
      </c>
      <c r="J568" s="3">
        <f>VLOOKUP(A568,'2016'!A:I,9,0)</f>
        <v>25000</v>
      </c>
      <c r="K568">
        <f>COUNTIF('2016'!A:A,גיליון2!A568)</f>
        <v>1</v>
      </c>
    </row>
    <row r="569" spans="1:11" x14ac:dyDescent="0.2">
      <c r="A569">
        <v>1817300431</v>
      </c>
      <c r="B569" t="str">
        <f t="shared" si="24"/>
        <v>431</v>
      </c>
      <c r="C569" t="str">
        <f t="shared" si="25"/>
        <v>817300</v>
      </c>
      <c r="D569" t="str">
        <f t="shared" si="26"/>
        <v>81</v>
      </c>
      <c r="E569" t="s">
        <v>613</v>
      </c>
      <c r="F569" s="2">
        <v>3000</v>
      </c>
      <c r="G569" s="1">
        <v>5085.3500000000004</v>
      </c>
      <c r="H569">
        <v>0</v>
      </c>
      <c r="I569" s="1">
        <v>5085.3500000000004</v>
      </c>
      <c r="J569" s="3">
        <f>VLOOKUP(A569,'2016'!A:I,9,0)</f>
        <v>3000</v>
      </c>
      <c r="K569">
        <f>COUNTIF('2016'!A:A,גיליון2!A569)</f>
        <v>1</v>
      </c>
    </row>
    <row r="570" spans="1:11" x14ac:dyDescent="0.2">
      <c r="A570">
        <v>1817300521</v>
      </c>
      <c r="B570" t="str">
        <f t="shared" si="24"/>
        <v>521</v>
      </c>
      <c r="C570" t="str">
        <f t="shared" si="25"/>
        <v>817300</v>
      </c>
      <c r="D570" t="str">
        <f t="shared" si="26"/>
        <v>81</v>
      </c>
      <c r="E570" t="s">
        <v>614</v>
      </c>
      <c r="F570" s="2">
        <v>55000</v>
      </c>
      <c r="G570" s="1">
        <v>51982.7</v>
      </c>
      <c r="H570">
        <v>0</v>
      </c>
      <c r="I570" s="1">
        <v>51982.7</v>
      </c>
      <c r="J570" s="3">
        <f>VLOOKUP(A570,'2016'!A:I,9,0)</f>
        <v>55000</v>
      </c>
      <c r="K570">
        <f>COUNTIF('2016'!A:A,גיליון2!A570)</f>
        <v>1</v>
      </c>
    </row>
    <row r="571" spans="1:11" x14ac:dyDescent="0.2">
      <c r="A571">
        <v>1817300540</v>
      </c>
      <c r="B571" t="str">
        <f t="shared" si="24"/>
        <v>540</v>
      </c>
      <c r="C571" t="str">
        <f t="shared" si="25"/>
        <v>817300</v>
      </c>
      <c r="D571" t="str">
        <f t="shared" si="26"/>
        <v>81</v>
      </c>
      <c r="E571" t="s">
        <v>615</v>
      </c>
      <c r="F571" s="2">
        <v>1000</v>
      </c>
      <c r="G571">
        <v>975.56</v>
      </c>
      <c r="H571">
        <v>0</v>
      </c>
      <c r="I571">
        <v>975.56</v>
      </c>
      <c r="J571" s="3">
        <f>VLOOKUP(A571,'2016'!A:I,9,0)</f>
        <v>1000</v>
      </c>
      <c r="K571">
        <f>COUNTIF('2016'!A:A,גיליון2!A571)</f>
        <v>1</v>
      </c>
    </row>
    <row r="572" spans="1:11" x14ac:dyDescent="0.2">
      <c r="A572">
        <v>1817300740</v>
      </c>
      <c r="B572" t="str">
        <f t="shared" si="24"/>
        <v>740</v>
      </c>
      <c r="C572" t="str">
        <f t="shared" si="25"/>
        <v>817300</v>
      </c>
      <c r="D572" t="str">
        <f t="shared" si="26"/>
        <v>81</v>
      </c>
      <c r="E572" t="s">
        <v>616</v>
      </c>
      <c r="F572">
        <v>0</v>
      </c>
      <c r="G572">
        <v>0</v>
      </c>
      <c r="H572">
        <v>0</v>
      </c>
      <c r="I572">
        <v>0</v>
      </c>
      <c r="J572" s="3">
        <f>VLOOKUP(A572,'2016'!A:I,9,0)</f>
        <v>0</v>
      </c>
      <c r="K572">
        <f>COUNTIF('2016'!A:A,גיליון2!A572)</f>
        <v>1</v>
      </c>
    </row>
    <row r="573" spans="1:11" x14ac:dyDescent="0.2">
      <c r="A573">
        <v>1817300780</v>
      </c>
      <c r="B573" t="str">
        <f t="shared" si="24"/>
        <v>780</v>
      </c>
      <c r="C573" t="str">
        <f t="shared" si="25"/>
        <v>817300</v>
      </c>
      <c r="D573" t="str">
        <f t="shared" si="26"/>
        <v>81</v>
      </c>
      <c r="E573" t="s">
        <v>305</v>
      </c>
      <c r="F573" s="2">
        <v>6000</v>
      </c>
      <c r="G573" s="1">
        <v>7939.45</v>
      </c>
      <c r="H573">
        <v>600</v>
      </c>
      <c r="I573" s="1">
        <v>8539.4500000000007</v>
      </c>
      <c r="J573" s="3">
        <f>VLOOKUP(A573,'2016'!A:I,9,0)</f>
        <v>6000</v>
      </c>
      <c r="K573">
        <f>COUNTIF('2016'!A:A,גיליון2!A573)</f>
        <v>1</v>
      </c>
    </row>
    <row r="574" spans="1:11" x14ac:dyDescent="0.2">
      <c r="A574">
        <v>1817500440</v>
      </c>
      <c r="B574" t="str">
        <f t="shared" si="24"/>
        <v>440</v>
      </c>
      <c r="C574" t="str">
        <f t="shared" si="25"/>
        <v>817500</v>
      </c>
      <c r="D574" t="str">
        <f t="shared" si="26"/>
        <v>81</v>
      </c>
      <c r="E574" t="s">
        <v>188</v>
      </c>
      <c r="F574" s="2">
        <v>530000</v>
      </c>
      <c r="G574" s="1">
        <v>553868</v>
      </c>
      <c r="H574">
        <v>0</v>
      </c>
      <c r="I574" s="1">
        <v>553868</v>
      </c>
      <c r="J574" s="3">
        <f>VLOOKUP(A574,'2016'!A:I,9,0)</f>
        <v>530000</v>
      </c>
      <c r="K574">
        <f>COUNTIF('2016'!A:A,גיליון2!A574)</f>
        <v>1</v>
      </c>
    </row>
    <row r="575" spans="1:11" x14ac:dyDescent="0.2">
      <c r="A575">
        <v>1817700110</v>
      </c>
      <c r="B575" t="str">
        <f t="shared" si="24"/>
        <v>110</v>
      </c>
      <c r="C575" t="str">
        <f t="shared" si="25"/>
        <v>817700</v>
      </c>
      <c r="D575" t="str">
        <f t="shared" si="26"/>
        <v>81</v>
      </c>
      <c r="E575" t="s">
        <v>617</v>
      </c>
      <c r="F575" s="2">
        <v>577000</v>
      </c>
      <c r="G575" s="1">
        <v>638645.91</v>
      </c>
      <c r="H575">
        <v>0</v>
      </c>
      <c r="I575" s="1">
        <v>638645.91</v>
      </c>
      <c r="J575" s="3">
        <f>VLOOKUP(A575,'2016'!A:I,9,0)</f>
        <v>802000</v>
      </c>
      <c r="K575">
        <f>COUNTIF('2016'!A:A,גיליון2!A575)</f>
        <v>1</v>
      </c>
    </row>
    <row r="576" spans="1:11" x14ac:dyDescent="0.2">
      <c r="A576">
        <v>1817800750</v>
      </c>
      <c r="B576" t="str">
        <f t="shared" si="24"/>
        <v>750</v>
      </c>
      <c r="C576" t="str">
        <f t="shared" si="25"/>
        <v>817800</v>
      </c>
      <c r="D576" t="str">
        <f t="shared" si="26"/>
        <v>81</v>
      </c>
      <c r="E576" t="s">
        <v>618</v>
      </c>
      <c r="F576" s="2">
        <v>3323000</v>
      </c>
      <c r="G576" s="1">
        <v>3466974.71</v>
      </c>
      <c r="H576" s="1">
        <v>9169.2000000000007</v>
      </c>
      <c r="I576" s="1">
        <v>3476143.91</v>
      </c>
      <c r="J576" s="3">
        <f>VLOOKUP(A576,'2016'!A:I,9,0)</f>
        <v>2800000</v>
      </c>
      <c r="K576">
        <f>COUNTIF('2016'!A:A,גיליון2!A576)</f>
        <v>1</v>
      </c>
    </row>
    <row r="577" spans="1:11" x14ac:dyDescent="0.2">
      <c r="A577">
        <v>1817801110</v>
      </c>
      <c r="B577" t="str">
        <f t="shared" si="24"/>
        <v>110</v>
      </c>
      <c r="C577" t="str">
        <f t="shared" si="25"/>
        <v>817801</v>
      </c>
      <c r="D577" t="str">
        <f t="shared" si="26"/>
        <v>81</v>
      </c>
      <c r="E577" t="s">
        <v>619</v>
      </c>
      <c r="F577" s="2">
        <v>150000</v>
      </c>
      <c r="G577">
        <v>0</v>
      </c>
      <c r="H577">
        <v>0</v>
      </c>
      <c r="I577">
        <v>0</v>
      </c>
      <c r="J577" s="3">
        <f>VLOOKUP(A577,'2016'!A:I,9,0)</f>
        <v>517000</v>
      </c>
      <c r="K577">
        <f>COUNTIF('2016'!A:A,גיליון2!A577)</f>
        <v>1</v>
      </c>
    </row>
    <row r="578" spans="1:11" x14ac:dyDescent="0.2">
      <c r="A578">
        <v>1817900110</v>
      </c>
      <c r="B578" t="str">
        <f t="shared" si="24"/>
        <v>110</v>
      </c>
      <c r="C578" t="str">
        <f t="shared" si="25"/>
        <v>817900</v>
      </c>
      <c r="D578" t="str">
        <f t="shared" si="26"/>
        <v>81</v>
      </c>
      <c r="E578" t="s">
        <v>620</v>
      </c>
      <c r="F578" s="2">
        <v>54000</v>
      </c>
      <c r="G578" s="1">
        <v>54554.16</v>
      </c>
      <c r="H578">
        <v>0</v>
      </c>
      <c r="I578" s="1">
        <v>54554.16</v>
      </c>
      <c r="J578" s="3">
        <f>VLOOKUP(A578,'2016'!A:I,9,0)</f>
        <v>62000</v>
      </c>
      <c r="K578">
        <f>COUNTIF('2016'!A:A,גיליון2!A578)</f>
        <v>1</v>
      </c>
    </row>
    <row r="579" spans="1:11" x14ac:dyDescent="0.2">
      <c r="A579">
        <v>1817900410</v>
      </c>
      <c r="B579" t="str">
        <f t="shared" ref="B579:B642" si="27">RIGHT(A579,3)</f>
        <v>410</v>
      </c>
      <c r="C579" t="str">
        <f t="shared" ref="C579:C642" si="28">MID(A579,2,6)</f>
        <v>817900</v>
      </c>
      <c r="D579" t="str">
        <f t="shared" ref="D579:D642" si="29">LEFT(C579,2)</f>
        <v>81</v>
      </c>
      <c r="E579" t="s">
        <v>621</v>
      </c>
      <c r="F579" s="2">
        <v>22000</v>
      </c>
      <c r="G579" s="1">
        <v>19548</v>
      </c>
      <c r="H579">
        <v>0</v>
      </c>
      <c r="I579" s="1">
        <v>19548</v>
      </c>
      <c r="J579" s="3">
        <f>VLOOKUP(A579,'2016'!A:I,9,0)</f>
        <v>22000</v>
      </c>
      <c r="K579">
        <f>COUNTIF('2016'!A:A,גיליון2!A579)</f>
        <v>1</v>
      </c>
    </row>
    <row r="580" spans="1:11" x14ac:dyDescent="0.2">
      <c r="A580">
        <v>1817900560</v>
      </c>
      <c r="B580" t="str">
        <f t="shared" si="27"/>
        <v>560</v>
      </c>
      <c r="C580" t="str">
        <f t="shared" si="28"/>
        <v>817900</v>
      </c>
      <c r="D580" t="str">
        <f t="shared" si="29"/>
        <v>81</v>
      </c>
      <c r="E580" t="s">
        <v>622</v>
      </c>
      <c r="F580">
        <v>0</v>
      </c>
      <c r="G580" s="1">
        <v>4000</v>
      </c>
      <c r="H580" s="1">
        <v>2600</v>
      </c>
      <c r="I580" s="1">
        <v>6600</v>
      </c>
      <c r="J580" s="3">
        <f>VLOOKUP(A580,'2016'!A:I,9,0)</f>
        <v>0</v>
      </c>
      <c r="K580">
        <f>COUNTIF('2016'!A:A,גיליון2!A580)</f>
        <v>1</v>
      </c>
    </row>
    <row r="581" spans="1:11" x14ac:dyDescent="0.2">
      <c r="A581">
        <v>1817900780</v>
      </c>
      <c r="B581" t="str">
        <f t="shared" si="27"/>
        <v>780</v>
      </c>
      <c r="C581" t="str">
        <f t="shared" si="28"/>
        <v>817900</v>
      </c>
      <c r="D581" t="str">
        <f t="shared" si="29"/>
        <v>81</v>
      </c>
      <c r="E581" t="s">
        <v>623</v>
      </c>
      <c r="F581" s="2">
        <v>8000</v>
      </c>
      <c r="G581" s="1">
        <v>6074.41</v>
      </c>
      <c r="H581" s="1">
        <v>9250</v>
      </c>
      <c r="I581" s="1">
        <v>15324.41</v>
      </c>
      <c r="J581" s="3">
        <f>VLOOKUP(A581,'2016'!A:I,9,0)</f>
        <v>8000</v>
      </c>
      <c r="K581">
        <f>COUNTIF('2016'!A:A,גיליון2!A581)</f>
        <v>1</v>
      </c>
    </row>
    <row r="582" spans="1:11" x14ac:dyDescent="0.2">
      <c r="A582">
        <v>1817900820</v>
      </c>
      <c r="B582" t="str">
        <f t="shared" si="27"/>
        <v>820</v>
      </c>
      <c r="C582" t="str">
        <f t="shared" si="28"/>
        <v>817900</v>
      </c>
      <c r="D582" t="str">
        <f t="shared" si="29"/>
        <v>81</v>
      </c>
      <c r="E582" t="s">
        <v>624</v>
      </c>
      <c r="F582" s="2">
        <v>59000</v>
      </c>
      <c r="G582" s="1">
        <v>39209</v>
      </c>
      <c r="H582">
        <v>0</v>
      </c>
      <c r="I582" s="1">
        <v>39209</v>
      </c>
      <c r="J582" s="3">
        <f>VLOOKUP(A582,'2016'!A:I,9,0)</f>
        <v>59000</v>
      </c>
      <c r="K582">
        <f>COUNTIF('2016'!A:A,גיליון2!A582)</f>
        <v>1</v>
      </c>
    </row>
    <row r="583" spans="1:11" x14ac:dyDescent="0.2">
      <c r="A583">
        <v>1817910780</v>
      </c>
      <c r="B583" t="str">
        <f t="shared" si="27"/>
        <v>780</v>
      </c>
      <c r="C583" t="str">
        <f t="shared" si="28"/>
        <v>817910</v>
      </c>
      <c r="D583" t="str">
        <f t="shared" si="29"/>
        <v>81</v>
      </c>
      <c r="E583" t="s">
        <v>625</v>
      </c>
      <c r="F583" s="2">
        <v>60000</v>
      </c>
      <c r="G583" s="1">
        <v>57831.199999999997</v>
      </c>
      <c r="H583" s="1">
        <v>31000</v>
      </c>
      <c r="I583" s="1">
        <v>88831.2</v>
      </c>
      <c r="J583" s="3">
        <f>VLOOKUP(A583,'2016'!A:I,9,0)</f>
        <v>0</v>
      </c>
      <c r="K583">
        <f>COUNTIF('2016'!A:A,גיליון2!A583)</f>
        <v>1</v>
      </c>
    </row>
    <row r="584" spans="1:11" x14ac:dyDescent="0.2">
      <c r="A584">
        <v>1817911780</v>
      </c>
      <c r="B584" t="str">
        <f t="shared" si="27"/>
        <v>780</v>
      </c>
      <c r="C584" t="str">
        <f t="shared" si="28"/>
        <v>817911</v>
      </c>
      <c r="D584" t="str">
        <f t="shared" si="29"/>
        <v>81</v>
      </c>
      <c r="E584" t="s">
        <v>626</v>
      </c>
      <c r="F584">
        <v>0</v>
      </c>
      <c r="G584">
        <v>0</v>
      </c>
      <c r="H584">
        <v>0</v>
      </c>
      <c r="I584">
        <v>0</v>
      </c>
      <c r="J584" s="3">
        <f>VLOOKUP(A584,'2016'!A:I,9,0)</f>
        <v>0</v>
      </c>
      <c r="K584">
        <f>COUNTIF('2016'!A:A,גיליון2!A584)</f>
        <v>1</v>
      </c>
    </row>
    <row r="585" spans="1:11" x14ac:dyDescent="0.2">
      <c r="A585">
        <v>1817912780</v>
      </c>
      <c r="B585" t="str">
        <f t="shared" si="27"/>
        <v>780</v>
      </c>
      <c r="C585" t="str">
        <f t="shared" si="28"/>
        <v>817912</v>
      </c>
      <c r="D585" t="str">
        <f t="shared" si="29"/>
        <v>81</v>
      </c>
      <c r="E585" t="s">
        <v>627</v>
      </c>
      <c r="F585">
        <v>0</v>
      </c>
      <c r="G585">
        <v>0</v>
      </c>
      <c r="H585">
        <v>0</v>
      </c>
      <c r="I585">
        <v>0</v>
      </c>
      <c r="J585" s="3">
        <f>VLOOKUP(A585,'2016'!A:I,9,0)</f>
        <v>60000</v>
      </c>
      <c r="K585">
        <f>COUNTIF('2016'!A:A,גיליון2!A585)</f>
        <v>1</v>
      </c>
    </row>
    <row r="586" spans="1:11" x14ac:dyDescent="0.2">
      <c r="A586">
        <v>1817925820</v>
      </c>
      <c r="B586" t="str">
        <f t="shared" si="27"/>
        <v>820</v>
      </c>
      <c r="C586" t="str">
        <f t="shared" si="28"/>
        <v>817925</v>
      </c>
      <c r="D586" t="str">
        <f t="shared" si="29"/>
        <v>81</v>
      </c>
      <c r="E586" t="s">
        <v>628</v>
      </c>
      <c r="F586">
        <v>0</v>
      </c>
      <c r="G586">
        <v>0</v>
      </c>
      <c r="H586">
        <v>0</v>
      </c>
      <c r="I586">
        <v>0</v>
      </c>
      <c r="J586" s="3">
        <f>VLOOKUP(A586,'2016'!A:I,9,0)</f>
        <v>0</v>
      </c>
      <c r="K586">
        <f>COUNTIF('2016'!A:A,גיליון2!A586)</f>
        <v>1</v>
      </c>
    </row>
    <row r="587" spans="1:11" x14ac:dyDescent="0.2">
      <c r="A587">
        <v>1817999820</v>
      </c>
      <c r="B587" t="str">
        <f t="shared" si="27"/>
        <v>820</v>
      </c>
      <c r="C587" t="str">
        <f t="shared" si="28"/>
        <v>817999</v>
      </c>
      <c r="D587" t="str">
        <f t="shared" si="29"/>
        <v>81</v>
      </c>
      <c r="E587" t="s">
        <v>629</v>
      </c>
      <c r="F587" s="2">
        <v>450000</v>
      </c>
      <c r="G587" s="1">
        <v>789486.1</v>
      </c>
      <c r="H587">
        <v>0</v>
      </c>
      <c r="I587" s="1">
        <v>789486.1</v>
      </c>
      <c r="J587" s="3">
        <f>VLOOKUP(A587,'2016'!A:I,9,0)</f>
        <v>200000</v>
      </c>
      <c r="K587">
        <f>COUNTIF('2016'!A:A,גיליון2!A587)</f>
        <v>1</v>
      </c>
    </row>
    <row r="588" spans="1:11" x14ac:dyDescent="0.2">
      <c r="A588">
        <v>1819000750</v>
      </c>
      <c r="B588" t="str">
        <f t="shared" si="27"/>
        <v>750</v>
      </c>
      <c r="C588" t="str">
        <f t="shared" si="28"/>
        <v>819000</v>
      </c>
      <c r="D588" t="str">
        <f t="shared" si="29"/>
        <v>81</v>
      </c>
      <c r="E588" t="s">
        <v>630</v>
      </c>
      <c r="F588" s="2">
        <v>133000</v>
      </c>
      <c r="G588" s="1">
        <v>133640.85</v>
      </c>
      <c r="H588">
        <v>0</v>
      </c>
      <c r="I588" s="1">
        <v>133640.85</v>
      </c>
      <c r="J588" s="3">
        <f>VLOOKUP(A588,'2016'!A:I,9,0)</f>
        <v>0</v>
      </c>
      <c r="K588">
        <f>COUNTIF('2016'!A:A,גיליון2!A588)</f>
        <v>1</v>
      </c>
    </row>
    <row r="589" spans="1:11" x14ac:dyDescent="0.2">
      <c r="A589">
        <v>1822000780</v>
      </c>
      <c r="B589" t="str">
        <f t="shared" si="27"/>
        <v>780</v>
      </c>
      <c r="C589" t="str">
        <f t="shared" si="28"/>
        <v>822000</v>
      </c>
      <c r="D589" t="str">
        <f t="shared" si="29"/>
        <v>82</v>
      </c>
      <c r="E589" t="s">
        <v>631</v>
      </c>
      <c r="F589">
        <v>0</v>
      </c>
      <c r="G589">
        <v>0</v>
      </c>
      <c r="H589">
        <v>0</v>
      </c>
      <c r="I589">
        <v>0</v>
      </c>
      <c r="J589" s="3">
        <f>VLOOKUP(A589,'2016'!A:I,9,0)</f>
        <v>0</v>
      </c>
      <c r="K589">
        <f>COUNTIF('2016'!A:A,גיליון2!A589)</f>
        <v>1</v>
      </c>
    </row>
    <row r="590" spans="1:11" x14ac:dyDescent="0.2">
      <c r="A590">
        <v>1823000110</v>
      </c>
      <c r="B590" t="str">
        <f t="shared" si="27"/>
        <v>110</v>
      </c>
      <c r="C590" t="str">
        <f t="shared" si="28"/>
        <v>823000</v>
      </c>
      <c r="D590" t="str">
        <f t="shared" si="29"/>
        <v>82</v>
      </c>
      <c r="E590" t="s">
        <v>632</v>
      </c>
      <c r="F590" s="2">
        <v>582000</v>
      </c>
      <c r="G590" s="1">
        <v>658726.49</v>
      </c>
      <c r="H590">
        <v>0</v>
      </c>
      <c r="I590" s="1">
        <v>658726.49</v>
      </c>
      <c r="J590" s="3">
        <f>VLOOKUP(A590,'2016'!A:I,9,0)</f>
        <v>675000</v>
      </c>
      <c r="K590">
        <f>COUNTIF('2016'!A:A,גיליון2!A590)</f>
        <v>1</v>
      </c>
    </row>
    <row r="591" spans="1:11" x14ac:dyDescent="0.2">
      <c r="A591">
        <v>1823000521</v>
      </c>
      <c r="B591" t="str">
        <f t="shared" si="27"/>
        <v>521</v>
      </c>
      <c r="C591" t="str">
        <f t="shared" si="28"/>
        <v>823000</v>
      </c>
      <c r="D591" t="str">
        <f t="shared" si="29"/>
        <v>82</v>
      </c>
      <c r="E591" t="s">
        <v>633</v>
      </c>
      <c r="F591">
        <v>0</v>
      </c>
      <c r="G591">
        <v>0</v>
      </c>
      <c r="H591">
        <v>0</v>
      </c>
      <c r="I591">
        <v>0</v>
      </c>
      <c r="J591" s="3">
        <f>VLOOKUP(A591,'2016'!A:I,9,0)</f>
        <v>0</v>
      </c>
      <c r="K591">
        <f>COUNTIF('2016'!A:A,גיליון2!A591)</f>
        <v>1</v>
      </c>
    </row>
    <row r="592" spans="1:11" x14ac:dyDescent="0.2">
      <c r="A592">
        <v>1823000522</v>
      </c>
      <c r="B592" t="str">
        <f t="shared" si="27"/>
        <v>522</v>
      </c>
      <c r="C592" t="str">
        <f t="shared" si="28"/>
        <v>823000</v>
      </c>
      <c r="D592" t="str">
        <f t="shared" si="29"/>
        <v>82</v>
      </c>
      <c r="E592" t="s">
        <v>634</v>
      </c>
      <c r="F592">
        <v>0</v>
      </c>
      <c r="G592" s="1">
        <v>5625</v>
      </c>
      <c r="H592">
        <v>0</v>
      </c>
      <c r="I592" s="1">
        <v>5625</v>
      </c>
      <c r="J592" s="3">
        <f>VLOOKUP(A592,'2016'!A:I,9,0)</f>
        <v>0</v>
      </c>
      <c r="K592">
        <f>COUNTIF('2016'!A:A,גיליון2!A592)</f>
        <v>1</v>
      </c>
    </row>
    <row r="593" spans="1:11" x14ac:dyDescent="0.2">
      <c r="A593">
        <v>1823000540</v>
      </c>
      <c r="B593" t="str">
        <f t="shared" si="27"/>
        <v>540</v>
      </c>
      <c r="C593" t="str">
        <f t="shared" si="28"/>
        <v>823000</v>
      </c>
      <c r="D593" t="str">
        <f t="shared" si="29"/>
        <v>82</v>
      </c>
      <c r="E593" t="s">
        <v>301</v>
      </c>
      <c r="F593" s="2">
        <v>10000</v>
      </c>
      <c r="G593" s="1">
        <v>5836.77</v>
      </c>
      <c r="H593">
        <v>0</v>
      </c>
      <c r="I593" s="1">
        <v>5836.77</v>
      </c>
      <c r="J593" s="3">
        <f>VLOOKUP(A593,'2016'!A:I,9,0)</f>
        <v>10000</v>
      </c>
      <c r="K593">
        <f>COUNTIF('2016'!A:A,גיליון2!A593)</f>
        <v>1</v>
      </c>
    </row>
    <row r="594" spans="1:11" x14ac:dyDescent="0.2">
      <c r="A594">
        <v>1823000560</v>
      </c>
      <c r="B594" t="str">
        <f t="shared" si="27"/>
        <v>560</v>
      </c>
      <c r="C594" t="str">
        <f t="shared" si="28"/>
        <v>823000</v>
      </c>
      <c r="D594" t="str">
        <f t="shared" si="29"/>
        <v>82</v>
      </c>
      <c r="E594" t="s">
        <v>370</v>
      </c>
      <c r="F594">
        <v>0</v>
      </c>
      <c r="G594">
        <v>0</v>
      </c>
      <c r="H594">
        <v>0</v>
      </c>
      <c r="I594">
        <v>0</v>
      </c>
      <c r="J594" s="3">
        <f>VLOOKUP(A594,'2016'!A:I,9,0)</f>
        <v>0</v>
      </c>
      <c r="K594">
        <f>COUNTIF('2016'!A:A,גיליון2!A594)</f>
        <v>1</v>
      </c>
    </row>
    <row r="595" spans="1:11" x14ac:dyDescent="0.2">
      <c r="A595">
        <v>1823000780</v>
      </c>
      <c r="B595" t="str">
        <f t="shared" si="27"/>
        <v>780</v>
      </c>
      <c r="C595" t="str">
        <f t="shared" si="28"/>
        <v>823000</v>
      </c>
      <c r="D595" t="str">
        <f t="shared" si="29"/>
        <v>82</v>
      </c>
      <c r="E595" t="s">
        <v>635</v>
      </c>
      <c r="F595">
        <v>0</v>
      </c>
      <c r="G595">
        <v>858.79</v>
      </c>
      <c r="H595">
        <v>0</v>
      </c>
      <c r="I595">
        <v>858.79</v>
      </c>
      <c r="J595" s="3">
        <f>VLOOKUP(A595,'2016'!A:I,9,0)</f>
        <v>0</v>
      </c>
      <c r="K595">
        <f>COUNTIF('2016'!A:A,גיליון2!A595)</f>
        <v>1</v>
      </c>
    </row>
    <row r="596" spans="1:11" x14ac:dyDescent="0.2">
      <c r="A596">
        <v>1824000780</v>
      </c>
      <c r="B596" t="str">
        <f t="shared" si="27"/>
        <v>780</v>
      </c>
      <c r="C596" t="str">
        <f t="shared" si="28"/>
        <v>824000</v>
      </c>
      <c r="D596" t="str">
        <f t="shared" si="29"/>
        <v>82</v>
      </c>
      <c r="E596" t="s">
        <v>636</v>
      </c>
      <c r="F596" s="2">
        <v>600000</v>
      </c>
      <c r="G596" s="1">
        <v>663259.23</v>
      </c>
      <c r="H596" s="1">
        <v>4025.82</v>
      </c>
      <c r="I596" s="1">
        <v>667285.05000000005</v>
      </c>
      <c r="J596" s="3">
        <f>VLOOKUP(A596,'2016'!A:I,9,0)</f>
        <v>600000</v>
      </c>
      <c r="K596">
        <f>COUNTIF('2016'!A:A,גיליון2!A596)</f>
        <v>1</v>
      </c>
    </row>
    <row r="597" spans="1:11" x14ac:dyDescent="0.2">
      <c r="A597">
        <v>1824000810</v>
      </c>
      <c r="B597" t="str">
        <f t="shared" si="27"/>
        <v>810</v>
      </c>
      <c r="C597" t="str">
        <f t="shared" si="28"/>
        <v>824000</v>
      </c>
      <c r="D597" t="str">
        <f t="shared" si="29"/>
        <v>82</v>
      </c>
      <c r="E597" t="s">
        <v>638</v>
      </c>
      <c r="F597" s="2">
        <v>1000000</v>
      </c>
      <c r="G597" s="1">
        <v>1000000</v>
      </c>
      <c r="H597">
        <v>0</v>
      </c>
      <c r="I597" s="1">
        <v>1000000</v>
      </c>
      <c r="J597" s="3">
        <f>VLOOKUP(A597,'2016'!A:I,9,0)</f>
        <v>1000000</v>
      </c>
      <c r="K597">
        <f>COUNTIF('2016'!A:A,גיליון2!A597)</f>
        <v>1</v>
      </c>
    </row>
    <row r="598" spans="1:11" x14ac:dyDescent="0.2">
      <c r="A598">
        <v>1824100810</v>
      </c>
      <c r="B598" t="str">
        <f t="shared" si="27"/>
        <v>810</v>
      </c>
      <c r="C598" t="str">
        <f t="shared" si="28"/>
        <v>824100</v>
      </c>
      <c r="D598" t="str">
        <f t="shared" si="29"/>
        <v>82</v>
      </c>
      <c r="E598" t="s">
        <v>639</v>
      </c>
      <c r="F598" s="2">
        <v>150000</v>
      </c>
      <c r="G598" s="1">
        <v>430474</v>
      </c>
      <c r="H598">
        <v>0</v>
      </c>
      <c r="I598" s="1">
        <v>430474</v>
      </c>
      <c r="J598" s="3">
        <f>VLOOKUP(A598,'2016'!A:I,9,0)</f>
        <v>1230000</v>
      </c>
      <c r="K598">
        <f>COUNTIF('2016'!A:A,גיליון2!A598)</f>
        <v>1</v>
      </c>
    </row>
    <row r="599" spans="1:11" x14ac:dyDescent="0.2">
      <c r="A599">
        <v>1824200810</v>
      </c>
      <c r="B599" t="str">
        <f t="shared" si="27"/>
        <v>810</v>
      </c>
      <c r="C599" t="str">
        <f t="shared" si="28"/>
        <v>824200</v>
      </c>
      <c r="D599" t="str">
        <f t="shared" si="29"/>
        <v>82</v>
      </c>
      <c r="E599" t="s">
        <v>640</v>
      </c>
      <c r="F599">
        <v>0</v>
      </c>
      <c r="G599">
        <v>0</v>
      </c>
      <c r="H599">
        <v>0</v>
      </c>
      <c r="I599">
        <v>0</v>
      </c>
      <c r="J599" s="3">
        <f>VLOOKUP(A599,'2016'!A:I,9,0)</f>
        <v>350000</v>
      </c>
      <c r="K599">
        <f>COUNTIF('2016'!A:A,גיליון2!A599)</f>
        <v>1</v>
      </c>
    </row>
    <row r="600" spans="1:11" x14ac:dyDescent="0.2">
      <c r="A600">
        <v>1824300810</v>
      </c>
      <c r="B600" t="str">
        <f t="shared" si="27"/>
        <v>810</v>
      </c>
      <c r="C600" t="str">
        <f t="shared" si="28"/>
        <v>824300</v>
      </c>
      <c r="D600" t="str">
        <f t="shared" si="29"/>
        <v>82</v>
      </c>
      <c r="E600" t="s">
        <v>641</v>
      </c>
      <c r="F600">
        <v>0</v>
      </c>
      <c r="G600">
        <v>0</v>
      </c>
      <c r="H600">
        <v>0</v>
      </c>
      <c r="I600">
        <v>0</v>
      </c>
      <c r="J600" s="3">
        <f>VLOOKUP(A600,'2016'!A:I,9,0)</f>
        <v>100000</v>
      </c>
      <c r="K600">
        <f>COUNTIF('2016'!A:A,גיליון2!A600)</f>
        <v>1</v>
      </c>
    </row>
    <row r="601" spans="1:11" x14ac:dyDescent="0.2">
      <c r="A601">
        <v>1826100780</v>
      </c>
      <c r="B601" t="str">
        <f t="shared" si="27"/>
        <v>780</v>
      </c>
      <c r="C601" t="str">
        <f t="shared" si="28"/>
        <v>826100</v>
      </c>
      <c r="D601" t="str">
        <f t="shared" si="29"/>
        <v>82</v>
      </c>
      <c r="E601" t="s">
        <v>642</v>
      </c>
      <c r="F601">
        <v>0</v>
      </c>
      <c r="G601">
        <v>166</v>
      </c>
      <c r="H601">
        <v>0</v>
      </c>
      <c r="I601">
        <v>166</v>
      </c>
      <c r="J601" s="3">
        <f>VLOOKUP(A601,'2016'!A:I,9,0)</f>
        <v>0</v>
      </c>
      <c r="K601">
        <f>COUNTIF('2016'!A:A,גיליון2!A601)</f>
        <v>1</v>
      </c>
    </row>
    <row r="602" spans="1:11" x14ac:dyDescent="0.2">
      <c r="A602">
        <v>1826400780</v>
      </c>
      <c r="B602" t="str">
        <f t="shared" si="27"/>
        <v>780</v>
      </c>
      <c r="C602" t="str">
        <f t="shared" si="28"/>
        <v>826400</v>
      </c>
      <c r="D602" t="str">
        <f t="shared" si="29"/>
        <v>82</v>
      </c>
      <c r="E602" t="s">
        <v>202</v>
      </c>
      <c r="F602" s="2">
        <v>73000</v>
      </c>
      <c r="G602" s="1">
        <v>109015.08</v>
      </c>
      <c r="H602">
        <v>0</v>
      </c>
      <c r="I602" s="1">
        <v>109015.08</v>
      </c>
      <c r="J602" s="3">
        <f>VLOOKUP(A602,'2016'!A:I,9,0)</f>
        <v>73000</v>
      </c>
      <c r="K602">
        <f>COUNTIF('2016'!A:A,גיליון2!A602)</f>
        <v>1</v>
      </c>
    </row>
    <row r="603" spans="1:11" x14ac:dyDescent="0.2">
      <c r="A603">
        <v>1828100780</v>
      </c>
      <c r="B603" t="str">
        <f t="shared" si="27"/>
        <v>780</v>
      </c>
      <c r="C603" t="str">
        <f t="shared" si="28"/>
        <v>828100</v>
      </c>
      <c r="D603" t="str">
        <f t="shared" si="29"/>
        <v>82</v>
      </c>
      <c r="E603" t="s">
        <v>644</v>
      </c>
      <c r="F603" s="2">
        <v>250000</v>
      </c>
      <c r="G603" s="1">
        <v>301332</v>
      </c>
      <c r="H603">
        <v>0</v>
      </c>
      <c r="I603" s="1">
        <v>301332</v>
      </c>
      <c r="J603" s="3">
        <f>VLOOKUP(A603,'2016'!A:I,9,0)</f>
        <v>250000</v>
      </c>
      <c r="K603">
        <f>COUNTIF('2016'!A:A,גיליון2!A603)</f>
        <v>1</v>
      </c>
    </row>
    <row r="604" spans="1:11" x14ac:dyDescent="0.2">
      <c r="A604">
        <v>1828200110</v>
      </c>
      <c r="B604" t="str">
        <f t="shared" si="27"/>
        <v>110</v>
      </c>
      <c r="C604" t="str">
        <f t="shared" si="28"/>
        <v>828200</v>
      </c>
      <c r="D604" t="str">
        <f t="shared" si="29"/>
        <v>82</v>
      </c>
      <c r="E604" t="s">
        <v>645</v>
      </c>
      <c r="F604" s="2">
        <v>771000</v>
      </c>
      <c r="G604" s="1">
        <v>716041.84</v>
      </c>
      <c r="H604">
        <v>0</v>
      </c>
      <c r="I604" s="1">
        <v>716041.84</v>
      </c>
      <c r="J604" s="3">
        <f>VLOOKUP(A604,'2016'!A:I,9,0)</f>
        <v>552000</v>
      </c>
      <c r="K604">
        <f>COUNTIF('2016'!A:A,גיליון2!A604)</f>
        <v>1</v>
      </c>
    </row>
    <row r="605" spans="1:11" x14ac:dyDescent="0.2">
      <c r="A605">
        <v>1828200410</v>
      </c>
      <c r="B605" t="str">
        <f t="shared" si="27"/>
        <v>410</v>
      </c>
      <c r="C605" t="str">
        <f t="shared" si="28"/>
        <v>828200</v>
      </c>
      <c r="D605" t="str">
        <f t="shared" si="29"/>
        <v>82</v>
      </c>
      <c r="E605" t="s">
        <v>646</v>
      </c>
      <c r="F605" s="2">
        <v>109000</v>
      </c>
      <c r="G605" s="1">
        <v>93910</v>
      </c>
      <c r="H605">
        <v>0</v>
      </c>
      <c r="I605" s="1">
        <v>93910</v>
      </c>
      <c r="J605" s="3">
        <f>VLOOKUP(A605,'2016'!A:I,9,0)</f>
        <v>109000</v>
      </c>
      <c r="K605">
        <f>COUNTIF('2016'!A:A,גיליון2!A605)</f>
        <v>1</v>
      </c>
    </row>
    <row r="606" spans="1:11" x14ac:dyDescent="0.2">
      <c r="A606">
        <v>1828200431</v>
      </c>
      <c r="B606" t="str">
        <f t="shared" si="27"/>
        <v>431</v>
      </c>
      <c r="C606" t="str">
        <f t="shared" si="28"/>
        <v>828200</v>
      </c>
      <c r="D606" t="str">
        <f t="shared" si="29"/>
        <v>82</v>
      </c>
      <c r="E606" t="s">
        <v>647</v>
      </c>
      <c r="F606" s="2">
        <v>24000</v>
      </c>
      <c r="G606" s="1">
        <v>35268.980000000003</v>
      </c>
      <c r="H606">
        <v>0</v>
      </c>
      <c r="I606" s="1">
        <v>35268.980000000003</v>
      </c>
      <c r="J606" s="3">
        <f>VLOOKUP(A606,'2016'!A:I,9,0)</f>
        <v>24000</v>
      </c>
      <c r="K606">
        <f>COUNTIF('2016'!A:A,גיליון2!A606)</f>
        <v>1</v>
      </c>
    </row>
    <row r="607" spans="1:11" x14ac:dyDescent="0.2">
      <c r="A607">
        <v>1828200432</v>
      </c>
      <c r="B607" t="str">
        <f t="shared" si="27"/>
        <v>432</v>
      </c>
      <c r="C607" t="str">
        <f t="shared" si="28"/>
        <v>828200</v>
      </c>
      <c r="D607" t="str">
        <f t="shared" si="29"/>
        <v>82</v>
      </c>
      <c r="E607" t="s">
        <v>648</v>
      </c>
      <c r="F607" s="2">
        <v>12000</v>
      </c>
      <c r="G607" s="1">
        <v>11079.61</v>
      </c>
      <c r="H607">
        <v>0</v>
      </c>
      <c r="I607" s="1">
        <v>11079.61</v>
      </c>
      <c r="J607" s="3">
        <f>VLOOKUP(A607,'2016'!A:I,9,0)</f>
        <v>12000</v>
      </c>
      <c r="K607">
        <f>COUNTIF('2016'!A:A,גיליון2!A607)</f>
        <v>1</v>
      </c>
    </row>
    <row r="608" spans="1:11" x14ac:dyDescent="0.2">
      <c r="A608">
        <v>1828200540</v>
      </c>
      <c r="B608" t="str">
        <f t="shared" si="27"/>
        <v>540</v>
      </c>
      <c r="C608" t="str">
        <f t="shared" si="28"/>
        <v>828200</v>
      </c>
      <c r="D608" t="str">
        <f t="shared" si="29"/>
        <v>82</v>
      </c>
      <c r="E608" t="s">
        <v>649</v>
      </c>
      <c r="F608" s="2">
        <v>10000</v>
      </c>
      <c r="G608" s="1">
        <v>15597.5</v>
      </c>
      <c r="H608">
        <v>0</v>
      </c>
      <c r="I608" s="1">
        <v>15597.5</v>
      </c>
      <c r="J608" s="3">
        <f>VLOOKUP(A608,'2016'!A:I,9,0)</f>
        <v>10000</v>
      </c>
      <c r="K608">
        <f>COUNTIF('2016'!A:A,גיליון2!A608)</f>
        <v>1</v>
      </c>
    </row>
    <row r="609" spans="1:11" x14ac:dyDescent="0.2">
      <c r="A609">
        <v>1828200560</v>
      </c>
      <c r="B609" t="str">
        <f t="shared" si="27"/>
        <v>560</v>
      </c>
      <c r="C609" t="str">
        <f t="shared" si="28"/>
        <v>828200</v>
      </c>
      <c r="D609" t="str">
        <f t="shared" si="29"/>
        <v>82</v>
      </c>
      <c r="E609" t="s">
        <v>457</v>
      </c>
      <c r="F609">
        <v>0</v>
      </c>
      <c r="G609">
        <v>289</v>
      </c>
      <c r="H609">
        <v>0</v>
      </c>
      <c r="I609">
        <v>289</v>
      </c>
      <c r="J609" s="3">
        <f>VLOOKUP(A609,'2016'!A:I,9,0)</f>
        <v>0</v>
      </c>
      <c r="K609">
        <f>COUNTIF('2016'!A:A,גיליון2!A609)</f>
        <v>1</v>
      </c>
    </row>
    <row r="610" spans="1:11" x14ac:dyDescent="0.2">
      <c r="A610">
        <v>1828200720</v>
      </c>
      <c r="B610" t="str">
        <f t="shared" si="27"/>
        <v>720</v>
      </c>
      <c r="C610" t="str">
        <f t="shared" si="28"/>
        <v>828200</v>
      </c>
      <c r="D610" t="str">
        <f t="shared" si="29"/>
        <v>82</v>
      </c>
      <c r="E610" t="s">
        <v>650</v>
      </c>
      <c r="F610" s="2">
        <v>32000</v>
      </c>
      <c r="G610" s="1">
        <v>34178.800000000003</v>
      </c>
      <c r="H610" s="1">
        <v>2080</v>
      </c>
      <c r="I610" s="1">
        <v>36258.800000000003</v>
      </c>
      <c r="J610" s="3">
        <f>VLOOKUP(A610,'2016'!A:I,9,0)</f>
        <v>32000</v>
      </c>
      <c r="K610">
        <f>COUNTIF('2016'!A:A,גיליון2!A610)</f>
        <v>1</v>
      </c>
    </row>
    <row r="611" spans="1:11" x14ac:dyDescent="0.2">
      <c r="A611">
        <v>1828200740</v>
      </c>
      <c r="B611" t="str">
        <f t="shared" si="27"/>
        <v>740</v>
      </c>
      <c r="C611" t="str">
        <f t="shared" si="28"/>
        <v>828200</v>
      </c>
      <c r="D611" t="str">
        <f t="shared" si="29"/>
        <v>82</v>
      </c>
      <c r="E611" t="s">
        <v>651</v>
      </c>
      <c r="F611">
        <v>0</v>
      </c>
      <c r="G611">
        <v>0</v>
      </c>
      <c r="H611">
        <v>0</v>
      </c>
      <c r="I611">
        <v>0</v>
      </c>
      <c r="J611" s="3">
        <f>VLOOKUP(A611,'2016'!A:I,9,0)</f>
        <v>0</v>
      </c>
      <c r="K611">
        <f>COUNTIF('2016'!A:A,גיליון2!A611)</f>
        <v>1</v>
      </c>
    </row>
    <row r="612" spans="1:11" x14ac:dyDescent="0.2">
      <c r="A612">
        <v>1828200780</v>
      </c>
      <c r="B612" t="str">
        <f t="shared" si="27"/>
        <v>780</v>
      </c>
      <c r="C612" t="str">
        <f t="shared" si="28"/>
        <v>828200</v>
      </c>
      <c r="D612" t="str">
        <f t="shared" si="29"/>
        <v>82</v>
      </c>
      <c r="E612" t="s">
        <v>652</v>
      </c>
      <c r="F612" s="2">
        <v>12000</v>
      </c>
      <c r="G612" s="1">
        <v>12561</v>
      </c>
      <c r="H612">
        <v>370</v>
      </c>
      <c r="I612" s="1">
        <v>12931</v>
      </c>
      <c r="J612" s="3">
        <f>VLOOKUP(A612,'2016'!A:I,9,0)</f>
        <v>12000</v>
      </c>
      <c r="K612">
        <f>COUNTIF('2016'!A:A,גיליון2!A612)</f>
        <v>1</v>
      </c>
    </row>
    <row r="613" spans="1:11" x14ac:dyDescent="0.2">
      <c r="A613">
        <v>1829100110</v>
      </c>
      <c r="B613" t="str">
        <f t="shared" si="27"/>
        <v>110</v>
      </c>
      <c r="C613" t="str">
        <f t="shared" si="28"/>
        <v>829100</v>
      </c>
      <c r="D613" t="str">
        <f t="shared" si="29"/>
        <v>82</v>
      </c>
      <c r="E613" t="s">
        <v>653</v>
      </c>
      <c r="F613" s="2">
        <v>164000</v>
      </c>
      <c r="G613" s="1">
        <v>160908.60999999999</v>
      </c>
      <c r="H613">
        <v>0</v>
      </c>
      <c r="I613" s="1">
        <v>160908.60999999999</v>
      </c>
      <c r="J613" s="3">
        <f>VLOOKUP(A613,'2016'!A:I,9,0)</f>
        <v>172000</v>
      </c>
      <c r="K613">
        <f>COUNTIF('2016'!A:A,גיליון2!A613)</f>
        <v>1</v>
      </c>
    </row>
    <row r="614" spans="1:11" x14ac:dyDescent="0.2">
      <c r="A614">
        <v>1829100521</v>
      </c>
      <c r="B614" t="str">
        <f t="shared" si="27"/>
        <v>521</v>
      </c>
      <c r="C614" t="str">
        <f t="shared" si="28"/>
        <v>829100</v>
      </c>
      <c r="D614" t="str">
        <f t="shared" si="29"/>
        <v>82</v>
      </c>
      <c r="E614" t="s">
        <v>654</v>
      </c>
      <c r="F614" s="2">
        <v>2000</v>
      </c>
      <c r="G614" s="1">
        <v>1590</v>
      </c>
      <c r="H614">
        <v>0</v>
      </c>
      <c r="I614" s="1">
        <v>1590</v>
      </c>
      <c r="J614" s="3">
        <f>VLOOKUP(A614,'2016'!A:I,9,0)</f>
        <v>2000</v>
      </c>
      <c r="K614">
        <f>COUNTIF('2016'!A:A,גיליון2!A614)</f>
        <v>1</v>
      </c>
    </row>
    <row r="615" spans="1:11" x14ac:dyDescent="0.2">
      <c r="A615">
        <v>1829200110</v>
      </c>
      <c r="B615" t="str">
        <f t="shared" si="27"/>
        <v>110</v>
      </c>
      <c r="C615" t="str">
        <f t="shared" si="28"/>
        <v>829200</v>
      </c>
      <c r="D615" t="str">
        <f t="shared" si="29"/>
        <v>82</v>
      </c>
      <c r="E615" t="s">
        <v>655</v>
      </c>
      <c r="F615" s="2">
        <v>101000</v>
      </c>
      <c r="G615" s="1">
        <v>96838.55</v>
      </c>
      <c r="H615">
        <v>0</v>
      </c>
      <c r="I615" s="1">
        <v>96838.55</v>
      </c>
      <c r="J615" s="3">
        <f>VLOOKUP(A615,'2016'!A:I,9,0)</f>
        <v>97000</v>
      </c>
      <c r="K615">
        <f>COUNTIF('2016'!A:A,גיליון2!A615)</f>
        <v>1</v>
      </c>
    </row>
    <row r="616" spans="1:11" x14ac:dyDescent="0.2">
      <c r="A616">
        <v>1829200432</v>
      </c>
      <c r="B616" t="str">
        <f t="shared" si="27"/>
        <v>432</v>
      </c>
      <c r="C616" t="str">
        <f t="shared" si="28"/>
        <v>829200</v>
      </c>
      <c r="D616" t="str">
        <f t="shared" si="29"/>
        <v>82</v>
      </c>
      <c r="E616" t="s">
        <v>656</v>
      </c>
      <c r="F616" s="2">
        <v>57000</v>
      </c>
      <c r="G616" s="1">
        <v>151905.85</v>
      </c>
      <c r="H616">
        <v>0</v>
      </c>
      <c r="I616" s="1">
        <v>151905.85</v>
      </c>
      <c r="J616" s="3">
        <f>VLOOKUP(A616,'2016'!A:I,9,0)</f>
        <v>57000</v>
      </c>
      <c r="K616">
        <f>COUNTIF('2016'!A:A,גיליון2!A616)</f>
        <v>1</v>
      </c>
    </row>
    <row r="617" spans="1:11" x14ac:dyDescent="0.2">
      <c r="A617">
        <v>1829200540</v>
      </c>
      <c r="B617" t="str">
        <f t="shared" si="27"/>
        <v>540</v>
      </c>
      <c r="C617" t="str">
        <f t="shared" si="28"/>
        <v>829200</v>
      </c>
      <c r="D617" t="str">
        <f t="shared" si="29"/>
        <v>82</v>
      </c>
      <c r="E617" t="s">
        <v>657</v>
      </c>
      <c r="F617" s="2">
        <v>2000</v>
      </c>
      <c r="G617" s="1">
        <v>2197.13</v>
      </c>
      <c r="H617">
        <v>0</v>
      </c>
      <c r="I617" s="1">
        <v>2197.13</v>
      </c>
      <c r="J617" s="3">
        <f>VLOOKUP(A617,'2016'!A:I,9,0)</f>
        <v>2000</v>
      </c>
      <c r="K617">
        <f>COUNTIF('2016'!A:A,גיליון2!A617)</f>
        <v>1</v>
      </c>
    </row>
    <row r="618" spans="1:11" x14ac:dyDescent="0.2">
      <c r="A618">
        <v>1829200720</v>
      </c>
      <c r="B618" t="str">
        <f t="shared" si="27"/>
        <v>720</v>
      </c>
      <c r="C618" t="str">
        <f t="shared" si="28"/>
        <v>829200</v>
      </c>
      <c r="D618" t="str">
        <f t="shared" si="29"/>
        <v>82</v>
      </c>
      <c r="E618" t="s">
        <v>658</v>
      </c>
      <c r="F618" s="2">
        <v>17000</v>
      </c>
      <c r="G618" s="1">
        <v>48724</v>
      </c>
      <c r="H618" s="1">
        <v>4889.28</v>
      </c>
      <c r="I618" s="1">
        <v>53613.279999999999</v>
      </c>
      <c r="J618" s="3">
        <f>VLOOKUP(A618,'2016'!A:I,9,0)</f>
        <v>17000</v>
      </c>
      <c r="K618">
        <f>COUNTIF('2016'!A:A,גיליון2!A618)</f>
        <v>1</v>
      </c>
    </row>
    <row r="619" spans="1:11" x14ac:dyDescent="0.2">
      <c r="A619">
        <v>1829200740</v>
      </c>
      <c r="B619" t="str">
        <f t="shared" si="27"/>
        <v>740</v>
      </c>
      <c r="C619" t="str">
        <f t="shared" si="28"/>
        <v>829200</v>
      </c>
      <c r="D619" t="str">
        <f t="shared" si="29"/>
        <v>82</v>
      </c>
      <c r="E619" t="s">
        <v>387</v>
      </c>
      <c r="F619" s="2">
        <v>9000</v>
      </c>
      <c r="G619" s="1">
        <v>6018</v>
      </c>
      <c r="H619">
        <v>0</v>
      </c>
      <c r="I619" s="1">
        <v>6018</v>
      </c>
      <c r="J619" s="3">
        <f>VLOOKUP(A619,'2016'!A:I,9,0)</f>
        <v>9000</v>
      </c>
      <c r="K619">
        <f>COUNTIF('2016'!A:A,גיליון2!A619)</f>
        <v>1</v>
      </c>
    </row>
    <row r="620" spans="1:11" x14ac:dyDescent="0.2">
      <c r="A620">
        <v>1829200750</v>
      </c>
      <c r="B620" t="str">
        <f t="shared" si="27"/>
        <v>750</v>
      </c>
      <c r="C620" t="str">
        <f t="shared" si="28"/>
        <v>829200</v>
      </c>
      <c r="D620" t="str">
        <f t="shared" si="29"/>
        <v>82</v>
      </c>
      <c r="E620" t="s">
        <v>659</v>
      </c>
      <c r="F620" s="2">
        <v>85000</v>
      </c>
      <c r="G620" s="1">
        <v>58179.98</v>
      </c>
      <c r="H620" s="1">
        <v>2702</v>
      </c>
      <c r="I620" s="1">
        <v>60881.98</v>
      </c>
      <c r="J620" s="3">
        <f>VLOOKUP(A620,'2016'!A:I,9,0)</f>
        <v>85000</v>
      </c>
      <c r="K620">
        <f>COUNTIF('2016'!A:A,גיליון2!A620)</f>
        <v>1</v>
      </c>
    </row>
    <row r="621" spans="1:11" x14ac:dyDescent="0.2">
      <c r="A621">
        <v>1829200780</v>
      </c>
      <c r="B621" t="str">
        <f t="shared" si="27"/>
        <v>780</v>
      </c>
      <c r="C621" t="str">
        <f t="shared" si="28"/>
        <v>829200</v>
      </c>
      <c r="D621" t="str">
        <f t="shared" si="29"/>
        <v>82</v>
      </c>
      <c r="E621" t="s">
        <v>305</v>
      </c>
      <c r="F621" s="2">
        <v>85000</v>
      </c>
      <c r="G621" s="1">
        <v>165180.1</v>
      </c>
      <c r="H621">
        <v>0</v>
      </c>
      <c r="I621" s="1">
        <v>165180.1</v>
      </c>
      <c r="J621" s="3">
        <f>VLOOKUP(A621,'2016'!A:I,9,0)</f>
        <v>85000</v>
      </c>
      <c r="K621">
        <f>COUNTIF('2016'!A:A,גיליון2!A621)</f>
        <v>1</v>
      </c>
    </row>
    <row r="622" spans="1:11" x14ac:dyDescent="0.2">
      <c r="A622">
        <v>1829300780</v>
      </c>
      <c r="B622" t="str">
        <f t="shared" si="27"/>
        <v>780</v>
      </c>
      <c r="C622" t="str">
        <f t="shared" si="28"/>
        <v>829300</v>
      </c>
      <c r="D622" t="str">
        <f t="shared" si="29"/>
        <v>82</v>
      </c>
      <c r="E622" t="s">
        <v>660</v>
      </c>
      <c r="F622" s="2">
        <v>330000</v>
      </c>
      <c r="G622" s="1">
        <v>390817.03</v>
      </c>
      <c r="H622" s="1">
        <v>1499</v>
      </c>
      <c r="I622" s="1">
        <v>392316.03</v>
      </c>
      <c r="J622" s="3">
        <f>VLOOKUP(A622,'2016'!A:I,9,0)</f>
        <v>330000</v>
      </c>
      <c r="K622">
        <f>COUNTIF('2016'!A:A,גיליון2!A622)</f>
        <v>1</v>
      </c>
    </row>
    <row r="623" spans="1:11" x14ac:dyDescent="0.2">
      <c r="A623">
        <v>1829500820</v>
      </c>
      <c r="B623" t="str">
        <f t="shared" si="27"/>
        <v>820</v>
      </c>
      <c r="C623" t="str">
        <f t="shared" si="28"/>
        <v>829500</v>
      </c>
      <c r="D623" t="str">
        <f t="shared" si="29"/>
        <v>82</v>
      </c>
      <c r="E623" t="s">
        <v>661</v>
      </c>
      <c r="F623" s="2">
        <v>50000</v>
      </c>
      <c r="G623" s="1">
        <v>74000</v>
      </c>
      <c r="H623">
        <v>0</v>
      </c>
      <c r="I623" s="1">
        <v>74000</v>
      </c>
      <c r="J623" s="3">
        <f>VLOOKUP(A623,'2016'!A:I,9,0)</f>
        <v>50000</v>
      </c>
      <c r="K623">
        <f>COUNTIF('2016'!A:A,גיליון2!A623)</f>
        <v>1</v>
      </c>
    </row>
    <row r="624" spans="1:11" x14ac:dyDescent="0.2">
      <c r="A624">
        <v>1829900820</v>
      </c>
      <c r="B624" t="str">
        <f t="shared" si="27"/>
        <v>820</v>
      </c>
      <c r="C624" t="str">
        <f t="shared" si="28"/>
        <v>829900</v>
      </c>
      <c r="D624" t="str">
        <f t="shared" si="29"/>
        <v>82</v>
      </c>
      <c r="E624" t="s">
        <v>662</v>
      </c>
      <c r="F624" s="2">
        <v>23000</v>
      </c>
      <c r="G624" s="1">
        <v>17116.55</v>
      </c>
      <c r="H624">
        <v>0</v>
      </c>
      <c r="I624" s="1">
        <v>17116.55</v>
      </c>
      <c r="J624" s="3">
        <f>VLOOKUP(A624,'2016'!A:I,9,0)</f>
        <v>100000</v>
      </c>
      <c r="K624">
        <f>COUNTIF('2016'!A:A,גיליון2!A624)</f>
        <v>1</v>
      </c>
    </row>
    <row r="625" spans="1:11" x14ac:dyDescent="0.2">
      <c r="A625">
        <v>1829990820</v>
      </c>
      <c r="B625" t="str">
        <f t="shared" si="27"/>
        <v>820</v>
      </c>
      <c r="C625" t="str">
        <f t="shared" si="28"/>
        <v>829990</v>
      </c>
      <c r="D625" t="str">
        <f t="shared" si="29"/>
        <v>82</v>
      </c>
      <c r="E625" t="s">
        <v>663</v>
      </c>
      <c r="F625" s="2">
        <v>100000</v>
      </c>
      <c r="G625" s="1">
        <v>106101</v>
      </c>
      <c r="H625">
        <v>0</v>
      </c>
      <c r="I625" s="1">
        <v>106101</v>
      </c>
      <c r="J625" s="3">
        <f>VLOOKUP(A625,'2016'!A:I,9,0)</f>
        <v>100000</v>
      </c>
      <c r="K625">
        <f>COUNTIF('2016'!A:A,גיליון2!A625)</f>
        <v>1</v>
      </c>
    </row>
    <row r="626" spans="1:11" x14ac:dyDescent="0.2">
      <c r="A626">
        <v>1832300110</v>
      </c>
      <c r="B626" t="str">
        <f t="shared" si="27"/>
        <v>110</v>
      </c>
      <c r="C626" t="str">
        <f t="shared" si="28"/>
        <v>832300</v>
      </c>
      <c r="D626" t="str">
        <f t="shared" si="29"/>
        <v>83</v>
      </c>
      <c r="E626" t="s">
        <v>664</v>
      </c>
      <c r="F626" s="2">
        <v>220000</v>
      </c>
      <c r="G626" s="1">
        <v>221411.51</v>
      </c>
      <c r="H626">
        <v>0</v>
      </c>
      <c r="I626" s="1">
        <v>221411.51</v>
      </c>
      <c r="J626" s="3">
        <f>VLOOKUP(A626,'2016'!A:I,9,0)</f>
        <v>216000</v>
      </c>
      <c r="K626">
        <f>COUNTIF('2016'!A:A,גיליון2!A626)</f>
        <v>1</v>
      </c>
    </row>
    <row r="627" spans="1:11" x14ac:dyDescent="0.2">
      <c r="A627">
        <v>1832300540</v>
      </c>
      <c r="B627" t="str">
        <f t="shared" si="27"/>
        <v>540</v>
      </c>
      <c r="C627" t="str">
        <f t="shared" si="28"/>
        <v>832300</v>
      </c>
      <c r="D627" t="str">
        <f t="shared" si="29"/>
        <v>83</v>
      </c>
      <c r="E627" t="s">
        <v>666</v>
      </c>
      <c r="F627">
        <v>0</v>
      </c>
      <c r="G627">
        <v>0</v>
      </c>
      <c r="H627">
        <v>0</v>
      </c>
      <c r="I627">
        <v>0</v>
      </c>
      <c r="J627" s="3">
        <f>VLOOKUP(A627,'2016'!A:I,9,0)</f>
        <v>0</v>
      </c>
      <c r="K627">
        <f>COUNTIF('2016'!A:A,גיליון2!A627)</f>
        <v>1</v>
      </c>
    </row>
    <row r="628" spans="1:11" x14ac:dyDescent="0.2">
      <c r="A628">
        <v>1832300720</v>
      </c>
      <c r="B628" t="str">
        <f t="shared" si="27"/>
        <v>720</v>
      </c>
      <c r="C628" t="str">
        <f t="shared" si="28"/>
        <v>832300</v>
      </c>
      <c r="D628" t="str">
        <f t="shared" si="29"/>
        <v>83</v>
      </c>
      <c r="E628" t="s">
        <v>423</v>
      </c>
      <c r="F628">
        <v>0</v>
      </c>
      <c r="G628">
        <v>0</v>
      </c>
      <c r="H628">
        <v>0</v>
      </c>
      <c r="I628">
        <v>0</v>
      </c>
      <c r="J628" s="3">
        <f>VLOOKUP(A628,'2016'!A:I,9,0)</f>
        <v>0</v>
      </c>
      <c r="K628">
        <f>COUNTIF('2016'!A:A,גיליון2!A628)</f>
        <v>1</v>
      </c>
    </row>
    <row r="629" spans="1:11" x14ac:dyDescent="0.2">
      <c r="A629">
        <v>1832300750</v>
      </c>
      <c r="B629" t="str">
        <f t="shared" si="27"/>
        <v>750</v>
      </c>
      <c r="C629" t="str">
        <f t="shared" si="28"/>
        <v>832300</v>
      </c>
      <c r="D629" t="str">
        <f t="shared" si="29"/>
        <v>83</v>
      </c>
      <c r="E629" t="s">
        <v>667</v>
      </c>
      <c r="F629">
        <v>0</v>
      </c>
      <c r="G629">
        <v>0</v>
      </c>
      <c r="H629">
        <v>0</v>
      </c>
      <c r="I629">
        <v>0</v>
      </c>
      <c r="J629" s="3">
        <f>VLOOKUP(A629,'2016'!A:I,9,0)</f>
        <v>0</v>
      </c>
      <c r="K629">
        <f>COUNTIF('2016'!A:A,גיליון2!A629)</f>
        <v>1</v>
      </c>
    </row>
    <row r="630" spans="1:11" x14ac:dyDescent="0.2">
      <c r="A630">
        <v>1832300780</v>
      </c>
      <c r="B630" t="str">
        <f t="shared" si="27"/>
        <v>780</v>
      </c>
      <c r="C630" t="str">
        <f t="shared" si="28"/>
        <v>832300</v>
      </c>
      <c r="D630" t="str">
        <f t="shared" si="29"/>
        <v>83</v>
      </c>
      <c r="E630" t="s">
        <v>305</v>
      </c>
      <c r="F630">
        <v>0</v>
      </c>
      <c r="G630">
        <v>0</v>
      </c>
      <c r="H630">
        <v>0</v>
      </c>
      <c r="I630">
        <v>0</v>
      </c>
      <c r="J630" s="3">
        <f>VLOOKUP(A630,'2016'!A:I,9,0)</f>
        <v>0</v>
      </c>
      <c r="K630">
        <f>COUNTIF('2016'!A:A,גיליון2!A630)</f>
        <v>1</v>
      </c>
    </row>
    <row r="631" spans="1:11" x14ac:dyDescent="0.2">
      <c r="A631">
        <v>1832400110</v>
      </c>
      <c r="B631" t="str">
        <f t="shared" si="27"/>
        <v>110</v>
      </c>
      <c r="C631" t="str">
        <f t="shared" si="28"/>
        <v>832400</v>
      </c>
      <c r="D631" t="str">
        <f t="shared" si="29"/>
        <v>83</v>
      </c>
      <c r="E631" t="s">
        <v>668</v>
      </c>
      <c r="F631" s="2">
        <v>301000</v>
      </c>
      <c r="G631" s="1">
        <v>284155.07</v>
      </c>
      <c r="H631">
        <v>0</v>
      </c>
      <c r="I631" s="1">
        <v>284155.07</v>
      </c>
      <c r="J631" s="3">
        <f>VLOOKUP(A631,'2016'!A:I,9,0)</f>
        <v>263000</v>
      </c>
      <c r="K631">
        <f>COUNTIF('2016'!A:A,גיליון2!A631)</f>
        <v>1</v>
      </c>
    </row>
    <row r="632" spans="1:11" x14ac:dyDescent="0.2">
      <c r="A632">
        <v>1832400410</v>
      </c>
      <c r="B632" t="str">
        <f t="shared" si="27"/>
        <v>410</v>
      </c>
      <c r="C632" t="str">
        <f t="shared" si="28"/>
        <v>832400</v>
      </c>
      <c r="D632" t="str">
        <f t="shared" si="29"/>
        <v>83</v>
      </c>
      <c r="E632" t="s">
        <v>669</v>
      </c>
      <c r="F632" s="2">
        <v>16000</v>
      </c>
      <c r="G632" s="1">
        <v>21068</v>
      </c>
      <c r="H632">
        <v>0</v>
      </c>
      <c r="I632" s="1">
        <v>21068</v>
      </c>
      <c r="J632" s="3">
        <f>VLOOKUP(A632,'2016'!A:I,9,0)</f>
        <v>16000</v>
      </c>
      <c r="K632">
        <f>COUNTIF('2016'!A:A,גיליון2!A632)</f>
        <v>1</v>
      </c>
    </row>
    <row r="633" spans="1:11" x14ac:dyDescent="0.2">
      <c r="A633">
        <v>1832400431</v>
      </c>
      <c r="B633" t="str">
        <f t="shared" si="27"/>
        <v>431</v>
      </c>
      <c r="C633" t="str">
        <f t="shared" si="28"/>
        <v>832400</v>
      </c>
      <c r="D633" t="str">
        <f t="shared" si="29"/>
        <v>83</v>
      </c>
      <c r="E633" t="s">
        <v>670</v>
      </c>
      <c r="F633" s="2">
        <v>76000</v>
      </c>
      <c r="G633" s="1">
        <v>96189.96</v>
      </c>
      <c r="H633">
        <v>0</v>
      </c>
      <c r="I633" s="1">
        <v>96189.96</v>
      </c>
      <c r="J633" s="3">
        <f>VLOOKUP(A633,'2016'!A:I,9,0)</f>
        <v>76000</v>
      </c>
      <c r="K633">
        <f>COUNTIF('2016'!A:A,גיליון2!A633)</f>
        <v>1</v>
      </c>
    </row>
    <row r="634" spans="1:11" x14ac:dyDescent="0.2">
      <c r="A634">
        <v>1832400432</v>
      </c>
      <c r="B634" t="str">
        <f t="shared" si="27"/>
        <v>432</v>
      </c>
      <c r="C634" t="str">
        <f t="shared" si="28"/>
        <v>832400</v>
      </c>
      <c r="D634" t="str">
        <f t="shared" si="29"/>
        <v>83</v>
      </c>
      <c r="E634" t="s">
        <v>556</v>
      </c>
      <c r="F634" s="2">
        <v>11000</v>
      </c>
      <c r="G634" s="1">
        <v>23968.58</v>
      </c>
      <c r="H634">
        <v>0</v>
      </c>
      <c r="I634" s="1">
        <v>23968.58</v>
      </c>
      <c r="J634" s="3">
        <f>VLOOKUP(A634,'2016'!A:I,9,0)</f>
        <v>11000</v>
      </c>
      <c r="K634">
        <f>COUNTIF('2016'!A:A,גיליון2!A634)</f>
        <v>1</v>
      </c>
    </row>
    <row r="635" spans="1:11" x14ac:dyDescent="0.2">
      <c r="A635">
        <v>1832400540</v>
      </c>
      <c r="B635" t="str">
        <f t="shared" si="27"/>
        <v>540</v>
      </c>
      <c r="C635" t="str">
        <f t="shared" si="28"/>
        <v>832400</v>
      </c>
      <c r="D635" t="str">
        <f t="shared" si="29"/>
        <v>83</v>
      </c>
      <c r="E635" t="s">
        <v>671</v>
      </c>
      <c r="F635" s="2">
        <v>3000</v>
      </c>
      <c r="G635" s="1">
        <v>5484.35</v>
      </c>
      <c r="H635">
        <v>0</v>
      </c>
      <c r="I635" s="1">
        <v>5484.35</v>
      </c>
      <c r="J635" s="3">
        <f>VLOOKUP(A635,'2016'!A:I,9,0)</f>
        <v>3000</v>
      </c>
      <c r="K635">
        <f>COUNTIF('2016'!A:A,גיליון2!A635)</f>
        <v>1</v>
      </c>
    </row>
    <row r="636" spans="1:11" x14ac:dyDescent="0.2">
      <c r="A636">
        <v>1832400750</v>
      </c>
      <c r="B636" t="str">
        <f t="shared" si="27"/>
        <v>750</v>
      </c>
      <c r="C636" t="str">
        <f t="shared" si="28"/>
        <v>832400</v>
      </c>
      <c r="D636" t="str">
        <f t="shared" si="29"/>
        <v>83</v>
      </c>
      <c r="E636" t="s">
        <v>672</v>
      </c>
      <c r="F636">
        <v>0</v>
      </c>
      <c r="G636">
        <v>0</v>
      </c>
      <c r="H636">
        <v>0</v>
      </c>
      <c r="I636">
        <v>0</v>
      </c>
      <c r="J636" s="3">
        <f>VLOOKUP(A636,'2016'!A:I,9,0)</f>
        <v>0</v>
      </c>
      <c r="K636">
        <f>COUNTIF('2016'!A:A,גיליון2!A636)</f>
        <v>1</v>
      </c>
    </row>
    <row r="637" spans="1:11" x14ac:dyDescent="0.2">
      <c r="A637">
        <v>1832400780</v>
      </c>
      <c r="B637" t="str">
        <f t="shared" si="27"/>
        <v>780</v>
      </c>
      <c r="C637" t="str">
        <f t="shared" si="28"/>
        <v>832400</v>
      </c>
      <c r="D637" t="str">
        <f t="shared" si="29"/>
        <v>83</v>
      </c>
      <c r="E637" t="s">
        <v>425</v>
      </c>
      <c r="F637" s="2">
        <v>7000</v>
      </c>
      <c r="G637" s="1">
        <v>15426</v>
      </c>
      <c r="H637">
        <v>200</v>
      </c>
      <c r="I637" s="1">
        <v>15626</v>
      </c>
      <c r="J637" s="3">
        <f>VLOOKUP(A637,'2016'!A:I,9,0)</f>
        <v>7000</v>
      </c>
      <c r="K637">
        <f>COUNTIF('2016'!A:A,גיליון2!A637)</f>
        <v>1</v>
      </c>
    </row>
    <row r="638" spans="1:11" x14ac:dyDescent="0.2">
      <c r="A638">
        <v>1833400110</v>
      </c>
      <c r="B638" t="str">
        <f t="shared" si="27"/>
        <v>110</v>
      </c>
      <c r="C638" t="str">
        <f t="shared" si="28"/>
        <v>833400</v>
      </c>
      <c r="D638" t="str">
        <f t="shared" si="29"/>
        <v>83</v>
      </c>
      <c r="E638" t="s">
        <v>673</v>
      </c>
      <c r="F638">
        <v>0</v>
      </c>
      <c r="G638">
        <v>0</v>
      </c>
      <c r="H638">
        <v>0</v>
      </c>
      <c r="I638">
        <v>0</v>
      </c>
      <c r="J638" s="3">
        <f>VLOOKUP(A638,'2016'!A:I,9,0)</f>
        <v>0</v>
      </c>
      <c r="K638">
        <f>COUNTIF('2016'!A:A,גיליון2!A638)</f>
        <v>1</v>
      </c>
    </row>
    <row r="639" spans="1:11" x14ac:dyDescent="0.2">
      <c r="A639">
        <v>1833400780</v>
      </c>
      <c r="B639" t="str">
        <f t="shared" si="27"/>
        <v>780</v>
      </c>
      <c r="C639" t="str">
        <f t="shared" si="28"/>
        <v>833400</v>
      </c>
      <c r="D639" t="str">
        <f t="shared" si="29"/>
        <v>83</v>
      </c>
      <c r="E639" t="s">
        <v>673</v>
      </c>
      <c r="F639">
        <v>0</v>
      </c>
      <c r="G639">
        <v>0</v>
      </c>
      <c r="H639">
        <v>0</v>
      </c>
      <c r="I639">
        <v>0</v>
      </c>
      <c r="J639" s="3">
        <f>VLOOKUP(A639,'2016'!A:I,9,0)</f>
        <v>0</v>
      </c>
      <c r="K639">
        <f>COUNTIF('2016'!A:A,גיליון2!A639)</f>
        <v>1</v>
      </c>
    </row>
    <row r="640" spans="1:11" x14ac:dyDescent="0.2">
      <c r="A640">
        <v>1833400820</v>
      </c>
      <c r="B640" t="str">
        <f t="shared" si="27"/>
        <v>820</v>
      </c>
      <c r="C640" t="str">
        <f t="shared" si="28"/>
        <v>833400</v>
      </c>
      <c r="D640" t="str">
        <f t="shared" si="29"/>
        <v>83</v>
      </c>
      <c r="E640" t="s">
        <v>674</v>
      </c>
      <c r="F640">
        <v>0</v>
      </c>
      <c r="G640">
        <v>0</v>
      </c>
      <c r="H640">
        <v>0</v>
      </c>
      <c r="I640">
        <v>0</v>
      </c>
      <c r="J640" s="3">
        <f>VLOOKUP(A640,'2016'!A:I,9,0)</f>
        <v>0</v>
      </c>
      <c r="K640">
        <f>COUNTIF('2016'!A:A,גיליון2!A640)</f>
        <v>1</v>
      </c>
    </row>
    <row r="641" spans="1:11" x14ac:dyDescent="0.2">
      <c r="A641">
        <v>1841000110</v>
      </c>
      <c r="B641" t="str">
        <f t="shared" si="27"/>
        <v>110</v>
      </c>
      <c r="C641" t="str">
        <f t="shared" si="28"/>
        <v>841000</v>
      </c>
      <c r="D641" t="str">
        <f t="shared" si="29"/>
        <v>84</v>
      </c>
      <c r="E641" t="s">
        <v>675</v>
      </c>
      <c r="F641" s="2">
        <v>3705000</v>
      </c>
      <c r="G641" s="1">
        <v>3665291.61</v>
      </c>
      <c r="H641">
        <v>0</v>
      </c>
      <c r="I641" s="1">
        <v>3665291.61</v>
      </c>
      <c r="J641" s="3">
        <f>VLOOKUP(A641,'2016'!A:I,9,0)</f>
        <v>3723000</v>
      </c>
      <c r="K641">
        <f>COUNTIF('2016'!A:A,גיליון2!A641)</f>
        <v>1</v>
      </c>
    </row>
    <row r="642" spans="1:11" x14ac:dyDescent="0.2">
      <c r="A642">
        <v>1841000410</v>
      </c>
      <c r="B642" t="str">
        <f t="shared" si="27"/>
        <v>410</v>
      </c>
      <c r="C642" t="str">
        <f t="shared" si="28"/>
        <v>841000</v>
      </c>
      <c r="D642" t="str">
        <f t="shared" si="29"/>
        <v>84</v>
      </c>
      <c r="E642" t="s">
        <v>676</v>
      </c>
      <c r="F642" s="2">
        <v>47000</v>
      </c>
      <c r="G642" s="1">
        <v>50844</v>
      </c>
      <c r="H642">
        <v>0</v>
      </c>
      <c r="I642" s="1">
        <v>50844</v>
      </c>
      <c r="J642" s="3">
        <f>VLOOKUP(A642,'2016'!A:I,9,0)</f>
        <v>47000</v>
      </c>
      <c r="K642">
        <f>COUNTIF('2016'!A:A,גיליון2!A642)</f>
        <v>1</v>
      </c>
    </row>
    <row r="643" spans="1:11" x14ac:dyDescent="0.2">
      <c r="A643">
        <v>1841000431</v>
      </c>
      <c r="B643" t="str">
        <f t="shared" ref="B643:B706" si="30">RIGHT(A643,3)</f>
        <v>431</v>
      </c>
      <c r="C643" t="str">
        <f t="shared" ref="C643:C706" si="31">MID(A643,2,6)</f>
        <v>841000</v>
      </c>
      <c r="D643" t="str">
        <f t="shared" ref="D643:D706" si="32">LEFT(C643,2)</f>
        <v>84</v>
      </c>
      <c r="E643" t="s">
        <v>677</v>
      </c>
      <c r="F643" s="2">
        <v>24000</v>
      </c>
      <c r="G643" s="1">
        <v>24708.68</v>
      </c>
      <c r="H643">
        <v>0</v>
      </c>
      <c r="I643" s="1">
        <v>24708.68</v>
      </c>
      <c r="J643" s="3">
        <f>VLOOKUP(A643,'2016'!A:I,9,0)</f>
        <v>24000</v>
      </c>
      <c r="K643">
        <f>COUNTIF('2016'!A:A,גיליון2!A643)</f>
        <v>1</v>
      </c>
    </row>
    <row r="644" spans="1:11" x14ac:dyDescent="0.2">
      <c r="A644">
        <v>1841000432</v>
      </c>
      <c r="B644" t="str">
        <f t="shared" si="30"/>
        <v>432</v>
      </c>
      <c r="C644" t="str">
        <f t="shared" si="31"/>
        <v>841000</v>
      </c>
      <c r="D644" t="str">
        <f t="shared" si="32"/>
        <v>84</v>
      </c>
      <c r="E644" t="s">
        <v>678</v>
      </c>
      <c r="F644" s="2">
        <v>2000</v>
      </c>
      <c r="G644" s="1">
        <v>1689.8</v>
      </c>
      <c r="H644">
        <v>0</v>
      </c>
      <c r="I644" s="1">
        <v>1689.8</v>
      </c>
      <c r="J644" s="3">
        <f>VLOOKUP(A644,'2016'!A:I,9,0)</f>
        <v>2000</v>
      </c>
      <c r="K644">
        <f>COUNTIF('2016'!A:A,גיליון2!A644)</f>
        <v>1</v>
      </c>
    </row>
    <row r="645" spans="1:11" x14ac:dyDescent="0.2">
      <c r="A645">
        <v>1841000521</v>
      </c>
      <c r="B645" t="str">
        <f t="shared" si="30"/>
        <v>521</v>
      </c>
      <c r="C645" t="str">
        <f t="shared" si="31"/>
        <v>841000</v>
      </c>
      <c r="D645" t="str">
        <f t="shared" si="32"/>
        <v>84</v>
      </c>
      <c r="E645" t="s">
        <v>633</v>
      </c>
      <c r="F645" s="2">
        <v>6000</v>
      </c>
      <c r="G645" s="1">
        <v>4650</v>
      </c>
      <c r="H645">
        <v>0</v>
      </c>
      <c r="I645" s="1">
        <v>4650</v>
      </c>
      <c r="J645" s="3">
        <f>VLOOKUP(A645,'2016'!A:I,9,0)</f>
        <v>6000</v>
      </c>
      <c r="K645">
        <f>COUNTIF('2016'!A:A,גיליון2!A645)</f>
        <v>1</v>
      </c>
    </row>
    <row r="646" spans="1:11" x14ac:dyDescent="0.2">
      <c r="A646">
        <v>1841000540</v>
      </c>
      <c r="B646" t="str">
        <f t="shared" si="30"/>
        <v>540</v>
      </c>
      <c r="C646" t="str">
        <f t="shared" si="31"/>
        <v>841000</v>
      </c>
      <c r="D646" t="str">
        <f t="shared" si="32"/>
        <v>84</v>
      </c>
      <c r="E646" t="s">
        <v>679</v>
      </c>
      <c r="F646" s="2">
        <v>8000</v>
      </c>
      <c r="G646" s="1">
        <v>10962.14</v>
      </c>
      <c r="H646">
        <v>0</v>
      </c>
      <c r="I646" s="1">
        <v>10962.14</v>
      </c>
      <c r="J646" s="3">
        <f>VLOOKUP(A646,'2016'!A:I,9,0)</f>
        <v>8000</v>
      </c>
      <c r="K646">
        <f>COUNTIF('2016'!A:A,גיליון2!A646)</f>
        <v>1</v>
      </c>
    </row>
    <row r="647" spans="1:11" x14ac:dyDescent="0.2">
      <c r="A647">
        <v>1841000560</v>
      </c>
      <c r="B647" t="str">
        <f t="shared" si="30"/>
        <v>560</v>
      </c>
      <c r="C647" t="str">
        <f t="shared" si="31"/>
        <v>841000</v>
      </c>
      <c r="D647" t="str">
        <f t="shared" si="32"/>
        <v>84</v>
      </c>
      <c r="E647" t="s">
        <v>370</v>
      </c>
      <c r="F647" s="2">
        <v>3000</v>
      </c>
      <c r="G647" s="1">
        <v>4979.6000000000004</v>
      </c>
      <c r="H647" s="1">
        <v>2300</v>
      </c>
      <c r="I647" s="1">
        <v>7279.6</v>
      </c>
      <c r="J647" s="3">
        <f>VLOOKUP(A647,'2016'!A:I,9,0)</f>
        <v>3000</v>
      </c>
      <c r="K647">
        <f>COUNTIF('2016'!A:A,גיליון2!A647)</f>
        <v>1</v>
      </c>
    </row>
    <row r="648" spans="1:11" x14ac:dyDescent="0.2">
      <c r="A648">
        <v>1841000780</v>
      </c>
      <c r="B648" t="str">
        <f t="shared" si="30"/>
        <v>780</v>
      </c>
      <c r="C648" t="str">
        <f t="shared" si="31"/>
        <v>841000</v>
      </c>
      <c r="D648" t="str">
        <f t="shared" si="32"/>
        <v>84</v>
      </c>
      <c r="E648" t="s">
        <v>680</v>
      </c>
      <c r="F648" s="2">
        <v>30000</v>
      </c>
      <c r="G648" s="1">
        <v>86684.08</v>
      </c>
      <c r="H648" s="1">
        <v>2657.2</v>
      </c>
      <c r="I648" s="1">
        <v>89341.28</v>
      </c>
      <c r="J648" s="3">
        <f>VLOOKUP(A648,'2016'!A:I,9,0)</f>
        <v>10000</v>
      </c>
      <c r="K648">
        <f>COUNTIF('2016'!A:A,גיליון2!A648)</f>
        <v>1</v>
      </c>
    </row>
    <row r="649" spans="1:11" x14ac:dyDescent="0.2">
      <c r="A649">
        <v>1841001720</v>
      </c>
      <c r="B649" t="str">
        <f t="shared" si="30"/>
        <v>720</v>
      </c>
      <c r="C649" t="str">
        <f t="shared" si="31"/>
        <v>841001</v>
      </c>
      <c r="D649" t="str">
        <f t="shared" si="32"/>
        <v>84</v>
      </c>
      <c r="E649" t="s">
        <v>216</v>
      </c>
      <c r="F649">
        <v>0</v>
      </c>
      <c r="G649" s="1">
        <v>80613</v>
      </c>
      <c r="H649">
        <v>0</v>
      </c>
      <c r="I649" s="1">
        <v>80613</v>
      </c>
      <c r="J649" s="3">
        <f>VLOOKUP(A649,'2016'!A:I,9,0)</f>
        <v>0</v>
      </c>
      <c r="K649">
        <f>COUNTIF('2016'!A:A,גיליון2!A649)</f>
        <v>1</v>
      </c>
    </row>
    <row r="650" spans="1:11" x14ac:dyDescent="0.2">
      <c r="A650">
        <v>1842200840</v>
      </c>
      <c r="B650" t="str">
        <f t="shared" si="30"/>
        <v>840</v>
      </c>
      <c r="C650" t="str">
        <f t="shared" si="31"/>
        <v>842200</v>
      </c>
      <c r="D650" t="str">
        <f t="shared" si="32"/>
        <v>84</v>
      </c>
      <c r="E650" t="s">
        <v>681</v>
      </c>
      <c r="F650" s="2">
        <v>609000</v>
      </c>
      <c r="G650" s="1">
        <v>646017</v>
      </c>
      <c r="H650">
        <v>0</v>
      </c>
      <c r="I650" s="1">
        <v>646017</v>
      </c>
      <c r="J650" s="3">
        <f>VLOOKUP(A650,'2016'!A:I,9,0)</f>
        <v>609000</v>
      </c>
      <c r="K650">
        <f>COUNTIF('2016'!A:A,גיליון2!A650)</f>
        <v>1</v>
      </c>
    </row>
    <row r="651" spans="1:11" x14ac:dyDescent="0.2">
      <c r="A651">
        <v>1842300780</v>
      </c>
      <c r="B651" t="str">
        <f t="shared" si="30"/>
        <v>780</v>
      </c>
      <c r="C651" t="str">
        <f t="shared" si="31"/>
        <v>842300</v>
      </c>
      <c r="D651" t="str">
        <f t="shared" si="32"/>
        <v>84</v>
      </c>
      <c r="E651" t="s">
        <v>682</v>
      </c>
      <c r="F651" s="2">
        <v>112000</v>
      </c>
      <c r="G651" s="1">
        <v>135538.88</v>
      </c>
      <c r="H651">
        <v>0</v>
      </c>
      <c r="I651" s="1">
        <v>135538.88</v>
      </c>
      <c r="J651" s="3">
        <f>VLOOKUP(A651,'2016'!A:I,9,0)</f>
        <v>112000</v>
      </c>
      <c r="K651">
        <f>COUNTIF('2016'!A:A,גיליון2!A651)</f>
        <v>1</v>
      </c>
    </row>
    <row r="652" spans="1:11" x14ac:dyDescent="0.2">
      <c r="A652">
        <v>1842400110</v>
      </c>
      <c r="B652" t="str">
        <f t="shared" si="30"/>
        <v>110</v>
      </c>
      <c r="C652" t="str">
        <f t="shared" si="31"/>
        <v>842400</v>
      </c>
      <c r="D652" t="str">
        <f t="shared" si="32"/>
        <v>84</v>
      </c>
      <c r="E652" t="s">
        <v>683</v>
      </c>
      <c r="F652" s="2">
        <v>1552000</v>
      </c>
      <c r="G652" s="1">
        <v>1538818.69</v>
      </c>
      <c r="H652">
        <v>0</v>
      </c>
      <c r="I652" s="1">
        <v>1538818.69</v>
      </c>
      <c r="J652" s="3">
        <f>VLOOKUP(A652,'2016'!A:I,9,0)</f>
        <v>1610000</v>
      </c>
      <c r="K652">
        <f>COUNTIF('2016'!A:A,גיליון2!A652)</f>
        <v>1</v>
      </c>
    </row>
    <row r="653" spans="1:11" x14ac:dyDescent="0.2">
      <c r="A653">
        <v>1842400750</v>
      </c>
      <c r="B653" t="str">
        <f t="shared" si="30"/>
        <v>750</v>
      </c>
      <c r="C653" t="str">
        <f t="shared" si="31"/>
        <v>842400</v>
      </c>
      <c r="D653" t="str">
        <f t="shared" si="32"/>
        <v>84</v>
      </c>
      <c r="E653" t="s">
        <v>684</v>
      </c>
      <c r="F653">
        <v>0</v>
      </c>
      <c r="G653">
        <v>0</v>
      </c>
      <c r="H653">
        <v>0</v>
      </c>
      <c r="I653">
        <v>0</v>
      </c>
      <c r="J653" s="3">
        <f>VLOOKUP(A653,'2016'!A:I,9,0)</f>
        <v>0</v>
      </c>
      <c r="K653">
        <f>COUNTIF('2016'!A:A,גיליון2!A653)</f>
        <v>1</v>
      </c>
    </row>
    <row r="654" spans="1:11" x14ac:dyDescent="0.2">
      <c r="A654">
        <v>1843500110</v>
      </c>
      <c r="B654" t="str">
        <f t="shared" si="30"/>
        <v>110</v>
      </c>
      <c r="C654" t="str">
        <f t="shared" si="31"/>
        <v>843500</v>
      </c>
      <c r="D654" t="str">
        <f t="shared" si="32"/>
        <v>84</v>
      </c>
      <c r="E654" t="s">
        <v>685</v>
      </c>
      <c r="F654" s="2">
        <v>98000</v>
      </c>
      <c r="G654" s="1">
        <v>97678.399999999994</v>
      </c>
      <c r="H654">
        <v>0</v>
      </c>
      <c r="I654" s="1">
        <v>97678.399999999994</v>
      </c>
      <c r="J654" s="3">
        <f>VLOOKUP(A654,'2016'!A:I,9,0)</f>
        <v>98000</v>
      </c>
      <c r="K654">
        <f>COUNTIF('2016'!A:A,גיליון2!A654)</f>
        <v>1</v>
      </c>
    </row>
    <row r="655" spans="1:11" x14ac:dyDescent="0.2">
      <c r="A655">
        <v>1843500750</v>
      </c>
      <c r="B655" t="str">
        <f t="shared" si="30"/>
        <v>750</v>
      </c>
      <c r="C655" t="str">
        <f t="shared" si="31"/>
        <v>843500</v>
      </c>
      <c r="D655" t="str">
        <f t="shared" si="32"/>
        <v>84</v>
      </c>
      <c r="E655" t="s">
        <v>686</v>
      </c>
      <c r="F655">
        <v>0</v>
      </c>
      <c r="G655">
        <v>0</v>
      </c>
      <c r="H655">
        <v>0</v>
      </c>
      <c r="I655">
        <v>0</v>
      </c>
      <c r="J655" s="3">
        <f>VLOOKUP(A655,'2016'!A:I,9,0)</f>
        <v>0</v>
      </c>
      <c r="K655">
        <f>COUNTIF('2016'!A:A,גיליון2!A655)</f>
        <v>1</v>
      </c>
    </row>
    <row r="656" spans="1:11" x14ac:dyDescent="0.2">
      <c r="A656">
        <v>1843500780</v>
      </c>
      <c r="B656" t="str">
        <f t="shared" si="30"/>
        <v>780</v>
      </c>
      <c r="C656" t="str">
        <f t="shared" si="31"/>
        <v>843500</v>
      </c>
      <c r="D656" t="str">
        <f t="shared" si="32"/>
        <v>84</v>
      </c>
      <c r="E656" t="s">
        <v>425</v>
      </c>
      <c r="F656" s="2">
        <v>2000</v>
      </c>
      <c r="G656">
        <v>428</v>
      </c>
      <c r="H656">
        <v>0</v>
      </c>
      <c r="I656">
        <v>428</v>
      </c>
      <c r="J656" s="3">
        <f>VLOOKUP(A656,'2016'!A:I,9,0)</f>
        <v>2000</v>
      </c>
      <c r="K656">
        <f>COUNTIF('2016'!A:A,גיליון2!A656)</f>
        <v>1</v>
      </c>
    </row>
    <row r="657" spans="1:11" x14ac:dyDescent="0.2">
      <c r="A657">
        <v>1843500840</v>
      </c>
      <c r="B657" t="str">
        <f t="shared" si="30"/>
        <v>840</v>
      </c>
      <c r="C657" t="str">
        <f t="shared" si="31"/>
        <v>843500</v>
      </c>
      <c r="D657" t="str">
        <f t="shared" si="32"/>
        <v>84</v>
      </c>
      <c r="E657" t="s">
        <v>687</v>
      </c>
      <c r="F657" s="2">
        <v>628000</v>
      </c>
      <c r="G657" s="1">
        <v>681192.61</v>
      </c>
      <c r="H657" s="1">
        <v>41666</v>
      </c>
      <c r="I657" s="1">
        <v>722858.61</v>
      </c>
      <c r="J657" s="3">
        <f>VLOOKUP(A657,'2016'!A:I,9,0)</f>
        <v>950000</v>
      </c>
      <c r="K657">
        <f>COUNTIF('2016'!A:A,גיליון2!A657)</f>
        <v>1</v>
      </c>
    </row>
    <row r="658" spans="1:11" x14ac:dyDescent="0.2">
      <c r="A658">
        <v>1843800780</v>
      </c>
      <c r="B658" t="str">
        <f t="shared" si="30"/>
        <v>780</v>
      </c>
      <c r="C658" t="str">
        <f t="shared" si="31"/>
        <v>843800</v>
      </c>
      <c r="D658" t="str">
        <f t="shared" si="32"/>
        <v>84</v>
      </c>
      <c r="E658" t="s">
        <v>688</v>
      </c>
      <c r="F658">
        <v>0</v>
      </c>
      <c r="G658">
        <v>0</v>
      </c>
      <c r="H658">
        <v>0</v>
      </c>
      <c r="I658">
        <v>0</v>
      </c>
      <c r="J658" s="3">
        <f>VLOOKUP(A658,'2016'!A:I,9,0)</f>
        <v>0</v>
      </c>
      <c r="K658">
        <f>COUNTIF('2016'!A:A,גיליון2!A658)</f>
        <v>1</v>
      </c>
    </row>
    <row r="659" spans="1:11" x14ac:dyDescent="0.2">
      <c r="A659">
        <v>1843800840</v>
      </c>
      <c r="B659" t="str">
        <f t="shared" si="30"/>
        <v>840</v>
      </c>
      <c r="C659" t="str">
        <f t="shared" si="31"/>
        <v>843800</v>
      </c>
      <c r="D659" t="str">
        <f t="shared" si="32"/>
        <v>84</v>
      </c>
      <c r="E659" t="s">
        <v>689</v>
      </c>
      <c r="F659" s="2">
        <v>2040000</v>
      </c>
      <c r="G659" s="1">
        <v>2154375</v>
      </c>
      <c r="H659" s="1">
        <v>1500</v>
      </c>
      <c r="I659" s="1">
        <v>2155875</v>
      </c>
      <c r="J659" s="3">
        <f>VLOOKUP(A659,'2016'!A:I,9,0)</f>
        <v>2040000</v>
      </c>
      <c r="K659">
        <f>COUNTIF('2016'!A:A,גיליון2!A659)</f>
        <v>1</v>
      </c>
    </row>
    <row r="660" spans="1:11" x14ac:dyDescent="0.2">
      <c r="A660">
        <v>1843801780</v>
      </c>
      <c r="B660" t="str">
        <f t="shared" si="30"/>
        <v>780</v>
      </c>
      <c r="C660" t="str">
        <f t="shared" si="31"/>
        <v>843801</v>
      </c>
      <c r="D660" t="str">
        <f t="shared" si="32"/>
        <v>84</v>
      </c>
      <c r="E660" t="s">
        <v>305</v>
      </c>
      <c r="F660">
        <v>0</v>
      </c>
      <c r="G660">
        <v>0</v>
      </c>
      <c r="H660">
        <v>0</v>
      </c>
      <c r="I660">
        <v>0</v>
      </c>
      <c r="J660" s="3">
        <f>VLOOKUP(A660,'2016'!A:I,9,0)</f>
        <v>0</v>
      </c>
      <c r="K660">
        <f>COUNTIF('2016'!A:A,גיליון2!A660)</f>
        <v>1</v>
      </c>
    </row>
    <row r="661" spans="1:11" x14ac:dyDescent="0.2">
      <c r="A661">
        <v>1843900110</v>
      </c>
      <c r="B661" t="str">
        <f t="shared" si="30"/>
        <v>110</v>
      </c>
      <c r="C661" t="str">
        <f t="shared" si="31"/>
        <v>843900</v>
      </c>
      <c r="D661" t="str">
        <f t="shared" si="32"/>
        <v>84</v>
      </c>
      <c r="E661" t="s">
        <v>690</v>
      </c>
      <c r="F661" s="2">
        <v>481000</v>
      </c>
      <c r="G661" s="1">
        <v>475897.76</v>
      </c>
      <c r="H661">
        <v>0</v>
      </c>
      <c r="I661" s="1">
        <v>475897.76</v>
      </c>
      <c r="J661" s="3">
        <f>VLOOKUP(A661,'2016'!A:I,9,0)</f>
        <v>486000</v>
      </c>
      <c r="K661">
        <f>COUNTIF('2016'!A:A,גיליון2!A661)</f>
        <v>1</v>
      </c>
    </row>
    <row r="662" spans="1:11" x14ac:dyDescent="0.2">
      <c r="A662">
        <v>1843900750</v>
      </c>
      <c r="B662" t="str">
        <f t="shared" si="30"/>
        <v>750</v>
      </c>
      <c r="C662" t="str">
        <f t="shared" si="31"/>
        <v>843900</v>
      </c>
      <c r="D662" t="str">
        <f t="shared" si="32"/>
        <v>84</v>
      </c>
      <c r="E662" t="s">
        <v>691</v>
      </c>
      <c r="F662" s="2">
        <v>1311000</v>
      </c>
      <c r="G662" s="1">
        <v>1152200</v>
      </c>
      <c r="H662">
        <v>0</v>
      </c>
      <c r="I662" s="1">
        <v>1152200</v>
      </c>
      <c r="J662" s="3">
        <f>VLOOKUP(A662,'2016'!A:I,9,0)</f>
        <v>1311000</v>
      </c>
      <c r="K662">
        <f>COUNTIF('2016'!A:A,גיליון2!A662)</f>
        <v>1</v>
      </c>
    </row>
    <row r="663" spans="1:11" x14ac:dyDescent="0.2">
      <c r="A663">
        <v>1843900780</v>
      </c>
      <c r="B663" t="str">
        <f t="shared" si="30"/>
        <v>780</v>
      </c>
      <c r="C663" t="str">
        <f t="shared" si="31"/>
        <v>843900</v>
      </c>
      <c r="D663" t="str">
        <f t="shared" si="32"/>
        <v>84</v>
      </c>
      <c r="E663" t="s">
        <v>692</v>
      </c>
      <c r="F663">
        <v>0</v>
      </c>
      <c r="G663">
        <v>0</v>
      </c>
      <c r="H663">
        <v>0</v>
      </c>
      <c r="I663">
        <v>0</v>
      </c>
      <c r="J663" s="3">
        <f>VLOOKUP(A663,'2016'!A:I,9,0)</f>
        <v>0</v>
      </c>
      <c r="K663">
        <f>COUNTIF('2016'!A:A,גיליון2!A663)</f>
        <v>1</v>
      </c>
    </row>
    <row r="664" spans="1:11" x14ac:dyDescent="0.2">
      <c r="A664">
        <v>1843900840</v>
      </c>
      <c r="B664" t="str">
        <f t="shared" si="30"/>
        <v>840</v>
      </c>
      <c r="C664" t="str">
        <f t="shared" si="31"/>
        <v>843900</v>
      </c>
      <c r="D664" t="str">
        <f t="shared" si="32"/>
        <v>84</v>
      </c>
      <c r="E664" t="s">
        <v>693</v>
      </c>
      <c r="F664" s="2">
        <v>1433000</v>
      </c>
      <c r="G664" s="1">
        <v>1554717</v>
      </c>
      <c r="H664">
        <v>0</v>
      </c>
      <c r="I664" s="1">
        <v>1554717</v>
      </c>
      <c r="J664" s="3">
        <f>VLOOKUP(A664,'2016'!A:I,9,0)</f>
        <v>1433000</v>
      </c>
      <c r="K664">
        <f>COUNTIF('2016'!A:A,גיליון2!A664)</f>
        <v>1</v>
      </c>
    </row>
    <row r="665" spans="1:11" x14ac:dyDescent="0.2">
      <c r="A665">
        <v>1844000810</v>
      </c>
      <c r="B665" t="str">
        <f t="shared" si="30"/>
        <v>810</v>
      </c>
      <c r="C665" t="str">
        <f t="shared" si="31"/>
        <v>844000</v>
      </c>
      <c r="D665" t="str">
        <f t="shared" si="32"/>
        <v>84</v>
      </c>
      <c r="E665" t="s">
        <v>694</v>
      </c>
      <c r="F665">
        <v>0</v>
      </c>
      <c r="G665">
        <v>0</v>
      </c>
      <c r="H665">
        <v>0</v>
      </c>
      <c r="I665">
        <v>0</v>
      </c>
      <c r="J665" s="3">
        <f>VLOOKUP(A665,'2016'!A:I,9,0)</f>
        <v>0</v>
      </c>
      <c r="K665">
        <f>COUNTIF('2016'!A:A,גיליון2!A665)</f>
        <v>1</v>
      </c>
    </row>
    <row r="666" spans="1:11" x14ac:dyDescent="0.2">
      <c r="A666">
        <v>1844300840</v>
      </c>
      <c r="B666" t="str">
        <f t="shared" si="30"/>
        <v>840</v>
      </c>
      <c r="C666" t="str">
        <f t="shared" si="31"/>
        <v>844300</v>
      </c>
      <c r="D666" t="str">
        <f t="shared" si="32"/>
        <v>84</v>
      </c>
      <c r="E666" t="s">
        <v>695</v>
      </c>
      <c r="F666">
        <v>0</v>
      </c>
      <c r="G666">
        <v>0</v>
      </c>
      <c r="H666">
        <v>0</v>
      </c>
      <c r="I666">
        <v>0</v>
      </c>
      <c r="J666" s="3">
        <f>VLOOKUP(A666,'2016'!A:I,9,0)</f>
        <v>0</v>
      </c>
      <c r="K666">
        <f>COUNTIF('2016'!A:A,גיליון2!A666)</f>
        <v>1</v>
      </c>
    </row>
    <row r="667" spans="1:11" x14ac:dyDescent="0.2">
      <c r="A667">
        <v>1844400540</v>
      </c>
      <c r="B667" t="str">
        <f t="shared" si="30"/>
        <v>540</v>
      </c>
      <c r="C667" t="str">
        <f t="shared" si="31"/>
        <v>844400</v>
      </c>
      <c r="D667" t="str">
        <f t="shared" si="32"/>
        <v>84</v>
      </c>
      <c r="E667" t="s">
        <v>696</v>
      </c>
      <c r="F667">
        <v>0</v>
      </c>
      <c r="G667">
        <v>0</v>
      </c>
      <c r="H667">
        <v>0</v>
      </c>
      <c r="I667">
        <v>0</v>
      </c>
      <c r="J667" s="3">
        <f>VLOOKUP(A667,'2016'!A:I,9,0)</f>
        <v>0</v>
      </c>
      <c r="K667">
        <f>COUNTIF('2016'!A:A,גיליון2!A667)</f>
        <v>1</v>
      </c>
    </row>
    <row r="668" spans="1:11" x14ac:dyDescent="0.2">
      <c r="A668">
        <v>1844400780</v>
      </c>
      <c r="B668" t="str">
        <f t="shared" si="30"/>
        <v>780</v>
      </c>
      <c r="C668" t="str">
        <f t="shared" si="31"/>
        <v>844400</v>
      </c>
      <c r="D668" t="str">
        <f t="shared" si="32"/>
        <v>84</v>
      </c>
      <c r="E668" t="s">
        <v>697</v>
      </c>
      <c r="F668" s="2">
        <v>50000</v>
      </c>
      <c r="G668" s="1">
        <v>118375.9</v>
      </c>
      <c r="H668">
        <v>0</v>
      </c>
      <c r="I668" s="1">
        <v>118375.9</v>
      </c>
      <c r="J668" s="3">
        <f>VLOOKUP(A668,'2016'!A:I,9,0)</f>
        <v>50000</v>
      </c>
      <c r="K668">
        <f>COUNTIF('2016'!A:A,גיליון2!A668)</f>
        <v>1</v>
      </c>
    </row>
    <row r="669" spans="1:11" x14ac:dyDescent="0.2">
      <c r="A669">
        <v>1844400840</v>
      </c>
      <c r="B669" t="str">
        <f t="shared" si="30"/>
        <v>840</v>
      </c>
      <c r="C669" t="str">
        <f t="shared" si="31"/>
        <v>844400</v>
      </c>
      <c r="D669" t="str">
        <f t="shared" si="32"/>
        <v>84</v>
      </c>
      <c r="E669" t="s">
        <v>698</v>
      </c>
      <c r="F669" s="2">
        <v>154000</v>
      </c>
      <c r="G669" s="1">
        <v>132146</v>
      </c>
      <c r="H669" s="1">
        <v>12091</v>
      </c>
      <c r="I669" s="1">
        <v>144237</v>
      </c>
      <c r="J669" s="3">
        <f>VLOOKUP(A669,'2016'!A:I,9,0)</f>
        <v>154000</v>
      </c>
      <c r="K669">
        <f>COUNTIF('2016'!A:A,גיליון2!A669)</f>
        <v>1</v>
      </c>
    </row>
    <row r="670" spans="1:11" x14ac:dyDescent="0.2">
      <c r="A670">
        <v>1844500840</v>
      </c>
      <c r="B670" t="str">
        <f t="shared" si="30"/>
        <v>840</v>
      </c>
      <c r="C670" t="str">
        <f t="shared" si="31"/>
        <v>844500</v>
      </c>
      <c r="D670" t="str">
        <f t="shared" si="32"/>
        <v>84</v>
      </c>
      <c r="E670" t="s">
        <v>699</v>
      </c>
      <c r="F670" s="2">
        <v>564000</v>
      </c>
      <c r="G670">
        <v>0</v>
      </c>
      <c r="H670">
        <v>0</v>
      </c>
      <c r="I670">
        <v>0</v>
      </c>
      <c r="J670" s="3">
        <f>VLOOKUP(A670,'2016'!A:I,9,0)</f>
        <v>564000</v>
      </c>
      <c r="K670">
        <f>COUNTIF('2016'!A:A,גיליון2!A670)</f>
        <v>1</v>
      </c>
    </row>
    <row r="671" spans="1:11" x14ac:dyDescent="0.2">
      <c r="A671">
        <v>1844544110</v>
      </c>
      <c r="B671" t="str">
        <f t="shared" si="30"/>
        <v>110</v>
      </c>
      <c r="C671" t="str">
        <f t="shared" si="31"/>
        <v>844544</v>
      </c>
      <c r="D671" t="str">
        <f t="shared" si="32"/>
        <v>84</v>
      </c>
      <c r="E671" t="s">
        <v>700</v>
      </c>
      <c r="F671" s="2">
        <v>650000</v>
      </c>
      <c r="G671" s="1">
        <v>635012.9</v>
      </c>
      <c r="H671">
        <v>0</v>
      </c>
      <c r="I671" s="1">
        <v>635012.9</v>
      </c>
      <c r="J671" s="3">
        <f>VLOOKUP(A671,'2016'!A:I,9,0)</f>
        <v>829000</v>
      </c>
      <c r="K671">
        <f>COUNTIF('2016'!A:A,גיליון2!A671)</f>
        <v>1</v>
      </c>
    </row>
    <row r="672" spans="1:11" x14ac:dyDescent="0.2">
      <c r="A672">
        <v>1844544820</v>
      </c>
      <c r="B672" t="str">
        <f t="shared" si="30"/>
        <v>820</v>
      </c>
      <c r="C672" t="str">
        <f t="shared" si="31"/>
        <v>844544</v>
      </c>
      <c r="D672" t="str">
        <f t="shared" si="32"/>
        <v>84</v>
      </c>
      <c r="E672" t="s">
        <v>229</v>
      </c>
      <c r="F672" s="2">
        <v>202000</v>
      </c>
      <c r="G672" s="1">
        <v>202110.85</v>
      </c>
      <c r="H672" s="1">
        <v>3490</v>
      </c>
      <c r="I672" s="1">
        <v>205600.85</v>
      </c>
      <c r="J672" s="3">
        <f>VLOOKUP(A672,'2016'!A:I,9,0)</f>
        <v>202000</v>
      </c>
      <c r="K672">
        <f>COUNTIF('2016'!A:A,גיליון2!A672)</f>
        <v>1</v>
      </c>
    </row>
    <row r="673" spans="1:11" x14ac:dyDescent="0.2">
      <c r="A673" s="6">
        <v>1844545110</v>
      </c>
      <c r="B673" t="str">
        <f t="shared" si="30"/>
        <v>110</v>
      </c>
      <c r="C673" t="str">
        <f t="shared" si="31"/>
        <v>844545</v>
      </c>
      <c r="D673" t="str">
        <f t="shared" si="32"/>
        <v>84</v>
      </c>
      <c r="E673" s="6" t="s">
        <v>1195</v>
      </c>
      <c r="F673" s="2"/>
      <c r="G673" s="1"/>
      <c r="H673" s="1"/>
      <c r="I673" s="1"/>
      <c r="J673" s="3">
        <f>VLOOKUP(A673,'2016'!A:I,9,0)</f>
        <v>120000</v>
      </c>
    </row>
    <row r="674" spans="1:11" x14ac:dyDescent="0.2">
      <c r="A674">
        <v>1844600110</v>
      </c>
      <c r="B674" t="str">
        <f t="shared" si="30"/>
        <v>110</v>
      </c>
      <c r="C674" t="str">
        <f t="shared" si="31"/>
        <v>844600</v>
      </c>
      <c r="D674" t="str">
        <f t="shared" si="32"/>
        <v>84</v>
      </c>
      <c r="E674" t="s">
        <v>701</v>
      </c>
      <c r="F674">
        <v>0</v>
      </c>
      <c r="G674">
        <v>0</v>
      </c>
      <c r="H674">
        <v>0</v>
      </c>
      <c r="I674">
        <v>0</v>
      </c>
      <c r="J674" s="3">
        <f>VLOOKUP(A674,'2016'!A:I,9,0)</f>
        <v>0</v>
      </c>
      <c r="K674">
        <f>COUNTIF('2016'!A:A,גיליון2!A674)</f>
        <v>1</v>
      </c>
    </row>
    <row r="675" spans="1:11" x14ac:dyDescent="0.2">
      <c r="A675">
        <v>1844600780</v>
      </c>
      <c r="B675" t="str">
        <f t="shared" si="30"/>
        <v>780</v>
      </c>
      <c r="C675" t="str">
        <f t="shared" si="31"/>
        <v>844600</v>
      </c>
      <c r="D675" t="str">
        <f t="shared" si="32"/>
        <v>84</v>
      </c>
      <c r="E675" t="s">
        <v>702</v>
      </c>
      <c r="F675" s="2">
        <v>294000</v>
      </c>
      <c r="G675" s="1">
        <v>379150.53</v>
      </c>
      <c r="H675">
        <v>0</v>
      </c>
      <c r="I675" s="1">
        <v>379150.53</v>
      </c>
      <c r="J675" s="3">
        <f>VLOOKUP(A675,'2016'!A:I,9,0)</f>
        <v>294000</v>
      </c>
      <c r="K675">
        <f>COUNTIF('2016'!A:A,גיליון2!A675)</f>
        <v>1</v>
      </c>
    </row>
    <row r="676" spans="1:11" x14ac:dyDescent="0.2">
      <c r="A676">
        <v>1844601780</v>
      </c>
      <c r="B676" t="str">
        <f t="shared" si="30"/>
        <v>780</v>
      </c>
      <c r="C676" t="str">
        <f t="shared" si="31"/>
        <v>844601</v>
      </c>
      <c r="D676" t="str">
        <f t="shared" si="32"/>
        <v>84</v>
      </c>
      <c r="E676" t="s">
        <v>703</v>
      </c>
      <c r="F676" s="2">
        <v>161000</v>
      </c>
      <c r="G676" s="1">
        <v>195103.27</v>
      </c>
      <c r="H676">
        <v>0</v>
      </c>
      <c r="I676" s="1">
        <v>195103.27</v>
      </c>
      <c r="J676" s="3">
        <f>VLOOKUP(A676,'2016'!A:I,9,0)</f>
        <v>161000</v>
      </c>
      <c r="K676">
        <f>COUNTIF('2016'!A:A,גיליון2!A676)</f>
        <v>1</v>
      </c>
    </row>
    <row r="677" spans="1:11" x14ac:dyDescent="0.2">
      <c r="A677">
        <v>1844602780</v>
      </c>
      <c r="B677" t="str">
        <f t="shared" si="30"/>
        <v>780</v>
      </c>
      <c r="C677" t="str">
        <f t="shared" si="31"/>
        <v>844602</v>
      </c>
      <c r="D677" t="str">
        <f t="shared" si="32"/>
        <v>84</v>
      </c>
      <c r="E677" t="s">
        <v>704</v>
      </c>
      <c r="F677">
        <v>0</v>
      </c>
      <c r="G677">
        <v>0</v>
      </c>
      <c r="H677">
        <v>0</v>
      </c>
      <c r="I677">
        <v>0</v>
      </c>
      <c r="J677" s="3">
        <f>VLOOKUP(A677,'2016'!A:I,9,0)</f>
        <v>0</v>
      </c>
      <c r="K677">
        <f>COUNTIF('2016'!A:A,גיליון2!A677)</f>
        <v>1</v>
      </c>
    </row>
    <row r="678" spans="1:11" x14ac:dyDescent="0.2">
      <c r="A678">
        <v>1845100840</v>
      </c>
      <c r="B678" t="str">
        <f t="shared" si="30"/>
        <v>840</v>
      </c>
      <c r="C678" t="str">
        <f t="shared" si="31"/>
        <v>845100</v>
      </c>
      <c r="D678" t="str">
        <f t="shared" si="32"/>
        <v>84</v>
      </c>
      <c r="E678" t="s">
        <v>234</v>
      </c>
      <c r="F678" s="2">
        <v>4735000</v>
      </c>
      <c r="G678" s="1">
        <v>5269036</v>
      </c>
      <c r="H678">
        <v>0</v>
      </c>
      <c r="I678" s="1">
        <v>5269036</v>
      </c>
      <c r="J678" s="3">
        <f>VLOOKUP(A678,'2016'!A:I,9,0)</f>
        <v>4600000</v>
      </c>
      <c r="K678">
        <f>COUNTIF('2016'!A:A,גיליון2!A678)</f>
        <v>1</v>
      </c>
    </row>
    <row r="679" spans="1:11" x14ac:dyDescent="0.2">
      <c r="A679">
        <v>1845200110</v>
      </c>
      <c r="B679" t="str">
        <f t="shared" si="30"/>
        <v>110</v>
      </c>
      <c r="C679" t="str">
        <f t="shared" si="31"/>
        <v>845200</v>
      </c>
      <c r="D679" t="str">
        <f t="shared" si="32"/>
        <v>84</v>
      </c>
      <c r="E679" t="s">
        <v>705</v>
      </c>
      <c r="F679" s="2">
        <v>1651000</v>
      </c>
      <c r="G679" s="1">
        <v>1620008.84</v>
      </c>
      <c r="H679">
        <v>0</v>
      </c>
      <c r="I679" s="1">
        <v>1620008.84</v>
      </c>
      <c r="J679" s="3">
        <f>VLOOKUP(A679,'2016'!A:I,9,0)</f>
        <v>1672000</v>
      </c>
      <c r="K679">
        <f>COUNTIF('2016'!A:A,גיליון2!A679)</f>
        <v>1</v>
      </c>
    </row>
    <row r="680" spans="1:11" x14ac:dyDescent="0.2">
      <c r="A680">
        <v>1845200431</v>
      </c>
      <c r="B680" t="str">
        <f t="shared" si="30"/>
        <v>431</v>
      </c>
      <c r="C680" t="str">
        <f t="shared" si="31"/>
        <v>845200</v>
      </c>
      <c r="D680" t="str">
        <f t="shared" si="32"/>
        <v>84</v>
      </c>
      <c r="E680" t="s">
        <v>501</v>
      </c>
      <c r="F680">
        <v>0</v>
      </c>
      <c r="G680">
        <v>0</v>
      </c>
      <c r="H680">
        <v>0</v>
      </c>
      <c r="I680">
        <v>0</v>
      </c>
      <c r="J680" s="3">
        <f>VLOOKUP(A680,'2016'!A:I,9,0)</f>
        <v>0</v>
      </c>
      <c r="K680">
        <f>COUNTIF('2016'!A:A,גיליון2!A680)</f>
        <v>1</v>
      </c>
    </row>
    <row r="681" spans="1:11" x14ac:dyDescent="0.2">
      <c r="A681">
        <v>1845200432</v>
      </c>
      <c r="B681" t="str">
        <f t="shared" si="30"/>
        <v>432</v>
      </c>
      <c r="C681" t="str">
        <f t="shared" si="31"/>
        <v>845200</v>
      </c>
      <c r="D681" t="str">
        <f t="shared" si="32"/>
        <v>84</v>
      </c>
      <c r="E681" t="s">
        <v>678</v>
      </c>
      <c r="F681" s="2">
        <v>7000</v>
      </c>
      <c r="G681" s="1">
        <v>7290.71</v>
      </c>
      <c r="H681">
        <v>0</v>
      </c>
      <c r="I681" s="1">
        <v>7290.71</v>
      </c>
      <c r="J681" s="3">
        <f>VLOOKUP(A681,'2016'!A:I,9,0)</f>
        <v>7000</v>
      </c>
      <c r="K681">
        <f>COUNTIF('2016'!A:A,גיליון2!A681)</f>
        <v>1</v>
      </c>
    </row>
    <row r="682" spans="1:11" x14ac:dyDescent="0.2">
      <c r="A682">
        <v>1845200440</v>
      </c>
      <c r="B682" t="str">
        <f t="shared" si="30"/>
        <v>440</v>
      </c>
      <c r="C682" t="str">
        <f t="shared" si="31"/>
        <v>845200</v>
      </c>
      <c r="D682" t="str">
        <f t="shared" si="32"/>
        <v>84</v>
      </c>
      <c r="E682" t="s">
        <v>706</v>
      </c>
      <c r="F682">
        <v>0</v>
      </c>
      <c r="G682">
        <v>0</v>
      </c>
      <c r="H682">
        <v>0</v>
      </c>
      <c r="I682">
        <v>0</v>
      </c>
      <c r="J682" s="3">
        <f>VLOOKUP(A682,'2016'!A:I,9,0)</f>
        <v>0</v>
      </c>
      <c r="K682">
        <f>COUNTIF('2016'!A:A,גיליון2!A682)</f>
        <v>1</v>
      </c>
    </row>
    <row r="683" spans="1:11" x14ac:dyDescent="0.2">
      <c r="A683">
        <v>1845200530</v>
      </c>
      <c r="B683" t="str">
        <f t="shared" si="30"/>
        <v>530</v>
      </c>
      <c r="C683" t="str">
        <f t="shared" si="31"/>
        <v>845200</v>
      </c>
      <c r="D683" t="str">
        <f t="shared" si="32"/>
        <v>84</v>
      </c>
      <c r="E683" t="s">
        <v>707</v>
      </c>
      <c r="F683">
        <v>0</v>
      </c>
      <c r="G683">
        <v>0</v>
      </c>
      <c r="H683">
        <v>0</v>
      </c>
      <c r="I683">
        <v>0</v>
      </c>
      <c r="J683" s="3">
        <f>VLOOKUP(A683,'2016'!A:I,9,0)</f>
        <v>0</v>
      </c>
      <c r="K683">
        <f>COUNTIF('2016'!A:A,גיליון2!A683)</f>
        <v>1</v>
      </c>
    </row>
    <row r="684" spans="1:11" x14ac:dyDescent="0.2">
      <c r="A684">
        <v>1845200540</v>
      </c>
      <c r="B684" t="str">
        <f t="shared" si="30"/>
        <v>540</v>
      </c>
      <c r="C684" t="str">
        <f t="shared" si="31"/>
        <v>845200</v>
      </c>
      <c r="D684" t="str">
        <f t="shared" si="32"/>
        <v>84</v>
      </c>
      <c r="E684" t="s">
        <v>708</v>
      </c>
      <c r="F684" s="2">
        <v>2000</v>
      </c>
      <c r="G684" s="1">
        <v>1906</v>
      </c>
      <c r="H684">
        <v>0</v>
      </c>
      <c r="I684" s="1">
        <v>1906</v>
      </c>
      <c r="J684" s="3">
        <f>VLOOKUP(A684,'2016'!A:I,9,0)</f>
        <v>2000</v>
      </c>
      <c r="K684">
        <f>COUNTIF('2016'!A:A,גיליון2!A684)</f>
        <v>1</v>
      </c>
    </row>
    <row r="685" spans="1:11" x14ac:dyDescent="0.2">
      <c r="A685">
        <v>1845200720</v>
      </c>
      <c r="B685" t="str">
        <f t="shared" si="30"/>
        <v>720</v>
      </c>
      <c r="C685" t="str">
        <f t="shared" si="31"/>
        <v>845200</v>
      </c>
      <c r="D685" t="str">
        <f t="shared" si="32"/>
        <v>84</v>
      </c>
      <c r="E685" t="s">
        <v>709</v>
      </c>
      <c r="F685" s="2">
        <v>124000</v>
      </c>
      <c r="G685" s="1">
        <v>132477.79999999999</v>
      </c>
      <c r="H685" s="1">
        <v>3480</v>
      </c>
      <c r="I685" s="1">
        <v>135957.79999999999</v>
      </c>
      <c r="J685" s="3">
        <f>VLOOKUP(A685,'2016'!A:I,9,0)</f>
        <v>124000</v>
      </c>
      <c r="K685">
        <f>COUNTIF('2016'!A:A,גיליון2!A685)</f>
        <v>1</v>
      </c>
    </row>
    <row r="686" spans="1:11" x14ac:dyDescent="0.2">
      <c r="A686">
        <v>1845200731</v>
      </c>
      <c r="B686" t="str">
        <f t="shared" si="30"/>
        <v>731</v>
      </c>
      <c r="C686" t="str">
        <f t="shared" si="31"/>
        <v>845200</v>
      </c>
      <c r="D686" t="str">
        <f t="shared" si="32"/>
        <v>84</v>
      </c>
      <c r="E686" t="s">
        <v>710</v>
      </c>
      <c r="F686">
        <v>0</v>
      </c>
      <c r="G686">
        <v>0</v>
      </c>
      <c r="H686">
        <v>0</v>
      </c>
      <c r="I686">
        <v>0</v>
      </c>
      <c r="J686" s="3">
        <f>VLOOKUP(A686,'2016'!A:I,9,0)</f>
        <v>0</v>
      </c>
      <c r="K686">
        <f>COUNTIF('2016'!A:A,גיליון2!A686)</f>
        <v>1</v>
      </c>
    </row>
    <row r="687" spans="1:11" x14ac:dyDescent="0.2">
      <c r="A687">
        <v>1845200740</v>
      </c>
      <c r="B687" t="str">
        <f t="shared" si="30"/>
        <v>740</v>
      </c>
      <c r="C687" t="str">
        <f t="shared" si="31"/>
        <v>845200</v>
      </c>
      <c r="D687" t="str">
        <f t="shared" si="32"/>
        <v>84</v>
      </c>
      <c r="E687" t="s">
        <v>711</v>
      </c>
      <c r="F687" s="2">
        <v>3000</v>
      </c>
      <c r="G687" s="1">
        <v>2200</v>
      </c>
      <c r="H687">
        <v>0</v>
      </c>
      <c r="I687" s="1">
        <v>2200</v>
      </c>
      <c r="J687" s="3">
        <f>VLOOKUP(A687,'2016'!A:I,9,0)</f>
        <v>3000</v>
      </c>
      <c r="K687">
        <f>COUNTIF('2016'!A:A,גיליון2!A687)</f>
        <v>1</v>
      </c>
    </row>
    <row r="688" spans="1:11" x14ac:dyDescent="0.2">
      <c r="A688">
        <v>1845200750</v>
      </c>
      <c r="B688" t="str">
        <f t="shared" si="30"/>
        <v>750</v>
      </c>
      <c r="C688" t="str">
        <f t="shared" si="31"/>
        <v>845200</v>
      </c>
      <c r="D688" t="str">
        <f t="shared" si="32"/>
        <v>84</v>
      </c>
      <c r="E688" t="s">
        <v>313</v>
      </c>
      <c r="F688">
        <v>0</v>
      </c>
      <c r="G688">
        <v>0</v>
      </c>
      <c r="H688">
        <v>0</v>
      </c>
      <c r="I688">
        <v>0</v>
      </c>
      <c r="J688" s="3">
        <f>VLOOKUP(A688,'2016'!A:I,9,0)</f>
        <v>0</v>
      </c>
      <c r="K688">
        <f>COUNTIF('2016'!A:A,גיליון2!A688)</f>
        <v>1</v>
      </c>
    </row>
    <row r="689" spans="1:11" x14ac:dyDescent="0.2">
      <c r="A689">
        <v>1845200780</v>
      </c>
      <c r="B689" t="str">
        <f t="shared" si="30"/>
        <v>780</v>
      </c>
      <c r="C689" t="str">
        <f t="shared" si="31"/>
        <v>845200</v>
      </c>
      <c r="D689" t="str">
        <f t="shared" si="32"/>
        <v>84</v>
      </c>
      <c r="E689" t="s">
        <v>712</v>
      </c>
      <c r="F689" s="2">
        <v>36000</v>
      </c>
      <c r="G689" s="1">
        <v>60404.25</v>
      </c>
      <c r="H689">
        <v>0</v>
      </c>
      <c r="I689" s="1">
        <v>60404.25</v>
      </c>
      <c r="J689" s="3">
        <f>VLOOKUP(A689,'2016'!A:I,9,0)</f>
        <v>36000</v>
      </c>
      <c r="K689">
        <f>COUNTIF('2016'!A:A,גיליון2!A689)</f>
        <v>1</v>
      </c>
    </row>
    <row r="690" spans="1:11" x14ac:dyDescent="0.2">
      <c r="A690">
        <v>1845200840</v>
      </c>
      <c r="B690" t="str">
        <f t="shared" si="30"/>
        <v>840</v>
      </c>
      <c r="C690" t="str">
        <f t="shared" si="31"/>
        <v>845200</v>
      </c>
      <c r="D690" t="str">
        <f t="shared" si="32"/>
        <v>84</v>
      </c>
      <c r="E690" t="s">
        <v>713</v>
      </c>
      <c r="F690" s="2">
        <v>699000</v>
      </c>
      <c r="G690" s="1">
        <v>795673</v>
      </c>
      <c r="H690">
        <v>0</v>
      </c>
      <c r="I690" s="1">
        <v>795673</v>
      </c>
      <c r="J690" s="3">
        <f>VLOOKUP(A690,'2016'!A:I,9,0)</f>
        <v>570000</v>
      </c>
      <c r="K690">
        <f>COUNTIF('2016'!A:A,גיליון2!A690)</f>
        <v>1</v>
      </c>
    </row>
    <row r="691" spans="1:11" x14ac:dyDescent="0.2">
      <c r="A691">
        <v>1845201750</v>
      </c>
      <c r="B691" t="str">
        <f t="shared" si="30"/>
        <v>750</v>
      </c>
      <c r="C691" t="str">
        <f t="shared" si="31"/>
        <v>845201</v>
      </c>
      <c r="D691" t="str">
        <f t="shared" si="32"/>
        <v>84</v>
      </c>
      <c r="E691" t="s">
        <v>237</v>
      </c>
      <c r="F691">
        <v>0</v>
      </c>
      <c r="G691">
        <v>0</v>
      </c>
      <c r="H691">
        <v>0</v>
      </c>
      <c r="I691">
        <v>0</v>
      </c>
      <c r="J691" s="3">
        <f>VLOOKUP(A691,'2016'!A:I,9,0)</f>
        <v>0</v>
      </c>
      <c r="K691">
        <f>COUNTIF('2016'!A:A,גיליון2!A691)</f>
        <v>1</v>
      </c>
    </row>
    <row r="692" spans="1:11" x14ac:dyDescent="0.2">
      <c r="A692">
        <v>1845201840</v>
      </c>
      <c r="B692" t="str">
        <f t="shared" si="30"/>
        <v>840</v>
      </c>
      <c r="C692" t="str">
        <f t="shared" si="31"/>
        <v>845201</v>
      </c>
      <c r="D692" t="str">
        <f t="shared" si="32"/>
        <v>84</v>
      </c>
      <c r="E692" t="s">
        <v>714</v>
      </c>
      <c r="F692">
        <v>0</v>
      </c>
      <c r="G692">
        <v>0</v>
      </c>
      <c r="H692">
        <v>0</v>
      </c>
      <c r="I692">
        <v>0</v>
      </c>
      <c r="J692" s="3">
        <f>VLOOKUP(A692,'2016'!A:I,9,0)</f>
        <v>70000</v>
      </c>
      <c r="K692">
        <f>COUNTIF('2016'!A:A,גיליון2!A692)</f>
        <v>1</v>
      </c>
    </row>
    <row r="693" spans="1:11" x14ac:dyDescent="0.2">
      <c r="A693">
        <v>1845202840</v>
      </c>
      <c r="B693" t="str">
        <f t="shared" si="30"/>
        <v>840</v>
      </c>
      <c r="C693" t="str">
        <f t="shared" si="31"/>
        <v>845202</v>
      </c>
      <c r="D693" t="str">
        <f t="shared" si="32"/>
        <v>84</v>
      </c>
      <c r="E693" t="s">
        <v>715</v>
      </c>
      <c r="F693">
        <v>0</v>
      </c>
      <c r="G693">
        <v>0</v>
      </c>
      <c r="H693">
        <v>0</v>
      </c>
      <c r="I693">
        <v>0</v>
      </c>
      <c r="J693" s="3">
        <f>VLOOKUP(A693,'2016'!A:I,9,0)</f>
        <v>0</v>
      </c>
      <c r="K693">
        <f>COUNTIF('2016'!A:A,גיליון2!A693)</f>
        <v>1</v>
      </c>
    </row>
    <row r="694" spans="1:11" x14ac:dyDescent="0.2">
      <c r="A694">
        <v>1845203840</v>
      </c>
      <c r="B694" t="str">
        <f t="shared" si="30"/>
        <v>840</v>
      </c>
      <c r="C694" t="str">
        <f t="shared" si="31"/>
        <v>845203</v>
      </c>
      <c r="D694" t="str">
        <f t="shared" si="32"/>
        <v>84</v>
      </c>
      <c r="E694" t="s">
        <v>239</v>
      </c>
      <c r="F694">
        <v>0</v>
      </c>
      <c r="G694">
        <v>0</v>
      </c>
      <c r="H694">
        <v>0</v>
      </c>
      <c r="I694">
        <v>0</v>
      </c>
      <c r="J694" s="3">
        <f>VLOOKUP(A694,'2016'!A:I,9,0)</f>
        <v>0</v>
      </c>
      <c r="K694">
        <f>COUNTIF('2016'!A:A,גיליון2!A694)</f>
        <v>1</v>
      </c>
    </row>
    <row r="695" spans="1:11" x14ac:dyDescent="0.2">
      <c r="A695">
        <v>1845300780</v>
      </c>
      <c r="B695" t="str">
        <f t="shared" si="30"/>
        <v>780</v>
      </c>
      <c r="C695" t="str">
        <f t="shared" si="31"/>
        <v>845300</v>
      </c>
      <c r="D695" t="str">
        <f t="shared" si="32"/>
        <v>84</v>
      </c>
      <c r="E695" t="s">
        <v>716</v>
      </c>
      <c r="F695">
        <v>0</v>
      </c>
      <c r="G695">
        <v>0</v>
      </c>
      <c r="H695">
        <v>0</v>
      </c>
      <c r="I695">
        <v>0</v>
      </c>
      <c r="J695" s="3">
        <f>VLOOKUP(A695,'2016'!A:I,9,0)</f>
        <v>0</v>
      </c>
      <c r="K695">
        <f>COUNTIF('2016'!A:A,גיליון2!A695)</f>
        <v>1</v>
      </c>
    </row>
    <row r="696" spans="1:11" x14ac:dyDescent="0.2">
      <c r="A696">
        <v>1845300840</v>
      </c>
      <c r="B696" t="str">
        <f t="shared" si="30"/>
        <v>840</v>
      </c>
      <c r="C696" t="str">
        <f t="shared" si="31"/>
        <v>845300</v>
      </c>
      <c r="D696" t="str">
        <f t="shared" si="32"/>
        <v>84</v>
      </c>
      <c r="E696" t="s">
        <v>241</v>
      </c>
      <c r="F696">
        <v>0</v>
      </c>
      <c r="G696" s="1">
        <v>211687</v>
      </c>
      <c r="H696">
        <v>0</v>
      </c>
      <c r="I696" s="1">
        <v>211687</v>
      </c>
      <c r="J696" s="3">
        <f>VLOOKUP(A696,'2016'!A:I,9,0)</f>
        <v>190000</v>
      </c>
      <c r="K696">
        <f>COUNTIF('2016'!A:A,גיליון2!A696)</f>
        <v>1</v>
      </c>
    </row>
    <row r="697" spans="1:11" x14ac:dyDescent="0.2">
      <c r="A697">
        <v>1845301840</v>
      </c>
      <c r="B697" t="str">
        <f t="shared" si="30"/>
        <v>840</v>
      </c>
      <c r="C697" t="str">
        <f t="shared" si="31"/>
        <v>845301</v>
      </c>
      <c r="D697" t="str">
        <f t="shared" si="32"/>
        <v>84</v>
      </c>
      <c r="E697" t="s">
        <v>717</v>
      </c>
      <c r="F697" s="2">
        <v>190000</v>
      </c>
      <c r="G697">
        <v>0</v>
      </c>
      <c r="H697">
        <v>0</v>
      </c>
      <c r="I697">
        <v>0</v>
      </c>
      <c r="J697" s="3">
        <f>VLOOKUP(A697,'2016'!A:I,9,0)</f>
        <v>164000</v>
      </c>
      <c r="K697">
        <f>COUNTIF('2016'!A:A,גיליון2!A697)</f>
        <v>1</v>
      </c>
    </row>
    <row r="698" spans="1:11" x14ac:dyDescent="0.2">
      <c r="A698">
        <v>1846300750</v>
      </c>
      <c r="B698" t="str">
        <f t="shared" si="30"/>
        <v>750</v>
      </c>
      <c r="C698" t="str">
        <f t="shared" si="31"/>
        <v>846300</v>
      </c>
      <c r="D698" t="str">
        <f t="shared" si="32"/>
        <v>84</v>
      </c>
      <c r="E698" t="s">
        <v>718</v>
      </c>
      <c r="F698">
        <v>0</v>
      </c>
      <c r="G698">
        <v>0</v>
      </c>
      <c r="H698">
        <v>0</v>
      </c>
      <c r="I698">
        <v>0</v>
      </c>
      <c r="J698" s="3">
        <f>VLOOKUP(A698,'2016'!A:I,9,0)</f>
        <v>0</v>
      </c>
      <c r="K698">
        <f>COUNTIF('2016'!A:A,גיליון2!A698)</f>
        <v>1</v>
      </c>
    </row>
    <row r="699" spans="1:11" x14ac:dyDescent="0.2">
      <c r="A699">
        <v>1846300840</v>
      </c>
      <c r="B699" t="str">
        <f t="shared" si="30"/>
        <v>840</v>
      </c>
      <c r="C699" t="str">
        <f t="shared" si="31"/>
        <v>846300</v>
      </c>
      <c r="D699" t="str">
        <f t="shared" si="32"/>
        <v>84</v>
      </c>
      <c r="E699" t="s">
        <v>242</v>
      </c>
      <c r="F699" s="2">
        <v>23000</v>
      </c>
      <c r="G699" s="1">
        <v>7041</v>
      </c>
      <c r="H699">
        <v>0</v>
      </c>
      <c r="I699" s="1">
        <v>7041</v>
      </c>
      <c r="J699" s="3">
        <f>VLOOKUP(A699,'2016'!A:I,9,0)</f>
        <v>23000</v>
      </c>
      <c r="K699">
        <f>COUNTIF('2016'!A:A,גיליון2!A699)</f>
        <v>1</v>
      </c>
    </row>
    <row r="700" spans="1:11" x14ac:dyDescent="0.2">
      <c r="A700">
        <v>1846400840</v>
      </c>
      <c r="B700" t="str">
        <f t="shared" si="30"/>
        <v>840</v>
      </c>
      <c r="C700" t="str">
        <f t="shared" si="31"/>
        <v>846400</v>
      </c>
      <c r="D700" t="str">
        <f t="shared" si="32"/>
        <v>84</v>
      </c>
      <c r="E700" t="s">
        <v>244</v>
      </c>
      <c r="F700">
        <v>0</v>
      </c>
      <c r="G700" s="1">
        <v>10313</v>
      </c>
      <c r="H700">
        <v>0</v>
      </c>
      <c r="I700" s="1">
        <v>10313</v>
      </c>
      <c r="J700" s="3">
        <f>VLOOKUP(A700,'2016'!A:I,9,0)</f>
        <v>0</v>
      </c>
      <c r="K700">
        <f>COUNTIF('2016'!A:A,גיליון2!A700)</f>
        <v>1</v>
      </c>
    </row>
    <row r="701" spans="1:11" x14ac:dyDescent="0.2">
      <c r="A701">
        <v>1846500840</v>
      </c>
      <c r="B701" t="str">
        <f t="shared" si="30"/>
        <v>840</v>
      </c>
      <c r="C701" t="str">
        <f t="shared" si="31"/>
        <v>846500</v>
      </c>
      <c r="D701" t="str">
        <f t="shared" si="32"/>
        <v>84</v>
      </c>
      <c r="E701" t="s">
        <v>719</v>
      </c>
      <c r="F701" s="2">
        <v>61000</v>
      </c>
      <c r="G701" s="1">
        <v>69626</v>
      </c>
      <c r="H701">
        <v>0</v>
      </c>
      <c r="I701" s="1">
        <v>69626</v>
      </c>
      <c r="J701" s="3">
        <f>VLOOKUP(A701,'2016'!A:I,9,0)</f>
        <v>61000</v>
      </c>
      <c r="K701">
        <f>COUNTIF('2016'!A:A,גיליון2!A701)</f>
        <v>1</v>
      </c>
    </row>
    <row r="702" spans="1:11" x14ac:dyDescent="0.2">
      <c r="A702">
        <v>1846600840</v>
      </c>
      <c r="B702" t="str">
        <f t="shared" si="30"/>
        <v>840</v>
      </c>
      <c r="C702" t="str">
        <f t="shared" si="31"/>
        <v>846600</v>
      </c>
      <c r="D702" t="str">
        <f t="shared" si="32"/>
        <v>84</v>
      </c>
      <c r="E702" t="s">
        <v>720</v>
      </c>
      <c r="F702" s="2">
        <v>164000</v>
      </c>
      <c r="G702" s="1">
        <v>193066</v>
      </c>
      <c r="H702">
        <v>0</v>
      </c>
      <c r="I702" s="1">
        <v>193066</v>
      </c>
      <c r="J702" s="3">
        <f>VLOOKUP(A702,'2016'!A:I,9,0)</f>
        <v>164000</v>
      </c>
      <c r="K702">
        <f>COUNTIF('2016'!A:A,גיליון2!A702)</f>
        <v>1</v>
      </c>
    </row>
    <row r="703" spans="1:11" x14ac:dyDescent="0.2">
      <c r="A703">
        <v>1846700410</v>
      </c>
      <c r="B703" t="str">
        <f t="shared" si="30"/>
        <v>410</v>
      </c>
      <c r="C703" t="str">
        <f t="shared" si="31"/>
        <v>846700</v>
      </c>
      <c r="D703" t="str">
        <f t="shared" si="32"/>
        <v>84</v>
      </c>
      <c r="E703" t="s">
        <v>721</v>
      </c>
      <c r="F703" s="2">
        <v>42000</v>
      </c>
      <c r="G703" s="1">
        <v>28212</v>
      </c>
      <c r="H703">
        <v>0</v>
      </c>
      <c r="I703" s="1">
        <v>28212</v>
      </c>
      <c r="J703" s="3">
        <f>VLOOKUP(A703,'2016'!A:I,9,0)</f>
        <v>42000</v>
      </c>
      <c r="K703">
        <f>COUNTIF('2016'!A:A,גיליון2!A703)</f>
        <v>1</v>
      </c>
    </row>
    <row r="704" spans="1:11" x14ac:dyDescent="0.2">
      <c r="A704">
        <v>1846700750</v>
      </c>
      <c r="B704" t="str">
        <f t="shared" si="30"/>
        <v>750</v>
      </c>
      <c r="C704" t="str">
        <f t="shared" si="31"/>
        <v>846700</v>
      </c>
      <c r="D704" t="str">
        <f t="shared" si="32"/>
        <v>84</v>
      </c>
      <c r="E704" t="s">
        <v>722</v>
      </c>
      <c r="F704">
        <v>0</v>
      </c>
      <c r="G704">
        <v>0</v>
      </c>
      <c r="H704">
        <v>0</v>
      </c>
      <c r="I704">
        <v>0</v>
      </c>
      <c r="J704" s="3">
        <f>VLOOKUP(A704,'2016'!A:I,9,0)</f>
        <v>0</v>
      </c>
      <c r="K704">
        <f>COUNTIF('2016'!A:A,גיליון2!A704)</f>
        <v>1</v>
      </c>
    </row>
    <row r="705" spans="1:11" x14ac:dyDescent="0.2">
      <c r="A705">
        <v>1846700780</v>
      </c>
      <c r="B705" t="str">
        <f t="shared" si="30"/>
        <v>780</v>
      </c>
      <c r="C705" t="str">
        <f t="shared" si="31"/>
        <v>846700</v>
      </c>
      <c r="D705" t="str">
        <f t="shared" si="32"/>
        <v>84</v>
      </c>
      <c r="E705" t="s">
        <v>723</v>
      </c>
      <c r="F705" s="2">
        <v>2000</v>
      </c>
      <c r="G705" s="1">
        <v>2039.29</v>
      </c>
      <c r="H705">
        <v>0</v>
      </c>
      <c r="I705" s="1">
        <v>2039.29</v>
      </c>
      <c r="J705" s="3">
        <f>VLOOKUP(A705,'2016'!A:I,9,0)</f>
        <v>2000</v>
      </c>
      <c r="K705">
        <f>COUNTIF('2016'!A:A,גיליון2!A705)</f>
        <v>1</v>
      </c>
    </row>
    <row r="706" spans="1:11" x14ac:dyDescent="0.2">
      <c r="A706">
        <v>1846700840</v>
      </c>
      <c r="B706" t="str">
        <f t="shared" si="30"/>
        <v>840</v>
      </c>
      <c r="C706" t="str">
        <f t="shared" si="31"/>
        <v>846700</v>
      </c>
      <c r="D706" t="str">
        <f t="shared" si="32"/>
        <v>84</v>
      </c>
      <c r="E706" t="s">
        <v>724</v>
      </c>
      <c r="F706" s="2">
        <v>613000</v>
      </c>
      <c r="G706" s="1">
        <v>517763</v>
      </c>
      <c r="H706">
        <v>0</v>
      </c>
      <c r="I706" s="1">
        <v>517763</v>
      </c>
      <c r="J706" s="3">
        <f>VLOOKUP(A706,'2016'!A:I,9,0)</f>
        <v>500000</v>
      </c>
      <c r="K706">
        <f>COUNTIF('2016'!A:A,גיליון2!A706)</f>
        <v>1</v>
      </c>
    </row>
    <row r="707" spans="1:11" x14ac:dyDescent="0.2">
      <c r="A707" s="6">
        <v>1846701410</v>
      </c>
      <c r="B707" t="str">
        <f t="shared" ref="B707:B765" si="33">RIGHT(A707,3)</f>
        <v>410</v>
      </c>
      <c r="C707" t="str">
        <f t="shared" ref="C707:C765" si="34">MID(A707,2,6)</f>
        <v>846701</v>
      </c>
      <c r="D707" t="str">
        <f t="shared" ref="D707:D765" si="35">LEFT(C707,2)</f>
        <v>84</v>
      </c>
      <c r="E707" s="6" t="s">
        <v>1194</v>
      </c>
      <c r="F707" s="2"/>
      <c r="G707" s="1"/>
      <c r="I707" s="1"/>
      <c r="J707" s="3">
        <f>VLOOKUP(A707,'2016'!A:I,9,0)</f>
        <v>30000</v>
      </c>
    </row>
    <row r="708" spans="1:11" x14ac:dyDescent="0.2">
      <c r="A708">
        <v>1846701840</v>
      </c>
      <c r="B708" t="str">
        <f t="shared" si="33"/>
        <v>840</v>
      </c>
      <c r="C708" t="str">
        <f t="shared" si="34"/>
        <v>846701</v>
      </c>
      <c r="D708" t="str">
        <f t="shared" si="35"/>
        <v>84</v>
      </c>
      <c r="E708" t="s">
        <v>725</v>
      </c>
      <c r="F708">
        <v>0</v>
      </c>
      <c r="G708">
        <v>0</v>
      </c>
      <c r="H708">
        <v>0</v>
      </c>
      <c r="I708">
        <v>0</v>
      </c>
      <c r="J708" s="3">
        <f>VLOOKUP(A708,'2016'!A:I,9,0)</f>
        <v>222000</v>
      </c>
      <c r="K708">
        <f>COUNTIF('2016'!A:A,גיליון2!A708)</f>
        <v>1</v>
      </c>
    </row>
    <row r="709" spans="1:11" x14ac:dyDescent="0.2">
      <c r="A709">
        <v>1846800410</v>
      </c>
      <c r="B709" t="str">
        <f t="shared" si="33"/>
        <v>410</v>
      </c>
      <c r="C709" t="str">
        <f t="shared" si="34"/>
        <v>846800</v>
      </c>
      <c r="D709" t="str">
        <f t="shared" si="35"/>
        <v>84</v>
      </c>
      <c r="E709" t="s">
        <v>726</v>
      </c>
      <c r="F709" s="2">
        <v>18000</v>
      </c>
      <c r="G709" s="1">
        <v>35340</v>
      </c>
      <c r="H709">
        <v>0</v>
      </c>
      <c r="I709" s="1">
        <v>35340</v>
      </c>
      <c r="J709" s="3">
        <f>VLOOKUP(A709,'2016'!A:I,9,0)</f>
        <v>18000</v>
      </c>
      <c r="K709">
        <f>COUNTIF('2016'!A:A,גיליון2!A709)</f>
        <v>1</v>
      </c>
    </row>
    <row r="710" spans="1:11" x14ac:dyDescent="0.2">
      <c r="A710">
        <v>1846800431</v>
      </c>
      <c r="B710" t="str">
        <f t="shared" si="33"/>
        <v>431</v>
      </c>
      <c r="C710" t="str">
        <f t="shared" si="34"/>
        <v>846800</v>
      </c>
      <c r="D710" t="str">
        <f t="shared" si="35"/>
        <v>84</v>
      </c>
      <c r="E710" t="s">
        <v>727</v>
      </c>
      <c r="F710">
        <v>0</v>
      </c>
      <c r="G710" s="1">
        <v>7697.58</v>
      </c>
      <c r="H710">
        <v>0</v>
      </c>
      <c r="I710" s="1">
        <v>7697.58</v>
      </c>
      <c r="J710" s="3">
        <f>VLOOKUP(A710,'2016'!A:I,9,0)</f>
        <v>0</v>
      </c>
      <c r="K710">
        <f>COUNTIF('2016'!A:A,גיליון2!A710)</f>
        <v>1</v>
      </c>
    </row>
    <row r="711" spans="1:11" x14ac:dyDescent="0.2">
      <c r="A711">
        <v>1846800540</v>
      </c>
      <c r="B711" t="str">
        <f t="shared" si="33"/>
        <v>540</v>
      </c>
      <c r="C711" t="str">
        <f t="shared" si="34"/>
        <v>846800</v>
      </c>
      <c r="D711" t="str">
        <f t="shared" si="35"/>
        <v>84</v>
      </c>
      <c r="E711" t="s">
        <v>728</v>
      </c>
      <c r="F711" s="2">
        <v>4000</v>
      </c>
      <c r="G711">
        <v>0</v>
      </c>
      <c r="H711">
        <v>0</v>
      </c>
      <c r="I711">
        <v>0</v>
      </c>
      <c r="J711" s="3">
        <f>VLOOKUP(A711,'2016'!A:I,9,0)</f>
        <v>4000</v>
      </c>
      <c r="K711">
        <f>COUNTIF('2016'!A:A,גיליון2!A711)</f>
        <v>1</v>
      </c>
    </row>
    <row r="712" spans="1:11" x14ac:dyDescent="0.2">
      <c r="A712">
        <v>1846800750</v>
      </c>
      <c r="B712" t="str">
        <f t="shared" si="33"/>
        <v>750</v>
      </c>
      <c r="C712" t="str">
        <f t="shared" si="34"/>
        <v>846800</v>
      </c>
      <c r="D712" t="str">
        <f t="shared" si="35"/>
        <v>84</v>
      </c>
      <c r="E712" t="s">
        <v>729</v>
      </c>
      <c r="F712">
        <v>0</v>
      </c>
      <c r="G712" s="1">
        <v>22705.26</v>
      </c>
      <c r="H712">
        <v>0</v>
      </c>
      <c r="I712" s="1">
        <v>22705.26</v>
      </c>
      <c r="J712" s="3">
        <f>VLOOKUP(A712,'2016'!A:I,9,0)</f>
        <v>0</v>
      </c>
      <c r="K712">
        <f>COUNTIF('2016'!A:A,גיליון2!A712)</f>
        <v>1</v>
      </c>
    </row>
    <row r="713" spans="1:11" x14ac:dyDescent="0.2">
      <c r="A713">
        <v>1846800780</v>
      </c>
      <c r="B713" t="str">
        <f t="shared" si="33"/>
        <v>780</v>
      </c>
      <c r="C713" t="str">
        <f t="shared" si="34"/>
        <v>846800</v>
      </c>
      <c r="D713" t="str">
        <f t="shared" si="35"/>
        <v>84</v>
      </c>
      <c r="E713" t="s">
        <v>730</v>
      </c>
      <c r="F713">
        <v>0</v>
      </c>
      <c r="G713">
        <v>0</v>
      </c>
      <c r="H713">
        <v>0</v>
      </c>
      <c r="I713">
        <v>0</v>
      </c>
      <c r="J713" s="3">
        <f>VLOOKUP(A713,'2016'!A:I,9,0)</f>
        <v>0</v>
      </c>
      <c r="K713">
        <f>COUNTIF('2016'!A:A,גיליון2!A713)</f>
        <v>1</v>
      </c>
    </row>
    <row r="714" spans="1:11" x14ac:dyDescent="0.2">
      <c r="A714">
        <v>1846800840</v>
      </c>
      <c r="B714" t="str">
        <f t="shared" si="33"/>
        <v>840</v>
      </c>
      <c r="C714" t="str">
        <f t="shared" si="34"/>
        <v>846800</v>
      </c>
      <c r="D714" t="str">
        <f t="shared" si="35"/>
        <v>84</v>
      </c>
      <c r="E714" t="s">
        <v>731</v>
      </c>
      <c r="F714" s="2">
        <v>133000</v>
      </c>
      <c r="G714" s="1">
        <v>117108</v>
      </c>
      <c r="H714">
        <v>0</v>
      </c>
      <c r="I714" s="1">
        <v>117108</v>
      </c>
      <c r="J714" s="3">
        <f>VLOOKUP(A714,'2016'!A:I,9,0)</f>
        <v>133000</v>
      </c>
      <c r="K714">
        <f>COUNTIF('2016'!A:A,גיליון2!A714)</f>
        <v>1</v>
      </c>
    </row>
    <row r="715" spans="1:11" x14ac:dyDescent="0.2">
      <c r="A715">
        <v>1847100780</v>
      </c>
      <c r="B715" t="str">
        <f t="shared" si="33"/>
        <v>780</v>
      </c>
      <c r="C715" t="str">
        <f t="shared" si="34"/>
        <v>847100</v>
      </c>
      <c r="D715" t="str">
        <f t="shared" si="35"/>
        <v>84</v>
      </c>
      <c r="E715" t="s">
        <v>732</v>
      </c>
      <c r="F715" s="2">
        <v>117000</v>
      </c>
      <c r="G715" s="1">
        <v>122140</v>
      </c>
      <c r="H715" s="1">
        <v>4600</v>
      </c>
      <c r="I715" s="1">
        <v>126740</v>
      </c>
      <c r="J715" s="3">
        <f>VLOOKUP(A715,'2016'!A:I,9,0)</f>
        <v>117000</v>
      </c>
      <c r="K715">
        <f>COUNTIF('2016'!A:A,גיליון2!A715)</f>
        <v>1</v>
      </c>
    </row>
    <row r="716" spans="1:11" x14ac:dyDescent="0.2">
      <c r="A716">
        <v>1847100840</v>
      </c>
      <c r="B716" t="str">
        <f t="shared" si="33"/>
        <v>840</v>
      </c>
      <c r="C716" t="str">
        <f t="shared" si="34"/>
        <v>847100</v>
      </c>
      <c r="D716" t="str">
        <f t="shared" si="35"/>
        <v>84</v>
      </c>
      <c r="E716" t="s">
        <v>733</v>
      </c>
      <c r="F716" s="2">
        <v>278000</v>
      </c>
      <c r="G716" s="1">
        <v>291558</v>
      </c>
      <c r="H716">
        <v>0</v>
      </c>
      <c r="I716" s="1">
        <v>291558</v>
      </c>
      <c r="J716" s="3">
        <f>VLOOKUP(A716,'2016'!A:I,9,0)</f>
        <v>278000</v>
      </c>
      <c r="K716">
        <f>COUNTIF('2016'!A:A,גיליון2!A716)</f>
        <v>1</v>
      </c>
    </row>
    <row r="717" spans="1:11" x14ac:dyDescent="0.2">
      <c r="A717">
        <v>1847300110</v>
      </c>
      <c r="B717" t="str">
        <f t="shared" si="33"/>
        <v>110</v>
      </c>
      <c r="C717" t="str">
        <f t="shared" si="34"/>
        <v>847300</v>
      </c>
      <c r="D717" t="str">
        <f t="shared" si="35"/>
        <v>84</v>
      </c>
      <c r="E717" t="s">
        <v>734</v>
      </c>
      <c r="F717" s="2">
        <v>499000</v>
      </c>
      <c r="G717" s="1">
        <v>464569.33</v>
      </c>
      <c r="H717">
        <v>0</v>
      </c>
      <c r="I717" s="1">
        <v>464569.33</v>
      </c>
      <c r="J717" s="3">
        <f>VLOOKUP(A717,'2016'!A:I,9,0)</f>
        <v>504000</v>
      </c>
      <c r="K717">
        <f>COUNTIF('2016'!A:A,גיליון2!A717)</f>
        <v>1</v>
      </c>
    </row>
    <row r="718" spans="1:11" x14ac:dyDescent="0.2">
      <c r="A718">
        <v>1847300540</v>
      </c>
      <c r="B718" t="str">
        <f t="shared" si="33"/>
        <v>540</v>
      </c>
      <c r="C718" t="str">
        <f t="shared" si="34"/>
        <v>847300</v>
      </c>
      <c r="D718" t="str">
        <f t="shared" si="35"/>
        <v>84</v>
      </c>
      <c r="E718" t="s">
        <v>735</v>
      </c>
      <c r="F718" s="2">
        <v>1000</v>
      </c>
      <c r="G718">
        <v>948.38</v>
      </c>
      <c r="H718">
        <v>0</v>
      </c>
      <c r="I718">
        <v>948.38</v>
      </c>
      <c r="J718" s="3">
        <f>VLOOKUP(A718,'2016'!A:I,9,0)</f>
        <v>1000</v>
      </c>
      <c r="K718">
        <f>COUNTIF('2016'!A:A,גיליון2!A718)</f>
        <v>1</v>
      </c>
    </row>
    <row r="719" spans="1:11" x14ac:dyDescent="0.2">
      <c r="A719">
        <v>1847300550</v>
      </c>
      <c r="B719" t="str">
        <f t="shared" si="33"/>
        <v>550</v>
      </c>
      <c r="C719" t="str">
        <f t="shared" si="34"/>
        <v>847300</v>
      </c>
      <c r="D719" t="str">
        <f t="shared" si="35"/>
        <v>84</v>
      </c>
      <c r="E719" t="s">
        <v>736</v>
      </c>
      <c r="F719" s="2">
        <v>73000</v>
      </c>
      <c r="G719" s="1">
        <v>74605</v>
      </c>
      <c r="H719">
        <v>0</v>
      </c>
      <c r="I719" s="1">
        <v>74605</v>
      </c>
      <c r="J719" s="3">
        <f>VLOOKUP(A719,'2016'!A:I,9,0)</f>
        <v>73000</v>
      </c>
      <c r="K719">
        <f>COUNTIF('2016'!A:A,גיליון2!A719)</f>
        <v>1</v>
      </c>
    </row>
    <row r="720" spans="1:11" x14ac:dyDescent="0.2">
      <c r="A720">
        <v>1847300740</v>
      </c>
      <c r="B720" t="str">
        <f t="shared" si="33"/>
        <v>740</v>
      </c>
      <c r="C720" t="str">
        <f t="shared" si="34"/>
        <v>847300</v>
      </c>
      <c r="D720" t="str">
        <f t="shared" si="35"/>
        <v>84</v>
      </c>
      <c r="E720" t="s">
        <v>737</v>
      </c>
      <c r="F720">
        <v>0</v>
      </c>
      <c r="G720">
        <v>0</v>
      </c>
      <c r="H720">
        <v>0</v>
      </c>
      <c r="I720">
        <v>0</v>
      </c>
      <c r="J720" s="3">
        <f>VLOOKUP(A720,'2016'!A:I,9,0)</f>
        <v>0</v>
      </c>
      <c r="K720">
        <f>COUNTIF('2016'!A:A,גיליון2!A720)</f>
        <v>1</v>
      </c>
    </row>
    <row r="721" spans="1:11" x14ac:dyDescent="0.2">
      <c r="A721">
        <v>1847300750</v>
      </c>
      <c r="B721" t="str">
        <f t="shared" si="33"/>
        <v>750</v>
      </c>
      <c r="C721" t="str">
        <f t="shared" si="34"/>
        <v>847300</v>
      </c>
      <c r="D721" t="str">
        <f t="shared" si="35"/>
        <v>84</v>
      </c>
      <c r="E721" t="s">
        <v>313</v>
      </c>
      <c r="F721">
        <v>0</v>
      </c>
      <c r="G721" s="1">
        <v>4000</v>
      </c>
      <c r="H721" s="1">
        <v>2000</v>
      </c>
      <c r="I721" s="1">
        <v>6000</v>
      </c>
      <c r="J721" s="3">
        <f>VLOOKUP(A721,'2016'!A:I,9,0)</f>
        <v>0</v>
      </c>
      <c r="K721">
        <f>COUNTIF('2016'!A:A,גיליון2!A721)</f>
        <v>1</v>
      </c>
    </row>
    <row r="722" spans="1:11" x14ac:dyDescent="0.2">
      <c r="A722">
        <v>1847300780</v>
      </c>
      <c r="B722" t="str">
        <f t="shared" si="33"/>
        <v>780</v>
      </c>
      <c r="C722" t="str">
        <f t="shared" si="34"/>
        <v>847300</v>
      </c>
      <c r="D722" t="str">
        <f t="shared" si="35"/>
        <v>84</v>
      </c>
      <c r="E722" t="s">
        <v>252</v>
      </c>
      <c r="F722">
        <v>0</v>
      </c>
      <c r="G722" s="1">
        <v>12280</v>
      </c>
      <c r="H722">
        <v>0</v>
      </c>
      <c r="I722" s="1">
        <v>12280</v>
      </c>
      <c r="J722" s="3">
        <f>VLOOKUP(A722,'2016'!A:I,9,0)</f>
        <v>0</v>
      </c>
      <c r="K722">
        <f>COUNTIF('2016'!A:A,גיליון2!A722)</f>
        <v>1</v>
      </c>
    </row>
    <row r="723" spans="1:11" x14ac:dyDescent="0.2">
      <c r="A723">
        <v>1847300840</v>
      </c>
      <c r="B723" t="str">
        <f t="shared" si="33"/>
        <v>840</v>
      </c>
      <c r="C723" t="str">
        <f t="shared" si="34"/>
        <v>847300</v>
      </c>
      <c r="D723" t="str">
        <f t="shared" si="35"/>
        <v>84</v>
      </c>
      <c r="E723" t="s">
        <v>738</v>
      </c>
      <c r="F723" s="2">
        <v>20000</v>
      </c>
      <c r="G723" s="1">
        <v>25180</v>
      </c>
      <c r="H723">
        <v>0</v>
      </c>
      <c r="I723" s="1">
        <v>25180</v>
      </c>
      <c r="J723" s="3">
        <f>VLOOKUP(A723,'2016'!A:I,9,0)</f>
        <v>20000</v>
      </c>
      <c r="K723">
        <f>COUNTIF('2016'!A:A,גיליון2!A723)</f>
        <v>1</v>
      </c>
    </row>
    <row r="724" spans="1:11" x14ac:dyDescent="0.2">
      <c r="A724">
        <v>1847301110</v>
      </c>
      <c r="B724" t="str">
        <f t="shared" si="33"/>
        <v>110</v>
      </c>
      <c r="C724" t="str">
        <f t="shared" si="34"/>
        <v>847301</v>
      </c>
      <c r="D724" t="str">
        <f t="shared" si="35"/>
        <v>84</v>
      </c>
      <c r="E724" t="s">
        <v>739</v>
      </c>
      <c r="F724" s="2">
        <v>173000</v>
      </c>
      <c r="G724" s="1">
        <v>168293</v>
      </c>
      <c r="H724">
        <v>0</v>
      </c>
      <c r="I724" s="1">
        <v>168293</v>
      </c>
      <c r="J724" s="3">
        <f>VLOOKUP(A724,'2016'!A:I,9,0)</f>
        <v>176000</v>
      </c>
      <c r="K724">
        <f>COUNTIF('2016'!A:A,גיליון2!A724)</f>
        <v>1</v>
      </c>
    </row>
    <row r="725" spans="1:11" x14ac:dyDescent="0.2">
      <c r="A725">
        <v>1847400110</v>
      </c>
      <c r="B725" t="str">
        <f t="shared" si="33"/>
        <v>110</v>
      </c>
      <c r="C725" t="str">
        <f t="shared" si="34"/>
        <v>847400</v>
      </c>
      <c r="D725" t="str">
        <f t="shared" si="35"/>
        <v>84</v>
      </c>
      <c r="E725" t="s">
        <v>740</v>
      </c>
      <c r="F725" s="2">
        <v>1238000</v>
      </c>
      <c r="G725" s="1">
        <v>1217375.51</v>
      </c>
      <c r="H725">
        <v>0</v>
      </c>
      <c r="I725" s="1">
        <v>1217375.51</v>
      </c>
      <c r="J725" s="3">
        <f>VLOOKUP(A725,'2016'!A:I,9,0)</f>
        <v>1147000</v>
      </c>
      <c r="K725">
        <f>COUNTIF('2016'!A:A,גיליון2!A725)</f>
        <v>1</v>
      </c>
    </row>
    <row r="726" spans="1:11" x14ac:dyDescent="0.2">
      <c r="A726">
        <v>1847400410</v>
      </c>
      <c r="B726" t="str">
        <f t="shared" si="33"/>
        <v>410</v>
      </c>
      <c r="C726" t="str">
        <f t="shared" si="34"/>
        <v>847400</v>
      </c>
      <c r="D726" t="str">
        <f t="shared" si="35"/>
        <v>84</v>
      </c>
      <c r="E726" t="s">
        <v>741</v>
      </c>
      <c r="F726" s="2">
        <v>133000</v>
      </c>
      <c r="G726" s="1">
        <v>165602</v>
      </c>
      <c r="H726">
        <v>0</v>
      </c>
      <c r="I726" s="1">
        <v>165602</v>
      </c>
      <c r="J726" s="3">
        <f>VLOOKUP(A726,'2016'!A:I,9,0)</f>
        <v>133000</v>
      </c>
      <c r="K726">
        <f>COUNTIF('2016'!A:A,גיליון2!A726)</f>
        <v>1</v>
      </c>
    </row>
    <row r="727" spans="1:11" x14ac:dyDescent="0.2">
      <c r="A727">
        <v>1847400431</v>
      </c>
      <c r="B727" t="str">
        <f t="shared" si="33"/>
        <v>431</v>
      </c>
      <c r="C727" t="str">
        <f t="shared" si="34"/>
        <v>847400</v>
      </c>
      <c r="D727" t="str">
        <f t="shared" si="35"/>
        <v>84</v>
      </c>
      <c r="E727" t="s">
        <v>742</v>
      </c>
      <c r="F727">
        <v>0</v>
      </c>
      <c r="G727">
        <v>0</v>
      </c>
      <c r="H727">
        <v>0</v>
      </c>
      <c r="I727">
        <v>0</v>
      </c>
      <c r="J727" s="3">
        <f>VLOOKUP(A727,'2016'!A:I,9,0)</f>
        <v>0</v>
      </c>
      <c r="K727">
        <f>COUNTIF('2016'!A:A,גיליון2!A727)</f>
        <v>1</v>
      </c>
    </row>
    <row r="728" spans="1:11" x14ac:dyDescent="0.2">
      <c r="A728">
        <v>1847400540</v>
      </c>
      <c r="B728" t="str">
        <f t="shared" si="33"/>
        <v>540</v>
      </c>
      <c r="C728" t="str">
        <f t="shared" si="34"/>
        <v>847400</v>
      </c>
      <c r="D728" t="str">
        <f t="shared" si="35"/>
        <v>84</v>
      </c>
      <c r="E728" t="s">
        <v>743</v>
      </c>
      <c r="F728" s="2">
        <v>1000</v>
      </c>
      <c r="G728">
        <v>768.15</v>
      </c>
      <c r="H728">
        <v>0</v>
      </c>
      <c r="I728">
        <v>768.15</v>
      </c>
      <c r="J728" s="3">
        <f>VLOOKUP(A728,'2016'!A:I,9,0)</f>
        <v>1000</v>
      </c>
      <c r="K728">
        <f>COUNTIF('2016'!A:A,גיליון2!A728)</f>
        <v>1</v>
      </c>
    </row>
    <row r="729" spans="1:11" x14ac:dyDescent="0.2">
      <c r="A729">
        <v>1847400560</v>
      </c>
      <c r="B729" t="str">
        <f t="shared" si="33"/>
        <v>560</v>
      </c>
      <c r="C729" t="str">
        <f t="shared" si="34"/>
        <v>847400</v>
      </c>
      <c r="D729" t="str">
        <f t="shared" si="35"/>
        <v>84</v>
      </c>
      <c r="E729" t="s">
        <v>341</v>
      </c>
      <c r="F729" s="2">
        <v>2000</v>
      </c>
      <c r="G729" s="1">
        <v>1616</v>
      </c>
      <c r="H729">
        <v>0</v>
      </c>
      <c r="I729" s="1">
        <v>1616</v>
      </c>
      <c r="J729" s="3">
        <f>VLOOKUP(A729,'2016'!A:I,9,0)</f>
        <v>2000</v>
      </c>
      <c r="K729">
        <f>COUNTIF('2016'!A:A,גיליון2!A729)</f>
        <v>1</v>
      </c>
    </row>
    <row r="730" spans="1:11" x14ac:dyDescent="0.2">
      <c r="A730">
        <v>1847400720</v>
      </c>
      <c r="B730" t="str">
        <f t="shared" si="33"/>
        <v>720</v>
      </c>
      <c r="C730" t="str">
        <f t="shared" si="34"/>
        <v>847400</v>
      </c>
      <c r="D730" t="str">
        <f t="shared" si="35"/>
        <v>84</v>
      </c>
      <c r="E730" t="s">
        <v>744</v>
      </c>
      <c r="F730" s="2">
        <v>115000</v>
      </c>
      <c r="G730" s="1">
        <v>118960.71</v>
      </c>
      <c r="H730" s="1">
        <v>1990</v>
      </c>
      <c r="I730" s="1">
        <v>120950.71</v>
      </c>
      <c r="J730" s="3">
        <f>VLOOKUP(A730,'2016'!A:I,9,0)</f>
        <v>115000</v>
      </c>
      <c r="K730">
        <f>COUNTIF('2016'!A:A,גיליון2!A730)</f>
        <v>1</v>
      </c>
    </row>
    <row r="731" spans="1:11" x14ac:dyDescent="0.2">
      <c r="A731">
        <v>1847400780</v>
      </c>
      <c r="B731" t="str">
        <f t="shared" si="33"/>
        <v>780</v>
      </c>
      <c r="C731" t="str">
        <f t="shared" si="34"/>
        <v>847400</v>
      </c>
      <c r="D731" t="str">
        <f t="shared" si="35"/>
        <v>84</v>
      </c>
      <c r="E731" t="s">
        <v>745</v>
      </c>
      <c r="F731" s="2">
        <v>144000</v>
      </c>
      <c r="G731" s="1">
        <v>113287.3</v>
      </c>
      <c r="H731" s="1">
        <v>1416</v>
      </c>
      <c r="I731" s="1">
        <v>114703.3</v>
      </c>
      <c r="J731" s="3">
        <f>VLOOKUP(A731,'2016'!A:I,9,0)</f>
        <v>144000</v>
      </c>
      <c r="K731">
        <f>COUNTIF('2016'!A:A,גיליון2!A731)</f>
        <v>1</v>
      </c>
    </row>
    <row r="732" spans="1:11" x14ac:dyDescent="0.2">
      <c r="A732">
        <v>1848200780</v>
      </c>
      <c r="B732" t="str">
        <f t="shared" si="33"/>
        <v>780</v>
      </c>
      <c r="C732" t="str">
        <f t="shared" si="34"/>
        <v>848200</v>
      </c>
      <c r="D732" t="str">
        <f t="shared" si="35"/>
        <v>84</v>
      </c>
      <c r="E732" t="s">
        <v>746</v>
      </c>
      <c r="F732" s="2">
        <v>6000</v>
      </c>
      <c r="G732" s="1">
        <v>13445.6</v>
      </c>
      <c r="H732" s="1">
        <v>4000</v>
      </c>
      <c r="I732" s="1">
        <v>17445.599999999999</v>
      </c>
      <c r="J732" s="3">
        <f>VLOOKUP(A732,'2016'!A:I,9,0)</f>
        <v>6000</v>
      </c>
      <c r="K732">
        <f>COUNTIF('2016'!A:A,גיליון2!A732)</f>
        <v>1</v>
      </c>
    </row>
    <row r="733" spans="1:11" x14ac:dyDescent="0.2">
      <c r="A733">
        <v>1848200820</v>
      </c>
      <c r="B733" t="str">
        <f t="shared" si="33"/>
        <v>820</v>
      </c>
      <c r="C733" t="str">
        <f t="shared" si="34"/>
        <v>848200</v>
      </c>
      <c r="D733" t="str">
        <f t="shared" si="35"/>
        <v>84</v>
      </c>
      <c r="E733" t="s">
        <v>255</v>
      </c>
      <c r="F733">
        <v>0</v>
      </c>
      <c r="G733">
        <v>0</v>
      </c>
      <c r="H733">
        <v>0</v>
      </c>
      <c r="I733">
        <v>0</v>
      </c>
      <c r="J733" s="3">
        <f>VLOOKUP(A733,'2016'!A:I,9,0)</f>
        <v>0</v>
      </c>
      <c r="K733">
        <f>COUNTIF('2016'!A:A,גיליון2!A733)</f>
        <v>1</v>
      </c>
    </row>
    <row r="734" spans="1:11" x14ac:dyDescent="0.2">
      <c r="A734">
        <v>1848201750</v>
      </c>
      <c r="B734" t="str">
        <f t="shared" si="33"/>
        <v>750</v>
      </c>
      <c r="C734" t="str">
        <f t="shared" si="34"/>
        <v>848201</v>
      </c>
      <c r="D734" t="str">
        <f t="shared" si="35"/>
        <v>84</v>
      </c>
      <c r="E734" t="s">
        <v>747</v>
      </c>
      <c r="F734">
        <v>0</v>
      </c>
      <c r="G734">
        <v>0</v>
      </c>
      <c r="H734">
        <v>0</v>
      </c>
      <c r="I734">
        <v>0</v>
      </c>
      <c r="J734" s="3">
        <f>VLOOKUP(A734,'2016'!A:I,9,0)</f>
        <v>0</v>
      </c>
      <c r="K734">
        <f>COUNTIF('2016'!A:A,גיליון2!A734)</f>
        <v>1</v>
      </c>
    </row>
    <row r="735" spans="1:11" x14ac:dyDescent="0.2">
      <c r="A735">
        <v>1849100110</v>
      </c>
      <c r="B735" t="str">
        <f t="shared" si="33"/>
        <v>110</v>
      </c>
      <c r="C735" t="str">
        <f t="shared" si="34"/>
        <v>849100</v>
      </c>
      <c r="D735" t="str">
        <f t="shared" si="35"/>
        <v>84</v>
      </c>
      <c r="E735" t="s">
        <v>748</v>
      </c>
      <c r="F735" s="2">
        <v>94000</v>
      </c>
      <c r="G735" s="1">
        <v>96464.31</v>
      </c>
      <c r="H735">
        <v>0</v>
      </c>
      <c r="I735" s="1">
        <v>96464.31</v>
      </c>
      <c r="J735" s="3">
        <f>VLOOKUP(A735,'2016'!A:I,9,0)</f>
        <v>148000</v>
      </c>
      <c r="K735">
        <f>COUNTIF('2016'!A:A,גיליון2!A735)</f>
        <v>1</v>
      </c>
    </row>
    <row r="736" spans="1:11" x14ac:dyDescent="0.2">
      <c r="A736">
        <v>1849100840</v>
      </c>
      <c r="B736" t="str">
        <f t="shared" si="33"/>
        <v>840</v>
      </c>
      <c r="C736" t="str">
        <f t="shared" si="34"/>
        <v>849100</v>
      </c>
      <c r="D736" t="str">
        <f t="shared" si="35"/>
        <v>84</v>
      </c>
      <c r="E736" t="s">
        <v>256</v>
      </c>
      <c r="F736">
        <v>0</v>
      </c>
      <c r="G736" s="1">
        <v>7012.5</v>
      </c>
      <c r="H736">
        <v>0</v>
      </c>
      <c r="I736" s="1">
        <v>7012.5</v>
      </c>
      <c r="J736" s="3">
        <f>VLOOKUP(A736,'2016'!A:I,9,0)</f>
        <v>0</v>
      </c>
      <c r="K736">
        <f>COUNTIF('2016'!A:A,גיליון2!A736)</f>
        <v>1</v>
      </c>
    </row>
    <row r="737" spans="1:11" x14ac:dyDescent="0.2">
      <c r="A737">
        <v>1853000431</v>
      </c>
      <c r="B737" t="str">
        <f t="shared" si="33"/>
        <v>431</v>
      </c>
      <c r="C737" t="str">
        <f t="shared" si="34"/>
        <v>853000</v>
      </c>
      <c r="D737" t="str">
        <f t="shared" si="35"/>
        <v>85</v>
      </c>
      <c r="E737" t="s">
        <v>749</v>
      </c>
      <c r="F737" s="2">
        <v>116000</v>
      </c>
      <c r="G737" s="1">
        <v>172796.58</v>
      </c>
      <c r="H737">
        <v>0</v>
      </c>
      <c r="I737" s="1">
        <v>172796.58</v>
      </c>
      <c r="J737" s="3">
        <f>VLOOKUP(A737,'2016'!A:I,9,0)</f>
        <v>116000</v>
      </c>
      <c r="K737">
        <f>COUNTIF('2016'!A:A,גיליון2!A737)</f>
        <v>1</v>
      </c>
    </row>
    <row r="738" spans="1:11" x14ac:dyDescent="0.2">
      <c r="A738">
        <v>1853000432</v>
      </c>
      <c r="B738" t="str">
        <f t="shared" si="33"/>
        <v>432</v>
      </c>
      <c r="C738" t="str">
        <f t="shared" si="34"/>
        <v>853000</v>
      </c>
      <c r="D738" t="str">
        <f t="shared" si="35"/>
        <v>85</v>
      </c>
      <c r="E738" t="s">
        <v>556</v>
      </c>
      <c r="F738" s="2">
        <v>52000</v>
      </c>
      <c r="G738" s="1">
        <v>56945.07</v>
      </c>
      <c r="H738">
        <v>0</v>
      </c>
      <c r="I738" s="1">
        <v>56945.07</v>
      </c>
      <c r="J738" s="3">
        <f>VLOOKUP(A738,'2016'!A:I,9,0)</f>
        <v>52000</v>
      </c>
      <c r="K738">
        <f>COUNTIF('2016'!A:A,גיליון2!A738)</f>
        <v>1</v>
      </c>
    </row>
    <row r="739" spans="1:11" x14ac:dyDescent="0.2">
      <c r="A739">
        <v>1871000110</v>
      </c>
      <c r="B739" t="str">
        <f t="shared" si="33"/>
        <v>110</v>
      </c>
      <c r="C739" t="str">
        <f t="shared" si="34"/>
        <v>871000</v>
      </c>
      <c r="D739" t="str">
        <f t="shared" si="35"/>
        <v>87</v>
      </c>
      <c r="E739" t="s">
        <v>750</v>
      </c>
      <c r="F739" s="2">
        <v>682000</v>
      </c>
      <c r="G739" s="1">
        <v>672745.72</v>
      </c>
      <c r="H739">
        <v>0</v>
      </c>
      <c r="I739" s="1">
        <v>672745.72</v>
      </c>
      <c r="J739" s="3">
        <f>VLOOKUP(A739,'2016'!A:I,9,0)</f>
        <v>652000</v>
      </c>
      <c r="K739">
        <f>COUNTIF('2016'!A:A,גיליון2!A739)</f>
        <v>1</v>
      </c>
    </row>
    <row r="740" spans="1:11" x14ac:dyDescent="0.2">
      <c r="A740">
        <v>1871000410</v>
      </c>
      <c r="B740" t="str">
        <f t="shared" si="33"/>
        <v>410</v>
      </c>
      <c r="C740" t="str">
        <f t="shared" si="34"/>
        <v>871000</v>
      </c>
      <c r="D740" t="str">
        <f t="shared" si="35"/>
        <v>87</v>
      </c>
      <c r="E740" t="s">
        <v>751</v>
      </c>
      <c r="F740" s="2">
        <v>21000</v>
      </c>
      <c r="G740" s="1">
        <v>13877</v>
      </c>
      <c r="H740">
        <v>0</v>
      </c>
      <c r="I740" s="1">
        <v>13877</v>
      </c>
      <c r="J740" s="3">
        <f>VLOOKUP(A740,'2016'!A:I,9,0)</f>
        <v>0</v>
      </c>
      <c r="K740">
        <f>COUNTIF('2016'!A:A,גיליון2!A740)</f>
        <v>1</v>
      </c>
    </row>
    <row r="741" spans="1:11" x14ac:dyDescent="0.2">
      <c r="A741">
        <v>1871000432</v>
      </c>
      <c r="B741" t="str">
        <f t="shared" si="33"/>
        <v>432</v>
      </c>
      <c r="C741" t="str">
        <f t="shared" si="34"/>
        <v>871000</v>
      </c>
      <c r="D741" t="str">
        <f t="shared" si="35"/>
        <v>87</v>
      </c>
      <c r="E741" t="s">
        <v>752</v>
      </c>
      <c r="F741">
        <v>0</v>
      </c>
      <c r="G741">
        <v>127.4</v>
      </c>
      <c r="H741">
        <v>0</v>
      </c>
      <c r="I741">
        <v>127.4</v>
      </c>
      <c r="J741" s="3">
        <f>VLOOKUP(A741,'2016'!A:I,9,0)</f>
        <v>0</v>
      </c>
      <c r="K741">
        <f>COUNTIF('2016'!A:A,גיליון2!A741)</f>
        <v>1</v>
      </c>
    </row>
    <row r="742" spans="1:11" x14ac:dyDescent="0.2">
      <c r="A742">
        <v>1871000530</v>
      </c>
      <c r="B742" t="str">
        <f t="shared" si="33"/>
        <v>530</v>
      </c>
      <c r="C742" t="str">
        <f t="shared" si="34"/>
        <v>871000</v>
      </c>
      <c r="D742" t="str">
        <f t="shared" si="35"/>
        <v>87</v>
      </c>
      <c r="E742" t="s">
        <v>753</v>
      </c>
      <c r="F742">
        <v>0</v>
      </c>
      <c r="G742">
        <v>0</v>
      </c>
      <c r="H742">
        <v>0</v>
      </c>
      <c r="I742">
        <v>0</v>
      </c>
      <c r="J742" s="3">
        <f>VLOOKUP(A742,'2016'!A:I,9,0)</f>
        <v>0</v>
      </c>
      <c r="K742">
        <f>COUNTIF('2016'!A:A,גיליון2!A742)</f>
        <v>1</v>
      </c>
    </row>
    <row r="743" spans="1:11" x14ac:dyDescent="0.2">
      <c r="A743">
        <v>1871000540</v>
      </c>
      <c r="B743" t="str">
        <f t="shared" si="33"/>
        <v>540</v>
      </c>
      <c r="C743" t="str">
        <f t="shared" si="34"/>
        <v>871000</v>
      </c>
      <c r="D743" t="str">
        <f t="shared" si="35"/>
        <v>87</v>
      </c>
      <c r="E743" t="s">
        <v>754</v>
      </c>
      <c r="F743" s="2">
        <v>8000</v>
      </c>
      <c r="G743" s="1">
        <v>9788.6</v>
      </c>
      <c r="H743">
        <v>0</v>
      </c>
      <c r="I743" s="1">
        <v>9788.6</v>
      </c>
      <c r="J743" s="3">
        <f>VLOOKUP(A743,'2016'!A:I,9,0)</f>
        <v>8000</v>
      </c>
      <c r="K743">
        <f>COUNTIF('2016'!A:A,גיליון2!A743)</f>
        <v>1</v>
      </c>
    </row>
    <row r="744" spans="1:11" x14ac:dyDescent="0.2">
      <c r="A744">
        <v>1871000560</v>
      </c>
      <c r="B744" t="str">
        <f t="shared" si="33"/>
        <v>560</v>
      </c>
      <c r="C744" t="str">
        <f t="shared" si="34"/>
        <v>871000</v>
      </c>
      <c r="D744" t="str">
        <f t="shared" si="35"/>
        <v>87</v>
      </c>
      <c r="E744" t="s">
        <v>755</v>
      </c>
      <c r="F744" s="2">
        <v>2000</v>
      </c>
      <c r="G744" s="1">
        <v>1685</v>
      </c>
      <c r="H744">
        <v>0</v>
      </c>
      <c r="I744" s="1">
        <v>1685</v>
      </c>
      <c r="J744" s="3">
        <f>VLOOKUP(A744,'2016'!A:I,9,0)</f>
        <v>2000</v>
      </c>
      <c r="K744">
        <f>COUNTIF('2016'!A:A,גיליון2!A744)</f>
        <v>1</v>
      </c>
    </row>
    <row r="745" spans="1:11" x14ac:dyDescent="0.2">
      <c r="A745">
        <v>1871000750</v>
      </c>
      <c r="B745" t="str">
        <f t="shared" si="33"/>
        <v>750</v>
      </c>
      <c r="C745" t="str">
        <f t="shared" si="34"/>
        <v>871000</v>
      </c>
      <c r="D745" t="str">
        <f t="shared" si="35"/>
        <v>87</v>
      </c>
      <c r="E745" t="s">
        <v>313</v>
      </c>
      <c r="F745">
        <v>0</v>
      </c>
      <c r="G745">
        <v>0</v>
      </c>
      <c r="H745">
        <v>0</v>
      </c>
      <c r="I745">
        <v>0</v>
      </c>
      <c r="J745" s="3">
        <f>VLOOKUP(A745,'2016'!A:I,9,0)</f>
        <v>0</v>
      </c>
      <c r="K745">
        <f>COUNTIF('2016'!A:A,גיליון2!A745)</f>
        <v>1</v>
      </c>
    </row>
    <row r="746" spans="1:11" x14ac:dyDescent="0.2">
      <c r="A746">
        <v>1871000780</v>
      </c>
      <c r="B746" t="str">
        <f t="shared" si="33"/>
        <v>780</v>
      </c>
      <c r="C746" t="str">
        <f t="shared" si="34"/>
        <v>871000</v>
      </c>
      <c r="D746" t="str">
        <f t="shared" si="35"/>
        <v>87</v>
      </c>
      <c r="E746" t="s">
        <v>305</v>
      </c>
      <c r="F746" s="2">
        <v>29000</v>
      </c>
      <c r="G746" s="1">
        <v>24079.45</v>
      </c>
      <c r="H746">
        <v>0</v>
      </c>
      <c r="I746" s="1">
        <v>24079.45</v>
      </c>
      <c r="J746" s="3">
        <f>VLOOKUP(A746,'2016'!A:I,9,0)</f>
        <v>50000</v>
      </c>
      <c r="K746">
        <f>COUNTIF('2016'!A:A,גיליון2!A746)</f>
        <v>1</v>
      </c>
    </row>
    <row r="747" spans="1:11" x14ac:dyDescent="0.2">
      <c r="A747">
        <v>1911000110</v>
      </c>
      <c r="B747" t="str">
        <f t="shared" si="33"/>
        <v>110</v>
      </c>
      <c r="C747" t="str">
        <f t="shared" si="34"/>
        <v>911000</v>
      </c>
      <c r="D747" t="str">
        <f t="shared" si="35"/>
        <v>91</v>
      </c>
      <c r="E747" t="s">
        <v>756</v>
      </c>
      <c r="F747" s="2">
        <v>106000</v>
      </c>
      <c r="G747" s="1">
        <v>99968.07</v>
      </c>
      <c r="H747">
        <v>0</v>
      </c>
      <c r="I747" s="1">
        <v>99968.07</v>
      </c>
      <c r="J747" s="3">
        <f>VLOOKUP(A747,'2016'!A:I,9,0)</f>
        <v>96000</v>
      </c>
      <c r="K747">
        <f>COUNTIF('2016'!A:A,גיליון2!A747)</f>
        <v>1</v>
      </c>
    </row>
    <row r="748" spans="1:11" x14ac:dyDescent="0.2">
      <c r="A748">
        <v>1913200410</v>
      </c>
      <c r="B748" t="str">
        <f t="shared" si="33"/>
        <v>410</v>
      </c>
      <c r="C748" t="str">
        <f t="shared" si="34"/>
        <v>913200</v>
      </c>
      <c r="D748" t="str">
        <f t="shared" si="35"/>
        <v>91</v>
      </c>
      <c r="E748" t="s">
        <v>414</v>
      </c>
      <c r="F748">
        <v>0</v>
      </c>
      <c r="G748">
        <v>0</v>
      </c>
      <c r="H748">
        <v>0</v>
      </c>
      <c r="I748">
        <v>0</v>
      </c>
      <c r="J748" s="3">
        <f>VLOOKUP(A748,'2016'!A:I,9,0)</f>
        <v>0</v>
      </c>
      <c r="K748">
        <f>COUNTIF('2016'!A:A,גיליון2!A748)</f>
        <v>1</v>
      </c>
    </row>
    <row r="749" spans="1:11" x14ac:dyDescent="0.2">
      <c r="A749">
        <v>1913200530</v>
      </c>
      <c r="B749" t="str">
        <f t="shared" si="33"/>
        <v>530</v>
      </c>
      <c r="C749" t="str">
        <f t="shared" si="34"/>
        <v>913200</v>
      </c>
      <c r="D749" t="str">
        <f t="shared" si="35"/>
        <v>91</v>
      </c>
      <c r="E749" t="s">
        <v>373</v>
      </c>
      <c r="F749">
        <v>0</v>
      </c>
      <c r="G749">
        <v>0</v>
      </c>
      <c r="H749">
        <v>0</v>
      </c>
      <c r="I749">
        <v>0</v>
      </c>
      <c r="J749" s="3">
        <f>VLOOKUP(A749,'2016'!A:I,9,0)</f>
        <v>0</v>
      </c>
      <c r="K749">
        <f>COUNTIF('2016'!A:A,גיליון2!A749)</f>
        <v>1</v>
      </c>
    </row>
    <row r="750" spans="1:11" x14ac:dyDescent="0.2">
      <c r="A750">
        <v>1913200540</v>
      </c>
      <c r="B750" t="str">
        <f t="shared" si="33"/>
        <v>540</v>
      </c>
      <c r="C750" t="str">
        <f t="shared" si="34"/>
        <v>913200</v>
      </c>
      <c r="D750" t="str">
        <f t="shared" si="35"/>
        <v>91</v>
      </c>
      <c r="E750" t="s">
        <v>329</v>
      </c>
      <c r="F750">
        <v>0</v>
      </c>
      <c r="G750">
        <v>0</v>
      </c>
      <c r="H750">
        <v>0</v>
      </c>
      <c r="I750">
        <v>0</v>
      </c>
      <c r="J750" s="3">
        <f>VLOOKUP(A750,'2016'!A:I,9,0)</f>
        <v>0</v>
      </c>
      <c r="K750">
        <f>COUNTIF('2016'!A:A,גיליון2!A750)</f>
        <v>1</v>
      </c>
    </row>
    <row r="751" spans="1:11" x14ac:dyDescent="0.2">
      <c r="A751">
        <v>1913200720</v>
      </c>
      <c r="B751" t="str">
        <f t="shared" si="33"/>
        <v>720</v>
      </c>
      <c r="C751" t="str">
        <f t="shared" si="34"/>
        <v>913200</v>
      </c>
      <c r="D751" t="str">
        <f t="shared" si="35"/>
        <v>91</v>
      </c>
      <c r="E751" t="s">
        <v>757</v>
      </c>
      <c r="F751">
        <v>0</v>
      </c>
      <c r="G751">
        <v>0</v>
      </c>
      <c r="H751">
        <v>0</v>
      </c>
      <c r="I751">
        <v>0</v>
      </c>
      <c r="J751" s="3">
        <f>VLOOKUP(A751,'2016'!A:I,9,0)</f>
        <v>0</v>
      </c>
      <c r="K751">
        <f>COUNTIF('2016'!A:A,גיליון2!A751)</f>
        <v>1</v>
      </c>
    </row>
    <row r="752" spans="1:11" x14ac:dyDescent="0.2">
      <c r="A752">
        <v>1913200731</v>
      </c>
      <c r="B752" t="str">
        <f t="shared" si="33"/>
        <v>731</v>
      </c>
      <c r="C752" t="str">
        <f t="shared" si="34"/>
        <v>913200</v>
      </c>
      <c r="D752" t="str">
        <f t="shared" si="35"/>
        <v>91</v>
      </c>
      <c r="E752" t="s">
        <v>758</v>
      </c>
      <c r="F752">
        <v>0</v>
      </c>
      <c r="G752">
        <v>0</v>
      </c>
      <c r="H752">
        <v>0</v>
      </c>
      <c r="I752">
        <v>0</v>
      </c>
      <c r="J752" s="3">
        <f>VLOOKUP(A752,'2016'!A:I,9,0)</f>
        <v>0</v>
      </c>
      <c r="K752">
        <f>COUNTIF('2016'!A:A,גיליון2!A752)</f>
        <v>1</v>
      </c>
    </row>
    <row r="753" spans="1:11" x14ac:dyDescent="0.2">
      <c r="A753">
        <v>1913200733</v>
      </c>
      <c r="B753" t="str">
        <f t="shared" si="33"/>
        <v>733</v>
      </c>
      <c r="C753" t="str">
        <f t="shared" si="34"/>
        <v>913200</v>
      </c>
      <c r="D753" t="str">
        <f t="shared" si="35"/>
        <v>91</v>
      </c>
      <c r="E753" t="s">
        <v>419</v>
      </c>
      <c r="F753">
        <v>0</v>
      </c>
      <c r="G753">
        <v>0</v>
      </c>
      <c r="H753">
        <v>0</v>
      </c>
      <c r="I753">
        <v>0</v>
      </c>
      <c r="J753" s="3">
        <f>VLOOKUP(A753,'2016'!A:I,9,0)</f>
        <v>0</v>
      </c>
      <c r="K753">
        <f>COUNTIF('2016'!A:A,גיליון2!A753)</f>
        <v>1</v>
      </c>
    </row>
    <row r="754" spans="1:11" x14ac:dyDescent="0.2">
      <c r="A754">
        <v>1913200740</v>
      </c>
      <c r="B754" t="str">
        <f t="shared" si="33"/>
        <v>740</v>
      </c>
      <c r="C754" t="str">
        <f t="shared" si="34"/>
        <v>913200</v>
      </c>
      <c r="D754" t="str">
        <f t="shared" si="35"/>
        <v>91</v>
      </c>
      <c r="E754" t="s">
        <v>420</v>
      </c>
      <c r="F754">
        <v>0</v>
      </c>
      <c r="G754">
        <v>0</v>
      </c>
      <c r="H754">
        <v>0</v>
      </c>
      <c r="I754">
        <v>0</v>
      </c>
      <c r="J754" s="3">
        <f>VLOOKUP(A754,'2016'!A:I,9,0)</f>
        <v>0</v>
      </c>
      <c r="K754">
        <f>COUNTIF('2016'!A:A,גיליון2!A754)</f>
        <v>1</v>
      </c>
    </row>
    <row r="755" spans="1:11" x14ac:dyDescent="0.2">
      <c r="A755">
        <v>1913200750</v>
      </c>
      <c r="B755" t="str">
        <f t="shared" si="33"/>
        <v>750</v>
      </c>
      <c r="C755" t="str">
        <f t="shared" si="34"/>
        <v>913200</v>
      </c>
      <c r="D755" t="str">
        <f t="shared" si="35"/>
        <v>91</v>
      </c>
      <c r="E755" t="s">
        <v>313</v>
      </c>
      <c r="F755">
        <v>0</v>
      </c>
      <c r="G755">
        <v>0</v>
      </c>
      <c r="H755">
        <v>0</v>
      </c>
      <c r="I755">
        <v>0</v>
      </c>
      <c r="J755" s="3">
        <f>VLOOKUP(A755,'2016'!A:I,9,0)</f>
        <v>0</v>
      </c>
      <c r="K755">
        <f>COUNTIF('2016'!A:A,גיליון2!A755)</f>
        <v>1</v>
      </c>
    </row>
    <row r="756" spans="1:11" x14ac:dyDescent="0.2">
      <c r="A756">
        <v>1913200780</v>
      </c>
      <c r="B756" t="str">
        <f t="shared" si="33"/>
        <v>780</v>
      </c>
      <c r="C756" t="str">
        <f t="shared" si="34"/>
        <v>913200</v>
      </c>
      <c r="D756" t="str">
        <f t="shared" si="35"/>
        <v>91</v>
      </c>
      <c r="E756" t="s">
        <v>305</v>
      </c>
      <c r="F756">
        <v>0</v>
      </c>
      <c r="G756">
        <v>0</v>
      </c>
      <c r="H756">
        <v>0</v>
      </c>
      <c r="I756">
        <v>0</v>
      </c>
      <c r="J756" s="3">
        <f>VLOOKUP(A756,'2016'!A:I,9,0)</f>
        <v>0</v>
      </c>
      <c r="K756">
        <f>COUNTIF('2016'!A:A,גיליון2!A756)</f>
        <v>1</v>
      </c>
    </row>
    <row r="757" spans="1:11" x14ac:dyDescent="0.2">
      <c r="A757">
        <v>1972000694</v>
      </c>
      <c r="B757" t="str">
        <f t="shared" si="33"/>
        <v>694</v>
      </c>
      <c r="C757" t="str">
        <f t="shared" si="34"/>
        <v>972000</v>
      </c>
      <c r="D757" t="str">
        <f t="shared" si="35"/>
        <v>97</v>
      </c>
      <c r="E757" t="s">
        <v>759</v>
      </c>
      <c r="F757">
        <v>0</v>
      </c>
      <c r="G757">
        <v>0</v>
      </c>
      <c r="H757">
        <v>0</v>
      </c>
      <c r="I757">
        <v>0</v>
      </c>
      <c r="J757" s="3">
        <f>VLOOKUP(A757,'2016'!A:I,9,0)</f>
        <v>0</v>
      </c>
      <c r="K757">
        <f>COUNTIF('2016'!A:A,גיליון2!A757)</f>
        <v>1</v>
      </c>
    </row>
    <row r="758" spans="1:11" x14ac:dyDescent="0.2">
      <c r="A758">
        <v>1972000695</v>
      </c>
      <c r="B758" t="str">
        <f t="shared" si="33"/>
        <v>695</v>
      </c>
      <c r="C758" t="str">
        <f t="shared" si="34"/>
        <v>972000</v>
      </c>
      <c r="D758" t="str">
        <f t="shared" si="35"/>
        <v>97</v>
      </c>
      <c r="E758" t="s">
        <v>760</v>
      </c>
      <c r="F758">
        <v>0</v>
      </c>
      <c r="G758">
        <v>0</v>
      </c>
      <c r="H758">
        <v>0</v>
      </c>
      <c r="I758">
        <v>0</v>
      </c>
      <c r="J758" s="3">
        <f>VLOOKUP(A758,'2016'!A:I,9,0)</f>
        <v>0</v>
      </c>
      <c r="K758">
        <f>COUNTIF('2016'!A:A,גיליון2!A758)</f>
        <v>1</v>
      </c>
    </row>
    <row r="759" spans="1:11" x14ac:dyDescent="0.2">
      <c r="A759">
        <v>1972000696</v>
      </c>
      <c r="B759" t="str">
        <f t="shared" si="33"/>
        <v>696</v>
      </c>
      <c r="C759" t="str">
        <f t="shared" si="34"/>
        <v>972000</v>
      </c>
      <c r="D759" t="str">
        <f t="shared" si="35"/>
        <v>97</v>
      </c>
      <c r="E759" t="s">
        <v>761</v>
      </c>
      <c r="F759">
        <v>0</v>
      </c>
      <c r="G759">
        <v>0</v>
      </c>
      <c r="H759">
        <v>0</v>
      </c>
      <c r="I759">
        <v>0</v>
      </c>
      <c r="J759" s="3">
        <f>VLOOKUP(A759,'2016'!A:I,9,0)</f>
        <v>0</v>
      </c>
      <c r="K759">
        <f>COUNTIF('2016'!A:A,גיליון2!A759)</f>
        <v>1</v>
      </c>
    </row>
    <row r="760" spans="1:11" x14ac:dyDescent="0.2">
      <c r="A760">
        <v>1995000860</v>
      </c>
      <c r="B760" t="str">
        <f t="shared" si="33"/>
        <v>860</v>
      </c>
      <c r="C760" t="str">
        <f t="shared" si="34"/>
        <v>995000</v>
      </c>
      <c r="D760" t="str">
        <f t="shared" si="35"/>
        <v>99</v>
      </c>
      <c r="E760" t="s">
        <v>762</v>
      </c>
      <c r="F760" s="2">
        <v>10000000</v>
      </c>
      <c r="G760">
        <v>0</v>
      </c>
      <c r="H760">
        <v>0</v>
      </c>
      <c r="I760">
        <v>0</v>
      </c>
      <c r="J760" s="3">
        <f>VLOOKUP(A760,'2016'!A:I,9,0)</f>
        <v>10000000</v>
      </c>
      <c r="K760">
        <f>COUNTIF('2016'!A:A,גיליון2!A760)</f>
        <v>1</v>
      </c>
    </row>
    <row r="761" spans="1:11" x14ac:dyDescent="0.2">
      <c r="A761">
        <v>1996000310</v>
      </c>
      <c r="B761" t="str">
        <f t="shared" si="33"/>
        <v>310</v>
      </c>
      <c r="C761" t="str">
        <f t="shared" si="34"/>
        <v>996000</v>
      </c>
      <c r="D761" t="str">
        <f t="shared" si="35"/>
        <v>99</v>
      </c>
      <c r="E761" t="s">
        <v>763</v>
      </c>
      <c r="F761" s="2">
        <v>6905000</v>
      </c>
      <c r="G761" s="1">
        <v>7030705.4000000004</v>
      </c>
      <c r="H761">
        <v>0</v>
      </c>
      <c r="I761" s="1">
        <v>7030705.4000000004</v>
      </c>
      <c r="J761" s="3">
        <f>VLOOKUP(A761,'2016'!A:I,9,0)</f>
        <v>6907000</v>
      </c>
      <c r="K761">
        <f>COUNTIF('2016'!A:A,גיליון2!A761)</f>
        <v>1</v>
      </c>
    </row>
    <row r="762" spans="1:11" x14ac:dyDescent="0.2">
      <c r="A762">
        <v>1999000910</v>
      </c>
      <c r="B762" t="str">
        <f t="shared" si="33"/>
        <v>910</v>
      </c>
      <c r="C762" t="str">
        <f t="shared" si="34"/>
        <v>999000</v>
      </c>
      <c r="D762" t="str">
        <f t="shared" si="35"/>
        <v>99</v>
      </c>
      <c r="E762" t="s">
        <v>764</v>
      </c>
      <c r="F762">
        <v>0</v>
      </c>
      <c r="G762">
        <v>0</v>
      </c>
      <c r="H762">
        <v>0</v>
      </c>
      <c r="I762">
        <v>0</v>
      </c>
      <c r="J762" s="3">
        <f>VLOOKUP(A762,'2016'!A:I,9,0)</f>
        <v>0</v>
      </c>
      <c r="K762">
        <f>COUNTIF('2016'!A:A,גיליון2!A762)</f>
        <v>1</v>
      </c>
    </row>
    <row r="763" spans="1:11" x14ac:dyDescent="0.2">
      <c r="A763">
        <v>1999000911</v>
      </c>
      <c r="B763" t="str">
        <f t="shared" si="33"/>
        <v>911</v>
      </c>
      <c r="C763" t="str">
        <f t="shared" si="34"/>
        <v>999000</v>
      </c>
      <c r="D763" t="str">
        <f t="shared" si="35"/>
        <v>99</v>
      </c>
      <c r="E763" t="s">
        <v>70</v>
      </c>
      <c r="F763">
        <v>0</v>
      </c>
      <c r="G763">
        <v>0</v>
      </c>
      <c r="H763">
        <v>0</v>
      </c>
      <c r="I763">
        <v>0</v>
      </c>
      <c r="J763" s="3">
        <f>VLOOKUP(A763,'2016'!A:I,9,0)</f>
        <v>4206000</v>
      </c>
      <c r="K763">
        <f>COUNTIF('2016'!A:A,גיליון2!A763)</f>
        <v>1</v>
      </c>
    </row>
    <row r="764" spans="1:11" x14ac:dyDescent="0.2">
      <c r="A764">
        <v>1999000998</v>
      </c>
      <c r="B764" t="str">
        <f t="shared" si="33"/>
        <v>998</v>
      </c>
      <c r="C764" t="str">
        <f t="shared" si="34"/>
        <v>999000</v>
      </c>
      <c r="D764" t="str">
        <f t="shared" si="35"/>
        <v>99</v>
      </c>
      <c r="E764" t="s">
        <v>425</v>
      </c>
      <c r="F764">
        <v>0</v>
      </c>
      <c r="G764" s="1">
        <v>25535</v>
      </c>
      <c r="H764">
        <v>0</v>
      </c>
      <c r="I764" s="1">
        <v>25535</v>
      </c>
      <c r="J764" s="3">
        <f>VLOOKUP(A764,'2016'!A:I,9,0)</f>
        <v>0</v>
      </c>
      <c r="K764">
        <f>COUNTIF('2016'!A:A,גיליון2!A764)</f>
        <v>1</v>
      </c>
    </row>
    <row r="765" spans="1:11" x14ac:dyDescent="0.2">
      <c r="A765">
        <v>1999000999</v>
      </c>
      <c r="B765" t="str">
        <f t="shared" si="33"/>
        <v>999</v>
      </c>
      <c r="C765" t="str">
        <f t="shared" si="34"/>
        <v>999000</v>
      </c>
      <c r="D765" t="str">
        <f t="shared" si="35"/>
        <v>99</v>
      </c>
      <c r="E765" t="s">
        <v>765</v>
      </c>
      <c r="F765">
        <v>0</v>
      </c>
      <c r="G765">
        <v>0</v>
      </c>
      <c r="H765">
        <v>0</v>
      </c>
      <c r="I765">
        <v>0</v>
      </c>
      <c r="J765" s="3">
        <f>VLOOKUP(A765,'2016'!A:I,9,0)</f>
        <v>0</v>
      </c>
      <c r="K765">
        <f>COUNTIF('2016'!A:A,גיליון2!A765)</f>
        <v>1</v>
      </c>
    </row>
    <row r="767" spans="1:11" x14ac:dyDescent="0.2">
      <c r="F767" s="2"/>
      <c r="G767" s="1"/>
      <c r="I767" s="1"/>
    </row>
    <row r="768" spans="1:11" x14ac:dyDescent="0.2">
      <c r="F768" s="2"/>
      <c r="G768" s="1"/>
      <c r="I768" s="1"/>
    </row>
    <row r="769" spans="6:9" x14ac:dyDescent="0.2">
      <c r="F769" s="2"/>
      <c r="G769" s="1"/>
      <c r="I769" s="1"/>
    </row>
    <row r="770" spans="6:9" x14ac:dyDescent="0.2">
      <c r="F770" s="2"/>
      <c r="G770" s="1"/>
      <c r="I770" s="1"/>
    </row>
    <row r="773" spans="6:9" x14ac:dyDescent="0.2">
      <c r="F773" s="2"/>
      <c r="G773" s="1"/>
      <c r="I773" s="1"/>
    </row>
    <row r="774" spans="6:9" x14ac:dyDescent="0.2">
      <c r="F774" s="2"/>
      <c r="G774" s="1"/>
      <c r="I774" s="1"/>
    </row>
    <row r="776" spans="6:9" x14ac:dyDescent="0.2">
      <c r="F776" s="2"/>
      <c r="G776" s="1"/>
      <c r="I776" s="1"/>
    </row>
    <row r="777" spans="6:9" x14ac:dyDescent="0.2">
      <c r="F777" s="2"/>
      <c r="G777" s="1"/>
      <c r="I777" s="1"/>
    </row>
    <row r="778" spans="6:9" x14ac:dyDescent="0.2">
      <c r="F778" s="2"/>
      <c r="G778" s="1"/>
      <c r="I778" s="1"/>
    </row>
    <row r="779" spans="6:9" x14ac:dyDescent="0.2">
      <c r="F779" s="2"/>
      <c r="G779" s="1"/>
      <c r="I779" s="1"/>
    </row>
    <row r="780" spans="6:9" x14ac:dyDescent="0.2">
      <c r="F780" s="2"/>
      <c r="G780" s="1"/>
      <c r="I780" s="1"/>
    </row>
    <row r="781" spans="6:9" x14ac:dyDescent="0.2">
      <c r="G781" s="1"/>
      <c r="I781" s="1"/>
    </row>
    <row r="782" spans="6:9" x14ac:dyDescent="0.2">
      <c r="G782" s="1"/>
      <c r="I782" s="1"/>
    </row>
    <row r="783" spans="6:9" x14ac:dyDescent="0.2">
      <c r="G783" s="1"/>
      <c r="I783" s="1"/>
    </row>
    <row r="785" spans="6:9" x14ac:dyDescent="0.2">
      <c r="F785" s="2"/>
      <c r="G785" s="1"/>
      <c r="I785" s="1"/>
    </row>
    <row r="786" spans="6:9" x14ac:dyDescent="0.2">
      <c r="F786" s="2"/>
      <c r="G786" s="1"/>
      <c r="I786" s="1"/>
    </row>
    <row r="787" spans="6:9" x14ac:dyDescent="0.2">
      <c r="F787" s="2"/>
      <c r="G787" s="1"/>
      <c r="I787" s="1"/>
    </row>
    <row r="788" spans="6:9" x14ac:dyDescent="0.2">
      <c r="F788" s="2"/>
      <c r="G788" s="1"/>
      <c r="I788" s="1"/>
    </row>
    <row r="789" spans="6:9" x14ac:dyDescent="0.2">
      <c r="F789" s="2"/>
      <c r="G789" s="1"/>
      <c r="I789" s="1"/>
    </row>
    <row r="790" spans="6:9" x14ac:dyDescent="0.2">
      <c r="F790" s="2"/>
      <c r="G790" s="1"/>
      <c r="I790" s="1"/>
    </row>
    <row r="791" spans="6:9" x14ac:dyDescent="0.2">
      <c r="F791" s="2"/>
      <c r="G791" s="1"/>
      <c r="I791" s="1"/>
    </row>
    <row r="792" spans="6:9" x14ac:dyDescent="0.2">
      <c r="F792" s="2"/>
      <c r="G792" s="1"/>
      <c r="I792" s="1"/>
    </row>
    <row r="793" spans="6:9" x14ac:dyDescent="0.2">
      <c r="F793" s="2"/>
      <c r="G793" s="1"/>
      <c r="I793" s="1"/>
    </row>
    <row r="794" spans="6:9" x14ac:dyDescent="0.2">
      <c r="F794" s="2"/>
      <c r="G794" s="1"/>
      <c r="I794" s="1"/>
    </row>
    <row r="795" spans="6:9" x14ac:dyDescent="0.2">
      <c r="F795" s="2"/>
      <c r="G795" s="1"/>
      <c r="I795" s="1"/>
    </row>
    <row r="796" spans="6:9" x14ac:dyDescent="0.2">
      <c r="F796" s="2"/>
    </row>
    <row r="797" spans="6:9" x14ac:dyDescent="0.2">
      <c r="F797" s="2"/>
      <c r="G797" s="1"/>
      <c r="I797" s="1"/>
    </row>
    <row r="798" spans="6:9" x14ac:dyDescent="0.2">
      <c r="F798" s="2"/>
      <c r="G798" s="1"/>
      <c r="I798" s="1"/>
    </row>
    <row r="799" spans="6:9" x14ac:dyDescent="0.2">
      <c r="F799" s="2"/>
      <c r="G799" s="1"/>
      <c r="I799" s="1"/>
    </row>
    <row r="800" spans="6:9" x14ac:dyDescent="0.2">
      <c r="F800" s="2"/>
      <c r="G800" s="1"/>
      <c r="I800" s="1"/>
    </row>
    <row r="801" spans="6:9" x14ac:dyDescent="0.2">
      <c r="F801" s="2"/>
      <c r="G801" s="1"/>
      <c r="I801" s="1"/>
    </row>
    <row r="802" spans="6:9" x14ac:dyDescent="0.2">
      <c r="F802" s="2"/>
      <c r="G802" s="1"/>
      <c r="I802" s="1"/>
    </row>
    <row r="803" spans="6:9" x14ac:dyDescent="0.2">
      <c r="G803" s="1"/>
      <c r="I803" s="1"/>
    </row>
    <row r="804" spans="6:9" x14ac:dyDescent="0.2">
      <c r="F804" s="2"/>
      <c r="G804" s="1"/>
      <c r="I804" s="1"/>
    </row>
    <row r="805" spans="6:9" x14ac:dyDescent="0.2">
      <c r="F805" s="2"/>
      <c r="G805" s="1"/>
      <c r="I805" s="1"/>
    </row>
    <row r="806" spans="6:9" x14ac:dyDescent="0.2">
      <c r="F806" s="2"/>
      <c r="G806" s="1"/>
      <c r="I806" s="1"/>
    </row>
    <row r="807" spans="6:9" x14ac:dyDescent="0.2">
      <c r="F807" s="2"/>
      <c r="G807" s="1"/>
      <c r="I807" s="1"/>
    </row>
    <row r="808" spans="6:9" x14ac:dyDescent="0.2">
      <c r="F808" s="2"/>
      <c r="G808" s="1"/>
      <c r="I808" s="1"/>
    </row>
    <row r="809" spans="6:9" x14ac:dyDescent="0.2">
      <c r="F809" s="2"/>
      <c r="G809" s="1"/>
      <c r="I809" s="1"/>
    </row>
    <row r="810" spans="6:9" x14ac:dyDescent="0.2">
      <c r="F810" s="2"/>
      <c r="G810" s="1"/>
      <c r="I810" s="1"/>
    </row>
    <row r="811" spans="6:9" x14ac:dyDescent="0.2">
      <c r="F811" s="2"/>
      <c r="G811" s="1"/>
      <c r="I811" s="1"/>
    </row>
    <row r="812" spans="6:9" x14ac:dyDescent="0.2">
      <c r="F812" s="2"/>
      <c r="G812" s="1"/>
      <c r="I812" s="1"/>
    </row>
    <row r="813" spans="6:9" x14ac:dyDescent="0.2">
      <c r="F813" s="2"/>
      <c r="G813" s="1"/>
      <c r="I813" s="1"/>
    </row>
    <row r="814" spans="6:9" x14ac:dyDescent="0.2">
      <c r="F814" s="2"/>
      <c r="G814" s="1"/>
      <c r="I814" s="1"/>
    </row>
    <row r="815" spans="6:9" x14ac:dyDescent="0.2">
      <c r="F815" s="2"/>
      <c r="G815" s="1"/>
      <c r="I815" s="1"/>
    </row>
    <row r="816" spans="6:9" x14ac:dyDescent="0.2">
      <c r="F816" s="2"/>
      <c r="G816" s="1"/>
      <c r="I816" s="1"/>
    </row>
    <row r="817" spans="6:9" x14ac:dyDescent="0.2">
      <c r="F817" s="2"/>
      <c r="G817" s="1"/>
      <c r="I817" s="1"/>
    </row>
    <row r="818" spans="6:9" x14ac:dyDescent="0.2">
      <c r="F818" s="2"/>
    </row>
    <row r="819" spans="6:9" x14ac:dyDescent="0.2">
      <c r="F819" s="2"/>
    </row>
    <row r="821" spans="6:9" x14ac:dyDescent="0.2">
      <c r="F821" s="2"/>
      <c r="G821" s="1"/>
      <c r="I821" s="1"/>
    </row>
    <row r="822" spans="6:9" x14ac:dyDescent="0.2">
      <c r="F822" s="2"/>
      <c r="G822" s="1"/>
      <c r="I822" s="1"/>
    </row>
    <row r="824" spans="6:9" x14ac:dyDescent="0.2">
      <c r="F824" s="2"/>
      <c r="G824" s="1"/>
      <c r="I824" s="1"/>
    </row>
    <row r="825" spans="6:9" x14ac:dyDescent="0.2">
      <c r="F825" s="2"/>
      <c r="G825" s="1"/>
      <c r="I825" s="1"/>
    </row>
    <row r="826" spans="6:9" x14ac:dyDescent="0.2">
      <c r="F826" s="2"/>
      <c r="G826" s="1"/>
      <c r="I826" s="1"/>
    </row>
    <row r="827" spans="6:9" x14ac:dyDescent="0.2">
      <c r="F827" s="2"/>
      <c r="G827" s="1"/>
      <c r="I827" s="1"/>
    </row>
    <row r="828" spans="6:9" x14ac:dyDescent="0.2">
      <c r="F828" s="2"/>
      <c r="G828" s="1"/>
      <c r="I828" s="1"/>
    </row>
    <row r="829" spans="6:9" x14ac:dyDescent="0.2">
      <c r="F829" s="2"/>
      <c r="G829" s="1"/>
      <c r="I829" s="1"/>
    </row>
    <row r="830" spans="6:9" x14ac:dyDescent="0.2">
      <c r="F830" s="2"/>
      <c r="G830" s="1"/>
      <c r="I830" s="1"/>
    </row>
    <row r="831" spans="6:9" x14ac:dyDescent="0.2">
      <c r="F831" s="2"/>
      <c r="G831" s="1"/>
      <c r="I831" s="1"/>
    </row>
    <row r="832" spans="6:9" x14ac:dyDescent="0.2">
      <c r="F832" s="2"/>
      <c r="G832" s="1"/>
      <c r="I832" s="1"/>
    </row>
    <row r="833" spans="6:9" x14ac:dyDescent="0.2">
      <c r="F833" s="2"/>
      <c r="G833" s="1"/>
      <c r="I833" s="1"/>
    </row>
    <row r="834" spans="6:9" x14ac:dyDescent="0.2">
      <c r="F834" s="2"/>
      <c r="G834" s="1"/>
      <c r="I834" s="1"/>
    </row>
    <row r="835" spans="6:9" x14ac:dyDescent="0.2">
      <c r="F835" s="2"/>
    </row>
    <row r="836" spans="6:9" x14ac:dyDescent="0.2">
      <c r="F836" s="2"/>
      <c r="G836" s="1"/>
      <c r="I836" s="1"/>
    </row>
    <row r="837" spans="6:9" x14ac:dyDescent="0.2">
      <c r="F837" s="2"/>
      <c r="G837" s="1"/>
      <c r="I837" s="1"/>
    </row>
    <row r="838" spans="6:9" x14ac:dyDescent="0.2">
      <c r="F838" s="2"/>
      <c r="G838" s="1"/>
      <c r="I838" s="1"/>
    </row>
    <row r="839" spans="6:9" x14ac:dyDescent="0.2">
      <c r="F839" s="2"/>
      <c r="G839" s="1"/>
      <c r="I839" s="1"/>
    </row>
    <row r="840" spans="6:9" x14ac:dyDescent="0.2">
      <c r="F840" s="2"/>
      <c r="G840" s="1"/>
      <c r="I840" s="1"/>
    </row>
    <row r="841" spans="6:9" x14ac:dyDescent="0.2">
      <c r="F841" s="2"/>
      <c r="G841" s="1"/>
      <c r="I841" s="1"/>
    </row>
    <row r="842" spans="6:9" x14ac:dyDescent="0.2">
      <c r="F842" s="2"/>
      <c r="G842" s="1"/>
      <c r="I842" s="1"/>
    </row>
    <row r="843" spans="6:9" x14ac:dyDescent="0.2">
      <c r="F843" s="2"/>
      <c r="G843" s="1"/>
      <c r="I843" s="1"/>
    </row>
    <row r="844" spans="6:9" x14ac:dyDescent="0.2">
      <c r="F844" s="2"/>
    </row>
    <row r="845" spans="6:9" x14ac:dyDescent="0.2">
      <c r="F845" s="2"/>
      <c r="G845" s="1"/>
      <c r="I845" s="1"/>
    </row>
    <row r="846" spans="6:9" x14ac:dyDescent="0.2">
      <c r="F846" s="2"/>
      <c r="G846" s="1"/>
      <c r="I846" s="1"/>
    </row>
    <row r="847" spans="6:9" x14ac:dyDescent="0.2">
      <c r="F847" s="2"/>
      <c r="G847" s="1"/>
      <c r="I847" s="1"/>
    </row>
    <row r="848" spans="6:9" x14ac:dyDescent="0.2">
      <c r="F848" s="2"/>
      <c r="G848" s="1"/>
      <c r="I848" s="1"/>
    </row>
    <row r="849" spans="6:9" x14ac:dyDescent="0.2">
      <c r="F849" s="2"/>
    </row>
    <row r="850" spans="6:9" x14ac:dyDescent="0.2">
      <c r="F850" s="2"/>
      <c r="G850" s="1"/>
      <c r="I850" s="1"/>
    </row>
    <row r="851" spans="6:9" x14ac:dyDescent="0.2">
      <c r="F851" s="2"/>
    </row>
    <row r="852" spans="6:9" x14ac:dyDescent="0.2">
      <c r="F852" s="2"/>
      <c r="G852" s="1"/>
      <c r="I852" s="1"/>
    </row>
    <row r="853" spans="6:9" x14ac:dyDescent="0.2">
      <c r="F853" s="2"/>
      <c r="G853" s="1"/>
      <c r="I853" s="1"/>
    </row>
    <row r="854" spans="6:9" x14ac:dyDescent="0.2">
      <c r="F854" s="2"/>
    </row>
    <row r="855" spans="6:9" x14ac:dyDescent="0.2">
      <c r="F855" s="2"/>
      <c r="G855" s="1"/>
      <c r="I855" s="1"/>
    </row>
    <row r="856" spans="6:9" x14ac:dyDescent="0.2">
      <c r="F856" s="2"/>
      <c r="G856" s="1"/>
      <c r="I856" s="1"/>
    </row>
    <row r="857" spans="6:9" x14ac:dyDescent="0.2">
      <c r="F857" s="2"/>
    </row>
    <row r="858" spans="6:9" x14ac:dyDescent="0.2">
      <c r="F858" s="2"/>
    </row>
    <row r="859" spans="6:9" x14ac:dyDescent="0.2">
      <c r="F859" s="2"/>
      <c r="G859" s="1"/>
      <c r="I859" s="1"/>
    </row>
    <row r="860" spans="6:9" x14ac:dyDescent="0.2">
      <c r="F860" s="2"/>
      <c r="G860" s="1"/>
      <c r="I860" s="1"/>
    </row>
    <row r="861" spans="6:9" x14ac:dyDescent="0.2">
      <c r="F861" s="2"/>
      <c r="G861" s="1"/>
      <c r="I861" s="1"/>
    </row>
    <row r="863" spans="6:9" x14ac:dyDescent="0.2">
      <c r="F863" s="2"/>
      <c r="G863" s="1"/>
      <c r="I863" s="1"/>
    </row>
    <row r="864" spans="6:9" x14ac:dyDescent="0.2">
      <c r="F864" s="2"/>
      <c r="G864" s="1"/>
      <c r="I864" s="1"/>
    </row>
    <row r="865" spans="6:9" x14ac:dyDescent="0.2">
      <c r="F865" s="2"/>
      <c r="G865" s="1"/>
      <c r="I865" s="1"/>
    </row>
    <row r="866" spans="6:9" x14ac:dyDescent="0.2">
      <c r="F866" s="2"/>
      <c r="G866" s="1"/>
      <c r="I866" s="1"/>
    </row>
    <row r="867" spans="6:9" x14ac:dyDescent="0.2">
      <c r="F867" s="2"/>
      <c r="G867" s="1"/>
      <c r="I867" s="1"/>
    </row>
    <row r="868" spans="6:9" x14ac:dyDescent="0.2">
      <c r="F868" s="2"/>
      <c r="G868" s="1"/>
      <c r="I868" s="1"/>
    </row>
    <row r="869" spans="6:9" x14ac:dyDescent="0.2">
      <c r="F869" s="2"/>
      <c r="G869" s="1"/>
      <c r="I869" s="1"/>
    </row>
    <row r="870" spans="6:9" x14ac:dyDescent="0.2">
      <c r="F870" s="2"/>
      <c r="G870" s="1"/>
      <c r="I870" s="1"/>
    </row>
    <row r="871" spans="6:9" x14ac:dyDescent="0.2">
      <c r="F871" s="2"/>
      <c r="G871" s="1"/>
      <c r="I871" s="1"/>
    </row>
    <row r="872" spans="6:9" x14ac:dyDescent="0.2">
      <c r="F872" s="2"/>
      <c r="G872" s="1"/>
      <c r="I872" s="1"/>
    </row>
    <row r="873" spans="6:9" x14ac:dyDescent="0.2">
      <c r="G873" s="1"/>
      <c r="I873" s="1"/>
    </row>
    <row r="874" spans="6:9" x14ac:dyDescent="0.2">
      <c r="G874" s="1"/>
      <c r="I874" s="1"/>
    </row>
    <row r="875" spans="6:9" x14ac:dyDescent="0.2">
      <c r="G875" s="1"/>
      <c r="I875" s="1"/>
    </row>
    <row r="877" spans="6:9" x14ac:dyDescent="0.2">
      <c r="F877" s="2"/>
      <c r="G877" s="1"/>
      <c r="I877" s="1"/>
    </row>
    <row r="878" spans="6:9" x14ac:dyDescent="0.2">
      <c r="F878" s="2"/>
      <c r="G878" s="1"/>
      <c r="I878" s="1"/>
    </row>
    <row r="879" spans="6:9" x14ac:dyDescent="0.2">
      <c r="F879" s="2"/>
      <c r="G879" s="1"/>
      <c r="I879" s="1"/>
    </row>
    <row r="880" spans="6:9" x14ac:dyDescent="0.2">
      <c r="F880" s="2"/>
      <c r="G880" s="1"/>
      <c r="I880" s="1"/>
    </row>
    <row r="881" spans="6:9" x14ac:dyDescent="0.2">
      <c r="F881" s="2"/>
      <c r="G881" s="1"/>
      <c r="I881" s="1"/>
    </row>
    <row r="882" spans="6:9" x14ac:dyDescent="0.2">
      <c r="F882" s="2"/>
      <c r="G882" s="1"/>
      <c r="I882" s="1"/>
    </row>
    <row r="883" spans="6:9" x14ac:dyDescent="0.2">
      <c r="F883" s="2"/>
      <c r="G883" s="1"/>
      <c r="I883" s="1"/>
    </row>
    <row r="884" spans="6:9" x14ac:dyDescent="0.2">
      <c r="F884" s="2"/>
      <c r="G884" s="1"/>
      <c r="I884" s="1"/>
    </row>
    <row r="885" spans="6:9" x14ac:dyDescent="0.2">
      <c r="F885" s="2"/>
    </row>
    <row r="886" spans="6:9" x14ac:dyDescent="0.2">
      <c r="F886" s="2"/>
    </row>
    <row r="887" spans="6:9" x14ac:dyDescent="0.2">
      <c r="F887" s="2"/>
    </row>
    <row r="888" spans="6:9" x14ac:dyDescent="0.2">
      <c r="F888" s="2"/>
    </row>
    <row r="889" spans="6:9" x14ac:dyDescent="0.2">
      <c r="F889" s="2"/>
    </row>
    <row r="890" spans="6:9" x14ac:dyDescent="0.2">
      <c r="F890" s="2"/>
      <c r="G890" s="1"/>
      <c r="I890" s="1"/>
    </row>
    <row r="891" spans="6:9" x14ac:dyDescent="0.2">
      <c r="F891" s="2"/>
    </row>
    <row r="892" spans="6:9" x14ac:dyDescent="0.2">
      <c r="F892" s="2"/>
      <c r="G892" s="1"/>
      <c r="I892" s="1"/>
    </row>
    <row r="894" spans="6:9" x14ac:dyDescent="0.2">
      <c r="F894" s="2"/>
      <c r="G894" s="1"/>
      <c r="I894" s="1"/>
    </row>
    <row r="895" spans="6:9" x14ac:dyDescent="0.2">
      <c r="F895" s="2"/>
      <c r="G895" s="1"/>
      <c r="I895" s="1"/>
    </row>
    <row r="896" spans="6:9" x14ac:dyDescent="0.2">
      <c r="F896" s="2"/>
      <c r="G896" s="1"/>
      <c r="I896" s="1"/>
    </row>
    <row r="897" spans="6:9" x14ac:dyDescent="0.2">
      <c r="F897" s="2"/>
      <c r="G897" s="1"/>
      <c r="I897" s="1"/>
    </row>
    <row r="898" spans="6:9" x14ac:dyDescent="0.2">
      <c r="F898" s="2"/>
    </row>
    <row r="899" spans="6:9" x14ac:dyDescent="0.2">
      <c r="F899" s="2"/>
      <c r="G899" s="1"/>
      <c r="I899" s="1"/>
    </row>
    <row r="900" spans="6:9" x14ac:dyDescent="0.2">
      <c r="F900" s="2"/>
      <c r="G900" s="1"/>
      <c r="I900" s="1"/>
    </row>
    <row r="901" spans="6:9" x14ac:dyDescent="0.2">
      <c r="F901" s="2"/>
    </row>
    <row r="902" spans="6:9" x14ac:dyDescent="0.2">
      <c r="F902" s="2"/>
    </row>
    <row r="903" spans="6:9" x14ac:dyDescent="0.2">
      <c r="F903" s="2"/>
    </row>
    <row r="904" spans="6:9" x14ac:dyDescent="0.2">
      <c r="F904" s="2"/>
      <c r="G904" s="1"/>
      <c r="I904" s="1"/>
    </row>
    <row r="905" spans="6:9" x14ac:dyDescent="0.2">
      <c r="F905" s="2"/>
    </row>
    <row r="906" spans="6:9" x14ac:dyDescent="0.2">
      <c r="F906" s="2"/>
      <c r="G906" s="1"/>
      <c r="I906" s="1"/>
    </row>
    <row r="907" spans="6:9" x14ac:dyDescent="0.2">
      <c r="F907" s="2"/>
      <c r="G907" s="1"/>
      <c r="I907" s="1"/>
    </row>
    <row r="908" spans="6:9" x14ac:dyDescent="0.2">
      <c r="F908" s="2"/>
      <c r="G908" s="1"/>
      <c r="I908" s="1"/>
    </row>
    <row r="909" spans="6:9" x14ac:dyDescent="0.2">
      <c r="F909" s="2"/>
      <c r="G909" s="1"/>
      <c r="I909" s="1"/>
    </row>
    <row r="910" spans="6:9" x14ac:dyDescent="0.2">
      <c r="F910" s="2"/>
      <c r="G910" s="1"/>
      <c r="I910" s="1"/>
    </row>
    <row r="911" spans="6:9" x14ac:dyDescent="0.2">
      <c r="F911" s="2"/>
      <c r="G911" s="1"/>
      <c r="I911" s="1"/>
    </row>
    <row r="912" spans="6:9" x14ac:dyDescent="0.2">
      <c r="F912" s="2"/>
    </row>
    <row r="913" spans="6:9" x14ac:dyDescent="0.2">
      <c r="F913" s="2"/>
    </row>
    <row r="916" spans="6:9" x14ac:dyDescent="0.2">
      <c r="F916" s="2"/>
    </row>
    <row r="917" spans="6:9" x14ac:dyDescent="0.2">
      <c r="F917" s="2"/>
      <c r="G917" s="1"/>
      <c r="I917" s="1"/>
    </row>
    <row r="918" spans="6:9" x14ac:dyDescent="0.2">
      <c r="F918" s="2"/>
    </row>
    <row r="919" spans="6:9" x14ac:dyDescent="0.2">
      <c r="F919" s="2"/>
    </row>
    <row r="920" spans="6:9" x14ac:dyDescent="0.2">
      <c r="F920" s="2"/>
    </row>
    <row r="921" spans="6:9" x14ac:dyDescent="0.2">
      <c r="F921" s="2"/>
    </row>
    <row r="922" spans="6:9" x14ac:dyDescent="0.2">
      <c r="F922" s="2"/>
      <c r="G922" s="1"/>
      <c r="I922" s="1"/>
    </row>
    <row r="923" spans="6:9" x14ac:dyDescent="0.2">
      <c r="F923" s="2"/>
      <c r="G923" s="1"/>
      <c r="I923" s="1"/>
    </row>
    <row r="924" spans="6:9" x14ac:dyDescent="0.2">
      <c r="F924" s="2"/>
      <c r="G924" s="1"/>
      <c r="I924" s="1"/>
    </row>
    <row r="925" spans="6:9" x14ac:dyDescent="0.2">
      <c r="F925" s="2"/>
      <c r="G925" s="1"/>
      <c r="I925" s="1"/>
    </row>
    <row r="926" spans="6:9" x14ac:dyDescent="0.2">
      <c r="F926" s="2"/>
      <c r="G926" s="1"/>
      <c r="I926" s="1"/>
    </row>
    <row r="927" spans="6:9" x14ac:dyDescent="0.2">
      <c r="F927" s="2"/>
      <c r="G927" s="1"/>
      <c r="I927" s="1"/>
    </row>
    <row r="928" spans="6:9" x14ac:dyDescent="0.2">
      <c r="F928" s="2"/>
      <c r="G928" s="1"/>
      <c r="I928" s="1"/>
    </row>
    <row r="929" spans="6:9" x14ac:dyDescent="0.2">
      <c r="F929" s="2"/>
      <c r="G929" s="1"/>
      <c r="I929" s="1"/>
    </row>
    <row r="930" spans="6:9" x14ac:dyDescent="0.2">
      <c r="F930" s="2"/>
      <c r="G930" s="1"/>
      <c r="H930" s="1"/>
      <c r="I930" s="1"/>
    </row>
    <row r="931" spans="6:9" x14ac:dyDescent="0.2">
      <c r="F931" s="2"/>
      <c r="G931" s="1"/>
      <c r="I931" s="1"/>
    </row>
    <row r="932" spans="6:9" x14ac:dyDescent="0.2">
      <c r="F932" s="2"/>
      <c r="G932" s="1"/>
      <c r="I932" s="1"/>
    </row>
    <row r="933" spans="6:9" x14ac:dyDescent="0.2">
      <c r="F933" s="2"/>
      <c r="G933" s="1"/>
      <c r="I933" s="1"/>
    </row>
    <row r="934" spans="6:9" x14ac:dyDescent="0.2">
      <c r="F934" s="2"/>
      <c r="G934" s="1"/>
      <c r="I934" s="1"/>
    </row>
    <row r="935" spans="6:9" x14ac:dyDescent="0.2">
      <c r="F935" s="2"/>
      <c r="G935" s="1"/>
      <c r="I935" s="1"/>
    </row>
    <row r="936" spans="6:9" x14ac:dyDescent="0.2">
      <c r="F936" s="2"/>
      <c r="G936" s="1"/>
      <c r="I936" s="1"/>
    </row>
    <row r="937" spans="6:9" x14ac:dyDescent="0.2">
      <c r="F937" s="2"/>
    </row>
    <row r="938" spans="6:9" x14ac:dyDescent="0.2">
      <c r="F938" s="2"/>
    </row>
    <row r="939" spans="6:9" x14ac:dyDescent="0.2">
      <c r="F939" s="2"/>
    </row>
    <row r="940" spans="6:9" x14ac:dyDescent="0.2">
      <c r="F940" s="2"/>
      <c r="G940" s="1"/>
      <c r="I940" s="1"/>
    </row>
    <row r="941" spans="6:9" x14ac:dyDescent="0.2">
      <c r="F941" s="2"/>
    </row>
    <row r="943" spans="6:9" x14ac:dyDescent="0.2">
      <c r="F943" s="2"/>
    </row>
    <row r="944" spans="6:9" x14ac:dyDescent="0.2">
      <c r="F944" s="2"/>
    </row>
    <row r="945" spans="6:9" x14ac:dyDescent="0.2">
      <c r="F945" s="2"/>
    </row>
    <row r="946" spans="6:9" x14ac:dyDescent="0.2">
      <c r="F946" s="2"/>
      <c r="G946" s="1"/>
      <c r="I946" s="1"/>
    </row>
    <row r="947" spans="6:9" x14ac:dyDescent="0.2">
      <c r="F947" s="2"/>
      <c r="G947" s="1"/>
      <c r="I947" s="1"/>
    </row>
    <row r="948" spans="6:9" x14ac:dyDescent="0.2">
      <c r="F948" s="2"/>
      <c r="G948" s="1"/>
      <c r="I948" s="1"/>
    </row>
    <row r="949" spans="6:9" x14ac:dyDescent="0.2">
      <c r="F949" s="2"/>
      <c r="G949" s="1"/>
      <c r="I949" s="1"/>
    </row>
    <row r="950" spans="6:9" x14ac:dyDescent="0.2">
      <c r="F950" s="2"/>
      <c r="G950" s="1"/>
      <c r="I950" s="1"/>
    </row>
    <row r="951" spans="6:9" x14ac:dyDescent="0.2">
      <c r="F951" s="2"/>
      <c r="G951" s="1"/>
      <c r="I951" s="1"/>
    </row>
    <row r="952" spans="6:9" x14ac:dyDescent="0.2">
      <c r="F952" s="2"/>
      <c r="G952" s="1"/>
      <c r="I952" s="1"/>
    </row>
    <row r="953" spans="6:9" x14ac:dyDescent="0.2">
      <c r="F953" s="2"/>
      <c r="G953" s="1"/>
      <c r="I953" s="1"/>
    </row>
    <row r="954" spans="6:9" x14ac:dyDescent="0.2">
      <c r="F954" s="2"/>
    </row>
    <row r="955" spans="6:9" x14ac:dyDescent="0.2">
      <c r="F955" s="2"/>
    </row>
    <row r="956" spans="6:9" x14ac:dyDescent="0.2">
      <c r="F956" s="2"/>
      <c r="G956" s="1"/>
      <c r="I956" s="1"/>
    </row>
    <row r="957" spans="6:9" x14ac:dyDescent="0.2">
      <c r="F957" s="2"/>
    </row>
    <row r="958" spans="6:9" x14ac:dyDescent="0.2">
      <c r="F958" s="2"/>
      <c r="G958" s="1"/>
      <c r="I958" s="1"/>
    </row>
    <row r="959" spans="6:9" x14ac:dyDescent="0.2">
      <c r="F959" s="2"/>
    </row>
    <row r="960" spans="6:9" x14ac:dyDescent="0.2">
      <c r="F960" s="2"/>
      <c r="G960" s="1"/>
      <c r="I960" s="1"/>
    </row>
    <row r="961" spans="6:9" x14ac:dyDescent="0.2">
      <c r="F961" s="2"/>
      <c r="G961" s="1"/>
      <c r="I961" s="1"/>
    </row>
    <row r="962" spans="6:9" x14ac:dyDescent="0.2">
      <c r="F962" s="2"/>
      <c r="G962" s="1"/>
      <c r="H962" s="1"/>
      <c r="I962" s="1"/>
    </row>
    <row r="963" spans="6:9" x14ac:dyDescent="0.2">
      <c r="F963" s="2"/>
      <c r="G963" s="1"/>
      <c r="I963" s="1"/>
    </row>
    <row r="964" spans="6:9" x14ac:dyDescent="0.2">
      <c r="F964" s="2"/>
      <c r="G964" s="1"/>
      <c r="I964" s="1"/>
    </row>
    <row r="965" spans="6:9" x14ac:dyDescent="0.2">
      <c r="F965" s="2"/>
    </row>
    <row r="966" spans="6:9" x14ac:dyDescent="0.2">
      <c r="F966" s="2"/>
      <c r="G966" s="1"/>
      <c r="I966" s="1"/>
    </row>
    <row r="967" spans="6:9" x14ac:dyDescent="0.2">
      <c r="F967" s="2"/>
      <c r="G967" s="1"/>
      <c r="I967" s="1"/>
    </row>
    <row r="968" spans="6:9" x14ac:dyDescent="0.2">
      <c r="F968" s="2"/>
    </row>
    <row r="969" spans="6:9" x14ac:dyDescent="0.2">
      <c r="F969" s="2"/>
    </row>
    <row r="970" spans="6:9" x14ac:dyDescent="0.2">
      <c r="F970" s="2"/>
    </row>
    <row r="971" spans="6:9" x14ac:dyDescent="0.2">
      <c r="F971" s="2"/>
      <c r="G971" s="1"/>
      <c r="I971" s="1"/>
    </row>
    <row r="972" spans="6:9" x14ac:dyDescent="0.2">
      <c r="F972" s="2"/>
    </row>
    <row r="973" spans="6:9" x14ac:dyDescent="0.2">
      <c r="F973" s="2"/>
    </row>
    <row r="974" spans="6:9" x14ac:dyDescent="0.2">
      <c r="F974" s="2"/>
      <c r="G974" s="1"/>
      <c r="I974" s="1"/>
    </row>
    <row r="975" spans="6:9" x14ac:dyDescent="0.2">
      <c r="F975" s="2"/>
      <c r="G975" s="1"/>
      <c r="I975" s="1"/>
    </row>
    <row r="976" spans="6:9" x14ac:dyDescent="0.2">
      <c r="F976" s="2"/>
    </row>
    <row r="977" spans="6:9" x14ac:dyDescent="0.2">
      <c r="F977" s="2"/>
    </row>
    <row r="978" spans="6:9" x14ac:dyDescent="0.2">
      <c r="F978" s="2"/>
    </row>
    <row r="979" spans="6:9" x14ac:dyDescent="0.2">
      <c r="F979" s="2"/>
    </row>
    <row r="980" spans="6:9" x14ac:dyDescent="0.2">
      <c r="F980" s="2"/>
      <c r="G980" s="1"/>
      <c r="I980" s="1"/>
    </row>
    <row r="981" spans="6:9" x14ac:dyDescent="0.2">
      <c r="F981" s="2"/>
      <c r="G981" s="1"/>
      <c r="I981" s="1"/>
    </row>
    <row r="982" spans="6:9" x14ac:dyDescent="0.2">
      <c r="F982" s="2"/>
      <c r="G982" s="1"/>
      <c r="I982" s="1"/>
    </row>
    <row r="983" spans="6:9" x14ac:dyDescent="0.2">
      <c r="F983" s="2"/>
      <c r="G983" s="1"/>
      <c r="I983" s="1"/>
    </row>
    <row r="984" spans="6:9" x14ac:dyDescent="0.2">
      <c r="F984" s="2"/>
      <c r="G984" s="1"/>
      <c r="I984" s="1"/>
    </row>
    <row r="985" spans="6:9" x14ac:dyDescent="0.2">
      <c r="F985" s="2"/>
      <c r="G985" s="1"/>
      <c r="I985" s="1"/>
    </row>
    <row r="986" spans="6:9" x14ac:dyDescent="0.2">
      <c r="F986" s="2"/>
      <c r="G986" s="1"/>
      <c r="I986" s="1"/>
    </row>
    <row r="987" spans="6:9" x14ac:dyDescent="0.2">
      <c r="F987" s="2"/>
      <c r="G987" s="1"/>
      <c r="I987" s="1"/>
    </row>
    <row r="988" spans="6:9" x14ac:dyDescent="0.2">
      <c r="F988" s="2"/>
      <c r="G988" s="1"/>
      <c r="I988" s="1"/>
    </row>
    <row r="989" spans="6:9" x14ac:dyDescent="0.2">
      <c r="F989" s="2"/>
      <c r="G989" s="1"/>
      <c r="I989" s="1"/>
    </row>
    <row r="990" spans="6:9" x14ac:dyDescent="0.2">
      <c r="F990" s="2"/>
      <c r="G990" s="1"/>
      <c r="I990" s="1"/>
    </row>
    <row r="991" spans="6:9" x14ac:dyDescent="0.2">
      <c r="F991" s="2"/>
      <c r="G991" s="1"/>
      <c r="I991" s="1"/>
    </row>
    <row r="992" spans="6:9" x14ac:dyDescent="0.2">
      <c r="F992" s="2"/>
      <c r="G992" s="1"/>
      <c r="I992" s="1"/>
    </row>
    <row r="993" spans="6:9" x14ac:dyDescent="0.2">
      <c r="F993" s="2"/>
      <c r="G993" s="1"/>
      <c r="I993" s="1"/>
    </row>
    <row r="994" spans="6:9" x14ac:dyDescent="0.2">
      <c r="F994" s="2"/>
      <c r="G994" s="1"/>
      <c r="I994" s="1"/>
    </row>
    <row r="995" spans="6:9" x14ac:dyDescent="0.2">
      <c r="F995" s="2"/>
      <c r="G995" s="1"/>
      <c r="I995" s="1"/>
    </row>
    <row r="996" spans="6:9" x14ac:dyDescent="0.2">
      <c r="F996" s="2"/>
      <c r="G996" s="1"/>
      <c r="I996" s="1"/>
    </row>
    <row r="997" spans="6:9" x14ac:dyDescent="0.2">
      <c r="F997" s="2"/>
      <c r="G997" s="1"/>
      <c r="I997" s="1"/>
    </row>
    <row r="998" spans="6:9" x14ac:dyDescent="0.2">
      <c r="F998" s="2"/>
      <c r="G998" s="1"/>
      <c r="I998" s="1"/>
    </row>
    <row r="999" spans="6:9" x14ac:dyDescent="0.2">
      <c r="F999" s="2"/>
    </row>
    <row r="1000" spans="6:9" x14ac:dyDescent="0.2">
      <c r="F1000" s="2"/>
      <c r="H1000" s="1"/>
      <c r="I1000" s="1"/>
    </row>
    <row r="1001" spans="6:9" x14ac:dyDescent="0.2">
      <c r="F1001" s="2"/>
      <c r="G1001" s="1"/>
      <c r="I1001" s="1"/>
    </row>
    <row r="1002" spans="6:9" x14ac:dyDescent="0.2">
      <c r="F1002" s="2"/>
      <c r="G1002" s="1"/>
      <c r="I1002" s="1"/>
    </row>
    <row r="1003" spans="6:9" x14ac:dyDescent="0.2">
      <c r="F1003" s="2"/>
    </row>
    <row r="1004" spans="6:9" x14ac:dyDescent="0.2">
      <c r="F1004" s="2"/>
      <c r="G1004" s="1"/>
      <c r="H1004" s="1"/>
      <c r="I1004" s="1"/>
    </row>
    <row r="1005" spans="6:9" x14ac:dyDescent="0.2">
      <c r="F1005" s="2"/>
    </row>
    <row r="1006" spans="6:9" x14ac:dyDescent="0.2">
      <c r="F1006" s="2"/>
    </row>
    <row r="1007" spans="6:9" x14ac:dyDescent="0.2">
      <c r="F1007" s="2"/>
    </row>
    <row r="1008" spans="6:9" x14ac:dyDescent="0.2">
      <c r="F1008" s="2"/>
    </row>
    <row r="1009" spans="6:9" x14ac:dyDescent="0.2">
      <c r="F1009" s="2"/>
      <c r="G1009" s="1"/>
      <c r="I1009" s="1"/>
    </row>
    <row r="1010" spans="6:9" x14ac:dyDescent="0.2">
      <c r="F1010" s="2"/>
      <c r="G1010" s="1"/>
      <c r="I1010" s="1"/>
    </row>
    <row r="1011" spans="6:9" x14ac:dyDescent="0.2">
      <c r="F1011" s="2"/>
      <c r="G1011" s="1"/>
      <c r="I1011" s="1"/>
    </row>
    <row r="1012" spans="6:9" x14ac:dyDescent="0.2">
      <c r="F1012" s="2"/>
      <c r="G1012" s="1"/>
      <c r="I1012" s="1"/>
    </row>
    <row r="1013" spans="6:9" x14ac:dyDescent="0.2">
      <c r="F1013" s="2"/>
      <c r="G1013" s="1"/>
      <c r="H1013" s="1"/>
      <c r="I1013" s="1"/>
    </row>
    <row r="1014" spans="6:9" x14ac:dyDescent="0.2">
      <c r="F1014" s="2"/>
      <c r="G1014" s="1"/>
      <c r="I1014" s="1"/>
    </row>
    <row r="1015" spans="6:9" x14ac:dyDescent="0.2">
      <c r="F1015" s="2"/>
      <c r="G1015" s="1"/>
      <c r="H1015" s="1"/>
      <c r="I1015" s="1"/>
    </row>
    <row r="1016" spans="6:9" x14ac:dyDescent="0.2">
      <c r="F1016" s="2"/>
    </row>
    <row r="1017" spans="6:9" x14ac:dyDescent="0.2">
      <c r="F1017" s="2"/>
    </row>
    <row r="1018" spans="6:9" x14ac:dyDescent="0.2">
      <c r="F1018" s="2"/>
      <c r="G1018" s="1"/>
      <c r="I1018" s="1"/>
    </row>
    <row r="1019" spans="6:9" x14ac:dyDescent="0.2">
      <c r="F1019" s="2"/>
      <c r="G1019" s="1"/>
      <c r="I1019" s="1"/>
    </row>
    <row r="1020" spans="6:9" x14ac:dyDescent="0.2">
      <c r="F1020" s="2"/>
    </row>
    <row r="1021" spans="6:9" x14ac:dyDescent="0.2">
      <c r="F1021" s="2"/>
    </row>
    <row r="1022" spans="6:9" x14ac:dyDescent="0.2">
      <c r="F1022" s="2"/>
    </row>
    <row r="1023" spans="6:9" x14ac:dyDescent="0.2">
      <c r="F1023" s="2"/>
    </row>
    <row r="1024" spans="6:9" x14ac:dyDescent="0.2">
      <c r="F1024" s="2"/>
    </row>
    <row r="1025" spans="6:9" x14ac:dyDescent="0.2">
      <c r="F1025" s="2"/>
    </row>
    <row r="1026" spans="6:9" x14ac:dyDescent="0.2">
      <c r="F1026" s="2"/>
    </row>
    <row r="1027" spans="6:9" x14ac:dyDescent="0.2">
      <c r="F1027" s="2"/>
    </row>
    <row r="1028" spans="6:9" x14ac:dyDescent="0.2">
      <c r="F1028" s="2"/>
      <c r="G1028" s="1"/>
      <c r="I1028" s="1"/>
    </row>
    <row r="1029" spans="6:9" x14ac:dyDescent="0.2">
      <c r="F1029" s="2"/>
    </row>
    <row r="1030" spans="6:9" x14ac:dyDescent="0.2">
      <c r="F1030" s="2"/>
      <c r="G1030" s="1"/>
      <c r="I1030" s="1"/>
    </row>
    <row r="1031" spans="6:9" x14ac:dyDescent="0.2">
      <c r="F1031" s="2"/>
    </row>
    <row r="1032" spans="6:9" x14ac:dyDescent="0.2">
      <c r="F1032" s="2"/>
    </row>
    <row r="1033" spans="6:9" x14ac:dyDescent="0.2">
      <c r="F1033" s="2"/>
    </row>
    <row r="1034" spans="6:9" x14ac:dyDescent="0.2">
      <c r="F1034" s="2"/>
      <c r="G1034" s="1"/>
      <c r="I1034" s="1"/>
    </row>
    <row r="1035" spans="6:9" x14ac:dyDescent="0.2">
      <c r="F1035" s="2"/>
      <c r="G1035" s="1"/>
      <c r="I1035" s="1"/>
    </row>
    <row r="1036" spans="6:9" x14ac:dyDescent="0.2">
      <c r="F1036" s="2"/>
    </row>
    <row r="1037" spans="6:9" x14ac:dyDescent="0.2">
      <c r="F1037" s="2"/>
    </row>
    <row r="1038" spans="6:9" x14ac:dyDescent="0.2">
      <c r="F1038" s="2"/>
    </row>
    <row r="1039" spans="6:9" x14ac:dyDescent="0.2">
      <c r="F1039" s="2"/>
    </row>
    <row r="1040" spans="6:9" x14ac:dyDescent="0.2">
      <c r="F1040" s="2"/>
    </row>
    <row r="1041" spans="6:9" x14ac:dyDescent="0.2">
      <c r="F1041" s="2"/>
    </row>
    <row r="1042" spans="6:9" x14ac:dyDescent="0.2">
      <c r="F1042" s="2"/>
      <c r="G1042" s="1"/>
      <c r="I1042" s="1"/>
    </row>
    <row r="1043" spans="6:9" x14ac:dyDescent="0.2">
      <c r="F1043" s="2"/>
    </row>
    <row r="1044" spans="6:9" x14ac:dyDescent="0.2">
      <c r="F1044" s="2"/>
      <c r="G1044" s="1"/>
      <c r="I1044" s="1"/>
    </row>
    <row r="1045" spans="6:9" x14ac:dyDescent="0.2">
      <c r="F1045" s="2"/>
    </row>
    <row r="1046" spans="6:9" x14ac:dyDescent="0.2">
      <c r="F1046" s="2"/>
    </row>
    <row r="1047" spans="6:9" x14ac:dyDescent="0.2">
      <c r="F1047" s="2"/>
      <c r="G1047" s="1"/>
      <c r="I1047" s="1"/>
    </row>
    <row r="1048" spans="6:9" x14ac:dyDescent="0.2">
      <c r="F1048" s="2"/>
    </row>
    <row r="1049" spans="6:9" x14ac:dyDescent="0.2">
      <c r="F1049" s="2"/>
    </row>
    <row r="1050" spans="6:9" x14ac:dyDescent="0.2">
      <c r="F1050" s="2"/>
    </row>
    <row r="1051" spans="6:9" x14ac:dyDescent="0.2">
      <c r="F1051" s="2"/>
    </row>
    <row r="1052" spans="6:9" x14ac:dyDescent="0.2">
      <c r="F1052" s="2"/>
    </row>
    <row r="1053" spans="6:9" x14ac:dyDescent="0.2">
      <c r="F1053" s="2"/>
      <c r="G1053" s="1"/>
      <c r="I1053" s="1"/>
    </row>
    <row r="1054" spans="6:9" x14ac:dyDescent="0.2">
      <c r="F1054" s="2"/>
      <c r="G1054" s="1"/>
      <c r="I1054" s="1"/>
    </row>
    <row r="1055" spans="6:9" x14ac:dyDescent="0.2">
      <c r="F1055" s="2"/>
    </row>
    <row r="1056" spans="6:9" x14ac:dyDescent="0.2">
      <c r="F1056" s="2"/>
      <c r="G1056" s="1"/>
      <c r="I1056" s="1"/>
    </row>
    <row r="1057" spans="6:9" x14ac:dyDescent="0.2">
      <c r="F1057" s="2"/>
    </row>
    <row r="1058" spans="6:9" x14ac:dyDescent="0.2">
      <c r="F1058" s="2"/>
    </row>
    <row r="1059" spans="6:9" x14ac:dyDescent="0.2">
      <c r="F1059" s="2"/>
    </row>
    <row r="1060" spans="6:9" x14ac:dyDescent="0.2">
      <c r="F1060" s="2"/>
      <c r="H1060" s="1"/>
      <c r="I1060" s="1"/>
    </row>
    <row r="1061" spans="6:9" x14ac:dyDescent="0.2">
      <c r="F1061" s="2"/>
    </row>
    <row r="1062" spans="6:9" x14ac:dyDescent="0.2">
      <c r="F1062" s="2"/>
      <c r="G1062" s="1"/>
      <c r="I1062" s="1"/>
    </row>
    <row r="1063" spans="6:9" x14ac:dyDescent="0.2">
      <c r="F1063" s="2"/>
      <c r="H1063" s="1"/>
      <c r="I1063" s="1"/>
    </row>
    <row r="1064" spans="6:9" x14ac:dyDescent="0.2">
      <c r="F1064" s="2"/>
    </row>
    <row r="1065" spans="6:9" x14ac:dyDescent="0.2">
      <c r="F1065" s="2"/>
    </row>
    <row r="1066" spans="6:9" x14ac:dyDescent="0.2">
      <c r="F1066" s="2"/>
    </row>
    <row r="1067" spans="6:9" x14ac:dyDescent="0.2">
      <c r="F1067" s="2"/>
    </row>
    <row r="1068" spans="6:9" x14ac:dyDescent="0.2">
      <c r="F1068" s="2"/>
    </row>
    <row r="1069" spans="6:9" x14ac:dyDescent="0.2">
      <c r="F1069" s="2"/>
    </row>
    <row r="1070" spans="6:9" x14ac:dyDescent="0.2">
      <c r="F1070" s="2"/>
    </row>
    <row r="1071" spans="6:9" x14ac:dyDescent="0.2">
      <c r="F1071" s="2"/>
    </row>
    <row r="1072" spans="6:9" x14ac:dyDescent="0.2">
      <c r="F1072" s="2"/>
    </row>
    <row r="1073" spans="6:6" x14ac:dyDescent="0.2">
      <c r="F1073" s="2"/>
    </row>
    <row r="1074" spans="6:6" x14ac:dyDescent="0.2">
      <c r="F1074" s="2"/>
    </row>
    <row r="1075" spans="6:6" x14ac:dyDescent="0.2">
      <c r="F1075" s="2"/>
    </row>
    <row r="1076" spans="6:6" x14ac:dyDescent="0.2">
      <c r="F1076" s="2"/>
    </row>
    <row r="1077" spans="6:6" x14ac:dyDescent="0.2">
      <c r="F1077" s="2"/>
    </row>
    <row r="1078" spans="6:6" x14ac:dyDescent="0.2">
      <c r="F1078" s="2"/>
    </row>
    <row r="1079" spans="6:6" x14ac:dyDescent="0.2">
      <c r="F1079" s="2"/>
    </row>
    <row r="1080" spans="6:6" x14ac:dyDescent="0.2">
      <c r="F1080" s="2"/>
    </row>
    <row r="1081" spans="6:6" x14ac:dyDescent="0.2">
      <c r="F1081" s="2"/>
    </row>
    <row r="1082" spans="6:6" x14ac:dyDescent="0.2">
      <c r="F1082" s="2"/>
    </row>
    <row r="1083" spans="6:6" x14ac:dyDescent="0.2">
      <c r="F1083" s="2"/>
    </row>
    <row r="1084" spans="6:6" x14ac:dyDescent="0.2">
      <c r="F1084" s="2"/>
    </row>
    <row r="1085" spans="6:6" x14ac:dyDescent="0.2">
      <c r="F1085" s="2"/>
    </row>
    <row r="1086" spans="6:6" x14ac:dyDescent="0.2">
      <c r="F1086" s="2"/>
    </row>
    <row r="1087" spans="6:6" x14ac:dyDescent="0.2">
      <c r="F1087" s="2"/>
    </row>
    <row r="1088" spans="6:6" x14ac:dyDescent="0.2">
      <c r="F1088" s="2"/>
    </row>
    <row r="1089" spans="6:9" x14ac:dyDescent="0.2">
      <c r="F1089" s="2"/>
    </row>
    <row r="1090" spans="6:9" x14ac:dyDescent="0.2">
      <c r="F1090" s="2"/>
    </row>
    <row r="1091" spans="6:9" x14ac:dyDescent="0.2">
      <c r="F1091" s="2"/>
    </row>
    <row r="1092" spans="6:9" x14ac:dyDescent="0.2">
      <c r="F1092" s="2"/>
    </row>
    <row r="1093" spans="6:9" x14ac:dyDescent="0.2">
      <c r="F1093" s="2"/>
    </row>
    <row r="1094" spans="6:9" x14ac:dyDescent="0.2">
      <c r="F1094" s="2"/>
    </row>
    <row r="1095" spans="6:9" x14ac:dyDescent="0.2">
      <c r="F1095" s="2"/>
      <c r="G1095" s="1"/>
      <c r="I1095" s="1"/>
    </row>
    <row r="1096" spans="6:9" x14ac:dyDescent="0.2">
      <c r="F1096" s="2"/>
    </row>
    <row r="1097" spans="6:9" x14ac:dyDescent="0.2">
      <c r="F1097" s="2"/>
      <c r="G1097" s="1"/>
      <c r="I1097" s="1"/>
    </row>
    <row r="1098" spans="6:9" x14ac:dyDescent="0.2">
      <c r="F1098" s="2"/>
    </row>
    <row r="1099" spans="6:9" x14ac:dyDescent="0.2">
      <c r="F1099" s="2"/>
    </row>
    <row r="1100" spans="6:9" x14ac:dyDescent="0.2">
      <c r="F1100" s="2"/>
    </row>
    <row r="1101" spans="6:9" x14ac:dyDescent="0.2">
      <c r="F1101" s="2"/>
    </row>
    <row r="1102" spans="6:9" x14ac:dyDescent="0.2">
      <c r="F1102" s="2"/>
    </row>
    <row r="1103" spans="6:9" x14ac:dyDescent="0.2">
      <c r="F1103" s="2"/>
    </row>
    <row r="1104" spans="6:9" x14ac:dyDescent="0.2">
      <c r="F1104" s="2"/>
    </row>
    <row r="1105" spans="6:6" x14ac:dyDescent="0.2">
      <c r="F1105" s="2"/>
    </row>
    <row r="1106" spans="6:6" x14ac:dyDescent="0.2">
      <c r="F1106" s="2"/>
    </row>
    <row r="1107" spans="6:6" x14ac:dyDescent="0.2">
      <c r="F1107" s="2"/>
    </row>
    <row r="1108" spans="6:6" x14ac:dyDescent="0.2">
      <c r="F1108" s="2"/>
    </row>
    <row r="1109" spans="6:6" x14ac:dyDescent="0.2">
      <c r="F1109" s="2"/>
    </row>
    <row r="1110" spans="6:6" x14ac:dyDescent="0.2">
      <c r="F111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5"/>
  <sheetViews>
    <sheetView rightToLeft="1" workbookViewId="0">
      <selection activeCell="Q1" sqref="Q1"/>
    </sheetView>
  </sheetViews>
  <sheetFormatPr defaultRowHeight="45.75" x14ac:dyDescent="0.65"/>
  <cols>
    <col min="1" max="1" width="17" customWidth="1"/>
    <col min="2" max="2" width="16.25" customWidth="1"/>
    <col min="3" max="3" width="9" style="110"/>
  </cols>
  <sheetData>
    <row r="1" spans="3:3" ht="117.75" customHeight="1" x14ac:dyDescent="0.65">
      <c r="C1" s="110" t="s">
        <v>1387</v>
      </c>
    </row>
    <row r="3" spans="3:3" x14ac:dyDescent="0.65">
      <c r="C3" s="110" t="s">
        <v>1402</v>
      </c>
    </row>
    <row r="5" spans="3:3" x14ac:dyDescent="0.65">
      <c r="C5" s="110" t="s">
        <v>1388</v>
      </c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9"/>
  <sheetViews>
    <sheetView showGridLines="0" rightToLeft="1" view="pageBreakPreview" topLeftCell="B10" zoomScale="70" zoomScaleNormal="55" zoomScaleSheetLayoutView="70" workbookViewId="0">
      <selection activeCell="R28" sqref="R28"/>
    </sheetView>
  </sheetViews>
  <sheetFormatPr defaultColWidth="9" defaultRowHeight="18.75" x14ac:dyDescent="0.3"/>
  <cols>
    <col min="1" max="1" width="4" style="8" hidden="1" customWidth="1"/>
    <col min="2" max="2" width="38.75" style="8" customWidth="1"/>
    <col min="3" max="3" width="15.25" style="8" hidden="1" customWidth="1"/>
    <col min="4" max="4" width="14" style="8" hidden="1" customWidth="1"/>
    <col min="5" max="8" width="13.25" style="8" hidden="1" customWidth="1"/>
    <col min="9" max="9" width="15.25" style="8" customWidth="1"/>
    <col min="10" max="10" width="13.75" style="8" hidden="1" customWidth="1"/>
    <col min="11" max="13" width="14.875" style="8" customWidth="1"/>
    <col min="14" max="14" width="19" style="8" customWidth="1"/>
    <col min="15" max="16" width="14.875" style="8" customWidth="1"/>
    <col min="17" max="17" width="14.125" style="8" customWidth="1"/>
    <col min="18" max="18" width="14.875" style="8" customWidth="1"/>
    <col min="19" max="19" width="13.375" style="8" bestFit="1" customWidth="1"/>
    <col min="20" max="21" width="14.875" style="8" customWidth="1"/>
    <col min="22" max="22" width="9.125" style="10" bestFit="1" customWidth="1"/>
    <col min="23" max="23" width="9" style="8"/>
    <col min="24" max="24" width="46.875" style="8" bestFit="1" customWidth="1"/>
    <col min="25" max="25" width="9" style="8"/>
    <col min="26" max="26" width="11.25" style="8" bestFit="1" customWidth="1"/>
    <col min="27" max="16384" width="9" style="8"/>
  </cols>
  <sheetData>
    <row r="1" spans="1:22" ht="20.25" x14ac:dyDescent="0.3">
      <c r="A1" s="220" t="s">
        <v>1205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38"/>
      <c r="Q1" s="38"/>
      <c r="R1" s="38"/>
      <c r="S1" s="38"/>
      <c r="T1" s="38"/>
      <c r="U1" s="38"/>
      <c r="V1" s="38"/>
    </row>
    <row r="2" spans="1:22" x14ac:dyDescent="0.3">
      <c r="B2" s="9" t="s">
        <v>1206</v>
      </c>
    </row>
    <row r="3" spans="1:22" ht="48" x14ac:dyDescent="0.3">
      <c r="A3" s="11" t="s">
        <v>1204</v>
      </c>
      <c r="B3" s="12" t="s">
        <v>1207</v>
      </c>
      <c r="C3" s="13" t="s">
        <v>1251</v>
      </c>
      <c r="D3" s="13" t="s">
        <v>1252</v>
      </c>
      <c r="E3" s="13" t="s">
        <v>1253</v>
      </c>
      <c r="F3" s="13" t="s">
        <v>1254</v>
      </c>
      <c r="G3" s="44" t="s">
        <v>1294</v>
      </c>
      <c r="H3" s="39" t="s">
        <v>1255</v>
      </c>
      <c r="I3" s="13" t="s">
        <v>1208</v>
      </c>
      <c r="J3" s="42" t="s">
        <v>1320</v>
      </c>
      <c r="K3" s="42" t="s">
        <v>1321</v>
      </c>
      <c r="L3" s="42" t="s">
        <v>1322</v>
      </c>
      <c r="M3" s="42" t="s">
        <v>1392</v>
      </c>
      <c r="N3" s="42" t="s">
        <v>1393</v>
      </c>
      <c r="V3" s="8"/>
    </row>
    <row r="4" spans="1:22" ht="27" customHeight="1" x14ac:dyDescent="0.3">
      <c r="A4" s="15">
        <v>1</v>
      </c>
      <c r="B4" s="16" t="s">
        <v>1210</v>
      </c>
      <c r="C4" s="18">
        <f>SUMIF(הכנסות!$A:$A,$A4,הכנסות!G:G)</f>
        <v>32000000</v>
      </c>
      <c r="D4" s="18">
        <f>SUMIF(הכנסות!$A:$A,$A4,הכנסות!H:H)</f>
        <v>30844602.510000002</v>
      </c>
      <c r="E4" s="18">
        <f>SUMIF(הכנסות!$A:$A,$A4,הכנסות!I:I)</f>
        <v>0</v>
      </c>
      <c r="F4" s="18">
        <f>SUMIF(הכנסות!$A:$A,$A4,הכנסות!J:J)</f>
        <v>33070000</v>
      </c>
      <c r="G4" s="18">
        <f>SUMIF(הכנסות!$A:$A,$A4,הכנסות!K:K)</f>
        <v>1070000</v>
      </c>
      <c r="H4" s="18">
        <f>SUMIF(הכנסות!$A:$A,$A4,הכנסות!L:L)</f>
        <v>33070000</v>
      </c>
      <c r="I4" s="17">
        <f>-SUMIF(הכנסות!$A:$A,$A4,הכנסות!M:M)</f>
        <v>34000000</v>
      </c>
      <c r="J4" s="17">
        <f>-SUMIF(הכנסות!$A:$A,$A4,הכנסות!N:N)</f>
        <v>34000000</v>
      </c>
      <c r="K4" s="17">
        <f>-SUMIF(הכנסות!$A:$A,$A4,הכנסות!O:O)</f>
        <v>33500000</v>
      </c>
      <c r="L4" s="17">
        <f>-SUMIF(הכנסות!$A:$A,$A4,הכנסות!P:P)</f>
        <v>35000000</v>
      </c>
      <c r="M4" s="17">
        <f>-SUMIF(הכנסות!$A:$A,$A4,הכנסות!Q:Q)</f>
        <v>0</v>
      </c>
      <c r="N4" s="17">
        <f>-SUMIF(הכנסות!$A:$A,$A4,הכנסות!R:R)</f>
        <v>35000000</v>
      </c>
      <c r="V4" s="8"/>
    </row>
    <row r="5" spans="1:22" ht="27" customHeight="1" x14ac:dyDescent="0.3">
      <c r="A5" s="15">
        <v>13</v>
      </c>
      <c r="B5" s="16" t="s">
        <v>1211</v>
      </c>
      <c r="C5" s="18">
        <f>SUMIF(הכנסות!$A:$A,$A5,הכנסות!G:G)</f>
        <v>200000</v>
      </c>
      <c r="D5" s="18">
        <f>SUMIF(הכנסות!$A:$A,$A5,הכנסות!H:H)</f>
        <v>204207.3</v>
      </c>
      <c r="E5" s="18">
        <f>SUMIF(הכנסות!$A:$A,$A5,הכנסות!I:I)</f>
        <v>0</v>
      </c>
      <c r="F5" s="18">
        <f>SUMIF(הכנסות!$A:$A,$A5,הכנסות!J:J)</f>
        <v>204207.3</v>
      </c>
      <c r="G5" s="18">
        <f>SUMIF(הכנסות!$A:$A,$A5,הכנסות!K:K)</f>
        <v>4207.2999999999884</v>
      </c>
      <c r="H5" s="18">
        <f>SUMIF(הכנסות!$A:$A,$A5,הכנסות!L:L)</f>
        <v>204207.3</v>
      </c>
      <c r="I5" s="17">
        <f>-SUMIF(הכנסות!$A:$A,$A5,הכנסות!M:M)</f>
        <v>200000</v>
      </c>
      <c r="J5" s="17">
        <f>-SUMIF(הכנסות!$A:$A,$A5,הכנסות!N:N)</f>
        <v>200000</v>
      </c>
      <c r="K5" s="17">
        <f>-SUMIF(הכנסות!$A:$A,$A5,הכנסות!O:O)</f>
        <v>200000</v>
      </c>
      <c r="L5" s="17">
        <f>-SUMIF(הכנסות!$A:$A,$A5,הכנסות!P:P)</f>
        <v>200000</v>
      </c>
      <c r="M5" s="17">
        <f>-SUMIF(הכנסות!$A:$A,$A5,הכנסות!Q:Q)</f>
        <v>0</v>
      </c>
      <c r="N5" s="17">
        <f>-SUMIF(הכנסות!$A:$A,$A5,הכנסות!R:R)</f>
        <v>200000</v>
      </c>
      <c r="V5" s="8"/>
    </row>
    <row r="6" spans="1:22" ht="27" customHeight="1" x14ac:dyDescent="0.3">
      <c r="A6" s="15">
        <v>10</v>
      </c>
      <c r="B6" s="16" t="s">
        <v>1212</v>
      </c>
      <c r="C6" s="18">
        <f>SUMIF(הכנסות!$A:$A,$A6,הכנסות!G:G)</f>
        <v>1133000</v>
      </c>
      <c r="D6" s="18">
        <f>SUMIF(הכנסות!$A:$A,$A6,הכנסות!H:H)</f>
        <v>1416922.97</v>
      </c>
      <c r="E6" s="18">
        <f>SUMIF(הכנסות!$A:$A,$A6,הכנסות!I:I)</f>
        <v>0</v>
      </c>
      <c r="F6" s="18">
        <f>SUMIF(הכנסות!$A:$A,$A6,הכנסות!J:J)</f>
        <v>1416922.97</v>
      </c>
      <c r="G6" s="18">
        <f>SUMIF(הכנסות!$A:$A,$A6,הכנסות!K:K)</f>
        <v>283922.96999999997</v>
      </c>
      <c r="H6" s="18">
        <f>SUMIF(הכנסות!$A:$A,$A6,הכנסות!L:L)</f>
        <v>1416922.97</v>
      </c>
      <c r="I6" s="17">
        <f>-SUMIF(הכנסות!$A:$A,$A6,הכנסות!M:M)</f>
        <v>1454000</v>
      </c>
      <c r="J6" s="17">
        <f>-SUMIF(הכנסות!$A:$A,$A6,הכנסות!N:N)</f>
        <v>1454000</v>
      </c>
      <c r="K6" s="17">
        <f>-SUMIF(הכנסות!$A:$A,$A6,הכנסות!O:O)</f>
        <v>1679000</v>
      </c>
      <c r="L6" s="17">
        <f>-SUMIF(הכנסות!$A:$A,$A6,הכנסות!P:P)</f>
        <v>2041000</v>
      </c>
      <c r="M6" s="17">
        <f>-SUMIF(הכנסות!$A:$A,$A6,הכנסות!Q:Q)</f>
        <v>0</v>
      </c>
      <c r="N6" s="17">
        <f>-SUMIF(הכנסות!$A:$A,$A6,הכנסות!R:R)</f>
        <v>2041000</v>
      </c>
      <c r="V6" s="8"/>
    </row>
    <row r="7" spans="1:22" ht="27" customHeight="1" x14ac:dyDescent="0.3">
      <c r="A7" s="20">
        <v>11</v>
      </c>
      <c r="B7" s="16" t="s">
        <v>1213</v>
      </c>
      <c r="C7" s="18">
        <f>SUMIF(הכנסות!$A:$A,$A7,הכנסות!G:G)</f>
        <v>162000</v>
      </c>
      <c r="D7" s="18">
        <f>SUMIF(הכנסות!$A:$A,$A7,הכנסות!H:H)</f>
        <v>126230</v>
      </c>
      <c r="E7" s="18">
        <f>SUMIF(הכנסות!$A:$A,$A7,הכנסות!I:I)</f>
        <v>0</v>
      </c>
      <c r="F7" s="18">
        <f>SUMIF(הכנסות!$A:$A,$A7,הכנסות!J:J)</f>
        <v>126230</v>
      </c>
      <c r="G7" s="18">
        <f>SUMIF(הכנסות!$A:$A,$A7,הכנסות!K:K)</f>
        <v>-35770</v>
      </c>
      <c r="H7" s="18">
        <f>SUMIF(הכנסות!$A:$A,$A7,הכנסות!L:L)</f>
        <v>126230</v>
      </c>
      <c r="I7" s="17">
        <f>-SUMIF(הכנסות!$A:$A,$A7,הכנסות!M:M)</f>
        <v>162000</v>
      </c>
      <c r="J7" s="17">
        <f>-SUMIF(הכנסות!$A:$A,$A7,הכנסות!N:N)</f>
        <v>138667</v>
      </c>
      <c r="K7" s="17">
        <f>-SUMIF(הכנסות!$A:$A,$A7,הכנסות!O:O)</f>
        <v>166000</v>
      </c>
      <c r="L7" s="17">
        <f>-SUMIF(הכנסות!$A:$A,$A7,הכנסות!P:P)</f>
        <v>170000</v>
      </c>
      <c r="M7" s="17">
        <f>-SUMIF(הכנסות!$A:$A,$A7,הכנסות!Q:Q)</f>
        <v>0</v>
      </c>
      <c r="N7" s="17">
        <f>-SUMIF(הכנסות!$A:$A,$A7,הכנסות!R:R)</f>
        <v>170000</v>
      </c>
      <c r="V7" s="8"/>
    </row>
    <row r="8" spans="1:22" ht="27" customHeight="1" x14ac:dyDescent="0.3">
      <c r="A8" s="20">
        <v>3</v>
      </c>
      <c r="B8" s="16" t="s">
        <v>1214</v>
      </c>
      <c r="C8" s="18">
        <f>SUMIF(הכנסות!$A:$A,$A8,הכנסות!G:G)</f>
        <v>5429100</v>
      </c>
      <c r="D8" s="18">
        <f>SUMIF(הכנסות!$A:$A,$A8,הכנסות!H:H)</f>
        <v>4433022.3099999996</v>
      </c>
      <c r="E8" s="18">
        <f>SUMIF(הכנסות!$A:$A,$A8,הכנסות!I:I)</f>
        <v>0</v>
      </c>
      <c r="F8" s="18">
        <f>SUMIF(הכנסות!$A:$A,$A8,הכנסות!J:J)</f>
        <v>4605834.709999999</v>
      </c>
      <c r="G8" s="18">
        <f>SUMIF(הכנסות!$A:$A,$A8,הכנסות!K:K)</f>
        <v>176734.70999999996</v>
      </c>
      <c r="H8" s="18">
        <f>SUMIF(הכנסות!$A:$A,$A8,הכנסות!L:L)</f>
        <v>5605834.709999999</v>
      </c>
      <c r="I8" s="17">
        <f>-SUMIF(הכנסות!$A:$A,$A8,הכנסות!M:M)</f>
        <v>2615700</v>
      </c>
      <c r="J8" s="17">
        <f>-SUMIF(הכנסות!$A:$A,$A8,הכנסות!N:N)</f>
        <v>2615700</v>
      </c>
      <c r="K8" s="17">
        <f>-SUMIF(הכנסות!$A:$A,$A8,הכנסות!O:O)</f>
        <v>2659000</v>
      </c>
      <c r="L8" s="17">
        <f>-SUMIF(הכנסות!$A:$A,$A8,הכנסות!P:P)</f>
        <v>3775800</v>
      </c>
      <c r="M8" s="17">
        <f>-SUMIF(הכנסות!$A:$A,$A8,הכנסות!Q:Q)</f>
        <v>0</v>
      </c>
      <c r="N8" s="17">
        <f>-SUMIF(הכנסות!$A:$A,$A8,הכנסות!R:R)</f>
        <v>3775800</v>
      </c>
      <c r="V8" s="8"/>
    </row>
    <row r="9" spans="1:22" ht="27" customHeight="1" x14ac:dyDescent="0.3">
      <c r="A9" s="21"/>
      <c r="B9" s="21" t="s">
        <v>1215</v>
      </c>
      <c r="C9" s="23">
        <f t="shared" ref="C9" si="0">SUM(C4:C8)</f>
        <v>38924100</v>
      </c>
      <c r="D9" s="23">
        <f t="shared" ref="D9:I9" si="1">SUM(D4:D8)</f>
        <v>37024985.090000004</v>
      </c>
      <c r="E9" s="23">
        <f t="shared" si="1"/>
        <v>0</v>
      </c>
      <c r="F9" s="23">
        <f t="shared" si="1"/>
        <v>39423194.980000004</v>
      </c>
      <c r="G9" s="23">
        <f t="shared" ref="G9" si="2">SUM(G4:G8)</f>
        <v>1499094.98</v>
      </c>
      <c r="H9" s="23">
        <f t="shared" si="1"/>
        <v>40423194.980000004</v>
      </c>
      <c r="I9" s="22">
        <f t="shared" si="1"/>
        <v>38431700</v>
      </c>
      <c r="J9" s="22">
        <f t="shared" ref="J9:L9" si="3">SUM(J4:J8)</f>
        <v>38408367</v>
      </c>
      <c r="K9" s="22">
        <f t="shared" si="3"/>
        <v>38204000</v>
      </c>
      <c r="L9" s="22">
        <f t="shared" si="3"/>
        <v>41186800</v>
      </c>
      <c r="M9" s="22">
        <f t="shared" ref="M9:N9" si="4">SUM(M4:M8)</f>
        <v>0</v>
      </c>
      <c r="N9" s="22">
        <f t="shared" si="4"/>
        <v>41186800</v>
      </c>
      <c r="V9" s="8"/>
    </row>
    <row r="10" spans="1:22" ht="27" customHeight="1" x14ac:dyDescent="0.3">
      <c r="A10" s="15">
        <v>9</v>
      </c>
      <c r="B10" s="16" t="s">
        <v>1216</v>
      </c>
      <c r="C10" s="18">
        <f>SUMIF(הכנסות!$A:$A,$A10,הכנסות!G:G)</f>
        <v>73105000</v>
      </c>
      <c r="D10" s="18">
        <f>SUMIF(הכנסות!$A:$A,$A10,הכנסות!H:H)</f>
        <v>75687922.75999999</v>
      </c>
      <c r="E10" s="18">
        <f>SUMIF(הכנסות!$A:$A,$A10,הכנסות!I:I)</f>
        <v>0</v>
      </c>
      <c r="F10" s="18">
        <f>SUMIF(הכנסות!$A:$A,$A10,הכנסות!J:J)</f>
        <v>75687922.75999999</v>
      </c>
      <c r="G10" s="18">
        <f>SUMIF(הכנסות!$A:$A,$A10,הכנסות!K:K)</f>
        <v>2582922.7600000016</v>
      </c>
      <c r="H10" s="18">
        <f>SUMIF(הכנסות!$A:$A,$A10,הכנסות!L:L)</f>
        <v>75687922.75999999</v>
      </c>
      <c r="I10" s="17">
        <f>-SUMIF(הכנסות!$A:$A,$A10,הכנסות!M:M)</f>
        <v>83029000</v>
      </c>
      <c r="J10" s="17">
        <f>-SUMIF(הכנסות!$A:$A,$A10,הכנסות!N:N)</f>
        <v>83029000</v>
      </c>
      <c r="K10" s="17">
        <f>-SUMIF(הכנסות!$A:$A,$A10,הכנסות!O:O)</f>
        <v>82086000</v>
      </c>
      <c r="L10" s="17">
        <f>-SUMIF(הכנסות!$A:$A,$A10,הכנסות!P:P)</f>
        <v>88383000</v>
      </c>
      <c r="M10" s="17">
        <f>-SUMIF(הכנסות!$A:$A,$A10,הכנסות!Q:Q)</f>
        <v>1924089</v>
      </c>
      <c r="N10" s="17">
        <f>-SUMIF(הכנסות!$A:$A,$A10,הכנסות!R:R)</f>
        <v>90307089</v>
      </c>
      <c r="V10" s="8"/>
    </row>
    <row r="11" spans="1:22" ht="27" customHeight="1" x14ac:dyDescent="0.3">
      <c r="A11" s="15">
        <v>12</v>
      </c>
      <c r="B11" s="16" t="s">
        <v>1217</v>
      </c>
      <c r="C11" s="18">
        <f>SUMIF(הכנסות!$A:$A,$A11,הכנסות!G:G)</f>
        <v>17372500</v>
      </c>
      <c r="D11" s="18">
        <f>SUMIF(הכנסות!$A:$A,$A11,הכנסות!H:H)</f>
        <v>18355809</v>
      </c>
      <c r="E11" s="18">
        <f>SUMIF(הכנסות!$A:$A,$A11,הכנסות!I:I)</f>
        <v>0</v>
      </c>
      <c r="F11" s="18">
        <f>SUMIF(הכנסות!$A:$A,$A11,הכנסות!J:J)</f>
        <v>18355809</v>
      </c>
      <c r="G11" s="18">
        <f>SUMIF(הכנסות!$A:$A,$A11,הכנסות!K:K)</f>
        <v>983309</v>
      </c>
      <c r="H11" s="18">
        <f>SUMIF(הכנסות!$A:$A,$A11,הכנסות!L:L)</f>
        <v>18355809</v>
      </c>
      <c r="I11" s="17">
        <f>-SUMIF(הכנסות!$A:$A,$A11,הכנסות!M:M)</f>
        <v>18089500</v>
      </c>
      <c r="J11" s="17">
        <f>-SUMIF(הכנסות!$A:$A,$A11,הכנסות!N:N)</f>
        <v>18073500</v>
      </c>
      <c r="K11" s="17">
        <f>-SUMIF(הכנסות!$A:$A,$A11,הכנסות!O:O)</f>
        <v>19003500</v>
      </c>
      <c r="L11" s="17">
        <f>-SUMIF(הכנסות!$A:$A,$A11,הכנסות!P:P)</f>
        <v>20349800</v>
      </c>
      <c r="M11" s="17">
        <f>-SUMIF(הכנסות!$A:$A,$A11,הכנסות!Q:Q)</f>
        <v>183236</v>
      </c>
      <c r="N11" s="17">
        <f>-SUMIF(הכנסות!$A:$A,$A11,הכנסות!R:R)</f>
        <v>20533036</v>
      </c>
      <c r="V11" s="8"/>
    </row>
    <row r="12" spans="1:22" ht="27" customHeight="1" x14ac:dyDescent="0.3">
      <c r="A12" s="15">
        <v>8</v>
      </c>
      <c r="B12" s="16" t="s">
        <v>1218</v>
      </c>
      <c r="C12" s="18">
        <f>SUMIF(הכנסות!$A:$A,$A12,הכנסות!G:G)</f>
        <v>1940800</v>
      </c>
      <c r="D12" s="18">
        <f>SUMIF(הכנסות!$A:$A,$A12,הכנסות!H:H)</f>
        <v>1977121.62</v>
      </c>
      <c r="E12" s="18">
        <f>SUMIF(הכנסות!$A:$A,$A12,הכנסות!I:I)</f>
        <v>0</v>
      </c>
      <c r="F12" s="18">
        <f>SUMIF(הכנסות!$A:$A,$A12,הכנסות!J:J)</f>
        <v>1978927.62</v>
      </c>
      <c r="G12" s="18">
        <f>SUMIF(הכנסות!$A:$A,$A12,הכנסות!K:K)</f>
        <v>38127.619999999995</v>
      </c>
      <c r="H12" s="18">
        <f>SUMIF(הכנסות!$A:$A,$A12,הכנסות!L:L)</f>
        <v>1978927.62</v>
      </c>
      <c r="I12" s="17">
        <f>-SUMIF(הכנסות!$A:$A,$A12,הכנסות!M:M)</f>
        <v>4640800</v>
      </c>
      <c r="J12" s="17">
        <f>-SUMIF(הכנסות!$A:$A,$A12,הכנסות!N:N)</f>
        <v>4640800</v>
      </c>
      <c r="K12" s="17">
        <f>-SUMIF(הכנסות!$A:$A,$A12,הכנסות!O:O)</f>
        <v>4682000</v>
      </c>
      <c r="L12" s="17">
        <f>-SUMIF(הכנסות!$A:$A,$A12,הכנסות!P:P)</f>
        <v>5118000</v>
      </c>
      <c r="M12" s="17">
        <f>-SUMIF(הכנסות!$A:$A,$A12,הכנסות!Q:Q)</f>
        <v>0</v>
      </c>
      <c r="N12" s="17">
        <f>-SUMIF(הכנסות!$A:$A,$A12,הכנסות!R:R)</f>
        <v>5118000</v>
      </c>
      <c r="V12" s="8"/>
    </row>
    <row r="13" spans="1:22" ht="27" customHeight="1" x14ac:dyDescent="0.3">
      <c r="A13" s="15">
        <v>4</v>
      </c>
      <c r="B13" s="16" t="s">
        <v>1219</v>
      </c>
      <c r="C13" s="18">
        <f>SUMIF(הכנסות!$A:$A,$A13,הכנסות!G:G)</f>
        <v>18728000</v>
      </c>
      <c r="D13" s="18">
        <f>SUMIF(הכנסות!$A:$A,$A13,הכנסות!H:H)</f>
        <v>19264768.059999999</v>
      </c>
      <c r="E13" s="18">
        <f>SUMIF(הכנסות!$A:$A,$A13,הכנסות!I:I)</f>
        <v>0</v>
      </c>
      <c r="F13" s="18">
        <f>SUMIF(הכנסות!$A:$A,$A13,הכנסות!J:J)</f>
        <v>19264768.059999999</v>
      </c>
      <c r="G13" s="18">
        <f>SUMIF(הכנסות!$A:$A,$A13,הכנסות!K:K)</f>
        <v>536768.05999999866</v>
      </c>
      <c r="H13" s="18">
        <f>SUMIF(הכנסות!$A:$A,$A13,הכנסות!L:L)</f>
        <v>19264768.059999999</v>
      </c>
      <c r="I13" s="17">
        <f>-SUMIF(הכנסות!$A:$A,$A13,הכנסות!M:M)</f>
        <v>19264000</v>
      </c>
      <c r="J13" s="17">
        <f>-SUMIF(הכנסות!$A:$A,$A13,הכנסות!N:N)</f>
        <v>19264000</v>
      </c>
      <c r="K13" s="17">
        <f>-SUMIF(הכנסות!$A:$A,$A13,הכנסות!O:O)</f>
        <v>19917000</v>
      </c>
      <c r="L13" s="17">
        <f>-SUMIF(הכנסות!$A:$A,$A13,הכנסות!P:P)</f>
        <v>22268000</v>
      </c>
      <c r="M13" s="17">
        <f>-SUMIF(הכנסות!$A:$A,$A13,הכנסות!Q:Q)</f>
        <v>0</v>
      </c>
      <c r="N13" s="17">
        <f>-SUMIF(הכנסות!$A:$A,$A13,הכנסות!R:R)</f>
        <v>22268000</v>
      </c>
      <c r="V13" s="8"/>
    </row>
    <row r="14" spans="1:22" ht="27" customHeight="1" x14ac:dyDescent="0.3">
      <c r="A14" s="15">
        <v>6</v>
      </c>
      <c r="B14" s="16" t="s">
        <v>1220</v>
      </c>
      <c r="C14" s="18">
        <f>SUMIF(הכנסות!$A:$A,$A14,הכנסות!G:G)</f>
        <v>4837000</v>
      </c>
      <c r="D14" s="18">
        <f>SUMIF(הכנסות!$A:$A,$A14,הכנסות!H:H)</f>
        <v>3882241</v>
      </c>
      <c r="E14" s="18">
        <f>SUMIF(הכנסות!$A:$A,$A14,הכנסות!I:I)</f>
        <v>0</v>
      </c>
      <c r="F14" s="18">
        <f>SUMIF(הכנסות!$A:$A,$A14,הכנסות!J:J)</f>
        <v>3882241</v>
      </c>
      <c r="G14" s="18">
        <f>SUMIF(הכנסות!$A:$A,$A14,הכנסות!K:K)</f>
        <v>-954759</v>
      </c>
      <c r="H14" s="18">
        <f>SUMIF(הכנסות!$A:$A,$A14,הכנסות!L:L)</f>
        <v>3882241</v>
      </c>
      <c r="I14" s="17">
        <f>-SUMIF(הכנסות!$A:$A,$A14,הכנסות!M:M)</f>
        <v>4206000</v>
      </c>
      <c r="J14" s="17">
        <f>-SUMIF(הכנסות!$A:$A,$A14,הכנסות!N:N)</f>
        <v>4206000</v>
      </c>
      <c r="K14" s="17">
        <f>-SUMIF(הכנסות!$A:$A,$A14,הכנסות!O:O)</f>
        <v>4206000</v>
      </c>
      <c r="L14" s="17">
        <f>-SUMIF(הכנסות!$A:$A,$A14,הכנסות!P:P)</f>
        <v>1857000</v>
      </c>
      <c r="M14" s="17">
        <f>-SUMIF(הכנסות!$A:$A,$A14,הכנסות!Q:Q)</f>
        <v>272857</v>
      </c>
      <c r="N14" s="17">
        <f>-SUMIF(הכנסות!$A:$A,$A14,הכנסות!R:R)</f>
        <v>2129857</v>
      </c>
      <c r="V14" s="8"/>
    </row>
    <row r="15" spans="1:22" ht="27" customHeight="1" x14ac:dyDescent="0.3">
      <c r="A15" s="21"/>
      <c r="B15" s="21" t="s">
        <v>1221</v>
      </c>
      <c r="C15" s="23">
        <f t="shared" ref="C15" si="5">SUM(C10:C14)</f>
        <v>115983300</v>
      </c>
      <c r="D15" s="23">
        <f t="shared" ref="D15:I15" si="6">SUM(D10:D14)</f>
        <v>119167862.44</v>
      </c>
      <c r="E15" s="23">
        <f t="shared" si="6"/>
        <v>0</v>
      </c>
      <c r="F15" s="23">
        <f t="shared" si="6"/>
        <v>119169668.44</v>
      </c>
      <c r="G15" s="23">
        <f t="shared" ref="G15" si="7">SUM(G10:G14)</f>
        <v>3186368.4400000004</v>
      </c>
      <c r="H15" s="23">
        <f t="shared" si="6"/>
        <v>119169668.44</v>
      </c>
      <c r="I15" s="22">
        <f t="shared" si="6"/>
        <v>129229300</v>
      </c>
      <c r="J15" s="22">
        <f t="shared" ref="J15:L15" si="8">SUM(J10:J14)</f>
        <v>129213300</v>
      </c>
      <c r="K15" s="22">
        <f t="shared" si="8"/>
        <v>129894500</v>
      </c>
      <c r="L15" s="22">
        <f t="shared" si="8"/>
        <v>137975800</v>
      </c>
      <c r="M15" s="22">
        <f t="shared" ref="M15:N15" si="9">SUM(M10:M14)</f>
        <v>2380182</v>
      </c>
      <c r="N15" s="22">
        <f t="shared" si="9"/>
        <v>140355982</v>
      </c>
      <c r="V15" s="8"/>
    </row>
    <row r="16" spans="1:22" ht="27" customHeight="1" x14ac:dyDescent="0.3">
      <c r="A16" s="15">
        <v>7</v>
      </c>
      <c r="B16" s="16" t="s">
        <v>1222</v>
      </c>
      <c r="C16" s="18">
        <f>SUMIF(הכנסות!$A:$A,$A16,הכנסות!G:G)</f>
        <v>0</v>
      </c>
      <c r="D16" s="18">
        <f>SUMIF(הכנסות!$A:$A,$A16,הכנסות!H:H)</f>
        <v>0</v>
      </c>
      <c r="E16" s="18">
        <f>SUMIF(הכנסות!$A:$A,$A16,הכנסות!I:I)</f>
        <v>0</v>
      </c>
      <c r="F16" s="18">
        <f>SUMIF(הכנסות!$A:$A,$A16,הכנסות!J:J)</f>
        <v>0</v>
      </c>
      <c r="G16" s="18">
        <f>SUMIF(הכנסות!$A:$A,$A16,הכנסות!K:K)</f>
        <v>0</v>
      </c>
      <c r="H16" s="18">
        <f>SUMIF(הכנסות!$A:$A,$A16,הכנסות!L:L)</f>
        <v>0</v>
      </c>
      <c r="I16" s="17">
        <f>-SUMIF(הכנסות!$A:$A,$A16,הכנסות!M:M)</f>
        <v>0</v>
      </c>
      <c r="J16" s="17">
        <f>-SUMIF(הכנסות!$A:$A,$A16,הכנסות!N:N)</f>
        <v>0</v>
      </c>
      <c r="K16" s="17">
        <f>-SUMIF(הכנסות!$A:$A,$A16,הכנסות!O:O)</f>
        <v>0</v>
      </c>
      <c r="L16" s="17">
        <f>-SUMIF(הכנסות!$A:$A,$A16,הכנסות!P:P)</f>
        <v>0</v>
      </c>
      <c r="M16" s="17">
        <f>-SUMIF(הכנסות!$A:$A,$A16,הכנסות!Q:Q)</f>
        <v>0</v>
      </c>
      <c r="N16" s="17">
        <f>-SUMIF(הכנסות!$A:$A,$A16,הכנסות!R:R)</f>
        <v>0</v>
      </c>
      <c r="V16" s="8"/>
    </row>
    <row r="17" spans="1:22" ht="27" customHeight="1" x14ac:dyDescent="0.3">
      <c r="A17" s="15"/>
      <c r="B17" s="16" t="s">
        <v>1223</v>
      </c>
      <c r="C17" s="18">
        <f>SUMIF(הכנסות!$A:$A,$A17,הכנסות!G:G)</f>
        <v>0</v>
      </c>
      <c r="D17" s="18">
        <f>SUMIF(הכנסות!$A:$A,$A17,הכנסות!H:H)</f>
        <v>0</v>
      </c>
      <c r="E17" s="18">
        <f>SUMIF(הכנסות!$A:$A,$A17,הכנסות!I:I)</f>
        <v>0</v>
      </c>
      <c r="F17" s="18">
        <f>SUMIF(הכנסות!$A:$A,$A17,הכנסות!J:J)</f>
        <v>0</v>
      </c>
      <c r="G17" s="18">
        <f>SUMIF(הכנסות!$A:$A,$A17,הכנסות!K:K)</f>
        <v>0</v>
      </c>
      <c r="H17" s="18">
        <f>SUMIF(הכנסות!$A:$A,$A17,הכנסות!L:L)</f>
        <v>0</v>
      </c>
      <c r="I17" s="17">
        <f>-SUMIF(הכנסות!$A:$A,$A17,הכנסות!M:M)</f>
        <v>0</v>
      </c>
      <c r="J17" s="17">
        <f>-SUMIF(הכנסות!$A:$A,$A17,הכנסות!N:N)</f>
        <v>0</v>
      </c>
      <c r="K17" s="17">
        <f>-SUMIF(הכנסות!$A:$A,$A17,הכנסות!O:O)</f>
        <v>0</v>
      </c>
      <c r="L17" s="17">
        <f>-SUMIF(הכנסות!$A:$A,$A17,הכנסות!P:P)</f>
        <v>0</v>
      </c>
      <c r="M17" s="17">
        <f>-SUMIF(הכנסות!$A:$A,$A17,הכנסות!Q:Q)</f>
        <v>0</v>
      </c>
      <c r="N17" s="17">
        <f>-SUMIF(הכנסות!$A:$A,$A17,הכנסות!R:R)</f>
        <v>0</v>
      </c>
      <c r="V17" s="8"/>
    </row>
    <row r="18" spans="1:22" ht="36.75" customHeight="1" x14ac:dyDescent="0.3">
      <c r="A18" s="21"/>
      <c r="B18" s="24" t="s">
        <v>1224</v>
      </c>
      <c r="C18" s="23">
        <f t="shared" ref="C18" si="10">C15+C9+C16</f>
        <v>154907400</v>
      </c>
      <c r="D18" s="23">
        <f t="shared" ref="D18:I18" si="11">D15+D9+D16</f>
        <v>156192847.53</v>
      </c>
      <c r="E18" s="23">
        <f t="shared" si="11"/>
        <v>0</v>
      </c>
      <c r="F18" s="23">
        <f t="shared" si="11"/>
        <v>158592863.42000002</v>
      </c>
      <c r="G18" s="23">
        <f t="shared" ref="G18" si="12">G15+G9+G16</f>
        <v>4685463.42</v>
      </c>
      <c r="H18" s="23">
        <f t="shared" si="11"/>
        <v>159592863.42000002</v>
      </c>
      <c r="I18" s="22">
        <f t="shared" si="11"/>
        <v>167661000</v>
      </c>
      <c r="J18" s="22">
        <f t="shared" ref="J18:L18" si="13">J15+J9+J16</f>
        <v>167621667</v>
      </c>
      <c r="K18" s="22">
        <f t="shared" si="13"/>
        <v>168098500</v>
      </c>
      <c r="L18" s="22">
        <f t="shared" si="13"/>
        <v>179162600</v>
      </c>
      <c r="M18" s="22">
        <f t="shared" ref="M18:N18" si="14">M15+M9+M16</f>
        <v>2380182</v>
      </c>
      <c r="N18" s="22">
        <f t="shared" si="14"/>
        <v>181542782</v>
      </c>
      <c r="V18" s="8"/>
    </row>
    <row r="19" spans="1:22" ht="27" customHeight="1" x14ac:dyDescent="0.3">
      <c r="A19" s="15">
        <v>2</v>
      </c>
      <c r="B19" s="16" t="s">
        <v>1225</v>
      </c>
      <c r="C19" s="18">
        <f>SUMIF(הכנסות!$A:$A,$A19,הכנסות!G:G)</f>
        <v>10000000</v>
      </c>
      <c r="D19" s="18">
        <f>SUMIF(הכנסות!$A:$A,$A19,הכנסות!H:H)</f>
        <v>11000000</v>
      </c>
      <c r="E19" s="18">
        <f>SUMIF(הכנסות!$A:$A,$A19,הכנסות!I:I)</f>
        <v>0</v>
      </c>
      <c r="F19" s="18">
        <f>SUMIF(הכנסות!$A:$A,$A19,הכנסות!J:J)</f>
        <v>11000000</v>
      </c>
      <c r="G19" s="18">
        <f>SUMIF(הכנסות!$A:$A,$A19,הכנסות!K:K)</f>
        <v>0</v>
      </c>
      <c r="H19" s="18">
        <f>SUMIF(הכנסות!$A:$A,$A19,הכנסות!L:L)</f>
        <v>10000000</v>
      </c>
      <c r="I19" s="17">
        <f>-SUMIF(הכנסות!$A:$A,$A19,הכנסות!M:M)</f>
        <v>10000000</v>
      </c>
      <c r="J19" s="17">
        <f>-SUMIF(הכנסות!$A:$A,$A19,הכנסות!N:N)</f>
        <v>10000000</v>
      </c>
      <c r="K19" s="17">
        <f>-SUMIF(הכנסות!$A:$A,$A19,הכנסות!O:O)</f>
        <v>10500000</v>
      </c>
      <c r="L19" s="17">
        <f>-SUMIF(הכנסות!$A:$A,$A19,הכנסות!P:P)</f>
        <v>12000000</v>
      </c>
      <c r="M19" s="17">
        <f>-SUMIF(הכנסות!$A:$A,$A19,הכנסות!Q:Q)</f>
        <v>0</v>
      </c>
      <c r="N19" s="17">
        <f>-SUMIF(הכנסות!$A:$A,$A19,הכנסות!R:R)</f>
        <v>12000000</v>
      </c>
      <c r="V19" s="8"/>
    </row>
    <row r="20" spans="1:22" ht="27" customHeight="1" x14ac:dyDescent="0.3">
      <c r="A20" s="15">
        <v>14</v>
      </c>
      <c r="B20" s="16" t="s">
        <v>1226</v>
      </c>
      <c r="C20" s="18">
        <f>SUMIF(הכנסות!$A:$A,$A20,הכנסות!G:G)</f>
        <v>0</v>
      </c>
      <c r="D20" s="18">
        <f>SUMIF(הכנסות!$A:$A,$A20,הכנסות!H:H)</f>
        <v>0</v>
      </c>
      <c r="E20" s="18">
        <f>SUMIF(הכנסות!$A:$A,$A20,הכנסות!I:I)</f>
        <v>0</v>
      </c>
      <c r="F20" s="18">
        <f>SUMIF(הכנסות!$A:$A,$A20,הכנסות!J:J)</f>
        <v>0</v>
      </c>
      <c r="G20" s="18">
        <f>SUMIF(הכנסות!$A:$A,$A20,הכנסות!K:K)</f>
        <v>0</v>
      </c>
      <c r="H20" s="18">
        <f>SUMIF(הכנסות!$A:$A,$A20,הכנסות!L:L)</f>
        <v>0</v>
      </c>
      <c r="I20" s="17">
        <f>-SUMIF(הכנסות!$A:$A,$A20,הכנסות!M:M)</f>
        <v>0</v>
      </c>
      <c r="J20" s="17">
        <f>-SUMIF(הכנסות!$A:$A,$A20,הכנסות!N:N)</f>
        <v>0</v>
      </c>
      <c r="K20" s="17">
        <f>-SUMIF(הכנסות!$A:$A,$A20,הכנסות!O:O)</f>
        <v>0</v>
      </c>
      <c r="L20" s="17">
        <f>-SUMIF(הכנסות!$A:$A,$A20,הכנסות!P:P)</f>
        <v>0</v>
      </c>
      <c r="M20" s="17">
        <f>-SUMIF(הכנסות!$A:$A,$A20,הכנסות!Q:Q)</f>
        <v>0</v>
      </c>
      <c r="N20" s="17">
        <f>-SUMIF(הכנסות!$A:$A,$A20,הכנסות!R:R)</f>
        <v>0</v>
      </c>
      <c r="V20" s="8"/>
    </row>
    <row r="21" spans="1:22" ht="27" customHeight="1" x14ac:dyDescent="0.3">
      <c r="A21" s="21"/>
      <c r="B21" s="24" t="s">
        <v>1227</v>
      </c>
      <c r="C21" s="23">
        <f t="shared" ref="C21" si="15">C18+C19+C20</f>
        <v>164907400</v>
      </c>
      <c r="D21" s="23">
        <f t="shared" ref="D21:I21" si="16">D18+D19+D20</f>
        <v>167192847.53</v>
      </c>
      <c r="E21" s="23">
        <f t="shared" si="16"/>
        <v>0</v>
      </c>
      <c r="F21" s="23">
        <f t="shared" si="16"/>
        <v>169592863.42000002</v>
      </c>
      <c r="G21" s="23">
        <f t="shared" ref="G21" si="17">G18+G19+G20</f>
        <v>4685463.42</v>
      </c>
      <c r="H21" s="23">
        <f t="shared" si="16"/>
        <v>169592863.42000002</v>
      </c>
      <c r="I21" s="22">
        <f t="shared" si="16"/>
        <v>177661000</v>
      </c>
      <c r="J21" s="22">
        <f t="shared" ref="J21:L21" si="18">J18+J19+J20</f>
        <v>177621667</v>
      </c>
      <c r="K21" s="22">
        <f t="shared" si="18"/>
        <v>178598500</v>
      </c>
      <c r="L21" s="22">
        <f t="shared" si="18"/>
        <v>191162600</v>
      </c>
      <c r="M21" s="22">
        <f t="shared" ref="M21:N21" si="19">M18+M19+M20</f>
        <v>2380182</v>
      </c>
      <c r="N21" s="22">
        <f t="shared" si="19"/>
        <v>193542782</v>
      </c>
      <c r="V21" s="8"/>
    </row>
    <row r="22" spans="1:22" ht="27" customHeight="1" x14ac:dyDescent="0.3">
      <c r="A22" s="15">
        <v>5</v>
      </c>
      <c r="B22" s="16" t="s">
        <v>1228</v>
      </c>
      <c r="C22" s="18">
        <f>SUMIF(הכנסות!$A:$A,$A22,הכנסות!G:G)</f>
        <v>3305000</v>
      </c>
      <c r="D22" s="18">
        <f>SUMIF(הכנסות!$A:$A,$A22,הכנסות!H:H)</f>
        <v>1617137</v>
      </c>
      <c r="E22" s="18">
        <f>SUMIF(הכנסות!$A:$A,$A22,הכנסות!I:I)</f>
        <v>0</v>
      </c>
      <c r="F22" s="18">
        <f>SUMIF(הכנסות!$A:$A,$A22,הכנסות!J:J)</f>
        <v>3317137</v>
      </c>
      <c r="G22" s="18">
        <f>SUMIF(הכנסות!$A:$A,$A22,הכנסות!K:K)</f>
        <v>12137</v>
      </c>
      <c r="H22" s="18">
        <f>SUMIF(הכנסות!$A:$A,$A22,הכנסות!L:L)</f>
        <v>3317137</v>
      </c>
      <c r="I22" s="17">
        <f>-SUMIF(הכנסות!$A:$A,$A22,הכנסות!M:M)</f>
        <v>3400000</v>
      </c>
      <c r="J22" s="17">
        <f>-SUMIF(הכנסות!$A:$A,$A22,הכנסות!N:N)</f>
        <v>3400000</v>
      </c>
      <c r="K22" s="17">
        <f>-SUMIF(הכנסות!$A:$A,$A22,הכנסות!O:O)</f>
        <v>3400000</v>
      </c>
      <c r="L22" s="17">
        <f>-SUMIF(הכנסות!$A:$A,$A22,הכנסות!P:P)</f>
        <v>3000000</v>
      </c>
      <c r="M22" s="17">
        <f>-SUMIF(הכנסות!$A:$A,$A22,הכנסות!Q:Q)</f>
        <v>0</v>
      </c>
      <c r="N22" s="17">
        <f>-SUMIF(הכנסות!$A:$A,$A22,הכנסות!R:R)</f>
        <v>3000000</v>
      </c>
      <c r="V22" s="8"/>
    </row>
    <row r="23" spans="1:22" ht="27" customHeight="1" x14ac:dyDescent="0.3">
      <c r="A23" s="25"/>
      <c r="B23" s="25" t="s">
        <v>1229</v>
      </c>
      <c r="C23" s="27">
        <f t="shared" ref="C23" si="20">C21+C22</f>
        <v>168212400</v>
      </c>
      <c r="D23" s="27">
        <f t="shared" ref="D23:I23" si="21">D21+D22</f>
        <v>168809984.53</v>
      </c>
      <c r="E23" s="27">
        <f t="shared" si="21"/>
        <v>0</v>
      </c>
      <c r="F23" s="27">
        <f t="shared" si="21"/>
        <v>172910000.42000002</v>
      </c>
      <c r="G23" s="27">
        <f t="shared" ref="G23" si="22">G21+G22</f>
        <v>4697600.42</v>
      </c>
      <c r="H23" s="27">
        <f t="shared" si="21"/>
        <v>172910000.42000002</v>
      </c>
      <c r="I23" s="26">
        <f t="shared" si="21"/>
        <v>181061000</v>
      </c>
      <c r="J23" s="26">
        <f t="shared" ref="J23:L23" si="23">J21+J22</f>
        <v>181021667</v>
      </c>
      <c r="K23" s="26">
        <f t="shared" si="23"/>
        <v>181998500</v>
      </c>
      <c r="L23" s="26">
        <f t="shared" si="23"/>
        <v>194162600</v>
      </c>
      <c r="M23" s="26">
        <f t="shared" ref="M23:N23" si="24">M21+M22</f>
        <v>2380182</v>
      </c>
      <c r="N23" s="26">
        <f t="shared" si="24"/>
        <v>196542782</v>
      </c>
      <c r="V23" s="8"/>
    </row>
    <row r="24" spans="1:22" s="28" customFormat="1" ht="27" customHeight="1" x14ac:dyDescent="0.25"/>
    <row r="25" spans="1:22" ht="27" customHeight="1" x14ac:dyDescent="0.3">
      <c r="A25" s="19"/>
      <c r="B25" s="29" t="s">
        <v>1230</v>
      </c>
      <c r="D25" s="19"/>
      <c r="E25" s="19"/>
      <c r="F25" s="19"/>
      <c r="G25" s="19"/>
      <c r="H25" s="19"/>
      <c r="I25" s="19"/>
      <c r="J25" s="30"/>
      <c r="K25" s="19"/>
      <c r="V25" s="8"/>
    </row>
    <row r="26" spans="1:22" ht="8.25" customHeight="1" x14ac:dyDescent="0.3">
      <c r="A26" s="19"/>
      <c r="B26" s="29"/>
      <c r="C26" s="19"/>
      <c r="D26" s="19"/>
      <c r="E26" s="19"/>
      <c r="F26" s="19"/>
      <c r="G26" s="19"/>
      <c r="H26" s="19"/>
      <c r="I26" s="19"/>
      <c r="J26" s="30"/>
      <c r="K26" s="19"/>
      <c r="V26" s="8"/>
    </row>
    <row r="27" spans="1:22" ht="48" x14ac:dyDescent="0.3">
      <c r="A27" s="11" t="s">
        <v>1204</v>
      </c>
      <c r="B27" s="12" t="s">
        <v>1207</v>
      </c>
      <c r="C27" s="13" t="s">
        <v>1251</v>
      </c>
      <c r="D27" s="13" t="s">
        <v>1252</v>
      </c>
      <c r="E27" s="13" t="s">
        <v>1253</v>
      </c>
      <c r="F27" s="13" t="s">
        <v>1254</v>
      </c>
      <c r="G27" s="44" t="s">
        <v>1294</v>
      </c>
      <c r="H27" s="39" t="s">
        <v>1255</v>
      </c>
      <c r="I27" s="13" t="s">
        <v>1208</v>
      </c>
      <c r="J27" s="42" t="s">
        <v>1320</v>
      </c>
      <c r="K27" s="42" t="s">
        <v>1321</v>
      </c>
      <c r="L27" s="42" t="s">
        <v>1322</v>
      </c>
      <c r="M27" s="42" t="s">
        <v>1392</v>
      </c>
      <c r="N27" s="42" t="s">
        <v>1393</v>
      </c>
      <c r="O27" s="14" t="s">
        <v>1209</v>
      </c>
      <c r="V27" s="8"/>
    </row>
    <row r="28" spans="1:22" ht="27" customHeight="1" x14ac:dyDescent="0.3">
      <c r="A28" s="31">
        <v>16</v>
      </c>
      <c r="B28" s="32" t="s">
        <v>1231</v>
      </c>
      <c r="C28" s="18">
        <f>SUMIF(הוצאות!$A:$A,$A28,הוצאות!G:G)</f>
        <v>23424600</v>
      </c>
      <c r="D28" s="18">
        <f>SUMIF(הוצאות!$A:$A,$A28,הוצאות!H:H)</f>
        <v>23337447.280000001</v>
      </c>
      <c r="E28" s="18">
        <f>SUMIF(הוצאות!$A:$A,$A28,הוצאות!I:I)</f>
        <v>0</v>
      </c>
      <c r="F28" s="18">
        <f>SUMIF(הוצאות!$A:$A,$A28,הוצאות!J:J)</f>
        <v>23337447.280000001</v>
      </c>
      <c r="G28" s="18">
        <f>SUMIF(הוצאות!$A:$A,$A28,הוצאות!K:K)</f>
        <v>-87152.719999999739</v>
      </c>
      <c r="H28" s="18">
        <f>SUMIF(הוצאות!$A:$A,$A28,הוצאות!L:L)</f>
        <v>23337447.280000001</v>
      </c>
      <c r="I28" s="17">
        <f>SUMIF(הוצאות!$A:$A,$A28,הוצאות!M:M)</f>
        <v>24113000</v>
      </c>
      <c r="J28" s="17">
        <f>SUMIF(הוצאות!$A:$A,$A28,הוצאות!N:N)</f>
        <v>23844000</v>
      </c>
      <c r="K28" s="17">
        <f>SUMIF(הוצאות!$A:$A,$A28,הוצאות!O:O)</f>
        <v>24194000</v>
      </c>
      <c r="L28" s="17">
        <f>SUMIF(הוצאות!$A:$A,$A28,הוצאות!P:P)</f>
        <v>25473000</v>
      </c>
      <c r="M28" s="17">
        <f>SUMIF(הוצאות!$A:$A,$A28,הוצאות!Q:Q)</f>
        <v>0</v>
      </c>
      <c r="N28" s="17">
        <f>SUMIF(הוצאות!$A:$A,$A28,הוצאות!R:R)</f>
        <v>25473000</v>
      </c>
      <c r="O28" s="17">
        <f>SUMIF(הוצאות!$A:$A,$A28,הוצאות!S:S)</f>
        <v>143.25</v>
      </c>
      <c r="V28" s="8"/>
    </row>
    <row r="29" spans="1:22" ht="27" customHeight="1" x14ac:dyDescent="0.3">
      <c r="A29" s="15">
        <v>15</v>
      </c>
      <c r="B29" s="16" t="s">
        <v>1232</v>
      </c>
      <c r="C29" s="18">
        <f>SUMIF(הוצאות!$A:$A,$A29,הוצאות!G:G)</f>
        <v>22815300</v>
      </c>
      <c r="D29" s="18">
        <f>SUMIF(הוצאות!$A:$A,$A29,הוצאות!H:H)</f>
        <v>24182872.710000005</v>
      </c>
      <c r="E29" s="18">
        <f>SUMIF(הוצאות!$A:$A,$A29,הוצאות!I:I)</f>
        <v>122773.21</v>
      </c>
      <c r="F29" s="18">
        <f>SUMIF(הוצאות!$A:$A,$A29,הוצאות!J:J)</f>
        <v>24445266.980000004</v>
      </c>
      <c r="G29" s="18">
        <f>SUMIF(הוצאות!$A:$A,$A29,הוצאות!K:K)</f>
        <v>2629966.9799999995</v>
      </c>
      <c r="H29" s="18">
        <f>SUMIF(הוצאות!$A:$A,$A29,הוצאות!L:L)</f>
        <v>25445266.980000004</v>
      </c>
      <c r="I29" s="17">
        <f>SUMIF(הוצאות!$A:$A,$A29,הוצאות!M:M)</f>
        <v>23856000</v>
      </c>
      <c r="J29" s="17">
        <f>SUMIF(הוצאות!$A:$A,$A29,הוצאות!N:N)</f>
        <v>23778000</v>
      </c>
      <c r="K29" s="17">
        <f>SUMIF(הוצאות!$A:$A,$A29,הוצאות!O:O)</f>
        <v>25338300</v>
      </c>
      <c r="L29" s="17">
        <f>SUMIF(הוצאות!$A:$A,$A29,הוצאות!P:P)</f>
        <v>26929600</v>
      </c>
      <c r="M29" s="17">
        <f>SUMIF(הוצאות!$A:$A,$A29,הוצאות!Q:Q)</f>
        <v>0</v>
      </c>
      <c r="N29" s="17">
        <f>SUMIF(הוצאות!$A:$A,$A29,הוצאות!R:R)</f>
        <v>26929600</v>
      </c>
      <c r="O29" s="17">
        <f>SUMIF(הוצאות!$A:$A,$A29,הוצאות!S:S)</f>
        <v>0</v>
      </c>
      <c r="V29" s="8"/>
    </row>
    <row r="30" spans="1:22" ht="27" customHeight="1" x14ac:dyDescent="0.3">
      <c r="A30" s="15">
        <v>27</v>
      </c>
      <c r="B30" s="16" t="s">
        <v>1211</v>
      </c>
      <c r="C30" s="18">
        <f>SUMIF(הוצאות!$A:$A,$A30,הוצאות!G:G)</f>
        <v>0</v>
      </c>
      <c r="D30" s="18">
        <f>SUMIF(הוצאות!$A:$A,$A30,הוצאות!H:H)</f>
        <v>0</v>
      </c>
      <c r="E30" s="18">
        <f>SUMIF(הוצאות!$A:$A,$A30,הוצאות!I:I)</f>
        <v>0</v>
      </c>
      <c r="F30" s="18">
        <f>SUMIF(הוצאות!$A:$A,$A30,הוצאות!J:J)</f>
        <v>0</v>
      </c>
      <c r="G30" s="18">
        <f>SUMIF(הוצאות!$A:$A,$A30,הוצאות!K:K)</f>
        <v>0</v>
      </c>
      <c r="H30" s="18">
        <f>SUMIF(הוצאות!$A:$A,$A30,הוצאות!L:L)</f>
        <v>0</v>
      </c>
      <c r="I30" s="17">
        <f>SUMIF(הוצאות!$A:$A,$A30,הוצאות!M:M)</f>
        <v>0</v>
      </c>
      <c r="J30" s="17">
        <f>SUMIF(הוצאות!$A:$A,$A30,הוצאות!N:N)</f>
        <v>0</v>
      </c>
      <c r="K30" s="17">
        <f>SUMIF(הוצאות!$A:$A,$A30,הוצאות!O:O)</f>
        <v>0</v>
      </c>
      <c r="L30" s="17">
        <f>SUMIF(הוצאות!$A:$A,$A30,הוצאות!P:P)</f>
        <v>0</v>
      </c>
      <c r="M30" s="17">
        <f>SUMIF(הוצאות!$A:$A,$A30,הוצאות!Q:Q)</f>
        <v>0</v>
      </c>
      <c r="N30" s="17">
        <f>SUMIF(הוצאות!$A:$A,$A30,הוצאות!R:R)</f>
        <v>0</v>
      </c>
      <c r="O30" s="17">
        <f>SUMIF(הוצאות!$A:$A,$A30,הוצאות!S:S)</f>
        <v>0</v>
      </c>
      <c r="V30" s="8"/>
    </row>
    <row r="31" spans="1:22" ht="27" customHeight="1" x14ac:dyDescent="0.3">
      <c r="A31" s="21"/>
      <c r="B31" s="24" t="s">
        <v>1233</v>
      </c>
      <c r="C31" s="22">
        <f t="shared" ref="C31" si="25">SUM(C28:C30)</f>
        <v>46239900</v>
      </c>
      <c r="D31" s="22">
        <f t="shared" ref="D31:I31" si="26">SUM(D28:D30)</f>
        <v>47520319.99000001</v>
      </c>
      <c r="E31" s="22">
        <f t="shared" si="26"/>
        <v>122773.21</v>
      </c>
      <c r="F31" s="22">
        <f t="shared" si="26"/>
        <v>47782714.260000005</v>
      </c>
      <c r="G31" s="22">
        <f t="shared" ref="G31" si="27">SUM(G28:G30)</f>
        <v>2542814.2599999998</v>
      </c>
      <c r="H31" s="22">
        <f t="shared" si="26"/>
        <v>48782714.260000005</v>
      </c>
      <c r="I31" s="22">
        <f t="shared" si="26"/>
        <v>47969000</v>
      </c>
      <c r="J31" s="22">
        <f t="shared" ref="J31:L31" si="28">SUM(J28:J30)</f>
        <v>47622000</v>
      </c>
      <c r="K31" s="22">
        <f t="shared" si="28"/>
        <v>49532300</v>
      </c>
      <c r="L31" s="22">
        <f t="shared" si="28"/>
        <v>52402600</v>
      </c>
      <c r="M31" s="22">
        <f t="shared" ref="M31:N31" si="29">SUM(M28:M30)</f>
        <v>0</v>
      </c>
      <c r="N31" s="22">
        <f t="shared" si="29"/>
        <v>52402600</v>
      </c>
      <c r="O31" s="22">
        <f t="shared" ref="O31" si="30">SUM(O28:O30)</f>
        <v>143.25</v>
      </c>
      <c r="V31" s="8"/>
    </row>
    <row r="32" spans="1:22" ht="27" customHeight="1" x14ac:dyDescent="0.3">
      <c r="A32" s="15">
        <v>20</v>
      </c>
      <c r="B32" s="16" t="s">
        <v>1234</v>
      </c>
      <c r="C32" s="18">
        <f>SUMIF(הוצאות!$A:$A,$A32,הוצאות!G:G)</f>
        <v>63874000</v>
      </c>
      <c r="D32" s="18">
        <f>SUMIF(הוצאות!$A:$A,$A32,הוצאות!H:H)</f>
        <v>63069605.239999995</v>
      </c>
      <c r="E32" s="18">
        <f>SUMIF(הוצאות!$A:$A,$A32,הוצאות!I:I)</f>
        <v>0</v>
      </c>
      <c r="F32" s="18">
        <f>SUMIF(הוצאות!$A:$A,$A32,הוצאות!J:J)</f>
        <v>63069605.239999995</v>
      </c>
      <c r="G32" s="18">
        <f>SUMIF(הוצאות!$A:$A,$A32,הוצאות!K:K)</f>
        <v>-804394.76000000094</v>
      </c>
      <c r="H32" s="18">
        <f>SUMIF(הוצאות!$A:$A,$A32,הוצאות!L:L)</f>
        <v>63069605.239999995</v>
      </c>
      <c r="I32" s="17">
        <f>SUMIF(הוצאות!$A:$A,$A32,הוצאות!M:M)</f>
        <v>70701000</v>
      </c>
      <c r="J32" s="17">
        <f>SUMIF(הוצאות!$A:$A,$A32,הוצאות!N:N)</f>
        <v>70701000</v>
      </c>
      <c r="K32" s="17">
        <f>SUMIF(הוצאות!$A:$A,$A32,הוצאות!O:O)</f>
        <v>70432499.280000001</v>
      </c>
      <c r="L32" s="17">
        <f>SUMIF(הוצאות!$A:$A,$A32,הוצאות!P:P)</f>
        <v>74172000</v>
      </c>
      <c r="M32" s="17">
        <f>SUMIF(הוצאות!$A:$A,$A32,הוצאות!Q:Q)</f>
        <v>430000</v>
      </c>
      <c r="N32" s="17">
        <f>SUMIF(הוצאות!$A:$A,$A32,הוצאות!R:R)</f>
        <v>74602000</v>
      </c>
      <c r="O32" s="17">
        <f>SUMIF(הוצאות!$A:$A,$A32,הוצאות!S:S)</f>
        <v>475.28</v>
      </c>
      <c r="V32" s="8"/>
    </row>
    <row r="33" spans="1:22" ht="27" customHeight="1" x14ac:dyDescent="0.3">
      <c r="A33" s="15">
        <v>19</v>
      </c>
      <c r="B33" s="16" t="s">
        <v>1235</v>
      </c>
      <c r="C33" s="18">
        <f>SUMIF(הוצאות!$A:$A,$A33,הוצאות!G:G)</f>
        <v>17476500</v>
      </c>
      <c r="D33" s="18">
        <f>SUMIF(הוצאות!$A:$A,$A33,הוצאות!H:H)</f>
        <v>19037475.670000006</v>
      </c>
      <c r="E33" s="18">
        <f>SUMIF(הוצאות!$A:$A,$A33,הוצאות!I:I)</f>
        <v>190461.31</v>
      </c>
      <c r="F33" s="18">
        <f>SUMIF(הוצאות!$A:$A,$A33,הוצאות!J:J)</f>
        <v>19627936.980000004</v>
      </c>
      <c r="G33" s="18">
        <f>SUMIF(הוצאות!$A:$A,$A33,הוצאות!K:K)</f>
        <v>2151436.98</v>
      </c>
      <c r="H33" s="18">
        <f>SUMIF(הוצאות!$A:$A,$A33,הוצאות!L:L)</f>
        <v>19627936.980000004</v>
      </c>
      <c r="I33" s="17">
        <f>SUMIF(הוצאות!$A:$A,$A33,הוצאות!M:M)</f>
        <v>16784000</v>
      </c>
      <c r="J33" s="17">
        <f>SUMIF(הוצאות!$A:$A,$A33,הוצאות!N:N)</f>
        <v>16777000</v>
      </c>
      <c r="K33" s="17">
        <f>SUMIF(הוצאות!$A:$A,$A33,הוצאות!O:O)</f>
        <v>18998400</v>
      </c>
      <c r="L33" s="17">
        <f>SUMIF(הוצאות!$A:$A,$A33,הוצאות!P:P)</f>
        <v>19169500</v>
      </c>
      <c r="M33" s="17">
        <f>SUMIF(הוצאות!$A:$A,$A33,הוצאות!Q:Q)</f>
        <v>1705868</v>
      </c>
      <c r="N33" s="17">
        <f>SUMIF(הוצאות!$A:$A,$A33,הוצאות!R:R)</f>
        <v>20875368</v>
      </c>
      <c r="O33" s="17">
        <f>SUMIF(הוצאות!$A:$A,$A33,הוצאות!S:S)</f>
        <v>0</v>
      </c>
      <c r="V33" s="8"/>
    </row>
    <row r="34" spans="1:22" ht="27" customHeight="1" x14ac:dyDescent="0.3">
      <c r="A34" s="21"/>
      <c r="B34" s="24" t="s">
        <v>1236</v>
      </c>
      <c r="C34" s="22">
        <f t="shared" ref="C34" si="31">SUM(C32:C33)</f>
        <v>81350500</v>
      </c>
      <c r="D34" s="22">
        <f t="shared" ref="D34:I34" si="32">SUM(D32:D33)</f>
        <v>82107080.909999996</v>
      </c>
      <c r="E34" s="22">
        <f t="shared" si="32"/>
        <v>190461.31</v>
      </c>
      <c r="F34" s="22">
        <f t="shared" si="32"/>
        <v>82697542.219999999</v>
      </c>
      <c r="G34" s="22">
        <f t="shared" ref="G34" si="33">SUM(G32:G33)</f>
        <v>1347042.219999999</v>
      </c>
      <c r="H34" s="22">
        <f t="shared" si="32"/>
        <v>82697542.219999999</v>
      </c>
      <c r="I34" s="22">
        <f t="shared" si="32"/>
        <v>87485000</v>
      </c>
      <c r="J34" s="22">
        <f t="shared" ref="J34:L34" si="34">SUM(J32:J33)</f>
        <v>87478000</v>
      </c>
      <c r="K34" s="22">
        <f t="shared" si="34"/>
        <v>89430899.280000001</v>
      </c>
      <c r="L34" s="22">
        <f t="shared" si="34"/>
        <v>93341500</v>
      </c>
      <c r="M34" s="22">
        <f t="shared" ref="M34:N34" si="35">SUM(M32:M33)</f>
        <v>2135868</v>
      </c>
      <c r="N34" s="22">
        <f t="shared" si="35"/>
        <v>95477368</v>
      </c>
      <c r="O34" s="22">
        <f t="shared" ref="O34" si="36">SUM(O32:O33)</f>
        <v>475.28</v>
      </c>
      <c r="V34" s="8"/>
    </row>
    <row r="35" spans="1:22" ht="27" customHeight="1" x14ac:dyDescent="0.3">
      <c r="A35" s="15">
        <v>21</v>
      </c>
      <c r="B35" s="16" t="s">
        <v>1237</v>
      </c>
      <c r="C35" s="18">
        <f>SUMIF(הוצאות!$A:$A,$A35,הוצאות!G:G)</f>
        <v>10141000</v>
      </c>
      <c r="D35" s="18">
        <f>SUMIF(הוצאות!$A:$A,$A35,הוצאות!H:H)</f>
        <v>9979410.3499999996</v>
      </c>
      <c r="E35" s="18">
        <f>SUMIF(הוצאות!$A:$A,$A35,הוצאות!I:I)</f>
        <v>0</v>
      </c>
      <c r="F35" s="18">
        <f>SUMIF(הוצאות!$A:$A,$A35,הוצאות!J:J)</f>
        <v>9979410.3499999996</v>
      </c>
      <c r="G35" s="18">
        <f>SUMIF(הוצאות!$A:$A,$A35,הוצאות!K:K)</f>
        <v>-161589.65000000005</v>
      </c>
      <c r="H35" s="18">
        <f>SUMIF(הוצאות!$A:$A,$A35,הוצאות!L:L)</f>
        <v>9979410.3499999996</v>
      </c>
      <c r="I35" s="17">
        <f>SUMIF(הוצאות!$A:$A,$A35,הוצאות!M:M)</f>
        <v>10513000</v>
      </c>
      <c r="J35" s="17">
        <f>SUMIF(הוצאות!$A:$A,$A35,הוצאות!N:N)</f>
        <v>10513000</v>
      </c>
      <c r="K35" s="17">
        <f>SUMIF(הוצאות!$A:$A,$A35,הוצאות!O:O)</f>
        <v>10931000</v>
      </c>
      <c r="L35" s="17">
        <f>SUMIF(הוצאות!$A:$A,$A35,הוצאות!P:P)</f>
        <v>11161000</v>
      </c>
      <c r="M35" s="17">
        <f>SUMIF(הוצאות!$A:$A,$A35,הוצאות!Q:Q)</f>
        <v>192000</v>
      </c>
      <c r="N35" s="17">
        <f>SUMIF(הוצאות!$A:$A,$A35,הוצאות!R:R)</f>
        <v>11353000</v>
      </c>
      <c r="O35" s="17">
        <f>SUMIF(הוצאות!$A:$A,$A35,הוצאות!S:S)</f>
        <v>82.73</v>
      </c>
      <c r="V35" s="8"/>
    </row>
    <row r="36" spans="1:22" ht="27" customHeight="1" x14ac:dyDescent="0.3">
      <c r="A36" s="15">
        <v>22</v>
      </c>
      <c r="B36" s="16" t="s">
        <v>1238</v>
      </c>
      <c r="C36" s="18">
        <f>SUMIF(הוצאות!$A:$A,$A36,הוצאות!G:G)</f>
        <v>15426000</v>
      </c>
      <c r="D36" s="18">
        <f>SUMIF(הוצאות!$A:$A,$A36,הוצאות!H:H)</f>
        <v>16059475.870000003</v>
      </c>
      <c r="E36" s="18">
        <f>SUMIF(הוצאות!$A:$A,$A36,הוצאות!I:I)</f>
        <v>81190.2</v>
      </c>
      <c r="F36" s="18">
        <f>SUMIF(הוצאות!$A:$A,$A36,הוצאות!J:J)</f>
        <v>16140666.070000002</v>
      </c>
      <c r="G36" s="18">
        <f>SUMIF(הוצאות!$A:$A,$A36,הוצאות!K:K)</f>
        <v>714666.07000000007</v>
      </c>
      <c r="H36" s="18">
        <f>SUMIF(הוצאות!$A:$A,$A36,הוצאות!L:L)</f>
        <v>16140666.070000002</v>
      </c>
      <c r="I36" s="17">
        <f>SUMIF(הוצאות!$A:$A,$A36,הוצאות!M:M)</f>
        <v>15833000</v>
      </c>
      <c r="J36" s="17">
        <f>SUMIF(הוצאות!$A:$A,$A36,הוצאות!N:N)</f>
        <v>15853333</v>
      </c>
      <c r="K36" s="17">
        <f>SUMIF(הוצאות!$A:$A,$A36,הוצאות!O:O)</f>
        <v>16379900</v>
      </c>
      <c r="L36" s="17">
        <f>SUMIF(הוצאות!$A:$A,$A36,הוצאות!P:P)</f>
        <v>17457500</v>
      </c>
      <c r="M36" s="17">
        <f>SUMIF(הוצאות!$A:$A,$A36,הוצאות!Q:Q)</f>
        <v>52314</v>
      </c>
      <c r="N36" s="17">
        <f>SUMIF(הוצאות!$A:$A,$A36,הוצאות!R:R)</f>
        <v>17509814</v>
      </c>
      <c r="O36" s="17">
        <f>SUMIF(הוצאות!$A:$A,$A36,הוצאות!S:S)</f>
        <v>0</v>
      </c>
      <c r="V36" s="8"/>
    </row>
    <row r="37" spans="1:22" ht="27" customHeight="1" x14ac:dyDescent="0.3">
      <c r="A37" s="21"/>
      <c r="B37" s="24" t="s">
        <v>1239</v>
      </c>
      <c r="C37" s="22">
        <f t="shared" ref="C37" si="37">SUM(C35:C36)</f>
        <v>25567000</v>
      </c>
      <c r="D37" s="22">
        <f t="shared" ref="D37:I37" si="38">SUM(D35:D36)</f>
        <v>26038886.220000003</v>
      </c>
      <c r="E37" s="22">
        <f t="shared" si="38"/>
        <v>81190.2</v>
      </c>
      <c r="F37" s="22">
        <f t="shared" si="38"/>
        <v>26120076.420000002</v>
      </c>
      <c r="G37" s="22">
        <f t="shared" ref="G37" si="39">SUM(G35:G36)</f>
        <v>553076.42000000004</v>
      </c>
      <c r="H37" s="22">
        <f t="shared" si="38"/>
        <v>26120076.420000002</v>
      </c>
      <c r="I37" s="22">
        <f t="shared" si="38"/>
        <v>26346000</v>
      </c>
      <c r="J37" s="22">
        <f t="shared" ref="J37:L37" si="40">SUM(J35:J36)</f>
        <v>26366333</v>
      </c>
      <c r="K37" s="22">
        <f t="shared" si="40"/>
        <v>27310900</v>
      </c>
      <c r="L37" s="22">
        <f t="shared" si="40"/>
        <v>28618500</v>
      </c>
      <c r="M37" s="22">
        <f t="shared" ref="M37:N37" si="41">SUM(M35:M36)</f>
        <v>244314</v>
      </c>
      <c r="N37" s="22">
        <f t="shared" si="41"/>
        <v>28862814</v>
      </c>
      <c r="O37" s="22">
        <f t="shared" ref="O37" si="42">SUM(O35:O36)</f>
        <v>82.73</v>
      </c>
      <c r="V37" s="8"/>
    </row>
    <row r="38" spans="1:22" ht="27" customHeight="1" x14ac:dyDescent="0.3">
      <c r="A38" s="15">
        <v>23</v>
      </c>
      <c r="B38" s="16" t="s">
        <v>1240</v>
      </c>
      <c r="C38" s="18">
        <f>SUMIF(הוצאות!$A:$A,$A38,הוצאות!G:G)</f>
        <v>0</v>
      </c>
      <c r="D38" s="18">
        <f>SUMIF(הוצאות!$A:$A,$A38,הוצאות!H:H)</f>
        <v>0</v>
      </c>
      <c r="E38" s="18">
        <f>SUMIF(הוצאות!$A:$A,$A38,הוצאות!I:I)</f>
        <v>0</v>
      </c>
      <c r="F38" s="18">
        <f>SUMIF(הוצאות!$A:$A,$A38,הוצאות!J:J)</f>
        <v>0</v>
      </c>
      <c r="G38" s="18">
        <f>SUMIF(הוצאות!$A:$A,$A38,הוצאות!K:K)</f>
        <v>0</v>
      </c>
      <c r="H38" s="18">
        <f>SUMIF(הוצאות!$A:$A,$A38,הוצאות!L:L)</f>
        <v>0</v>
      </c>
      <c r="I38" s="17">
        <f>SUMIF(הוצאות!$A:$A,$A38,הוצאות!M:M)</f>
        <v>0</v>
      </c>
      <c r="J38" s="17">
        <f>SUMIF(הוצאות!$A:$A,$A38,הוצאות!N:N)</f>
        <v>0</v>
      </c>
      <c r="K38" s="17">
        <f>SUMIF(הוצאות!$A:$A,$A38,הוצאות!O:O)</f>
        <v>0</v>
      </c>
      <c r="L38" s="17">
        <f>SUMIF(הוצאות!$A:$A,$A38,הוצאות!P:P)</f>
        <v>0</v>
      </c>
      <c r="M38" s="17">
        <f>SUMIF(הוצאות!$A:$A,$A38,הוצאות!Q:Q)</f>
        <v>0</v>
      </c>
      <c r="N38" s="17">
        <f>SUMIF(הוצאות!$A:$A,$A38,הוצאות!R:R)</f>
        <v>0</v>
      </c>
      <c r="O38" s="17">
        <f>SUMIF(הוצאות!$A:$A,$A38,הוצאות!S:S)</f>
        <v>0</v>
      </c>
      <c r="V38" s="8"/>
    </row>
    <row r="39" spans="1:22" ht="27" customHeight="1" x14ac:dyDescent="0.3">
      <c r="A39" s="15">
        <v>18</v>
      </c>
      <c r="B39" s="16" t="s">
        <v>1241</v>
      </c>
      <c r="C39" s="18">
        <f>SUMIF(הוצאות!$A:$A,$A39,הוצאות!G:G)</f>
        <v>3950000</v>
      </c>
      <c r="D39" s="18">
        <f>SUMIF(הוצאות!$A:$A,$A39,הוצאות!H:H)</f>
        <v>3893864.83</v>
      </c>
      <c r="E39" s="18">
        <f>SUMIF(הוצאות!$A:$A,$A39,הוצאות!I:I)</f>
        <v>0</v>
      </c>
      <c r="F39" s="18">
        <f>SUMIF(הוצאות!$A:$A,$A39,הוצאות!J:J)</f>
        <v>3893864.83</v>
      </c>
      <c r="G39" s="18">
        <f>SUMIF(הוצאות!$A:$A,$A39,הוצאות!K:K)</f>
        <v>-56135.170000000042</v>
      </c>
      <c r="H39" s="18">
        <f>SUMIF(הוצאות!$A:$A,$A39,הוצאות!L:L)</f>
        <v>3893864.83</v>
      </c>
      <c r="I39" s="17">
        <f>SUMIF(הוצאות!$A:$A,$A39,הוצאות!M:M)</f>
        <v>3950000</v>
      </c>
      <c r="J39" s="17">
        <f>SUMIF(הוצאות!$A:$A,$A39,הוצאות!N:N)</f>
        <v>3950000</v>
      </c>
      <c r="K39" s="17">
        <f>SUMIF(הוצאות!$A:$A,$A39,הוצאות!O:O)</f>
        <v>3756000.3066666666</v>
      </c>
      <c r="L39" s="17">
        <f>SUMIF(הוצאות!$A:$A,$A39,הוצאות!P:P)</f>
        <v>3630000</v>
      </c>
      <c r="M39" s="17">
        <f>SUMIF(הוצאות!$A:$A,$A39,הוצאות!Q:Q)</f>
        <v>0</v>
      </c>
      <c r="N39" s="17">
        <f>SUMIF(הוצאות!$A:$A,$A39,הוצאות!R:R)</f>
        <v>3630000</v>
      </c>
      <c r="O39" s="17">
        <f>SUMIF(הוצאות!$A:$A,$A39,הוצאות!S:S)</f>
        <v>0</v>
      </c>
      <c r="V39" s="8"/>
    </row>
    <row r="40" spans="1:22" ht="27" customHeight="1" x14ac:dyDescent="0.3">
      <c r="A40" s="21"/>
      <c r="B40" s="24" t="s">
        <v>1242</v>
      </c>
      <c r="C40" s="22">
        <f t="shared" ref="C40" si="43">SUM(C38:C39)</f>
        <v>3950000</v>
      </c>
      <c r="D40" s="22">
        <f t="shared" ref="D40:I40" si="44">SUM(D38:D39)</f>
        <v>3893864.83</v>
      </c>
      <c r="E40" s="22">
        <f t="shared" si="44"/>
        <v>0</v>
      </c>
      <c r="F40" s="22">
        <f t="shared" si="44"/>
        <v>3893864.83</v>
      </c>
      <c r="G40" s="22">
        <f t="shared" ref="G40" si="45">SUM(G38:G39)</f>
        <v>-56135.170000000042</v>
      </c>
      <c r="H40" s="22">
        <f t="shared" si="44"/>
        <v>3893864.83</v>
      </c>
      <c r="I40" s="22">
        <f t="shared" si="44"/>
        <v>3950000</v>
      </c>
      <c r="J40" s="22">
        <f t="shared" ref="J40:L40" si="46">SUM(J38:J39)</f>
        <v>3950000</v>
      </c>
      <c r="K40" s="22">
        <f t="shared" si="46"/>
        <v>3756000.3066666666</v>
      </c>
      <c r="L40" s="22">
        <f t="shared" si="46"/>
        <v>3630000</v>
      </c>
      <c r="M40" s="22">
        <f t="shared" ref="M40:N40" si="47">SUM(M38:M39)</f>
        <v>0</v>
      </c>
      <c r="N40" s="22">
        <f t="shared" si="47"/>
        <v>3630000</v>
      </c>
      <c r="O40" s="22">
        <f t="shared" ref="O40" si="48">SUM(O38:O39)</f>
        <v>0</v>
      </c>
      <c r="V40" s="8"/>
    </row>
    <row r="41" spans="1:22" ht="27" customHeight="1" x14ac:dyDescent="0.3">
      <c r="A41" s="15">
        <v>17</v>
      </c>
      <c r="B41" s="16" t="s">
        <v>1243</v>
      </c>
      <c r="C41" s="18">
        <f>SUMIF(הוצאות!$A:$A,$A41,הוצאות!G:G)</f>
        <v>1105000</v>
      </c>
      <c r="D41" s="18">
        <f>SUMIF(הוצאות!$A:$A,$A41,הוצאות!H:H)</f>
        <v>1320370.8599999999</v>
      </c>
      <c r="E41" s="18">
        <f>SUMIF(הוצאות!$A:$A,$A41,הוצאות!I:I)</f>
        <v>0</v>
      </c>
      <c r="F41" s="18">
        <f>SUMIF(הוצאות!$A:$A,$A41,הוצאות!J:J)</f>
        <v>1320370.8599999999</v>
      </c>
      <c r="G41" s="18">
        <f>SUMIF(הוצאות!$A:$A,$A41,הוצאות!K:K)</f>
        <v>215370.86</v>
      </c>
      <c r="H41" s="18">
        <f>SUMIF(הוצאות!$A:$A,$A41,הוצאות!L:L)</f>
        <v>1320370.8599999999</v>
      </c>
      <c r="I41" s="17">
        <f>SUMIF(הוצאות!$A:$A,$A41,הוצאות!M:M)</f>
        <v>1105000</v>
      </c>
      <c r="J41" s="17">
        <f>SUMIF(הוצאות!$A:$A,$A41,הוצאות!N:N)</f>
        <v>1105000</v>
      </c>
      <c r="K41" s="17">
        <f>SUMIF(הוצאות!$A:$A,$A41,הוצאות!O:O)</f>
        <v>1170000</v>
      </c>
      <c r="L41" s="17">
        <f>SUMIF(הוצאות!$A:$A,$A41,הוצאות!P:P)</f>
        <v>1170000</v>
      </c>
      <c r="M41" s="17">
        <f>SUMIF(הוצאות!$A:$A,$A41,הוצאות!Q:Q)</f>
        <v>0</v>
      </c>
      <c r="N41" s="17">
        <f>SUMIF(הוצאות!$A:$A,$A41,הוצאות!R:R)</f>
        <v>1170000</v>
      </c>
      <c r="O41" s="17">
        <f>SUMIF(הוצאות!$A:$A,$A41,הוצאות!S:S)</f>
        <v>0</v>
      </c>
      <c r="V41" s="8"/>
    </row>
    <row r="42" spans="1:22" ht="27" customHeight="1" x14ac:dyDescent="0.3">
      <c r="A42" s="15">
        <v>24</v>
      </c>
      <c r="B42" s="16" t="s">
        <v>1244</v>
      </c>
      <c r="C42" s="18">
        <f>SUMIF(הוצאות!$A:$A,$A42,הוצאות!G:G)</f>
        <v>0</v>
      </c>
      <c r="D42" s="18">
        <f>SUMIF(הוצאות!$A:$A,$A42,הוצאות!H:H)</f>
        <v>25535</v>
      </c>
      <c r="E42" s="18">
        <f>SUMIF(הוצאות!$A:$A,$A42,הוצאות!I:I)</f>
        <v>0</v>
      </c>
      <c r="F42" s="18">
        <f>SUMIF(הוצאות!$A:$A,$A42,הוצאות!J:J)</f>
        <v>95431.83</v>
      </c>
      <c r="G42" s="18">
        <f>SUMIF(הוצאות!$A:$A,$A42,הוצאות!K:K)</f>
        <v>95431.83</v>
      </c>
      <c r="H42" s="18">
        <f>SUMIF(הוצאות!$A:$A,$A42,הוצאות!L:L)</f>
        <v>95431.83</v>
      </c>
      <c r="I42" s="17">
        <f>SUMIF(הוצאות!$A:$A,$A42,הוצאות!M:M)</f>
        <v>0</v>
      </c>
      <c r="J42" s="17">
        <f>SUMIF(הוצאות!$A:$A,$A42,הוצאות!N:N)</f>
        <v>0</v>
      </c>
      <c r="K42" s="17">
        <f>SUMIF(הוצאות!$A:$A,$A42,הוצאות!O:O)</f>
        <v>298400</v>
      </c>
      <c r="L42" s="17">
        <f>SUMIF(הוצאות!$A:$A,$A42,הוצאות!P:P)</f>
        <v>0</v>
      </c>
      <c r="M42" s="17">
        <f>SUMIF(הוצאות!$A:$A,$A42,הוצאות!Q:Q)</f>
        <v>0</v>
      </c>
      <c r="N42" s="17">
        <f>SUMIF(הוצאות!$A:$A,$A42,הוצאות!R:R)</f>
        <v>0</v>
      </c>
      <c r="O42" s="17">
        <f>SUMIF(הוצאות!$A:$A,$A42,הוצאות!S:S)</f>
        <v>0</v>
      </c>
      <c r="V42" s="8"/>
    </row>
    <row r="43" spans="1:22" ht="36.75" customHeight="1" x14ac:dyDescent="0.3">
      <c r="A43" s="21"/>
      <c r="B43" s="24" t="s">
        <v>1245</v>
      </c>
      <c r="C43" s="22">
        <f t="shared" ref="C43" si="49">C40+C41+C42+C37+C34+C31</f>
        <v>158212400</v>
      </c>
      <c r="D43" s="22">
        <f t="shared" ref="D43:I43" si="50">D40+D41+D42+D37+D34+D31</f>
        <v>160906057.81</v>
      </c>
      <c r="E43" s="22">
        <f t="shared" si="50"/>
        <v>394424.72000000003</v>
      </c>
      <c r="F43" s="22">
        <f t="shared" si="50"/>
        <v>161910000.42000002</v>
      </c>
      <c r="G43" s="22">
        <f t="shared" ref="G43" si="51">G40+G41+G42+G37+G34+G31</f>
        <v>4697600.419999999</v>
      </c>
      <c r="H43" s="22">
        <f t="shared" si="50"/>
        <v>162910000.42000002</v>
      </c>
      <c r="I43" s="22">
        <f t="shared" si="50"/>
        <v>166855000</v>
      </c>
      <c r="J43" s="22">
        <f t="shared" ref="J43:L43" si="52">J40+J41+J42+J37+J34+J31</f>
        <v>166521333</v>
      </c>
      <c r="K43" s="22">
        <f t="shared" si="52"/>
        <v>171498499.58666667</v>
      </c>
      <c r="L43" s="22">
        <f t="shared" si="52"/>
        <v>179162600</v>
      </c>
      <c r="M43" s="22">
        <f t="shared" ref="M43:N43" si="53">M40+M41+M42+M37+M34+M31</f>
        <v>2380182</v>
      </c>
      <c r="N43" s="22">
        <f t="shared" si="53"/>
        <v>181542782</v>
      </c>
      <c r="O43" s="22">
        <f t="shared" ref="O43" si="54">O40+O41+O42+O37+O34+O31</f>
        <v>701.26</v>
      </c>
      <c r="V43" s="8"/>
    </row>
    <row r="44" spans="1:22" ht="27" customHeight="1" x14ac:dyDescent="0.3">
      <c r="A44" s="15">
        <v>25</v>
      </c>
      <c r="B44" s="16" t="s">
        <v>1225</v>
      </c>
      <c r="C44" s="18">
        <f>SUMIF(הוצאות!$A:$A,$A44,הוצאות!G:G)</f>
        <v>10000000</v>
      </c>
      <c r="D44" s="18">
        <f>SUMIF(הוצאות!$A:$A,$A44,הוצאות!H:H)</f>
        <v>0</v>
      </c>
      <c r="E44" s="18">
        <f>SUMIF(הוצאות!$A:$A,$A44,הוצאות!I:I)</f>
        <v>0</v>
      </c>
      <c r="F44" s="18">
        <f>SUMIF(הוצאות!$A:$A,$A44,הוצאות!J:J)</f>
        <v>11000000</v>
      </c>
      <c r="G44" s="18">
        <f>SUMIF(הוצאות!$A:$A,$A44,הוצאות!K:K)</f>
        <v>0</v>
      </c>
      <c r="H44" s="18">
        <f>SUMIF(הוצאות!$A:$A,$A44,הוצאות!L:L)</f>
        <v>10000000</v>
      </c>
      <c r="I44" s="17">
        <f>SUMIF(הוצאות!$A:$A,$A44,הוצאות!M:M)</f>
        <v>10000000</v>
      </c>
      <c r="J44" s="17">
        <f>SUMIF(הוצאות!$A:$A,$A44,הוצאות!N:N)</f>
        <v>10000000</v>
      </c>
      <c r="K44" s="17">
        <f>SUMIF(הוצאות!$A:$A,$A44,הוצאות!O:O)</f>
        <v>10500000</v>
      </c>
      <c r="L44" s="17">
        <f>SUMIF(הוצאות!$A:$A,$A44,הוצאות!P:P)</f>
        <v>12000000</v>
      </c>
      <c r="M44" s="17">
        <f>SUMIF(הוצאות!$A:$A,$A44,הוצאות!Q:Q)</f>
        <v>0</v>
      </c>
      <c r="N44" s="17">
        <f>SUMIF(הוצאות!$A:$A,$A44,הוצאות!R:R)</f>
        <v>12000000</v>
      </c>
      <c r="O44" s="17">
        <f>SUMIF(הוצאות!$A:$A,$A44,הוצאות!S:S)</f>
        <v>0</v>
      </c>
      <c r="V44" s="8"/>
    </row>
    <row r="45" spans="1:22" ht="27" customHeight="1" x14ac:dyDescent="0.3">
      <c r="A45" s="15">
        <v>26</v>
      </c>
      <c r="B45" s="16" t="s">
        <v>1246</v>
      </c>
      <c r="C45" s="18">
        <f>SUMIF(הוצאות!$A:$A,$A45,הוצאות!G:G)</f>
        <v>0</v>
      </c>
      <c r="D45" s="18">
        <f>SUMIF(הוצאות!$A:$A,$A45,הוצאות!H:H)</f>
        <v>0</v>
      </c>
      <c r="E45" s="18">
        <f>SUMIF(הוצאות!$A:$A,$A45,הוצאות!I:I)</f>
        <v>0</v>
      </c>
      <c r="F45" s="18">
        <f>SUMIF(הוצאות!$A:$A,$A45,הוצאות!J:J)</f>
        <v>0</v>
      </c>
      <c r="G45" s="18">
        <f>SUMIF(הוצאות!$A:$A,$A45,הוצאות!K:K)</f>
        <v>0</v>
      </c>
      <c r="H45" s="18">
        <f>SUMIF(הוצאות!$A:$A,$A45,הוצאות!L:L)</f>
        <v>0</v>
      </c>
      <c r="I45" s="17">
        <f>SUMIF(הוצאות!$A:$A,$A45,הוצאות!M:M)</f>
        <v>0</v>
      </c>
      <c r="J45" s="17">
        <f>SUMIF(הוצאות!$A:$A,$A45,הוצאות!N:N)</f>
        <v>0</v>
      </c>
      <c r="K45" s="17">
        <f>SUMIF(הוצאות!$A:$A,$A45,הוצאות!O:O)</f>
        <v>0</v>
      </c>
      <c r="L45" s="17">
        <f>SUMIF(הוצאות!$A:$A,$A45,הוצאות!P:P)</f>
        <v>0</v>
      </c>
      <c r="M45" s="17">
        <f>SUMIF(הוצאות!$A:$A,$A45,הוצאות!Q:Q)</f>
        <v>0</v>
      </c>
      <c r="N45" s="17">
        <f>SUMIF(הוצאות!$A:$A,$A45,הוצאות!R:R)</f>
        <v>0</v>
      </c>
      <c r="O45" s="17">
        <f>SUMIF(הוצאות!$A:$A,$A45,הוצאות!S:S)</f>
        <v>0</v>
      </c>
      <c r="V45" s="8"/>
    </row>
    <row r="46" spans="1:22" ht="27" customHeight="1" x14ac:dyDescent="0.3">
      <c r="A46" s="21"/>
      <c r="B46" s="24" t="s">
        <v>1247</v>
      </c>
      <c r="C46" s="22">
        <f t="shared" ref="C46" si="55">C43+C44+C45</f>
        <v>168212400</v>
      </c>
      <c r="D46" s="22">
        <f t="shared" ref="D46:I46" si="56">D43+D44+D45</f>
        <v>160906057.81</v>
      </c>
      <c r="E46" s="22">
        <f t="shared" si="56"/>
        <v>394424.72000000003</v>
      </c>
      <c r="F46" s="22">
        <f t="shared" si="56"/>
        <v>172910000.42000002</v>
      </c>
      <c r="G46" s="22">
        <f t="shared" ref="G46" si="57">G43+G44+G45</f>
        <v>4697600.419999999</v>
      </c>
      <c r="H46" s="22">
        <f t="shared" si="56"/>
        <v>172910000.42000002</v>
      </c>
      <c r="I46" s="22">
        <f t="shared" si="56"/>
        <v>176855000</v>
      </c>
      <c r="J46" s="22">
        <f t="shared" ref="J46:L46" si="58">J43+J44+J45</f>
        <v>176521333</v>
      </c>
      <c r="K46" s="22">
        <f t="shared" si="58"/>
        <v>181998499.58666667</v>
      </c>
      <c r="L46" s="22">
        <f t="shared" si="58"/>
        <v>191162600</v>
      </c>
      <c r="M46" s="22">
        <f t="shared" ref="M46:N46" si="59">M43+M44+M45</f>
        <v>2380182</v>
      </c>
      <c r="N46" s="22">
        <f t="shared" si="59"/>
        <v>193542782</v>
      </c>
      <c r="O46" s="22">
        <f t="shared" ref="O46" si="60">O43+O44+O45</f>
        <v>701.26</v>
      </c>
      <c r="V46" s="8"/>
    </row>
    <row r="47" spans="1:22" ht="27" customHeight="1" x14ac:dyDescent="0.3">
      <c r="A47" s="15">
        <v>28</v>
      </c>
      <c r="B47" s="16" t="s">
        <v>1248</v>
      </c>
      <c r="C47" s="18">
        <f>SUMIF(הוצאות!$A:$A,$A47,הוצאות!G:G)</f>
        <v>0</v>
      </c>
      <c r="D47" s="18">
        <f>SUMIF(הוצאות!$A:$A,$A47,הוצאות!H:H)</f>
        <v>0</v>
      </c>
      <c r="E47" s="18">
        <f>SUMIF(הוצאות!$A:$A,$A47,הוצאות!I:I)</f>
        <v>0</v>
      </c>
      <c r="F47" s="18">
        <f>SUMIF(הוצאות!$A:$A,$A47,הוצאות!J:J)</f>
        <v>0</v>
      </c>
      <c r="G47" s="18">
        <f>SUMIF(הוצאות!$A:$A,$A47,הוצאות!K:K)</f>
        <v>0</v>
      </c>
      <c r="H47" s="18">
        <f>SUMIF(הוצאות!$A:$A,$A47,הוצאות!L:L)</f>
        <v>0</v>
      </c>
      <c r="I47" s="17">
        <f>SUMIF(הוצאות!$A:$A,$A47,הוצאות!M:M)</f>
        <v>4206000</v>
      </c>
      <c r="J47" s="17">
        <f>SUMIF(הוצאות!$A:$A,$A47,הוצאות!N:N)</f>
        <v>4206000</v>
      </c>
      <c r="K47" s="17">
        <f>SUMIF(הוצאות!$A:$A,$A47,הוצאות!O:O)</f>
        <v>0</v>
      </c>
      <c r="L47" s="17">
        <f>SUMIF(הוצאות!$A:$A,$A47,הוצאות!P:P)</f>
        <v>3000000</v>
      </c>
      <c r="M47" s="17">
        <f>SUMIF(הוצאות!$A:$A,$A47,הוצאות!Q:Q)</f>
        <v>0</v>
      </c>
      <c r="N47" s="17">
        <f>SUMIF(הוצאות!$A:$A,$A47,הוצאות!R:R)</f>
        <v>3000000</v>
      </c>
      <c r="O47" s="17">
        <f>SUMIF(הוצאות!$A:$A,$A47,הוצאות!S:S)</f>
        <v>0</v>
      </c>
      <c r="V47" s="8"/>
    </row>
    <row r="48" spans="1:22" ht="27" customHeight="1" x14ac:dyDescent="0.3">
      <c r="A48" s="25"/>
      <c r="B48" s="25" t="s">
        <v>1249</v>
      </c>
      <c r="C48" s="26">
        <f t="shared" ref="C48" si="61">C46+C47</f>
        <v>168212400</v>
      </c>
      <c r="D48" s="26">
        <f t="shared" ref="D48:I48" si="62">D46+D47</f>
        <v>160906057.81</v>
      </c>
      <c r="E48" s="26">
        <f t="shared" si="62"/>
        <v>394424.72000000003</v>
      </c>
      <c r="F48" s="26">
        <f t="shared" si="62"/>
        <v>172910000.42000002</v>
      </c>
      <c r="G48" s="26">
        <f t="shared" ref="G48" si="63">G46+G47</f>
        <v>4697600.419999999</v>
      </c>
      <c r="H48" s="26">
        <f t="shared" si="62"/>
        <v>172910000.42000002</v>
      </c>
      <c r="I48" s="26">
        <f t="shared" si="62"/>
        <v>181061000</v>
      </c>
      <c r="J48" s="26">
        <f t="shared" ref="J48:L48" si="64">J46+J47</f>
        <v>180727333</v>
      </c>
      <c r="K48" s="26">
        <f t="shared" si="64"/>
        <v>181998499.58666667</v>
      </c>
      <c r="L48" s="26">
        <f t="shared" si="64"/>
        <v>194162600</v>
      </c>
      <c r="M48" s="26">
        <f t="shared" ref="M48:N48" si="65">M46+M47</f>
        <v>2380182</v>
      </c>
      <c r="N48" s="26">
        <f t="shared" si="65"/>
        <v>196542782</v>
      </c>
      <c r="O48" s="26">
        <f t="shared" ref="O48" si="66">O46+O47</f>
        <v>701.26</v>
      </c>
      <c r="V48" s="8"/>
    </row>
    <row r="49" spans="1:22" ht="27" customHeight="1" x14ac:dyDescent="0.3">
      <c r="A49" s="34"/>
      <c r="B49" s="34" t="s">
        <v>1250</v>
      </c>
      <c r="C49" s="35">
        <f>+C23-C48</f>
        <v>0</v>
      </c>
      <c r="D49" s="35">
        <f t="shared" ref="D49:I49" si="67">+D23-D48</f>
        <v>7903926.7199999988</v>
      </c>
      <c r="E49" s="35">
        <f t="shared" si="67"/>
        <v>-394424.72000000003</v>
      </c>
      <c r="F49" s="35">
        <f t="shared" si="67"/>
        <v>0</v>
      </c>
      <c r="G49" s="35">
        <f t="shared" ref="G49" si="68">+G23-G48</f>
        <v>0</v>
      </c>
      <c r="H49" s="40">
        <f t="shared" si="67"/>
        <v>0</v>
      </c>
      <c r="I49" s="35">
        <f t="shared" si="67"/>
        <v>0</v>
      </c>
      <c r="J49" s="35">
        <f t="shared" ref="J49:L49" si="69">+J23-J48</f>
        <v>294334</v>
      </c>
      <c r="K49" s="35">
        <v>0</v>
      </c>
      <c r="L49" s="187">
        <f t="shared" si="69"/>
        <v>0</v>
      </c>
      <c r="M49" s="187">
        <f t="shared" ref="M49:N49" si="70">+M23-M48</f>
        <v>0</v>
      </c>
      <c r="N49" s="187">
        <f t="shared" si="70"/>
        <v>0</v>
      </c>
      <c r="O49" s="35"/>
      <c r="V49" s="8"/>
    </row>
    <row r="50" spans="1:22" x14ac:dyDescent="0.3">
      <c r="J50" s="10"/>
      <c r="V50" s="8"/>
    </row>
    <row r="51" spans="1:22" x14ac:dyDescent="0.3">
      <c r="C51" s="33"/>
      <c r="D51" s="33"/>
      <c r="E51" s="33"/>
      <c r="F51" s="33"/>
      <c r="G51" s="33"/>
      <c r="H51" s="33"/>
      <c r="I51" s="33"/>
      <c r="J51" s="10"/>
      <c r="V51" s="8"/>
    </row>
    <row r="52" spans="1:22" x14ac:dyDescent="0.3">
      <c r="C52"/>
      <c r="D52" s="36"/>
      <c r="E52" s="36"/>
      <c r="F52" s="36"/>
      <c r="G52" s="36"/>
      <c r="H52" s="36"/>
      <c r="I52" s="36"/>
      <c r="J52" s="10"/>
      <c r="V52" s="8"/>
    </row>
    <row r="53" spans="1:22" x14ac:dyDescent="0.3">
      <c r="D53" s="33"/>
      <c r="E53" s="33"/>
      <c r="F53" s="33"/>
      <c r="G53" s="33"/>
      <c r="H53" s="33"/>
      <c r="I53" s="33"/>
      <c r="J53" s="10"/>
      <c r="V53" s="8"/>
    </row>
    <row r="54" spans="1:22" x14ac:dyDescent="0.3">
      <c r="I54" s="37"/>
      <c r="J54" s="10"/>
      <c r="V54" s="8"/>
    </row>
    <row r="55" spans="1:22" x14ac:dyDescent="0.3">
      <c r="C55" s="33"/>
      <c r="D55" s="33"/>
      <c r="E55" s="33"/>
      <c r="F55" s="33"/>
      <c r="G55" s="33"/>
      <c r="H55" s="33"/>
      <c r="I55" s="33"/>
      <c r="J55" s="10"/>
      <c r="V55" s="8"/>
    </row>
    <row r="56" spans="1:22" x14ac:dyDescent="0.3">
      <c r="J56" s="10"/>
      <c r="V56" s="8"/>
    </row>
    <row r="57" spans="1:22" x14ac:dyDescent="0.3">
      <c r="J57" s="10"/>
      <c r="V57" s="8"/>
    </row>
    <row r="58" spans="1:22" x14ac:dyDescent="0.3">
      <c r="J58" s="10"/>
      <c r="V58" s="8"/>
    </row>
    <row r="59" spans="1:22" x14ac:dyDescent="0.3">
      <c r="J59" s="10"/>
      <c r="V59" s="8"/>
    </row>
  </sheetData>
  <mergeCells count="1">
    <mergeCell ref="A1:O1"/>
  </mergeCells>
  <conditionalFormatting sqref="J3:N3">
    <cfRule type="expression" dxfId="28" priority="6">
      <formula>"$C=""110"""</formula>
    </cfRule>
  </conditionalFormatting>
  <conditionalFormatting sqref="J3:N3">
    <cfRule type="expression" dxfId="27" priority="5">
      <formula>AND($C3&lt;"400",NOT(ISBLANK($C3)))</formula>
    </cfRule>
  </conditionalFormatting>
  <conditionalFormatting sqref="J27:L27">
    <cfRule type="expression" dxfId="26" priority="4">
      <formula>"$C=""110"""</formula>
    </cfRule>
  </conditionalFormatting>
  <conditionalFormatting sqref="J27:L27">
    <cfRule type="expression" dxfId="25" priority="3">
      <formula>AND($C27&lt;"400",NOT(ISBLANK($C27)))</formula>
    </cfRule>
  </conditionalFormatting>
  <conditionalFormatting sqref="M27:N27">
    <cfRule type="expression" dxfId="24" priority="2">
      <formula>"$C=""110"""</formula>
    </cfRule>
  </conditionalFormatting>
  <conditionalFormatting sqref="M27:N27">
    <cfRule type="expression" dxfId="23" priority="1">
      <formula>AND($C27&lt;"400",NOT(ISBLANK($C27)))</formula>
    </cfRule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60" orientation="portrait" horizontalDpi="4294967294" verticalDpi="4294967294" r:id="rId1"/>
  <headerFooter>
    <oddHeader>&amp;C&amp;"David,מודגש"&amp;20&amp;Uעיריית תמרה
&amp;Uהצעה לעדכון התקציב הרגיל לשנת 2016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"/>
  <sheetViews>
    <sheetView showGridLines="0" rightToLeft="1" view="pageBreakPreview" zoomScale="85" zoomScaleNormal="40" zoomScaleSheetLayoutView="85" workbookViewId="0">
      <selection activeCell="D14" sqref="D14"/>
    </sheetView>
  </sheetViews>
  <sheetFormatPr defaultRowHeight="15" x14ac:dyDescent="0.25"/>
  <cols>
    <col min="1" max="1" width="5.75" style="28" customWidth="1"/>
    <col min="2" max="2" width="34.5" style="28" customWidth="1"/>
    <col min="3" max="3" width="2" style="28" customWidth="1"/>
    <col min="4" max="4" width="15.5" style="28" customWidth="1"/>
    <col min="5" max="5" width="15.5" style="28" hidden="1" customWidth="1"/>
    <col min="6" max="7" width="15.5" style="28" customWidth="1"/>
    <col min="8" max="10" width="14.375" style="28" customWidth="1"/>
    <col min="11" max="12" width="3.5" style="28" customWidth="1"/>
    <col min="13" max="13" width="9" style="28"/>
    <col min="14" max="14" width="18.375" style="28" bestFit="1" customWidth="1"/>
    <col min="15" max="15" width="29.875" style="28" bestFit="1" customWidth="1"/>
    <col min="16" max="16" width="12" style="28" bestFit="1" customWidth="1"/>
    <col min="17" max="17" width="9" style="91"/>
    <col min="18" max="16384" width="9" style="28"/>
  </cols>
  <sheetData>
    <row r="1" spans="1:16" ht="27.75" x14ac:dyDescent="0.4">
      <c r="A1" s="221" t="s">
        <v>1333</v>
      </c>
      <c r="B1" s="221"/>
      <c r="C1" s="221"/>
      <c r="D1" s="221"/>
      <c r="E1" s="221"/>
      <c r="F1" s="221"/>
      <c r="G1" s="221"/>
      <c r="H1" s="90"/>
      <c r="I1" s="90"/>
      <c r="J1" s="90"/>
      <c r="K1" s="90"/>
      <c r="L1" s="90"/>
    </row>
    <row r="3" spans="1:16" ht="25.5" customHeight="1" x14ac:dyDescent="0.25"/>
    <row r="4" spans="1:16" s="91" customFormat="1" ht="56.25" x14ac:dyDescent="0.3">
      <c r="A4" s="28"/>
      <c r="B4" s="92" t="s">
        <v>1202</v>
      </c>
      <c r="C4" s="87"/>
      <c r="D4" s="93" t="s">
        <v>1200</v>
      </c>
      <c r="E4" s="93" t="s">
        <v>1320</v>
      </c>
      <c r="F4" s="93" t="s">
        <v>1321</v>
      </c>
      <c r="G4" s="93" t="s">
        <v>1322</v>
      </c>
      <c r="H4" s="93"/>
      <c r="I4" s="93"/>
      <c r="J4" s="93"/>
      <c r="K4" s="28"/>
      <c r="L4" s="28"/>
      <c r="M4" s="28"/>
      <c r="N4" s="28"/>
      <c r="O4" s="28"/>
      <c r="P4" s="28" t="s">
        <v>1334</v>
      </c>
    </row>
    <row r="5" spans="1:16" s="91" customFormat="1" ht="28.5" customHeight="1" x14ac:dyDescent="0.3">
      <c r="A5" s="41"/>
      <c r="B5" s="94" t="s">
        <v>1335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 s="91" customFormat="1" ht="36.75" customHeight="1" x14ac:dyDescent="0.3">
      <c r="A6" s="41">
        <v>11</v>
      </c>
      <c r="B6" s="95" t="s">
        <v>1336</v>
      </c>
      <c r="C6" s="28"/>
      <c r="D6" s="96">
        <f>-SUMIFS(הכנסות!M:M,הכנסות!$D:$D,$A6&amp;"*")</f>
        <v>44000000</v>
      </c>
      <c r="E6" s="96">
        <f>-SUMIFS(הכנסות!N:N,הכנסות!$D:$D,$A6&amp;"*")</f>
        <v>44000000</v>
      </c>
      <c r="F6" s="96">
        <f>-SUMIFS(הכנסות!O:O,הכנסות!$D:$D,$A6&amp;"*")</f>
        <v>44000000</v>
      </c>
      <c r="G6" s="96">
        <f>-SUMIFS(הכנסות!P:P,הכנסות!$D:$D,$A6&amp;"*")</f>
        <v>47000000</v>
      </c>
      <c r="H6" s="96"/>
      <c r="I6" s="96"/>
      <c r="J6" s="96"/>
      <c r="K6" s="28"/>
      <c r="L6" s="28"/>
      <c r="M6" s="28"/>
      <c r="N6" s="28"/>
      <c r="O6" s="28"/>
      <c r="P6" s="43"/>
    </row>
    <row r="7" spans="1:16" s="91" customFormat="1" ht="36.75" customHeight="1" x14ac:dyDescent="0.3">
      <c r="A7" s="41">
        <v>12</v>
      </c>
      <c r="B7" s="95" t="s">
        <v>1337</v>
      </c>
      <c r="C7" s="28"/>
      <c r="D7" s="96">
        <f>-SUMIFS(הכנסות!M:M,הכנסות!$D:$D,$A7&amp;"*")</f>
        <v>0</v>
      </c>
      <c r="E7" s="96">
        <f>-SUMIFS(הכנסות!N:N,הכנסות!$D:$D,$A7&amp;"*")</f>
        <v>0</v>
      </c>
      <c r="F7" s="96">
        <f>-SUMIFS(הכנסות!O:O,הכנסות!$D:$D,$A7&amp;"*")</f>
        <v>3000</v>
      </c>
      <c r="G7" s="96">
        <f>-SUMIFS(הכנסות!P:P,הכנסות!$D:$D,$A7&amp;"*")</f>
        <v>3800</v>
      </c>
      <c r="H7" s="96"/>
      <c r="I7" s="96"/>
      <c r="J7" s="96"/>
      <c r="K7" s="28"/>
      <c r="L7" s="28"/>
      <c r="M7" s="28"/>
      <c r="N7" s="28"/>
      <c r="O7" s="28"/>
      <c r="P7" s="43"/>
    </row>
    <row r="8" spans="1:16" s="91" customFormat="1" ht="36.75" customHeight="1" x14ac:dyDescent="0.3">
      <c r="A8" s="41">
        <v>13</v>
      </c>
      <c r="B8" s="95" t="s">
        <v>1384</v>
      </c>
      <c r="C8" s="28"/>
      <c r="D8" s="96">
        <f>-SUMIFS(הכנסות!M:M,הכנסות!$D:$D,$A8&amp;"*")</f>
        <v>0</v>
      </c>
      <c r="E8" s="96">
        <f>-SUMIFS(הכנסות!N:N,הכנסות!$D:$D,$A8&amp;"*")</f>
        <v>0</v>
      </c>
      <c r="F8" s="96">
        <f>-SUMIFS(הכנסות!O:O,הכנסות!$D:$D,$A8&amp;"*")</f>
        <v>0</v>
      </c>
      <c r="G8" s="96">
        <f>-SUMIFS(הכנסות!P:P,הכנסות!$D:$D,$A8&amp;"*")</f>
        <v>0</v>
      </c>
      <c r="H8" s="96"/>
      <c r="I8" s="96"/>
      <c r="J8" s="96"/>
      <c r="K8" s="28"/>
      <c r="L8" s="28"/>
      <c r="M8" s="28"/>
      <c r="N8" s="28"/>
      <c r="O8" s="28"/>
      <c r="P8" s="43"/>
    </row>
    <row r="9" spans="1:16" s="91" customFormat="1" ht="36.75" customHeight="1" x14ac:dyDescent="0.3">
      <c r="A9" s="41">
        <v>19</v>
      </c>
      <c r="B9" s="95" t="s">
        <v>1338</v>
      </c>
      <c r="C9" s="28"/>
      <c r="D9" s="96">
        <f>-SUMIFS(הכנסות!M:M,הכנסות!$D:$D,$A9&amp;"*")</f>
        <v>26870000</v>
      </c>
      <c r="E9" s="96">
        <f>-SUMIFS(הכנסות!N:N,הכנסות!$D:$D,$A9&amp;"*")</f>
        <v>26870000</v>
      </c>
      <c r="F9" s="96">
        <f>-SUMIFS(הכנסות!O:O,הכנסות!$D:$D,$A9&amp;"*")</f>
        <v>27523000</v>
      </c>
      <c r="G9" s="96">
        <f>-SUMIFS(הכנסות!P:P,הכנסות!$D:$D,$A9&amp;"*")</f>
        <v>27125000</v>
      </c>
      <c r="H9" s="96"/>
      <c r="I9" s="96"/>
      <c r="J9" s="96"/>
      <c r="K9" s="28"/>
      <c r="L9" s="28"/>
      <c r="M9" s="28"/>
      <c r="N9" s="28"/>
      <c r="O9" s="28"/>
      <c r="P9" s="43"/>
    </row>
    <row r="10" spans="1:16" s="91" customFormat="1" ht="36.75" customHeight="1" x14ac:dyDescent="0.3">
      <c r="A10" s="41">
        <v>1</v>
      </c>
      <c r="B10" s="97" t="s">
        <v>1339</v>
      </c>
      <c r="C10" s="28"/>
      <c r="D10" s="98">
        <f>-SUMIFS(הכנסות!M:M,הכנסות!$D:$D,$A10&amp;"*")</f>
        <v>70870000</v>
      </c>
      <c r="E10" s="98">
        <f>-SUMIFS(הכנסות!N:N,הכנסות!$D:$D,$A10&amp;"*")</f>
        <v>70870000</v>
      </c>
      <c r="F10" s="98">
        <f>-SUMIFS(הכנסות!O:O,הכנסות!$D:$D,$A10&amp;"*")</f>
        <v>71526000</v>
      </c>
      <c r="G10" s="98">
        <f>-SUMIFS(הכנסות!P:P,הכנסות!$D:$D,$A10&amp;"*")</f>
        <v>74128800</v>
      </c>
      <c r="H10" s="98"/>
      <c r="I10" s="98"/>
      <c r="J10" s="98"/>
      <c r="K10" s="28"/>
      <c r="L10" s="28"/>
      <c r="M10" s="28"/>
      <c r="N10" s="28"/>
      <c r="O10" s="28" t="str">
        <f>MID(B10,10,99)</f>
        <v xml:space="preserve"> מיסים ומענק כללי</v>
      </c>
      <c r="P10" s="43">
        <f>+G10</f>
        <v>74128800</v>
      </c>
    </row>
    <row r="11" spans="1:16" s="91" customFormat="1" ht="36.75" customHeight="1" x14ac:dyDescent="0.3">
      <c r="A11" s="41"/>
      <c r="B11" s="94" t="s">
        <v>1262</v>
      </c>
      <c r="C11" s="28"/>
      <c r="D11" s="43"/>
      <c r="E11" s="43"/>
      <c r="F11" s="43"/>
      <c r="G11" s="43"/>
      <c r="H11" s="43"/>
      <c r="I11" s="43"/>
      <c r="J11" s="43"/>
      <c r="K11" s="28"/>
      <c r="L11" s="28"/>
      <c r="M11" s="28"/>
      <c r="N11" s="28"/>
      <c r="O11" s="28"/>
      <c r="P11" s="28"/>
    </row>
    <row r="12" spans="1:16" s="91" customFormat="1" ht="36.75" customHeight="1" x14ac:dyDescent="0.3">
      <c r="A12" s="41">
        <v>21</v>
      </c>
      <c r="B12" s="95" t="s">
        <v>1391</v>
      </c>
      <c r="C12" s="28"/>
      <c r="D12" s="96">
        <f>-SUMIFS(הכנסות!M:M,הכנסות!$D:$D,$A12&amp;"*")</f>
        <v>678700</v>
      </c>
      <c r="E12" s="96">
        <f>-SUMIFS(הכנסות!N:N,הכנסות!$D:$D,$A12&amp;"*")</f>
        <v>678700</v>
      </c>
      <c r="F12" s="96">
        <f>-SUMIFS(הכנסות!O:O,הכנסות!$D:$D,$A12&amp;"*")</f>
        <v>580000</v>
      </c>
      <c r="G12" s="96">
        <f>-SUMIFS(הכנסות!P:P,הכנסות!$D:$D,$A12&amp;"*")</f>
        <v>1630000</v>
      </c>
      <c r="H12" s="43"/>
      <c r="I12" s="43"/>
      <c r="J12" s="43"/>
      <c r="K12" s="28"/>
      <c r="L12" s="28"/>
      <c r="M12" s="28"/>
      <c r="N12" s="28"/>
      <c r="O12" s="28"/>
      <c r="P12" s="28"/>
    </row>
    <row r="13" spans="1:16" s="91" customFormat="1" ht="36.75" customHeight="1" x14ac:dyDescent="0.3">
      <c r="A13" s="41">
        <v>22</v>
      </c>
      <c r="B13" s="95" t="s">
        <v>1340</v>
      </c>
      <c r="C13" s="28"/>
      <c r="D13" s="96">
        <f>-SUMIFS(הכנסות!M:M,הכנסות!$D:$D,$A13&amp;"*")</f>
        <v>1130800</v>
      </c>
      <c r="E13" s="96">
        <f>-SUMIFS(הכנסות!N:N,הכנסות!$D:$D,$A13&amp;"*")</f>
        <v>1130800</v>
      </c>
      <c r="F13" s="96">
        <f>-SUMIFS(הכנסות!O:O,הכנסות!$D:$D,$A13&amp;"*")</f>
        <v>1216000</v>
      </c>
      <c r="G13" s="96">
        <f>-SUMIFS(הכנסות!P:P,הכנסות!$D:$D,$A13&amp;"*")</f>
        <v>1216000</v>
      </c>
      <c r="H13" s="96"/>
      <c r="I13" s="96"/>
      <c r="J13" s="96"/>
      <c r="K13" s="28"/>
      <c r="L13" s="28"/>
      <c r="M13" s="28"/>
      <c r="N13" s="28"/>
      <c r="O13" s="28"/>
      <c r="P13" s="43"/>
    </row>
    <row r="14" spans="1:16" s="91" customFormat="1" ht="36.75" customHeight="1" x14ac:dyDescent="0.3">
      <c r="A14" s="41">
        <v>23</v>
      </c>
      <c r="B14" s="95" t="s">
        <v>1341</v>
      </c>
      <c r="C14" s="28"/>
      <c r="D14" s="96">
        <f>-SUMIFS(הכנסות!M:M,הכנסות!$D:$D,$A14&amp;"*")</f>
        <v>2500000</v>
      </c>
      <c r="E14" s="96">
        <f>-SUMIFS(הכנסות!N:N,הכנסות!$D:$D,$A14&amp;"*")</f>
        <v>2500000</v>
      </c>
      <c r="F14" s="96">
        <f>-SUMIFS(הכנסות!O:O,הכנסות!$D:$D,$A14&amp;"*")</f>
        <v>2500000</v>
      </c>
      <c r="G14" s="96">
        <f>-SUMIFS(הכנסות!P:P,הכנסות!$D:$D,$A14&amp;"*")</f>
        <v>3000000</v>
      </c>
      <c r="H14" s="96"/>
      <c r="I14" s="96"/>
      <c r="J14" s="96"/>
      <c r="K14" s="28"/>
      <c r="L14" s="28"/>
      <c r="M14" s="28"/>
      <c r="N14" s="28"/>
      <c r="O14" s="28"/>
      <c r="P14" s="43"/>
    </row>
    <row r="15" spans="1:16" s="91" customFormat="1" ht="36.75" customHeight="1" x14ac:dyDescent="0.3">
      <c r="A15" s="41">
        <v>24</v>
      </c>
      <c r="B15" s="95" t="s">
        <v>1342</v>
      </c>
      <c r="C15" s="28"/>
      <c r="D15" s="96">
        <f>-SUMIFS(הכנסות!M:M,הכנסות!$D:$D,$A15&amp;"*")</f>
        <v>330000</v>
      </c>
      <c r="E15" s="96">
        <f>-SUMIFS(הכנסות!N:N,הכנסות!$D:$D,$A15&amp;"*")</f>
        <v>330000</v>
      </c>
      <c r="F15" s="96">
        <f>-SUMIFS(הכנסות!O:O,הכנסות!$D:$D,$A15&amp;"*")</f>
        <v>250000</v>
      </c>
      <c r="G15" s="96">
        <f>-SUMIFS(הכנסות!P:P,הכנסות!$D:$D,$A15&amp;"*")</f>
        <v>300000</v>
      </c>
      <c r="H15" s="96"/>
      <c r="I15" s="96"/>
      <c r="J15" s="96"/>
      <c r="K15" s="28"/>
      <c r="L15" s="28"/>
      <c r="M15" s="28"/>
      <c r="N15" s="28"/>
      <c r="O15" s="28"/>
      <c r="P15" s="43"/>
    </row>
    <row r="16" spans="1:16" s="91" customFormat="1" ht="36.75" customHeight="1" x14ac:dyDescent="0.3">
      <c r="A16" s="41">
        <v>26</v>
      </c>
      <c r="B16" s="95" t="s">
        <v>1343</v>
      </c>
      <c r="C16" s="28"/>
      <c r="D16" s="96">
        <f>-SUMIFS(הכנסות!M:M,הכנסות!$D:$D,$A16&amp;"*")</f>
        <v>770000</v>
      </c>
      <c r="E16" s="96">
        <f>-SUMIFS(הכנסות!N:N,הכנסות!$D:$D,$A16&amp;"*")</f>
        <v>770000</v>
      </c>
      <c r="F16" s="96">
        <f>-SUMIFS(הכנסות!O:O,הכנסות!$D:$D,$A16&amp;"*")</f>
        <v>1144000</v>
      </c>
      <c r="G16" s="96">
        <f>-SUMIFS(הכנסות!P:P,הכנסות!$D:$D,$A16&amp;"*")</f>
        <v>1160000</v>
      </c>
      <c r="H16" s="96"/>
      <c r="I16" s="96"/>
      <c r="J16" s="96"/>
      <c r="K16" s="28"/>
      <c r="L16" s="28"/>
      <c r="M16" s="28"/>
      <c r="N16" s="28"/>
      <c r="O16" s="28"/>
      <c r="P16" s="43"/>
    </row>
    <row r="17" spans="1:16" s="91" customFormat="1" ht="36.75" customHeight="1" x14ac:dyDescent="0.3">
      <c r="A17" s="41">
        <v>28</v>
      </c>
      <c r="B17" s="105" t="s">
        <v>1385</v>
      </c>
      <c r="C17" s="28"/>
      <c r="D17" s="96">
        <f>-SUMIFS(הכנסות!M:M,הכנסות!$D:$D,$A17&amp;"*")</f>
        <v>6000</v>
      </c>
      <c r="E17" s="96">
        <f>-SUMIFS(הכנסות!N:N,הכנסות!$D:$D,$A17&amp;"*")</f>
        <v>6000</v>
      </c>
      <c r="F17" s="96">
        <f>-SUMIFS(הכנסות!O:O,הכנסות!$D:$D,$A17&amp;"*")</f>
        <v>0</v>
      </c>
      <c r="G17" s="96">
        <f>-SUMIFS(הכנסות!P:P,הכנסות!$D:$D,$A17&amp;"*")</f>
        <v>0</v>
      </c>
      <c r="H17" s="96"/>
      <c r="I17" s="96"/>
      <c r="J17" s="96"/>
      <c r="K17" s="28"/>
      <c r="L17" s="28"/>
      <c r="M17" s="28"/>
      <c r="N17" s="28"/>
      <c r="O17" s="28"/>
      <c r="P17" s="43"/>
    </row>
    <row r="18" spans="1:16" s="91" customFormat="1" ht="36.75" customHeight="1" x14ac:dyDescent="0.3">
      <c r="A18" s="41">
        <v>2</v>
      </c>
      <c r="B18" s="97" t="s">
        <v>1344</v>
      </c>
      <c r="C18" s="28"/>
      <c r="D18" s="98">
        <f>-SUMIFS(הכנסות!M:M,הכנסות!$D:$D,$A18&amp;"*")</f>
        <v>5415500</v>
      </c>
      <c r="E18" s="98">
        <f>-SUMIFS(הכנסות!N:N,הכנסות!$D:$D,$A18&amp;"*")</f>
        <v>5415500</v>
      </c>
      <c r="F18" s="98">
        <f>-SUMIFS(הכנסות!O:O,הכנסות!$D:$D,$A18&amp;"*")</f>
        <v>5690000</v>
      </c>
      <c r="G18" s="98">
        <f>-SUMIFS(הכנסות!P:P,הכנסות!$D:$D,$A18&amp;"*")</f>
        <v>7306000</v>
      </c>
      <c r="H18" s="98"/>
      <c r="I18" s="98"/>
      <c r="J18" s="98"/>
      <c r="K18" s="28"/>
      <c r="L18" s="28"/>
      <c r="M18" s="28"/>
      <c r="N18" s="28"/>
      <c r="O18" s="28" t="str">
        <f>MID(B18,10,99)</f>
        <v xml:space="preserve"> שירותים מקומיים</v>
      </c>
      <c r="P18" s="43">
        <f>+G18</f>
        <v>7306000</v>
      </c>
    </row>
    <row r="19" spans="1:16" s="91" customFormat="1" ht="36.75" customHeight="1" x14ac:dyDescent="0.3">
      <c r="A19" s="41"/>
      <c r="B19" s="94" t="s">
        <v>1278</v>
      </c>
      <c r="C19" s="28"/>
      <c r="D19" s="43"/>
      <c r="E19" s="43"/>
      <c r="F19" s="43"/>
      <c r="G19" s="43"/>
      <c r="H19" s="43"/>
      <c r="I19" s="43"/>
      <c r="J19" s="43"/>
      <c r="K19" s="28"/>
      <c r="L19" s="28"/>
      <c r="M19" s="28"/>
      <c r="N19" s="28"/>
      <c r="O19" s="28"/>
      <c r="P19" s="28"/>
    </row>
    <row r="20" spans="1:16" s="91" customFormat="1" ht="36.75" customHeight="1" x14ac:dyDescent="0.3">
      <c r="A20" s="41">
        <v>31</v>
      </c>
      <c r="B20" s="95" t="s">
        <v>1345</v>
      </c>
      <c r="C20" s="28"/>
      <c r="D20" s="96">
        <f>-SUMIFS(הכנסות!M:M,הכנסות!$D:$D,$A20&amp;"*")</f>
        <v>84483000</v>
      </c>
      <c r="E20" s="96">
        <f>-SUMIFS(הכנסות!N:N,הכנסות!$D:$D,$A20&amp;"*")</f>
        <v>84483000</v>
      </c>
      <c r="F20" s="96">
        <f>-SUMIFS(הכנסות!O:O,הכנסות!$D:$D,$A20&amp;"*")</f>
        <v>83765000</v>
      </c>
      <c r="G20" s="96">
        <f>-SUMIFS(הכנסות!P:P,הכנסות!$D:$D,$A20&amp;"*")</f>
        <v>90424000</v>
      </c>
      <c r="H20" s="96"/>
      <c r="I20" s="96"/>
      <c r="J20" s="96"/>
      <c r="K20" s="28"/>
      <c r="L20" s="28"/>
      <c r="M20" s="28"/>
      <c r="N20" s="28"/>
      <c r="O20" s="28"/>
      <c r="P20" s="43"/>
    </row>
    <row r="21" spans="1:16" s="91" customFormat="1" ht="36.75" customHeight="1" x14ac:dyDescent="0.3">
      <c r="A21" s="41">
        <v>32</v>
      </c>
      <c r="B21" s="95" t="s">
        <v>1346</v>
      </c>
      <c r="C21" s="28"/>
      <c r="D21" s="96">
        <f>-SUMIFS(הכנסות!M:M,הכנסות!$D:$D,$A21&amp;"*")</f>
        <v>804000</v>
      </c>
      <c r="E21" s="96">
        <f>-SUMIFS(הכנסות!N:N,הכנסות!$D:$D,$A21&amp;"*")</f>
        <v>804000</v>
      </c>
      <c r="F21" s="96">
        <f>-SUMIFS(הכנסות!O:O,הכנסות!$D:$D,$A21&amp;"*")</f>
        <v>880000</v>
      </c>
      <c r="G21" s="96">
        <f>-SUMIFS(הכנסות!P:P,הכנסות!$D:$D,$A21&amp;"*")</f>
        <v>816000</v>
      </c>
      <c r="H21" s="96"/>
      <c r="I21" s="96"/>
      <c r="J21" s="96"/>
      <c r="K21" s="28"/>
      <c r="L21" s="28"/>
      <c r="M21" s="28"/>
      <c r="N21" s="28"/>
      <c r="O21" s="28"/>
      <c r="P21" s="43"/>
    </row>
    <row r="22" spans="1:16" s="91" customFormat="1" ht="36.75" customHeight="1" x14ac:dyDescent="0.3">
      <c r="A22" s="41">
        <v>33</v>
      </c>
      <c r="B22" s="95" t="s">
        <v>1347</v>
      </c>
      <c r="C22" s="28"/>
      <c r="D22" s="96">
        <f>-SUMIFS(הכנסות!M:M,הכנסות!$D:$D,$A22&amp;"*")</f>
        <v>76000</v>
      </c>
      <c r="E22" s="96">
        <f>-SUMIFS(הכנסות!N:N,הכנסות!$D:$D,$A22&amp;"*")</f>
        <v>76000</v>
      </c>
      <c r="F22" s="96">
        <f>-SUMIFS(הכנסות!O:O,הכנסות!$D:$D,$A22&amp;"*")</f>
        <v>76000</v>
      </c>
      <c r="G22" s="96">
        <f>-SUMIFS(הכנסות!P:P,הכנסות!$D:$D,$A22&amp;"*")</f>
        <v>76000</v>
      </c>
      <c r="H22" s="96"/>
      <c r="I22" s="96"/>
      <c r="J22" s="96"/>
      <c r="K22" s="28"/>
      <c r="L22" s="28"/>
      <c r="M22" s="28"/>
      <c r="N22" s="28"/>
      <c r="O22" s="28"/>
      <c r="P22" s="43"/>
    </row>
    <row r="23" spans="1:16" s="91" customFormat="1" ht="36.75" customHeight="1" x14ac:dyDescent="0.3">
      <c r="A23" s="41">
        <v>34</v>
      </c>
      <c r="B23" s="95" t="s">
        <v>1348</v>
      </c>
      <c r="C23" s="28"/>
      <c r="D23" s="96">
        <f>-SUMIFS(הכנסות!M:M,הכנסות!$D:$D,$A23&amp;"*")</f>
        <v>18251500</v>
      </c>
      <c r="E23" s="96">
        <f>-SUMIFS(הכנסות!N:N,הכנסות!$D:$D,$A23&amp;"*")</f>
        <v>18212167</v>
      </c>
      <c r="F23" s="96">
        <f>-SUMIFS(הכנסות!O:O,הכנסות!$D:$D,$A23&amp;"*")</f>
        <v>19169500</v>
      </c>
      <c r="G23" s="96">
        <f>-SUMIFS(הכנסות!P:P,הכנסות!$D:$D,$A23&amp;"*")</f>
        <v>20519800</v>
      </c>
      <c r="H23" s="96"/>
      <c r="I23" s="96"/>
      <c r="J23" s="96"/>
      <c r="K23" s="28"/>
      <c r="L23" s="28"/>
      <c r="M23" s="28"/>
      <c r="N23" s="28"/>
      <c r="O23" s="28"/>
      <c r="P23" s="43"/>
    </row>
    <row r="24" spans="1:16" s="91" customFormat="1" ht="36.75" customHeight="1" x14ac:dyDescent="0.3">
      <c r="A24" s="41">
        <v>37</v>
      </c>
      <c r="B24" s="95" t="s">
        <v>1349</v>
      </c>
      <c r="C24" s="28"/>
      <c r="D24" s="96">
        <f>-SUMIFS(הכנסות!M:M,הכנסות!$D:$D,$A24&amp;"*")</f>
        <v>800000</v>
      </c>
      <c r="E24" s="96">
        <f>-SUMIFS(הכנסות!N:N,הכנסות!$D:$D,$A24&amp;"*")</f>
        <v>800000</v>
      </c>
      <c r="F24" s="96">
        <f>-SUMIFS(הכנסות!O:O,הכנסות!$D:$D,$A24&amp;"*")</f>
        <v>680000</v>
      </c>
      <c r="G24" s="96">
        <f>-SUMIFS(הכנסות!P:P,הכנסות!$D:$D,$A24&amp;"*")</f>
        <v>680000</v>
      </c>
      <c r="H24" s="96"/>
      <c r="I24" s="96"/>
      <c r="J24" s="96"/>
      <c r="K24" s="28"/>
      <c r="L24" s="28"/>
      <c r="M24" s="28"/>
      <c r="N24" s="28"/>
      <c r="O24" s="28"/>
      <c r="P24" s="43"/>
    </row>
    <row r="25" spans="1:16" s="91" customFormat="1" ht="36.75" customHeight="1" x14ac:dyDescent="0.3">
      <c r="A25" s="41">
        <v>3</v>
      </c>
      <c r="B25" s="97" t="s">
        <v>1350</v>
      </c>
      <c r="C25" s="28"/>
      <c r="D25" s="98">
        <f>-SUMIFS(הכנסות!M:M,הכנסות!$D:$D,$A25&amp;"*")</f>
        <v>104414500</v>
      </c>
      <c r="E25" s="98">
        <f>-SUMIFS(הכנסות!N:N,הכנסות!$D:$D,$A25&amp;"*")</f>
        <v>104375167</v>
      </c>
      <c r="F25" s="98">
        <f>-SUMIFS(הכנסות!O:O,הכנסות!$D:$D,$A25&amp;"*")</f>
        <v>104570500</v>
      </c>
      <c r="G25" s="98">
        <f>-SUMIFS(הכנסות!P:P,הכנסות!$D:$D,$A25&amp;"*")</f>
        <v>112515800</v>
      </c>
      <c r="H25" s="98"/>
      <c r="I25" s="98"/>
      <c r="J25" s="98"/>
      <c r="K25" s="28"/>
      <c r="L25" s="28"/>
      <c r="M25" s="28"/>
      <c r="N25" s="28"/>
      <c r="O25" s="28" t="str">
        <f>MID(B25,10,99)</f>
        <v xml:space="preserve"> שירותים ממלכתיים</v>
      </c>
      <c r="P25" s="43">
        <f>+G25</f>
        <v>112515800</v>
      </c>
    </row>
    <row r="26" spans="1:16" s="91" customFormat="1" ht="36.75" customHeight="1" x14ac:dyDescent="0.3">
      <c r="A26" s="41"/>
      <c r="B26" s="94" t="s">
        <v>1351</v>
      </c>
      <c r="C26" s="28"/>
      <c r="D26" s="43"/>
      <c r="E26" s="43"/>
      <c r="F26" s="43"/>
      <c r="G26" s="43"/>
      <c r="H26" s="43"/>
      <c r="I26" s="43"/>
      <c r="J26" s="43"/>
      <c r="K26" s="28"/>
      <c r="L26" s="28"/>
      <c r="M26" s="28"/>
      <c r="N26" s="28"/>
      <c r="O26" s="28"/>
      <c r="P26" s="28"/>
    </row>
    <row r="27" spans="1:16" s="91" customFormat="1" ht="36.75" customHeight="1" x14ac:dyDescent="0.3">
      <c r="A27" s="41">
        <v>41</v>
      </c>
      <c r="B27" s="95" t="s">
        <v>1352</v>
      </c>
      <c r="C27" s="28"/>
      <c r="D27" s="96">
        <f>-SUMIFS(הכנסות!M:M,הכנסות!$D:$D,$A27&amp;"*")</f>
        <v>340000</v>
      </c>
      <c r="E27" s="96">
        <f>-SUMIFS(הכנסות!N:N,הכנסות!$D:$D,$A27&amp;"*")</f>
        <v>340000</v>
      </c>
      <c r="F27" s="96">
        <f>-SUMIFS(הכנסות!O:O,הכנסות!$D:$D,$A27&amp;"*")</f>
        <v>206000</v>
      </c>
      <c r="G27" s="96">
        <f>-SUMIFS(הכנסות!P:P,הכנסות!$D:$D,$A27&amp;"*")</f>
        <v>206000</v>
      </c>
      <c r="H27" s="96"/>
      <c r="I27" s="96"/>
      <c r="J27" s="96"/>
      <c r="K27" s="28"/>
      <c r="L27" s="28"/>
      <c r="M27" s="28"/>
      <c r="N27" s="28"/>
      <c r="O27" s="28"/>
      <c r="P27" s="43"/>
    </row>
    <row r="28" spans="1:16" s="91" customFormat="1" ht="36.75" customHeight="1" x14ac:dyDescent="0.3">
      <c r="A28" s="41">
        <v>43</v>
      </c>
      <c r="B28" s="95" t="s">
        <v>1383</v>
      </c>
      <c r="C28" s="28"/>
      <c r="D28" s="96">
        <f>-SUMIFS(הכנסות!M:M,הכנסות!$D:$D,$A28&amp;"*")</f>
        <v>11000</v>
      </c>
      <c r="E28" s="96">
        <f>-SUMIFS(הכנסות!N:N,הכנסות!$D:$D,$A28&amp;"*")</f>
        <v>11000</v>
      </c>
      <c r="F28" s="96">
        <f>-SUMIFS(הכנסות!O:O,הכנסות!$D:$D,$A28&amp;"*")</f>
        <v>3000</v>
      </c>
      <c r="G28" s="96">
        <f>-SUMIFS(הכנסות!P:P,הכנסות!$D:$D,$A28&amp;"*")</f>
        <v>3000</v>
      </c>
      <c r="H28" s="96"/>
      <c r="I28" s="96"/>
      <c r="J28" s="96"/>
      <c r="K28" s="28"/>
      <c r="L28" s="28"/>
      <c r="M28" s="28"/>
      <c r="N28" s="28"/>
      <c r="O28" s="28"/>
      <c r="P28" s="43"/>
    </row>
    <row r="29" spans="1:16" s="91" customFormat="1" ht="36.75" customHeight="1" x14ac:dyDescent="0.3">
      <c r="A29" s="41">
        <v>47</v>
      </c>
      <c r="B29" s="95" t="s">
        <v>1353</v>
      </c>
      <c r="C29" s="28"/>
      <c r="D29" s="96">
        <f>-SUMIFS(הכנסות!M:M,הכנסות!$D:$D,$A29&amp;"*")</f>
        <v>10000</v>
      </c>
      <c r="E29" s="96">
        <f>-SUMIFS(הכנסות!N:N,הכנסות!$D:$D,$A29&amp;"*")</f>
        <v>10000</v>
      </c>
      <c r="F29" s="96">
        <f>-SUMIFS(הכנסות!O:O,הכנסות!$D:$D,$A29&amp;"*")</f>
        <v>3000</v>
      </c>
      <c r="G29" s="96">
        <f>-SUMIFS(הכנסות!P:P,הכנסות!$D:$D,$A29&amp;"*")</f>
        <v>3000</v>
      </c>
      <c r="H29" s="96"/>
      <c r="I29" s="96"/>
      <c r="J29" s="96"/>
      <c r="K29" s="28"/>
      <c r="L29" s="28"/>
      <c r="M29" s="28"/>
      <c r="N29" s="28"/>
      <c r="O29" s="28"/>
      <c r="P29" s="43"/>
    </row>
    <row r="30" spans="1:16" s="91" customFormat="1" ht="36.75" customHeight="1" x14ac:dyDescent="0.3">
      <c r="A30" s="41">
        <v>4</v>
      </c>
      <c r="B30" s="97" t="s">
        <v>1354</v>
      </c>
      <c r="C30" s="28"/>
      <c r="D30" s="98">
        <f>-SUMIFS(הכנסות!M:M,הכנסות!$D:$D,$A30&amp;"*")</f>
        <v>361000</v>
      </c>
      <c r="E30" s="98">
        <f>-SUMIFS(הכנסות!N:N,הכנסות!$D:$D,$A30&amp;"*")</f>
        <v>361000</v>
      </c>
      <c r="F30" s="98">
        <f>-SUMIFS(הכנסות!O:O,הכנסות!$D:$D,$A30&amp;"*")</f>
        <v>212000</v>
      </c>
      <c r="G30" s="98">
        <f>-SUMIFS(הכנסות!P:P,הכנסות!$D:$D,$A30&amp;"*")</f>
        <v>212000</v>
      </c>
      <c r="H30" s="98"/>
      <c r="I30" s="98"/>
      <c r="J30" s="98"/>
      <c r="K30" s="28"/>
      <c r="L30" s="28"/>
      <c r="M30" s="28"/>
      <c r="N30" s="28"/>
      <c r="O30" s="28" t="str">
        <f>MID(B30,10,99)</f>
        <v xml:space="preserve"> מפעלים</v>
      </c>
      <c r="P30" s="43">
        <f>+G30</f>
        <v>212000</v>
      </c>
    </row>
    <row r="31" spans="1:16" s="91" customFormat="1" ht="36.75" customHeight="1" x14ac:dyDescent="0.3">
      <c r="A31" s="41"/>
      <c r="B31" s="97" t="s">
        <v>1355</v>
      </c>
      <c r="C31" s="28"/>
      <c r="D31" s="99">
        <f>+D30+D25+D18+D10</f>
        <v>181061000</v>
      </c>
      <c r="E31" s="99">
        <f>+E30+E25+E18+E10</f>
        <v>181021667</v>
      </c>
      <c r="F31" s="99">
        <f>+F30+F25+F18+F10</f>
        <v>181998500</v>
      </c>
      <c r="G31" s="99">
        <f>+G30+G25+G18+G10</f>
        <v>194162600</v>
      </c>
      <c r="H31" s="99"/>
      <c r="I31" s="99"/>
      <c r="J31" s="99"/>
      <c r="K31" s="28"/>
      <c r="L31" s="28"/>
      <c r="M31" s="28"/>
      <c r="N31" s="28"/>
      <c r="O31" s="28"/>
      <c r="P31" s="28"/>
    </row>
    <row r="80" spans="1:16" s="91" customFormat="1" ht="27.75" x14ac:dyDescent="0.4">
      <c r="A80" s="221" t="s">
        <v>1356</v>
      </c>
      <c r="B80" s="221"/>
      <c r="C80" s="221"/>
      <c r="D80" s="221"/>
      <c r="E80" s="221"/>
      <c r="F80" s="221"/>
      <c r="G80" s="221"/>
      <c r="H80" s="90"/>
      <c r="I80" s="90"/>
      <c r="J80" s="90"/>
      <c r="K80" s="90"/>
      <c r="L80" s="90"/>
      <c r="M80" s="90"/>
      <c r="N80" s="90"/>
      <c r="O80" s="28"/>
      <c r="P80" s="28"/>
    </row>
    <row r="81" spans="1:16" s="91" customFormat="1" ht="15.75" x14ac:dyDescent="0.25">
      <c r="A81" s="41"/>
      <c r="B81" s="41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</row>
    <row r="82" spans="1:16" s="91" customFormat="1" ht="56.25" x14ac:dyDescent="0.3">
      <c r="A82" s="41"/>
      <c r="B82" s="92" t="s">
        <v>1202</v>
      </c>
      <c r="C82" s="28"/>
      <c r="D82" s="93" t="s">
        <v>1200</v>
      </c>
      <c r="E82" s="93" t="s">
        <v>1320</v>
      </c>
      <c r="F82" s="93" t="s">
        <v>1321</v>
      </c>
      <c r="G82" s="93" t="s">
        <v>1322</v>
      </c>
      <c r="H82" s="93"/>
      <c r="I82" s="93"/>
      <c r="J82" s="93"/>
      <c r="K82" s="28"/>
      <c r="L82" s="28"/>
      <c r="M82" s="28"/>
      <c r="N82" s="28"/>
      <c r="O82" s="28"/>
      <c r="P82" s="28"/>
    </row>
    <row r="83" spans="1:16" s="91" customFormat="1" ht="35.25" customHeight="1" x14ac:dyDescent="0.3">
      <c r="A83" s="41"/>
      <c r="B83" s="94" t="s">
        <v>1256</v>
      </c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</row>
    <row r="84" spans="1:16" s="91" customFormat="1" ht="35.25" customHeight="1" x14ac:dyDescent="0.3">
      <c r="A84" s="41">
        <v>61</v>
      </c>
      <c r="B84" s="95" t="s">
        <v>1357</v>
      </c>
      <c r="C84" s="28"/>
      <c r="D84" s="96">
        <f>SUMIFS(הוצאות!M:M,הוצאות!$D:$D,$A84&amp;"*")</f>
        <v>8193000</v>
      </c>
      <c r="E84" s="96">
        <f>SUMIFS(הוצאות!N:N,הוצאות!$D:$D,$A84&amp;"*")</f>
        <v>8193000</v>
      </c>
      <c r="F84" s="96">
        <f>SUMIFS(הוצאות!O:O,הוצאות!$D:$D,$A84&amp;"*")</f>
        <v>8303500</v>
      </c>
      <c r="G84" s="96">
        <f>SUMIFS(הוצאות!P:P,הוצאות!$D:$D,$A84&amp;"*")</f>
        <v>8609500</v>
      </c>
      <c r="H84" s="96"/>
      <c r="I84" s="96"/>
      <c r="J84" s="96"/>
      <c r="K84" s="28"/>
      <c r="L84" s="28"/>
      <c r="M84" s="28"/>
      <c r="N84" s="28"/>
      <c r="O84" s="28"/>
      <c r="P84" s="28"/>
    </row>
    <row r="85" spans="1:16" s="91" customFormat="1" ht="35.25" customHeight="1" x14ac:dyDescent="0.3">
      <c r="A85" s="41">
        <v>62</v>
      </c>
      <c r="B85" s="95" t="s">
        <v>1358</v>
      </c>
      <c r="C85" s="28"/>
      <c r="D85" s="96">
        <f>SUMIFS(הוצאות!M:M,הוצאות!$D:$D,$A85&amp;"*")</f>
        <v>4486800</v>
      </c>
      <c r="E85" s="96">
        <f>SUMIFS(הוצאות!N:N,הוצאות!$D:$D,$A85&amp;"*")</f>
        <v>4486800</v>
      </c>
      <c r="F85" s="96">
        <f>SUMIFS(הוצאות!O:O,הוצאות!$D:$D,$A85&amp;"*")</f>
        <v>4732300</v>
      </c>
      <c r="G85" s="96">
        <f>SUMIFS(הוצאות!P:P,הוצאות!$D:$D,$A85&amp;"*")</f>
        <v>4767300</v>
      </c>
      <c r="H85" s="96"/>
      <c r="I85" s="96"/>
      <c r="J85" s="96"/>
      <c r="K85" s="28"/>
      <c r="L85" s="28"/>
      <c r="M85" s="28"/>
      <c r="N85" s="28"/>
      <c r="O85" s="28"/>
      <c r="P85" s="28"/>
    </row>
    <row r="86" spans="1:16" s="91" customFormat="1" ht="35.25" customHeight="1" x14ac:dyDescent="0.3">
      <c r="A86" s="41">
        <v>63</v>
      </c>
      <c r="B86" s="95" t="s">
        <v>1359</v>
      </c>
      <c r="C86" s="28"/>
      <c r="D86" s="96">
        <f>SUMIFS(הוצאות!M:M,הוצאות!$D:$D,$A86&amp;"*")</f>
        <v>1105000</v>
      </c>
      <c r="E86" s="96">
        <f>SUMIFS(הוצאות!N:N,הוצאות!$D:$D,$A86&amp;"*")</f>
        <v>1105000</v>
      </c>
      <c r="F86" s="96">
        <f>SUMIFS(הוצאות!O:O,הוצאות!$D:$D,$A86&amp;"*")</f>
        <v>1170000</v>
      </c>
      <c r="G86" s="96">
        <f>SUMIFS(הוצאות!P:P,הוצאות!$D:$D,$A86&amp;"*")</f>
        <v>1170000</v>
      </c>
      <c r="H86" s="96"/>
      <c r="I86" s="96"/>
      <c r="J86" s="96"/>
      <c r="K86" s="28"/>
      <c r="L86" s="28"/>
      <c r="M86" s="28"/>
      <c r="N86" s="28"/>
      <c r="O86" s="28"/>
      <c r="P86" s="28"/>
    </row>
    <row r="87" spans="1:16" s="91" customFormat="1" ht="35.25" customHeight="1" x14ac:dyDescent="0.3">
      <c r="A87" s="41">
        <v>64</v>
      </c>
      <c r="B87" s="95" t="s">
        <v>1360</v>
      </c>
      <c r="C87" s="28"/>
      <c r="D87" s="96">
        <f>SUMIFS(הוצאות!M:M,הוצאות!$D:$D,$A87&amp;"*")</f>
        <v>3950000</v>
      </c>
      <c r="E87" s="96">
        <f>SUMIFS(הוצאות!N:N,הוצאות!$D:$D,$A87&amp;"*")</f>
        <v>3950000</v>
      </c>
      <c r="F87" s="96">
        <f>SUMIFS(הוצאות!O:O,הוצאות!$D:$D,$A87&amp;"*")</f>
        <v>3756000.3066666666</v>
      </c>
      <c r="G87" s="96">
        <f>SUMIFS(הוצאות!P:P,הוצאות!$D:$D,$A87&amp;"*")</f>
        <v>3630000</v>
      </c>
      <c r="H87" s="96"/>
      <c r="I87" s="96"/>
      <c r="J87" s="96"/>
      <c r="K87" s="28"/>
      <c r="L87" s="28"/>
      <c r="M87" s="28"/>
      <c r="N87" s="28"/>
      <c r="O87" s="28"/>
      <c r="P87" s="28"/>
    </row>
    <row r="88" spans="1:16" s="91" customFormat="1" ht="35.25" customHeight="1" x14ac:dyDescent="0.3">
      <c r="A88" s="41">
        <v>6</v>
      </c>
      <c r="B88" s="97" t="s">
        <v>1361</v>
      </c>
      <c r="C88" s="28"/>
      <c r="D88" s="100">
        <f>SUMIFS(הוצאות!M:M,הוצאות!$D:$D,$A88&amp;"*")</f>
        <v>17734800</v>
      </c>
      <c r="E88" s="100">
        <f>SUMIFS(הוצאות!N:N,הוצאות!$D:$D,$A88&amp;"*")</f>
        <v>17734800</v>
      </c>
      <c r="F88" s="100">
        <f>SUMIFS(הוצאות!O:O,הוצאות!$D:$D,$A88&amp;"*")</f>
        <v>17961800.306666669</v>
      </c>
      <c r="G88" s="100">
        <f>SUMIFS(הוצאות!P:P,הוצאות!$D:$D,$A88&amp;"*")</f>
        <v>18176800</v>
      </c>
      <c r="H88" s="100"/>
      <c r="I88" s="100"/>
      <c r="J88" s="100"/>
      <c r="K88" s="28"/>
      <c r="L88" s="28"/>
      <c r="M88" s="28"/>
      <c r="N88" s="28"/>
      <c r="O88" s="28" t="str">
        <f>MID(B88,10,99)</f>
        <v xml:space="preserve"> הנהלה וכלליות</v>
      </c>
      <c r="P88" s="43">
        <f>+G88</f>
        <v>18176800</v>
      </c>
    </row>
    <row r="89" spans="1:16" s="91" customFormat="1" ht="35.25" customHeight="1" x14ac:dyDescent="0.3">
      <c r="A89" s="41"/>
      <c r="B89" s="94" t="s">
        <v>1262</v>
      </c>
      <c r="C89" s="28"/>
      <c r="D89" s="101"/>
      <c r="E89" s="101"/>
      <c r="F89" s="101"/>
      <c r="G89" s="101"/>
      <c r="H89" s="101"/>
      <c r="I89" s="101"/>
      <c r="J89" s="101"/>
      <c r="K89" s="28"/>
      <c r="L89" s="28"/>
      <c r="M89" s="28"/>
      <c r="N89" s="28"/>
      <c r="O89" s="28"/>
      <c r="P89" s="28"/>
    </row>
    <row r="90" spans="1:16" s="91" customFormat="1" ht="35.25" customHeight="1" x14ac:dyDescent="0.3">
      <c r="A90" s="41">
        <v>71</v>
      </c>
      <c r="B90" s="95" t="s">
        <v>1362</v>
      </c>
      <c r="C90" s="28"/>
      <c r="D90" s="96">
        <f>SUMIFS(הוצאות!M:M,הוצאות!$D:$D,$A90&amp;"*")</f>
        <v>11829000</v>
      </c>
      <c r="E90" s="96">
        <f>SUMIFS(הוצאות!N:N,הוצאות!$D:$D,$A90&amp;"*")</f>
        <v>11829000</v>
      </c>
      <c r="F90" s="96">
        <f>SUMIFS(הוצאות!O:O,הוצאות!$D:$D,$A90&amp;"*")</f>
        <v>12155000</v>
      </c>
      <c r="G90" s="96">
        <f>SUMIFS(הוצאות!P:P,הוצאות!$D:$D,$A90&amp;"*")</f>
        <v>13729500</v>
      </c>
      <c r="H90" s="96"/>
      <c r="I90" s="96"/>
      <c r="J90" s="96"/>
      <c r="K90" s="28"/>
      <c r="L90" s="28"/>
      <c r="M90" s="28"/>
      <c r="N90" s="28"/>
      <c r="O90" s="28"/>
      <c r="P90" s="28"/>
    </row>
    <row r="91" spans="1:16" s="91" customFormat="1" ht="35.25" customHeight="1" x14ac:dyDescent="0.3">
      <c r="A91" s="41">
        <v>72</v>
      </c>
      <c r="B91" s="95" t="s">
        <v>1363</v>
      </c>
      <c r="C91" s="28"/>
      <c r="D91" s="96">
        <f>SUMIFS(הוצאות!M:M,הוצאות!$D:$D,$A91&amp;"*")</f>
        <v>1715200</v>
      </c>
      <c r="E91" s="96">
        <f>SUMIFS(הוצאות!N:N,הוצאות!$D:$D,$A91&amp;"*")</f>
        <v>1715200</v>
      </c>
      <c r="F91" s="96">
        <f>SUMIFS(הוצאות!O:O,הוצאות!$D:$D,$A91&amp;"*")</f>
        <v>1609500</v>
      </c>
      <c r="G91" s="96">
        <f>SUMIFS(הוצאות!P:P,הוצאות!$D:$D,$A91&amp;"*")</f>
        <v>1780300</v>
      </c>
      <c r="H91" s="96"/>
      <c r="I91" s="96"/>
      <c r="J91" s="96"/>
      <c r="K91" s="28"/>
      <c r="L91" s="28"/>
      <c r="M91" s="28"/>
      <c r="N91" s="28"/>
      <c r="O91" s="28"/>
      <c r="P91" s="28"/>
    </row>
    <row r="92" spans="1:16" s="91" customFormat="1" ht="35.25" customHeight="1" x14ac:dyDescent="0.3">
      <c r="A92" s="41">
        <v>73</v>
      </c>
      <c r="B92" s="95" t="s">
        <v>1364</v>
      </c>
      <c r="C92" s="28"/>
      <c r="D92" s="96">
        <f>SUMIFS(הוצאות!M:M,הוצאות!$D:$D,$A92&amp;"*")</f>
        <v>2757000</v>
      </c>
      <c r="E92" s="96">
        <f>SUMIFS(הוצאות!N:N,הוצאות!$D:$D,$A92&amp;"*")</f>
        <v>2757000</v>
      </c>
      <c r="F92" s="96">
        <f>SUMIFS(הוצאות!O:O,הוצאות!$D:$D,$A92&amp;"*")</f>
        <v>2913000</v>
      </c>
      <c r="G92" s="96">
        <f>SUMIFS(הוצאות!P:P,הוצאות!$D:$D,$A92&amp;"*")</f>
        <v>3712000</v>
      </c>
      <c r="H92" s="96"/>
      <c r="I92" s="96"/>
      <c r="J92" s="96"/>
      <c r="K92" s="28"/>
      <c r="L92" s="28"/>
      <c r="M92" s="28"/>
      <c r="N92" s="28"/>
      <c r="O92" s="28"/>
      <c r="P92" s="28"/>
    </row>
    <row r="93" spans="1:16" s="91" customFormat="1" ht="35.25" customHeight="1" x14ac:dyDescent="0.3">
      <c r="A93" s="41">
        <v>74</v>
      </c>
      <c r="B93" s="95" t="s">
        <v>1365</v>
      </c>
      <c r="C93" s="28"/>
      <c r="D93" s="96">
        <f>SUMIFS(הוצאות!M:M,הוצאות!$D:$D,$A93&amp;"*")</f>
        <v>3900000</v>
      </c>
      <c r="E93" s="96">
        <f>SUMIFS(הוצאות!N:N,הוצאות!$D:$D,$A93&amp;"*")</f>
        <v>3900000</v>
      </c>
      <c r="F93" s="96">
        <f>SUMIFS(הוצאות!O:O,הוצאות!$D:$D,$A93&amp;"*")</f>
        <v>3995000</v>
      </c>
      <c r="G93" s="96">
        <f>SUMIFS(הוצאות!P:P,הוצאות!$D:$D,$A93&amp;"*")</f>
        <v>3997000</v>
      </c>
      <c r="H93" s="96"/>
      <c r="I93" s="96"/>
      <c r="J93" s="96"/>
      <c r="K93" s="28"/>
      <c r="L93" s="28"/>
      <c r="M93" s="28"/>
      <c r="N93" s="28"/>
      <c r="O93" s="28"/>
      <c r="P93" s="28"/>
    </row>
    <row r="94" spans="1:16" s="91" customFormat="1" ht="35.25" customHeight="1" x14ac:dyDescent="0.3">
      <c r="A94" s="41">
        <v>75</v>
      </c>
      <c r="B94" s="95" t="s">
        <v>1366</v>
      </c>
      <c r="C94" s="28"/>
      <c r="D94" s="96">
        <f>SUMIFS(הוצאות!M:M,הוצאות!$D:$D,$A94&amp;"*")</f>
        <v>0</v>
      </c>
      <c r="E94" s="96">
        <f>SUMIFS(הוצאות!N:N,הוצאות!$D:$D,$A94&amp;"*")</f>
        <v>0</v>
      </c>
      <c r="F94" s="96">
        <f>SUMIFS(הוצאות!O:O,הוצאות!$D:$D,$A94&amp;"*")</f>
        <v>104000</v>
      </c>
      <c r="G94" s="96">
        <f>SUMIFS(הוצאות!P:P,הוצאות!$D:$D,$A94&amp;"*")</f>
        <v>105000</v>
      </c>
      <c r="H94" s="96"/>
      <c r="I94" s="96"/>
      <c r="J94" s="96"/>
      <c r="K94" s="28"/>
      <c r="L94" s="28"/>
      <c r="M94" s="28"/>
      <c r="N94" s="28"/>
      <c r="O94" s="28"/>
      <c r="P94" s="28"/>
    </row>
    <row r="95" spans="1:16" s="91" customFormat="1" ht="35.25" customHeight="1" x14ac:dyDescent="0.3">
      <c r="A95" s="41">
        <v>77</v>
      </c>
      <c r="B95" s="95" t="s">
        <v>1390</v>
      </c>
      <c r="C95" s="28"/>
      <c r="D95" s="96">
        <f>SUMIFS(הוצאות!M:M,הוצאות!$D:$D,$A95&amp;"*")</f>
        <v>0</v>
      </c>
      <c r="E95" s="96">
        <f>SUMIFS(הוצאות!N:N,הוצאות!$D:$D,$A95&amp;"*")</f>
        <v>0</v>
      </c>
      <c r="F95" s="96">
        <f>SUMIFS(הוצאות!O:O,הוצאות!$D:$D,$A95&amp;"*")</f>
        <v>100000</v>
      </c>
      <c r="G95" s="96">
        <f>SUMIFS(הוצאות!P:P,הוצאות!$D:$D,$A95&amp;"*")</f>
        <v>141000</v>
      </c>
      <c r="H95" s="96"/>
      <c r="I95" s="96"/>
      <c r="J95" s="96"/>
      <c r="K95" s="28"/>
      <c r="L95" s="28"/>
      <c r="M95" s="28"/>
      <c r="N95" s="28"/>
      <c r="O95" s="28"/>
      <c r="P95" s="28"/>
    </row>
    <row r="96" spans="1:16" s="91" customFormat="1" ht="35.25" customHeight="1" x14ac:dyDescent="0.3">
      <c r="A96" s="41">
        <v>78</v>
      </c>
      <c r="B96" s="95" t="s">
        <v>1382</v>
      </c>
      <c r="C96" s="28"/>
      <c r="D96" s="96">
        <f>SUMIFS(הוצאות!M:M,הוצאות!$D:$D,$A96&amp;"*")</f>
        <v>218000</v>
      </c>
      <c r="E96" s="96">
        <f>SUMIFS(הוצאות!N:N,הוצאות!$D:$D,$A96&amp;"*")</f>
        <v>218000</v>
      </c>
      <c r="F96" s="96">
        <f>SUMIFS(הוצאות!O:O,הוצאות!$D:$D,$A96&amp;"*")</f>
        <v>137000</v>
      </c>
      <c r="G96" s="96">
        <f>SUMIFS(הוצאות!P:P,הוצאות!$D:$D,$A96&amp;"*")</f>
        <v>139000</v>
      </c>
      <c r="H96" s="96"/>
      <c r="I96" s="96"/>
      <c r="J96" s="96"/>
      <c r="K96" s="28"/>
      <c r="L96" s="28"/>
      <c r="M96" s="28"/>
      <c r="N96" s="28"/>
      <c r="O96" s="28"/>
      <c r="P96" s="28"/>
    </row>
    <row r="97" spans="1:16" s="91" customFormat="1" ht="35.25" customHeight="1" x14ac:dyDescent="0.3">
      <c r="A97" s="41">
        <v>79</v>
      </c>
      <c r="B97" s="95" t="s">
        <v>1367</v>
      </c>
      <c r="C97" s="28"/>
      <c r="D97" s="96">
        <f>SUMIFS(הוצאות!M:M,הוצאות!$D:$D,$A97&amp;"*")</f>
        <v>250000</v>
      </c>
      <c r="E97" s="96">
        <f>SUMIFS(הוצאות!N:N,הוצאות!$D:$D,$A97&amp;"*")</f>
        <v>250000</v>
      </c>
      <c r="F97" s="96">
        <f>SUMIFS(הוצאות!O:O,הוצאות!$D:$D,$A97&amp;"*")</f>
        <v>250000</v>
      </c>
      <c r="G97" s="96">
        <f>SUMIFS(הוצאות!P:P,הוצאות!$D:$D,$A97&amp;"*")</f>
        <v>278000</v>
      </c>
      <c r="H97" s="96"/>
      <c r="I97" s="96"/>
      <c r="J97" s="96"/>
      <c r="K97" s="28"/>
      <c r="L97" s="28"/>
      <c r="M97" s="28"/>
      <c r="N97" s="28"/>
      <c r="O97" s="28"/>
      <c r="P97" s="28"/>
    </row>
    <row r="98" spans="1:16" s="91" customFormat="1" ht="35.25" customHeight="1" x14ac:dyDescent="0.3">
      <c r="A98" s="41">
        <v>7</v>
      </c>
      <c r="B98" s="97" t="s">
        <v>1368</v>
      </c>
      <c r="C98" s="28"/>
      <c r="D98" s="100">
        <f>SUMIFS(הוצאות!M:M,הוצאות!$D:$D,$A98&amp;"*")</f>
        <v>20669200</v>
      </c>
      <c r="E98" s="100">
        <f>SUMIFS(הוצאות!N:N,הוצאות!$D:$D,$A98&amp;"*")</f>
        <v>20669200</v>
      </c>
      <c r="F98" s="100">
        <f>SUMIFS(הוצאות!O:O,הוצאות!$D:$D,$A98&amp;"*")</f>
        <v>21263500</v>
      </c>
      <c r="G98" s="100">
        <f>SUMIFS(הוצאות!P:P,הוצאות!$D:$D,$A98&amp;"*")</f>
        <v>23881800</v>
      </c>
      <c r="H98" s="100"/>
      <c r="I98" s="100"/>
      <c r="J98" s="100"/>
      <c r="K98" s="28"/>
      <c r="L98" s="28"/>
      <c r="M98" s="28"/>
      <c r="N98" s="28"/>
      <c r="O98" s="28" t="str">
        <f>MID(B98,10,99)</f>
        <v xml:space="preserve"> שירותים מקומיים</v>
      </c>
      <c r="P98" s="43">
        <f>+G98</f>
        <v>23881800</v>
      </c>
    </row>
    <row r="99" spans="1:16" s="91" customFormat="1" ht="35.25" customHeight="1" x14ac:dyDescent="0.3">
      <c r="A99" s="41"/>
      <c r="B99" s="94" t="s">
        <v>1278</v>
      </c>
      <c r="C99" s="28"/>
      <c r="D99" s="101"/>
      <c r="E99" s="101"/>
      <c r="F99" s="101"/>
      <c r="G99" s="101"/>
      <c r="H99" s="101"/>
      <c r="I99" s="101"/>
      <c r="J99" s="101"/>
      <c r="K99" s="28"/>
      <c r="L99" s="28"/>
      <c r="M99" s="28"/>
      <c r="N99" s="28"/>
      <c r="O99" s="28"/>
      <c r="P99" s="28"/>
    </row>
    <row r="100" spans="1:16" s="91" customFormat="1" ht="35.25" customHeight="1" x14ac:dyDescent="0.3">
      <c r="A100" s="41">
        <v>81</v>
      </c>
      <c r="B100" s="95" t="s">
        <v>1369</v>
      </c>
      <c r="C100" s="28"/>
      <c r="D100" s="96">
        <f>SUMIFS(הוצאות!M:M,הוצאות!$D:$D,$A100&amp;"*")</f>
        <v>87485000</v>
      </c>
      <c r="E100" s="96">
        <f>SUMIFS(הוצאות!N:N,הוצאות!$D:$D,$A100&amp;"*")</f>
        <v>87478000</v>
      </c>
      <c r="F100" s="96">
        <f>SUMIFS(הוצאות!O:O,הוצאות!$D:$D,$A100&amp;"*")</f>
        <v>89430899.280000001</v>
      </c>
      <c r="G100" s="96">
        <f>SUMIFS(הוצאות!P:P,הוצאות!$D:$D,$A100&amp;"*")+1170000</f>
        <v>93341500</v>
      </c>
      <c r="H100" s="96"/>
      <c r="I100" s="96"/>
      <c r="J100" s="96"/>
      <c r="K100" s="28"/>
      <c r="L100" s="28"/>
      <c r="M100" s="28"/>
      <c r="N100" s="28"/>
      <c r="O100" s="28"/>
      <c r="P100" s="28"/>
    </row>
    <row r="101" spans="1:16" s="91" customFormat="1" ht="35.25" customHeight="1" x14ac:dyDescent="0.3">
      <c r="A101" s="41">
        <v>82</v>
      </c>
      <c r="B101" s="95" t="s">
        <v>1370</v>
      </c>
      <c r="C101" s="28"/>
      <c r="D101" s="96">
        <f>SUMIFS(הוצאות!M:M,הוצאות!$D:$D,$A101&amp;"*")</f>
        <v>6145000</v>
      </c>
      <c r="E101" s="96">
        <f>SUMIFS(הוצאות!N:N,הוצאות!$D:$D,$A101&amp;"*")</f>
        <v>5798000</v>
      </c>
      <c r="F101" s="96">
        <f>SUMIFS(הוצאות!O:O,הוצאות!$D:$D,$A101&amp;"*")</f>
        <v>6417000</v>
      </c>
      <c r="G101" s="96">
        <f>SUMIFS(הוצאות!P:P,הוצאות!$D:$D,$A101&amp;"*")</f>
        <v>6553000</v>
      </c>
      <c r="H101" s="96"/>
      <c r="I101" s="96"/>
      <c r="J101" s="96"/>
      <c r="K101" s="28"/>
      <c r="L101" s="28"/>
      <c r="M101" s="28"/>
      <c r="N101" s="28"/>
      <c r="O101" s="28"/>
      <c r="P101" s="28"/>
    </row>
    <row r="102" spans="1:16" s="91" customFormat="1" ht="35.25" customHeight="1" x14ac:dyDescent="0.3">
      <c r="A102" s="41">
        <v>83</v>
      </c>
      <c r="B102" s="95" t="s">
        <v>1371</v>
      </c>
      <c r="C102" s="28"/>
      <c r="D102" s="96">
        <f>SUMIFS(הוצאות!M:M,הוצאות!$D:$D,$A102&amp;"*")</f>
        <v>592000</v>
      </c>
      <c r="E102" s="96">
        <f>SUMIFS(הוצאות!N:N,הוצאות!$D:$D,$A102&amp;"*")</f>
        <v>592000</v>
      </c>
      <c r="F102" s="96">
        <f>SUMIFS(הוצאות!O:O,הוצאות!$D:$D,$A102&amp;"*")</f>
        <v>745000</v>
      </c>
      <c r="G102" s="96">
        <f>SUMIFS(הוצאות!P:P,הוצאות!$D:$D,$A102&amp;"*")</f>
        <v>694000</v>
      </c>
      <c r="H102" s="96"/>
      <c r="I102" s="96"/>
      <c r="J102" s="96"/>
      <c r="K102" s="28"/>
      <c r="L102" s="28"/>
      <c r="M102" s="28"/>
      <c r="N102" s="28"/>
      <c r="O102" s="28"/>
      <c r="P102" s="28"/>
    </row>
    <row r="103" spans="1:16" s="91" customFormat="1" ht="35.25" customHeight="1" x14ac:dyDescent="0.3">
      <c r="A103" s="41">
        <v>84</v>
      </c>
      <c r="B103" s="95" t="s">
        <v>1372</v>
      </c>
      <c r="C103" s="28"/>
      <c r="D103" s="96">
        <f>SUMIFS(הוצאות!M:M,הוצאות!$D:$D,$A103&amp;"*")</f>
        <v>26346000</v>
      </c>
      <c r="E103" s="96">
        <f>SUMIFS(הוצאות!N:N,הוצאות!$D:$D,$A103&amp;"*")</f>
        <v>26366333</v>
      </c>
      <c r="F103" s="96">
        <f>SUMIFS(הוצאות!O:O,הוצאות!$D:$D,$A103&amp;"*")</f>
        <v>27310900</v>
      </c>
      <c r="G103" s="96">
        <f>SUMIFS(הוצאות!P:P,הוצאות!$D:$D,$A103&amp;"*")</f>
        <v>28618500</v>
      </c>
      <c r="H103" s="96"/>
      <c r="I103" s="96"/>
      <c r="J103" s="96"/>
      <c r="K103" s="28"/>
      <c r="L103" s="28"/>
      <c r="M103" s="28"/>
      <c r="N103" s="28"/>
      <c r="O103" s="28"/>
      <c r="P103" s="28"/>
    </row>
    <row r="104" spans="1:16" s="91" customFormat="1" ht="35.25" customHeight="1" x14ac:dyDescent="0.3">
      <c r="A104" s="41">
        <v>85</v>
      </c>
      <c r="B104" s="95" t="s">
        <v>1373</v>
      </c>
      <c r="C104" s="28"/>
      <c r="D104" s="96">
        <f>SUMIFS(הוצאות!M:M,הוצאות!$D:$D,$A104&amp;"*")</f>
        <v>168000</v>
      </c>
      <c r="E104" s="96">
        <f>SUMIFS(הוצאות!N:N,הוצאות!$D:$D,$A104&amp;"*")</f>
        <v>168000</v>
      </c>
      <c r="F104" s="96">
        <f>SUMIFS(הוצאות!O:O,הוצאות!$D:$D,$A104&amp;"*")</f>
        <v>149000</v>
      </c>
      <c r="G104" s="96">
        <f>SUMIFS(הוצאות!P:P,הוצאות!$D:$D,$A104&amp;"*")</f>
        <v>149000</v>
      </c>
      <c r="H104" s="96"/>
      <c r="I104" s="96"/>
      <c r="J104" s="96"/>
      <c r="K104" s="28"/>
      <c r="L104" s="28"/>
      <c r="M104" s="28"/>
      <c r="N104" s="28"/>
      <c r="O104" s="28"/>
      <c r="P104" s="28"/>
    </row>
    <row r="105" spans="1:16" s="91" customFormat="1" ht="35.25" customHeight="1" x14ac:dyDescent="0.3">
      <c r="A105" s="41">
        <v>87</v>
      </c>
      <c r="B105" s="95" t="s">
        <v>1381</v>
      </c>
      <c r="C105" s="28"/>
      <c r="D105" s="96">
        <f>SUMIFS(הוצאות!M:M,הוצאות!$D:$D,$A105&amp;"*")</f>
        <v>712000</v>
      </c>
      <c r="E105" s="96">
        <f>SUMIFS(הוצאות!N:N,הוצאות!$D:$D,$A105&amp;"*")</f>
        <v>712000</v>
      </c>
      <c r="F105" s="96">
        <f>SUMIFS(הוצאות!O:O,הוצאות!$D:$D,$A105&amp;"*")</f>
        <v>776000</v>
      </c>
      <c r="G105" s="96">
        <f>SUMIFS(הוצאות!P:P,הוצאות!$D:$D,$A105&amp;"*")</f>
        <v>756000</v>
      </c>
      <c r="H105" s="96"/>
      <c r="I105" s="96"/>
      <c r="J105" s="96"/>
      <c r="K105" s="28"/>
      <c r="L105" s="28"/>
      <c r="M105" s="28"/>
      <c r="N105" s="28"/>
      <c r="O105" s="28"/>
      <c r="P105" s="28"/>
    </row>
    <row r="106" spans="1:16" s="91" customFormat="1" ht="35.25" customHeight="1" x14ac:dyDescent="0.3">
      <c r="A106" s="41">
        <v>8</v>
      </c>
      <c r="B106" s="97" t="s">
        <v>1374</v>
      </c>
      <c r="C106" s="28"/>
      <c r="D106" s="100">
        <f>SUMIFS(הוצאות!M:M,הוצאות!$D:$D,$A106&amp;"*")</f>
        <v>121448000</v>
      </c>
      <c r="E106" s="100">
        <f>SUMIFS(הוצאות!N:N,הוצאות!$D:$D,$A106&amp;"*")</f>
        <v>121114333</v>
      </c>
      <c r="F106" s="100">
        <f>SUMIFS(הוצאות!O:O,הוצאות!$D:$D,$A106&amp;"*")</f>
        <v>124828799.28</v>
      </c>
      <c r="G106" s="100">
        <f>SUMIFS(הוצאות!P:P,הוצאות!$D:$D,$A106&amp;"*")+1170000</f>
        <v>130112000</v>
      </c>
      <c r="H106" s="100"/>
      <c r="I106" s="100"/>
      <c r="J106" s="100"/>
      <c r="K106" s="28"/>
      <c r="L106" s="28"/>
      <c r="M106" s="28"/>
      <c r="N106" s="28"/>
      <c r="O106" s="28" t="str">
        <f>MID(B106,10,99)</f>
        <v xml:space="preserve"> שירותים ממלכתיים</v>
      </c>
      <c r="P106" s="43">
        <f>+G106</f>
        <v>130112000</v>
      </c>
    </row>
    <row r="107" spans="1:16" s="91" customFormat="1" ht="35.25" customHeight="1" x14ac:dyDescent="0.3">
      <c r="A107" s="41"/>
      <c r="B107" s="94" t="s">
        <v>1375</v>
      </c>
      <c r="C107" s="28"/>
      <c r="D107" s="101"/>
      <c r="E107" s="101"/>
      <c r="F107" s="101"/>
      <c r="G107" s="101"/>
      <c r="H107" s="101"/>
      <c r="I107" s="101"/>
      <c r="J107" s="101"/>
      <c r="K107" s="28"/>
      <c r="L107" s="28"/>
      <c r="M107" s="28"/>
      <c r="N107" s="28"/>
      <c r="O107" s="28"/>
      <c r="P107" s="28"/>
    </row>
    <row r="108" spans="1:16" s="91" customFormat="1" ht="35.25" customHeight="1" x14ac:dyDescent="0.3">
      <c r="A108" s="41">
        <v>91</v>
      </c>
      <c r="B108" s="95" t="s">
        <v>1376</v>
      </c>
      <c r="C108" s="28"/>
      <c r="D108" s="96">
        <f>SUMIFS(הוצאות!M:M,הוצאות!$D:$D,$A108&amp;"*")</f>
        <v>96000</v>
      </c>
      <c r="E108" s="96">
        <f>SUMIFS(הוצאות!N:N,הוצאות!$D:$D,$A108&amp;"*")</f>
        <v>96000</v>
      </c>
      <c r="F108" s="96">
        <f>SUMIFS(הוצאות!O:O,הוצאות!$D:$D,$A108&amp;"*")</f>
        <v>119000</v>
      </c>
      <c r="G108" s="96">
        <f>SUMIFS(הוצאות!P:P,הוצאות!$D:$D,$A108&amp;"*")</f>
        <v>101000</v>
      </c>
      <c r="H108" s="96"/>
      <c r="I108" s="96"/>
      <c r="J108" s="96"/>
      <c r="K108" s="28"/>
      <c r="L108" s="28"/>
      <c r="M108" s="28"/>
      <c r="N108" s="28"/>
      <c r="O108" s="28"/>
      <c r="P108" s="28"/>
    </row>
    <row r="109" spans="1:16" s="91" customFormat="1" ht="35.25" customHeight="1" x14ac:dyDescent="0.3">
      <c r="A109" s="41">
        <v>99</v>
      </c>
      <c r="B109" s="95" t="s">
        <v>1377</v>
      </c>
      <c r="C109" s="28"/>
      <c r="D109" s="96">
        <f>SUMIFS(הוצאות!M:M,הוצאות!$D:$D,$A109&amp;"*")</f>
        <v>21113000</v>
      </c>
      <c r="E109" s="96">
        <f>SUMIFS(הוצאות!N:N,הוצאות!$D:$D,$A109&amp;"*")</f>
        <v>21113000</v>
      </c>
      <c r="F109" s="96">
        <f>SUMIFS(הוצאות!O:O,הוצאות!$D:$D,$A109&amp;"*")</f>
        <v>17825400</v>
      </c>
      <c r="G109" s="96">
        <f>SUMIFS(הוצאות!P:P,הוצאות!$D:$D,$A109&amp;"*")</f>
        <v>21891000</v>
      </c>
      <c r="H109" s="96"/>
      <c r="I109" s="96"/>
      <c r="J109" s="96"/>
      <c r="K109" s="28"/>
      <c r="L109" s="28"/>
      <c r="M109" s="28"/>
      <c r="N109" s="28"/>
      <c r="O109" s="28"/>
      <c r="P109" s="28"/>
    </row>
    <row r="110" spans="1:16" s="91" customFormat="1" ht="35.25" customHeight="1" x14ac:dyDescent="0.3">
      <c r="A110" s="41">
        <v>9</v>
      </c>
      <c r="B110" s="97" t="s">
        <v>1378</v>
      </c>
      <c r="C110" s="28"/>
      <c r="D110" s="100">
        <f>SUMIFS(הוצאות!M:M,הוצאות!$D:$D,$A110&amp;"*")</f>
        <v>21209000</v>
      </c>
      <c r="E110" s="100">
        <f>SUMIFS(הוצאות!N:N,הוצאות!$D:$D,$A110&amp;"*")</f>
        <v>21209000</v>
      </c>
      <c r="F110" s="100">
        <f>SUMIFS(הוצאות!O:O,הוצאות!$D:$D,$A110&amp;"*")</f>
        <v>17944400</v>
      </c>
      <c r="G110" s="100">
        <f>SUMIFS(הוצאות!P:P,הוצאות!$D:$D,$A110&amp;"*")</f>
        <v>21992000</v>
      </c>
      <c r="H110" s="100"/>
      <c r="I110" s="100"/>
      <c r="J110" s="100"/>
      <c r="K110" s="28"/>
      <c r="L110" s="28"/>
      <c r="M110" s="28"/>
      <c r="N110" s="28"/>
      <c r="O110" s="28" t="str">
        <f>MID(B110,10,99)</f>
        <v xml:space="preserve"> מפעלים ותשלומים בלתי רגילים</v>
      </c>
      <c r="P110" s="43">
        <f>+G110</f>
        <v>21992000</v>
      </c>
    </row>
    <row r="111" spans="1:16" s="91" customFormat="1" ht="35.25" customHeight="1" x14ac:dyDescent="0.3">
      <c r="A111" s="41"/>
      <c r="B111" s="97" t="s">
        <v>1379</v>
      </c>
      <c r="C111" s="28"/>
      <c r="D111" s="99">
        <f>+D110+D106+D98+D88</f>
        <v>181061000</v>
      </c>
      <c r="E111" s="99">
        <f t="shared" ref="E111:G111" si="0">+E110+E106+E98+E88</f>
        <v>180727333</v>
      </c>
      <c r="F111" s="99">
        <f t="shared" si="0"/>
        <v>181998499.58666667</v>
      </c>
      <c r="G111" s="99">
        <f t="shared" si="0"/>
        <v>194162600</v>
      </c>
      <c r="H111" s="99"/>
      <c r="I111" s="99"/>
      <c r="J111" s="99"/>
      <c r="K111" s="28"/>
      <c r="L111" s="28"/>
      <c r="M111" s="28"/>
      <c r="N111" s="28"/>
      <c r="O111" s="28"/>
      <c r="P111" s="28"/>
    </row>
    <row r="112" spans="1:16" s="91" customFormat="1" ht="35.25" customHeight="1" x14ac:dyDescent="0.25">
      <c r="A112" s="41"/>
      <c r="B112" s="102" t="s">
        <v>1380</v>
      </c>
      <c r="C112" s="28"/>
      <c r="D112" s="103">
        <f>+D31-D111</f>
        <v>0</v>
      </c>
      <c r="E112" s="103">
        <f t="shared" ref="E112:G112" si="1">+E31-E111</f>
        <v>294334</v>
      </c>
      <c r="F112" s="103">
        <f t="shared" si="1"/>
        <v>0.41333332657814026</v>
      </c>
      <c r="G112" s="103">
        <f t="shared" si="1"/>
        <v>0</v>
      </c>
      <c r="H112" s="103"/>
      <c r="I112" s="103"/>
      <c r="J112" s="103"/>
      <c r="K112" s="28"/>
      <c r="L112" s="28"/>
      <c r="M112" s="28"/>
      <c r="N112" s="28"/>
      <c r="O112" s="28"/>
      <c r="P112" s="28"/>
    </row>
    <row r="277" spans="3:6" x14ac:dyDescent="0.25">
      <c r="C277" s="104"/>
      <c r="D277" s="104"/>
      <c r="E277" s="104"/>
      <c r="F277" s="104"/>
    </row>
  </sheetData>
  <mergeCells count="2">
    <mergeCell ref="A1:G1"/>
    <mergeCell ref="A80:G80"/>
  </mergeCells>
  <conditionalFormatting sqref="D4 H4:J4">
    <cfRule type="expression" dxfId="22" priority="24">
      <formula>$D4="110"</formula>
    </cfRule>
  </conditionalFormatting>
  <conditionalFormatting sqref="D4">
    <cfRule type="expression" dxfId="21" priority="23">
      <formula>$D4="110"</formula>
    </cfRule>
  </conditionalFormatting>
  <conditionalFormatting sqref="H82:J82">
    <cfRule type="expression" dxfId="20" priority="20">
      <formula>$D82="110"</formula>
    </cfRule>
  </conditionalFormatting>
  <conditionalFormatting sqref="H82:J82">
    <cfRule type="expression" dxfId="19" priority="19">
      <formula>$D82="110"</formula>
    </cfRule>
  </conditionalFormatting>
  <conditionalFormatting sqref="B82">
    <cfRule type="expression" dxfId="18" priority="10">
      <formula>$D82="110"</formula>
    </cfRule>
  </conditionalFormatting>
  <conditionalFormatting sqref="B82">
    <cfRule type="expression" dxfId="17" priority="9">
      <formula>$D82="110"</formula>
    </cfRule>
  </conditionalFormatting>
  <conditionalFormatting sqref="B4">
    <cfRule type="expression" dxfId="16" priority="8">
      <formula>$D4="110"</formula>
    </cfRule>
  </conditionalFormatting>
  <conditionalFormatting sqref="B4">
    <cfRule type="expression" dxfId="15" priority="7">
      <formula>$D4="110"</formula>
    </cfRule>
  </conditionalFormatting>
  <conditionalFormatting sqref="E4:G4">
    <cfRule type="expression" dxfId="14" priority="6">
      <formula>$D4="110"</formula>
    </cfRule>
  </conditionalFormatting>
  <conditionalFormatting sqref="E4:G4">
    <cfRule type="expression" dxfId="13" priority="5">
      <formula>$D4="110"</formula>
    </cfRule>
  </conditionalFormatting>
  <conditionalFormatting sqref="D82">
    <cfRule type="expression" dxfId="12" priority="4">
      <formula>$D82="110"</formula>
    </cfRule>
  </conditionalFormatting>
  <conditionalFormatting sqref="D82">
    <cfRule type="expression" dxfId="11" priority="3">
      <formula>$D82="110"</formula>
    </cfRule>
  </conditionalFormatting>
  <conditionalFormatting sqref="E82:G82">
    <cfRule type="expression" dxfId="10" priority="2">
      <formula>$D82="110"</formula>
    </cfRule>
  </conditionalFormatting>
  <conditionalFormatting sqref="E82:G82">
    <cfRule type="expression" dxfId="9" priority="1">
      <formula>$D82="110"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fitToWidth="0" fitToHeight="0" orientation="portrait" horizontalDpi="4294967294" verticalDpi="4294967294" r:id="rId1"/>
  <rowBreaks count="3" manualBreakCount="3">
    <brk id="32" max="25" man="1"/>
    <brk id="79" max="25" man="1"/>
    <brk id="113" max="25" man="1"/>
  </rowBreaks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7"/>
  <sheetViews>
    <sheetView rightToLeft="1" view="pageBreakPreview" zoomScale="85" zoomScaleNormal="85" zoomScaleSheetLayoutView="85" workbookViewId="0">
      <selection activeCell="P13" sqref="P13"/>
    </sheetView>
  </sheetViews>
  <sheetFormatPr defaultColWidth="9" defaultRowHeight="35.1" customHeight="1" x14ac:dyDescent="0.3"/>
  <cols>
    <col min="1" max="1" width="6.25" style="8" customWidth="1"/>
    <col min="2" max="2" width="12.5" style="8" customWidth="1"/>
    <col min="3" max="3" width="6.375" style="111" bestFit="1" customWidth="1"/>
    <col min="4" max="4" width="6.875" style="111" bestFit="1" customWidth="1"/>
    <col min="5" max="5" width="6.625" style="111" customWidth="1"/>
    <col min="6" max="6" width="31.5" style="188" customWidth="1"/>
    <col min="7" max="8" width="13.125" style="8" hidden="1" customWidth="1"/>
    <col min="9" max="9" width="9.125" style="8" hidden="1" customWidth="1"/>
    <col min="10" max="11" width="14.875" style="8" hidden="1" customWidth="1"/>
    <col min="12" max="12" width="13.125" style="8" hidden="1" customWidth="1"/>
    <col min="13" max="13" width="15.375" style="154" bestFit="1" customWidth="1"/>
    <col min="14" max="14" width="15.375" style="154" hidden="1" customWidth="1"/>
    <col min="15" max="16" width="15.375" style="154" bestFit="1" customWidth="1"/>
    <col min="17" max="17" width="14.25" style="205" customWidth="1"/>
    <col min="18" max="18" width="15.375" style="8" customWidth="1"/>
    <col min="19" max="16384" width="9" style="8"/>
  </cols>
  <sheetData>
    <row r="1" spans="1:18" ht="35.1" customHeight="1" x14ac:dyDescent="0.45">
      <c r="A1" s="222" t="s">
        <v>1322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</row>
    <row r="2" spans="1:18" ht="35.1" customHeight="1" x14ac:dyDescent="0.45">
      <c r="A2" s="222" t="s">
        <v>1206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</row>
    <row r="3" spans="1:18" ht="35.1" customHeight="1" x14ac:dyDescent="0.3">
      <c r="M3" s="112">
        <f>COLUMN()</f>
        <v>13</v>
      </c>
      <c r="N3" s="112">
        <f>COLUMN()</f>
        <v>14</v>
      </c>
      <c r="O3" s="112">
        <f>COLUMN()</f>
        <v>15</v>
      </c>
      <c r="P3" s="112">
        <f>COLUMN()</f>
        <v>16</v>
      </c>
    </row>
    <row r="4" spans="1:18" s="118" customFormat="1" ht="35.1" customHeight="1" x14ac:dyDescent="0.3">
      <c r="A4" s="113" t="s">
        <v>1204</v>
      </c>
      <c r="B4" s="113" t="s">
        <v>0</v>
      </c>
      <c r="C4" s="113" t="s">
        <v>1201</v>
      </c>
      <c r="D4" s="113" t="s">
        <v>1202</v>
      </c>
      <c r="E4" s="113" t="s">
        <v>1203</v>
      </c>
      <c r="F4" s="189" t="s">
        <v>1</v>
      </c>
      <c r="G4" s="114" t="s">
        <v>1199</v>
      </c>
      <c r="H4" s="114" t="s">
        <v>9</v>
      </c>
      <c r="I4" s="114" t="s">
        <v>10</v>
      </c>
      <c r="J4" s="114" t="s">
        <v>1252</v>
      </c>
      <c r="K4" s="115" t="s">
        <v>1294</v>
      </c>
      <c r="L4" s="116" t="s">
        <v>1255</v>
      </c>
      <c r="M4" s="117" t="s">
        <v>1200</v>
      </c>
      <c r="N4" s="117" t="s">
        <v>1320</v>
      </c>
      <c r="O4" s="117" t="s">
        <v>1321</v>
      </c>
      <c r="P4" s="206" t="s">
        <v>1322</v>
      </c>
      <c r="Q4" s="217" t="s">
        <v>1392</v>
      </c>
      <c r="R4" s="113" t="s">
        <v>1393</v>
      </c>
    </row>
    <row r="5" spans="1:18" ht="35.1" customHeight="1" x14ac:dyDescent="0.3">
      <c r="A5" s="15">
        <v>1</v>
      </c>
      <c r="B5" s="15">
        <v>1111100100</v>
      </c>
      <c r="C5" s="119" t="str">
        <f t="shared" ref="C5:C73" si="0">RIGHT(B5,3)</f>
        <v>100</v>
      </c>
      <c r="D5" s="119" t="str">
        <f t="shared" ref="D5:D73" si="1">MID(B5,2,6)</f>
        <v>111100</v>
      </c>
      <c r="E5" s="119" t="str">
        <f t="shared" ref="E5:E73" si="2">LEFT(D5,2)</f>
        <v>11</v>
      </c>
      <c r="F5" s="190" t="s">
        <v>59</v>
      </c>
      <c r="G5" s="120">
        <v>21000000</v>
      </c>
      <c r="H5" s="120">
        <v>20830925.600000001</v>
      </c>
      <c r="I5" s="120">
        <v>0</v>
      </c>
      <c r="J5" s="120">
        <v>23910000</v>
      </c>
      <c r="K5" s="120">
        <f>+L5-G5</f>
        <v>2910000</v>
      </c>
      <c r="L5" s="120">
        <v>23910000</v>
      </c>
      <c r="M5" s="121">
        <v>-22000000</v>
      </c>
      <c r="N5" s="121">
        <f>SUMIF(תקציב2017!$A:$A,$B5,תקציב2017!D:D)</f>
        <v>-22000000</v>
      </c>
      <c r="O5" s="121">
        <f>SUMIF(תקציב2017!$A:$A,$B5,תקציב2017!E:E)</f>
        <v>-22500000</v>
      </c>
      <c r="P5" s="207">
        <f>SUMIF(תקציב2017!$A:$A,$B5,תקציב2017!F:F)</f>
        <v>-24000000</v>
      </c>
      <c r="Q5" s="214"/>
      <c r="R5" s="214">
        <f>P5+Q5</f>
        <v>-24000000</v>
      </c>
    </row>
    <row r="6" spans="1:18" ht="35.1" customHeight="1" x14ac:dyDescent="0.3">
      <c r="A6" s="15">
        <v>1</v>
      </c>
      <c r="B6" s="15">
        <v>1111100101</v>
      </c>
      <c r="C6" s="119" t="str">
        <f t="shared" si="0"/>
        <v>101</v>
      </c>
      <c r="D6" s="119" t="str">
        <f t="shared" si="1"/>
        <v>111100</v>
      </c>
      <c r="E6" s="119" t="str">
        <f t="shared" si="2"/>
        <v>11</v>
      </c>
      <c r="F6" s="190" t="s">
        <v>60</v>
      </c>
      <c r="G6" s="120">
        <v>11000000</v>
      </c>
      <c r="H6" s="120">
        <v>10013676.91</v>
      </c>
      <c r="I6" s="120">
        <v>0</v>
      </c>
      <c r="J6" s="120">
        <v>9160000</v>
      </c>
      <c r="K6" s="120">
        <f t="shared" ref="K6:K15" si="3">+L6-G6</f>
        <v>-1840000</v>
      </c>
      <c r="L6" s="120">
        <v>9160000</v>
      </c>
      <c r="M6" s="121">
        <v>-12000000</v>
      </c>
      <c r="N6" s="121">
        <f>SUMIF(תקציב2017!$A:$A,$B6,תקציב2017!D:D)</f>
        <v>-12000000</v>
      </c>
      <c r="O6" s="121">
        <f>SUMIF(תקציב2017!$A:$A,$B6,תקציב2017!E:E)</f>
        <v>-11000000</v>
      </c>
      <c r="P6" s="207">
        <f>SUMIF(תקציב2017!$A:$A,$B6,תקציב2017!F:F)</f>
        <v>-11000000</v>
      </c>
      <c r="Q6" s="214"/>
      <c r="R6" s="214">
        <f t="shared" ref="R6:R69" si="4">P6+Q6</f>
        <v>-11000000</v>
      </c>
    </row>
    <row r="7" spans="1:18" ht="35.1" customHeight="1" x14ac:dyDescent="0.3">
      <c r="A7" s="15">
        <v>2</v>
      </c>
      <c r="B7" s="15">
        <v>1115000100</v>
      </c>
      <c r="C7" s="119" t="str">
        <f t="shared" si="0"/>
        <v>100</v>
      </c>
      <c r="D7" s="119" t="str">
        <f t="shared" si="1"/>
        <v>115000</v>
      </c>
      <c r="E7" s="119" t="str">
        <f t="shared" si="2"/>
        <v>11</v>
      </c>
      <c r="F7" s="190" t="s">
        <v>61</v>
      </c>
      <c r="G7" s="120">
        <v>10000000</v>
      </c>
      <c r="H7" s="120">
        <v>11000000</v>
      </c>
      <c r="I7" s="120">
        <v>0</v>
      </c>
      <c r="J7" s="120">
        <v>11000000</v>
      </c>
      <c r="K7" s="120">
        <f t="shared" si="3"/>
        <v>0</v>
      </c>
      <c r="L7" s="120">
        <v>10000000</v>
      </c>
      <c r="M7" s="121">
        <v>-10000000</v>
      </c>
      <c r="N7" s="121">
        <f>SUMIF(תקציב2017!$A:$A,$B7,תקציב2017!D:D)</f>
        <v>-10000000</v>
      </c>
      <c r="O7" s="121">
        <f>SUMIF(תקציב2017!$A:$A,$B7,תקציב2017!E:E)</f>
        <v>-10500000</v>
      </c>
      <c r="P7" s="207">
        <f>SUMIF(תקציב2017!$A:$A,$B7,תקציב2017!F:F)</f>
        <v>-12000000</v>
      </c>
      <c r="Q7" s="214"/>
      <c r="R7" s="214">
        <f t="shared" si="4"/>
        <v>-12000000</v>
      </c>
    </row>
    <row r="8" spans="1:18" ht="35.1" hidden="1" customHeight="1" x14ac:dyDescent="0.3">
      <c r="A8" s="15">
        <v>2</v>
      </c>
      <c r="B8" s="15">
        <v>1116000100</v>
      </c>
      <c r="C8" s="119" t="str">
        <f t="shared" si="0"/>
        <v>100</v>
      </c>
      <c r="D8" s="119" t="str">
        <f t="shared" si="1"/>
        <v>116000</v>
      </c>
      <c r="E8" s="119" t="str">
        <f t="shared" si="2"/>
        <v>11</v>
      </c>
      <c r="F8" s="190" t="s">
        <v>62</v>
      </c>
      <c r="G8" s="120">
        <v>0</v>
      </c>
      <c r="H8" s="120">
        <v>0</v>
      </c>
      <c r="I8" s="120">
        <v>0</v>
      </c>
      <c r="J8" s="120">
        <v>0</v>
      </c>
      <c r="K8" s="120">
        <f t="shared" si="3"/>
        <v>0</v>
      </c>
      <c r="L8" s="120">
        <v>0</v>
      </c>
      <c r="M8" s="121">
        <v>0</v>
      </c>
      <c r="N8" s="121">
        <f>SUMIF(תקציב2017!$A:$A,$B8,תקציב2017!D:D)</f>
        <v>0</v>
      </c>
      <c r="O8" s="121">
        <f>SUMIF(תקציב2017!$A:$A,$B8,תקציב2017!E:E)</f>
        <v>0</v>
      </c>
      <c r="P8" s="207">
        <f>SUMIF(תקציב2017!$A:$A,$B8,תקציב2017!F:F)</f>
        <v>0</v>
      </c>
      <c r="Q8" s="214"/>
      <c r="R8" s="214">
        <f t="shared" si="4"/>
        <v>0</v>
      </c>
    </row>
    <row r="9" spans="1:18" ht="35.1" customHeight="1" x14ac:dyDescent="0.3">
      <c r="A9" s="15">
        <v>3</v>
      </c>
      <c r="B9" s="15">
        <v>1121000290</v>
      </c>
      <c r="C9" s="119" t="str">
        <f t="shared" si="0"/>
        <v>290</v>
      </c>
      <c r="D9" s="119" t="str">
        <f t="shared" si="1"/>
        <v>121000</v>
      </c>
      <c r="E9" s="119" t="str">
        <f t="shared" si="2"/>
        <v>12</v>
      </c>
      <c r="F9" s="190" t="s">
        <v>63</v>
      </c>
      <c r="G9" s="120">
        <v>0</v>
      </c>
      <c r="H9" s="120">
        <v>1150</v>
      </c>
      <c r="I9" s="120">
        <v>0</v>
      </c>
      <c r="J9" s="120">
        <v>1150</v>
      </c>
      <c r="K9" s="120">
        <f t="shared" si="3"/>
        <v>1150</v>
      </c>
      <c r="L9" s="120">
        <v>1150</v>
      </c>
      <c r="M9" s="121">
        <v>0</v>
      </c>
      <c r="N9" s="121">
        <f>SUMIF(תקציב2017!$A:$A,$B9,תקציב2017!D:D)</f>
        <v>0</v>
      </c>
      <c r="O9" s="121">
        <f>SUMIF(תקציב2017!$A:$A,$B9,תקציב2017!E:E)</f>
        <v>-3000</v>
      </c>
      <c r="P9" s="207">
        <f>SUMIF(תקציב2017!$A:$A,$B9,תקציב2017!F:F)</f>
        <v>-3800</v>
      </c>
      <c r="Q9" s="214"/>
      <c r="R9" s="214">
        <f t="shared" si="4"/>
        <v>-3800</v>
      </c>
    </row>
    <row r="10" spans="1:18" ht="35.1" hidden="1" customHeight="1" x14ac:dyDescent="0.3">
      <c r="A10" s="15">
        <v>3</v>
      </c>
      <c r="B10" s="15">
        <v>1130000800</v>
      </c>
      <c r="C10" s="119" t="str">
        <f t="shared" si="0"/>
        <v>800</v>
      </c>
      <c r="D10" s="119" t="str">
        <f t="shared" si="1"/>
        <v>130000</v>
      </c>
      <c r="E10" s="119" t="str">
        <f t="shared" si="2"/>
        <v>13</v>
      </c>
      <c r="F10" s="190" t="s">
        <v>65</v>
      </c>
      <c r="G10" s="120">
        <v>2500000</v>
      </c>
      <c r="H10" s="120">
        <v>1026398.72</v>
      </c>
      <c r="I10" s="120">
        <v>0</v>
      </c>
      <c r="J10" s="120">
        <v>1026398.72</v>
      </c>
      <c r="K10" s="120">
        <f t="shared" si="3"/>
        <v>-1473601.28</v>
      </c>
      <c r="L10" s="120">
        <v>1026398.72</v>
      </c>
      <c r="M10" s="121">
        <v>0</v>
      </c>
      <c r="N10" s="121">
        <f>SUMIF(תקציב2017!$A:$A,$B10,תקציב2017!D:D)</f>
        <v>0</v>
      </c>
      <c r="O10" s="121">
        <f>SUMIF(תקציב2017!$A:$A,$B10,תקציב2017!E:E)</f>
        <v>0</v>
      </c>
      <c r="P10" s="207">
        <f>SUMIF(תקציב2017!$A:$A,$B10,תקציב2017!F:F)</f>
        <v>0</v>
      </c>
      <c r="Q10" s="214"/>
      <c r="R10" s="214">
        <f t="shared" si="4"/>
        <v>0</v>
      </c>
    </row>
    <row r="11" spans="1:18" ht="35.1" hidden="1" customHeight="1" x14ac:dyDescent="0.3">
      <c r="A11" s="15">
        <v>3</v>
      </c>
      <c r="B11" s="15">
        <v>1130001800</v>
      </c>
      <c r="C11" s="119" t="str">
        <f t="shared" si="0"/>
        <v>800</v>
      </c>
      <c r="D11" s="119" t="str">
        <f t="shared" si="1"/>
        <v>130001</v>
      </c>
      <c r="E11" s="119" t="str">
        <f t="shared" si="2"/>
        <v>13</v>
      </c>
      <c r="F11" s="190" t="s">
        <v>67</v>
      </c>
      <c r="G11" s="120">
        <v>0</v>
      </c>
      <c r="H11" s="120">
        <v>250000</v>
      </c>
      <c r="I11" s="120">
        <v>0</v>
      </c>
      <c r="J11" s="120">
        <v>250000</v>
      </c>
      <c r="K11" s="120">
        <f t="shared" si="3"/>
        <v>1250000</v>
      </c>
      <c r="L11" s="120">
        <v>1250000</v>
      </c>
      <c r="M11" s="121">
        <v>0</v>
      </c>
      <c r="N11" s="121">
        <f>SUMIF(תקציב2017!$A:$A,$B11,תקציב2017!D:D)</f>
        <v>0</v>
      </c>
      <c r="O11" s="121">
        <f>SUMIF(תקציב2017!$A:$A,$B11,תקציב2017!E:E)</f>
        <v>0</v>
      </c>
      <c r="P11" s="207">
        <f>SUMIF(תקציב2017!$A:$A,$B11,תקציב2017!F:F)</f>
        <v>0</v>
      </c>
      <c r="Q11" s="214"/>
      <c r="R11" s="214">
        <f t="shared" si="4"/>
        <v>0</v>
      </c>
    </row>
    <row r="12" spans="1:18" ht="35.1" customHeight="1" x14ac:dyDescent="0.3">
      <c r="A12" s="15">
        <v>4</v>
      </c>
      <c r="B12" s="15">
        <v>1191000910</v>
      </c>
      <c r="C12" s="119" t="str">
        <f t="shared" si="0"/>
        <v>910</v>
      </c>
      <c r="D12" s="119" t="str">
        <f t="shared" si="1"/>
        <v>191000</v>
      </c>
      <c r="E12" s="119" t="str">
        <f t="shared" si="2"/>
        <v>19</v>
      </c>
      <c r="F12" s="190" t="s">
        <v>68</v>
      </c>
      <c r="G12" s="120">
        <v>18728000</v>
      </c>
      <c r="H12" s="120">
        <v>19264768.059999999</v>
      </c>
      <c r="I12" s="120">
        <v>0</v>
      </c>
      <c r="J12" s="120">
        <v>19264768.059999999</v>
      </c>
      <c r="K12" s="120">
        <f t="shared" si="3"/>
        <v>536768.05999999866</v>
      </c>
      <c r="L12" s="120">
        <v>19264768.059999999</v>
      </c>
      <c r="M12" s="121">
        <v>-19264000</v>
      </c>
      <c r="N12" s="121">
        <f>SUMIF(תקציב2017!$A:$A,$B12,תקציב2017!D:D)</f>
        <v>-19264000</v>
      </c>
      <c r="O12" s="121">
        <f>SUMIF(תקציב2017!$A:$A,$B12,תקציב2017!E:E)</f>
        <v>-19917000</v>
      </c>
      <c r="P12" s="207">
        <f>SUMIF(תקציב2017!$A:$A,$B12,תקציב2017!F:F)</f>
        <v>-22268000</v>
      </c>
      <c r="Q12" s="214"/>
      <c r="R12" s="214">
        <f t="shared" si="4"/>
        <v>-22268000</v>
      </c>
    </row>
    <row r="13" spans="1:18" ht="35.1" customHeight="1" x14ac:dyDescent="0.3">
      <c r="A13" s="15">
        <v>5</v>
      </c>
      <c r="B13" s="15">
        <v>1191001910</v>
      </c>
      <c r="C13" s="119" t="str">
        <f t="shared" si="0"/>
        <v>910</v>
      </c>
      <c r="D13" s="119" t="str">
        <f t="shared" si="1"/>
        <v>191001</v>
      </c>
      <c r="E13" s="119" t="str">
        <f t="shared" si="2"/>
        <v>19</v>
      </c>
      <c r="F13" s="190" t="s">
        <v>70</v>
      </c>
      <c r="G13" s="120">
        <v>3305000</v>
      </c>
      <c r="H13" s="120">
        <v>1617137</v>
      </c>
      <c r="I13" s="120">
        <v>0</v>
      </c>
      <c r="J13" s="120">
        <v>3317137</v>
      </c>
      <c r="K13" s="120">
        <f t="shared" si="3"/>
        <v>12137</v>
      </c>
      <c r="L13" s="120">
        <v>3317137</v>
      </c>
      <c r="M13" s="121">
        <v>-3400000</v>
      </c>
      <c r="N13" s="121">
        <f>SUMIF(תקציב2017!$A:$A,$B13,תקציב2017!D:D)</f>
        <v>-3400000</v>
      </c>
      <c r="O13" s="121">
        <f>SUMIF(תקציב2017!$A:$A,$B13,תקציב2017!E:E)</f>
        <v>-3400000</v>
      </c>
      <c r="P13" s="207">
        <f>SUMIF(תקציב2017!$A:$A,$B13,תקציב2017!F:F)</f>
        <v>-3000000</v>
      </c>
      <c r="Q13" s="214"/>
      <c r="R13" s="214">
        <f t="shared" si="4"/>
        <v>-3000000</v>
      </c>
    </row>
    <row r="14" spans="1:18" ht="35.1" hidden="1" customHeight="1" x14ac:dyDescent="0.3">
      <c r="A14" s="15">
        <v>6</v>
      </c>
      <c r="B14" s="15">
        <v>1192000910</v>
      </c>
      <c r="C14" s="119" t="str">
        <f t="shared" si="0"/>
        <v>910</v>
      </c>
      <c r="D14" s="119" t="str">
        <f t="shared" si="1"/>
        <v>192000</v>
      </c>
      <c r="E14" s="119" t="str">
        <f t="shared" si="2"/>
        <v>19</v>
      </c>
      <c r="F14" s="190" t="s">
        <v>71</v>
      </c>
      <c r="G14" s="120">
        <v>0</v>
      </c>
      <c r="H14" s="120">
        <v>3882241</v>
      </c>
      <c r="I14" s="120">
        <v>0</v>
      </c>
      <c r="J14" s="120">
        <v>3882241</v>
      </c>
      <c r="K14" s="120">
        <f t="shared" si="3"/>
        <v>3882241</v>
      </c>
      <c r="L14" s="120">
        <v>3882241</v>
      </c>
      <c r="M14" s="121">
        <v>0</v>
      </c>
      <c r="N14" s="121">
        <f>SUMIF(תקציב2017!$A:$A,$B14,תקציב2017!D:D)</f>
        <v>0</v>
      </c>
      <c r="O14" s="121">
        <f>SUMIF(תקציב2017!$A:$A,$B14,תקציב2017!E:E)</f>
        <v>0</v>
      </c>
      <c r="P14" s="207">
        <f>SUMIF(תקציב2017!$A:$A,$B14,תקציב2017!F:F)</f>
        <v>0</v>
      </c>
      <c r="Q14" s="214"/>
      <c r="R14" s="214">
        <f t="shared" si="4"/>
        <v>0</v>
      </c>
    </row>
    <row r="15" spans="1:18" ht="35.1" customHeight="1" thickBot="1" x14ac:dyDescent="0.35">
      <c r="A15" s="122">
        <v>6</v>
      </c>
      <c r="B15" s="122">
        <v>1197000910</v>
      </c>
      <c r="C15" s="123" t="str">
        <f t="shared" si="0"/>
        <v>910</v>
      </c>
      <c r="D15" s="123" t="str">
        <f t="shared" si="1"/>
        <v>197000</v>
      </c>
      <c r="E15" s="123" t="str">
        <f t="shared" si="2"/>
        <v>19</v>
      </c>
      <c r="F15" s="191" t="s">
        <v>72</v>
      </c>
      <c r="G15" s="124">
        <v>4837000</v>
      </c>
      <c r="H15" s="124">
        <v>0</v>
      </c>
      <c r="I15" s="124">
        <v>0</v>
      </c>
      <c r="J15" s="124">
        <v>0</v>
      </c>
      <c r="K15" s="120">
        <f t="shared" si="3"/>
        <v>-4837000</v>
      </c>
      <c r="L15" s="124">
        <v>0</v>
      </c>
      <c r="M15" s="121">
        <v>-4206000</v>
      </c>
      <c r="N15" s="121">
        <f>SUMIF(תקציב2017!$A:$A,$B15,תקציב2017!D:D)</f>
        <v>-4206000</v>
      </c>
      <c r="O15" s="121">
        <f>SUMIF(תקציב2017!$A:$A,$B15,תקציב2017!E:E)</f>
        <v>-4206000</v>
      </c>
      <c r="P15" s="207">
        <f>SUMIF(תקציב2017!$A:$A,$B15,תקציב2017!F:F)</f>
        <v>-1857000</v>
      </c>
      <c r="Q15" s="214">
        <v>-272857</v>
      </c>
      <c r="R15" s="214">
        <f t="shared" si="4"/>
        <v>-2129857</v>
      </c>
    </row>
    <row r="16" spans="1:18" ht="35.1" customHeight="1" thickBot="1" x14ac:dyDescent="0.35">
      <c r="A16" s="125"/>
      <c r="B16" s="126"/>
      <c r="C16" s="127"/>
      <c r="D16" s="127"/>
      <c r="E16" s="127"/>
      <c r="F16" s="192" t="s">
        <v>1284</v>
      </c>
      <c r="G16" s="128">
        <f>SUM(G5:G15)</f>
        <v>71370000</v>
      </c>
      <c r="H16" s="128">
        <f t="shared" ref="H16:J16" si="5">SUM(H5:H15)</f>
        <v>67886297.290000007</v>
      </c>
      <c r="I16" s="128">
        <f t="shared" si="5"/>
        <v>0</v>
      </c>
      <c r="J16" s="128">
        <f t="shared" si="5"/>
        <v>71811694.780000001</v>
      </c>
      <c r="K16" s="128">
        <f t="shared" ref="K16:M16" si="6">SUM(K5:K15)</f>
        <v>441694.7799999984</v>
      </c>
      <c r="L16" s="128">
        <f t="shared" si="6"/>
        <v>71811694.780000001</v>
      </c>
      <c r="M16" s="129">
        <f t="shared" si="6"/>
        <v>-70870000</v>
      </c>
      <c r="N16" s="129">
        <f t="shared" ref="N16:R16" si="7">SUM(N5:N15)</f>
        <v>-70870000</v>
      </c>
      <c r="O16" s="129">
        <f t="shared" si="7"/>
        <v>-71526000</v>
      </c>
      <c r="P16" s="208">
        <f t="shared" si="7"/>
        <v>-74128800</v>
      </c>
      <c r="Q16" s="218">
        <f t="shared" si="7"/>
        <v>-272857</v>
      </c>
      <c r="R16" s="208">
        <f t="shared" si="7"/>
        <v>-74401657</v>
      </c>
    </row>
    <row r="17" spans="1:18" ht="35.1" customHeight="1" x14ac:dyDescent="0.3">
      <c r="A17" s="31"/>
      <c r="B17" s="31"/>
      <c r="C17" s="130"/>
      <c r="D17" s="130"/>
      <c r="E17" s="130"/>
      <c r="F17" s="193" t="s">
        <v>1285</v>
      </c>
      <c r="G17" s="131"/>
      <c r="H17" s="131"/>
      <c r="I17" s="131"/>
      <c r="J17" s="131"/>
      <c r="K17" s="131"/>
      <c r="L17" s="131"/>
      <c r="M17" s="132"/>
      <c r="N17" s="132"/>
      <c r="O17" s="132"/>
      <c r="P17" s="209"/>
      <c r="Q17" s="214"/>
      <c r="R17" s="214">
        <f t="shared" si="4"/>
        <v>0</v>
      </c>
    </row>
    <row r="18" spans="1:18" ht="35.1" customHeight="1" x14ac:dyDescent="0.3">
      <c r="A18" s="31">
        <v>3</v>
      </c>
      <c r="B18" s="31">
        <v>1213000220</v>
      </c>
      <c r="C18" s="130" t="str">
        <f t="shared" si="0"/>
        <v>220</v>
      </c>
      <c r="D18" s="130" t="str">
        <f t="shared" si="1"/>
        <v>213000</v>
      </c>
      <c r="E18" s="130" t="str">
        <f t="shared" si="2"/>
        <v>21</v>
      </c>
      <c r="F18" s="194" t="s">
        <v>73</v>
      </c>
      <c r="G18" s="131">
        <v>13000</v>
      </c>
      <c r="H18" s="131">
        <v>11031</v>
      </c>
      <c r="I18" s="131">
        <v>0</v>
      </c>
      <c r="J18" s="131">
        <v>11031</v>
      </c>
      <c r="K18" s="120">
        <f t="shared" ref="K18:K35" si="8">+L18-G18</f>
        <v>-1969</v>
      </c>
      <c r="L18" s="131">
        <v>11031</v>
      </c>
      <c r="M18" s="121">
        <v>-13700</v>
      </c>
      <c r="N18" s="121">
        <f>SUMIF(תקציב2017!$A:$A,$B18,תקציב2017!D:D)</f>
        <v>-13700</v>
      </c>
      <c r="O18" s="121">
        <f>SUMIF(תקציב2017!$A:$A,$B18,תקציב2017!E:E)</f>
        <v>-18000</v>
      </c>
      <c r="P18" s="207">
        <f>SUMIF(תקציב2017!$A:$A,$B18,תקציב2017!F:F)</f>
        <v>-20000</v>
      </c>
      <c r="Q18" s="214"/>
      <c r="R18" s="214">
        <f t="shared" si="4"/>
        <v>-20000</v>
      </c>
    </row>
    <row r="19" spans="1:18" ht="35.1" customHeight="1" x14ac:dyDescent="0.3">
      <c r="A19" s="15">
        <v>3</v>
      </c>
      <c r="B19" s="15">
        <v>1214200220</v>
      </c>
      <c r="C19" s="119" t="str">
        <f t="shared" si="0"/>
        <v>220</v>
      </c>
      <c r="D19" s="119" t="str">
        <f t="shared" si="1"/>
        <v>214200</v>
      </c>
      <c r="E19" s="119" t="str">
        <f t="shared" si="2"/>
        <v>21</v>
      </c>
      <c r="F19" s="190" t="s">
        <v>74</v>
      </c>
      <c r="G19" s="120">
        <v>212000</v>
      </c>
      <c r="H19" s="120">
        <v>248000</v>
      </c>
      <c r="I19" s="120">
        <v>0</v>
      </c>
      <c r="J19" s="120">
        <v>248000</v>
      </c>
      <c r="K19" s="120">
        <f t="shared" si="8"/>
        <v>36000</v>
      </c>
      <c r="L19" s="120">
        <v>248000</v>
      </c>
      <c r="M19" s="121">
        <v>-212000</v>
      </c>
      <c r="N19" s="121">
        <f>SUMIF(תקציב2017!$A:$A,$B19,תקציב2017!D:D)</f>
        <v>-212000</v>
      </c>
      <c r="O19" s="121">
        <f>SUMIF(תקציב2017!$A:$A,$B19,תקציב2017!E:E)</f>
        <v>-150000</v>
      </c>
      <c r="P19" s="207">
        <f>SUMIF(תקציב2017!$A:$A,$B19,תקציב2017!F:F)</f>
        <v>-220000</v>
      </c>
      <c r="Q19" s="214"/>
      <c r="R19" s="214">
        <f t="shared" si="4"/>
        <v>-220000</v>
      </c>
    </row>
    <row r="20" spans="1:18" ht="35.1" customHeight="1" x14ac:dyDescent="0.3">
      <c r="A20" s="15">
        <v>3</v>
      </c>
      <c r="B20" s="15">
        <v>1214200221</v>
      </c>
      <c r="C20" s="119" t="str">
        <f t="shared" si="0"/>
        <v>221</v>
      </c>
      <c r="D20" s="119" t="str">
        <f t="shared" si="1"/>
        <v>214200</v>
      </c>
      <c r="E20" s="119" t="str">
        <f t="shared" si="2"/>
        <v>21</v>
      </c>
      <c r="F20" s="190" t="s">
        <v>75</v>
      </c>
      <c r="G20" s="120">
        <v>320000</v>
      </c>
      <c r="H20" s="120">
        <v>320560</v>
      </c>
      <c r="I20" s="120">
        <v>0</v>
      </c>
      <c r="J20" s="120">
        <v>320560</v>
      </c>
      <c r="K20" s="120">
        <f t="shared" si="8"/>
        <v>560</v>
      </c>
      <c r="L20" s="120">
        <v>320560</v>
      </c>
      <c r="M20" s="121">
        <v>-430000</v>
      </c>
      <c r="N20" s="121">
        <f>SUMIF(תקציב2017!$A:$A,$B20,תקציב2017!D:D)</f>
        <v>-430000</v>
      </c>
      <c r="O20" s="121">
        <f>SUMIF(תקציב2017!$A:$A,$B20,תקציב2017!E:E)</f>
        <v>-400000</v>
      </c>
      <c r="P20" s="207">
        <f>SUMIF(תקציב2017!$A:$A,$B20,תקציב2017!F:F)</f>
        <v>-1375000</v>
      </c>
      <c r="Q20" s="214"/>
      <c r="R20" s="214">
        <f t="shared" si="4"/>
        <v>-1375000</v>
      </c>
    </row>
    <row r="21" spans="1:18" ht="35.1" customHeight="1" x14ac:dyDescent="0.3">
      <c r="A21" s="15">
        <v>3</v>
      </c>
      <c r="B21" s="15">
        <v>1215100620</v>
      </c>
      <c r="C21" s="119" t="str">
        <f t="shared" si="0"/>
        <v>620</v>
      </c>
      <c r="D21" s="119" t="str">
        <f t="shared" si="1"/>
        <v>215100</v>
      </c>
      <c r="E21" s="119" t="str">
        <f t="shared" si="2"/>
        <v>21</v>
      </c>
      <c r="F21" s="190" t="s">
        <v>76</v>
      </c>
      <c r="G21" s="120">
        <v>23000</v>
      </c>
      <c r="H21" s="120">
        <v>20400</v>
      </c>
      <c r="I21" s="120">
        <v>0</v>
      </c>
      <c r="J21" s="120">
        <v>20400</v>
      </c>
      <c r="K21" s="120">
        <f t="shared" si="8"/>
        <v>-2600</v>
      </c>
      <c r="L21" s="120">
        <v>20400</v>
      </c>
      <c r="M21" s="121">
        <v>-23000</v>
      </c>
      <c r="N21" s="121">
        <f>SUMIF(תקציב2017!$A:$A,$B21,תקציב2017!D:D)</f>
        <v>-23000</v>
      </c>
      <c r="O21" s="121">
        <f>SUMIF(תקציב2017!$A:$A,$B21,תקציב2017!E:E)</f>
        <v>-12000</v>
      </c>
      <c r="P21" s="207">
        <f>SUMIF(תקציב2017!$A:$A,$B21,תקציב2017!F:F)</f>
        <v>-15000</v>
      </c>
      <c r="Q21" s="214"/>
      <c r="R21" s="214">
        <f t="shared" si="4"/>
        <v>-15000</v>
      </c>
    </row>
    <row r="22" spans="1:18" ht="35.1" customHeight="1" x14ac:dyDescent="0.3">
      <c r="A22" s="15">
        <v>8</v>
      </c>
      <c r="B22" s="15">
        <v>1221000970</v>
      </c>
      <c r="C22" s="119" t="str">
        <f t="shared" si="0"/>
        <v>970</v>
      </c>
      <c r="D22" s="119" t="str">
        <f t="shared" si="1"/>
        <v>221000</v>
      </c>
      <c r="E22" s="119" t="str">
        <f t="shared" si="2"/>
        <v>22</v>
      </c>
      <c r="F22" s="199" t="s">
        <v>78</v>
      </c>
      <c r="G22" s="120">
        <v>469800</v>
      </c>
      <c r="H22" s="120">
        <v>412267</v>
      </c>
      <c r="I22" s="120">
        <v>0</v>
      </c>
      <c r="J22" s="120">
        <v>414073</v>
      </c>
      <c r="K22" s="120">
        <f t="shared" si="8"/>
        <v>-55727</v>
      </c>
      <c r="L22" s="120">
        <f>412267+1806</f>
        <v>414073</v>
      </c>
      <c r="M22" s="121">
        <v>-469800</v>
      </c>
      <c r="N22" s="121">
        <f>SUMIF(תקציב2017!$A:$A,$B22,תקציב2017!D:D)</f>
        <v>-469800</v>
      </c>
      <c r="O22" s="121">
        <f>SUMIF(תקציב2017!$A:$A,$B22,תקציב2017!E:E)</f>
        <v>-555000</v>
      </c>
      <c r="P22" s="207">
        <f>SUMIF(תקציב2017!$A:$A,$B22,תקציב2017!F:F)</f>
        <v>-555000</v>
      </c>
      <c r="Q22" s="214"/>
      <c r="R22" s="214">
        <f t="shared" si="4"/>
        <v>-555000</v>
      </c>
    </row>
    <row r="23" spans="1:18" ht="35.1" customHeight="1" x14ac:dyDescent="0.3">
      <c r="A23" s="15">
        <v>8</v>
      </c>
      <c r="B23" s="15">
        <v>1221001970</v>
      </c>
      <c r="C23" s="119" t="str">
        <f t="shared" si="0"/>
        <v>970</v>
      </c>
      <c r="D23" s="119" t="str">
        <f t="shared" si="1"/>
        <v>221001</v>
      </c>
      <c r="E23" s="119" t="str">
        <f t="shared" si="2"/>
        <v>22</v>
      </c>
      <c r="F23" s="190" t="s">
        <v>79</v>
      </c>
      <c r="G23" s="120">
        <v>661000</v>
      </c>
      <c r="H23" s="120">
        <v>661177.62</v>
      </c>
      <c r="I23" s="120">
        <v>0</v>
      </c>
      <c r="J23" s="120">
        <v>661177.62</v>
      </c>
      <c r="K23" s="120">
        <f t="shared" si="8"/>
        <v>177.61999999999534</v>
      </c>
      <c r="L23" s="120">
        <v>661177.62</v>
      </c>
      <c r="M23" s="121">
        <v>-661000</v>
      </c>
      <c r="N23" s="121">
        <f>SUMIF(תקציב2017!$A:$A,$B23,תקציב2017!D:D)</f>
        <v>-661000</v>
      </c>
      <c r="O23" s="121">
        <f>SUMIF(תקציב2017!$A:$A,$B23,תקציב2017!E:E)</f>
        <v>-661000</v>
      </c>
      <c r="P23" s="207">
        <f>SUMIF(תקציב2017!$A:$A,$B23,תקציב2017!F:F)</f>
        <v>-661000</v>
      </c>
      <c r="Q23" s="214"/>
      <c r="R23" s="214">
        <f t="shared" si="4"/>
        <v>-661000</v>
      </c>
    </row>
    <row r="24" spans="1:18" ht="35.1" hidden="1" customHeight="1" x14ac:dyDescent="0.3">
      <c r="A24" s="15">
        <v>8</v>
      </c>
      <c r="B24" s="15">
        <v>1221002970</v>
      </c>
      <c r="C24" s="119" t="str">
        <f t="shared" si="0"/>
        <v>970</v>
      </c>
      <c r="D24" s="119" t="str">
        <f t="shared" si="1"/>
        <v>221002</v>
      </c>
      <c r="E24" s="119" t="str">
        <f t="shared" si="2"/>
        <v>22</v>
      </c>
      <c r="F24" s="190" t="s">
        <v>80</v>
      </c>
      <c r="G24" s="120">
        <v>0</v>
      </c>
      <c r="H24" s="120">
        <v>0</v>
      </c>
      <c r="I24" s="120">
        <v>0</v>
      </c>
      <c r="J24" s="120">
        <v>0</v>
      </c>
      <c r="K24" s="120">
        <f t="shared" si="8"/>
        <v>0</v>
      </c>
      <c r="L24" s="120">
        <v>0</v>
      </c>
      <c r="M24" s="121">
        <v>0</v>
      </c>
      <c r="N24" s="121">
        <f>SUMIF(תקציב2017!$A:$A,$B24,תקציב2017!D:D)</f>
        <v>0</v>
      </c>
      <c r="O24" s="121">
        <f>SUMIF(תקציב2017!$A:$A,$B24,תקציב2017!E:E)</f>
        <v>0</v>
      </c>
      <c r="P24" s="207">
        <f>SUMIF(תקציב2017!$A:$A,$B24,תקציב2017!F:F)</f>
        <v>0</v>
      </c>
      <c r="Q24" s="214"/>
      <c r="R24" s="214">
        <f t="shared" si="4"/>
        <v>0</v>
      </c>
    </row>
    <row r="25" spans="1:18" ht="35.1" hidden="1" customHeight="1" x14ac:dyDescent="0.3">
      <c r="A25" s="15">
        <v>8</v>
      </c>
      <c r="B25" s="15">
        <v>1221003970</v>
      </c>
      <c r="C25" s="119" t="str">
        <f t="shared" si="0"/>
        <v>970</v>
      </c>
      <c r="D25" s="119" t="str">
        <f t="shared" si="1"/>
        <v>221003</v>
      </c>
      <c r="E25" s="119" t="str">
        <f t="shared" si="2"/>
        <v>22</v>
      </c>
      <c r="F25" s="190" t="s">
        <v>81</v>
      </c>
      <c r="G25" s="120">
        <v>0</v>
      </c>
      <c r="H25" s="120">
        <v>0</v>
      </c>
      <c r="I25" s="120">
        <v>0</v>
      </c>
      <c r="J25" s="120">
        <v>0</v>
      </c>
      <c r="K25" s="120">
        <f t="shared" si="8"/>
        <v>0</v>
      </c>
      <c r="L25" s="120">
        <v>0</v>
      </c>
      <c r="M25" s="121">
        <v>0</v>
      </c>
      <c r="N25" s="121">
        <f>SUMIF(תקציב2017!$A:$A,$B25,תקציב2017!D:D)</f>
        <v>0</v>
      </c>
      <c r="O25" s="121">
        <f>SUMIF(תקציב2017!$A:$A,$B25,תקציב2017!E:E)</f>
        <v>0</v>
      </c>
      <c r="P25" s="207">
        <f>SUMIF(תקציב2017!$A:$A,$B25,תקציב2017!F:F)</f>
        <v>0</v>
      </c>
      <c r="Q25" s="214"/>
      <c r="R25" s="214">
        <f t="shared" si="4"/>
        <v>0</v>
      </c>
    </row>
    <row r="26" spans="1:18" ht="35.1" customHeight="1" x14ac:dyDescent="0.3">
      <c r="A26" s="15">
        <v>8</v>
      </c>
      <c r="B26" s="15">
        <v>1233400690</v>
      </c>
      <c r="C26" s="119" t="str">
        <f t="shared" si="0"/>
        <v>690</v>
      </c>
      <c r="D26" s="119" t="str">
        <f t="shared" si="1"/>
        <v>233400</v>
      </c>
      <c r="E26" s="119" t="str">
        <f t="shared" si="2"/>
        <v>23</v>
      </c>
      <c r="F26" s="195" t="s">
        <v>1323</v>
      </c>
      <c r="G26" s="120"/>
      <c r="H26" s="120"/>
      <c r="I26" s="120"/>
      <c r="J26" s="120"/>
      <c r="K26" s="120"/>
      <c r="L26" s="120"/>
      <c r="M26" s="121">
        <v>-2500000</v>
      </c>
      <c r="N26" s="121">
        <f>SUMIF(תקציב2017!$A:$A,$B26,תקציב2017!D:D)</f>
        <v>-2500000</v>
      </c>
      <c r="O26" s="121">
        <f>SUMIF(תקציב2017!$A:$A,$B26,תקציב2017!E:E)</f>
        <v>-2500000</v>
      </c>
      <c r="P26" s="207">
        <f>SUMIF(תקציב2017!$A:$A,$B26,תקציב2017!F:F)</f>
        <v>-3000000</v>
      </c>
      <c r="Q26" s="214"/>
      <c r="R26" s="214">
        <f t="shared" si="4"/>
        <v>-3000000</v>
      </c>
    </row>
    <row r="27" spans="1:18" ht="35.1" customHeight="1" x14ac:dyDescent="0.3">
      <c r="A27" s="15">
        <v>8</v>
      </c>
      <c r="B27" s="15">
        <v>1244000990</v>
      </c>
      <c r="C27" s="119" t="str">
        <f t="shared" si="0"/>
        <v>990</v>
      </c>
      <c r="D27" s="119" t="str">
        <f t="shared" si="1"/>
        <v>244000</v>
      </c>
      <c r="E27" s="119" t="str">
        <f t="shared" si="2"/>
        <v>24</v>
      </c>
      <c r="F27" s="190" t="s">
        <v>82</v>
      </c>
      <c r="G27" s="120">
        <v>80000</v>
      </c>
      <c r="H27" s="120">
        <v>528</v>
      </c>
      <c r="I27" s="120">
        <v>0</v>
      </c>
      <c r="J27" s="120">
        <v>528</v>
      </c>
      <c r="K27" s="120">
        <f t="shared" si="8"/>
        <v>-79472</v>
      </c>
      <c r="L27" s="120">
        <v>528</v>
      </c>
      <c r="M27" s="121">
        <v>-80000</v>
      </c>
      <c r="N27" s="121">
        <f>SUMIF(תקציב2017!$A:$A,$B27,תקציב2017!D:D)</f>
        <v>-80000</v>
      </c>
      <c r="O27" s="121">
        <f>SUMIF(תקציב2017!$A:$A,$B27,תקציב2017!E:E)</f>
        <v>0</v>
      </c>
      <c r="P27" s="207">
        <f>SUMIF(תקציב2017!$A:$A,$B27,תקציב2017!F:F)</f>
        <v>0</v>
      </c>
      <c r="Q27" s="214"/>
      <c r="R27" s="214">
        <f t="shared" si="4"/>
        <v>0</v>
      </c>
    </row>
    <row r="28" spans="1:18" ht="35.1" customHeight="1" x14ac:dyDescent="0.3">
      <c r="A28" s="15">
        <v>3</v>
      </c>
      <c r="B28" s="15">
        <v>1244400290</v>
      </c>
      <c r="C28" s="119" t="str">
        <f t="shared" si="0"/>
        <v>290</v>
      </c>
      <c r="D28" s="119" t="str">
        <f t="shared" si="1"/>
        <v>244400</v>
      </c>
      <c r="E28" s="119" t="str">
        <f t="shared" si="2"/>
        <v>24</v>
      </c>
      <c r="F28" s="190" t="s">
        <v>84</v>
      </c>
      <c r="G28" s="120">
        <v>250000</v>
      </c>
      <c r="H28" s="120">
        <v>245565.33</v>
      </c>
      <c r="I28" s="120">
        <v>0</v>
      </c>
      <c r="J28" s="120">
        <v>245565.33</v>
      </c>
      <c r="K28" s="120">
        <f t="shared" si="8"/>
        <v>-4434.6700000000128</v>
      </c>
      <c r="L28" s="120">
        <v>245565.33</v>
      </c>
      <c r="M28" s="121">
        <v>-250000</v>
      </c>
      <c r="N28" s="121">
        <f>SUMIF(תקציב2017!$A:$A,$B28,תקציב2017!D:D)</f>
        <v>-250000</v>
      </c>
      <c r="O28" s="121">
        <f>SUMIF(תקציב2017!$A:$A,$B28,תקציב2017!E:E)</f>
        <v>-250000</v>
      </c>
      <c r="P28" s="207">
        <f>SUMIF(תקציב2017!$A:$A,$B28,תקציב2017!F:F)</f>
        <v>-300000</v>
      </c>
      <c r="Q28" s="214"/>
      <c r="R28" s="214">
        <f t="shared" si="4"/>
        <v>-300000</v>
      </c>
    </row>
    <row r="29" spans="1:18" ht="35.1" customHeight="1" x14ac:dyDescent="0.3">
      <c r="A29" s="15">
        <v>3</v>
      </c>
      <c r="B29" s="15">
        <v>1262000210</v>
      </c>
      <c r="C29" s="119" t="str">
        <f t="shared" si="0"/>
        <v>210</v>
      </c>
      <c r="D29" s="119" t="str">
        <f t="shared" si="1"/>
        <v>262000</v>
      </c>
      <c r="E29" s="119" t="str">
        <f t="shared" si="2"/>
        <v>26</v>
      </c>
      <c r="F29" s="190" t="s">
        <v>85</v>
      </c>
      <c r="G29" s="120">
        <v>0</v>
      </c>
      <c r="H29" s="120">
        <v>0</v>
      </c>
      <c r="I29" s="120">
        <v>0</v>
      </c>
      <c r="J29" s="120">
        <v>0</v>
      </c>
      <c r="K29" s="120">
        <f t="shared" si="8"/>
        <v>0</v>
      </c>
      <c r="L29" s="120">
        <v>0</v>
      </c>
      <c r="M29" s="121">
        <v>0</v>
      </c>
      <c r="N29" s="121">
        <f>SUMIF(תקציב2017!$A:$A,$B29,תקציב2017!D:D)</f>
        <v>0</v>
      </c>
      <c r="O29" s="121">
        <f>SUMIF(תקציב2017!$A:$A,$B29,תקציב2017!E:E)</f>
        <v>-204000</v>
      </c>
      <c r="P29" s="207">
        <f>SUMIF(תקציב2017!$A:$A,$B29,תקציב2017!F:F)</f>
        <v>-210000</v>
      </c>
      <c r="Q29" s="214"/>
      <c r="R29" s="214">
        <f t="shared" si="4"/>
        <v>-210000</v>
      </c>
    </row>
    <row r="30" spans="1:18" ht="35.1" customHeight="1" x14ac:dyDescent="0.3">
      <c r="A30" s="15">
        <v>3</v>
      </c>
      <c r="B30" s="15">
        <v>1262000290</v>
      </c>
      <c r="C30" s="119" t="str">
        <f t="shared" si="0"/>
        <v>290</v>
      </c>
      <c r="D30" s="119" t="str">
        <f t="shared" si="1"/>
        <v>262000</v>
      </c>
      <c r="E30" s="119" t="str">
        <f t="shared" si="2"/>
        <v>26</v>
      </c>
      <c r="F30" s="190" t="s">
        <v>87</v>
      </c>
      <c r="G30" s="120">
        <v>0</v>
      </c>
      <c r="H30" s="120">
        <v>169375</v>
      </c>
      <c r="I30" s="120">
        <v>0</v>
      </c>
      <c r="J30" s="120">
        <v>342187.4</v>
      </c>
      <c r="K30" s="120">
        <f t="shared" si="8"/>
        <v>342187.4</v>
      </c>
      <c r="L30" s="120">
        <v>342187.4</v>
      </c>
      <c r="M30" s="121">
        <v>-470000</v>
      </c>
      <c r="N30" s="121">
        <f>SUMIF(תקציב2017!$A:$A,$B30,תקציב2017!D:D)</f>
        <v>-470000</v>
      </c>
      <c r="O30" s="121">
        <f>SUMIF(תקציב2017!$A:$A,$B30,תקציב2017!E:E)</f>
        <v>-640000</v>
      </c>
      <c r="P30" s="207">
        <f>SUMIF(תקציב2017!$A:$A,$B30,תקציב2017!F:F)</f>
        <v>-650000</v>
      </c>
      <c r="Q30" s="214"/>
      <c r="R30" s="214">
        <f t="shared" si="4"/>
        <v>-650000</v>
      </c>
    </row>
    <row r="31" spans="1:18" ht="35.1" hidden="1" customHeight="1" x14ac:dyDescent="0.3">
      <c r="A31" s="15">
        <v>3</v>
      </c>
      <c r="B31" s="15">
        <v>1269000210</v>
      </c>
      <c r="C31" s="119" t="str">
        <f t="shared" si="0"/>
        <v>210</v>
      </c>
      <c r="D31" s="119" t="str">
        <f t="shared" si="1"/>
        <v>269000</v>
      </c>
      <c r="E31" s="119" t="str">
        <f t="shared" si="2"/>
        <v>26</v>
      </c>
      <c r="F31" s="190" t="s">
        <v>88</v>
      </c>
      <c r="G31" s="120">
        <v>470000</v>
      </c>
      <c r="H31" s="120">
        <v>399788.48</v>
      </c>
      <c r="I31" s="120">
        <v>0</v>
      </c>
      <c r="J31" s="120">
        <v>399788.48</v>
      </c>
      <c r="K31" s="120">
        <f t="shared" si="8"/>
        <v>-70211.520000000019</v>
      </c>
      <c r="L31" s="120">
        <v>399788.48</v>
      </c>
      <c r="M31" s="121">
        <v>0</v>
      </c>
      <c r="N31" s="121">
        <f>SUMIF(תקציב2017!$A:$A,$B31,תקציב2017!D:D)</f>
        <v>0</v>
      </c>
      <c r="O31" s="121">
        <f>SUMIF(תקציב2017!$A:$A,$B31,תקציב2017!E:E)</f>
        <v>0</v>
      </c>
      <c r="P31" s="207">
        <f>SUMIF(תקציב2017!$A:$A,$B31,תקציב2017!F:F)</f>
        <v>0</v>
      </c>
      <c r="Q31" s="214"/>
      <c r="R31" s="214">
        <f t="shared" si="4"/>
        <v>0</v>
      </c>
    </row>
    <row r="32" spans="1:18" ht="35.1" hidden="1" customHeight="1" x14ac:dyDescent="0.3">
      <c r="A32" s="15">
        <v>3</v>
      </c>
      <c r="B32" s="15">
        <v>1269000662</v>
      </c>
      <c r="C32" s="119" t="str">
        <f t="shared" si="0"/>
        <v>662</v>
      </c>
      <c r="D32" s="119" t="str">
        <f t="shared" si="1"/>
        <v>269000</v>
      </c>
      <c r="E32" s="119" t="str">
        <f t="shared" si="2"/>
        <v>26</v>
      </c>
      <c r="F32" s="190" t="s">
        <v>89</v>
      </c>
      <c r="G32" s="120">
        <v>0</v>
      </c>
      <c r="H32" s="120">
        <v>42.72</v>
      </c>
      <c r="I32" s="120">
        <v>0</v>
      </c>
      <c r="J32" s="120">
        <v>42.72</v>
      </c>
      <c r="K32" s="120">
        <f t="shared" si="8"/>
        <v>42.72</v>
      </c>
      <c r="L32" s="120">
        <v>42.72</v>
      </c>
      <c r="M32" s="121">
        <v>0</v>
      </c>
      <c r="N32" s="121">
        <f>SUMIF(תקציב2017!$A:$A,$B32,תקציב2017!D:D)</f>
        <v>0</v>
      </c>
      <c r="O32" s="121">
        <f>SUMIF(תקציב2017!$A:$A,$B32,תקציב2017!E:E)</f>
        <v>0</v>
      </c>
      <c r="P32" s="207">
        <f>SUMIF(תקציב2017!$A:$A,$B32,תקציב2017!F:F)</f>
        <v>0</v>
      </c>
      <c r="Q32" s="214"/>
      <c r="R32" s="214">
        <f t="shared" si="4"/>
        <v>0</v>
      </c>
    </row>
    <row r="33" spans="1:18" ht="35.1" customHeight="1" x14ac:dyDescent="0.3">
      <c r="A33" s="15">
        <v>3</v>
      </c>
      <c r="B33" s="15">
        <v>1269000790</v>
      </c>
      <c r="C33" s="119" t="str">
        <f t="shared" si="0"/>
        <v>790</v>
      </c>
      <c r="D33" s="119" t="str">
        <f t="shared" si="1"/>
        <v>269000</v>
      </c>
      <c r="E33" s="119" t="str">
        <f t="shared" si="2"/>
        <v>26</v>
      </c>
      <c r="F33" s="190" t="s">
        <v>90</v>
      </c>
      <c r="G33" s="120">
        <v>250000</v>
      </c>
      <c r="H33" s="120">
        <v>308122.59000000003</v>
      </c>
      <c r="I33" s="120">
        <v>0</v>
      </c>
      <c r="J33" s="120">
        <v>308122.59000000003</v>
      </c>
      <c r="K33" s="120">
        <f t="shared" si="8"/>
        <v>58122.590000000026</v>
      </c>
      <c r="L33" s="120">
        <v>308122.59000000003</v>
      </c>
      <c r="M33" s="121">
        <v>-300000</v>
      </c>
      <c r="N33" s="121">
        <f>SUMIF(תקציב2017!$A:$A,$B33,תקציב2017!D:D)</f>
        <v>-300000</v>
      </c>
      <c r="O33" s="121">
        <f>SUMIF(תקציב2017!$A:$A,$B33,תקציב2017!E:E)</f>
        <v>-300000</v>
      </c>
      <c r="P33" s="207">
        <f>SUMIF(תקציב2017!$A:$A,$B33,תקציב2017!F:F)</f>
        <v>-300000</v>
      </c>
      <c r="Q33" s="214"/>
      <c r="R33" s="214">
        <f t="shared" si="4"/>
        <v>-300000</v>
      </c>
    </row>
    <row r="34" spans="1:18" ht="35.1" customHeight="1" thickBot="1" x14ac:dyDescent="0.35">
      <c r="A34" s="15">
        <v>3</v>
      </c>
      <c r="B34" s="15">
        <v>1282000690</v>
      </c>
      <c r="C34" s="119" t="str">
        <f t="shared" si="0"/>
        <v>690</v>
      </c>
      <c r="D34" s="119" t="str">
        <f t="shared" si="1"/>
        <v>282000</v>
      </c>
      <c r="E34" s="119" t="str">
        <f t="shared" si="2"/>
        <v>28</v>
      </c>
      <c r="F34" s="190" t="s">
        <v>91</v>
      </c>
      <c r="G34" s="120">
        <v>6000</v>
      </c>
      <c r="H34" s="120">
        <v>4127.28</v>
      </c>
      <c r="I34" s="120">
        <v>0</v>
      </c>
      <c r="J34" s="120">
        <v>4127.28</v>
      </c>
      <c r="K34" s="120">
        <f t="shared" si="8"/>
        <v>-1872.7200000000003</v>
      </c>
      <c r="L34" s="120">
        <v>4127.28</v>
      </c>
      <c r="M34" s="121">
        <v>-6000</v>
      </c>
      <c r="N34" s="121">
        <f>SUMIF(תקציב2017!$A:$A,$B34,תקציב2017!D:D)</f>
        <v>-6000</v>
      </c>
      <c r="O34" s="121">
        <f>SUMIF(תקציב2017!$A:$A,$B34,תקציב2017!E:E)</f>
        <v>0</v>
      </c>
      <c r="P34" s="207">
        <f>SUMIF(תקציב2017!$A:$A,$B34,תקציב2017!F:F)</f>
        <v>0</v>
      </c>
      <c r="Q34" s="214"/>
      <c r="R34" s="214">
        <f t="shared" si="4"/>
        <v>0</v>
      </c>
    </row>
    <row r="35" spans="1:18" ht="35.1" hidden="1" customHeight="1" thickBot="1" x14ac:dyDescent="0.35">
      <c r="A35" s="15">
        <v>3</v>
      </c>
      <c r="B35" s="15">
        <v>1282000691</v>
      </c>
      <c r="C35" s="119" t="str">
        <f t="shared" si="0"/>
        <v>691</v>
      </c>
      <c r="D35" s="119" t="str">
        <f t="shared" si="1"/>
        <v>282000</v>
      </c>
      <c r="E35" s="119" t="str">
        <f t="shared" si="2"/>
        <v>28</v>
      </c>
      <c r="F35" s="190" t="s">
        <v>93</v>
      </c>
      <c r="G35" s="120">
        <v>0</v>
      </c>
      <c r="H35" s="120">
        <v>346</v>
      </c>
      <c r="I35" s="120">
        <v>0</v>
      </c>
      <c r="J35" s="120">
        <v>346</v>
      </c>
      <c r="K35" s="120">
        <f t="shared" si="8"/>
        <v>346</v>
      </c>
      <c r="L35" s="120">
        <v>346</v>
      </c>
      <c r="M35" s="121">
        <v>0</v>
      </c>
      <c r="N35" s="121">
        <f>SUMIF(תקציב2017!$A:$A,$B35,תקציב2017!D:D)</f>
        <v>0</v>
      </c>
      <c r="O35" s="121">
        <f>SUMIF(תקציב2017!$A:$A,$B35,תקציב2017!E:E)</f>
        <v>0</v>
      </c>
      <c r="P35" s="207">
        <f>SUMIF(תקציב2017!$A:$A,$B35,תקציב2017!F:F)</f>
        <v>0</v>
      </c>
      <c r="Q35" s="214"/>
      <c r="R35" s="214">
        <f t="shared" si="4"/>
        <v>0</v>
      </c>
    </row>
    <row r="36" spans="1:18" ht="35.1" customHeight="1" thickBot="1" x14ac:dyDescent="0.35">
      <c r="A36" s="125"/>
      <c r="B36" s="126"/>
      <c r="C36" s="127"/>
      <c r="D36" s="127"/>
      <c r="E36" s="127"/>
      <c r="F36" s="192" t="s">
        <v>1286</v>
      </c>
      <c r="G36" s="128">
        <f>SUM(G18:G35)</f>
        <v>2754800</v>
      </c>
      <c r="H36" s="128">
        <f t="shared" ref="H36:J36" si="9">SUM(H18:H35)</f>
        <v>2801331.02</v>
      </c>
      <c r="I36" s="128">
        <f t="shared" si="9"/>
        <v>0</v>
      </c>
      <c r="J36" s="128">
        <f t="shared" si="9"/>
        <v>2975949.42</v>
      </c>
      <c r="K36" s="128">
        <f t="shared" ref="K36:M36" si="10">SUM(K18:K35)</f>
        <v>221149.42</v>
      </c>
      <c r="L36" s="128">
        <f t="shared" si="10"/>
        <v>2975949.42</v>
      </c>
      <c r="M36" s="129">
        <f t="shared" si="10"/>
        <v>-5415500</v>
      </c>
      <c r="N36" s="129">
        <f t="shared" ref="N36:R36" si="11">SUM(N18:N35)</f>
        <v>-5415500</v>
      </c>
      <c r="O36" s="129">
        <f t="shared" si="11"/>
        <v>-5690000</v>
      </c>
      <c r="P36" s="208">
        <f t="shared" si="11"/>
        <v>-7306000</v>
      </c>
      <c r="Q36" s="218">
        <f t="shared" si="11"/>
        <v>0</v>
      </c>
      <c r="R36" s="208">
        <f t="shared" si="11"/>
        <v>-7306000</v>
      </c>
    </row>
    <row r="37" spans="1:18" ht="35.1" customHeight="1" x14ac:dyDescent="0.3">
      <c r="A37" s="133"/>
      <c r="B37" s="134"/>
      <c r="C37" s="135"/>
      <c r="D37" s="135"/>
      <c r="E37" s="135"/>
      <c r="F37" s="196" t="s">
        <v>1270</v>
      </c>
      <c r="G37" s="136"/>
      <c r="H37" s="136"/>
      <c r="I37" s="136"/>
      <c r="J37" s="136"/>
      <c r="K37" s="136"/>
      <c r="L37" s="136"/>
      <c r="M37" s="137"/>
      <c r="N37" s="137"/>
      <c r="O37" s="137"/>
      <c r="P37" s="210"/>
      <c r="Q37" s="214"/>
      <c r="R37" s="214"/>
    </row>
    <row r="38" spans="1:18" ht="35.1" customHeight="1" x14ac:dyDescent="0.3">
      <c r="A38" s="15">
        <v>9</v>
      </c>
      <c r="B38" s="15">
        <v>1312003920</v>
      </c>
      <c r="C38" s="119" t="str">
        <f t="shared" si="0"/>
        <v>920</v>
      </c>
      <c r="D38" s="119" t="str">
        <f t="shared" si="1"/>
        <v>312003</v>
      </c>
      <c r="E38" s="119" t="str">
        <f t="shared" si="2"/>
        <v>31</v>
      </c>
      <c r="F38" s="190" t="s">
        <v>94</v>
      </c>
      <c r="G38" s="120">
        <v>6000000</v>
      </c>
      <c r="H38" s="120">
        <v>6270307.4800000004</v>
      </c>
      <c r="I38" s="120">
        <v>0</v>
      </c>
      <c r="J38" s="120">
        <v>6270307.4800000004</v>
      </c>
      <c r="K38" s="120">
        <f t="shared" ref="K38:K103" si="12">+L38-G38</f>
        <v>270307.48000000045</v>
      </c>
      <c r="L38" s="120">
        <v>6270307.4800000004</v>
      </c>
      <c r="M38" s="121">
        <v>-7000000</v>
      </c>
      <c r="N38" s="121">
        <f>SUMIF(תקציב2017!$A:$A,$B38,תקציב2017!D:D)</f>
        <v>-7000000</v>
      </c>
      <c r="O38" s="121">
        <f>SUMIF(תקציב2017!$A:$A,$B38,תקציב2017!E:E)</f>
        <v>-6200000</v>
      </c>
      <c r="P38" s="207">
        <f>SUMIF(תקציב2017!$A:$A,$B38,תקציב2017!F:F)</f>
        <v>-7000000</v>
      </c>
      <c r="Q38" s="214"/>
      <c r="R38" s="214">
        <f t="shared" si="4"/>
        <v>-7000000</v>
      </c>
    </row>
    <row r="39" spans="1:18" ht="35.1" customHeight="1" x14ac:dyDescent="0.3">
      <c r="A39" s="15">
        <v>9</v>
      </c>
      <c r="B39" s="15">
        <v>1312004920</v>
      </c>
      <c r="C39" s="119" t="str">
        <f t="shared" si="0"/>
        <v>920</v>
      </c>
      <c r="D39" s="119" t="str">
        <f t="shared" si="1"/>
        <v>312004</v>
      </c>
      <c r="E39" s="119" t="str">
        <f t="shared" si="2"/>
        <v>31</v>
      </c>
      <c r="F39" s="190" t="s">
        <v>95</v>
      </c>
      <c r="G39" s="120">
        <v>320000</v>
      </c>
      <c r="H39" s="120">
        <v>215615</v>
      </c>
      <c r="I39" s="120">
        <v>0</v>
      </c>
      <c r="J39" s="120">
        <v>215615</v>
      </c>
      <c r="K39" s="120">
        <f t="shared" si="12"/>
        <v>-104385</v>
      </c>
      <c r="L39" s="120">
        <v>215615</v>
      </c>
      <c r="M39" s="121">
        <v>-1230000</v>
      </c>
      <c r="N39" s="121">
        <f>SUMIF(תקציב2017!$A:$A,$B39,תקציב2017!D:D)</f>
        <v>-1230000</v>
      </c>
      <c r="O39" s="121">
        <f>SUMIF(תקציב2017!$A:$A,$B39,תקציב2017!E:E)</f>
        <v>-1700000</v>
      </c>
      <c r="P39" s="207">
        <f>SUMIF(תקציב2017!$A:$A,$B39,תקציב2017!F:F)</f>
        <v>-2200000</v>
      </c>
      <c r="Q39" s="214"/>
      <c r="R39" s="214">
        <f t="shared" si="4"/>
        <v>-2200000</v>
      </c>
    </row>
    <row r="40" spans="1:18" ht="35.1" customHeight="1" x14ac:dyDescent="0.3">
      <c r="A40" s="15">
        <v>9</v>
      </c>
      <c r="B40" s="15">
        <v>1312019920</v>
      </c>
      <c r="C40" s="119" t="str">
        <f t="shared" si="0"/>
        <v>920</v>
      </c>
      <c r="D40" s="119" t="str">
        <f t="shared" si="1"/>
        <v>312019</v>
      </c>
      <c r="E40" s="119" t="str">
        <f t="shared" si="2"/>
        <v>31</v>
      </c>
      <c r="F40" s="190" t="s">
        <v>96</v>
      </c>
      <c r="G40" s="120">
        <v>2640000</v>
      </c>
      <c r="H40" s="120">
        <v>2576900.39</v>
      </c>
      <c r="I40" s="120">
        <v>0</v>
      </c>
      <c r="J40" s="120">
        <v>2576900.39</v>
      </c>
      <c r="K40" s="120">
        <f t="shared" si="12"/>
        <v>-63099.60999999987</v>
      </c>
      <c r="L40" s="120">
        <v>2576900.39</v>
      </c>
      <c r="M40" s="121">
        <v>-3100000</v>
      </c>
      <c r="N40" s="121">
        <f>SUMIF(תקציב2017!$A:$A,$B40,תקציב2017!D:D)</f>
        <v>-3100000</v>
      </c>
      <c r="O40" s="121">
        <f>SUMIF(תקציב2017!$A:$A,$B40,תקציב2017!E:E)</f>
        <v>-2600000</v>
      </c>
      <c r="P40" s="207">
        <f>SUMIF(תקציב2017!$A:$A,$B40,תקציב2017!F:F)</f>
        <v>-2860000</v>
      </c>
      <c r="Q40" s="214"/>
      <c r="R40" s="214">
        <f t="shared" si="4"/>
        <v>-2860000</v>
      </c>
    </row>
    <row r="41" spans="1:18" ht="35.1" hidden="1" customHeight="1" x14ac:dyDescent="0.3">
      <c r="A41" s="15">
        <v>9</v>
      </c>
      <c r="B41" s="15">
        <v>1312033920</v>
      </c>
      <c r="C41" s="119" t="str">
        <f t="shared" si="0"/>
        <v>920</v>
      </c>
      <c r="D41" s="119" t="str">
        <f t="shared" si="1"/>
        <v>312033</v>
      </c>
      <c r="E41" s="119" t="str">
        <f t="shared" si="2"/>
        <v>31</v>
      </c>
      <c r="F41" s="190" t="s">
        <v>97</v>
      </c>
      <c r="G41" s="120">
        <v>0</v>
      </c>
      <c r="H41" s="120">
        <v>0</v>
      </c>
      <c r="I41" s="120">
        <v>0</v>
      </c>
      <c r="J41" s="120">
        <v>0</v>
      </c>
      <c r="K41" s="120">
        <f t="shared" si="12"/>
        <v>0</v>
      </c>
      <c r="L41" s="120">
        <v>0</v>
      </c>
      <c r="M41" s="121">
        <v>0</v>
      </c>
      <c r="N41" s="121">
        <f>SUMIF(תקציב2017!$A:$A,$B41,תקציב2017!D:D)</f>
        <v>0</v>
      </c>
      <c r="O41" s="121">
        <f>SUMIF(תקציב2017!$A:$A,$B41,תקציב2017!E:E)</f>
        <v>0</v>
      </c>
      <c r="P41" s="207">
        <f>SUMIF(תקציב2017!$A:$A,$B41,תקציב2017!F:F)</f>
        <v>0</v>
      </c>
      <c r="Q41" s="214"/>
      <c r="R41" s="214">
        <f t="shared" si="4"/>
        <v>0</v>
      </c>
    </row>
    <row r="42" spans="1:18" ht="35.1" customHeight="1" x14ac:dyDescent="0.3">
      <c r="A42" s="15">
        <v>9</v>
      </c>
      <c r="B42" s="15">
        <v>1312157920</v>
      </c>
      <c r="C42" s="119" t="str">
        <f t="shared" si="0"/>
        <v>920</v>
      </c>
      <c r="D42" s="119" t="str">
        <f t="shared" si="1"/>
        <v>312157</v>
      </c>
      <c r="E42" s="119" t="str">
        <f t="shared" si="2"/>
        <v>31</v>
      </c>
      <c r="F42" s="190" t="s">
        <v>98</v>
      </c>
      <c r="G42" s="120">
        <v>60000</v>
      </c>
      <c r="H42" s="120">
        <v>60525</v>
      </c>
      <c r="I42" s="120">
        <v>0</v>
      </c>
      <c r="J42" s="120">
        <v>60525</v>
      </c>
      <c r="K42" s="120">
        <f t="shared" si="12"/>
        <v>525</v>
      </c>
      <c r="L42" s="120">
        <v>60525</v>
      </c>
      <c r="M42" s="121">
        <v>-60000</v>
      </c>
      <c r="N42" s="121">
        <f>SUMIF(תקציב2017!$A:$A,$B42,תקציב2017!D:D)</f>
        <v>-60000</v>
      </c>
      <c r="O42" s="121">
        <f>SUMIF(תקציב2017!$A:$A,$B42,תקציב2017!E:E)</f>
        <v>-60000</v>
      </c>
      <c r="P42" s="207">
        <f>SUMIF(תקציב2017!$A:$A,$B42,תקציב2017!F:F)</f>
        <v>-60000</v>
      </c>
      <c r="Q42" s="214"/>
      <c r="R42" s="214">
        <f t="shared" si="4"/>
        <v>-60000</v>
      </c>
    </row>
    <row r="43" spans="1:18" ht="35.1" customHeight="1" x14ac:dyDescent="0.3">
      <c r="A43" s="15">
        <v>9</v>
      </c>
      <c r="B43" s="15">
        <v>1312158920</v>
      </c>
      <c r="C43" s="119" t="str">
        <f t="shared" si="0"/>
        <v>920</v>
      </c>
      <c r="D43" s="119" t="str">
        <f t="shared" si="1"/>
        <v>312158</v>
      </c>
      <c r="E43" s="119" t="str">
        <f t="shared" si="2"/>
        <v>31</v>
      </c>
      <c r="F43" s="190" t="s">
        <v>99</v>
      </c>
      <c r="G43" s="120">
        <v>250000</v>
      </c>
      <c r="H43" s="120">
        <v>422663.15</v>
      </c>
      <c r="I43" s="120">
        <v>0</v>
      </c>
      <c r="J43" s="120">
        <v>422663.15</v>
      </c>
      <c r="K43" s="120">
        <f t="shared" si="12"/>
        <v>172663.15000000002</v>
      </c>
      <c r="L43" s="120">
        <v>422663.15</v>
      </c>
      <c r="M43" s="121">
        <v>-280000</v>
      </c>
      <c r="N43" s="121">
        <f>SUMIF(תקציב2017!$A:$A,$B43,תקציב2017!D:D)</f>
        <v>-280000</v>
      </c>
      <c r="O43" s="121">
        <f>SUMIF(תקציב2017!$A:$A,$B43,תקציב2017!E:E)</f>
        <v>-300000</v>
      </c>
      <c r="P43" s="207">
        <f>SUMIF(תקציב2017!$A:$A,$B43,תקציב2017!F:F)</f>
        <v>-272000</v>
      </c>
      <c r="Q43" s="214"/>
      <c r="R43" s="214">
        <f t="shared" si="4"/>
        <v>-272000</v>
      </c>
    </row>
    <row r="44" spans="1:18" ht="35.1" customHeight="1" x14ac:dyDescent="0.3">
      <c r="A44" s="15">
        <v>9</v>
      </c>
      <c r="B44" s="15">
        <v>1312160920</v>
      </c>
      <c r="C44" s="119" t="str">
        <f t="shared" si="0"/>
        <v>920</v>
      </c>
      <c r="D44" s="119" t="str">
        <f t="shared" si="1"/>
        <v>312160</v>
      </c>
      <c r="E44" s="119" t="str">
        <f t="shared" si="2"/>
        <v>31</v>
      </c>
      <c r="F44" s="190" t="s">
        <v>100</v>
      </c>
      <c r="G44" s="120">
        <v>144000</v>
      </c>
      <c r="H44" s="120">
        <v>133559.82999999999</v>
      </c>
      <c r="I44" s="120">
        <v>0</v>
      </c>
      <c r="J44" s="120">
        <v>133559.82999999999</v>
      </c>
      <c r="K44" s="120">
        <f t="shared" si="12"/>
        <v>-10440.170000000013</v>
      </c>
      <c r="L44" s="120">
        <v>133559.82999999999</v>
      </c>
      <c r="M44" s="121">
        <v>-144000</v>
      </c>
      <c r="N44" s="121">
        <f>SUMIF(תקציב2017!$A:$A,$B44,תקציב2017!D:D)</f>
        <v>-144000</v>
      </c>
      <c r="O44" s="121">
        <f>SUMIF(תקציב2017!$A:$A,$B44,תקציב2017!E:E)</f>
        <v>-150000</v>
      </c>
      <c r="P44" s="207">
        <f>SUMIF(תקציב2017!$A:$A,$B44,תקציב2017!F:F)</f>
        <v>-350000</v>
      </c>
      <c r="Q44" s="214"/>
      <c r="R44" s="214">
        <f t="shared" si="4"/>
        <v>-350000</v>
      </c>
    </row>
    <row r="45" spans="1:18" ht="35.1" customHeight="1" x14ac:dyDescent="0.3">
      <c r="A45" s="15">
        <v>10</v>
      </c>
      <c r="B45" s="15">
        <v>1312200410</v>
      </c>
      <c r="C45" s="119" t="str">
        <f t="shared" si="0"/>
        <v>410</v>
      </c>
      <c r="D45" s="119" t="str">
        <f t="shared" si="1"/>
        <v>312200</v>
      </c>
      <c r="E45" s="119" t="str">
        <f t="shared" si="2"/>
        <v>31</v>
      </c>
      <c r="F45" s="190" t="s">
        <v>101</v>
      </c>
      <c r="G45" s="120">
        <v>0</v>
      </c>
      <c r="H45" s="120">
        <v>2040</v>
      </c>
      <c r="I45" s="120">
        <v>0</v>
      </c>
      <c r="J45" s="120">
        <v>2040</v>
      </c>
      <c r="K45" s="120">
        <f t="shared" si="12"/>
        <v>2040</v>
      </c>
      <c r="L45" s="120">
        <v>2040</v>
      </c>
      <c r="M45" s="121">
        <v>-250000</v>
      </c>
      <c r="N45" s="121">
        <f>SUMIF(תקציב2017!$A:$A,$B45,תקציב2017!D:D)</f>
        <v>-250000</v>
      </c>
      <c r="O45" s="121">
        <f>SUMIF(תקציב2017!$A:$A,$B45,תקציב2017!E:E)</f>
        <v>-350000</v>
      </c>
      <c r="P45" s="207">
        <f>SUMIF(תקציב2017!$A:$A,$B45,תקציב2017!F:F)</f>
        <v>-350000</v>
      </c>
      <c r="Q45" s="214"/>
      <c r="R45" s="214">
        <f t="shared" si="4"/>
        <v>-350000</v>
      </c>
    </row>
    <row r="46" spans="1:18" ht="35.1" hidden="1" customHeight="1" x14ac:dyDescent="0.3">
      <c r="A46" s="15">
        <v>9</v>
      </c>
      <c r="B46" s="15">
        <v>1312200920</v>
      </c>
      <c r="C46" s="119" t="str">
        <f t="shared" si="0"/>
        <v>920</v>
      </c>
      <c r="D46" s="119" t="str">
        <f t="shared" si="1"/>
        <v>312200</v>
      </c>
      <c r="E46" s="119" t="str">
        <f t="shared" si="2"/>
        <v>31</v>
      </c>
      <c r="F46" s="190" t="s">
        <v>102</v>
      </c>
      <c r="G46" s="120">
        <v>0</v>
      </c>
      <c r="H46" s="120">
        <v>0</v>
      </c>
      <c r="I46" s="120">
        <v>0</v>
      </c>
      <c r="J46" s="120">
        <v>0</v>
      </c>
      <c r="K46" s="120">
        <f t="shared" si="12"/>
        <v>0</v>
      </c>
      <c r="L46" s="120">
        <v>0</v>
      </c>
      <c r="M46" s="121">
        <v>0</v>
      </c>
      <c r="N46" s="121">
        <f>SUMIF(תקציב2017!$A:$A,$B46,תקציב2017!D:D)</f>
        <v>0</v>
      </c>
      <c r="O46" s="121">
        <f>SUMIF(תקציב2017!$A:$A,$B46,תקציב2017!E:E)</f>
        <v>0</v>
      </c>
      <c r="P46" s="207">
        <f>SUMIF(תקציב2017!$A:$A,$B46,תקציב2017!F:F)</f>
        <v>0</v>
      </c>
      <c r="Q46" s="214"/>
      <c r="R46" s="214">
        <f t="shared" si="4"/>
        <v>0</v>
      </c>
    </row>
    <row r="47" spans="1:18" ht="35.1" hidden="1" customHeight="1" x14ac:dyDescent="0.3">
      <c r="A47" s="15">
        <v>10</v>
      </c>
      <c r="B47" s="15">
        <v>1312300410</v>
      </c>
      <c r="C47" s="119" t="str">
        <f t="shared" si="0"/>
        <v>410</v>
      </c>
      <c r="D47" s="119" t="str">
        <f t="shared" si="1"/>
        <v>312300</v>
      </c>
      <c r="E47" s="119" t="str">
        <f t="shared" si="2"/>
        <v>31</v>
      </c>
      <c r="F47" s="190" t="s">
        <v>104</v>
      </c>
      <c r="G47" s="120">
        <v>250000</v>
      </c>
      <c r="H47" s="120">
        <v>224875</v>
      </c>
      <c r="I47" s="120">
        <v>0</v>
      </c>
      <c r="J47" s="120">
        <v>224875</v>
      </c>
      <c r="K47" s="120">
        <f t="shared" si="12"/>
        <v>-25125</v>
      </c>
      <c r="L47" s="120">
        <v>224875</v>
      </c>
      <c r="M47" s="121">
        <v>0</v>
      </c>
      <c r="N47" s="121">
        <f>SUMIF(תקציב2017!$A:$A,$B47,תקציב2017!D:D)</f>
        <v>0</v>
      </c>
      <c r="O47" s="121">
        <f>SUMIF(תקציב2017!$A:$A,$B47,תקציב2017!E:E)</f>
        <v>0</v>
      </c>
      <c r="P47" s="207">
        <f>SUMIF(תקציב2017!$A:$A,$B47,תקציב2017!F:F)</f>
        <v>0</v>
      </c>
      <c r="Q47" s="214"/>
      <c r="R47" s="214">
        <f t="shared" si="4"/>
        <v>0</v>
      </c>
    </row>
    <row r="48" spans="1:18" ht="35.1" customHeight="1" x14ac:dyDescent="0.3">
      <c r="A48" s="15">
        <v>9</v>
      </c>
      <c r="B48" s="15">
        <v>1312300920</v>
      </c>
      <c r="C48" s="119" t="str">
        <f t="shared" si="0"/>
        <v>920</v>
      </c>
      <c r="D48" s="119" t="str">
        <f t="shared" si="1"/>
        <v>312300</v>
      </c>
      <c r="E48" s="119" t="str">
        <f t="shared" si="2"/>
        <v>31</v>
      </c>
      <c r="F48" s="190" t="s">
        <v>105</v>
      </c>
      <c r="G48" s="120">
        <v>2000</v>
      </c>
      <c r="H48" s="120">
        <v>1250</v>
      </c>
      <c r="I48" s="120">
        <v>0</v>
      </c>
      <c r="J48" s="120">
        <v>1250</v>
      </c>
      <c r="K48" s="120">
        <f t="shared" si="12"/>
        <v>-750</v>
      </c>
      <c r="L48" s="120">
        <v>1250</v>
      </c>
      <c r="M48" s="121">
        <v>-2000</v>
      </c>
      <c r="N48" s="121">
        <f>SUMIF(תקציב2017!$A:$A,$B48,תקציב2017!D:D)</f>
        <v>-2000</v>
      </c>
      <c r="O48" s="121">
        <f>SUMIF(תקציב2017!$A:$A,$B48,תקציב2017!E:E)</f>
        <v>0</v>
      </c>
      <c r="P48" s="207">
        <f>SUMIF(תקציב2017!$A:$A,$B48,תקציב2017!F:F)</f>
        <v>0</v>
      </c>
      <c r="Q48" s="214"/>
      <c r="R48" s="214">
        <f t="shared" si="4"/>
        <v>0</v>
      </c>
    </row>
    <row r="49" spans="1:18" ht="35.1" customHeight="1" x14ac:dyDescent="0.3">
      <c r="A49" s="15">
        <v>10</v>
      </c>
      <c r="B49" s="15">
        <v>1312301410</v>
      </c>
      <c r="C49" s="119" t="str">
        <f t="shared" si="0"/>
        <v>410</v>
      </c>
      <c r="D49" s="119" t="str">
        <f t="shared" si="1"/>
        <v>312301</v>
      </c>
      <c r="E49" s="119" t="str">
        <f t="shared" si="2"/>
        <v>31</v>
      </c>
      <c r="F49" s="190" t="s">
        <v>106</v>
      </c>
      <c r="G49" s="120">
        <v>0</v>
      </c>
      <c r="H49" s="120">
        <v>0</v>
      </c>
      <c r="I49" s="120">
        <v>0</v>
      </c>
      <c r="J49" s="120">
        <v>0</v>
      </c>
      <c r="K49" s="120">
        <f t="shared" si="12"/>
        <v>0</v>
      </c>
      <c r="L49" s="120">
        <v>0</v>
      </c>
      <c r="M49" s="121">
        <v>0</v>
      </c>
      <c r="N49" s="121">
        <f>SUMIF(תקציב2017!$A:$A,$B49,תקציב2017!D:D)</f>
        <v>0</v>
      </c>
      <c r="O49" s="121">
        <f>SUMIF(תקציב2017!$A:$A,$B49,תקציב2017!E:E)</f>
        <v>-50000</v>
      </c>
      <c r="P49" s="207">
        <f>SUMIF(תקציב2017!$A:$A,$B49,תקציב2017!F:F)</f>
        <v>-52000</v>
      </c>
      <c r="Q49" s="214"/>
      <c r="R49" s="214">
        <f t="shared" si="4"/>
        <v>-52000</v>
      </c>
    </row>
    <row r="50" spans="1:18" ht="35.1" customHeight="1" x14ac:dyDescent="0.3">
      <c r="A50" s="15">
        <v>9</v>
      </c>
      <c r="B50" s="15">
        <v>1313002920</v>
      </c>
      <c r="C50" s="119" t="str">
        <f t="shared" si="0"/>
        <v>920</v>
      </c>
      <c r="D50" s="119" t="str">
        <f t="shared" si="1"/>
        <v>313002</v>
      </c>
      <c r="E50" s="119" t="str">
        <f t="shared" si="2"/>
        <v>31</v>
      </c>
      <c r="F50" s="190" t="s">
        <v>107</v>
      </c>
      <c r="G50" s="120">
        <v>470000</v>
      </c>
      <c r="H50" s="120">
        <v>470631.38</v>
      </c>
      <c r="I50" s="120">
        <v>0</v>
      </c>
      <c r="J50" s="120">
        <v>470631.38</v>
      </c>
      <c r="K50" s="120">
        <f t="shared" si="12"/>
        <v>631.38000000000466</v>
      </c>
      <c r="L50" s="120">
        <v>470631.38</v>
      </c>
      <c r="M50" s="121">
        <v>-470000</v>
      </c>
      <c r="N50" s="121">
        <f>SUMIF(תקציב2017!$A:$A,$B50,תקציב2017!D:D)</f>
        <v>-470000</v>
      </c>
      <c r="O50" s="121">
        <f>SUMIF(תקציב2017!$A:$A,$B50,תקציב2017!E:E)</f>
        <v>-480000</v>
      </c>
      <c r="P50" s="207">
        <f>SUMIF(תקציב2017!$A:$A,$B50,תקציב2017!F:F)</f>
        <v>-490000</v>
      </c>
      <c r="Q50" s="214"/>
      <c r="R50" s="214">
        <f t="shared" si="4"/>
        <v>-490000</v>
      </c>
    </row>
    <row r="51" spans="1:18" ht="35.1" customHeight="1" x14ac:dyDescent="0.3">
      <c r="A51" s="15">
        <v>9</v>
      </c>
      <c r="B51" s="15">
        <v>1313042920</v>
      </c>
      <c r="C51" s="119" t="str">
        <f t="shared" si="0"/>
        <v>920</v>
      </c>
      <c r="D51" s="119" t="str">
        <f t="shared" si="1"/>
        <v>313042</v>
      </c>
      <c r="E51" s="119" t="str">
        <f t="shared" si="2"/>
        <v>31</v>
      </c>
      <c r="F51" s="190" t="s">
        <v>108</v>
      </c>
      <c r="G51" s="120">
        <v>334000</v>
      </c>
      <c r="H51" s="120">
        <v>321775.99</v>
      </c>
      <c r="I51" s="120">
        <v>0</v>
      </c>
      <c r="J51" s="120">
        <v>321775.99</v>
      </c>
      <c r="K51" s="120">
        <f t="shared" si="12"/>
        <v>-12224.010000000009</v>
      </c>
      <c r="L51" s="120">
        <v>321775.99</v>
      </c>
      <c r="M51" s="121">
        <v>-334000</v>
      </c>
      <c r="N51" s="121">
        <f>SUMIF(תקציב2017!$A:$A,$B51,תקציב2017!D:D)</f>
        <v>-334000</v>
      </c>
      <c r="O51" s="121">
        <f>SUMIF(תקציב2017!$A:$A,$B51,תקציב2017!E:E)</f>
        <v>-335000</v>
      </c>
      <c r="P51" s="207">
        <f>SUMIF(תקציב2017!$A:$A,$B51,תקציב2017!F:F)</f>
        <v>-340000</v>
      </c>
      <c r="Q51" s="214"/>
      <c r="R51" s="214">
        <f t="shared" si="4"/>
        <v>-340000</v>
      </c>
    </row>
    <row r="52" spans="1:18" ht="35.1" customHeight="1" x14ac:dyDescent="0.3">
      <c r="A52" s="15">
        <v>9</v>
      </c>
      <c r="B52" s="15">
        <v>1313043920</v>
      </c>
      <c r="C52" s="119" t="str">
        <f t="shared" si="0"/>
        <v>920</v>
      </c>
      <c r="D52" s="119" t="str">
        <f t="shared" si="1"/>
        <v>313043</v>
      </c>
      <c r="E52" s="119" t="str">
        <f t="shared" si="2"/>
        <v>31</v>
      </c>
      <c r="F52" s="190" t="s">
        <v>109</v>
      </c>
      <c r="G52" s="120">
        <v>116000</v>
      </c>
      <c r="H52" s="120">
        <v>111869.24</v>
      </c>
      <c r="I52" s="120">
        <v>0</v>
      </c>
      <c r="J52" s="120">
        <v>111869.24</v>
      </c>
      <c r="K52" s="120">
        <f t="shared" si="12"/>
        <v>-4130.7599999999948</v>
      </c>
      <c r="L52" s="120">
        <v>111869.24</v>
      </c>
      <c r="M52" s="121">
        <v>-116000</v>
      </c>
      <c r="N52" s="121">
        <f>SUMIF(תקציב2017!$A:$A,$B52,תקציב2017!D:D)</f>
        <v>-116000</v>
      </c>
      <c r="O52" s="121">
        <f>SUMIF(תקציב2017!$A:$A,$B52,תקציב2017!E:E)</f>
        <v>-116000</v>
      </c>
      <c r="P52" s="207">
        <f>SUMIF(תקציב2017!$A:$A,$B52,תקציב2017!F:F)</f>
        <v>-120000</v>
      </c>
      <c r="Q52" s="214"/>
      <c r="R52" s="214">
        <f t="shared" si="4"/>
        <v>-120000</v>
      </c>
    </row>
    <row r="53" spans="1:18" ht="35.1" customHeight="1" x14ac:dyDescent="0.3">
      <c r="A53" s="15">
        <v>9</v>
      </c>
      <c r="B53" s="15">
        <v>1313044920</v>
      </c>
      <c r="C53" s="119" t="str">
        <f t="shared" si="0"/>
        <v>920</v>
      </c>
      <c r="D53" s="119" t="str">
        <f t="shared" si="1"/>
        <v>313044</v>
      </c>
      <c r="E53" s="119" t="str">
        <f t="shared" si="2"/>
        <v>31</v>
      </c>
      <c r="F53" s="190" t="s">
        <v>110</v>
      </c>
      <c r="G53" s="120">
        <v>32000</v>
      </c>
      <c r="H53" s="120">
        <v>31584</v>
      </c>
      <c r="I53" s="120">
        <v>0</v>
      </c>
      <c r="J53" s="120">
        <v>31584</v>
      </c>
      <c r="K53" s="120">
        <f t="shared" si="12"/>
        <v>-416</v>
      </c>
      <c r="L53" s="120">
        <v>31584</v>
      </c>
      <c r="M53" s="121">
        <v>-32000</v>
      </c>
      <c r="N53" s="121">
        <f>SUMIF(תקציב2017!$A:$A,$B53,תקציב2017!D:D)</f>
        <v>-32000</v>
      </c>
      <c r="O53" s="121">
        <f>SUMIF(תקציב2017!$A:$A,$B53,תקציב2017!E:E)</f>
        <v>-32000</v>
      </c>
      <c r="P53" s="207">
        <f>SUMIF(תקציב2017!$A:$A,$B53,תקציב2017!F:F)</f>
        <v>-35000</v>
      </c>
      <c r="Q53" s="214"/>
      <c r="R53" s="214">
        <f t="shared" si="4"/>
        <v>-35000</v>
      </c>
    </row>
    <row r="54" spans="1:18" ht="35.1" customHeight="1" x14ac:dyDescent="0.3">
      <c r="A54" s="15">
        <v>9</v>
      </c>
      <c r="B54" s="15">
        <v>1313170920</v>
      </c>
      <c r="C54" s="119" t="str">
        <f t="shared" si="0"/>
        <v>920</v>
      </c>
      <c r="D54" s="119" t="str">
        <f t="shared" si="1"/>
        <v>313170</v>
      </c>
      <c r="E54" s="119" t="str">
        <f t="shared" si="2"/>
        <v>31</v>
      </c>
      <c r="F54" s="190" t="s">
        <v>111</v>
      </c>
      <c r="G54" s="120">
        <v>130000</v>
      </c>
      <c r="H54" s="120">
        <v>147145.76</v>
      </c>
      <c r="I54" s="120">
        <v>0</v>
      </c>
      <c r="J54" s="120">
        <v>147145.76</v>
      </c>
      <c r="K54" s="120">
        <f t="shared" si="12"/>
        <v>17145.760000000009</v>
      </c>
      <c r="L54" s="120">
        <v>147145.76</v>
      </c>
      <c r="M54" s="121">
        <v>-130000</v>
      </c>
      <c r="N54" s="121">
        <f>SUMIF(תקציב2017!$A:$A,$B54,תקציב2017!D:D)</f>
        <v>-130000</v>
      </c>
      <c r="O54" s="121">
        <f>SUMIF(תקציב2017!$A:$A,$B54,תקציב2017!E:E)</f>
        <v>-130000</v>
      </c>
      <c r="P54" s="207">
        <f>SUMIF(תקציב2017!$A:$A,$B54,תקציב2017!F:F)</f>
        <v>-135000</v>
      </c>
      <c r="Q54" s="214"/>
      <c r="R54" s="214">
        <f t="shared" si="4"/>
        <v>-135000</v>
      </c>
    </row>
    <row r="55" spans="1:18" ht="35.1" customHeight="1" x14ac:dyDescent="0.3">
      <c r="A55" s="15">
        <v>9</v>
      </c>
      <c r="B55" s="15">
        <v>1313171920</v>
      </c>
      <c r="C55" s="119" t="str">
        <f t="shared" si="0"/>
        <v>920</v>
      </c>
      <c r="D55" s="119" t="str">
        <f t="shared" si="1"/>
        <v>313171</v>
      </c>
      <c r="E55" s="119" t="str">
        <f t="shared" si="2"/>
        <v>31</v>
      </c>
      <c r="F55" s="190" t="s">
        <v>112</v>
      </c>
      <c r="G55" s="120">
        <v>1260000</v>
      </c>
      <c r="H55" s="120">
        <v>1259269.99</v>
      </c>
      <c r="I55" s="120">
        <v>0</v>
      </c>
      <c r="J55" s="120">
        <v>1259269.99</v>
      </c>
      <c r="K55" s="120">
        <f t="shared" si="12"/>
        <v>-730.01000000000931</v>
      </c>
      <c r="L55" s="120">
        <v>1259269.99</v>
      </c>
      <c r="M55" s="121">
        <v>-1373000</v>
      </c>
      <c r="N55" s="121">
        <f>SUMIF(תקציב2017!$A:$A,$B55,תקציב2017!D:D)</f>
        <v>-1373000</v>
      </c>
      <c r="O55" s="121">
        <f>SUMIF(תקציב2017!$A:$A,$B55,תקציב2017!E:E)</f>
        <v>-1500000</v>
      </c>
      <c r="P55" s="207">
        <f>SUMIF(תקציב2017!$A:$A,$B55,תקציב2017!F:F)</f>
        <v>-1600000</v>
      </c>
      <c r="Q55" s="214"/>
      <c r="R55" s="214">
        <f t="shared" si="4"/>
        <v>-1600000</v>
      </c>
    </row>
    <row r="56" spans="1:18" ht="35.1" customHeight="1" x14ac:dyDescent="0.3">
      <c r="A56" s="15">
        <v>9</v>
      </c>
      <c r="B56" s="15">
        <v>1313185920</v>
      </c>
      <c r="C56" s="119" t="str">
        <f t="shared" si="0"/>
        <v>920</v>
      </c>
      <c r="D56" s="119" t="str">
        <f t="shared" si="1"/>
        <v>313185</v>
      </c>
      <c r="E56" s="119" t="str">
        <f t="shared" si="2"/>
        <v>31</v>
      </c>
      <c r="F56" s="190" t="s">
        <v>113</v>
      </c>
      <c r="G56" s="120">
        <v>450000</v>
      </c>
      <c r="H56" s="120">
        <v>405412.8</v>
      </c>
      <c r="I56" s="120">
        <v>0</v>
      </c>
      <c r="J56" s="120">
        <v>405412.8</v>
      </c>
      <c r="K56" s="120">
        <f t="shared" si="12"/>
        <v>-44587.200000000012</v>
      </c>
      <c r="L56" s="120">
        <v>405412.8</v>
      </c>
      <c r="M56" s="121">
        <v>-450000</v>
      </c>
      <c r="N56" s="121">
        <f>SUMIF(תקציב2017!$A:$A,$B56,תקציב2017!D:D)</f>
        <v>-450000</v>
      </c>
      <c r="O56" s="121">
        <f>SUMIF(תקציב2017!$A:$A,$B56,תקציב2017!E:E)</f>
        <v>-450000</v>
      </c>
      <c r="P56" s="207">
        <f>SUMIF(תקציב2017!$A:$A,$B56,תקציב2017!F:F)</f>
        <v>-470000</v>
      </c>
      <c r="Q56" s="214"/>
      <c r="R56" s="214">
        <f t="shared" si="4"/>
        <v>-470000</v>
      </c>
    </row>
    <row r="57" spans="1:18" ht="35.1" customHeight="1" x14ac:dyDescent="0.3">
      <c r="A57" s="15">
        <v>10</v>
      </c>
      <c r="B57" s="15">
        <v>1313200420</v>
      </c>
      <c r="C57" s="119" t="str">
        <f t="shared" si="0"/>
        <v>420</v>
      </c>
      <c r="D57" s="119" t="str">
        <f t="shared" si="1"/>
        <v>313200</v>
      </c>
      <c r="E57" s="119" t="str">
        <f t="shared" si="2"/>
        <v>31</v>
      </c>
      <c r="F57" s="190" t="s">
        <v>114</v>
      </c>
      <c r="G57" s="120">
        <v>350000</v>
      </c>
      <c r="H57" s="120">
        <v>240208</v>
      </c>
      <c r="I57" s="120">
        <v>0</v>
      </c>
      <c r="J57" s="120">
        <v>240208</v>
      </c>
      <c r="K57" s="120">
        <f t="shared" si="12"/>
        <v>-109792</v>
      </c>
      <c r="L57" s="120">
        <v>240208</v>
      </c>
      <c r="M57" s="121">
        <v>-350000</v>
      </c>
      <c r="N57" s="121">
        <f>SUMIF(תקציב2017!$A:$A,$B57,תקציב2017!D:D)</f>
        <v>-350000</v>
      </c>
      <c r="O57" s="121">
        <f>SUMIF(תקציב2017!$A:$A,$B57,תקציב2017!E:E)</f>
        <v>-200000</v>
      </c>
      <c r="P57" s="207">
        <f>SUMIF(תקציב2017!$A:$A,$B57,תקציב2017!F:F)</f>
        <v>-200000</v>
      </c>
      <c r="Q57" s="214"/>
      <c r="R57" s="214">
        <f t="shared" si="4"/>
        <v>-200000</v>
      </c>
    </row>
    <row r="58" spans="1:18" ht="35.1" hidden="1" customHeight="1" x14ac:dyDescent="0.3">
      <c r="A58" s="15">
        <v>9</v>
      </c>
      <c r="B58" s="15">
        <v>1313200920</v>
      </c>
      <c r="C58" s="119" t="str">
        <f t="shared" si="0"/>
        <v>920</v>
      </c>
      <c r="D58" s="119" t="str">
        <f t="shared" si="1"/>
        <v>313200</v>
      </c>
      <c r="E58" s="119" t="str">
        <f t="shared" si="2"/>
        <v>31</v>
      </c>
      <c r="F58" s="190" t="s">
        <v>116</v>
      </c>
      <c r="G58" s="120">
        <v>0</v>
      </c>
      <c r="H58" s="120">
        <v>0</v>
      </c>
      <c r="I58" s="120">
        <v>0</v>
      </c>
      <c r="J58" s="120">
        <v>0</v>
      </c>
      <c r="K58" s="120">
        <f t="shared" si="12"/>
        <v>0</v>
      </c>
      <c r="L58" s="120">
        <v>0</v>
      </c>
      <c r="M58" s="121">
        <v>0</v>
      </c>
      <c r="N58" s="121">
        <f>SUMIF(תקציב2017!$A:$A,$B58,תקציב2017!D:D)</f>
        <v>0</v>
      </c>
      <c r="O58" s="121">
        <f>SUMIF(תקציב2017!$A:$A,$B58,תקציב2017!E:E)</f>
        <v>0</v>
      </c>
      <c r="P58" s="207">
        <f>SUMIF(תקציב2017!$A:$A,$B58,תקציב2017!F:F)</f>
        <v>0</v>
      </c>
      <c r="Q58" s="214"/>
      <c r="R58" s="214">
        <f t="shared" si="4"/>
        <v>0</v>
      </c>
    </row>
    <row r="59" spans="1:18" ht="35.1" customHeight="1" x14ac:dyDescent="0.3">
      <c r="A59" s="15">
        <v>9</v>
      </c>
      <c r="B59" s="15">
        <v>1313200921</v>
      </c>
      <c r="C59" s="119" t="str">
        <f t="shared" si="0"/>
        <v>921</v>
      </c>
      <c r="D59" s="119" t="str">
        <f t="shared" si="1"/>
        <v>313200</v>
      </c>
      <c r="E59" s="119" t="str">
        <f t="shared" si="2"/>
        <v>31</v>
      </c>
      <c r="F59" s="190" t="s">
        <v>117</v>
      </c>
      <c r="G59" s="120">
        <v>565000</v>
      </c>
      <c r="H59" s="120">
        <v>547737.68000000005</v>
      </c>
      <c r="I59" s="120">
        <v>0</v>
      </c>
      <c r="J59" s="120">
        <v>547737.68000000005</v>
      </c>
      <c r="K59" s="120">
        <f t="shared" si="12"/>
        <v>-17262.319999999949</v>
      </c>
      <c r="L59" s="120">
        <v>547737.68000000005</v>
      </c>
      <c r="M59" s="121">
        <v>-565000</v>
      </c>
      <c r="N59" s="121">
        <f>SUMIF(תקציב2017!$A:$A,$B59,תקציב2017!D:D)</f>
        <v>-565000</v>
      </c>
      <c r="O59" s="121">
        <f>SUMIF(תקציב2017!$A:$A,$B59,תקציב2017!E:E)</f>
        <v>-590000</v>
      </c>
      <c r="P59" s="207">
        <f>SUMIF(תקציב2017!$A:$A,$B59,תקציב2017!F:F)</f>
        <v>-625000</v>
      </c>
      <c r="Q59" s="214"/>
      <c r="R59" s="214">
        <f t="shared" si="4"/>
        <v>-625000</v>
      </c>
    </row>
    <row r="60" spans="1:18" ht="35.1" customHeight="1" x14ac:dyDescent="0.3">
      <c r="A60" s="15">
        <v>9</v>
      </c>
      <c r="B60" s="15">
        <v>1313200922</v>
      </c>
      <c r="C60" s="119" t="str">
        <f t="shared" si="0"/>
        <v>922</v>
      </c>
      <c r="D60" s="119" t="str">
        <f t="shared" si="1"/>
        <v>313200</v>
      </c>
      <c r="E60" s="119" t="str">
        <f t="shared" si="2"/>
        <v>31</v>
      </c>
      <c r="F60" s="190" t="s">
        <v>118</v>
      </c>
      <c r="G60" s="120">
        <v>640000</v>
      </c>
      <c r="H60" s="120">
        <v>622784.24</v>
      </c>
      <c r="I60" s="120">
        <v>0</v>
      </c>
      <c r="J60" s="120">
        <v>622784.24</v>
      </c>
      <c r="K60" s="120">
        <f t="shared" si="12"/>
        <v>-17215.760000000009</v>
      </c>
      <c r="L60" s="120">
        <v>622784.24</v>
      </c>
      <c r="M60" s="121">
        <v>-640000</v>
      </c>
      <c r="N60" s="121">
        <f>SUMIF(תקציב2017!$A:$A,$B60,תקציב2017!D:D)</f>
        <v>-640000</v>
      </c>
      <c r="O60" s="121">
        <f>SUMIF(תקציב2017!$A:$A,$B60,תקציב2017!E:E)</f>
        <v>-530000</v>
      </c>
      <c r="P60" s="207">
        <f>SUMIF(תקציב2017!$A:$A,$B60,תקציב2017!F:F)</f>
        <v>-580000</v>
      </c>
      <c r="Q60" s="214"/>
      <c r="R60" s="214">
        <f t="shared" si="4"/>
        <v>-580000</v>
      </c>
    </row>
    <row r="61" spans="1:18" ht="35.1" customHeight="1" x14ac:dyDescent="0.3">
      <c r="A61" s="15">
        <v>9</v>
      </c>
      <c r="B61" s="15">
        <v>1313200923</v>
      </c>
      <c r="C61" s="119" t="str">
        <f t="shared" si="0"/>
        <v>923</v>
      </c>
      <c r="D61" s="119" t="str">
        <f t="shared" si="1"/>
        <v>313200</v>
      </c>
      <c r="E61" s="119" t="str">
        <f t="shared" si="2"/>
        <v>31</v>
      </c>
      <c r="F61" s="190" t="s">
        <v>119</v>
      </c>
      <c r="G61" s="120">
        <v>753000</v>
      </c>
      <c r="H61" s="120">
        <v>734376.61</v>
      </c>
      <c r="I61" s="120">
        <v>0</v>
      </c>
      <c r="J61" s="120">
        <v>734376.61</v>
      </c>
      <c r="K61" s="120">
        <f t="shared" si="12"/>
        <v>-18623.390000000014</v>
      </c>
      <c r="L61" s="120">
        <v>734376.61</v>
      </c>
      <c r="M61" s="121">
        <v>-753000</v>
      </c>
      <c r="N61" s="121">
        <f>SUMIF(תקציב2017!$A:$A,$B61,תקציב2017!D:D)</f>
        <v>-753000</v>
      </c>
      <c r="O61" s="121">
        <f>SUMIF(תקציב2017!$A:$A,$B61,תקציב2017!E:E)</f>
        <v>-614000</v>
      </c>
      <c r="P61" s="207">
        <f>SUMIF(תקציב2017!$A:$A,$B61,תקציב2017!F:F)</f>
        <v>-674000</v>
      </c>
      <c r="Q61" s="214"/>
      <c r="R61" s="214">
        <f t="shared" si="4"/>
        <v>-674000</v>
      </c>
    </row>
    <row r="62" spans="1:18" ht="35.1" customHeight="1" x14ac:dyDescent="0.3">
      <c r="A62" s="15">
        <v>9</v>
      </c>
      <c r="B62" s="15">
        <v>1313200924</v>
      </c>
      <c r="C62" s="119" t="str">
        <f t="shared" si="0"/>
        <v>924</v>
      </c>
      <c r="D62" s="119" t="str">
        <f t="shared" si="1"/>
        <v>313200</v>
      </c>
      <c r="E62" s="119" t="str">
        <f t="shared" si="2"/>
        <v>31</v>
      </c>
      <c r="F62" s="190" t="s">
        <v>120</v>
      </c>
      <c r="G62" s="120">
        <v>468000</v>
      </c>
      <c r="H62" s="120">
        <v>453237.84</v>
      </c>
      <c r="I62" s="120">
        <v>0</v>
      </c>
      <c r="J62" s="120">
        <v>453237.84</v>
      </c>
      <c r="K62" s="120">
        <f t="shared" si="12"/>
        <v>-14762.159999999974</v>
      </c>
      <c r="L62" s="120">
        <v>453237.84</v>
      </c>
      <c r="M62" s="121">
        <v>-468000</v>
      </c>
      <c r="N62" s="121">
        <f>SUMIF(תקציב2017!$A:$A,$B62,תקציב2017!D:D)</f>
        <v>-468000</v>
      </c>
      <c r="O62" s="121">
        <f>SUMIF(תקציב2017!$A:$A,$B62,תקציב2017!E:E)</f>
        <v>-406000</v>
      </c>
      <c r="P62" s="207">
        <f>SUMIF(תקציב2017!$A:$A,$B62,תקציב2017!F:F)</f>
        <v>-426000</v>
      </c>
      <c r="Q62" s="214"/>
      <c r="R62" s="214">
        <f t="shared" si="4"/>
        <v>-426000</v>
      </c>
    </row>
    <row r="63" spans="1:18" ht="35.1" customHeight="1" x14ac:dyDescent="0.3">
      <c r="A63" s="15">
        <v>9</v>
      </c>
      <c r="B63" s="15">
        <v>1313200925</v>
      </c>
      <c r="C63" s="119" t="str">
        <f t="shared" si="0"/>
        <v>925</v>
      </c>
      <c r="D63" s="119" t="str">
        <f t="shared" si="1"/>
        <v>313200</v>
      </c>
      <c r="E63" s="119" t="str">
        <f t="shared" si="2"/>
        <v>31</v>
      </c>
      <c r="F63" s="190" t="s">
        <v>121</v>
      </c>
      <c r="G63" s="120">
        <v>492000</v>
      </c>
      <c r="H63" s="120">
        <v>471604.54</v>
      </c>
      <c r="I63" s="120">
        <v>0</v>
      </c>
      <c r="J63" s="120">
        <v>471604.54</v>
      </c>
      <c r="K63" s="120">
        <f t="shared" si="12"/>
        <v>-20395.460000000021</v>
      </c>
      <c r="L63" s="120">
        <v>471604.54</v>
      </c>
      <c r="M63" s="121">
        <v>-492000</v>
      </c>
      <c r="N63" s="121">
        <f>SUMIF(תקציב2017!$A:$A,$B63,תקציב2017!D:D)</f>
        <v>-492000</v>
      </c>
      <c r="O63" s="121">
        <f>SUMIF(תקציב2017!$A:$A,$B63,תקציב2017!E:E)</f>
        <v>-409000</v>
      </c>
      <c r="P63" s="207">
        <f>SUMIF(תקציב2017!$A:$A,$B63,תקציב2017!F:F)</f>
        <v>-449000</v>
      </c>
      <c r="Q63" s="214"/>
      <c r="R63" s="214">
        <f t="shared" si="4"/>
        <v>-449000</v>
      </c>
    </row>
    <row r="64" spans="1:18" ht="35.1" customHeight="1" x14ac:dyDescent="0.3">
      <c r="A64" s="15">
        <v>9</v>
      </c>
      <c r="B64" s="15">
        <v>1313200926</v>
      </c>
      <c r="C64" s="119" t="str">
        <f t="shared" si="0"/>
        <v>926</v>
      </c>
      <c r="D64" s="119" t="str">
        <f t="shared" si="1"/>
        <v>313200</v>
      </c>
      <c r="E64" s="119" t="str">
        <f t="shared" si="2"/>
        <v>31</v>
      </c>
      <c r="F64" s="190" t="s">
        <v>122</v>
      </c>
      <c r="G64" s="120">
        <v>373000</v>
      </c>
      <c r="H64" s="120">
        <v>358134.78</v>
      </c>
      <c r="I64" s="120">
        <v>0</v>
      </c>
      <c r="J64" s="120">
        <v>358134.78</v>
      </c>
      <c r="K64" s="120">
        <f t="shared" si="12"/>
        <v>-14865.219999999972</v>
      </c>
      <c r="L64" s="120">
        <v>358134.78</v>
      </c>
      <c r="M64" s="121">
        <v>-373000</v>
      </c>
      <c r="N64" s="121">
        <f>SUMIF(תקציב2017!$A:$A,$B64,תקציב2017!D:D)</f>
        <v>-373000</v>
      </c>
      <c r="O64" s="121">
        <f>SUMIF(תקציב2017!$A:$A,$B64,תקציב2017!E:E)</f>
        <v>-337000</v>
      </c>
      <c r="P64" s="207">
        <f>SUMIF(תקציב2017!$A:$A,$B64,תקציב2017!F:F)</f>
        <v>-357000</v>
      </c>
      <c r="Q64" s="214"/>
      <c r="R64" s="214">
        <f t="shared" si="4"/>
        <v>-357000</v>
      </c>
    </row>
    <row r="65" spans="1:18" ht="35.1" customHeight="1" x14ac:dyDescent="0.3">
      <c r="A65" s="15">
        <v>9</v>
      </c>
      <c r="B65" s="15">
        <v>1313200927</v>
      </c>
      <c r="C65" s="119" t="str">
        <f t="shared" si="0"/>
        <v>927</v>
      </c>
      <c r="D65" s="119" t="str">
        <f t="shared" si="1"/>
        <v>313200</v>
      </c>
      <c r="E65" s="119" t="str">
        <f t="shared" si="2"/>
        <v>31</v>
      </c>
      <c r="F65" s="190" t="s">
        <v>123</v>
      </c>
      <c r="G65" s="120">
        <v>498000</v>
      </c>
      <c r="H65" s="120">
        <v>481037.75</v>
      </c>
      <c r="I65" s="120">
        <v>0</v>
      </c>
      <c r="J65" s="120">
        <v>481037.75</v>
      </c>
      <c r="K65" s="120">
        <f t="shared" si="12"/>
        <v>-16962.25</v>
      </c>
      <c r="L65" s="120">
        <v>481037.75</v>
      </c>
      <c r="M65" s="121">
        <v>-498000</v>
      </c>
      <c r="N65" s="121">
        <f>SUMIF(תקציב2017!$A:$A,$B65,תקציב2017!D:D)</f>
        <v>-498000</v>
      </c>
      <c r="O65" s="121">
        <f>SUMIF(תקציב2017!$A:$A,$B65,תקציב2017!E:E)</f>
        <v>-498000</v>
      </c>
      <c r="P65" s="207">
        <f>SUMIF(תקציב2017!$A:$A,$B65,תקציב2017!F:F)</f>
        <v>-450000</v>
      </c>
      <c r="Q65" s="214"/>
      <c r="R65" s="214">
        <f t="shared" si="4"/>
        <v>-450000</v>
      </c>
    </row>
    <row r="66" spans="1:18" ht="35.1" customHeight="1" x14ac:dyDescent="0.3">
      <c r="A66" s="15">
        <v>9</v>
      </c>
      <c r="B66" s="15">
        <v>1313200928</v>
      </c>
      <c r="C66" s="119" t="str">
        <f t="shared" si="0"/>
        <v>928</v>
      </c>
      <c r="D66" s="119" t="str">
        <f t="shared" si="1"/>
        <v>313200</v>
      </c>
      <c r="E66" s="119" t="str">
        <f t="shared" si="2"/>
        <v>31</v>
      </c>
      <c r="F66" s="190" t="s">
        <v>124</v>
      </c>
      <c r="G66" s="120">
        <v>692000</v>
      </c>
      <c r="H66" s="120">
        <v>673077.82</v>
      </c>
      <c r="I66" s="120">
        <v>0</v>
      </c>
      <c r="J66" s="120">
        <v>673077.82</v>
      </c>
      <c r="K66" s="120">
        <f t="shared" si="12"/>
        <v>-18922.180000000051</v>
      </c>
      <c r="L66" s="120">
        <v>673077.82</v>
      </c>
      <c r="M66" s="121">
        <v>-692000</v>
      </c>
      <c r="N66" s="121">
        <f>SUMIF(תקציב2017!$A:$A,$B66,תקציב2017!D:D)</f>
        <v>-692000</v>
      </c>
      <c r="O66" s="121">
        <f>SUMIF(תקציב2017!$A:$A,$B66,תקציב2017!E:E)</f>
        <v>-570000</v>
      </c>
      <c r="P66" s="207">
        <f>SUMIF(תקציב2017!$A:$A,$B66,תקציב2017!F:F)</f>
        <v>-613000</v>
      </c>
      <c r="Q66" s="214"/>
      <c r="R66" s="214">
        <f t="shared" si="4"/>
        <v>-613000</v>
      </c>
    </row>
    <row r="67" spans="1:18" ht="35.1" customHeight="1" x14ac:dyDescent="0.3">
      <c r="A67" s="15">
        <v>9</v>
      </c>
      <c r="B67" s="15">
        <v>1313200929</v>
      </c>
      <c r="C67" s="119" t="str">
        <f t="shared" si="0"/>
        <v>929</v>
      </c>
      <c r="D67" s="119" t="str">
        <f t="shared" si="1"/>
        <v>313200</v>
      </c>
      <c r="E67" s="119" t="str">
        <f t="shared" si="2"/>
        <v>31</v>
      </c>
      <c r="F67" s="190" t="s">
        <v>125</v>
      </c>
      <c r="G67" s="120">
        <v>545000</v>
      </c>
      <c r="H67" s="120">
        <v>525667.41</v>
      </c>
      <c r="I67" s="120">
        <v>0</v>
      </c>
      <c r="J67" s="120">
        <v>525667.41</v>
      </c>
      <c r="K67" s="120">
        <f t="shared" si="12"/>
        <v>-19332.589999999967</v>
      </c>
      <c r="L67" s="120">
        <v>525667.41</v>
      </c>
      <c r="M67" s="121">
        <v>-545000</v>
      </c>
      <c r="N67" s="121">
        <f>SUMIF(תקציב2017!$A:$A,$B67,תקציב2017!D:D)</f>
        <v>-545000</v>
      </c>
      <c r="O67" s="121">
        <f>SUMIF(תקציב2017!$A:$A,$B67,תקציב2017!E:E)</f>
        <v>-460000</v>
      </c>
      <c r="P67" s="207">
        <f>SUMIF(תקציב2017!$A:$A,$B67,תקציב2017!F:F)</f>
        <v>-493000</v>
      </c>
      <c r="Q67" s="214"/>
      <c r="R67" s="214">
        <f t="shared" si="4"/>
        <v>-493000</v>
      </c>
    </row>
    <row r="68" spans="1:18" ht="35.1" customHeight="1" x14ac:dyDescent="0.3">
      <c r="A68" s="15">
        <v>9</v>
      </c>
      <c r="B68" s="15">
        <v>1313232920</v>
      </c>
      <c r="C68" s="119" t="str">
        <f t="shared" si="0"/>
        <v>920</v>
      </c>
      <c r="D68" s="119" t="str">
        <f t="shared" si="1"/>
        <v>313232</v>
      </c>
      <c r="E68" s="119" t="str">
        <f t="shared" si="2"/>
        <v>31</v>
      </c>
      <c r="F68" s="190" t="s">
        <v>126</v>
      </c>
      <c r="G68" s="120">
        <v>22000</v>
      </c>
      <c r="H68" s="120">
        <v>15300</v>
      </c>
      <c r="I68" s="120">
        <v>0</v>
      </c>
      <c r="J68" s="120">
        <v>15300</v>
      </c>
      <c r="K68" s="120">
        <f t="shared" si="12"/>
        <v>-6700</v>
      </c>
      <c r="L68" s="120">
        <v>15300</v>
      </c>
      <c r="M68" s="121">
        <v>-22000</v>
      </c>
      <c r="N68" s="121">
        <f>SUMIF(תקציב2017!$A:$A,$B68,תקציב2017!D:D)</f>
        <v>-22000</v>
      </c>
      <c r="O68" s="121">
        <f>SUMIF(תקציב2017!$A:$A,$B68,תקציב2017!E:E)</f>
        <v>-22000</v>
      </c>
      <c r="P68" s="207">
        <f>SUMIF(תקציב2017!$A:$A,$B68,תקציב2017!F:F)</f>
        <v>-22000</v>
      </c>
      <c r="Q68" s="214"/>
      <c r="R68" s="214">
        <f t="shared" si="4"/>
        <v>-22000</v>
      </c>
    </row>
    <row r="69" spans="1:18" ht="35.1" customHeight="1" x14ac:dyDescent="0.3">
      <c r="A69" s="15">
        <v>9</v>
      </c>
      <c r="B69" s="15">
        <v>1313233920</v>
      </c>
      <c r="C69" s="119" t="str">
        <f t="shared" si="0"/>
        <v>920</v>
      </c>
      <c r="D69" s="119" t="str">
        <f t="shared" si="1"/>
        <v>313233</v>
      </c>
      <c r="E69" s="119" t="str">
        <f t="shared" si="2"/>
        <v>31</v>
      </c>
      <c r="F69" s="190" t="s">
        <v>127</v>
      </c>
      <c r="G69" s="120">
        <v>147000</v>
      </c>
      <c r="H69" s="120">
        <v>146152</v>
      </c>
      <c r="I69" s="120">
        <v>0</v>
      </c>
      <c r="J69" s="120">
        <v>146152</v>
      </c>
      <c r="K69" s="120">
        <f t="shared" si="12"/>
        <v>-848</v>
      </c>
      <c r="L69" s="120">
        <v>146152</v>
      </c>
      <c r="M69" s="121">
        <v>-147000</v>
      </c>
      <c r="N69" s="121">
        <f>SUMIF(תקציב2017!$A:$A,$B69,תקציב2017!D:D)</f>
        <v>-147000</v>
      </c>
      <c r="O69" s="121">
        <f>SUMIF(תקציב2017!$A:$A,$B69,תקציב2017!E:E)</f>
        <v>-147000</v>
      </c>
      <c r="P69" s="207">
        <f>SUMIF(תקציב2017!$A:$A,$B69,תקציב2017!F:F)</f>
        <v>-147000</v>
      </c>
      <c r="Q69" s="214"/>
      <c r="R69" s="214">
        <f t="shared" si="4"/>
        <v>-147000</v>
      </c>
    </row>
    <row r="70" spans="1:18" ht="35.1" customHeight="1" x14ac:dyDescent="0.3">
      <c r="A70" s="15">
        <v>9</v>
      </c>
      <c r="B70" s="15">
        <v>1313242920</v>
      </c>
      <c r="C70" s="119" t="str">
        <f t="shared" si="0"/>
        <v>920</v>
      </c>
      <c r="D70" s="119" t="str">
        <f t="shared" si="1"/>
        <v>313242</v>
      </c>
      <c r="E70" s="119" t="str">
        <f t="shared" si="2"/>
        <v>31</v>
      </c>
      <c r="F70" s="190" t="s">
        <v>128</v>
      </c>
      <c r="G70" s="120">
        <v>220000</v>
      </c>
      <c r="H70" s="120">
        <v>257447.16</v>
      </c>
      <c r="I70" s="120">
        <v>0</v>
      </c>
      <c r="J70" s="120">
        <v>257447.16</v>
      </c>
      <c r="K70" s="120">
        <f t="shared" si="12"/>
        <v>37447.160000000003</v>
      </c>
      <c r="L70" s="120">
        <v>257447.16</v>
      </c>
      <c r="M70" s="121">
        <v>-220000</v>
      </c>
      <c r="N70" s="121">
        <f>SUMIF(תקציב2017!$A:$A,$B70,תקציב2017!D:D)</f>
        <v>-220000</v>
      </c>
      <c r="O70" s="121">
        <f>SUMIF(תקציב2017!$A:$A,$B70,תקציב2017!E:E)</f>
        <v>-220000</v>
      </c>
      <c r="P70" s="207">
        <f>SUMIF(תקציב2017!$A:$A,$B70,תקציב2017!F:F)</f>
        <v>-220000</v>
      </c>
      <c r="Q70" s="214"/>
      <c r="R70" s="214">
        <f t="shared" ref="R70:R133" si="13">P70+Q70</f>
        <v>-220000</v>
      </c>
    </row>
    <row r="71" spans="1:18" ht="35.1" customHeight="1" x14ac:dyDescent="0.3">
      <c r="A71" s="15">
        <v>10</v>
      </c>
      <c r="B71" s="15">
        <v>1313300440</v>
      </c>
      <c r="C71" s="119" t="str">
        <f t="shared" si="0"/>
        <v>440</v>
      </c>
      <c r="D71" s="119" t="str">
        <f t="shared" si="1"/>
        <v>313300</v>
      </c>
      <c r="E71" s="119" t="str">
        <f t="shared" si="2"/>
        <v>31</v>
      </c>
      <c r="F71" s="195" t="s">
        <v>504</v>
      </c>
      <c r="G71" s="120"/>
      <c r="H71" s="120"/>
      <c r="I71" s="120"/>
      <c r="J71" s="120"/>
      <c r="K71" s="120"/>
      <c r="L71" s="120"/>
      <c r="M71" s="121"/>
      <c r="N71" s="121">
        <f>SUMIF(תקציב2017!$A:$A,$B71,תקציב2017!D:D)</f>
        <v>0</v>
      </c>
      <c r="O71" s="121">
        <f>SUMIF(תקציב2017!$A:$A,$B71,תקציב2017!E:E)</f>
        <v>-472000</v>
      </c>
      <c r="P71" s="207">
        <f>SUMIF(תקציב2017!$A:$A,$B71,תקציב2017!F:F)</f>
        <v>-472000</v>
      </c>
      <c r="Q71" s="214"/>
      <c r="R71" s="214">
        <f t="shared" si="13"/>
        <v>-472000</v>
      </c>
    </row>
    <row r="72" spans="1:18" ht="35.1" hidden="1" customHeight="1" x14ac:dyDescent="0.3">
      <c r="A72" s="15">
        <v>9</v>
      </c>
      <c r="B72" s="15">
        <v>1313300920</v>
      </c>
      <c r="C72" s="119" t="str">
        <f t="shared" si="0"/>
        <v>920</v>
      </c>
      <c r="D72" s="119" t="str">
        <f t="shared" si="1"/>
        <v>313300</v>
      </c>
      <c r="E72" s="119" t="str">
        <f t="shared" si="2"/>
        <v>31</v>
      </c>
      <c r="F72" s="190" t="s">
        <v>129</v>
      </c>
      <c r="G72" s="120">
        <v>0</v>
      </c>
      <c r="H72" s="120">
        <v>0</v>
      </c>
      <c r="I72" s="120">
        <v>0</v>
      </c>
      <c r="J72" s="120">
        <v>0</v>
      </c>
      <c r="K72" s="120">
        <f t="shared" si="12"/>
        <v>0</v>
      </c>
      <c r="L72" s="120">
        <v>0</v>
      </c>
      <c r="M72" s="121">
        <v>0</v>
      </c>
      <c r="N72" s="121">
        <f>SUMIF(תקציב2017!$A:$A,$B72,תקציב2017!D:D)</f>
        <v>0</v>
      </c>
      <c r="O72" s="121">
        <f>SUMIF(תקציב2017!$A:$A,$B72,תקציב2017!E:E)</f>
        <v>0</v>
      </c>
      <c r="P72" s="207">
        <f>SUMIF(תקציב2017!$A:$A,$B72,תקציב2017!F:F)</f>
        <v>0</v>
      </c>
      <c r="Q72" s="214"/>
      <c r="R72" s="214">
        <f t="shared" si="13"/>
        <v>0</v>
      </c>
    </row>
    <row r="73" spans="1:18" ht="35.1" customHeight="1" x14ac:dyDescent="0.3">
      <c r="A73" s="15">
        <v>9</v>
      </c>
      <c r="B73" s="15">
        <v>1313345920</v>
      </c>
      <c r="C73" s="119" t="str">
        <f t="shared" si="0"/>
        <v>920</v>
      </c>
      <c r="D73" s="119" t="str">
        <f t="shared" si="1"/>
        <v>313345</v>
      </c>
      <c r="E73" s="119" t="str">
        <f t="shared" si="2"/>
        <v>31</v>
      </c>
      <c r="F73" s="190" t="s">
        <v>130</v>
      </c>
      <c r="G73" s="120">
        <v>820000</v>
      </c>
      <c r="H73" s="120">
        <v>834811.11</v>
      </c>
      <c r="I73" s="120">
        <v>0</v>
      </c>
      <c r="J73" s="120">
        <v>834811.11</v>
      </c>
      <c r="K73" s="120">
        <f t="shared" si="12"/>
        <v>14811.109999999986</v>
      </c>
      <c r="L73" s="120">
        <v>834811.11</v>
      </c>
      <c r="M73" s="121">
        <v>-820000</v>
      </c>
      <c r="N73" s="121">
        <f>SUMIF(תקציב2017!$A:$A,$B73,תקציב2017!D:D)</f>
        <v>-820000</v>
      </c>
      <c r="O73" s="121">
        <f>SUMIF(תקציב2017!$A:$A,$B73,תקציב2017!E:E)</f>
        <v>-840000</v>
      </c>
      <c r="P73" s="207">
        <f>SUMIF(תקציב2017!$A:$A,$B73,תקציב2017!F:F)</f>
        <v>-860000</v>
      </c>
      <c r="Q73" s="214"/>
      <c r="R73" s="214">
        <f t="shared" si="13"/>
        <v>-860000</v>
      </c>
    </row>
    <row r="74" spans="1:18" ht="35.1" customHeight="1" x14ac:dyDescent="0.3">
      <c r="A74" s="15">
        <v>10</v>
      </c>
      <c r="B74" s="15">
        <v>1313400420</v>
      </c>
      <c r="C74" s="119" t="str">
        <f t="shared" ref="C74:C138" si="14">RIGHT(B74,3)</f>
        <v>420</v>
      </c>
      <c r="D74" s="119" t="str">
        <f t="shared" ref="D74:D138" si="15">MID(B74,2,6)</f>
        <v>313400</v>
      </c>
      <c r="E74" s="119" t="str">
        <f t="shared" ref="E74:E138" si="16">LEFT(D74,2)</f>
        <v>31</v>
      </c>
      <c r="F74" s="190" t="s">
        <v>131</v>
      </c>
      <c r="G74" s="120">
        <v>300000</v>
      </c>
      <c r="H74" s="120">
        <v>433603.3</v>
      </c>
      <c r="I74" s="120">
        <v>0</v>
      </c>
      <c r="J74" s="120">
        <v>433603.3</v>
      </c>
      <c r="K74" s="120">
        <f t="shared" si="12"/>
        <v>133603.29999999999</v>
      </c>
      <c r="L74" s="120">
        <v>433603.3</v>
      </c>
      <c r="M74" s="121">
        <v>-300000</v>
      </c>
      <c r="N74" s="121">
        <f>SUMIF(תקציב2017!$A:$A,$B74,תקציב2017!D:D)</f>
        <v>-300000</v>
      </c>
      <c r="O74" s="121">
        <f>SUMIF(תקציב2017!$A:$A,$B74,תקציב2017!E:E)</f>
        <v>-332000</v>
      </c>
      <c r="P74" s="207">
        <f>SUMIF(תקציב2017!$A:$A,$B74,תקציב2017!F:F)</f>
        <v>-432000</v>
      </c>
      <c r="Q74" s="214"/>
      <c r="R74" s="214">
        <f t="shared" si="13"/>
        <v>-432000</v>
      </c>
    </row>
    <row r="75" spans="1:18" ht="35.1" customHeight="1" x14ac:dyDescent="0.3">
      <c r="A75" s="15">
        <v>9</v>
      </c>
      <c r="B75" s="15">
        <v>1313400920</v>
      </c>
      <c r="C75" s="119" t="str">
        <f t="shared" si="14"/>
        <v>920</v>
      </c>
      <c r="D75" s="119" t="str">
        <f t="shared" si="15"/>
        <v>313400</v>
      </c>
      <c r="E75" s="119" t="str">
        <f t="shared" si="16"/>
        <v>31</v>
      </c>
      <c r="F75" s="190" t="s">
        <v>132</v>
      </c>
      <c r="G75" s="120">
        <v>3000</v>
      </c>
      <c r="H75" s="120">
        <v>1810.04</v>
      </c>
      <c r="I75" s="120">
        <v>0</v>
      </c>
      <c r="J75" s="120">
        <v>1810.04</v>
      </c>
      <c r="K75" s="120">
        <f t="shared" si="12"/>
        <v>-1189.96</v>
      </c>
      <c r="L75" s="120">
        <v>1810.04</v>
      </c>
      <c r="M75" s="121">
        <v>-3000</v>
      </c>
      <c r="N75" s="121">
        <f>SUMIF(תקציב2017!$A:$A,$B75,תקציב2017!D:D)</f>
        <v>-3000</v>
      </c>
      <c r="O75" s="121">
        <f>SUMIF(תקציב2017!$A:$A,$B75,תקציב2017!E:E)</f>
        <v>-3000</v>
      </c>
      <c r="P75" s="207">
        <f>SUMIF(תקציב2017!$A:$A,$B75,תקציב2017!F:F)</f>
        <v>-3000</v>
      </c>
      <c r="Q75" s="214"/>
      <c r="R75" s="214">
        <f t="shared" si="13"/>
        <v>-3000</v>
      </c>
    </row>
    <row r="76" spans="1:18" ht="35.1" customHeight="1" x14ac:dyDescent="0.3">
      <c r="A76" s="15">
        <v>9</v>
      </c>
      <c r="B76" s="15">
        <v>1313502920</v>
      </c>
      <c r="C76" s="119" t="str">
        <f t="shared" si="14"/>
        <v>920</v>
      </c>
      <c r="D76" s="119" t="str">
        <f t="shared" si="15"/>
        <v>313502</v>
      </c>
      <c r="E76" s="119" t="str">
        <f t="shared" si="16"/>
        <v>31</v>
      </c>
      <c r="F76" s="190" t="s">
        <v>133</v>
      </c>
      <c r="G76" s="120">
        <v>198000</v>
      </c>
      <c r="H76" s="120">
        <v>173187.04</v>
      </c>
      <c r="I76" s="120">
        <v>0</v>
      </c>
      <c r="J76" s="120">
        <v>173187.04</v>
      </c>
      <c r="K76" s="120">
        <f t="shared" si="12"/>
        <v>-24812.959999999992</v>
      </c>
      <c r="L76" s="120">
        <v>173187.04</v>
      </c>
      <c r="M76" s="121">
        <v>-198000</v>
      </c>
      <c r="N76" s="121">
        <f>SUMIF(תקציב2017!$A:$A,$B76,תקציב2017!D:D)</f>
        <v>-198000</v>
      </c>
      <c r="O76" s="121">
        <f>SUMIF(תקציב2017!$A:$A,$B76,תקציב2017!E:E)</f>
        <v>-22000</v>
      </c>
      <c r="P76" s="207">
        <f>SUMIF(תקציב2017!$A:$A,$B76,תקציב2017!F:F)</f>
        <v>-60000</v>
      </c>
      <c r="Q76" s="214"/>
      <c r="R76" s="214">
        <f t="shared" si="13"/>
        <v>-60000</v>
      </c>
    </row>
    <row r="77" spans="1:18" ht="35.1" hidden="1" customHeight="1" x14ac:dyDescent="0.3">
      <c r="A77" s="15">
        <v>9</v>
      </c>
      <c r="B77" s="15">
        <v>1313536920</v>
      </c>
      <c r="C77" s="119" t="str">
        <f t="shared" si="14"/>
        <v>920</v>
      </c>
      <c r="D77" s="119" t="str">
        <f t="shared" si="15"/>
        <v>313536</v>
      </c>
      <c r="E77" s="119" t="str">
        <f t="shared" si="16"/>
        <v>31</v>
      </c>
      <c r="F77" s="190" t="s">
        <v>134</v>
      </c>
      <c r="G77" s="120">
        <v>73000</v>
      </c>
      <c r="H77" s="120">
        <v>-2295.58</v>
      </c>
      <c r="I77" s="120">
        <v>0</v>
      </c>
      <c r="J77" s="120">
        <v>-2295.58</v>
      </c>
      <c r="K77" s="120">
        <f t="shared" si="12"/>
        <v>-75295.58</v>
      </c>
      <c r="L77" s="120">
        <v>-2295.58</v>
      </c>
      <c r="M77" s="121">
        <v>0</v>
      </c>
      <c r="N77" s="121">
        <f>SUMIF(תקציב2017!$A:$A,$B77,תקציב2017!D:D)</f>
        <v>0</v>
      </c>
      <c r="O77" s="121">
        <f>SUMIF(תקציב2017!$A:$A,$B77,תקציב2017!E:E)</f>
        <v>0</v>
      </c>
      <c r="P77" s="207">
        <f>SUMIF(תקציב2017!$A:$A,$B77,תקציב2017!F:F)</f>
        <v>0</v>
      </c>
      <c r="Q77" s="214"/>
      <c r="R77" s="214">
        <f t="shared" si="13"/>
        <v>0</v>
      </c>
    </row>
    <row r="78" spans="1:18" ht="35.1" customHeight="1" x14ac:dyDescent="0.3">
      <c r="A78" s="15">
        <v>10</v>
      </c>
      <c r="B78" s="15">
        <v>1313700420</v>
      </c>
      <c r="C78" s="119" t="str">
        <f t="shared" si="14"/>
        <v>420</v>
      </c>
      <c r="D78" s="119" t="str">
        <f t="shared" si="15"/>
        <v>313700</v>
      </c>
      <c r="E78" s="119" t="str">
        <f t="shared" si="16"/>
        <v>31</v>
      </c>
      <c r="F78" s="195" t="s">
        <v>1299</v>
      </c>
      <c r="G78" s="120"/>
      <c r="H78" s="120"/>
      <c r="I78" s="120"/>
      <c r="J78" s="120"/>
      <c r="K78" s="120"/>
      <c r="L78" s="120"/>
      <c r="M78" s="121"/>
      <c r="N78" s="121">
        <f>SUMIF(תקציב2017!$A:$A,$B78,תקציב2017!D:D)</f>
        <v>0</v>
      </c>
      <c r="O78" s="121">
        <f>SUMIF(תקציב2017!$A:$A,$B78,תקציב2017!E:E)</f>
        <v>0</v>
      </c>
      <c r="P78" s="207">
        <f>SUMIF(תקציב2017!$A:$A,$B78,תקציב2017!F:F)</f>
        <v>-100000</v>
      </c>
      <c r="Q78" s="214"/>
      <c r="R78" s="214">
        <f t="shared" si="13"/>
        <v>-100000</v>
      </c>
    </row>
    <row r="79" spans="1:18" ht="35.1" customHeight="1" x14ac:dyDescent="0.3">
      <c r="A79" s="15">
        <v>9</v>
      </c>
      <c r="B79" s="15">
        <v>1313700920</v>
      </c>
      <c r="C79" s="119" t="str">
        <f t="shared" si="14"/>
        <v>920</v>
      </c>
      <c r="D79" s="119" t="str">
        <f t="shared" si="15"/>
        <v>313700</v>
      </c>
      <c r="E79" s="119" t="str">
        <f t="shared" si="16"/>
        <v>31</v>
      </c>
      <c r="F79" s="190" t="s">
        <v>135</v>
      </c>
      <c r="G79" s="120">
        <v>30000</v>
      </c>
      <c r="H79" s="120">
        <v>19999.7</v>
      </c>
      <c r="I79" s="120">
        <v>0</v>
      </c>
      <c r="J79" s="120">
        <v>19999.7</v>
      </c>
      <c r="K79" s="120">
        <f t="shared" si="12"/>
        <v>-10000.299999999999</v>
      </c>
      <c r="L79" s="120">
        <v>19999.7</v>
      </c>
      <c r="M79" s="121">
        <v>-30000</v>
      </c>
      <c r="N79" s="121">
        <f>SUMIF(תקציב2017!$A:$A,$B79,תקציב2017!D:D)</f>
        <v>-30000</v>
      </c>
      <c r="O79" s="121">
        <f>SUMIF(תקציב2017!$A:$A,$B79,תקציב2017!E:E)</f>
        <v>-52000</v>
      </c>
      <c r="P79" s="207">
        <f>SUMIF(תקציב2017!$A:$A,$B79,תקציב2017!F:F)</f>
        <v>-52000</v>
      </c>
      <c r="Q79" s="214"/>
      <c r="R79" s="214">
        <f t="shared" si="13"/>
        <v>-52000</v>
      </c>
    </row>
    <row r="80" spans="1:18" ht="35.1" customHeight="1" x14ac:dyDescent="0.3">
      <c r="A80" s="15">
        <v>9</v>
      </c>
      <c r="B80" s="15">
        <v>1313800920</v>
      </c>
      <c r="C80" s="119" t="str">
        <f t="shared" si="14"/>
        <v>920</v>
      </c>
      <c r="D80" s="119" t="str">
        <f t="shared" si="15"/>
        <v>313800</v>
      </c>
      <c r="E80" s="119" t="str">
        <f t="shared" si="16"/>
        <v>31</v>
      </c>
      <c r="F80" s="190" t="s">
        <v>136</v>
      </c>
      <c r="G80" s="120">
        <v>850000</v>
      </c>
      <c r="H80" s="120">
        <v>849267</v>
      </c>
      <c r="I80" s="120">
        <v>0</v>
      </c>
      <c r="J80" s="120">
        <v>849267</v>
      </c>
      <c r="K80" s="120">
        <f t="shared" si="12"/>
        <v>-733</v>
      </c>
      <c r="L80" s="120">
        <v>849267</v>
      </c>
      <c r="M80" s="121">
        <v>-850000</v>
      </c>
      <c r="N80" s="121">
        <f>SUMIF(תקציב2017!$A:$A,$B80,תקציב2017!D:D)</f>
        <v>-850000</v>
      </c>
      <c r="O80" s="121">
        <f>SUMIF(תקציב2017!$A:$A,$B80,תקציב2017!E:E)</f>
        <v>-798000</v>
      </c>
      <c r="P80" s="207">
        <f>SUMIF(תקציב2017!$A:$A,$B80,תקציב2017!F:F)</f>
        <v>-798000</v>
      </c>
      <c r="Q80" s="214"/>
      <c r="R80" s="214">
        <f t="shared" si="13"/>
        <v>-798000</v>
      </c>
    </row>
    <row r="81" spans="1:18" ht="35.1" hidden="1" customHeight="1" x14ac:dyDescent="0.3">
      <c r="A81" s="15">
        <v>9</v>
      </c>
      <c r="B81" s="15">
        <v>1314000920</v>
      </c>
      <c r="C81" s="119" t="str">
        <f t="shared" si="14"/>
        <v>920</v>
      </c>
      <c r="D81" s="119" t="str">
        <f t="shared" si="15"/>
        <v>314000</v>
      </c>
      <c r="E81" s="119" t="str">
        <f t="shared" si="16"/>
        <v>31</v>
      </c>
      <c r="F81" s="190" t="s">
        <v>137</v>
      </c>
      <c r="G81" s="120">
        <v>0</v>
      </c>
      <c r="H81" s="120">
        <v>0</v>
      </c>
      <c r="I81" s="120">
        <v>0</v>
      </c>
      <c r="J81" s="120">
        <v>0</v>
      </c>
      <c r="K81" s="120">
        <f t="shared" si="12"/>
        <v>0</v>
      </c>
      <c r="L81" s="120">
        <v>0</v>
      </c>
      <c r="M81" s="121">
        <v>0</v>
      </c>
      <c r="N81" s="121">
        <f>SUMIF(תקציב2017!$A:$A,$B81,תקציב2017!D:D)</f>
        <v>0</v>
      </c>
      <c r="O81" s="121">
        <f>SUMIF(תקציב2017!$A:$A,$B81,תקציב2017!E:E)</f>
        <v>0</v>
      </c>
      <c r="P81" s="207">
        <f>SUMIF(תקציב2017!$A:$A,$B81,תקציב2017!F:F)</f>
        <v>0</v>
      </c>
      <c r="Q81" s="214"/>
      <c r="R81" s="214">
        <f t="shared" si="13"/>
        <v>0</v>
      </c>
    </row>
    <row r="82" spans="1:18" ht="35.1" hidden="1" customHeight="1" x14ac:dyDescent="0.3">
      <c r="A82" s="15">
        <v>9</v>
      </c>
      <c r="B82" s="15">
        <v>1314001920</v>
      </c>
      <c r="C82" s="119" t="str">
        <f t="shared" si="14"/>
        <v>920</v>
      </c>
      <c r="D82" s="119" t="str">
        <f t="shared" si="15"/>
        <v>314001</v>
      </c>
      <c r="E82" s="119" t="str">
        <f t="shared" si="16"/>
        <v>31</v>
      </c>
      <c r="F82" s="190" t="s">
        <v>139</v>
      </c>
      <c r="G82" s="120">
        <v>0</v>
      </c>
      <c r="H82" s="120">
        <v>0</v>
      </c>
      <c r="I82" s="120">
        <v>0</v>
      </c>
      <c r="J82" s="120">
        <v>0</v>
      </c>
      <c r="K82" s="120">
        <f t="shared" si="12"/>
        <v>0</v>
      </c>
      <c r="L82" s="120">
        <v>0</v>
      </c>
      <c r="M82" s="121">
        <v>0</v>
      </c>
      <c r="N82" s="121">
        <f>SUMIF(תקציב2017!$A:$A,$B82,תקציב2017!D:D)</f>
        <v>0</v>
      </c>
      <c r="O82" s="121">
        <f>SUMIF(תקציב2017!$A:$A,$B82,תקציב2017!E:E)</f>
        <v>0</v>
      </c>
      <c r="P82" s="207">
        <f>SUMIF(תקציב2017!$A:$A,$B82,תקציב2017!F:F)</f>
        <v>0</v>
      </c>
      <c r="Q82" s="214"/>
      <c r="R82" s="214">
        <f t="shared" si="13"/>
        <v>0</v>
      </c>
    </row>
    <row r="83" spans="1:18" ht="35.1" hidden="1" customHeight="1" x14ac:dyDescent="0.3">
      <c r="A83" s="15">
        <v>9</v>
      </c>
      <c r="B83" s="15">
        <v>1314002920</v>
      </c>
      <c r="C83" s="119" t="str">
        <f t="shared" si="14"/>
        <v>920</v>
      </c>
      <c r="D83" s="119" t="str">
        <f t="shared" si="15"/>
        <v>314002</v>
      </c>
      <c r="E83" s="119" t="str">
        <f t="shared" si="16"/>
        <v>31</v>
      </c>
      <c r="F83" s="190" t="s">
        <v>140</v>
      </c>
      <c r="G83" s="120">
        <v>0</v>
      </c>
      <c r="H83" s="120">
        <v>0</v>
      </c>
      <c r="I83" s="120">
        <v>0</v>
      </c>
      <c r="J83" s="120">
        <v>0</v>
      </c>
      <c r="K83" s="120">
        <f t="shared" si="12"/>
        <v>0</v>
      </c>
      <c r="L83" s="120">
        <v>0</v>
      </c>
      <c r="M83" s="121">
        <v>0</v>
      </c>
      <c r="N83" s="121">
        <f>SUMIF(תקציב2017!$A:$A,$B83,תקציב2017!D:D)</f>
        <v>0</v>
      </c>
      <c r="O83" s="121">
        <f>SUMIF(תקציב2017!$A:$A,$B83,תקציב2017!E:E)</f>
        <v>0</v>
      </c>
      <c r="P83" s="207">
        <f>SUMIF(תקציב2017!$A:$A,$B83,תקציב2017!F:F)</f>
        <v>0</v>
      </c>
      <c r="Q83" s="214"/>
      <c r="R83" s="214">
        <f t="shared" si="13"/>
        <v>0</v>
      </c>
    </row>
    <row r="84" spans="1:18" ht="35.1" customHeight="1" x14ac:dyDescent="0.3">
      <c r="A84" s="15">
        <v>9</v>
      </c>
      <c r="B84" s="15">
        <v>1314085920</v>
      </c>
      <c r="C84" s="119" t="str">
        <f t="shared" si="14"/>
        <v>920</v>
      </c>
      <c r="D84" s="119" t="str">
        <f t="shared" si="15"/>
        <v>314085</v>
      </c>
      <c r="E84" s="119" t="str">
        <f t="shared" si="16"/>
        <v>31</v>
      </c>
      <c r="F84" s="190" t="s">
        <v>141</v>
      </c>
      <c r="G84" s="120">
        <v>196000</v>
      </c>
      <c r="H84" s="120">
        <v>190185.9</v>
      </c>
      <c r="I84" s="120">
        <v>0</v>
      </c>
      <c r="J84" s="120">
        <v>190185.9</v>
      </c>
      <c r="K84" s="120">
        <f t="shared" si="12"/>
        <v>-5814.1000000000058</v>
      </c>
      <c r="L84" s="120">
        <v>190185.9</v>
      </c>
      <c r="M84" s="121">
        <v>-196000</v>
      </c>
      <c r="N84" s="121">
        <f>SUMIF(תקציב2017!$A:$A,$B84,תקציב2017!D:D)</f>
        <v>-196000</v>
      </c>
      <c r="O84" s="121">
        <f>SUMIF(תקציב2017!$A:$A,$B84,תקציב2017!E:E)</f>
        <v>-199000</v>
      </c>
      <c r="P84" s="207">
        <f>SUMIF(תקציב2017!$A:$A,$B84,תקציב2017!F:F)</f>
        <v>-200000</v>
      </c>
      <c r="Q84" s="214"/>
      <c r="R84" s="214">
        <f t="shared" si="13"/>
        <v>-200000</v>
      </c>
    </row>
    <row r="85" spans="1:18" ht="35.1" customHeight="1" x14ac:dyDescent="0.3">
      <c r="A85" s="15">
        <v>9</v>
      </c>
      <c r="B85" s="15">
        <v>1314086920</v>
      </c>
      <c r="C85" s="119" t="str">
        <f t="shared" si="14"/>
        <v>920</v>
      </c>
      <c r="D85" s="119" t="str">
        <f t="shared" si="15"/>
        <v>314086</v>
      </c>
      <c r="E85" s="119" t="str">
        <f t="shared" si="16"/>
        <v>31</v>
      </c>
      <c r="F85" s="190" t="s">
        <v>142</v>
      </c>
      <c r="G85" s="120">
        <v>186000</v>
      </c>
      <c r="H85" s="120">
        <v>180322.5</v>
      </c>
      <c r="I85" s="120">
        <v>0</v>
      </c>
      <c r="J85" s="120">
        <v>180322.5</v>
      </c>
      <c r="K85" s="120">
        <f t="shared" si="12"/>
        <v>-5677.5</v>
      </c>
      <c r="L85" s="120">
        <v>180322.5</v>
      </c>
      <c r="M85" s="121">
        <v>-186000</v>
      </c>
      <c r="N85" s="121">
        <f>SUMIF(תקציב2017!$A:$A,$B85,תקציב2017!D:D)</f>
        <v>-186000</v>
      </c>
      <c r="O85" s="121">
        <f>SUMIF(תקציב2017!$A:$A,$B85,תקציב2017!E:E)</f>
        <v>-188000</v>
      </c>
      <c r="P85" s="207">
        <f>SUMIF(תקציב2017!$A:$A,$B85,תקציב2017!F:F)</f>
        <v>-190000</v>
      </c>
      <c r="Q85" s="214"/>
      <c r="R85" s="214">
        <f t="shared" si="13"/>
        <v>-190000</v>
      </c>
    </row>
    <row r="86" spans="1:18" ht="35.1" customHeight="1" x14ac:dyDescent="0.3">
      <c r="A86" s="15">
        <v>9</v>
      </c>
      <c r="B86" s="15">
        <v>1314087920</v>
      </c>
      <c r="C86" s="119" t="str">
        <f t="shared" si="14"/>
        <v>920</v>
      </c>
      <c r="D86" s="119" t="str">
        <f t="shared" si="15"/>
        <v>314087</v>
      </c>
      <c r="E86" s="119" t="str">
        <f t="shared" si="16"/>
        <v>31</v>
      </c>
      <c r="F86" s="190" t="s">
        <v>143</v>
      </c>
      <c r="G86" s="120">
        <v>47000</v>
      </c>
      <c r="H86" s="120">
        <v>45302.6</v>
      </c>
      <c r="I86" s="120">
        <v>0</v>
      </c>
      <c r="J86" s="120">
        <v>45302.6</v>
      </c>
      <c r="K86" s="120">
        <f t="shared" si="12"/>
        <v>-1697.4000000000015</v>
      </c>
      <c r="L86" s="120">
        <v>45302.6</v>
      </c>
      <c r="M86" s="121">
        <v>-47000</v>
      </c>
      <c r="N86" s="121">
        <f>SUMIF(תקציב2017!$A:$A,$B86,תקציב2017!D:D)</f>
        <v>-47000</v>
      </c>
      <c r="O86" s="121">
        <f>SUMIF(תקציב2017!$A:$A,$B86,תקציב2017!E:E)</f>
        <v>-47000</v>
      </c>
      <c r="P86" s="207">
        <f>SUMIF(תקציב2017!$A:$A,$B86,תקציב2017!F:F)</f>
        <v>-50000</v>
      </c>
      <c r="Q86" s="214"/>
      <c r="R86" s="214">
        <f t="shared" si="13"/>
        <v>-50000</v>
      </c>
    </row>
    <row r="87" spans="1:18" ht="35.1" customHeight="1" x14ac:dyDescent="0.3">
      <c r="A87" s="15">
        <v>9</v>
      </c>
      <c r="B87" s="20">
        <v>1314100920</v>
      </c>
      <c r="C87" s="119" t="str">
        <f t="shared" si="14"/>
        <v>920</v>
      </c>
      <c r="D87" s="119" t="str">
        <f t="shared" si="15"/>
        <v>314100</v>
      </c>
      <c r="E87" s="119" t="str">
        <f t="shared" si="16"/>
        <v>31</v>
      </c>
      <c r="F87" s="190" t="s">
        <v>571</v>
      </c>
      <c r="G87" s="120">
        <v>0</v>
      </c>
      <c r="H87" s="120">
        <v>0</v>
      </c>
      <c r="I87" s="120">
        <v>0</v>
      </c>
      <c r="J87" s="120">
        <v>0</v>
      </c>
      <c r="K87" s="120">
        <f t="shared" si="12"/>
        <v>0</v>
      </c>
      <c r="L87" s="120">
        <v>0</v>
      </c>
      <c r="M87" s="121">
        <v>-60000</v>
      </c>
      <c r="N87" s="121">
        <f>SUMIF(תקציב2017!$A:$A,$B87,תקציב2017!D:D)</f>
        <v>-60000</v>
      </c>
      <c r="O87" s="121">
        <f>SUMIF(תקציב2017!$A:$A,$B87,תקציב2017!E:E)</f>
        <v>-60000</v>
      </c>
      <c r="P87" s="207">
        <f>SUMIF(תקציב2017!$A:$A,$B87,תקציב2017!F:F)</f>
        <v>-60000</v>
      </c>
      <c r="Q87" s="214"/>
      <c r="R87" s="214">
        <f t="shared" si="13"/>
        <v>-60000</v>
      </c>
    </row>
    <row r="88" spans="1:18" ht="35.1" customHeight="1" x14ac:dyDescent="0.3">
      <c r="A88" s="15">
        <v>9</v>
      </c>
      <c r="B88" s="15">
        <v>1314214920</v>
      </c>
      <c r="C88" s="119" t="str">
        <f t="shared" si="14"/>
        <v>920</v>
      </c>
      <c r="D88" s="119" t="str">
        <f t="shared" si="15"/>
        <v>314214</v>
      </c>
      <c r="E88" s="119" t="str">
        <f t="shared" si="16"/>
        <v>31</v>
      </c>
      <c r="F88" s="190" t="s">
        <v>144</v>
      </c>
      <c r="G88" s="120">
        <v>4985000</v>
      </c>
      <c r="H88" s="120">
        <v>4825547.32</v>
      </c>
      <c r="I88" s="120">
        <v>0</v>
      </c>
      <c r="J88" s="120">
        <v>4825547.32</v>
      </c>
      <c r="K88" s="120">
        <f t="shared" si="12"/>
        <v>-159452.6799999997</v>
      </c>
      <c r="L88" s="120">
        <v>4825547.32</v>
      </c>
      <c r="M88" s="121">
        <v>-5200000</v>
      </c>
      <c r="N88" s="121">
        <f>SUMIF(תקציב2017!$A:$A,$B88,תקציב2017!D:D)</f>
        <v>-5200000</v>
      </c>
      <c r="O88" s="121">
        <f>SUMIF(תקציב2017!$A:$A,$B88,תקציב2017!E:E)</f>
        <v>-4800000</v>
      </c>
      <c r="P88" s="207">
        <f>SUMIF(תקציב2017!$A:$A,$B88,תקציב2017!F:F)</f>
        <v>-5300000</v>
      </c>
      <c r="Q88" s="214"/>
      <c r="R88" s="214">
        <f t="shared" si="13"/>
        <v>-5300000</v>
      </c>
    </row>
    <row r="89" spans="1:18" ht="35.1" customHeight="1" x14ac:dyDescent="0.3">
      <c r="A89" s="15">
        <v>9</v>
      </c>
      <c r="B89" s="15">
        <v>1315001920</v>
      </c>
      <c r="C89" s="119" t="str">
        <f t="shared" si="14"/>
        <v>920</v>
      </c>
      <c r="D89" s="119" t="str">
        <f t="shared" si="15"/>
        <v>315001</v>
      </c>
      <c r="E89" s="119" t="str">
        <f t="shared" si="16"/>
        <v>31</v>
      </c>
      <c r="F89" s="190" t="s">
        <v>145</v>
      </c>
      <c r="G89" s="120">
        <v>22100000</v>
      </c>
      <c r="H89" s="120">
        <v>24013250.140000001</v>
      </c>
      <c r="I89" s="120">
        <v>0</v>
      </c>
      <c r="J89" s="120">
        <v>24013250.140000001</v>
      </c>
      <c r="K89" s="120">
        <f t="shared" si="12"/>
        <v>1913250.1400000006</v>
      </c>
      <c r="L89" s="120">
        <v>24013250.140000001</v>
      </c>
      <c r="M89" s="121">
        <v>-26000000</v>
      </c>
      <c r="N89" s="121">
        <f>SUMIF(תקציב2017!$A:$A,$B89,תקציב2017!D:D)</f>
        <v>-26000000</v>
      </c>
      <c r="O89" s="121">
        <f>SUMIF(תקציב2017!$A:$A,$B89,תקציב2017!E:E)</f>
        <v>-26500000</v>
      </c>
      <c r="P89" s="207">
        <f>SUMIF(תקציב2017!$A:$A,$B89,תקציב2017!F:F)</f>
        <v>-28000000</v>
      </c>
      <c r="Q89" s="214"/>
      <c r="R89" s="214">
        <f t="shared" si="13"/>
        <v>-28000000</v>
      </c>
    </row>
    <row r="90" spans="1:18" ht="35.1" customHeight="1" x14ac:dyDescent="0.3">
      <c r="A90" s="15">
        <v>9</v>
      </c>
      <c r="B90" s="15">
        <v>1315035920</v>
      </c>
      <c r="C90" s="119" t="str">
        <f t="shared" si="14"/>
        <v>920</v>
      </c>
      <c r="D90" s="119" t="str">
        <f t="shared" si="15"/>
        <v>315035</v>
      </c>
      <c r="E90" s="119" t="str">
        <f t="shared" si="16"/>
        <v>31</v>
      </c>
      <c r="F90" s="190" t="s">
        <v>146</v>
      </c>
      <c r="G90" s="120">
        <v>1746000</v>
      </c>
      <c r="H90" s="120">
        <v>1740716.33</v>
      </c>
      <c r="I90" s="120">
        <v>0</v>
      </c>
      <c r="J90" s="120">
        <v>1740716.33</v>
      </c>
      <c r="K90" s="120">
        <f t="shared" si="12"/>
        <v>-5283.6699999999255</v>
      </c>
      <c r="L90" s="120">
        <v>1740716.33</v>
      </c>
      <c r="M90" s="121">
        <v>-1900000</v>
      </c>
      <c r="N90" s="121">
        <f>SUMIF(תקציב2017!$A:$A,$B90,תקציב2017!D:D)</f>
        <v>-1900000</v>
      </c>
      <c r="O90" s="121">
        <f>SUMIF(תקציב2017!$A:$A,$B90,תקציב2017!E:E)</f>
        <v>-1900000</v>
      </c>
      <c r="P90" s="207">
        <f>SUMIF(תקציב2017!$A:$A,$B90,תקציב2017!F:F)</f>
        <v>-2000000</v>
      </c>
      <c r="Q90" s="214"/>
      <c r="R90" s="214">
        <f t="shared" si="13"/>
        <v>-2000000</v>
      </c>
    </row>
    <row r="91" spans="1:18" ht="35.1" customHeight="1" x14ac:dyDescent="0.3">
      <c r="A91" s="15">
        <v>9</v>
      </c>
      <c r="B91" s="15">
        <v>1315037920</v>
      </c>
      <c r="C91" s="119" t="str">
        <f t="shared" si="14"/>
        <v>920</v>
      </c>
      <c r="D91" s="119" t="str">
        <f t="shared" si="15"/>
        <v>315037</v>
      </c>
      <c r="E91" s="119" t="str">
        <f t="shared" si="16"/>
        <v>31</v>
      </c>
      <c r="F91" s="190" t="s">
        <v>147</v>
      </c>
      <c r="G91" s="120">
        <v>70000</v>
      </c>
      <c r="H91" s="120">
        <v>61468.14</v>
      </c>
      <c r="I91" s="120">
        <v>0</v>
      </c>
      <c r="J91" s="120">
        <v>61468.14</v>
      </c>
      <c r="K91" s="120">
        <f t="shared" si="12"/>
        <v>-8531.86</v>
      </c>
      <c r="L91" s="120">
        <v>61468.14</v>
      </c>
      <c r="M91" s="121">
        <v>-70000</v>
      </c>
      <c r="N91" s="121">
        <f>SUMIF(תקציב2017!$A:$A,$B91,תקציב2017!D:D)</f>
        <v>-70000</v>
      </c>
      <c r="O91" s="121">
        <f>SUMIF(תקציב2017!$A:$A,$B91,תקציב2017!E:E)</f>
        <v>-60000</v>
      </c>
      <c r="P91" s="207">
        <f>SUMIF(תקציב2017!$A:$A,$B91,תקציב2017!F:F)</f>
        <v>-60000</v>
      </c>
      <c r="Q91" s="214"/>
      <c r="R91" s="214">
        <f t="shared" si="13"/>
        <v>-60000</v>
      </c>
    </row>
    <row r="92" spans="1:18" ht="35.1" customHeight="1" x14ac:dyDescent="0.3">
      <c r="A92" s="15">
        <v>9</v>
      </c>
      <c r="B92" s="15">
        <v>1315088920</v>
      </c>
      <c r="C92" s="119" t="str">
        <f t="shared" si="14"/>
        <v>920</v>
      </c>
      <c r="D92" s="119" t="str">
        <f t="shared" si="15"/>
        <v>315088</v>
      </c>
      <c r="E92" s="119" t="str">
        <f t="shared" si="16"/>
        <v>31</v>
      </c>
      <c r="F92" s="190" t="s">
        <v>148</v>
      </c>
      <c r="G92" s="120">
        <v>18000</v>
      </c>
      <c r="H92" s="120">
        <v>19693.8</v>
      </c>
      <c r="I92" s="120">
        <v>0</v>
      </c>
      <c r="J92" s="120">
        <v>19693.8</v>
      </c>
      <c r="K92" s="120">
        <f t="shared" si="12"/>
        <v>1693.7999999999993</v>
      </c>
      <c r="L92" s="120">
        <v>19693.8</v>
      </c>
      <c r="M92" s="121">
        <v>-18000</v>
      </c>
      <c r="N92" s="121">
        <f>SUMIF(תקציב2017!$A:$A,$B92,תקציב2017!D:D)</f>
        <v>-18000</v>
      </c>
      <c r="O92" s="121">
        <f>SUMIF(תקציב2017!$A:$A,$B92,תקציב2017!E:E)</f>
        <v>-18000</v>
      </c>
      <c r="P92" s="207">
        <f>SUMIF(תקציב2017!$A:$A,$B92,תקציב2017!F:F)</f>
        <v>-18000</v>
      </c>
      <c r="Q92" s="214"/>
      <c r="R92" s="214">
        <f t="shared" si="13"/>
        <v>-18000</v>
      </c>
    </row>
    <row r="93" spans="1:18" ht="35.1" customHeight="1" x14ac:dyDescent="0.3">
      <c r="A93" s="15">
        <v>9</v>
      </c>
      <c r="B93" s="15">
        <v>1315092920</v>
      </c>
      <c r="C93" s="119" t="str">
        <f t="shared" si="14"/>
        <v>920</v>
      </c>
      <c r="D93" s="119" t="str">
        <f t="shared" si="15"/>
        <v>315092</v>
      </c>
      <c r="E93" s="119" t="str">
        <f t="shared" si="16"/>
        <v>31</v>
      </c>
      <c r="F93" s="190" t="s">
        <v>149</v>
      </c>
      <c r="G93" s="120">
        <v>40000</v>
      </c>
      <c r="H93" s="120">
        <v>40034.9</v>
      </c>
      <c r="I93" s="120">
        <v>0</v>
      </c>
      <c r="J93" s="120">
        <v>40034.9</v>
      </c>
      <c r="K93" s="120">
        <f t="shared" si="12"/>
        <v>34.900000000001455</v>
      </c>
      <c r="L93" s="120">
        <v>40034.9</v>
      </c>
      <c r="M93" s="121">
        <v>-40000</v>
      </c>
      <c r="N93" s="121">
        <f>SUMIF(תקציב2017!$A:$A,$B93,תקציב2017!D:D)</f>
        <v>-40000</v>
      </c>
      <c r="O93" s="121">
        <f>SUMIF(תקציב2017!$A:$A,$B93,תקציב2017!E:E)</f>
        <v>-40000</v>
      </c>
      <c r="P93" s="207">
        <f>SUMIF(תקציב2017!$A:$A,$B93,תקציב2017!F:F)</f>
        <v>-40000</v>
      </c>
      <c r="Q93" s="214"/>
      <c r="R93" s="214">
        <f t="shared" si="13"/>
        <v>-40000</v>
      </c>
    </row>
    <row r="94" spans="1:18" ht="35.1" hidden="1" customHeight="1" x14ac:dyDescent="0.3">
      <c r="A94" s="15">
        <v>10</v>
      </c>
      <c r="B94" s="15">
        <v>1315100540</v>
      </c>
      <c r="C94" s="119" t="str">
        <f t="shared" si="14"/>
        <v>540</v>
      </c>
      <c r="D94" s="119" t="str">
        <f t="shared" si="15"/>
        <v>315100</v>
      </c>
      <c r="E94" s="119" t="str">
        <f t="shared" si="16"/>
        <v>31</v>
      </c>
      <c r="F94" s="190" t="s">
        <v>150</v>
      </c>
      <c r="G94" s="120">
        <v>0</v>
      </c>
      <c r="H94" s="120">
        <v>0</v>
      </c>
      <c r="I94" s="120">
        <v>0</v>
      </c>
      <c r="J94" s="120">
        <v>0</v>
      </c>
      <c r="K94" s="120">
        <f t="shared" si="12"/>
        <v>0</v>
      </c>
      <c r="L94" s="120">
        <v>0</v>
      </c>
      <c r="M94" s="121">
        <v>0</v>
      </c>
      <c r="N94" s="121">
        <f>SUMIF(תקציב2017!$A:$A,$B94,תקציב2017!D:D)</f>
        <v>0</v>
      </c>
      <c r="O94" s="121">
        <f>SUMIF(תקציב2017!$A:$A,$B94,תקציב2017!E:E)</f>
        <v>0</v>
      </c>
      <c r="P94" s="207">
        <f>SUMIF(תקציב2017!$A:$A,$B94,תקציב2017!F:F)</f>
        <v>0</v>
      </c>
      <c r="Q94" s="214"/>
      <c r="R94" s="214">
        <f t="shared" si="13"/>
        <v>0</v>
      </c>
    </row>
    <row r="95" spans="1:18" ht="35.1" customHeight="1" x14ac:dyDescent="0.3">
      <c r="A95" s="15">
        <v>9</v>
      </c>
      <c r="B95" s="15">
        <v>1315101920</v>
      </c>
      <c r="C95" s="119" t="str">
        <f t="shared" si="14"/>
        <v>920</v>
      </c>
      <c r="D95" s="119" t="str">
        <f t="shared" si="15"/>
        <v>315101</v>
      </c>
      <c r="E95" s="119" t="str">
        <f t="shared" si="16"/>
        <v>31</v>
      </c>
      <c r="F95" s="190" t="s">
        <v>152</v>
      </c>
      <c r="G95" s="120">
        <v>16000</v>
      </c>
      <c r="H95" s="120">
        <v>16249.8</v>
      </c>
      <c r="I95" s="120">
        <v>0</v>
      </c>
      <c r="J95" s="120">
        <v>16249.8</v>
      </c>
      <c r="K95" s="120">
        <f t="shared" si="12"/>
        <v>249.79999999999927</v>
      </c>
      <c r="L95" s="120">
        <v>16249.8</v>
      </c>
      <c r="M95" s="121">
        <v>-16000</v>
      </c>
      <c r="N95" s="121">
        <f>SUMIF(תקציב2017!$A:$A,$B95,תקציב2017!D:D)</f>
        <v>-16000</v>
      </c>
      <c r="O95" s="121">
        <f>SUMIF(תקציב2017!$A:$A,$B95,תקציב2017!E:E)</f>
        <v>-16000</v>
      </c>
      <c r="P95" s="207">
        <f>SUMIF(תקציב2017!$A:$A,$B95,תקציב2017!F:F)</f>
        <v>-16000</v>
      </c>
      <c r="Q95" s="214"/>
      <c r="R95" s="214">
        <f t="shared" si="13"/>
        <v>-16000</v>
      </c>
    </row>
    <row r="96" spans="1:18" ht="35.1" hidden="1" customHeight="1" x14ac:dyDescent="0.3">
      <c r="A96" s="15">
        <v>9</v>
      </c>
      <c r="B96" s="15">
        <v>1315114920</v>
      </c>
      <c r="C96" s="119" t="str">
        <f t="shared" si="14"/>
        <v>920</v>
      </c>
      <c r="D96" s="119" t="str">
        <f t="shared" si="15"/>
        <v>315114</v>
      </c>
      <c r="E96" s="119" t="str">
        <f t="shared" si="16"/>
        <v>31</v>
      </c>
      <c r="F96" s="190" t="s">
        <v>153</v>
      </c>
      <c r="G96" s="120">
        <v>0</v>
      </c>
      <c r="H96" s="120">
        <v>0</v>
      </c>
      <c r="I96" s="120">
        <v>0</v>
      </c>
      <c r="J96" s="120">
        <v>0</v>
      </c>
      <c r="K96" s="120">
        <f t="shared" si="12"/>
        <v>0</v>
      </c>
      <c r="L96" s="120">
        <v>0</v>
      </c>
      <c r="M96" s="121">
        <v>0</v>
      </c>
      <c r="N96" s="121">
        <f>SUMIF(תקציב2017!$A:$A,$B96,תקציב2017!D:D)</f>
        <v>0</v>
      </c>
      <c r="O96" s="121">
        <f>SUMIF(תקציב2017!$A:$A,$B96,תקציב2017!E:E)</f>
        <v>0</v>
      </c>
      <c r="P96" s="207">
        <f>SUMIF(תקציב2017!$A:$A,$B96,תקציב2017!F:F)</f>
        <v>0</v>
      </c>
      <c r="Q96" s="214"/>
      <c r="R96" s="214">
        <f t="shared" si="13"/>
        <v>0</v>
      </c>
    </row>
    <row r="97" spans="1:18" ht="35.1" hidden="1" customHeight="1" x14ac:dyDescent="0.3">
      <c r="A97" s="15">
        <v>9</v>
      </c>
      <c r="B97" s="15">
        <v>1315152920</v>
      </c>
      <c r="C97" s="119" t="str">
        <f t="shared" si="14"/>
        <v>920</v>
      </c>
      <c r="D97" s="119" t="str">
        <f t="shared" si="15"/>
        <v>315152</v>
      </c>
      <c r="E97" s="119" t="str">
        <f t="shared" si="16"/>
        <v>31</v>
      </c>
      <c r="F97" s="190" t="s">
        <v>154</v>
      </c>
      <c r="G97" s="120">
        <v>0</v>
      </c>
      <c r="H97" s="120">
        <v>0</v>
      </c>
      <c r="I97" s="120">
        <v>0</v>
      </c>
      <c r="J97" s="120">
        <v>0</v>
      </c>
      <c r="K97" s="120">
        <f t="shared" si="12"/>
        <v>0</v>
      </c>
      <c r="L97" s="120">
        <v>0</v>
      </c>
      <c r="M97" s="121">
        <v>0</v>
      </c>
      <c r="N97" s="121">
        <f>SUMIF(תקציב2017!$A:$A,$B97,תקציב2017!D:D)</f>
        <v>0</v>
      </c>
      <c r="O97" s="121">
        <f>SUMIF(תקציב2017!$A:$A,$B97,תקציב2017!E:E)</f>
        <v>0</v>
      </c>
      <c r="P97" s="207">
        <f>SUMIF(תקציב2017!$A:$A,$B97,תקציב2017!F:F)</f>
        <v>0</v>
      </c>
      <c r="Q97" s="214"/>
      <c r="R97" s="214">
        <f t="shared" si="13"/>
        <v>0</v>
      </c>
    </row>
    <row r="98" spans="1:18" ht="35.1" customHeight="1" x14ac:dyDescent="0.3">
      <c r="A98" s="15">
        <v>9</v>
      </c>
      <c r="B98" s="15">
        <v>1315173920</v>
      </c>
      <c r="C98" s="119" t="str">
        <f t="shared" si="14"/>
        <v>920</v>
      </c>
      <c r="D98" s="119" t="str">
        <f t="shared" si="15"/>
        <v>315173</v>
      </c>
      <c r="E98" s="119" t="str">
        <f t="shared" si="16"/>
        <v>31</v>
      </c>
      <c r="F98" s="190" t="s">
        <v>155</v>
      </c>
      <c r="G98" s="120">
        <v>720000</v>
      </c>
      <c r="H98" s="120">
        <v>720521</v>
      </c>
      <c r="I98" s="120">
        <v>0</v>
      </c>
      <c r="J98" s="120">
        <v>720521</v>
      </c>
      <c r="K98" s="120">
        <f t="shared" si="12"/>
        <v>521</v>
      </c>
      <c r="L98" s="120">
        <v>720521</v>
      </c>
      <c r="M98" s="121">
        <v>-870000</v>
      </c>
      <c r="N98" s="121">
        <f>SUMIF(תקציב2017!$A:$A,$B98,תקציב2017!D:D)</f>
        <v>-870000</v>
      </c>
      <c r="O98" s="121">
        <f>SUMIF(תקציב2017!$A:$A,$B98,תקציב2017!E:E)</f>
        <v>-800000</v>
      </c>
      <c r="P98" s="207">
        <f>SUMIF(תקציב2017!$A:$A,$B98,תקציב2017!F:F)</f>
        <v>-850000</v>
      </c>
      <c r="Q98" s="214"/>
      <c r="R98" s="214">
        <f t="shared" si="13"/>
        <v>-850000</v>
      </c>
    </row>
    <row r="99" spans="1:18" ht="35.1" customHeight="1" x14ac:dyDescent="0.3">
      <c r="A99" s="15">
        <v>9</v>
      </c>
      <c r="B99" s="15">
        <v>1315177920</v>
      </c>
      <c r="C99" s="119" t="str">
        <f t="shared" si="14"/>
        <v>920</v>
      </c>
      <c r="D99" s="119" t="str">
        <f t="shared" si="15"/>
        <v>315177</v>
      </c>
      <c r="E99" s="119" t="str">
        <f t="shared" si="16"/>
        <v>31</v>
      </c>
      <c r="F99" s="190" t="s">
        <v>156</v>
      </c>
      <c r="G99" s="120">
        <v>481000</v>
      </c>
      <c r="H99" s="120">
        <v>493032.74</v>
      </c>
      <c r="I99" s="120">
        <v>0</v>
      </c>
      <c r="J99" s="120">
        <v>493032.74</v>
      </c>
      <c r="K99" s="120">
        <f t="shared" si="12"/>
        <v>12032.739999999991</v>
      </c>
      <c r="L99" s="120">
        <v>493032.74</v>
      </c>
      <c r="M99" s="121">
        <v>-580000</v>
      </c>
      <c r="N99" s="121">
        <f>SUMIF(תקציב2017!$A:$A,$B99,תקציב2017!D:D)</f>
        <v>-580000</v>
      </c>
      <c r="O99" s="121">
        <f>SUMIF(תקציב2017!$A:$A,$B99,תקציב2017!E:E)</f>
        <v>-550000</v>
      </c>
      <c r="P99" s="207">
        <f>SUMIF(תקציב2017!$A:$A,$B99,תקציב2017!F:F)</f>
        <v>-560000</v>
      </c>
      <c r="Q99" s="214"/>
      <c r="R99" s="214">
        <f t="shared" si="13"/>
        <v>-560000</v>
      </c>
    </row>
    <row r="100" spans="1:18" ht="35.1" hidden="1" customHeight="1" x14ac:dyDescent="0.3">
      <c r="A100" s="15">
        <v>10</v>
      </c>
      <c r="B100" s="15">
        <v>1315200420</v>
      </c>
      <c r="C100" s="119" t="str">
        <f t="shared" si="14"/>
        <v>420</v>
      </c>
      <c r="D100" s="119" t="str">
        <f t="shared" si="15"/>
        <v>315200</v>
      </c>
      <c r="E100" s="119" t="str">
        <f t="shared" si="16"/>
        <v>31</v>
      </c>
      <c r="F100" s="190" t="s">
        <v>157</v>
      </c>
      <c r="G100" s="120">
        <v>0</v>
      </c>
      <c r="H100" s="120">
        <v>0</v>
      </c>
      <c r="I100" s="120">
        <v>0</v>
      </c>
      <c r="J100" s="120">
        <v>0</v>
      </c>
      <c r="K100" s="120">
        <f t="shared" si="12"/>
        <v>0</v>
      </c>
      <c r="L100" s="120">
        <v>0</v>
      </c>
      <c r="M100" s="121">
        <v>0</v>
      </c>
      <c r="N100" s="121">
        <f>SUMIF(תקציב2017!$A:$A,$B100,תקציב2017!D:D)</f>
        <v>0</v>
      </c>
      <c r="O100" s="121">
        <f>SUMIF(תקציב2017!$A:$A,$B100,תקציב2017!E:E)</f>
        <v>0</v>
      </c>
      <c r="P100" s="207">
        <f>SUMIF(תקציב2017!$A:$A,$B100,תקציב2017!F:F)</f>
        <v>0</v>
      </c>
      <c r="Q100" s="214"/>
      <c r="R100" s="214">
        <f t="shared" si="13"/>
        <v>0</v>
      </c>
    </row>
    <row r="101" spans="1:18" ht="35.1" customHeight="1" x14ac:dyDescent="0.3">
      <c r="A101" s="15">
        <v>9</v>
      </c>
      <c r="B101" s="15">
        <v>1315200920</v>
      </c>
      <c r="C101" s="119" t="str">
        <f t="shared" si="14"/>
        <v>920</v>
      </c>
      <c r="D101" s="119" t="str">
        <f t="shared" si="15"/>
        <v>315200</v>
      </c>
      <c r="E101" s="119" t="str">
        <f t="shared" si="16"/>
        <v>31</v>
      </c>
      <c r="F101" s="190" t="s">
        <v>158</v>
      </c>
      <c r="G101" s="120">
        <v>80000</v>
      </c>
      <c r="H101" s="120">
        <v>71925.37</v>
      </c>
      <c r="I101" s="120">
        <v>0</v>
      </c>
      <c r="J101" s="120">
        <v>71925.37</v>
      </c>
      <c r="K101" s="120">
        <f t="shared" si="12"/>
        <v>-8074.6300000000047</v>
      </c>
      <c r="L101" s="120">
        <v>71925.37</v>
      </c>
      <c r="M101" s="121">
        <v>-80000</v>
      </c>
      <c r="N101" s="121">
        <f>SUMIF(תקציב2017!$A:$A,$B101,תקציב2017!D:D)</f>
        <v>-80000</v>
      </c>
      <c r="O101" s="121">
        <f>SUMIF(תקציב2017!$A:$A,$B101,תקציב2017!E:E)</f>
        <v>-90000</v>
      </c>
      <c r="P101" s="207">
        <f>SUMIF(תקציב2017!$A:$A,$B101,תקציב2017!F:F)</f>
        <v>-90000</v>
      </c>
      <c r="Q101" s="214"/>
      <c r="R101" s="214">
        <f t="shared" si="13"/>
        <v>-90000</v>
      </c>
    </row>
    <row r="102" spans="1:18" ht="35.1" customHeight="1" x14ac:dyDescent="0.3">
      <c r="A102" s="15">
        <v>9</v>
      </c>
      <c r="B102" s="15">
        <v>1315234920</v>
      </c>
      <c r="C102" s="119" t="str">
        <f t="shared" si="14"/>
        <v>920</v>
      </c>
      <c r="D102" s="119" t="str">
        <f t="shared" si="15"/>
        <v>315234</v>
      </c>
      <c r="E102" s="119" t="str">
        <f t="shared" si="16"/>
        <v>31</v>
      </c>
      <c r="F102" s="190" t="s">
        <v>159</v>
      </c>
      <c r="G102" s="120">
        <v>40000</v>
      </c>
      <c r="H102" s="120">
        <v>40684</v>
      </c>
      <c r="I102" s="120">
        <v>0</v>
      </c>
      <c r="J102" s="120">
        <v>40684</v>
      </c>
      <c r="K102" s="120">
        <f t="shared" si="12"/>
        <v>684</v>
      </c>
      <c r="L102" s="120">
        <v>40684</v>
      </c>
      <c r="M102" s="121">
        <v>-40000</v>
      </c>
      <c r="N102" s="121">
        <f>SUMIF(תקציב2017!$A:$A,$B102,תקציב2017!D:D)</f>
        <v>-40000</v>
      </c>
      <c r="O102" s="121">
        <f>SUMIF(תקציב2017!$A:$A,$B102,תקציב2017!E:E)</f>
        <v>-50000</v>
      </c>
      <c r="P102" s="207">
        <f>SUMIF(תקציב2017!$A:$A,$B102,תקציב2017!F:F)</f>
        <v>-50000</v>
      </c>
      <c r="Q102" s="214"/>
      <c r="R102" s="214">
        <f t="shared" si="13"/>
        <v>-50000</v>
      </c>
    </row>
    <row r="103" spans="1:18" ht="35.1" customHeight="1" x14ac:dyDescent="0.3">
      <c r="A103" s="15">
        <v>9</v>
      </c>
      <c r="B103" s="15">
        <v>1315240920</v>
      </c>
      <c r="C103" s="119" t="str">
        <f t="shared" si="14"/>
        <v>920</v>
      </c>
      <c r="D103" s="119" t="str">
        <f t="shared" si="15"/>
        <v>315240</v>
      </c>
      <c r="E103" s="119" t="str">
        <f t="shared" si="16"/>
        <v>31</v>
      </c>
      <c r="F103" s="190" t="s">
        <v>160</v>
      </c>
      <c r="G103" s="120">
        <v>280000</v>
      </c>
      <c r="H103" s="120">
        <v>246666.28</v>
      </c>
      <c r="I103" s="120">
        <v>0</v>
      </c>
      <c r="J103" s="120">
        <v>246666.28</v>
      </c>
      <c r="K103" s="120">
        <f t="shared" si="12"/>
        <v>-33333.72</v>
      </c>
      <c r="L103" s="120">
        <v>246666.28</v>
      </c>
      <c r="M103" s="121">
        <v>-520000</v>
      </c>
      <c r="N103" s="121">
        <f>SUMIF(תקציב2017!$A:$A,$B103,תקציב2017!D:D)</f>
        <v>-520000</v>
      </c>
      <c r="O103" s="121">
        <f>SUMIF(תקציב2017!$A:$A,$B103,תקציב2017!E:E)</f>
        <v>-260000</v>
      </c>
      <c r="P103" s="207">
        <f>SUMIF(תקציב2017!$A:$A,$B103,תקציב2017!F:F)</f>
        <v>-260000</v>
      </c>
      <c r="Q103" s="214"/>
      <c r="R103" s="214">
        <f t="shared" si="13"/>
        <v>-260000</v>
      </c>
    </row>
    <row r="104" spans="1:18" ht="35.1" customHeight="1" x14ac:dyDescent="0.3">
      <c r="A104" s="15">
        <v>9</v>
      </c>
      <c r="B104" s="15">
        <v>1315316920</v>
      </c>
      <c r="C104" s="119" t="str">
        <f t="shared" si="14"/>
        <v>920</v>
      </c>
      <c r="D104" s="119" t="str">
        <f t="shared" si="15"/>
        <v>315316</v>
      </c>
      <c r="E104" s="119" t="str">
        <f t="shared" si="16"/>
        <v>31</v>
      </c>
      <c r="F104" s="190" t="s">
        <v>161</v>
      </c>
      <c r="G104" s="120">
        <v>82000</v>
      </c>
      <c r="H104" s="120">
        <v>118626.29</v>
      </c>
      <c r="I104" s="120">
        <v>0</v>
      </c>
      <c r="J104" s="120">
        <v>118626.29</v>
      </c>
      <c r="K104" s="120">
        <f t="shared" ref="K104:K145" si="17">+L104-G104</f>
        <v>36626.289999999994</v>
      </c>
      <c r="L104" s="120">
        <v>118626.29</v>
      </c>
      <c r="M104" s="121">
        <v>-82000</v>
      </c>
      <c r="N104" s="121">
        <f>SUMIF(תקציב2017!$A:$A,$B104,תקציב2017!D:D)</f>
        <v>-82000</v>
      </c>
      <c r="O104" s="121">
        <f>SUMIF(תקציב2017!$A:$A,$B104,תקציב2017!E:E)</f>
        <v>-106000</v>
      </c>
      <c r="P104" s="207">
        <f>SUMIF(תקציב2017!$A:$A,$B104,תקציב2017!F:F)</f>
        <v>-106000</v>
      </c>
      <c r="Q104" s="214"/>
      <c r="R104" s="214">
        <f t="shared" si="13"/>
        <v>-106000</v>
      </c>
    </row>
    <row r="105" spans="1:18" ht="35.1" customHeight="1" x14ac:dyDescent="0.3">
      <c r="A105" s="15">
        <v>9</v>
      </c>
      <c r="B105" s="15">
        <v>1315446920</v>
      </c>
      <c r="C105" s="119" t="str">
        <f t="shared" si="14"/>
        <v>920</v>
      </c>
      <c r="D105" s="119" t="str">
        <f t="shared" si="15"/>
        <v>315446</v>
      </c>
      <c r="E105" s="119" t="str">
        <f t="shared" si="16"/>
        <v>31</v>
      </c>
      <c r="F105" s="190" t="s">
        <v>162</v>
      </c>
      <c r="G105" s="120">
        <v>2542000</v>
      </c>
      <c r="H105" s="120">
        <v>2625658.4500000002</v>
      </c>
      <c r="I105" s="120">
        <v>0</v>
      </c>
      <c r="J105" s="120">
        <v>2625658.4500000002</v>
      </c>
      <c r="K105" s="120">
        <f t="shared" si="17"/>
        <v>83658.450000000186</v>
      </c>
      <c r="L105" s="120">
        <v>2625658.4500000002</v>
      </c>
      <c r="M105" s="121">
        <v>-3100000</v>
      </c>
      <c r="N105" s="121">
        <f>SUMIF(תקציב2017!$A:$A,$B105,תקציב2017!D:D)</f>
        <v>-3100000</v>
      </c>
      <c r="O105" s="121">
        <f>SUMIF(תקציב2017!$A:$A,$B105,תקציב2017!E:E)</f>
        <v>-2950000</v>
      </c>
      <c r="P105" s="207">
        <f>SUMIF(תקציב2017!$A:$A,$B105,תקציב2017!F:F)</f>
        <v>-3100000</v>
      </c>
      <c r="Q105" s="214"/>
      <c r="R105" s="214">
        <f t="shared" si="13"/>
        <v>-3100000</v>
      </c>
    </row>
    <row r="106" spans="1:18" ht="35.1" customHeight="1" x14ac:dyDescent="0.3">
      <c r="A106" s="15">
        <v>9</v>
      </c>
      <c r="B106" s="15">
        <v>1315456920</v>
      </c>
      <c r="C106" s="119" t="str">
        <f t="shared" si="14"/>
        <v>920</v>
      </c>
      <c r="D106" s="119" t="str">
        <f t="shared" si="15"/>
        <v>315456</v>
      </c>
      <c r="E106" s="119" t="str">
        <f t="shared" si="16"/>
        <v>31</v>
      </c>
      <c r="F106" s="190" t="s">
        <v>163</v>
      </c>
      <c r="G106" s="120">
        <v>39000</v>
      </c>
      <c r="H106" s="120">
        <v>32069.919999999998</v>
      </c>
      <c r="I106" s="120">
        <v>0</v>
      </c>
      <c r="J106" s="120">
        <v>32069.919999999998</v>
      </c>
      <c r="K106" s="120">
        <f t="shared" si="17"/>
        <v>-6930.0800000000017</v>
      </c>
      <c r="L106" s="120">
        <v>32069.919999999998</v>
      </c>
      <c r="M106" s="121">
        <v>-39000</v>
      </c>
      <c r="N106" s="121">
        <f>SUMIF(תקציב2017!$A:$A,$B106,תקציב2017!D:D)</f>
        <v>-39000</v>
      </c>
      <c r="O106" s="121">
        <f>SUMIF(תקציב2017!$A:$A,$B106,תקציב2017!E:E)</f>
        <v>-46000</v>
      </c>
      <c r="P106" s="207">
        <f>SUMIF(תקציב2017!$A:$A,$B106,תקציב2017!F:F)</f>
        <v>-46000</v>
      </c>
      <c r="Q106" s="214"/>
      <c r="R106" s="214">
        <f t="shared" si="13"/>
        <v>-46000</v>
      </c>
    </row>
    <row r="107" spans="1:18" ht="35.1" customHeight="1" x14ac:dyDescent="0.3">
      <c r="A107" s="15">
        <v>9</v>
      </c>
      <c r="B107" s="15">
        <v>1315470920</v>
      </c>
      <c r="C107" s="119" t="str">
        <f t="shared" si="14"/>
        <v>920</v>
      </c>
      <c r="D107" s="119" t="str">
        <f t="shared" si="15"/>
        <v>315470</v>
      </c>
      <c r="E107" s="119" t="str">
        <f t="shared" si="16"/>
        <v>31</v>
      </c>
      <c r="F107" s="190" t="s">
        <v>164</v>
      </c>
      <c r="G107" s="120">
        <v>22000</v>
      </c>
      <c r="H107" s="120">
        <v>22159</v>
      </c>
      <c r="I107" s="120">
        <v>0</v>
      </c>
      <c r="J107" s="120">
        <v>22159</v>
      </c>
      <c r="K107" s="120">
        <f t="shared" si="17"/>
        <v>159</v>
      </c>
      <c r="L107" s="120">
        <v>22159</v>
      </c>
      <c r="M107" s="121">
        <v>-22000</v>
      </c>
      <c r="N107" s="121">
        <f>SUMIF(תקציב2017!$A:$A,$B107,תקציב2017!D:D)</f>
        <v>-22000</v>
      </c>
      <c r="O107" s="121">
        <f>SUMIF(תקציב2017!$A:$A,$B107,תקציב2017!E:E)</f>
        <v>0</v>
      </c>
      <c r="P107" s="207">
        <f>SUMIF(תקציב2017!$A:$A,$B107,תקציב2017!F:F)</f>
        <v>0</v>
      </c>
      <c r="Q107" s="214"/>
      <c r="R107" s="214">
        <f t="shared" si="13"/>
        <v>0</v>
      </c>
    </row>
    <row r="108" spans="1:18" ht="35.1" hidden="1" customHeight="1" x14ac:dyDescent="0.3">
      <c r="A108" s="15">
        <v>9</v>
      </c>
      <c r="B108" s="15">
        <v>1315478920</v>
      </c>
      <c r="C108" s="119" t="str">
        <f t="shared" si="14"/>
        <v>920</v>
      </c>
      <c r="D108" s="119" t="str">
        <f t="shared" si="15"/>
        <v>315478</v>
      </c>
      <c r="E108" s="119" t="str">
        <f t="shared" si="16"/>
        <v>31</v>
      </c>
      <c r="F108" s="190" t="s">
        <v>165</v>
      </c>
      <c r="G108" s="120">
        <v>0</v>
      </c>
      <c r="H108" s="120">
        <v>0</v>
      </c>
      <c r="I108" s="120">
        <v>0</v>
      </c>
      <c r="J108" s="120">
        <v>0</v>
      </c>
      <c r="K108" s="120">
        <f t="shared" si="17"/>
        <v>0</v>
      </c>
      <c r="L108" s="120">
        <v>0</v>
      </c>
      <c r="M108" s="121">
        <v>0</v>
      </c>
      <c r="N108" s="121">
        <f>SUMIF(תקציב2017!$A:$A,$B108,תקציב2017!D:D)</f>
        <v>0</v>
      </c>
      <c r="O108" s="121">
        <f>SUMIF(תקציב2017!$A:$A,$B108,תקציב2017!E:E)</f>
        <v>0</v>
      </c>
      <c r="P108" s="207">
        <f>SUMIF(תקציב2017!$A:$A,$B108,תקציב2017!F:F)</f>
        <v>0</v>
      </c>
      <c r="Q108" s="214"/>
      <c r="R108" s="214">
        <f t="shared" si="13"/>
        <v>0</v>
      </c>
    </row>
    <row r="109" spans="1:18" ht="35.1" customHeight="1" x14ac:dyDescent="0.3">
      <c r="A109" s="15">
        <v>9</v>
      </c>
      <c r="B109" s="15">
        <v>1315504920</v>
      </c>
      <c r="C109" s="119" t="str">
        <f t="shared" si="14"/>
        <v>920</v>
      </c>
      <c r="D109" s="119" t="str">
        <f t="shared" si="15"/>
        <v>315504</v>
      </c>
      <c r="E109" s="119" t="str">
        <f t="shared" si="16"/>
        <v>31</v>
      </c>
      <c r="F109" s="190" t="s">
        <v>166</v>
      </c>
      <c r="G109" s="120">
        <v>65000</v>
      </c>
      <c r="H109" s="120">
        <v>58736.83</v>
      </c>
      <c r="I109" s="120">
        <v>0</v>
      </c>
      <c r="J109" s="120">
        <v>58736.83</v>
      </c>
      <c r="K109" s="120">
        <f t="shared" si="17"/>
        <v>-6263.1699999999983</v>
      </c>
      <c r="L109" s="120">
        <v>58736.83</v>
      </c>
      <c r="M109" s="121">
        <v>-65000</v>
      </c>
      <c r="N109" s="121">
        <f>SUMIF(תקציב2017!$A:$A,$B109,תקציב2017!D:D)</f>
        <v>-65000</v>
      </c>
      <c r="O109" s="121">
        <f>SUMIF(תקציב2017!$A:$A,$B109,תקציב2017!E:E)</f>
        <v>-10000</v>
      </c>
      <c r="P109" s="207">
        <f>SUMIF(תקציב2017!$A:$A,$B109,תקציב2017!F:F)</f>
        <v>-60000</v>
      </c>
      <c r="Q109" s="214"/>
      <c r="R109" s="214">
        <f t="shared" si="13"/>
        <v>-60000</v>
      </c>
    </row>
    <row r="110" spans="1:18" ht="35.1" hidden="1" customHeight="1" x14ac:dyDescent="0.3">
      <c r="A110" s="15">
        <v>9</v>
      </c>
      <c r="B110" s="15">
        <v>1315531920</v>
      </c>
      <c r="C110" s="119" t="str">
        <f t="shared" si="14"/>
        <v>920</v>
      </c>
      <c r="D110" s="119" t="str">
        <f t="shared" si="15"/>
        <v>315531</v>
      </c>
      <c r="E110" s="119" t="str">
        <f t="shared" si="16"/>
        <v>31</v>
      </c>
      <c r="F110" s="190" t="s">
        <v>167</v>
      </c>
      <c r="G110" s="120">
        <v>0</v>
      </c>
      <c r="H110" s="120">
        <v>0</v>
      </c>
      <c r="I110" s="120">
        <v>0</v>
      </c>
      <c r="J110" s="120">
        <v>0</v>
      </c>
      <c r="K110" s="120">
        <f t="shared" si="17"/>
        <v>0</v>
      </c>
      <c r="L110" s="120">
        <v>0</v>
      </c>
      <c r="M110" s="121">
        <v>0</v>
      </c>
      <c r="N110" s="121">
        <f>SUMIF(תקציב2017!$A:$A,$B110,תקציב2017!D:D)</f>
        <v>0</v>
      </c>
      <c r="O110" s="121">
        <f>SUMIF(תקציב2017!$A:$A,$B110,תקציב2017!E:E)</f>
        <v>0</v>
      </c>
      <c r="P110" s="207">
        <f>SUMIF(תקציב2017!$A:$A,$B110,תקציב2017!F:F)</f>
        <v>0</v>
      </c>
      <c r="Q110" s="214"/>
      <c r="R110" s="214">
        <f t="shared" si="13"/>
        <v>0</v>
      </c>
    </row>
    <row r="111" spans="1:18" ht="35.1" customHeight="1" x14ac:dyDescent="0.3">
      <c r="A111" s="15">
        <v>9</v>
      </c>
      <c r="B111" s="15">
        <v>1315553920</v>
      </c>
      <c r="C111" s="119" t="str">
        <f t="shared" si="14"/>
        <v>920</v>
      </c>
      <c r="D111" s="119" t="str">
        <f t="shared" si="15"/>
        <v>315553</v>
      </c>
      <c r="E111" s="119" t="str">
        <f t="shared" si="16"/>
        <v>31</v>
      </c>
      <c r="F111" s="190" t="s">
        <v>168</v>
      </c>
      <c r="G111" s="120">
        <v>76000</v>
      </c>
      <c r="H111" s="120">
        <v>75271.7</v>
      </c>
      <c r="I111" s="120">
        <v>0</v>
      </c>
      <c r="J111" s="120">
        <v>75271.7</v>
      </c>
      <c r="K111" s="120">
        <f t="shared" si="17"/>
        <v>-728.30000000000291</v>
      </c>
      <c r="L111" s="120">
        <v>75271.7</v>
      </c>
      <c r="M111" s="121">
        <v>-76000</v>
      </c>
      <c r="N111" s="121">
        <f>SUMIF(תקציב2017!$A:$A,$B111,תקציב2017!D:D)</f>
        <v>-76000</v>
      </c>
      <c r="O111" s="121">
        <f>SUMIF(תקציב2017!$A:$A,$B111,תקציב2017!E:E)</f>
        <v>-79000</v>
      </c>
      <c r="P111" s="207">
        <f>SUMIF(תקציב2017!$A:$A,$B111,תקציב2017!F:F)</f>
        <v>-79000</v>
      </c>
      <c r="Q111" s="214"/>
      <c r="R111" s="214">
        <f t="shared" si="13"/>
        <v>-79000</v>
      </c>
    </row>
    <row r="112" spans="1:18" ht="35.1" customHeight="1" x14ac:dyDescent="0.3">
      <c r="A112" s="15">
        <v>9</v>
      </c>
      <c r="B112" s="15">
        <v>1315556920</v>
      </c>
      <c r="C112" s="119" t="str">
        <f t="shared" si="14"/>
        <v>920</v>
      </c>
      <c r="D112" s="119" t="str">
        <f t="shared" si="15"/>
        <v>315556</v>
      </c>
      <c r="E112" s="119" t="str">
        <f t="shared" si="16"/>
        <v>31</v>
      </c>
      <c r="F112" s="190" t="s">
        <v>169</v>
      </c>
      <c r="G112" s="120">
        <v>3444000</v>
      </c>
      <c r="H112" s="120">
        <v>3531543.65</v>
      </c>
      <c r="I112" s="120">
        <v>0</v>
      </c>
      <c r="J112" s="120">
        <v>3531543.65</v>
      </c>
      <c r="K112" s="120">
        <f t="shared" si="17"/>
        <v>87543.649999999907</v>
      </c>
      <c r="L112" s="120">
        <v>3531543.65</v>
      </c>
      <c r="M112" s="121">
        <v>-3800000</v>
      </c>
      <c r="N112" s="121">
        <f>SUMIF(תקציב2017!$A:$A,$B112,תקציב2017!D:D)</f>
        <v>-3800000</v>
      </c>
      <c r="O112" s="121">
        <f>SUMIF(תקציב2017!$A:$A,$B112,תקציב2017!E:E)</f>
        <v>-3950000</v>
      </c>
      <c r="P112" s="207">
        <f>SUMIF(תקציב2017!$A:$A,$B112,תקציב2017!F:F)</f>
        <v>-4100000</v>
      </c>
      <c r="Q112" s="214"/>
      <c r="R112" s="214">
        <f t="shared" si="13"/>
        <v>-4100000</v>
      </c>
    </row>
    <row r="113" spans="1:18" ht="35.1" customHeight="1" x14ac:dyDescent="0.3">
      <c r="A113" s="15">
        <v>9</v>
      </c>
      <c r="B113" s="15">
        <v>1315557920</v>
      </c>
      <c r="C113" s="119" t="str">
        <f t="shared" si="14"/>
        <v>920</v>
      </c>
      <c r="D113" s="119" t="str">
        <f t="shared" si="15"/>
        <v>315557</v>
      </c>
      <c r="E113" s="119" t="str">
        <f t="shared" si="16"/>
        <v>31</v>
      </c>
      <c r="F113" s="190" t="s">
        <v>170</v>
      </c>
      <c r="G113" s="120">
        <v>5740000</v>
      </c>
      <c r="H113" s="120">
        <v>5885941.7300000004</v>
      </c>
      <c r="I113" s="120">
        <v>0</v>
      </c>
      <c r="J113" s="120">
        <v>5885941.7300000004</v>
      </c>
      <c r="K113" s="120">
        <f t="shared" si="17"/>
        <v>145941.73000000045</v>
      </c>
      <c r="L113" s="120">
        <v>5885941.7300000004</v>
      </c>
      <c r="M113" s="121">
        <v>-6300000</v>
      </c>
      <c r="N113" s="121">
        <f>SUMIF(תקציב2017!$A:$A,$B113,תקציב2017!D:D)</f>
        <v>-6300000</v>
      </c>
      <c r="O113" s="121">
        <f>SUMIF(תקציב2017!$A:$A,$B113,תקציב2017!E:E)</f>
        <v>-6600000</v>
      </c>
      <c r="P113" s="207">
        <f>SUMIF(תקציב2017!$A:$A,$B113,תקציב2017!F:F)</f>
        <v>-6800000</v>
      </c>
      <c r="Q113" s="214"/>
      <c r="R113" s="214">
        <f t="shared" si="13"/>
        <v>-6800000</v>
      </c>
    </row>
    <row r="114" spans="1:18" ht="35.1" customHeight="1" x14ac:dyDescent="0.3">
      <c r="A114" s="15">
        <v>9</v>
      </c>
      <c r="B114" s="15">
        <v>1315558920</v>
      </c>
      <c r="C114" s="119" t="str">
        <f t="shared" si="14"/>
        <v>920</v>
      </c>
      <c r="D114" s="119" t="str">
        <f t="shared" si="15"/>
        <v>315558</v>
      </c>
      <c r="E114" s="119" t="str">
        <f t="shared" si="16"/>
        <v>31</v>
      </c>
      <c r="F114" s="190" t="s">
        <v>171</v>
      </c>
      <c r="G114" s="120">
        <v>1027000</v>
      </c>
      <c r="H114" s="120">
        <v>1012097.24</v>
      </c>
      <c r="I114" s="120">
        <v>0</v>
      </c>
      <c r="J114" s="120">
        <v>1012097.24</v>
      </c>
      <c r="K114" s="120">
        <f t="shared" si="17"/>
        <v>-14902.760000000009</v>
      </c>
      <c r="L114" s="120">
        <v>1012097.24</v>
      </c>
      <c r="M114" s="121">
        <v>-1050000</v>
      </c>
      <c r="N114" s="121">
        <f>SUMIF(תקציב2017!$A:$A,$B114,תקציב2017!D:D)</f>
        <v>-1050000</v>
      </c>
      <c r="O114" s="121">
        <f>SUMIF(תקציב2017!$A:$A,$B114,תקציב2017!E:E)</f>
        <v>-1050000</v>
      </c>
      <c r="P114" s="207">
        <f>SUMIF(תקציב2017!$A:$A,$B114,תקציב2017!F:F)</f>
        <v>-1100000</v>
      </c>
      <c r="Q114" s="214"/>
      <c r="R114" s="214">
        <f t="shared" si="13"/>
        <v>-1100000</v>
      </c>
    </row>
    <row r="115" spans="1:18" ht="35.1" customHeight="1" x14ac:dyDescent="0.3">
      <c r="A115" s="15">
        <v>9</v>
      </c>
      <c r="B115" s="15">
        <v>1315559920</v>
      </c>
      <c r="C115" s="119" t="str">
        <f t="shared" si="14"/>
        <v>920</v>
      </c>
      <c r="D115" s="119" t="str">
        <f t="shared" si="15"/>
        <v>315559</v>
      </c>
      <c r="E115" s="119" t="str">
        <f t="shared" si="16"/>
        <v>31</v>
      </c>
      <c r="F115" s="190" t="s">
        <v>172</v>
      </c>
      <c r="G115" s="120">
        <v>291000</v>
      </c>
      <c r="H115" s="120">
        <v>291261.14</v>
      </c>
      <c r="I115" s="120">
        <v>0</v>
      </c>
      <c r="J115" s="120">
        <v>291261.14</v>
      </c>
      <c r="K115" s="120">
        <f t="shared" si="17"/>
        <v>261.14000000001397</v>
      </c>
      <c r="L115" s="120">
        <v>291261.14</v>
      </c>
      <c r="M115" s="121">
        <v>-300000</v>
      </c>
      <c r="N115" s="121">
        <f>SUMIF(תקציב2017!$A:$A,$B115,תקציב2017!D:D)</f>
        <v>-300000</v>
      </c>
      <c r="O115" s="121">
        <f>SUMIF(תקציב2017!$A:$A,$B115,תקציב2017!E:E)</f>
        <v>-320000</v>
      </c>
      <c r="P115" s="207">
        <f>SUMIF(תקציב2017!$A:$A,$B115,תקציב2017!F:F)</f>
        <v>-320000</v>
      </c>
      <c r="Q115" s="214"/>
      <c r="R115" s="214">
        <f t="shared" si="13"/>
        <v>-320000</v>
      </c>
    </row>
    <row r="116" spans="1:18" ht="35.1" customHeight="1" x14ac:dyDescent="0.3">
      <c r="A116" s="15">
        <v>9</v>
      </c>
      <c r="B116" s="15">
        <v>1315561920</v>
      </c>
      <c r="C116" s="119" t="str">
        <f t="shared" si="14"/>
        <v>920</v>
      </c>
      <c r="D116" s="119" t="str">
        <f t="shared" si="15"/>
        <v>315561</v>
      </c>
      <c r="E116" s="119" t="str">
        <f t="shared" si="16"/>
        <v>31</v>
      </c>
      <c r="F116" s="190" t="s">
        <v>173</v>
      </c>
      <c r="G116" s="120">
        <v>24000</v>
      </c>
      <c r="H116" s="120">
        <v>26740.080000000002</v>
      </c>
      <c r="I116" s="120">
        <v>0</v>
      </c>
      <c r="J116" s="120">
        <v>26740.080000000002</v>
      </c>
      <c r="K116" s="120">
        <f t="shared" si="17"/>
        <v>2740.0800000000017</v>
      </c>
      <c r="L116" s="120">
        <v>26740.080000000002</v>
      </c>
      <c r="M116" s="121">
        <v>-24000</v>
      </c>
      <c r="N116" s="121">
        <f>SUMIF(תקציב2017!$A:$A,$B116,תקציב2017!D:D)</f>
        <v>-24000</v>
      </c>
      <c r="O116" s="121">
        <f>SUMIF(תקציב2017!$A:$A,$B116,תקציב2017!E:E)</f>
        <v>-34000</v>
      </c>
      <c r="P116" s="207">
        <f>SUMIF(תקציב2017!$A:$A,$B116,תקציב2017!F:F)</f>
        <v>-34000</v>
      </c>
      <c r="Q116" s="214"/>
      <c r="R116" s="214">
        <f t="shared" si="13"/>
        <v>-34000</v>
      </c>
    </row>
    <row r="117" spans="1:18" ht="35.1" customHeight="1" x14ac:dyDescent="0.3">
      <c r="A117" s="15">
        <v>9</v>
      </c>
      <c r="B117" s="15">
        <v>1315567920</v>
      </c>
      <c r="C117" s="119" t="str">
        <f t="shared" si="14"/>
        <v>920</v>
      </c>
      <c r="D117" s="119" t="str">
        <f t="shared" si="15"/>
        <v>315567</v>
      </c>
      <c r="E117" s="119" t="str">
        <f t="shared" si="16"/>
        <v>31</v>
      </c>
      <c r="F117" s="190" t="s">
        <v>174</v>
      </c>
      <c r="G117" s="120">
        <v>150000</v>
      </c>
      <c r="H117" s="120">
        <v>163468.91</v>
      </c>
      <c r="I117" s="120">
        <v>0</v>
      </c>
      <c r="J117" s="120">
        <v>163468.91</v>
      </c>
      <c r="K117" s="120">
        <f t="shared" si="17"/>
        <v>13468.910000000003</v>
      </c>
      <c r="L117" s="120">
        <v>163468.91</v>
      </c>
      <c r="M117" s="121">
        <v>-168000</v>
      </c>
      <c r="N117" s="121">
        <f>SUMIF(תקציב2017!$A:$A,$B117,תקציב2017!D:D)</f>
        <v>-168000</v>
      </c>
      <c r="O117" s="121">
        <f>SUMIF(תקציב2017!$A:$A,$B117,תקציב2017!E:E)</f>
        <v>-100000</v>
      </c>
      <c r="P117" s="207">
        <f>SUMIF(תקציב2017!$A:$A,$B117,תקציב2017!F:F)</f>
        <v>-100000</v>
      </c>
      <c r="Q117" s="214"/>
      <c r="R117" s="214">
        <f t="shared" si="13"/>
        <v>-100000</v>
      </c>
    </row>
    <row r="118" spans="1:18" ht="35.1" customHeight="1" x14ac:dyDescent="0.3">
      <c r="A118" s="15">
        <v>9</v>
      </c>
      <c r="B118" s="15">
        <v>1315568920</v>
      </c>
      <c r="C118" s="119" t="str">
        <f t="shared" si="14"/>
        <v>920</v>
      </c>
      <c r="D118" s="119" t="str">
        <f t="shared" si="15"/>
        <v>315568</v>
      </c>
      <c r="E118" s="119" t="str">
        <f t="shared" si="16"/>
        <v>31</v>
      </c>
      <c r="F118" s="190" t="s">
        <v>175</v>
      </c>
      <c r="G118" s="120">
        <v>250000</v>
      </c>
      <c r="H118" s="120">
        <v>272391.88</v>
      </c>
      <c r="I118" s="120">
        <v>0</v>
      </c>
      <c r="J118" s="120">
        <v>272391.88</v>
      </c>
      <c r="K118" s="120">
        <f t="shared" si="17"/>
        <v>22391.880000000005</v>
      </c>
      <c r="L118" s="120">
        <v>272391.88</v>
      </c>
      <c r="M118" s="121">
        <v>-250000</v>
      </c>
      <c r="N118" s="121">
        <f>SUMIF(תקציב2017!$A:$A,$B118,תקציב2017!D:D)</f>
        <v>-250000</v>
      </c>
      <c r="O118" s="121">
        <f>SUMIF(תקציב2017!$A:$A,$B118,תקציב2017!E:E)</f>
        <v>-225000</v>
      </c>
      <c r="P118" s="207">
        <f>SUMIF(תקציב2017!$A:$A,$B118,תקציב2017!F:F)</f>
        <v>-225000</v>
      </c>
      <c r="Q118" s="214"/>
      <c r="R118" s="214">
        <f t="shared" si="13"/>
        <v>-225000</v>
      </c>
    </row>
    <row r="119" spans="1:18" ht="35.1" customHeight="1" x14ac:dyDescent="0.3">
      <c r="A119" s="15">
        <v>9</v>
      </c>
      <c r="B119" s="15">
        <v>1315575920</v>
      </c>
      <c r="C119" s="119" t="str">
        <f t="shared" si="14"/>
        <v>920</v>
      </c>
      <c r="D119" s="119" t="str">
        <f t="shared" si="15"/>
        <v>315575</v>
      </c>
      <c r="E119" s="119" t="str">
        <f t="shared" si="16"/>
        <v>31</v>
      </c>
      <c r="F119" s="190" t="s">
        <v>176</v>
      </c>
      <c r="G119" s="120">
        <v>1266000</v>
      </c>
      <c r="H119" s="120">
        <v>1277646.08</v>
      </c>
      <c r="I119" s="120">
        <v>0</v>
      </c>
      <c r="J119" s="120">
        <v>1277646.08</v>
      </c>
      <c r="K119" s="120">
        <f t="shared" si="17"/>
        <v>11646.080000000075</v>
      </c>
      <c r="L119" s="120">
        <v>1277646.08</v>
      </c>
      <c r="M119" s="121">
        <v>-1320000</v>
      </c>
      <c r="N119" s="121">
        <f>SUMIF(תקציב2017!$A:$A,$B119,תקציב2017!D:D)</f>
        <v>-1320000</v>
      </c>
      <c r="O119" s="121">
        <f>SUMIF(תקציב2017!$A:$A,$B119,תקציב2017!E:E)</f>
        <v>-1500000</v>
      </c>
      <c r="P119" s="207">
        <f>SUMIF(תקציב2017!$A:$A,$B119,תקציב2017!F:F)</f>
        <v>-1600000</v>
      </c>
      <c r="Q119" s="214"/>
      <c r="R119" s="214">
        <f t="shared" si="13"/>
        <v>-1600000</v>
      </c>
    </row>
    <row r="120" spans="1:18" ht="35.1" customHeight="1" x14ac:dyDescent="0.3">
      <c r="A120" s="15">
        <v>9</v>
      </c>
      <c r="B120" s="15">
        <v>1317045920</v>
      </c>
      <c r="C120" s="119" t="str">
        <f t="shared" si="14"/>
        <v>920</v>
      </c>
      <c r="D120" s="119" t="str">
        <f t="shared" si="15"/>
        <v>317045</v>
      </c>
      <c r="E120" s="119" t="str">
        <f t="shared" si="16"/>
        <v>31</v>
      </c>
      <c r="F120" s="190" t="s">
        <v>177</v>
      </c>
      <c r="G120" s="120">
        <v>500000</v>
      </c>
      <c r="H120" s="120">
        <v>496229.88</v>
      </c>
      <c r="I120" s="120">
        <v>0</v>
      </c>
      <c r="J120" s="120">
        <v>496229.88</v>
      </c>
      <c r="K120" s="120">
        <f t="shared" si="17"/>
        <v>-3770.1199999999953</v>
      </c>
      <c r="L120" s="120">
        <v>496229.88</v>
      </c>
      <c r="M120" s="121">
        <v>-511000</v>
      </c>
      <c r="N120" s="121">
        <f>SUMIF(תקציב2017!$A:$A,$B120,תקציב2017!D:D)</f>
        <v>-511000</v>
      </c>
      <c r="O120" s="121">
        <f>SUMIF(תקציב2017!$A:$A,$B120,תקציב2017!E:E)</f>
        <v>-500000</v>
      </c>
      <c r="P120" s="207">
        <f>SUMIF(תקציב2017!$A:$A,$B120,תקציב2017!F:F)</f>
        <v>-550000</v>
      </c>
      <c r="Q120" s="214"/>
      <c r="R120" s="214">
        <f t="shared" si="13"/>
        <v>-550000</v>
      </c>
    </row>
    <row r="121" spans="1:18" ht="35.1" customHeight="1" x14ac:dyDescent="0.3">
      <c r="A121" s="15">
        <v>9</v>
      </c>
      <c r="B121" s="15">
        <v>1317046920</v>
      </c>
      <c r="C121" s="119" t="str">
        <f t="shared" si="14"/>
        <v>920</v>
      </c>
      <c r="D121" s="119" t="str">
        <f t="shared" si="15"/>
        <v>317046</v>
      </c>
      <c r="E121" s="119" t="str">
        <f t="shared" si="16"/>
        <v>31</v>
      </c>
      <c r="F121" s="190" t="s">
        <v>178</v>
      </c>
      <c r="G121" s="120">
        <v>101000</v>
      </c>
      <c r="H121" s="120">
        <v>97916.81</v>
      </c>
      <c r="I121" s="120">
        <v>0</v>
      </c>
      <c r="J121" s="120">
        <v>97916.81</v>
      </c>
      <c r="K121" s="120">
        <f t="shared" si="17"/>
        <v>-3083.1900000000023</v>
      </c>
      <c r="L121" s="120">
        <v>97916.81</v>
      </c>
      <c r="M121" s="121">
        <v>-101000</v>
      </c>
      <c r="N121" s="121">
        <f>SUMIF(תקציב2017!$A:$A,$B121,תקציב2017!D:D)</f>
        <v>-101000</v>
      </c>
      <c r="O121" s="121">
        <f>SUMIF(תקציב2017!$A:$A,$B121,תקציב2017!E:E)</f>
        <v>-102000</v>
      </c>
      <c r="P121" s="207">
        <f>SUMIF(תקציב2017!$A:$A,$B121,תקציב2017!F:F)</f>
        <v>-102000</v>
      </c>
      <c r="Q121" s="214"/>
      <c r="R121" s="214">
        <f t="shared" si="13"/>
        <v>-102000</v>
      </c>
    </row>
    <row r="122" spans="1:18" ht="35.1" customHeight="1" x14ac:dyDescent="0.3">
      <c r="A122" s="15">
        <v>9</v>
      </c>
      <c r="B122" s="15">
        <v>1317047920</v>
      </c>
      <c r="C122" s="119" t="str">
        <f t="shared" si="14"/>
        <v>920</v>
      </c>
      <c r="D122" s="119" t="str">
        <f t="shared" si="15"/>
        <v>317047</v>
      </c>
      <c r="E122" s="119" t="str">
        <f t="shared" si="16"/>
        <v>31</v>
      </c>
      <c r="F122" s="190" t="s">
        <v>179</v>
      </c>
      <c r="G122" s="120">
        <v>1575000</v>
      </c>
      <c r="H122" s="120">
        <v>1519754.94</v>
      </c>
      <c r="I122" s="120">
        <v>0</v>
      </c>
      <c r="J122" s="120">
        <v>1519754.94</v>
      </c>
      <c r="K122" s="120">
        <f t="shared" si="17"/>
        <v>-55245.060000000056</v>
      </c>
      <c r="L122" s="120">
        <v>1519754.94</v>
      </c>
      <c r="M122" s="121">
        <v>-1635000</v>
      </c>
      <c r="N122" s="121">
        <f>SUMIF(תקציב2017!$A:$A,$B122,תקציב2017!D:D)</f>
        <v>-1635000</v>
      </c>
      <c r="O122" s="121">
        <f>SUMIF(תקציב2017!$A:$A,$B122,תקציב2017!E:E)</f>
        <v>-1580000</v>
      </c>
      <c r="P122" s="207">
        <f>SUMIF(תקציב2017!$A:$A,$B122,תקציב2017!F:F)</f>
        <v>-1580000</v>
      </c>
      <c r="Q122" s="214"/>
      <c r="R122" s="214">
        <f t="shared" si="13"/>
        <v>-1580000</v>
      </c>
    </row>
    <row r="123" spans="1:18" ht="35.1" customHeight="1" x14ac:dyDescent="0.3">
      <c r="A123" s="15">
        <v>9</v>
      </c>
      <c r="B123" s="15">
        <v>1317095920</v>
      </c>
      <c r="C123" s="119" t="str">
        <f t="shared" si="14"/>
        <v>920</v>
      </c>
      <c r="D123" s="119" t="str">
        <f t="shared" si="15"/>
        <v>317095</v>
      </c>
      <c r="E123" s="119" t="str">
        <f t="shared" si="16"/>
        <v>31</v>
      </c>
      <c r="F123" s="190" t="s">
        <v>180</v>
      </c>
      <c r="G123" s="120">
        <v>49000</v>
      </c>
      <c r="H123" s="120">
        <v>49380.480000000003</v>
      </c>
      <c r="I123" s="120">
        <v>0</v>
      </c>
      <c r="J123" s="120">
        <v>49380.480000000003</v>
      </c>
      <c r="K123" s="120">
        <f t="shared" si="17"/>
        <v>380.4800000000032</v>
      </c>
      <c r="L123" s="120">
        <v>49380.480000000003</v>
      </c>
      <c r="M123" s="121">
        <v>-49000</v>
      </c>
      <c r="N123" s="121">
        <f>SUMIF(תקציב2017!$A:$A,$B123,תקציב2017!D:D)</f>
        <v>-49000</v>
      </c>
      <c r="O123" s="121">
        <f>SUMIF(תקציב2017!$A:$A,$B123,תקציב2017!E:E)</f>
        <v>-68000</v>
      </c>
      <c r="P123" s="207">
        <f>SUMIF(תקציב2017!$A:$A,$B123,תקציב2017!F:F)</f>
        <v>-68000</v>
      </c>
      <c r="Q123" s="214"/>
      <c r="R123" s="214">
        <f t="shared" si="13"/>
        <v>-68000</v>
      </c>
    </row>
    <row r="124" spans="1:18" ht="35.1" customHeight="1" x14ac:dyDescent="0.3">
      <c r="A124" s="15">
        <v>9</v>
      </c>
      <c r="B124" s="15">
        <v>1317105920</v>
      </c>
      <c r="C124" s="119" t="str">
        <f t="shared" si="14"/>
        <v>920</v>
      </c>
      <c r="D124" s="119" t="str">
        <f t="shared" si="15"/>
        <v>317105</v>
      </c>
      <c r="E124" s="119" t="str">
        <f t="shared" si="16"/>
        <v>31</v>
      </c>
      <c r="F124" s="190" t="s">
        <v>135</v>
      </c>
      <c r="G124" s="120">
        <v>209000</v>
      </c>
      <c r="H124" s="120">
        <v>209429.48</v>
      </c>
      <c r="I124" s="120">
        <v>0</v>
      </c>
      <c r="J124" s="120">
        <v>209429.48</v>
      </c>
      <c r="K124" s="120">
        <f t="shared" si="17"/>
        <v>429.48000000001048</v>
      </c>
      <c r="L124" s="120">
        <v>209429.48</v>
      </c>
      <c r="M124" s="121">
        <v>-220000</v>
      </c>
      <c r="N124" s="121">
        <f>SUMIF(תקציב2017!$A:$A,$B124,תקציב2017!D:D)</f>
        <v>-220000</v>
      </c>
      <c r="O124" s="121">
        <f>SUMIF(תקציב2017!$A:$A,$B124,תקציב2017!E:E)</f>
        <v>-226000</v>
      </c>
      <c r="P124" s="207">
        <f>SUMIF(תקציב2017!$A:$A,$B124,תקציב2017!F:F)</f>
        <v>-226000</v>
      </c>
      <c r="Q124" s="214"/>
      <c r="R124" s="214">
        <f t="shared" si="13"/>
        <v>-226000</v>
      </c>
    </row>
    <row r="125" spans="1:18" ht="35.1" customHeight="1" x14ac:dyDescent="0.3">
      <c r="A125" s="15">
        <v>9</v>
      </c>
      <c r="B125" s="15">
        <v>1317107920</v>
      </c>
      <c r="C125" s="119" t="str">
        <f t="shared" si="14"/>
        <v>920</v>
      </c>
      <c r="D125" s="119" t="str">
        <f t="shared" si="15"/>
        <v>317107</v>
      </c>
      <c r="E125" s="119" t="str">
        <f t="shared" si="16"/>
        <v>31</v>
      </c>
      <c r="F125" s="190" t="s">
        <v>181</v>
      </c>
      <c r="G125" s="120">
        <v>172000</v>
      </c>
      <c r="H125" s="120">
        <v>154075.54999999999</v>
      </c>
      <c r="I125" s="120">
        <v>0</v>
      </c>
      <c r="J125" s="120">
        <v>154075.54999999999</v>
      </c>
      <c r="K125" s="120">
        <f t="shared" si="17"/>
        <v>-17924.450000000012</v>
      </c>
      <c r="L125" s="120">
        <v>154075.54999999999</v>
      </c>
      <c r="M125" s="121">
        <v>-200000</v>
      </c>
      <c r="N125" s="121">
        <f>SUMIF(תקציב2017!$A:$A,$B125,תקציב2017!D:D)</f>
        <v>-200000</v>
      </c>
      <c r="O125" s="121">
        <f>SUMIF(תקציב2017!$A:$A,$B125,תקציב2017!E:E)</f>
        <v>-190000</v>
      </c>
      <c r="P125" s="207">
        <f>SUMIF(תקציב2017!$A:$A,$B125,תקציב2017!F:F)</f>
        <v>-190000</v>
      </c>
      <c r="Q125" s="214"/>
      <c r="R125" s="214">
        <f t="shared" si="13"/>
        <v>-190000</v>
      </c>
    </row>
    <row r="126" spans="1:18" ht="35.1" customHeight="1" x14ac:dyDescent="0.3">
      <c r="A126" s="15">
        <v>9</v>
      </c>
      <c r="B126" s="15">
        <v>1317109920</v>
      </c>
      <c r="C126" s="119" t="str">
        <f t="shared" si="14"/>
        <v>920</v>
      </c>
      <c r="D126" s="119" t="str">
        <f t="shared" si="15"/>
        <v>317109</v>
      </c>
      <c r="E126" s="119" t="str">
        <f t="shared" si="16"/>
        <v>31</v>
      </c>
      <c r="F126" s="190" t="s">
        <v>182</v>
      </c>
      <c r="G126" s="120">
        <v>49000</v>
      </c>
      <c r="H126" s="120">
        <v>36008.639999999999</v>
      </c>
      <c r="I126" s="120">
        <v>0</v>
      </c>
      <c r="J126" s="120">
        <v>36008.639999999999</v>
      </c>
      <c r="K126" s="120">
        <f t="shared" si="17"/>
        <v>-12991.36</v>
      </c>
      <c r="L126" s="120">
        <v>36008.639999999999</v>
      </c>
      <c r="M126" s="121">
        <v>-49000</v>
      </c>
      <c r="N126" s="121">
        <f>SUMIF(תקציב2017!$A:$A,$B126,תקציב2017!D:D)</f>
        <v>-49000</v>
      </c>
      <c r="O126" s="121">
        <f>SUMIF(תקציב2017!$A:$A,$B126,תקציב2017!E:E)</f>
        <v>-56000</v>
      </c>
      <c r="P126" s="207">
        <f>SUMIF(תקציב2017!$A:$A,$B126,תקציב2017!F:F)</f>
        <v>-56000</v>
      </c>
      <c r="Q126" s="214"/>
      <c r="R126" s="214">
        <f t="shared" si="13"/>
        <v>-56000</v>
      </c>
    </row>
    <row r="127" spans="1:18" ht="35.1" customHeight="1" x14ac:dyDescent="0.3">
      <c r="A127" s="15">
        <v>9</v>
      </c>
      <c r="B127" s="15">
        <v>1317141920</v>
      </c>
      <c r="C127" s="119" t="str">
        <f t="shared" si="14"/>
        <v>920</v>
      </c>
      <c r="D127" s="119" t="str">
        <f t="shared" si="15"/>
        <v>317141</v>
      </c>
      <c r="E127" s="119" t="str">
        <f t="shared" si="16"/>
        <v>31</v>
      </c>
      <c r="F127" s="190" t="s">
        <v>183</v>
      </c>
      <c r="G127" s="120">
        <v>2138000</v>
      </c>
      <c r="H127" s="120">
        <v>1995731.97</v>
      </c>
      <c r="I127" s="120">
        <v>0</v>
      </c>
      <c r="J127" s="120">
        <v>1995731.97</v>
      </c>
      <c r="K127" s="120">
        <f t="shared" si="17"/>
        <v>-142268.03000000003</v>
      </c>
      <c r="L127" s="120">
        <v>1995731.97</v>
      </c>
      <c r="M127" s="121">
        <v>-2138000</v>
      </c>
      <c r="N127" s="121">
        <f>SUMIF(תקציב2017!$A:$A,$B127,תקציב2017!D:D)</f>
        <v>-2138000</v>
      </c>
      <c r="O127" s="121">
        <f>SUMIF(תקציב2017!$A:$A,$B127,תקציב2017!E:E)</f>
        <v>-1980000</v>
      </c>
      <c r="P127" s="207">
        <f>SUMIF(תקציב2017!$A:$A,$B127,תקציב2017!F:F)</f>
        <v>-1980000</v>
      </c>
      <c r="Q127" s="214"/>
      <c r="R127" s="214">
        <f t="shared" si="13"/>
        <v>-1980000</v>
      </c>
    </row>
    <row r="128" spans="1:18" ht="35.1" customHeight="1" x14ac:dyDescent="0.3">
      <c r="A128" s="15">
        <v>9</v>
      </c>
      <c r="B128" s="15">
        <v>1317259920</v>
      </c>
      <c r="C128" s="119" t="str">
        <f t="shared" si="14"/>
        <v>920</v>
      </c>
      <c r="D128" s="119" t="str">
        <f t="shared" si="15"/>
        <v>317259</v>
      </c>
      <c r="E128" s="119" t="str">
        <f t="shared" si="16"/>
        <v>31</v>
      </c>
      <c r="F128" s="190" t="s">
        <v>184</v>
      </c>
      <c r="G128" s="120">
        <v>521000</v>
      </c>
      <c r="H128" s="120">
        <v>550368</v>
      </c>
      <c r="I128" s="120">
        <v>0</v>
      </c>
      <c r="J128" s="120">
        <v>550368</v>
      </c>
      <c r="K128" s="120">
        <f t="shared" si="17"/>
        <v>29368</v>
      </c>
      <c r="L128" s="120">
        <v>550368</v>
      </c>
      <c r="M128" s="121">
        <v>-521000</v>
      </c>
      <c r="N128" s="121">
        <f>SUMIF(תקציב2017!$A:$A,$B128,תקציב2017!D:D)</f>
        <v>-521000</v>
      </c>
      <c r="O128" s="121">
        <f>SUMIF(תקציב2017!$A:$A,$B128,תקציב2017!E:E)</f>
        <v>-650000</v>
      </c>
      <c r="P128" s="207">
        <f>SUMIF(תקציב2017!$A:$A,$B128,תקציב2017!F:F)</f>
        <v>-650000</v>
      </c>
      <c r="Q128" s="214"/>
      <c r="R128" s="214">
        <f t="shared" si="13"/>
        <v>-650000</v>
      </c>
    </row>
    <row r="129" spans="1:18" ht="35.1" hidden="1" customHeight="1" x14ac:dyDescent="0.3">
      <c r="A129" s="15">
        <v>9</v>
      </c>
      <c r="B129" s="15">
        <v>1317300920</v>
      </c>
      <c r="C129" s="119" t="str">
        <f t="shared" si="14"/>
        <v>920</v>
      </c>
      <c r="D129" s="119" t="str">
        <f t="shared" si="15"/>
        <v>317300</v>
      </c>
      <c r="E129" s="119" t="str">
        <f t="shared" si="16"/>
        <v>31</v>
      </c>
      <c r="F129" s="190" t="s">
        <v>185</v>
      </c>
      <c r="G129" s="120">
        <v>0</v>
      </c>
      <c r="H129" s="120">
        <v>0</v>
      </c>
      <c r="I129" s="120">
        <v>0</v>
      </c>
      <c r="J129" s="120">
        <v>0</v>
      </c>
      <c r="K129" s="120">
        <f t="shared" si="17"/>
        <v>0</v>
      </c>
      <c r="L129" s="120">
        <v>0</v>
      </c>
      <c r="M129" s="121">
        <v>0</v>
      </c>
      <c r="N129" s="121">
        <f>SUMIF(תקציב2017!$A:$A,$B129,תקציב2017!D:D)</f>
        <v>0</v>
      </c>
      <c r="O129" s="121">
        <f>SUMIF(תקציב2017!$A:$A,$B129,תקציב2017!E:E)</f>
        <v>0</v>
      </c>
      <c r="P129" s="207">
        <f>SUMIF(תקציב2017!$A:$A,$B129,תקציב2017!F:F)</f>
        <v>0</v>
      </c>
      <c r="Q129" s="214"/>
      <c r="R129" s="214">
        <f t="shared" si="13"/>
        <v>0</v>
      </c>
    </row>
    <row r="130" spans="1:18" ht="35.1" customHeight="1" x14ac:dyDescent="0.3">
      <c r="A130" s="15">
        <v>9</v>
      </c>
      <c r="B130" s="15">
        <v>1317473920</v>
      </c>
      <c r="C130" s="119" t="str">
        <f t="shared" si="14"/>
        <v>920</v>
      </c>
      <c r="D130" s="119" t="str">
        <f t="shared" si="15"/>
        <v>317473</v>
      </c>
      <c r="E130" s="119" t="str">
        <f t="shared" si="16"/>
        <v>31</v>
      </c>
      <c r="F130" s="190" t="s">
        <v>187</v>
      </c>
      <c r="G130" s="120">
        <v>1190000</v>
      </c>
      <c r="H130" s="120">
        <v>1208493.6100000001</v>
      </c>
      <c r="I130" s="120">
        <v>0</v>
      </c>
      <c r="J130" s="120">
        <v>1208493.6100000001</v>
      </c>
      <c r="K130" s="120">
        <f t="shared" si="17"/>
        <v>18493.610000000102</v>
      </c>
      <c r="L130" s="120">
        <v>1208493.6100000001</v>
      </c>
      <c r="M130" s="121">
        <v>-1190000</v>
      </c>
      <c r="N130" s="121">
        <f>SUMIF(תקציב2017!$A:$A,$B130,תקציב2017!D:D)</f>
        <v>-1190000</v>
      </c>
      <c r="O130" s="121">
        <f>SUMIF(תקציב2017!$A:$A,$B130,תקציב2017!E:E)</f>
        <v>-750000</v>
      </c>
      <c r="P130" s="207">
        <f>SUMIF(תקציב2017!$A:$A,$B130,תקציב2017!F:F)</f>
        <v>-800000</v>
      </c>
      <c r="Q130" s="214"/>
      <c r="R130" s="214">
        <f t="shared" si="13"/>
        <v>-800000</v>
      </c>
    </row>
    <row r="131" spans="1:18" ht="35.1" customHeight="1" x14ac:dyDescent="0.3">
      <c r="A131" s="15">
        <v>10</v>
      </c>
      <c r="B131" s="15">
        <v>1317500420</v>
      </c>
      <c r="C131" s="119" t="str">
        <f t="shared" si="14"/>
        <v>420</v>
      </c>
      <c r="D131" s="119" t="str">
        <f t="shared" si="15"/>
        <v>317500</v>
      </c>
      <c r="E131" s="119" t="str">
        <f t="shared" si="16"/>
        <v>31</v>
      </c>
      <c r="F131" s="190" t="s">
        <v>188</v>
      </c>
      <c r="G131" s="120">
        <v>33000</v>
      </c>
      <c r="H131" s="120">
        <v>271860</v>
      </c>
      <c r="I131" s="120">
        <v>0</v>
      </c>
      <c r="J131" s="120">
        <v>271860</v>
      </c>
      <c r="K131" s="120">
        <f t="shared" si="17"/>
        <v>238860</v>
      </c>
      <c r="L131" s="120">
        <v>271860</v>
      </c>
      <c r="M131" s="121">
        <v>-300000</v>
      </c>
      <c r="N131" s="121">
        <f>SUMIF(תקציב2017!$A:$A,$B131,תקציב2017!D:D)</f>
        <v>-300000</v>
      </c>
      <c r="O131" s="121">
        <f>SUMIF(תקציב2017!$A:$A,$B131,תקציב2017!E:E)</f>
        <v>-95000</v>
      </c>
      <c r="P131" s="207">
        <f>SUMIF(תקציב2017!$A:$A,$B131,תקציב2017!F:F)</f>
        <v>-255000</v>
      </c>
      <c r="Q131" s="214"/>
      <c r="R131" s="214">
        <f t="shared" si="13"/>
        <v>-255000</v>
      </c>
    </row>
    <row r="132" spans="1:18" ht="35.1" customHeight="1" x14ac:dyDescent="0.3">
      <c r="A132" s="15">
        <v>9</v>
      </c>
      <c r="B132" s="15">
        <v>1317600920</v>
      </c>
      <c r="C132" s="119" t="str">
        <f t="shared" si="14"/>
        <v>920</v>
      </c>
      <c r="D132" s="119" t="str">
        <f t="shared" si="15"/>
        <v>317600</v>
      </c>
      <c r="E132" s="119" t="str">
        <f t="shared" si="16"/>
        <v>31</v>
      </c>
      <c r="F132" s="190" t="s">
        <v>189</v>
      </c>
      <c r="G132" s="120">
        <v>19000</v>
      </c>
      <c r="H132" s="120">
        <v>90303</v>
      </c>
      <c r="I132" s="120">
        <v>0</v>
      </c>
      <c r="J132" s="120">
        <v>90303</v>
      </c>
      <c r="K132" s="120">
        <f t="shared" si="17"/>
        <v>71303</v>
      </c>
      <c r="L132" s="120">
        <v>90303</v>
      </c>
      <c r="M132" s="121">
        <v>-19000</v>
      </c>
      <c r="N132" s="121">
        <f>SUMIF(תקציב2017!$A:$A,$B132,תקציב2017!D:D)</f>
        <v>-19000</v>
      </c>
      <c r="O132" s="121">
        <f>SUMIF(תקציב2017!$A:$A,$B132,תקציב2017!E:E)</f>
        <v>-65000</v>
      </c>
      <c r="P132" s="207">
        <f>SUMIF(תקציב2017!$A:$A,$B132,תקציב2017!F:F)</f>
        <v>-96000</v>
      </c>
      <c r="Q132" s="214"/>
      <c r="R132" s="214">
        <f t="shared" si="13"/>
        <v>-96000</v>
      </c>
    </row>
    <row r="133" spans="1:18" ht="35.1" hidden="1" customHeight="1" x14ac:dyDescent="0.3">
      <c r="A133" s="15">
        <v>9</v>
      </c>
      <c r="B133" s="15">
        <v>1317700920</v>
      </c>
      <c r="C133" s="119" t="str">
        <f t="shared" si="14"/>
        <v>920</v>
      </c>
      <c r="D133" s="119" t="str">
        <f t="shared" si="15"/>
        <v>317700</v>
      </c>
      <c r="E133" s="119" t="str">
        <f t="shared" si="16"/>
        <v>31</v>
      </c>
      <c r="F133" s="190" t="s">
        <v>190</v>
      </c>
      <c r="G133" s="120">
        <v>0</v>
      </c>
      <c r="H133" s="120">
        <v>0</v>
      </c>
      <c r="I133" s="120">
        <v>0</v>
      </c>
      <c r="J133" s="120">
        <v>0</v>
      </c>
      <c r="K133" s="120">
        <f t="shared" si="17"/>
        <v>0</v>
      </c>
      <c r="L133" s="120">
        <v>0</v>
      </c>
      <c r="M133" s="121">
        <v>0</v>
      </c>
      <c r="N133" s="121">
        <f>SUMIF(תקציב2017!$A:$A,$B133,תקציב2017!D:D)</f>
        <v>0</v>
      </c>
      <c r="O133" s="121">
        <f>SUMIF(תקציב2017!$A:$A,$B133,תקציב2017!E:E)</f>
        <v>0</v>
      </c>
      <c r="P133" s="207">
        <f>SUMIF(תקציב2017!$A:$A,$B133,תקציב2017!F:F)</f>
        <v>0</v>
      </c>
      <c r="Q133" s="214"/>
      <c r="R133" s="214">
        <f t="shared" si="13"/>
        <v>0</v>
      </c>
    </row>
    <row r="134" spans="1:18" ht="35.1" hidden="1" customHeight="1" x14ac:dyDescent="0.3">
      <c r="A134" s="15">
        <v>9</v>
      </c>
      <c r="B134" s="15">
        <v>1317701920</v>
      </c>
      <c r="C134" s="119" t="str">
        <f t="shared" si="14"/>
        <v>920</v>
      </c>
      <c r="D134" s="119" t="str">
        <f t="shared" si="15"/>
        <v>317701</v>
      </c>
      <c r="E134" s="119" t="str">
        <f t="shared" si="16"/>
        <v>31</v>
      </c>
      <c r="F134" s="190" t="s">
        <v>191</v>
      </c>
      <c r="G134" s="120">
        <v>0</v>
      </c>
      <c r="H134" s="120">
        <v>0</v>
      </c>
      <c r="I134" s="120">
        <v>0</v>
      </c>
      <c r="J134" s="120">
        <v>0</v>
      </c>
      <c r="K134" s="120">
        <f t="shared" si="17"/>
        <v>0</v>
      </c>
      <c r="L134" s="120">
        <v>0</v>
      </c>
      <c r="M134" s="121">
        <v>0</v>
      </c>
      <c r="N134" s="121">
        <f>SUMIF(תקציב2017!$A:$A,$B134,תקציב2017!D:D)</f>
        <v>0</v>
      </c>
      <c r="O134" s="121">
        <f>SUMIF(תקציב2017!$A:$A,$B134,תקציב2017!E:E)</f>
        <v>0</v>
      </c>
      <c r="P134" s="207">
        <f>SUMIF(תקציב2017!$A:$A,$B134,תקציב2017!F:F)</f>
        <v>0</v>
      </c>
      <c r="Q134" s="214"/>
      <c r="R134" s="214">
        <f t="shared" ref="R134:R199" si="18">P134+Q134</f>
        <v>0</v>
      </c>
    </row>
    <row r="135" spans="1:18" ht="35.1" customHeight="1" x14ac:dyDescent="0.3">
      <c r="A135" s="15">
        <v>10</v>
      </c>
      <c r="B135" s="15">
        <v>1317800420</v>
      </c>
      <c r="C135" s="119" t="str">
        <f t="shared" si="14"/>
        <v>420</v>
      </c>
      <c r="D135" s="119" t="str">
        <f t="shared" si="15"/>
        <v>317800</v>
      </c>
      <c r="E135" s="119" t="str">
        <f t="shared" si="16"/>
        <v>31</v>
      </c>
      <c r="F135" s="190" t="s">
        <v>192</v>
      </c>
      <c r="G135" s="120">
        <v>200000</v>
      </c>
      <c r="H135" s="120">
        <v>244336.67</v>
      </c>
      <c r="I135" s="120">
        <v>0</v>
      </c>
      <c r="J135" s="120">
        <v>244336.67</v>
      </c>
      <c r="K135" s="120">
        <f t="shared" si="17"/>
        <v>44336.670000000013</v>
      </c>
      <c r="L135" s="120">
        <v>244336.67</v>
      </c>
      <c r="M135" s="121">
        <v>-200000</v>
      </c>
      <c r="N135" s="121">
        <f>SUMIF(תקציב2017!$A:$A,$B135,תקציב2017!D:D)</f>
        <v>-200000</v>
      </c>
      <c r="O135" s="121">
        <f>SUMIF(תקציב2017!$A:$A,$B135,תקציב2017!E:E)</f>
        <v>-180000</v>
      </c>
      <c r="P135" s="207">
        <f>SUMIF(תקציב2017!$A:$A,$B135,תקציב2017!F:F)</f>
        <v>-180000</v>
      </c>
      <c r="Q135" s="214"/>
      <c r="R135" s="214">
        <f t="shared" si="18"/>
        <v>-180000</v>
      </c>
    </row>
    <row r="136" spans="1:18" ht="35.1" hidden="1" customHeight="1" x14ac:dyDescent="0.3">
      <c r="A136" s="15">
        <v>9</v>
      </c>
      <c r="B136" s="15">
        <v>1317800920</v>
      </c>
      <c r="C136" s="119" t="str">
        <f t="shared" si="14"/>
        <v>920</v>
      </c>
      <c r="D136" s="119" t="str">
        <f t="shared" si="15"/>
        <v>317800</v>
      </c>
      <c r="E136" s="119" t="str">
        <f t="shared" si="16"/>
        <v>31</v>
      </c>
      <c r="F136" s="190" t="s">
        <v>193</v>
      </c>
      <c r="G136" s="120">
        <v>0</v>
      </c>
      <c r="H136" s="120">
        <v>0</v>
      </c>
      <c r="I136" s="120">
        <v>0</v>
      </c>
      <c r="J136" s="120">
        <v>0</v>
      </c>
      <c r="K136" s="120">
        <f t="shared" si="17"/>
        <v>0</v>
      </c>
      <c r="L136" s="120">
        <v>0</v>
      </c>
      <c r="M136" s="121">
        <v>0</v>
      </c>
      <c r="N136" s="121">
        <f>SUMIF(תקציב2017!$A:$A,$B136,תקציב2017!D:D)</f>
        <v>0</v>
      </c>
      <c r="O136" s="121">
        <f>SUMIF(תקציב2017!$A:$A,$B136,תקציב2017!E:E)</f>
        <v>0</v>
      </c>
      <c r="P136" s="207">
        <f>SUMIF(תקציב2017!$A:$A,$B136,תקציב2017!F:F)</f>
        <v>0</v>
      </c>
      <c r="Q136" s="214"/>
      <c r="R136" s="214">
        <f t="shared" si="18"/>
        <v>0</v>
      </c>
    </row>
    <row r="137" spans="1:18" ht="35.1" hidden="1" customHeight="1" x14ac:dyDescent="0.3">
      <c r="A137" s="15">
        <v>10</v>
      </c>
      <c r="B137" s="15">
        <v>1317900420</v>
      </c>
      <c r="C137" s="119" t="str">
        <f t="shared" si="14"/>
        <v>420</v>
      </c>
      <c r="D137" s="119" t="str">
        <f t="shared" si="15"/>
        <v>317900</v>
      </c>
      <c r="E137" s="119" t="str">
        <f t="shared" si="16"/>
        <v>31</v>
      </c>
      <c r="F137" s="190" t="s">
        <v>194</v>
      </c>
      <c r="G137" s="120">
        <v>0</v>
      </c>
      <c r="H137" s="120">
        <v>0</v>
      </c>
      <c r="I137" s="120">
        <v>0</v>
      </c>
      <c r="J137" s="120">
        <v>0</v>
      </c>
      <c r="K137" s="120">
        <f t="shared" si="17"/>
        <v>0</v>
      </c>
      <c r="L137" s="120">
        <v>0</v>
      </c>
      <c r="M137" s="121">
        <v>0</v>
      </c>
      <c r="N137" s="121">
        <f>SUMIF(תקציב2017!$A:$A,$B137,תקציב2017!D:D)</f>
        <v>0</v>
      </c>
      <c r="O137" s="121">
        <f>SUMIF(תקציב2017!$A:$A,$B137,תקציב2017!E:E)</f>
        <v>0</v>
      </c>
      <c r="P137" s="207">
        <f>SUMIF(תקציב2017!$A:$A,$B137,תקציב2017!F:F)</f>
        <v>0</v>
      </c>
      <c r="Q137" s="214"/>
      <c r="R137" s="214">
        <f t="shared" si="18"/>
        <v>0</v>
      </c>
    </row>
    <row r="138" spans="1:18" ht="35.1" hidden="1" customHeight="1" x14ac:dyDescent="0.3">
      <c r="A138" s="15">
        <v>9</v>
      </c>
      <c r="B138" s="15">
        <v>1317900920</v>
      </c>
      <c r="C138" s="119" t="str">
        <f t="shared" si="14"/>
        <v>920</v>
      </c>
      <c r="D138" s="119" t="str">
        <f t="shared" si="15"/>
        <v>317900</v>
      </c>
      <c r="E138" s="119" t="str">
        <f t="shared" si="16"/>
        <v>31</v>
      </c>
      <c r="F138" s="190" t="s">
        <v>195</v>
      </c>
      <c r="G138" s="120">
        <v>0</v>
      </c>
      <c r="H138" s="120">
        <v>0</v>
      </c>
      <c r="I138" s="120">
        <v>0</v>
      </c>
      <c r="J138" s="120">
        <v>0</v>
      </c>
      <c r="K138" s="120">
        <f t="shared" si="17"/>
        <v>0</v>
      </c>
      <c r="L138" s="120">
        <v>0</v>
      </c>
      <c r="M138" s="121">
        <v>0</v>
      </c>
      <c r="N138" s="121">
        <f>SUMIF(תקציב2017!$A:$A,$B138,תקציב2017!D:D)</f>
        <v>0</v>
      </c>
      <c r="O138" s="121">
        <f>SUMIF(תקציב2017!$A:$A,$B138,תקציב2017!E:E)</f>
        <v>0</v>
      </c>
      <c r="P138" s="207">
        <f>SUMIF(תקציב2017!$A:$A,$B138,תקציב2017!F:F)</f>
        <v>0</v>
      </c>
      <c r="Q138" s="214"/>
      <c r="R138" s="214">
        <f t="shared" si="18"/>
        <v>0</v>
      </c>
    </row>
    <row r="139" spans="1:18" ht="35.1" hidden="1" customHeight="1" x14ac:dyDescent="0.3">
      <c r="A139" s="15">
        <v>9</v>
      </c>
      <c r="B139" s="15">
        <v>1317901920</v>
      </c>
      <c r="C139" s="119" t="str">
        <f t="shared" ref="C139:C214" si="19">RIGHT(B139,3)</f>
        <v>920</v>
      </c>
      <c r="D139" s="119" t="str">
        <f t="shared" ref="D139:D214" si="20">MID(B139,2,6)</f>
        <v>317901</v>
      </c>
      <c r="E139" s="119" t="str">
        <f t="shared" ref="E139:E214" si="21">LEFT(D139,2)</f>
        <v>31</v>
      </c>
      <c r="F139" s="190" t="s">
        <v>196</v>
      </c>
      <c r="G139" s="120">
        <v>0</v>
      </c>
      <c r="H139" s="120">
        <v>15395.04</v>
      </c>
      <c r="I139" s="120">
        <v>0</v>
      </c>
      <c r="J139" s="120">
        <v>15395.04</v>
      </c>
      <c r="K139" s="120">
        <f t="shared" si="17"/>
        <v>15395.04</v>
      </c>
      <c r="L139" s="120">
        <v>15395.04</v>
      </c>
      <c r="M139" s="121">
        <v>0</v>
      </c>
      <c r="N139" s="121">
        <f>SUMIF(תקציב2017!$A:$A,$B139,תקציב2017!D:D)</f>
        <v>0</v>
      </c>
      <c r="O139" s="121">
        <f>SUMIF(תקציב2017!$A:$A,$B139,תקציב2017!E:E)</f>
        <v>0</v>
      </c>
      <c r="P139" s="207">
        <f>SUMIF(תקציב2017!$A:$A,$B139,תקציב2017!F:F)</f>
        <v>0</v>
      </c>
      <c r="Q139" s="214"/>
      <c r="R139" s="214">
        <f t="shared" si="18"/>
        <v>0</v>
      </c>
    </row>
    <row r="140" spans="1:18" ht="35.1" customHeight="1" x14ac:dyDescent="0.3">
      <c r="A140" s="15">
        <v>9</v>
      </c>
      <c r="B140" s="15">
        <v>1317910920</v>
      </c>
      <c r="C140" s="119" t="str">
        <f t="shared" si="19"/>
        <v>920</v>
      </c>
      <c r="D140" s="119" t="str">
        <f t="shared" si="20"/>
        <v>317910</v>
      </c>
      <c r="E140" s="119" t="str">
        <f t="shared" si="21"/>
        <v>31</v>
      </c>
      <c r="F140" s="190" t="s">
        <v>197</v>
      </c>
      <c r="G140" s="120">
        <v>280000</v>
      </c>
      <c r="H140" s="120">
        <v>1492099.49</v>
      </c>
      <c r="I140" s="120">
        <v>0</v>
      </c>
      <c r="J140" s="120">
        <v>1492099.49</v>
      </c>
      <c r="K140" s="120">
        <f t="shared" si="17"/>
        <v>1212099.49</v>
      </c>
      <c r="L140" s="120">
        <v>1492099.49</v>
      </c>
      <c r="M140" s="121">
        <v>-280000</v>
      </c>
      <c r="N140" s="121">
        <f>SUMIF(תקציב2017!$A:$A,$B140,תקציב2017!D:D)</f>
        <v>-280000</v>
      </c>
      <c r="O140" s="121">
        <f>SUMIF(תקציב2017!$A:$A,$B140,תקציב2017!E:E)</f>
        <v>-400000</v>
      </c>
      <c r="P140" s="207">
        <f>SUMIF(תקציב2017!$A:$A,$B140,תקציב2017!F:F)</f>
        <v>-560000</v>
      </c>
      <c r="Q140" s="214"/>
      <c r="R140" s="214">
        <f t="shared" si="18"/>
        <v>-560000</v>
      </c>
    </row>
    <row r="141" spans="1:18" ht="35.1" customHeight="1" x14ac:dyDescent="0.3">
      <c r="A141" s="15">
        <v>10</v>
      </c>
      <c r="B141" s="20">
        <v>1317911410</v>
      </c>
      <c r="C141" s="119" t="str">
        <f t="shared" si="19"/>
        <v>410</v>
      </c>
      <c r="D141" s="119" t="str">
        <f t="shared" si="20"/>
        <v>317911</v>
      </c>
      <c r="E141" s="119" t="str">
        <f t="shared" si="21"/>
        <v>31</v>
      </c>
      <c r="F141" s="190" t="s">
        <v>1198</v>
      </c>
      <c r="G141" s="120">
        <v>0</v>
      </c>
      <c r="H141" s="120">
        <v>0</v>
      </c>
      <c r="I141" s="120">
        <v>0</v>
      </c>
      <c r="J141" s="120">
        <v>0</v>
      </c>
      <c r="K141" s="120">
        <f t="shared" si="17"/>
        <v>0</v>
      </c>
      <c r="L141" s="120">
        <v>0</v>
      </c>
      <c r="M141" s="121">
        <v>-54000</v>
      </c>
      <c r="N141" s="121">
        <f>SUMIF(תקציב2017!$A:$A,$B141,תקציב2017!D:D)</f>
        <v>-54000</v>
      </c>
      <c r="O141" s="121">
        <f>SUMIF(תקציב2017!$A:$A,$B141,תקציב2017!E:E)</f>
        <v>0</v>
      </c>
      <c r="P141" s="207">
        <f>SUMIF(תקציב2017!$A:$A,$B141,תקציב2017!F:F)</f>
        <v>0</v>
      </c>
      <c r="Q141" s="214"/>
      <c r="R141" s="214">
        <f t="shared" si="18"/>
        <v>0</v>
      </c>
    </row>
    <row r="142" spans="1:18" ht="35.1" customHeight="1" x14ac:dyDescent="0.3">
      <c r="A142" s="15">
        <v>9</v>
      </c>
      <c r="B142" s="20">
        <v>1317911920</v>
      </c>
      <c r="C142" s="119" t="str">
        <f t="shared" si="19"/>
        <v>920</v>
      </c>
      <c r="D142" s="119" t="str">
        <f t="shared" si="20"/>
        <v>317911</v>
      </c>
      <c r="E142" s="119" t="str">
        <f t="shared" si="21"/>
        <v>31</v>
      </c>
      <c r="F142" s="190" t="s">
        <v>1197</v>
      </c>
      <c r="G142" s="120">
        <v>0</v>
      </c>
      <c r="H142" s="120">
        <v>0</v>
      </c>
      <c r="I142" s="120">
        <v>0</v>
      </c>
      <c r="J142" s="120">
        <v>0</v>
      </c>
      <c r="K142" s="120">
        <f t="shared" si="17"/>
        <v>0</v>
      </c>
      <c r="L142" s="120">
        <v>0</v>
      </c>
      <c r="M142" s="121">
        <v>-60000</v>
      </c>
      <c r="N142" s="121">
        <f>SUMIF(תקציב2017!$A:$A,$B142,תקציב2017!D:D)</f>
        <v>-60000</v>
      </c>
      <c r="O142" s="121">
        <f>SUMIF(תקציב2017!$A:$A,$B142,תקציב2017!E:E)</f>
        <v>-100000</v>
      </c>
      <c r="P142" s="207">
        <f>SUMIF(תקציב2017!$A:$A,$B142,תקציב2017!F:F)</f>
        <v>-100000</v>
      </c>
      <c r="Q142" s="214"/>
      <c r="R142" s="214">
        <f t="shared" si="18"/>
        <v>-100000</v>
      </c>
    </row>
    <row r="143" spans="1:18" ht="35.1" customHeight="1" x14ac:dyDescent="0.3">
      <c r="A143" s="15">
        <v>9</v>
      </c>
      <c r="B143" s="15">
        <v>1317912920</v>
      </c>
      <c r="C143" s="119" t="str">
        <f t="shared" si="19"/>
        <v>920</v>
      </c>
      <c r="D143" s="119" t="str">
        <f t="shared" si="20"/>
        <v>317912</v>
      </c>
      <c r="E143" s="119" t="str">
        <f t="shared" si="21"/>
        <v>31</v>
      </c>
      <c r="F143" s="190" t="s">
        <v>198</v>
      </c>
      <c r="G143" s="120">
        <v>600000</v>
      </c>
      <c r="H143" s="120">
        <v>0</v>
      </c>
      <c r="I143" s="120">
        <v>0</v>
      </c>
      <c r="J143" s="120">
        <v>0</v>
      </c>
      <c r="K143" s="120">
        <f t="shared" si="17"/>
        <v>-600000</v>
      </c>
      <c r="L143" s="120">
        <v>0</v>
      </c>
      <c r="M143" s="121">
        <v>-1600000</v>
      </c>
      <c r="N143" s="121">
        <f>SUMIF(תקציב2017!$A:$A,$B143,תקציב2017!D:D)</f>
        <v>-1600000</v>
      </c>
      <c r="O143" s="121">
        <f>SUMIF(תקציב2017!$A:$A,$B143,תקציב2017!E:E)</f>
        <v>-2300000</v>
      </c>
      <c r="P143" s="207">
        <f>SUMIF(תקציב2017!$A:$A,$B143,תקציב2017!F:F)</f>
        <v>-2300000</v>
      </c>
      <c r="Q143" s="214"/>
      <c r="R143" s="214">
        <f t="shared" si="18"/>
        <v>-2300000</v>
      </c>
    </row>
    <row r="144" spans="1:18" ht="35.1" hidden="1" customHeight="1" x14ac:dyDescent="0.3">
      <c r="A144" s="15">
        <v>9</v>
      </c>
      <c r="B144" s="15">
        <v>1317925920</v>
      </c>
      <c r="C144" s="119" t="str">
        <f t="shared" si="19"/>
        <v>920</v>
      </c>
      <c r="D144" s="119" t="str">
        <f t="shared" si="20"/>
        <v>317925</v>
      </c>
      <c r="E144" s="119" t="str">
        <f t="shared" si="21"/>
        <v>31</v>
      </c>
      <c r="F144" s="190" t="s">
        <v>199</v>
      </c>
      <c r="G144" s="120">
        <v>0</v>
      </c>
      <c r="H144" s="120">
        <v>0</v>
      </c>
      <c r="I144" s="120">
        <v>0</v>
      </c>
      <c r="J144" s="120">
        <v>0</v>
      </c>
      <c r="K144" s="120">
        <f t="shared" si="17"/>
        <v>0</v>
      </c>
      <c r="L144" s="120">
        <v>0</v>
      </c>
      <c r="M144" s="121">
        <v>0</v>
      </c>
      <c r="N144" s="121">
        <f>SUMIF(תקציב2017!$A:$A,$B144,תקציב2017!D:D)</f>
        <v>0</v>
      </c>
      <c r="O144" s="121">
        <f>SUMIF(תקציב2017!$A:$A,$B144,תקציב2017!E:E)</f>
        <v>0</v>
      </c>
      <c r="P144" s="207">
        <f>SUMIF(תקציב2017!$A:$A,$B144,תקציב2017!F:F)</f>
        <v>0</v>
      </c>
      <c r="Q144" s="214"/>
      <c r="R144" s="214">
        <f t="shared" si="18"/>
        <v>0</v>
      </c>
    </row>
    <row r="145" spans="1:18" ht="35.1" hidden="1" customHeight="1" x14ac:dyDescent="0.3">
      <c r="A145" s="15">
        <v>9</v>
      </c>
      <c r="B145" s="15">
        <v>1318000920</v>
      </c>
      <c r="C145" s="119" t="str">
        <f t="shared" si="19"/>
        <v>920</v>
      </c>
      <c r="D145" s="119" t="str">
        <f t="shared" si="20"/>
        <v>318000</v>
      </c>
      <c r="E145" s="119" t="str">
        <f t="shared" si="21"/>
        <v>31</v>
      </c>
      <c r="F145" s="190" t="s">
        <v>200</v>
      </c>
      <c r="G145" s="120">
        <v>82000</v>
      </c>
      <c r="H145" s="120">
        <v>81675</v>
      </c>
      <c r="I145" s="120">
        <v>0</v>
      </c>
      <c r="J145" s="120">
        <v>81675</v>
      </c>
      <c r="K145" s="120">
        <f t="shared" si="17"/>
        <v>-325</v>
      </c>
      <c r="L145" s="120">
        <v>81675</v>
      </c>
      <c r="M145" s="121">
        <v>0</v>
      </c>
      <c r="N145" s="121">
        <f>SUMIF(תקציב2017!$A:$A,$B145,תקציב2017!D:D)</f>
        <v>0</v>
      </c>
      <c r="O145" s="121">
        <f>SUMIF(תקציב2017!$A:$A,$B145,תקציב2017!E:E)</f>
        <v>0</v>
      </c>
      <c r="P145" s="207">
        <f>SUMIF(תקציב2017!$A:$A,$B145,תקציב2017!F:F)</f>
        <v>0</v>
      </c>
      <c r="Q145" s="214"/>
      <c r="R145" s="214">
        <f t="shared" si="18"/>
        <v>0</v>
      </c>
    </row>
    <row r="146" spans="1:18" ht="35.1" customHeight="1" x14ac:dyDescent="0.3">
      <c r="A146" s="139">
        <v>9</v>
      </c>
      <c r="B146" s="140">
        <v>1319000920</v>
      </c>
      <c r="C146" s="141" t="str">
        <f t="shared" si="19"/>
        <v>920</v>
      </c>
      <c r="D146" s="141" t="str">
        <f t="shared" si="20"/>
        <v>319000</v>
      </c>
      <c r="E146" s="141" t="str">
        <f t="shared" si="21"/>
        <v>31</v>
      </c>
      <c r="F146" s="200" t="s">
        <v>1302</v>
      </c>
      <c r="G146" s="142"/>
      <c r="H146" s="142"/>
      <c r="I146" s="142"/>
      <c r="J146" s="142"/>
      <c r="K146" s="142"/>
      <c r="L146" s="142"/>
      <c r="M146" s="143"/>
      <c r="N146" s="143">
        <f>SUMIF(תקציב2017!$A:$A,$B146,תקציב2017!D:D)</f>
        <v>0</v>
      </c>
      <c r="O146" s="143">
        <f>SUMIF(תקציב2017!$A:$A,$B146,תקציב2017!E:E)</f>
        <v>0</v>
      </c>
      <c r="P146" s="211">
        <f>SUMIF(תקציב2017!$A:$A,$B146,תקציב2017!F:F)</f>
        <v>-950000</v>
      </c>
      <c r="Q146" s="214"/>
      <c r="R146" s="214">
        <f t="shared" si="18"/>
        <v>-950000</v>
      </c>
    </row>
    <row r="147" spans="1:18" ht="35.1" customHeight="1" x14ac:dyDescent="0.3">
      <c r="A147" s="139">
        <v>9</v>
      </c>
      <c r="B147" s="140">
        <v>1319200920</v>
      </c>
      <c r="C147" s="141" t="str">
        <f t="shared" si="19"/>
        <v>920</v>
      </c>
      <c r="D147" s="141" t="str">
        <f t="shared" si="20"/>
        <v>319200</v>
      </c>
      <c r="E147" s="141" t="str">
        <f t="shared" si="21"/>
        <v>31</v>
      </c>
      <c r="F147" s="215" t="s">
        <v>1394</v>
      </c>
      <c r="G147" s="142"/>
      <c r="H147" s="142"/>
      <c r="I147" s="142"/>
      <c r="J147" s="142"/>
      <c r="K147" s="142"/>
      <c r="L147" s="142"/>
      <c r="M147" s="121"/>
      <c r="N147" s="121"/>
      <c r="O147" s="121"/>
      <c r="P147" s="121"/>
      <c r="Q147" s="216">
        <v>-1807089</v>
      </c>
      <c r="R147" s="214">
        <f t="shared" si="18"/>
        <v>-1807089</v>
      </c>
    </row>
    <row r="148" spans="1:18" ht="35.1" customHeight="1" thickBot="1" x14ac:dyDescent="0.35">
      <c r="A148" s="139">
        <v>9</v>
      </c>
      <c r="B148" s="140">
        <v>1319210920</v>
      </c>
      <c r="C148" s="141" t="str">
        <f t="shared" si="19"/>
        <v>920</v>
      </c>
      <c r="D148" s="141" t="str">
        <f t="shared" si="20"/>
        <v>319210</v>
      </c>
      <c r="E148" s="141" t="str">
        <f t="shared" si="21"/>
        <v>31</v>
      </c>
      <c r="F148" s="215" t="s">
        <v>1395</v>
      </c>
      <c r="G148" s="142"/>
      <c r="H148" s="142"/>
      <c r="I148" s="142"/>
      <c r="J148" s="142"/>
      <c r="K148" s="142"/>
      <c r="L148" s="142"/>
      <c r="M148" s="143"/>
      <c r="N148" s="143"/>
      <c r="O148" s="143"/>
      <c r="P148" s="211"/>
      <c r="Q148" s="216">
        <v>-117000</v>
      </c>
      <c r="R148" s="214">
        <f t="shared" si="18"/>
        <v>-117000</v>
      </c>
    </row>
    <row r="149" spans="1:18" ht="35.1" customHeight="1" thickBot="1" x14ac:dyDescent="0.35">
      <c r="A149" s="144"/>
      <c r="B149" s="145"/>
      <c r="C149" s="146"/>
      <c r="D149" s="146"/>
      <c r="E149" s="146"/>
      <c r="F149" s="197" t="s">
        <v>1271</v>
      </c>
      <c r="G149" s="147">
        <f>SUM(G38:G146)</f>
        <v>74238000</v>
      </c>
      <c r="H149" s="147">
        <f t="shared" ref="H149:I149" si="22">SUM(H38:H145)</f>
        <v>77104845.729999989</v>
      </c>
      <c r="I149" s="147">
        <f t="shared" si="22"/>
        <v>0</v>
      </c>
      <c r="J149" s="147">
        <f>SUM(J38:J146)</f>
        <v>77104845.729999989</v>
      </c>
      <c r="K149" s="147">
        <f t="shared" ref="K149" si="23">SUM(K38:K145)</f>
        <v>2866845.7300000023</v>
      </c>
      <c r="L149" s="147">
        <f>SUM(L38:L146)</f>
        <v>77104845.729999989</v>
      </c>
      <c r="M149" s="148">
        <f>SUM(M38:M146)</f>
        <v>-84483000</v>
      </c>
      <c r="N149" s="148">
        <f t="shared" ref="N149:O149" si="24">SUM(N38:N146)</f>
        <v>-84483000</v>
      </c>
      <c r="O149" s="148">
        <f t="shared" si="24"/>
        <v>-83765000</v>
      </c>
      <c r="P149" s="212">
        <f>SUM(P38:P148)</f>
        <v>-90424000</v>
      </c>
      <c r="Q149" s="212">
        <f t="shared" ref="Q149:R149" si="25">SUM(Q38:Q148)</f>
        <v>-1924089</v>
      </c>
      <c r="R149" s="212">
        <f t="shared" si="25"/>
        <v>-92348089</v>
      </c>
    </row>
    <row r="150" spans="1:18" ht="35.1" customHeight="1" x14ac:dyDescent="0.3">
      <c r="A150" s="133"/>
      <c r="B150" s="134"/>
      <c r="C150" s="135"/>
      <c r="D150" s="135"/>
      <c r="E150" s="135"/>
      <c r="F150" s="196" t="s">
        <v>203</v>
      </c>
      <c r="G150" s="136"/>
      <c r="H150" s="136"/>
      <c r="I150" s="136"/>
      <c r="J150" s="136"/>
      <c r="K150" s="136"/>
      <c r="L150" s="136"/>
      <c r="M150" s="137"/>
      <c r="N150" s="137"/>
      <c r="O150" s="137"/>
      <c r="P150" s="210"/>
      <c r="Q150" s="214"/>
      <c r="R150" s="214">
        <f t="shared" si="18"/>
        <v>0</v>
      </c>
    </row>
    <row r="151" spans="1:18" ht="35.1" hidden="1" customHeight="1" x14ac:dyDescent="0.3">
      <c r="A151" s="15">
        <v>8</v>
      </c>
      <c r="B151" s="15">
        <v>1326400920</v>
      </c>
      <c r="C151" s="119" t="str">
        <f t="shared" si="19"/>
        <v>920</v>
      </c>
      <c r="D151" s="119" t="str">
        <f t="shared" si="20"/>
        <v>326400</v>
      </c>
      <c r="E151" s="119" t="str">
        <f t="shared" si="21"/>
        <v>32</v>
      </c>
      <c r="F151" s="190" t="s">
        <v>202</v>
      </c>
      <c r="G151" s="120">
        <v>0</v>
      </c>
      <c r="H151" s="120">
        <v>0</v>
      </c>
      <c r="I151" s="120">
        <v>0</v>
      </c>
      <c r="J151" s="120">
        <v>0</v>
      </c>
      <c r="K151" s="120">
        <f t="shared" ref="K151:K156" si="26">+L151-G151</f>
        <v>0</v>
      </c>
      <c r="L151" s="120">
        <v>0</v>
      </c>
      <c r="M151" s="121">
        <v>0</v>
      </c>
      <c r="N151" s="121">
        <f>SUMIF(תקציב2017!$A:$A,$B151,תקציב2017!D:D)</f>
        <v>0</v>
      </c>
      <c r="O151" s="121">
        <f>SUMIF(תקציב2017!$A:$A,$B151,תקציב2017!E:E)</f>
        <v>0</v>
      </c>
      <c r="P151" s="207">
        <f>SUMIF(תקציב2017!$A:$A,$B151,תקציב2017!F:F)</f>
        <v>0</v>
      </c>
      <c r="Q151" s="214"/>
      <c r="R151" s="214">
        <f t="shared" si="18"/>
        <v>0</v>
      </c>
    </row>
    <row r="152" spans="1:18" ht="35.1" customHeight="1" x14ac:dyDescent="0.3">
      <c r="A152" s="15">
        <v>8</v>
      </c>
      <c r="B152" s="15">
        <v>1328200920</v>
      </c>
      <c r="C152" s="119" t="str">
        <f t="shared" si="19"/>
        <v>920</v>
      </c>
      <c r="D152" s="119" t="str">
        <f t="shared" si="20"/>
        <v>328200</v>
      </c>
      <c r="E152" s="119" t="str">
        <f t="shared" si="21"/>
        <v>32</v>
      </c>
      <c r="F152" s="190" t="s">
        <v>204</v>
      </c>
      <c r="G152" s="120">
        <v>0</v>
      </c>
      <c r="H152" s="120">
        <v>245395</v>
      </c>
      <c r="I152" s="120">
        <v>0</v>
      </c>
      <c r="J152" s="120">
        <v>245395</v>
      </c>
      <c r="K152" s="120">
        <f t="shared" si="26"/>
        <v>245395</v>
      </c>
      <c r="L152" s="120">
        <v>245395</v>
      </c>
      <c r="M152" s="121">
        <v>-200000</v>
      </c>
      <c r="N152" s="121">
        <f>SUMIF(תקציב2017!$A:$A,$B152,תקציב2017!D:D)</f>
        <v>-200000</v>
      </c>
      <c r="O152" s="121">
        <f>SUMIF(תקציב2017!$A:$A,$B152,תקציב2017!E:E)</f>
        <v>0</v>
      </c>
      <c r="P152" s="207">
        <f>SUMIF(תקציב2017!$A:$A,$B152,תקציב2017!F:F)</f>
        <v>0</v>
      </c>
      <c r="Q152" s="214"/>
      <c r="R152" s="214">
        <f t="shared" si="18"/>
        <v>0</v>
      </c>
    </row>
    <row r="153" spans="1:18" ht="35.1" customHeight="1" x14ac:dyDescent="0.3">
      <c r="A153" s="15">
        <v>8</v>
      </c>
      <c r="B153" s="15">
        <v>1328300920</v>
      </c>
      <c r="C153" s="119" t="str">
        <f t="shared" si="19"/>
        <v>920</v>
      </c>
      <c r="D153" s="119" t="str">
        <f t="shared" si="20"/>
        <v>328300</v>
      </c>
      <c r="E153" s="119" t="str">
        <f t="shared" si="21"/>
        <v>32</v>
      </c>
      <c r="F153" s="190" t="s">
        <v>206</v>
      </c>
      <c r="G153" s="120">
        <v>304000</v>
      </c>
      <c r="H153" s="120">
        <v>200594</v>
      </c>
      <c r="I153" s="120">
        <v>0</v>
      </c>
      <c r="J153" s="120">
        <v>200594</v>
      </c>
      <c r="K153" s="120">
        <f t="shared" si="26"/>
        <v>-103406</v>
      </c>
      <c r="L153" s="120">
        <v>200594</v>
      </c>
      <c r="M153" s="121">
        <v>-304000</v>
      </c>
      <c r="N153" s="121">
        <f>SUMIF(תקציב2017!$A:$A,$B153,תקציב2017!D:D)</f>
        <v>-304000</v>
      </c>
      <c r="O153" s="121">
        <f>SUMIF(תקציב2017!$A:$A,$B153,תקציב2017!E:E)</f>
        <v>0</v>
      </c>
      <c r="P153" s="207">
        <f>SUMIF(תקציב2017!$A:$A,$B153,תקציב2017!F:F)</f>
        <v>0</v>
      </c>
      <c r="Q153" s="214"/>
      <c r="R153" s="214">
        <f t="shared" si="18"/>
        <v>0</v>
      </c>
    </row>
    <row r="154" spans="1:18" ht="35.1" customHeight="1" x14ac:dyDescent="0.3">
      <c r="A154" s="15">
        <v>3</v>
      </c>
      <c r="B154" s="15">
        <v>1329300290</v>
      </c>
      <c r="C154" s="119" t="str">
        <f t="shared" si="19"/>
        <v>290</v>
      </c>
      <c r="D154" s="119" t="str">
        <f t="shared" si="20"/>
        <v>329300</v>
      </c>
      <c r="E154" s="119" t="str">
        <f t="shared" si="21"/>
        <v>32</v>
      </c>
      <c r="F154" s="190" t="s">
        <v>207</v>
      </c>
      <c r="G154" s="120">
        <v>150000</v>
      </c>
      <c r="H154" s="120">
        <v>191509</v>
      </c>
      <c r="I154" s="120">
        <v>0</v>
      </c>
      <c r="J154" s="120">
        <v>191509</v>
      </c>
      <c r="K154" s="120">
        <f t="shared" si="26"/>
        <v>41509</v>
      </c>
      <c r="L154" s="120">
        <v>191509</v>
      </c>
      <c r="M154" s="121">
        <v>-150000</v>
      </c>
      <c r="N154" s="121">
        <f>SUMIF(תקציב2017!$A:$A,$B154,תקציב2017!D:D)</f>
        <v>-150000</v>
      </c>
      <c r="O154" s="121">
        <f>SUMIF(תקציב2017!$A:$A,$B154,תקציב2017!E:E)</f>
        <v>-240000</v>
      </c>
      <c r="P154" s="207">
        <f>SUMIF(תקציב2017!$A:$A,$B154,תקציב2017!F:F)</f>
        <v>-240000</v>
      </c>
      <c r="Q154" s="214"/>
      <c r="R154" s="214">
        <f t="shared" si="18"/>
        <v>-240000</v>
      </c>
    </row>
    <row r="155" spans="1:18" ht="35.1" customHeight="1" x14ac:dyDescent="0.3">
      <c r="A155" s="15">
        <v>8</v>
      </c>
      <c r="B155" s="15">
        <v>1329300920</v>
      </c>
      <c r="C155" s="119" t="str">
        <f t="shared" si="19"/>
        <v>920</v>
      </c>
      <c r="D155" s="119" t="str">
        <f t="shared" si="20"/>
        <v>329300</v>
      </c>
      <c r="E155" s="119" t="str">
        <f t="shared" si="21"/>
        <v>32</v>
      </c>
      <c r="F155" s="190" t="s">
        <v>209</v>
      </c>
      <c r="G155" s="120">
        <v>150000</v>
      </c>
      <c r="H155" s="120">
        <v>214962</v>
      </c>
      <c r="I155" s="120">
        <v>0</v>
      </c>
      <c r="J155" s="120">
        <v>214962</v>
      </c>
      <c r="K155" s="120">
        <f t="shared" si="26"/>
        <v>64962</v>
      </c>
      <c r="L155" s="120">
        <v>214962</v>
      </c>
      <c r="M155" s="121">
        <v>-150000</v>
      </c>
      <c r="N155" s="121">
        <f>SUMIF(תקציב2017!$A:$A,$B155,תקציב2017!D:D)</f>
        <v>-150000</v>
      </c>
      <c r="O155" s="121">
        <f>SUMIF(תקציב2017!$A:$A,$B155,תקציב2017!E:E)</f>
        <v>-640000</v>
      </c>
      <c r="P155" s="207">
        <f>SUMIF(תקציב2017!$A:$A,$B155,תקציב2017!F:F)</f>
        <v>-315000</v>
      </c>
      <c r="Q155" s="214"/>
      <c r="R155" s="214">
        <f t="shared" si="18"/>
        <v>-315000</v>
      </c>
    </row>
    <row r="156" spans="1:18" ht="35.1" customHeight="1" thickBot="1" x14ac:dyDescent="0.35">
      <c r="A156" s="15">
        <v>8</v>
      </c>
      <c r="B156" s="15">
        <v>1329310920</v>
      </c>
      <c r="C156" s="119" t="str">
        <f t="shared" si="19"/>
        <v>920</v>
      </c>
      <c r="D156" s="119" t="str">
        <f t="shared" si="20"/>
        <v>329310</v>
      </c>
      <c r="E156" s="119" t="str">
        <f t="shared" si="21"/>
        <v>32</v>
      </c>
      <c r="F156" s="190" t="s">
        <v>210</v>
      </c>
      <c r="G156" s="120">
        <v>0</v>
      </c>
      <c r="H156" s="120">
        <v>0</v>
      </c>
      <c r="I156" s="120">
        <v>0</v>
      </c>
      <c r="J156" s="120">
        <v>0</v>
      </c>
      <c r="K156" s="120">
        <f t="shared" si="26"/>
        <v>0</v>
      </c>
      <c r="L156" s="120">
        <v>0</v>
      </c>
      <c r="M156" s="121">
        <v>0</v>
      </c>
      <c r="N156" s="121">
        <f>SUMIF(תקציב2017!$A:$A,$B156,תקציב2017!D:D)</f>
        <v>0</v>
      </c>
      <c r="O156" s="121">
        <f>SUMIF(תקציב2017!$A:$A,$B156,תקציב2017!E:E)</f>
        <v>0</v>
      </c>
      <c r="P156" s="207">
        <f>SUMIF(תקציב2017!$A:$A,$B156,תקציב2017!F:F)</f>
        <v>-261000</v>
      </c>
      <c r="Q156" s="214"/>
      <c r="R156" s="214">
        <f t="shared" si="18"/>
        <v>-261000</v>
      </c>
    </row>
    <row r="157" spans="1:18" ht="35.1" customHeight="1" thickBot="1" x14ac:dyDescent="0.35">
      <c r="A157" s="144"/>
      <c r="B157" s="145"/>
      <c r="C157" s="146"/>
      <c r="D157" s="146"/>
      <c r="E157" s="146"/>
      <c r="F157" s="197" t="s">
        <v>1272</v>
      </c>
      <c r="G157" s="147">
        <f t="shared" ref="G157:R157" si="27">SUM(G151:G156)</f>
        <v>604000</v>
      </c>
      <c r="H157" s="147">
        <f t="shared" si="27"/>
        <v>852460</v>
      </c>
      <c r="I157" s="147">
        <f t="shared" si="27"/>
        <v>0</v>
      </c>
      <c r="J157" s="147">
        <f t="shared" si="27"/>
        <v>852460</v>
      </c>
      <c r="K157" s="147">
        <f t="shared" si="27"/>
        <v>248460</v>
      </c>
      <c r="L157" s="147">
        <f t="shared" si="27"/>
        <v>852460</v>
      </c>
      <c r="M157" s="148">
        <f t="shared" si="27"/>
        <v>-804000</v>
      </c>
      <c r="N157" s="148">
        <f t="shared" si="27"/>
        <v>-804000</v>
      </c>
      <c r="O157" s="148">
        <f t="shared" si="27"/>
        <v>-880000</v>
      </c>
      <c r="P157" s="212">
        <f t="shared" si="27"/>
        <v>-816000</v>
      </c>
      <c r="Q157" s="219">
        <f t="shared" si="27"/>
        <v>0</v>
      </c>
      <c r="R157" s="212">
        <f t="shared" si="27"/>
        <v>-816000</v>
      </c>
    </row>
    <row r="158" spans="1:18" ht="35.1" customHeight="1" x14ac:dyDescent="0.3">
      <c r="A158" s="133"/>
      <c r="B158" s="134"/>
      <c r="C158" s="135"/>
      <c r="D158" s="135"/>
      <c r="E158" s="135"/>
      <c r="F158" s="196" t="s">
        <v>1287</v>
      </c>
      <c r="G158" s="136"/>
      <c r="H158" s="136"/>
      <c r="I158" s="136"/>
      <c r="J158" s="136"/>
      <c r="K158" s="136"/>
      <c r="L158" s="136"/>
      <c r="M158" s="137"/>
      <c r="N158" s="137"/>
      <c r="O158" s="137"/>
      <c r="P158" s="210"/>
      <c r="Q158" s="214"/>
      <c r="R158" s="214">
        <f t="shared" si="18"/>
        <v>0</v>
      </c>
    </row>
    <row r="159" spans="1:18" ht="35.1" customHeight="1" thickBot="1" x14ac:dyDescent="0.35">
      <c r="A159" s="15">
        <v>8</v>
      </c>
      <c r="B159" s="15">
        <v>1330000990</v>
      </c>
      <c r="C159" s="119" t="str">
        <f t="shared" si="19"/>
        <v>990</v>
      </c>
      <c r="D159" s="119" t="str">
        <f t="shared" si="20"/>
        <v>330000</v>
      </c>
      <c r="E159" s="119" t="str">
        <f t="shared" si="21"/>
        <v>33</v>
      </c>
      <c r="F159" s="190" t="s">
        <v>211</v>
      </c>
      <c r="G159" s="120">
        <v>76000</v>
      </c>
      <c r="H159" s="120">
        <v>76360</v>
      </c>
      <c r="I159" s="120">
        <v>0</v>
      </c>
      <c r="J159" s="120">
        <v>76360</v>
      </c>
      <c r="K159" s="120">
        <f t="shared" ref="K159:K161" si="28">+L159-G159</f>
        <v>360</v>
      </c>
      <c r="L159" s="120">
        <v>76360</v>
      </c>
      <c r="M159" s="121">
        <v>-76000</v>
      </c>
      <c r="N159" s="121">
        <f>SUMIF(תקציב2017!$A:$A,$B159,תקציב2017!D:D)</f>
        <v>-76000</v>
      </c>
      <c r="O159" s="121">
        <f>SUMIF(תקציב2017!$A:$A,$B159,תקציב2017!E:E)</f>
        <v>-76000</v>
      </c>
      <c r="P159" s="207">
        <f>SUMIF(תקציב2017!$A:$A,$B159,תקציב2017!F:F)</f>
        <v>-76000</v>
      </c>
      <c r="Q159" s="214"/>
      <c r="R159" s="214">
        <f t="shared" si="18"/>
        <v>-76000</v>
      </c>
    </row>
    <row r="160" spans="1:18" ht="35.1" hidden="1" customHeight="1" x14ac:dyDescent="0.35">
      <c r="A160" s="15">
        <v>8</v>
      </c>
      <c r="B160" s="15">
        <v>1334000940</v>
      </c>
      <c r="C160" s="119" t="str">
        <f t="shared" si="19"/>
        <v>940</v>
      </c>
      <c r="D160" s="119" t="str">
        <f t="shared" si="20"/>
        <v>334000</v>
      </c>
      <c r="E160" s="119" t="str">
        <f t="shared" si="21"/>
        <v>33</v>
      </c>
      <c r="F160" s="190" t="s">
        <v>212</v>
      </c>
      <c r="G160" s="120">
        <v>0</v>
      </c>
      <c r="H160" s="120">
        <v>0</v>
      </c>
      <c r="I160" s="120">
        <v>0</v>
      </c>
      <c r="J160" s="120">
        <v>0</v>
      </c>
      <c r="K160" s="120">
        <f t="shared" si="28"/>
        <v>0</v>
      </c>
      <c r="L160" s="120">
        <v>0</v>
      </c>
      <c r="M160" s="121">
        <v>0</v>
      </c>
      <c r="N160" s="121">
        <f>SUMIF(תקציב2017!$A:$A,$B160,תקציב2017!D:D)</f>
        <v>0</v>
      </c>
      <c r="O160" s="121">
        <f>SUMIF(תקציב2017!$A:$A,$B160,תקציב2017!E:E)</f>
        <v>0</v>
      </c>
      <c r="P160" s="207">
        <f>SUMIF(תקציב2017!$A:$A,$B160,תקציב2017!F:F)</f>
        <v>0</v>
      </c>
      <c r="Q160" s="214"/>
      <c r="R160" s="214">
        <f t="shared" si="18"/>
        <v>0</v>
      </c>
    </row>
    <row r="161" spans="1:18" ht="35.1" hidden="1" customHeight="1" thickBot="1" x14ac:dyDescent="0.35">
      <c r="A161" s="15">
        <v>8</v>
      </c>
      <c r="B161" s="15">
        <v>1334000990</v>
      </c>
      <c r="C161" s="119" t="str">
        <f t="shared" si="19"/>
        <v>990</v>
      </c>
      <c r="D161" s="119" t="str">
        <f t="shared" si="20"/>
        <v>334000</v>
      </c>
      <c r="E161" s="119" t="str">
        <f t="shared" si="21"/>
        <v>33</v>
      </c>
      <c r="F161" s="190" t="s">
        <v>213</v>
      </c>
      <c r="G161" s="120">
        <v>0</v>
      </c>
      <c r="H161" s="120">
        <v>0</v>
      </c>
      <c r="I161" s="120">
        <v>0</v>
      </c>
      <c r="J161" s="120">
        <v>0</v>
      </c>
      <c r="K161" s="120">
        <f t="shared" si="28"/>
        <v>0</v>
      </c>
      <c r="L161" s="120">
        <v>0</v>
      </c>
      <c r="M161" s="121">
        <v>0</v>
      </c>
      <c r="N161" s="121">
        <f>SUMIF(תקציב2017!$A:$A,$B161,תקציב2017!D:D)</f>
        <v>0</v>
      </c>
      <c r="O161" s="121">
        <f>SUMIF(תקציב2017!$A:$A,$B161,תקציב2017!E:E)</f>
        <v>0</v>
      </c>
      <c r="P161" s="207">
        <f>SUMIF(תקציב2017!$A:$A,$B161,תקציב2017!F:F)</f>
        <v>0</v>
      </c>
      <c r="Q161" s="214"/>
      <c r="R161" s="214">
        <f t="shared" si="18"/>
        <v>0</v>
      </c>
    </row>
    <row r="162" spans="1:18" ht="35.1" customHeight="1" thickBot="1" x14ac:dyDescent="0.35">
      <c r="A162" s="144"/>
      <c r="B162" s="145"/>
      <c r="C162" s="146"/>
      <c r="D162" s="146"/>
      <c r="E162" s="146"/>
      <c r="F162" s="197" t="s">
        <v>1273</v>
      </c>
      <c r="G162" s="147">
        <f>SUM(G159:G161)</f>
        <v>76000</v>
      </c>
      <c r="H162" s="147">
        <f t="shared" ref="H162:J162" si="29">SUM(H159:H161)</f>
        <v>76360</v>
      </c>
      <c r="I162" s="147">
        <f t="shared" si="29"/>
        <v>0</v>
      </c>
      <c r="J162" s="147">
        <f t="shared" si="29"/>
        <v>76360</v>
      </c>
      <c r="K162" s="147">
        <f t="shared" ref="K162:M162" si="30">SUM(K159:K161)</f>
        <v>360</v>
      </c>
      <c r="L162" s="147">
        <f t="shared" si="30"/>
        <v>76360</v>
      </c>
      <c r="M162" s="148">
        <f t="shared" si="30"/>
        <v>-76000</v>
      </c>
      <c r="N162" s="148">
        <f t="shared" ref="N162:R162" si="31">SUM(N159:N161)</f>
        <v>-76000</v>
      </c>
      <c r="O162" s="148">
        <f t="shared" si="31"/>
        <v>-76000</v>
      </c>
      <c r="P162" s="212">
        <f t="shared" si="31"/>
        <v>-76000</v>
      </c>
      <c r="Q162" s="219">
        <f t="shared" si="31"/>
        <v>0</v>
      </c>
      <c r="R162" s="212">
        <f t="shared" si="31"/>
        <v>-76000</v>
      </c>
    </row>
    <row r="163" spans="1:18" ht="41.25" customHeight="1" x14ac:dyDescent="0.3">
      <c r="A163" s="133"/>
      <c r="B163" s="134"/>
      <c r="C163" s="135"/>
      <c r="D163" s="135"/>
      <c r="E163" s="135"/>
      <c r="F163" s="196" t="s">
        <v>1274</v>
      </c>
      <c r="G163" s="136"/>
      <c r="H163" s="136"/>
      <c r="I163" s="136"/>
      <c r="J163" s="136"/>
      <c r="K163" s="136"/>
      <c r="L163" s="136"/>
      <c r="M163" s="137"/>
      <c r="N163" s="137"/>
      <c r="O163" s="137"/>
      <c r="P163" s="210"/>
      <c r="Q163" s="214"/>
      <c r="R163" s="214">
        <f t="shared" si="18"/>
        <v>0</v>
      </c>
    </row>
    <row r="164" spans="1:18" ht="35.1" customHeight="1" x14ac:dyDescent="0.3">
      <c r="A164" s="15">
        <v>12</v>
      </c>
      <c r="B164" s="15">
        <v>1341000930</v>
      </c>
      <c r="C164" s="119" t="str">
        <f t="shared" si="19"/>
        <v>930</v>
      </c>
      <c r="D164" s="119" t="str">
        <f t="shared" si="20"/>
        <v>341000</v>
      </c>
      <c r="E164" s="119" t="str">
        <f t="shared" si="21"/>
        <v>34</v>
      </c>
      <c r="F164" s="190" t="s">
        <v>214</v>
      </c>
      <c r="G164" s="120">
        <v>2400000</v>
      </c>
      <c r="H164" s="120">
        <v>2262055</v>
      </c>
      <c r="I164" s="120">
        <v>0</v>
      </c>
      <c r="J164" s="120">
        <v>2262055</v>
      </c>
      <c r="K164" s="120">
        <f t="shared" ref="K164:K209" si="32">+L164-G164</f>
        <v>-137945</v>
      </c>
      <c r="L164" s="120">
        <v>2262055</v>
      </c>
      <c r="M164" s="121">
        <v>-2400000</v>
      </c>
      <c r="N164" s="121">
        <f>SUMIF(תקציב2017!$A:$A,$B164,תקציב2017!D:D)</f>
        <v>-2400000</v>
      </c>
      <c r="O164" s="121">
        <f>SUMIF(תקציב2017!$A:$A,$B164,תקציב2017!E:E)</f>
        <v>-2800000</v>
      </c>
      <c r="P164" s="207">
        <f>SUMIF(תקציב2017!$A:$A,$B164,תקציב2017!F:F)</f>
        <v>-2800000</v>
      </c>
      <c r="Q164" s="214"/>
      <c r="R164" s="214">
        <f t="shared" si="18"/>
        <v>-2800000</v>
      </c>
    </row>
    <row r="165" spans="1:18" ht="35.1" customHeight="1" x14ac:dyDescent="0.3">
      <c r="A165" s="15">
        <v>12</v>
      </c>
      <c r="B165" s="15">
        <v>1341001930</v>
      </c>
      <c r="C165" s="119" t="str">
        <f t="shared" si="19"/>
        <v>930</v>
      </c>
      <c r="D165" s="119" t="str">
        <f t="shared" si="20"/>
        <v>341001</v>
      </c>
      <c r="E165" s="119" t="str">
        <f t="shared" si="21"/>
        <v>34</v>
      </c>
      <c r="F165" s="190" t="s">
        <v>216</v>
      </c>
      <c r="G165" s="120">
        <v>0</v>
      </c>
      <c r="H165" s="120">
        <v>0</v>
      </c>
      <c r="I165" s="120">
        <v>0</v>
      </c>
      <c r="J165" s="120">
        <v>0</v>
      </c>
      <c r="K165" s="120">
        <f t="shared" si="32"/>
        <v>0</v>
      </c>
      <c r="L165" s="120">
        <v>0</v>
      </c>
      <c r="M165" s="121">
        <v>0</v>
      </c>
      <c r="N165" s="121">
        <f>SUMIF(תקציב2017!$A:$A,$B165,תקציב2017!D:D)</f>
        <v>0</v>
      </c>
      <c r="O165" s="121">
        <f>SUMIF(תקציב2017!$A:$A,$B165,תקציב2017!E:E)</f>
        <v>40500</v>
      </c>
      <c r="P165" s="207">
        <f>SUMIF(תקציב2017!$A:$A,$B165,תקציב2017!F:F)</f>
        <v>0</v>
      </c>
      <c r="Q165" s="214"/>
      <c r="R165" s="214">
        <f t="shared" si="18"/>
        <v>0</v>
      </c>
    </row>
    <row r="166" spans="1:18" ht="35.1" customHeight="1" x14ac:dyDescent="0.3">
      <c r="A166" s="15">
        <v>11</v>
      </c>
      <c r="B166" s="15">
        <v>1342200220</v>
      </c>
      <c r="C166" s="119" t="str">
        <f t="shared" si="19"/>
        <v>220</v>
      </c>
      <c r="D166" s="119" t="str">
        <f t="shared" si="20"/>
        <v>342200</v>
      </c>
      <c r="E166" s="119" t="str">
        <f t="shared" si="21"/>
        <v>34</v>
      </c>
      <c r="F166" s="190" t="s">
        <v>217</v>
      </c>
      <c r="G166" s="120">
        <v>13000</v>
      </c>
      <c r="H166" s="120">
        <v>8875</v>
      </c>
      <c r="I166" s="120">
        <v>0</v>
      </c>
      <c r="J166" s="120">
        <v>8875</v>
      </c>
      <c r="K166" s="120">
        <f t="shared" si="32"/>
        <v>-4125</v>
      </c>
      <c r="L166" s="120">
        <v>8875</v>
      </c>
      <c r="M166" s="121">
        <v>-13000</v>
      </c>
      <c r="N166" s="121">
        <f>SUMIF(תקציב2017!$A:$A,$B166,תקציב2017!D:D)</f>
        <v>-13000</v>
      </c>
      <c r="O166" s="121">
        <f>SUMIF(תקציב2017!$A:$A,$B166,תקציב2017!E:E)</f>
        <v>-17000</v>
      </c>
      <c r="P166" s="207">
        <f>SUMIF(תקציב2017!$A:$A,$B166,תקציב2017!F:F)</f>
        <v>-17000</v>
      </c>
      <c r="Q166" s="214"/>
      <c r="R166" s="214">
        <f t="shared" si="18"/>
        <v>-17000</v>
      </c>
    </row>
    <row r="167" spans="1:18" ht="35.1" customHeight="1" x14ac:dyDescent="0.3">
      <c r="A167" s="15">
        <v>12</v>
      </c>
      <c r="B167" s="15">
        <v>1342200930</v>
      </c>
      <c r="C167" s="119" t="str">
        <f t="shared" si="19"/>
        <v>930</v>
      </c>
      <c r="D167" s="119" t="str">
        <f t="shared" si="20"/>
        <v>342200</v>
      </c>
      <c r="E167" s="119" t="str">
        <f t="shared" si="21"/>
        <v>34</v>
      </c>
      <c r="F167" s="190" t="s">
        <v>218</v>
      </c>
      <c r="G167" s="120">
        <v>125000</v>
      </c>
      <c r="H167" s="120">
        <v>460987</v>
      </c>
      <c r="I167" s="120">
        <v>0</v>
      </c>
      <c r="J167" s="120">
        <v>460987</v>
      </c>
      <c r="K167" s="120">
        <f t="shared" si="32"/>
        <v>335987</v>
      </c>
      <c r="L167" s="120">
        <v>460987</v>
      </c>
      <c r="M167" s="121">
        <v>-125000</v>
      </c>
      <c r="N167" s="121">
        <f>SUMIF(תקציב2017!$A:$A,$B167,תקציב2017!D:D)</f>
        <v>-125000</v>
      </c>
      <c r="O167" s="121">
        <f>SUMIF(תקציב2017!$A:$A,$B167,תקציב2017!E:E)</f>
        <v>-175000</v>
      </c>
      <c r="P167" s="207">
        <f>SUMIF(תקציב2017!$A:$A,$B167,תקציב2017!F:F)</f>
        <v>-180000</v>
      </c>
      <c r="Q167" s="214"/>
      <c r="R167" s="214">
        <f t="shared" si="18"/>
        <v>-180000</v>
      </c>
    </row>
    <row r="168" spans="1:18" ht="35.1" hidden="1" customHeight="1" x14ac:dyDescent="0.3">
      <c r="A168" s="15">
        <v>11</v>
      </c>
      <c r="B168" s="15">
        <v>1342300220</v>
      </c>
      <c r="C168" s="119" t="str">
        <f t="shared" si="19"/>
        <v>220</v>
      </c>
      <c r="D168" s="119" t="str">
        <f t="shared" si="20"/>
        <v>342300</v>
      </c>
      <c r="E168" s="119" t="str">
        <f t="shared" si="21"/>
        <v>34</v>
      </c>
      <c r="F168" s="190" t="s">
        <v>219</v>
      </c>
      <c r="G168" s="120">
        <v>0</v>
      </c>
      <c r="H168" s="120">
        <v>3660</v>
      </c>
      <c r="I168" s="120">
        <v>0</v>
      </c>
      <c r="J168" s="120">
        <v>3660</v>
      </c>
      <c r="K168" s="120">
        <f t="shared" si="32"/>
        <v>3660</v>
      </c>
      <c r="L168" s="120">
        <v>3660</v>
      </c>
      <c r="M168" s="121">
        <v>0</v>
      </c>
      <c r="N168" s="121">
        <f>SUMIF(תקציב2017!$A:$A,$B168,תקציב2017!D:D)</f>
        <v>0</v>
      </c>
      <c r="O168" s="121">
        <f>SUMIF(תקציב2017!$A:$A,$B168,תקציב2017!E:E)</f>
        <v>0</v>
      </c>
      <c r="P168" s="207">
        <f>SUMIF(תקציב2017!$A:$A,$B168,תקציב2017!F:F)</f>
        <v>0</v>
      </c>
      <c r="Q168" s="214"/>
      <c r="R168" s="214">
        <f t="shared" si="18"/>
        <v>0</v>
      </c>
    </row>
    <row r="169" spans="1:18" ht="35.1" customHeight="1" x14ac:dyDescent="0.3">
      <c r="A169" s="15">
        <v>12</v>
      </c>
      <c r="B169" s="15">
        <v>1342400930</v>
      </c>
      <c r="C169" s="119" t="str">
        <f t="shared" si="19"/>
        <v>930</v>
      </c>
      <c r="D169" s="119" t="str">
        <f t="shared" si="20"/>
        <v>342400</v>
      </c>
      <c r="E169" s="119" t="str">
        <f t="shared" si="21"/>
        <v>34</v>
      </c>
      <c r="F169" s="190" t="s">
        <v>220</v>
      </c>
      <c r="G169" s="120">
        <v>39000</v>
      </c>
      <c r="H169" s="120">
        <v>54503</v>
      </c>
      <c r="I169" s="120">
        <v>0</v>
      </c>
      <c r="J169" s="120">
        <v>54503</v>
      </c>
      <c r="K169" s="120">
        <f t="shared" si="32"/>
        <v>15503</v>
      </c>
      <c r="L169" s="120">
        <v>54503</v>
      </c>
      <c r="M169" s="121">
        <v>-39000</v>
      </c>
      <c r="N169" s="121">
        <f>SUMIF(תקציב2017!$A:$A,$B169,תקציב2017!D:D)</f>
        <v>-39000</v>
      </c>
      <c r="O169" s="121">
        <f>SUMIF(תקציב2017!$A:$A,$B169,תקציב2017!E:E)</f>
        <v>-63000</v>
      </c>
      <c r="P169" s="207">
        <f>SUMIF(תקציב2017!$A:$A,$B169,תקציב2017!F:F)</f>
        <v>-65000</v>
      </c>
      <c r="Q169" s="214"/>
      <c r="R169" s="214">
        <f t="shared" si="18"/>
        <v>-65000</v>
      </c>
    </row>
    <row r="170" spans="1:18" ht="35.1" customHeight="1" x14ac:dyDescent="0.3">
      <c r="A170" s="15">
        <v>11</v>
      </c>
      <c r="B170" s="15">
        <v>1343500420</v>
      </c>
      <c r="C170" s="119" t="str">
        <f t="shared" si="19"/>
        <v>420</v>
      </c>
      <c r="D170" s="119" t="str">
        <f t="shared" si="20"/>
        <v>343500</v>
      </c>
      <c r="E170" s="119" t="str">
        <f t="shared" si="21"/>
        <v>34</v>
      </c>
      <c r="F170" s="190" t="s">
        <v>221</v>
      </c>
      <c r="G170" s="120">
        <v>10000</v>
      </c>
      <c r="H170" s="120">
        <v>8374</v>
      </c>
      <c r="I170" s="120">
        <v>0</v>
      </c>
      <c r="J170" s="120">
        <v>8374</v>
      </c>
      <c r="K170" s="120">
        <f t="shared" si="32"/>
        <v>-1626</v>
      </c>
      <c r="L170" s="120">
        <v>8374</v>
      </c>
      <c r="M170" s="121">
        <v>-10000</v>
      </c>
      <c r="N170" s="121">
        <f>SUMIF(תקציב2017!$A:$A,$B170,תקציב2017!D:D)</f>
        <v>13333</v>
      </c>
      <c r="O170" s="121">
        <f>SUMIF(תקציב2017!$A:$A,$B170,תקציב2017!E:E)</f>
        <v>-19000</v>
      </c>
      <c r="P170" s="207">
        <f>SUMIF(תקציב2017!$A:$A,$B170,תקציב2017!F:F)</f>
        <v>-19000</v>
      </c>
      <c r="Q170" s="214"/>
      <c r="R170" s="214">
        <f t="shared" si="18"/>
        <v>-19000</v>
      </c>
    </row>
    <row r="171" spans="1:18" ht="35.1" customHeight="1" x14ac:dyDescent="0.3">
      <c r="A171" s="15">
        <v>12</v>
      </c>
      <c r="B171" s="15">
        <v>1343500930</v>
      </c>
      <c r="C171" s="119" t="str">
        <f t="shared" si="19"/>
        <v>930</v>
      </c>
      <c r="D171" s="119" t="str">
        <f t="shared" si="20"/>
        <v>343500</v>
      </c>
      <c r="E171" s="119" t="str">
        <f t="shared" si="21"/>
        <v>34</v>
      </c>
      <c r="F171" s="190" t="s">
        <v>222</v>
      </c>
      <c r="G171" s="120">
        <v>900000</v>
      </c>
      <c r="H171" s="120">
        <v>961151</v>
      </c>
      <c r="I171" s="120">
        <v>0</v>
      </c>
      <c r="J171" s="120">
        <v>961151</v>
      </c>
      <c r="K171" s="120">
        <f t="shared" si="32"/>
        <v>61151</v>
      </c>
      <c r="L171" s="120">
        <v>961151</v>
      </c>
      <c r="M171" s="121">
        <v>-1000000</v>
      </c>
      <c r="N171" s="121">
        <f>SUMIF(תקציב2017!$A:$A,$B171,תקציב2017!D:D)</f>
        <v>-1000000</v>
      </c>
      <c r="O171" s="121">
        <f>SUMIF(תקציב2017!$A:$A,$B171,תקציב2017!E:E)</f>
        <v>-1242000</v>
      </c>
      <c r="P171" s="207">
        <f>SUMIF(תקציב2017!$A:$A,$B171,תקציב2017!F:F)</f>
        <v>-700000</v>
      </c>
      <c r="Q171" s="214"/>
      <c r="R171" s="214">
        <f t="shared" si="18"/>
        <v>-700000</v>
      </c>
    </row>
    <row r="172" spans="1:18" ht="35.1" customHeight="1" x14ac:dyDescent="0.3">
      <c r="A172" s="15">
        <v>12</v>
      </c>
      <c r="B172" s="15">
        <v>1343501930</v>
      </c>
      <c r="C172" s="119" t="str">
        <f t="shared" si="19"/>
        <v>930</v>
      </c>
      <c r="D172" s="119" t="str">
        <f t="shared" si="20"/>
        <v>343501</v>
      </c>
      <c r="E172" s="119" t="str">
        <f t="shared" si="21"/>
        <v>34</v>
      </c>
      <c r="F172" s="201" t="s">
        <v>1306</v>
      </c>
      <c r="G172" s="202"/>
      <c r="H172" s="202"/>
      <c r="I172" s="202"/>
      <c r="J172" s="202"/>
      <c r="K172" s="202"/>
      <c r="L172" s="202"/>
      <c r="M172" s="203">
        <v>-3000</v>
      </c>
      <c r="N172" s="150">
        <f>SUMIF(תקציב2017!$A:$A,$B172,תקציב2017!D:D)</f>
        <v>3000</v>
      </c>
      <c r="O172" s="150">
        <f>SUMIF(תקציב2017!$A:$A,$B172,תקציב2017!E:E)</f>
        <v>0</v>
      </c>
      <c r="P172" s="213">
        <f>SUMIF(תקציב2017!$A:$A,$B172,תקציב2017!F:F)</f>
        <v>-5000</v>
      </c>
      <c r="Q172" s="214"/>
      <c r="R172" s="214">
        <f t="shared" si="18"/>
        <v>-5000</v>
      </c>
    </row>
    <row r="173" spans="1:18" ht="35.1" customHeight="1" x14ac:dyDescent="0.3">
      <c r="A173" s="15">
        <v>12</v>
      </c>
      <c r="B173" s="15">
        <v>1343800930</v>
      </c>
      <c r="C173" s="119" t="str">
        <f t="shared" si="19"/>
        <v>930</v>
      </c>
      <c r="D173" s="119" t="str">
        <f t="shared" si="20"/>
        <v>343800</v>
      </c>
      <c r="E173" s="119" t="str">
        <f t="shared" si="21"/>
        <v>34</v>
      </c>
      <c r="F173" s="190" t="s">
        <v>223</v>
      </c>
      <c r="G173" s="120">
        <v>1800000</v>
      </c>
      <c r="H173" s="120">
        <v>1650612</v>
      </c>
      <c r="I173" s="120">
        <v>0</v>
      </c>
      <c r="J173" s="120">
        <v>1650612</v>
      </c>
      <c r="K173" s="120">
        <f t="shared" si="32"/>
        <v>-149388</v>
      </c>
      <c r="L173" s="120">
        <v>1650612</v>
      </c>
      <c r="M173" s="121">
        <v>-1800000</v>
      </c>
      <c r="N173" s="121">
        <f>SUMIF(תקציב2017!$A:$A,$B173,תקציב2017!D:D)</f>
        <v>-1800000</v>
      </c>
      <c r="O173" s="121">
        <f>SUMIF(תקציב2017!$A:$A,$B173,תקציב2017!E:E)</f>
        <v>-1600000</v>
      </c>
      <c r="P173" s="207">
        <f>SUMIF(תקציב2017!$A:$A,$B173,תקציב2017!F:F)</f>
        <v>-1600000</v>
      </c>
      <c r="Q173" s="214"/>
      <c r="R173" s="214">
        <f t="shared" si="18"/>
        <v>-1600000</v>
      </c>
    </row>
    <row r="174" spans="1:18" ht="35.1" hidden="1" customHeight="1" x14ac:dyDescent="0.3">
      <c r="A174" s="15">
        <v>12</v>
      </c>
      <c r="B174" s="15">
        <v>1343801930</v>
      </c>
      <c r="C174" s="119" t="str">
        <f t="shared" si="19"/>
        <v>930</v>
      </c>
      <c r="D174" s="119" t="str">
        <f t="shared" si="20"/>
        <v>343801</v>
      </c>
      <c r="E174" s="119" t="str">
        <f t="shared" si="21"/>
        <v>34</v>
      </c>
      <c r="F174" s="190" t="s">
        <v>224</v>
      </c>
      <c r="G174" s="120">
        <v>0</v>
      </c>
      <c r="H174" s="120">
        <v>0</v>
      </c>
      <c r="I174" s="120">
        <v>0</v>
      </c>
      <c r="J174" s="120">
        <v>0</v>
      </c>
      <c r="K174" s="120">
        <f t="shared" si="32"/>
        <v>0</v>
      </c>
      <c r="L174" s="120">
        <v>0</v>
      </c>
      <c r="M174" s="121">
        <v>0</v>
      </c>
      <c r="N174" s="121">
        <f>SUMIF(תקציב2017!$A:$A,$B174,תקציב2017!D:D)</f>
        <v>0</v>
      </c>
      <c r="O174" s="121">
        <f>SUMIF(תקציב2017!$A:$A,$B174,תקציב2017!E:E)</f>
        <v>0</v>
      </c>
      <c r="P174" s="207">
        <f>SUMIF(תקציב2017!$A:$A,$B174,תקציב2017!F:F)</f>
        <v>0</v>
      </c>
      <c r="Q174" s="214"/>
      <c r="R174" s="214">
        <f t="shared" si="18"/>
        <v>0</v>
      </c>
    </row>
    <row r="175" spans="1:18" ht="35.1" customHeight="1" x14ac:dyDescent="0.3">
      <c r="A175" s="15">
        <v>12</v>
      </c>
      <c r="B175" s="15">
        <v>1343900930</v>
      </c>
      <c r="C175" s="119" t="str">
        <f t="shared" si="19"/>
        <v>930</v>
      </c>
      <c r="D175" s="119" t="str">
        <f t="shared" si="20"/>
        <v>343900</v>
      </c>
      <c r="E175" s="119" t="str">
        <f t="shared" si="21"/>
        <v>34</v>
      </c>
      <c r="F175" s="190" t="s">
        <v>225</v>
      </c>
      <c r="G175" s="120">
        <v>1400000</v>
      </c>
      <c r="H175" s="120">
        <v>1403227</v>
      </c>
      <c r="I175" s="120">
        <v>0</v>
      </c>
      <c r="J175" s="120">
        <v>1403227</v>
      </c>
      <c r="K175" s="120">
        <f t="shared" si="32"/>
        <v>3227</v>
      </c>
      <c r="L175" s="120">
        <v>1403227</v>
      </c>
      <c r="M175" s="121">
        <v>-1400000</v>
      </c>
      <c r="N175" s="121">
        <f>SUMIF(תקציב2017!$A:$A,$B175,תקציב2017!D:D)</f>
        <v>-1400000</v>
      </c>
      <c r="O175" s="121">
        <f>SUMIF(תקציב2017!$A:$A,$B175,תקציב2017!E:E)</f>
        <v>-1700000</v>
      </c>
      <c r="P175" s="207">
        <f>SUMIF(תקציב2017!$A:$A,$B175,תקציב2017!F:F)</f>
        <v>-1800000</v>
      </c>
      <c r="Q175" s="214"/>
      <c r="R175" s="214">
        <f t="shared" si="18"/>
        <v>-1800000</v>
      </c>
    </row>
    <row r="176" spans="1:18" ht="35.1" customHeight="1" x14ac:dyDescent="0.3">
      <c r="A176" s="15">
        <v>12</v>
      </c>
      <c r="B176" s="15">
        <v>1344300930</v>
      </c>
      <c r="C176" s="119" t="str">
        <f t="shared" si="19"/>
        <v>930</v>
      </c>
      <c r="D176" s="119" t="str">
        <f t="shared" si="20"/>
        <v>344300</v>
      </c>
      <c r="E176" s="119" t="str">
        <f t="shared" si="21"/>
        <v>34</v>
      </c>
      <c r="F176" s="190" t="s">
        <v>226</v>
      </c>
      <c r="G176" s="120">
        <v>0</v>
      </c>
      <c r="H176" s="120">
        <v>0</v>
      </c>
      <c r="I176" s="120">
        <v>0</v>
      </c>
      <c r="J176" s="120">
        <v>0</v>
      </c>
      <c r="K176" s="120">
        <f t="shared" si="32"/>
        <v>0</v>
      </c>
      <c r="L176" s="120">
        <v>0</v>
      </c>
      <c r="M176" s="121">
        <v>0</v>
      </c>
      <c r="N176" s="121">
        <f>SUMIF(תקציב2017!$A:$A,$B176,תקציב2017!D:D)</f>
        <v>0</v>
      </c>
      <c r="O176" s="121">
        <f>SUMIF(תקציב2017!$A:$A,$B176,תקציב2017!E:E)</f>
        <v>0</v>
      </c>
      <c r="P176" s="207">
        <f>SUMIF(תקציב2017!$A:$A,$B176,תקציב2017!F:F)</f>
        <v>-70000</v>
      </c>
      <c r="Q176" s="214"/>
      <c r="R176" s="214">
        <f t="shared" si="18"/>
        <v>-70000</v>
      </c>
    </row>
    <row r="177" spans="1:18" ht="35.1" hidden="1" customHeight="1" x14ac:dyDescent="0.3">
      <c r="A177" s="15">
        <v>11</v>
      </c>
      <c r="B177" s="15">
        <v>1344400220</v>
      </c>
      <c r="C177" s="119" t="str">
        <f t="shared" si="19"/>
        <v>220</v>
      </c>
      <c r="D177" s="119" t="str">
        <f t="shared" si="20"/>
        <v>344400</v>
      </c>
      <c r="E177" s="119" t="str">
        <f t="shared" si="21"/>
        <v>34</v>
      </c>
      <c r="F177" s="190" t="s">
        <v>227</v>
      </c>
      <c r="G177" s="120">
        <v>0</v>
      </c>
      <c r="H177" s="120">
        <v>320</v>
      </c>
      <c r="I177" s="120">
        <v>0</v>
      </c>
      <c r="J177" s="120">
        <v>320</v>
      </c>
      <c r="K177" s="120">
        <f t="shared" si="32"/>
        <v>320</v>
      </c>
      <c r="L177" s="120">
        <v>320</v>
      </c>
      <c r="M177" s="121">
        <v>0</v>
      </c>
      <c r="N177" s="121">
        <f>SUMIF(תקציב2017!$A:$A,$B177,תקציב2017!D:D)</f>
        <v>0</v>
      </c>
      <c r="O177" s="121">
        <f>SUMIF(תקציב2017!$A:$A,$B177,תקציב2017!E:E)</f>
        <v>0</v>
      </c>
      <c r="P177" s="207">
        <f>SUMIF(תקציב2017!$A:$A,$B177,תקציב2017!F:F)</f>
        <v>0</v>
      </c>
      <c r="Q177" s="214"/>
      <c r="R177" s="214">
        <f t="shared" si="18"/>
        <v>0</v>
      </c>
    </row>
    <row r="178" spans="1:18" ht="35.1" customHeight="1" x14ac:dyDescent="0.3">
      <c r="A178" s="15">
        <v>12</v>
      </c>
      <c r="B178" s="15">
        <v>1344400930</v>
      </c>
      <c r="C178" s="119" t="str">
        <f t="shared" si="19"/>
        <v>930</v>
      </c>
      <c r="D178" s="119" t="str">
        <f t="shared" si="20"/>
        <v>344400</v>
      </c>
      <c r="E178" s="119" t="str">
        <f t="shared" si="21"/>
        <v>34</v>
      </c>
      <c r="F178" s="190" t="s">
        <v>228</v>
      </c>
      <c r="G178" s="120">
        <v>144000</v>
      </c>
      <c r="H178" s="120">
        <v>229824</v>
      </c>
      <c r="I178" s="120">
        <v>0</v>
      </c>
      <c r="J178" s="120">
        <v>229824</v>
      </c>
      <c r="K178" s="120">
        <f t="shared" si="32"/>
        <v>85824</v>
      </c>
      <c r="L178" s="120">
        <v>229824</v>
      </c>
      <c r="M178" s="121">
        <v>-144000</v>
      </c>
      <c r="N178" s="121">
        <f>SUMIF(תקציב2017!$A:$A,$B178,תקציב2017!D:D)</f>
        <v>-144000</v>
      </c>
      <c r="O178" s="121">
        <f>SUMIF(תקציב2017!$A:$A,$B178,תקציב2017!E:E)</f>
        <v>-208000</v>
      </c>
      <c r="P178" s="207">
        <f>SUMIF(תקציב2017!$A:$A,$B178,תקציב2017!F:F)</f>
        <v>-144000</v>
      </c>
      <c r="Q178" s="214"/>
      <c r="R178" s="214">
        <f t="shared" si="18"/>
        <v>-144000</v>
      </c>
    </row>
    <row r="179" spans="1:18" ht="35.1" customHeight="1" x14ac:dyDescent="0.3">
      <c r="A179" s="15">
        <v>12</v>
      </c>
      <c r="B179" s="15">
        <v>1344500930</v>
      </c>
      <c r="C179" s="119" t="str">
        <f t="shared" si="19"/>
        <v>930</v>
      </c>
      <c r="D179" s="119" t="str">
        <f t="shared" si="20"/>
        <v>344500</v>
      </c>
      <c r="E179" s="119" t="str">
        <f t="shared" si="21"/>
        <v>34</v>
      </c>
      <c r="F179" s="190" t="s">
        <v>229</v>
      </c>
      <c r="G179" s="120">
        <v>289000</v>
      </c>
      <c r="H179" s="120">
        <v>508374</v>
      </c>
      <c r="I179" s="120">
        <v>0</v>
      </c>
      <c r="J179" s="120">
        <v>508374</v>
      </c>
      <c r="K179" s="120">
        <f t="shared" si="32"/>
        <v>219374</v>
      </c>
      <c r="L179" s="120">
        <v>508374</v>
      </c>
      <c r="M179" s="121">
        <v>-289000</v>
      </c>
      <c r="N179" s="121">
        <f>SUMIF(תקציב2017!$A:$A,$B179,תקציב2017!D:D)</f>
        <v>-289000</v>
      </c>
      <c r="O179" s="121">
        <f>SUMIF(תקציב2017!$A:$A,$B179,תקציב2017!E:E)</f>
        <v>-350000</v>
      </c>
      <c r="P179" s="207">
        <f>SUMIF(תקציב2017!$A:$A,$B179,תקציב2017!F:F)</f>
        <v>-400000</v>
      </c>
      <c r="Q179" s="214"/>
      <c r="R179" s="214">
        <f t="shared" si="18"/>
        <v>-400000</v>
      </c>
    </row>
    <row r="180" spans="1:18" ht="35.1" customHeight="1" x14ac:dyDescent="0.3">
      <c r="A180" s="15">
        <v>12</v>
      </c>
      <c r="B180" s="15">
        <v>1344544690</v>
      </c>
      <c r="C180" s="119" t="str">
        <f t="shared" si="19"/>
        <v>690</v>
      </c>
      <c r="D180" s="119" t="str">
        <f t="shared" si="20"/>
        <v>344544</v>
      </c>
      <c r="E180" s="119" t="str">
        <f t="shared" si="21"/>
        <v>34</v>
      </c>
      <c r="F180" s="190" t="s">
        <v>230</v>
      </c>
      <c r="G180" s="120">
        <v>430000</v>
      </c>
      <c r="H180" s="120">
        <v>443119</v>
      </c>
      <c r="I180" s="120">
        <v>0</v>
      </c>
      <c r="J180" s="120">
        <v>443119</v>
      </c>
      <c r="K180" s="120">
        <f t="shared" si="32"/>
        <v>13119</v>
      </c>
      <c r="L180" s="120">
        <v>443119</v>
      </c>
      <c r="M180" s="121">
        <v>-430000</v>
      </c>
      <c r="N180" s="121">
        <f>SUMIF(תקציב2017!$A:$A,$B180,תקציב2017!D:D)</f>
        <v>-430000</v>
      </c>
      <c r="O180" s="121">
        <f>SUMIF(תקציב2017!$A:$A,$B180,תקציב2017!E:E)</f>
        <v>-722000</v>
      </c>
      <c r="P180" s="207">
        <f>SUMIF(תקציב2017!$A:$A,$B180,תקציב2017!F:F)</f>
        <v>-732000</v>
      </c>
      <c r="Q180" s="214"/>
      <c r="R180" s="214">
        <f t="shared" si="18"/>
        <v>-732000</v>
      </c>
    </row>
    <row r="181" spans="1:18" ht="35.1" customHeight="1" x14ac:dyDescent="0.3">
      <c r="A181" s="15">
        <v>12</v>
      </c>
      <c r="B181" s="15">
        <v>1344600920</v>
      </c>
      <c r="C181" s="119" t="str">
        <f t="shared" si="19"/>
        <v>920</v>
      </c>
      <c r="D181" s="119" t="str">
        <f t="shared" si="20"/>
        <v>344600</v>
      </c>
      <c r="E181" s="119" t="str">
        <f t="shared" si="21"/>
        <v>34</v>
      </c>
      <c r="F181" s="190" t="s">
        <v>231</v>
      </c>
      <c r="G181" s="120">
        <v>75500</v>
      </c>
      <c r="H181" s="120">
        <v>75458</v>
      </c>
      <c r="I181" s="120">
        <v>0</v>
      </c>
      <c r="J181" s="120">
        <v>75458</v>
      </c>
      <c r="K181" s="120">
        <f t="shared" si="32"/>
        <v>-42</v>
      </c>
      <c r="L181" s="120">
        <v>75458</v>
      </c>
      <c r="M181" s="121">
        <v>-75000</v>
      </c>
      <c r="N181" s="121">
        <f>SUMIF(תקציב2017!$A:$A,$B181,תקציב2017!D:D)</f>
        <v>-75000</v>
      </c>
      <c r="O181" s="121">
        <f>SUMIF(תקציב2017!$A:$A,$B181,תקציב2017!E:E)</f>
        <v>-400000</v>
      </c>
      <c r="P181" s="207">
        <f>SUMIF(תקציב2017!$A:$A,$B181,תקציב2017!F:F)</f>
        <v>-406000</v>
      </c>
      <c r="Q181" s="214"/>
      <c r="R181" s="214">
        <f t="shared" si="18"/>
        <v>-406000</v>
      </c>
    </row>
    <row r="182" spans="1:18" ht="35.1" customHeight="1" x14ac:dyDescent="0.3">
      <c r="A182" s="15">
        <v>12</v>
      </c>
      <c r="B182" s="15">
        <v>1344600930</v>
      </c>
      <c r="C182" s="119" t="str">
        <f t="shared" si="19"/>
        <v>930</v>
      </c>
      <c r="D182" s="119" t="str">
        <f t="shared" si="20"/>
        <v>344600</v>
      </c>
      <c r="E182" s="119" t="str">
        <f t="shared" si="21"/>
        <v>34</v>
      </c>
      <c r="F182" s="190" t="s">
        <v>232</v>
      </c>
      <c r="G182" s="120">
        <v>0</v>
      </c>
      <c r="H182" s="120">
        <v>0</v>
      </c>
      <c r="I182" s="120">
        <v>0</v>
      </c>
      <c r="J182" s="120">
        <v>0</v>
      </c>
      <c r="K182" s="120">
        <f t="shared" si="32"/>
        <v>0</v>
      </c>
      <c r="L182" s="120">
        <v>0</v>
      </c>
      <c r="M182" s="121">
        <v>0</v>
      </c>
      <c r="N182" s="121">
        <f>SUMIF(תקציב2017!$A:$A,$B182,תקציב2017!D:D)</f>
        <v>0</v>
      </c>
      <c r="O182" s="121">
        <f>SUMIF(תקציב2017!$A:$A,$B182,תקציב2017!E:E)</f>
        <v>0</v>
      </c>
      <c r="P182" s="207">
        <f>SUMIF(תקציב2017!$A:$A,$B182,תקציב2017!F:F)</f>
        <v>-653000</v>
      </c>
      <c r="Q182" s="214"/>
      <c r="R182" s="214">
        <f t="shared" si="18"/>
        <v>-653000</v>
      </c>
    </row>
    <row r="183" spans="1:18" ht="35.1" customHeight="1" x14ac:dyDescent="0.3">
      <c r="A183" s="15">
        <v>12</v>
      </c>
      <c r="B183" s="15">
        <v>1344600990</v>
      </c>
      <c r="C183" s="119" t="str">
        <f t="shared" si="19"/>
        <v>990</v>
      </c>
      <c r="D183" s="119" t="str">
        <f t="shared" si="20"/>
        <v>344600</v>
      </c>
      <c r="E183" s="119" t="str">
        <f t="shared" si="21"/>
        <v>34</v>
      </c>
      <c r="F183" s="190" t="s">
        <v>233</v>
      </c>
      <c r="G183" s="120">
        <v>101000</v>
      </c>
      <c r="H183" s="120">
        <v>101382</v>
      </c>
      <c r="I183" s="120">
        <v>0</v>
      </c>
      <c r="J183" s="120">
        <v>101382</v>
      </c>
      <c r="K183" s="120">
        <f t="shared" si="32"/>
        <v>382</v>
      </c>
      <c r="L183" s="120">
        <v>101382</v>
      </c>
      <c r="M183" s="121">
        <v>-101000</v>
      </c>
      <c r="N183" s="121">
        <f>SUMIF(תקציב2017!$A:$A,$B183,תקציב2017!D:D)</f>
        <v>-101000</v>
      </c>
      <c r="O183" s="121">
        <f>SUMIF(תקציב2017!$A:$A,$B183,תקציב2017!E:E)</f>
        <v>-100000</v>
      </c>
      <c r="P183" s="207">
        <f>SUMIF(תקציב2017!$A:$A,$B183,תקציב2017!F:F)</f>
        <v>-100000</v>
      </c>
      <c r="Q183" s="214"/>
      <c r="R183" s="214">
        <f t="shared" si="18"/>
        <v>-100000</v>
      </c>
    </row>
    <row r="184" spans="1:18" ht="35.1" customHeight="1" x14ac:dyDescent="0.3">
      <c r="A184" s="15">
        <v>12</v>
      </c>
      <c r="B184" s="15">
        <v>1345100930</v>
      </c>
      <c r="C184" s="119" t="str">
        <f t="shared" si="19"/>
        <v>930</v>
      </c>
      <c r="D184" s="119" t="str">
        <f t="shared" si="20"/>
        <v>345100</v>
      </c>
      <c r="E184" s="119" t="str">
        <f t="shared" si="21"/>
        <v>34</v>
      </c>
      <c r="F184" s="190" t="s">
        <v>234</v>
      </c>
      <c r="G184" s="120">
        <v>3700000</v>
      </c>
      <c r="H184" s="120">
        <v>3945764</v>
      </c>
      <c r="I184" s="120">
        <v>0</v>
      </c>
      <c r="J184" s="120">
        <v>3945764</v>
      </c>
      <c r="K184" s="120">
        <f t="shared" si="32"/>
        <v>245764</v>
      </c>
      <c r="L184" s="120">
        <v>3945764</v>
      </c>
      <c r="M184" s="121">
        <v>-3950000</v>
      </c>
      <c r="N184" s="121">
        <f>SUMIF(תקציב2017!$A:$A,$B184,תקציב2017!D:D)</f>
        <v>-3950000</v>
      </c>
      <c r="O184" s="121">
        <f>SUMIF(תקציב2017!$A:$A,$B184,תקציב2017!E:E)</f>
        <v>-4300000</v>
      </c>
      <c r="P184" s="207">
        <f>SUMIF(תקציב2017!$A:$A,$B184,תקציב2017!F:F)</f>
        <v>-4350000</v>
      </c>
      <c r="Q184" s="214"/>
      <c r="R184" s="214">
        <f t="shared" si="18"/>
        <v>-4350000</v>
      </c>
    </row>
    <row r="185" spans="1:18" ht="35.1" customHeight="1" x14ac:dyDescent="0.3">
      <c r="A185" s="15">
        <v>12</v>
      </c>
      <c r="B185" s="15">
        <v>1345200930</v>
      </c>
      <c r="C185" s="119" t="str">
        <f t="shared" si="19"/>
        <v>930</v>
      </c>
      <c r="D185" s="119" t="str">
        <f t="shared" si="20"/>
        <v>345200</v>
      </c>
      <c r="E185" s="119" t="str">
        <f t="shared" si="21"/>
        <v>34</v>
      </c>
      <c r="F185" s="190" t="s">
        <v>235</v>
      </c>
      <c r="G185" s="120">
        <v>1650000</v>
      </c>
      <c r="H185" s="120">
        <v>1846012</v>
      </c>
      <c r="I185" s="120">
        <v>0</v>
      </c>
      <c r="J185" s="120">
        <v>1846012</v>
      </c>
      <c r="K185" s="120">
        <f t="shared" si="32"/>
        <v>196012</v>
      </c>
      <c r="L185" s="120">
        <v>1846012</v>
      </c>
      <c r="M185" s="121">
        <v>-1650000</v>
      </c>
      <c r="N185" s="121">
        <f>SUMIF(תקציב2017!$A:$A,$B185,תקציב2017!D:D)</f>
        <v>-1650000</v>
      </c>
      <c r="O185" s="121">
        <f>SUMIF(תקציב2017!$A:$A,$B185,תקציב2017!E:E)</f>
        <v>-1650000</v>
      </c>
      <c r="P185" s="207">
        <f>SUMIF(תקציב2017!$A:$A,$B185,תקציב2017!F:F)</f>
        <v>-1650000</v>
      </c>
      <c r="Q185" s="214"/>
      <c r="R185" s="214">
        <f t="shared" si="18"/>
        <v>-1650000</v>
      </c>
    </row>
    <row r="186" spans="1:18" ht="35.1" customHeight="1" x14ac:dyDescent="0.3">
      <c r="A186" s="15">
        <v>12</v>
      </c>
      <c r="B186" s="15">
        <v>1345200992</v>
      </c>
      <c r="C186" s="119" t="str">
        <f t="shared" si="19"/>
        <v>992</v>
      </c>
      <c r="D186" s="119" t="str">
        <f t="shared" si="20"/>
        <v>345200</v>
      </c>
      <c r="E186" s="119" t="str">
        <f t="shared" si="21"/>
        <v>34</v>
      </c>
      <c r="F186" s="190" t="s">
        <v>236</v>
      </c>
      <c r="G186" s="120">
        <v>926000</v>
      </c>
      <c r="H186" s="120">
        <v>736486</v>
      </c>
      <c r="I186" s="120">
        <v>0</v>
      </c>
      <c r="J186" s="120">
        <v>736486</v>
      </c>
      <c r="K186" s="120">
        <f t="shared" si="32"/>
        <v>-189514</v>
      </c>
      <c r="L186" s="120">
        <v>736486</v>
      </c>
      <c r="M186" s="121">
        <v>-926000</v>
      </c>
      <c r="N186" s="121">
        <f>SUMIF(תקציב2017!$A:$A,$B186,תקציב2017!D:D)</f>
        <v>-926000</v>
      </c>
      <c r="O186" s="121">
        <f>SUMIF(תקציב2017!$A:$A,$B186,תקציב2017!E:E)</f>
        <v>-900000</v>
      </c>
      <c r="P186" s="207">
        <f>SUMIF(תקציב2017!$A:$A,$B186,תקציב2017!F:F)</f>
        <v>-900000</v>
      </c>
      <c r="Q186" s="214"/>
      <c r="R186" s="214">
        <f t="shared" si="18"/>
        <v>-900000</v>
      </c>
    </row>
    <row r="187" spans="1:18" ht="35.1" customHeight="1" x14ac:dyDescent="0.3">
      <c r="A187" s="15">
        <v>12</v>
      </c>
      <c r="B187" s="15">
        <v>1345201930</v>
      </c>
      <c r="C187" s="119" t="str">
        <f t="shared" si="19"/>
        <v>930</v>
      </c>
      <c r="D187" s="119" t="str">
        <f t="shared" si="20"/>
        <v>345201</v>
      </c>
      <c r="E187" s="119" t="str">
        <f t="shared" si="21"/>
        <v>34</v>
      </c>
      <c r="F187" s="190" t="s">
        <v>237</v>
      </c>
      <c r="G187" s="120">
        <v>0</v>
      </c>
      <c r="H187" s="120">
        <v>0</v>
      </c>
      <c r="I187" s="120">
        <v>0</v>
      </c>
      <c r="J187" s="120">
        <v>0</v>
      </c>
      <c r="K187" s="120">
        <f t="shared" si="32"/>
        <v>0</v>
      </c>
      <c r="L187" s="120">
        <v>0</v>
      </c>
      <c r="M187" s="121">
        <v>0</v>
      </c>
      <c r="N187" s="121">
        <f>SUMIF(תקציב2017!$A:$A,$B187,תקציב2017!D:D)</f>
        <v>0</v>
      </c>
      <c r="O187" s="121">
        <f>SUMIF(תקציב2017!$A:$A,$B187,תקציב2017!E:E)</f>
        <v>0</v>
      </c>
      <c r="P187" s="207">
        <f>SUMIF(תקציב2017!$A:$A,$B187,תקציב2017!F:F)</f>
        <v>-320000</v>
      </c>
      <c r="Q187" s="214"/>
      <c r="R187" s="214">
        <f t="shared" si="18"/>
        <v>-320000</v>
      </c>
    </row>
    <row r="188" spans="1:18" ht="35.1" hidden="1" customHeight="1" x14ac:dyDescent="0.3">
      <c r="A188" s="15">
        <v>11</v>
      </c>
      <c r="B188" s="15">
        <v>1345202520</v>
      </c>
      <c r="C188" s="119" t="str">
        <f t="shared" si="19"/>
        <v>520</v>
      </c>
      <c r="D188" s="119" t="str">
        <f t="shared" si="20"/>
        <v>345202</v>
      </c>
      <c r="E188" s="119" t="str">
        <f t="shared" si="21"/>
        <v>34</v>
      </c>
      <c r="F188" s="190" t="s">
        <v>238</v>
      </c>
      <c r="G188" s="120">
        <v>0</v>
      </c>
      <c r="H188" s="120">
        <v>0</v>
      </c>
      <c r="I188" s="120">
        <v>0</v>
      </c>
      <c r="J188" s="120">
        <v>0</v>
      </c>
      <c r="K188" s="120">
        <f t="shared" si="32"/>
        <v>0</v>
      </c>
      <c r="L188" s="120">
        <v>0</v>
      </c>
      <c r="M188" s="121">
        <v>0</v>
      </c>
      <c r="N188" s="121">
        <f>SUMIF(תקציב2017!$A:$A,$B188,תקציב2017!D:D)</f>
        <v>0</v>
      </c>
      <c r="O188" s="121">
        <f>SUMIF(תקציב2017!$A:$A,$B188,תקציב2017!E:E)</f>
        <v>0</v>
      </c>
      <c r="P188" s="207">
        <f>SUMIF(תקציב2017!$A:$A,$B188,תקציב2017!F:F)</f>
        <v>0</v>
      </c>
      <c r="Q188" s="214"/>
      <c r="R188" s="214">
        <f t="shared" si="18"/>
        <v>0</v>
      </c>
    </row>
    <row r="189" spans="1:18" ht="35.1" customHeight="1" x14ac:dyDescent="0.3">
      <c r="A189" s="15">
        <v>12</v>
      </c>
      <c r="B189" s="20">
        <v>1345202930</v>
      </c>
      <c r="C189" s="119" t="str">
        <f t="shared" si="19"/>
        <v>930</v>
      </c>
      <c r="D189" s="119" t="str">
        <f t="shared" si="20"/>
        <v>345202</v>
      </c>
      <c r="E189" s="119" t="str">
        <f t="shared" si="21"/>
        <v>34</v>
      </c>
      <c r="F189" s="190" t="s">
        <v>714</v>
      </c>
      <c r="G189" s="120">
        <v>0</v>
      </c>
      <c r="H189" s="120">
        <v>0</v>
      </c>
      <c r="I189" s="120">
        <v>0</v>
      </c>
      <c r="J189" s="120">
        <v>0</v>
      </c>
      <c r="K189" s="120">
        <f t="shared" si="32"/>
        <v>0</v>
      </c>
      <c r="L189" s="120">
        <v>0</v>
      </c>
      <c r="M189" s="121">
        <v>-52500</v>
      </c>
      <c r="N189" s="121">
        <f>SUMIF(תקציב2017!$A:$A,$B189,תקציב2017!D:D)</f>
        <v>-52500</v>
      </c>
      <c r="O189" s="121">
        <f>SUMIF(תקציב2017!$A:$A,$B189,תקציב2017!E:E)</f>
        <v>-53000</v>
      </c>
      <c r="P189" s="207">
        <f>SUMIF(תקציב2017!$A:$A,$B189,תקציב2017!F:F)</f>
        <v>-55000</v>
      </c>
      <c r="Q189" s="214"/>
      <c r="R189" s="214">
        <f t="shared" si="18"/>
        <v>-55000</v>
      </c>
    </row>
    <row r="190" spans="1:18" ht="35.1" hidden="1" customHeight="1" x14ac:dyDescent="0.3">
      <c r="A190" s="15">
        <v>12</v>
      </c>
      <c r="B190" s="20">
        <v>1345203930</v>
      </c>
      <c r="C190" s="119" t="str">
        <f t="shared" si="19"/>
        <v>930</v>
      </c>
      <c r="D190" s="119" t="str">
        <f t="shared" si="20"/>
        <v>345203</v>
      </c>
      <c r="E190" s="119" t="str">
        <f t="shared" si="21"/>
        <v>34</v>
      </c>
      <c r="F190" s="190" t="s">
        <v>239</v>
      </c>
      <c r="G190" s="120">
        <v>0</v>
      </c>
      <c r="H190" s="120">
        <v>0</v>
      </c>
      <c r="I190" s="120">
        <v>0</v>
      </c>
      <c r="J190" s="120">
        <v>0</v>
      </c>
      <c r="K190" s="120">
        <f t="shared" si="32"/>
        <v>0</v>
      </c>
      <c r="L190" s="120">
        <v>0</v>
      </c>
      <c r="M190" s="121">
        <v>0</v>
      </c>
      <c r="N190" s="121">
        <f>SUMIF(תקציב2017!$A:$A,$B190,תקציב2017!D:D)</f>
        <v>0</v>
      </c>
      <c r="O190" s="121">
        <f>SUMIF(תקציב2017!$A:$A,$B190,תקציב2017!E:E)</f>
        <v>0</v>
      </c>
      <c r="P190" s="207">
        <f>SUMIF(תקציב2017!$A:$A,$B190,תקציב2017!F:F)</f>
        <v>0</v>
      </c>
      <c r="Q190" s="214"/>
      <c r="R190" s="214">
        <f t="shared" si="18"/>
        <v>0</v>
      </c>
    </row>
    <row r="191" spans="1:18" ht="35.1" customHeight="1" x14ac:dyDescent="0.3">
      <c r="A191" s="15">
        <v>11</v>
      </c>
      <c r="B191" s="20">
        <v>1345300220</v>
      </c>
      <c r="C191" s="119" t="str">
        <f t="shared" si="19"/>
        <v>220</v>
      </c>
      <c r="D191" s="119" t="str">
        <f t="shared" si="20"/>
        <v>345300</v>
      </c>
      <c r="E191" s="119" t="str">
        <f t="shared" si="21"/>
        <v>34</v>
      </c>
      <c r="F191" s="190" t="s">
        <v>240</v>
      </c>
      <c r="G191" s="120">
        <v>0</v>
      </c>
      <c r="H191" s="120">
        <v>315</v>
      </c>
      <c r="I191" s="120">
        <v>0</v>
      </c>
      <c r="J191" s="120">
        <v>315</v>
      </c>
      <c r="K191" s="120">
        <f t="shared" si="32"/>
        <v>315</v>
      </c>
      <c r="L191" s="120">
        <v>315</v>
      </c>
      <c r="M191" s="121">
        <v>0</v>
      </c>
      <c r="N191" s="121">
        <f>SUMIF(תקציב2017!$A:$A,$B191,תקציב2017!D:D)</f>
        <v>0</v>
      </c>
      <c r="O191" s="121">
        <f>SUMIF(תקציב2017!$A:$A,$B191,תקציב2017!E:E)</f>
        <v>0</v>
      </c>
      <c r="P191" s="207">
        <f>SUMIF(תקציב2017!$A:$A,$B191,תקציב2017!F:F)</f>
        <v>-4000</v>
      </c>
      <c r="Q191" s="214"/>
      <c r="R191" s="214">
        <f t="shared" si="18"/>
        <v>-4000</v>
      </c>
    </row>
    <row r="192" spans="1:18" ht="35.1" customHeight="1" x14ac:dyDescent="0.3">
      <c r="A192" s="15">
        <v>12</v>
      </c>
      <c r="B192" s="20">
        <v>1345300930</v>
      </c>
      <c r="C192" s="119" t="str">
        <f t="shared" si="19"/>
        <v>930</v>
      </c>
      <c r="D192" s="119" t="str">
        <f t="shared" si="20"/>
        <v>345300</v>
      </c>
      <c r="E192" s="119" t="str">
        <f t="shared" si="21"/>
        <v>34</v>
      </c>
      <c r="F192" s="190" t="s">
        <v>241</v>
      </c>
      <c r="G192" s="120">
        <v>107000</v>
      </c>
      <c r="H192" s="120">
        <v>188423</v>
      </c>
      <c r="I192" s="120">
        <v>0</v>
      </c>
      <c r="J192" s="120">
        <v>188423</v>
      </c>
      <c r="K192" s="120">
        <f t="shared" si="32"/>
        <v>81423</v>
      </c>
      <c r="L192" s="120">
        <v>188423</v>
      </c>
      <c r="M192" s="121">
        <v>-107000</v>
      </c>
      <c r="N192" s="121">
        <f>SUMIF(תקציב2017!$A:$A,$B192,תקציב2017!D:D)</f>
        <v>-107000</v>
      </c>
      <c r="O192" s="121">
        <f>SUMIF(תקציב2017!$A:$A,$B192,תקציב2017!E:E)</f>
        <v>-185000</v>
      </c>
      <c r="P192" s="207">
        <f>SUMIF(תקציב2017!$A:$A,$B192,תקציב2017!F:F)</f>
        <v>-150000</v>
      </c>
      <c r="Q192" s="214"/>
      <c r="R192" s="214">
        <f t="shared" si="18"/>
        <v>-150000</v>
      </c>
    </row>
    <row r="193" spans="1:18" ht="35.1" customHeight="1" x14ac:dyDescent="0.3">
      <c r="A193" s="15">
        <v>12</v>
      </c>
      <c r="B193" s="20">
        <v>1345300931</v>
      </c>
      <c r="C193" s="119" t="str">
        <f t="shared" si="19"/>
        <v>931</v>
      </c>
      <c r="D193" s="119" t="str">
        <f t="shared" si="20"/>
        <v>345300</v>
      </c>
      <c r="E193" s="119" t="str">
        <f t="shared" si="21"/>
        <v>34</v>
      </c>
      <c r="F193" s="190" t="s">
        <v>717</v>
      </c>
      <c r="G193" s="120">
        <v>0</v>
      </c>
      <c r="H193" s="120">
        <v>0</v>
      </c>
      <c r="I193" s="120">
        <v>0</v>
      </c>
      <c r="J193" s="120">
        <v>0</v>
      </c>
      <c r="K193" s="120">
        <f t="shared" si="32"/>
        <v>0</v>
      </c>
      <c r="L193" s="120">
        <v>0</v>
      </c>
      <c r="M193" s="121">
        <v>-123000</v>
      </c>
      <c r="N193" s="121">
        <f>SUMIF(תקציב2017!$A:$A,$B193,תקציב2017!D:D)</f>
        <v>-123000</v>
      </c>
      <c r="O193" s="121">
        <f>SUMIF(תקציב2017!$A:$A,$B193,תקציב2017!E:E)</f>
        <v>-35000</v>
      </c>
      <c r="P193" s="207">
        <f>SUMIF(תקציב2017!$A:$A,$B193,תקציב2017!F:F)</f>
        <v>-175000</v>
      </c>
      <c r="Q193" s="214"/>
      <c r="R193" s="214">
        <f t="shared" si="18"/>
        <v>-175000</v>
      </c>
    </row>
    <row r="194" spans="1:18" ht="35.1" customHeight="1" x14ac:dyDescent="0.3">
      <c r="A194" s="15">
        <v>12</v>
      </c>
      <c r="B194" s="15">
        <v>1346300930</v>
      </c>
      <c r="C194" s="119" t="str">
        <f t="shared" si="19"/>
        <v>930</v>
      </c>
      <c r="D194" s="119" t="str">
        <f t="shared" si="20"/>
        <v>346300</v>
      </c>
      <c r="E194" s="119" t="str">
        <f t="shared" si="21"/>
        <v>34</v>
      </c>
      <c r="F194" s="190" t="s">
        <v>242</v>
      </c>
      <c r="G194" s="120">
        <v>5000</v>
      </c>
      <c r="H194" s="120">
        <v>5281</v>
      </c>
      <c r="I194" s="120">
        <v>0</v>
      </c>
      <c r="J194" s="120">
        <v>5281</v>
      </c>
      <c r="K194" s="120">
        <f t="shared" si="32"/>
        <v>281</v>
      </c>
      <c r="L194" s="120">
        <v>5281</v>
      </c>
      <c r="M194" s="121">
        <v>-5000</v>
      </c>
      <c r="N194" s="121">
        <f>SUMIF(תקציב2017!$A:$A,$B194,תקציב2017!D:D)</f>
        <v>-5000</v>
      </c>
      <c r="O194" s="121">
        <f>SUMIF(תקציב2017!$A:$A,$B194,תקציב2017!E:E)</f>
        <v>-5000</v>
      </c>
      <c r="P194" s="207">
        <f>SUMIF(תקציב2017!$A:$A,$B194,תקציב2017!F:F)</f>
        <v>-3000</v>
      </c>
      <c r="Q194" s="214"/>
      <c r="R194" s="214">
        <f t="shared" si="18"/>
        <v>-3000</v>
      </c>
    </row>
    <row r="195" spans="1:18" ht="35.1" hidden="1" customHeight="1" x14ac:dyDescent="0.3">
      <c r="A195" s="15">
        <v>11</v>
      </c>
      <c r="B195" s="15">
        <v>1346400220</v>
      </c>
      <c r="C195" s="119" t="str">
        <f t="shared" si="19"/>
        <v>220</v>
      </c>
      <c r="D195" s="119" t="str">
        <f t="shared" si="20"/>
        <v>346400</v>
      </c>
      <c r="E195" s="119" t="str">
        <f t="shared" si="21"/>
        <v>34</v>
      </c>
      <c r="F195" s="190" t="s">
        <v>243</v>
      </c>
      <c r="G195" s="120">
        <v>0</v>
      </c>
      <c r="H195" s="120">
        <v>0</v>
      </c>
      <c r="I195" s="120">
        <v>0</v>
      </c>
      <c r="J195" s="120">
        <v>0</v>
      </c>
      <c r="K195" s="120">
        <f t="shared" si="32"/>
        <v>0</v>
      </c>
      <c r="L195" s="120">
        <v>0</v>
      </c>
      <c r="M195" s="121">
        <v>0</v>
      </c>
      <c r="N195" s="121">
        <f>SUMIF(תקציב2017!$A:$A,$B195,תקציב2017!D:D)</f>
        <v>0</v>
      </c>
      <c r="O195" s="121">
        <f>SUMIF(תקציב2017!$A:$A,$B195,תקציב2017!E:E)</f>
        <v>0</v>
      </c>
      <c r="P195" s="207">
        <f>SUMIF(תקציב2017!$A:$A,$B195,תקציב2017!F:F)</f>
        <v>0</v>
      </c>
      <c r="Q195" s="214"/>
      <c r="R195" s="214">
        <f t="shared" si="18"/>
        <v>0</v>
      </c>
    </row>
    <row r="196" spans="1:18" ht="35.1" hidden="1" customHeight="1" x14ac:dyDescent="0.3">
      <c r="A196" s="15">
        <v>12</v>
      </c>
      <c r="B196" s="15">
        <v>1346400930</v>
      </c>
      <c r="C196" s="119" t="str">
        <f t="shared" si="19"/>
        <v>930</v>
      </c>
      <c r="D196" s="119" t="str">
        <f t="shared" si="20"/>
        <v>346400</v>
      </c>
      <c r="E196" s="119" t="str">
        <f t="shared" si="21"/>
        <v>34</v>
      </c>
      <c r="F196" s="190" t="s">
        <v>244</v>
      </c>
      <c r="G196" s="120">
        <v>0</v>
      </c>
      <c r="H196" s="120">
        <v>10313</v>
      </c>
      <c r="I196" s="120">
        <v>0</v>
      </c>
      <c r="J196" s="120">
        <v>10313</v>
      </c>
      <c r="K196" s="120">
        <f t="shared" si="32"/>
        <v>10313</v>
      </c>
      <c r="L196" s="120">
        <v>10313</v>
      </c>
      <c r="M196" s="121">
        <v>0</v>
      </c>
      <c r="N196" s="121">
        <f>SUMIF(תקציב2017!$A:$A,$B196,תקציב2017!D:D)</f>
        <v>0</v>
      </c>
      <c r="O196" s="121">
        <f>SUMIF(תקציב2017!$A:$A,$B196,תקציב2017!E:E)</f>
        <v>0</v>
      </c>
      <c r="P196" s="207">
        <f>SUMIF(תקציב2017!$A:$A,$B196,תקציב2017!F:F)</f>
        <v>0</v>
      </c>
      <c r="Q196" s="214"/>
      <c r="R196" s="214">
        <f t="shared" si="18"/>
        <v>0</v>
      </c>
    </row>
    <row r="197" spans="1:18" ht="35.1" customHeight="1" x14ac:dyDescent="0.3">
      <c r="A197" s="15">
        <v>11</v>
      </c>
      <c r="B197" s="15">
        <v>1346500220</v>
      </c>
      <c r="C197" s="119" t="str">
        <f t="shared" si="19"/>
        <v>220</v>
      </c>
      <c r="D197" s="119" t="str">
        <f t="shared" si="20"/>
        <v>346500</v>
      </c>
      <c r="E197" s="119" t="str">
        <f t="shared" si="21"/>
        <v>34</v>
      </c>
      <c r="F197" s="190" t="s">
        <v>245</v>
      </c>
      <c r="G197" s="120">
        <v>9000</v>
      </c>
      <c r="H197" s="120">
        <v>0</v>
      </c>
      <c r="I197" s="120">
        <v>0</v>
      </c>
      <c r="J197" s="120">
        <v>0</v>
      </c>
      <c r="K197" s="120">
        <f t="shared" si="32"/>
        <v>-9000</v>
      </c>
      <c r="L197" s="120">
        <v>0</v>
      </c>
      <c r="M197" s="121">
        <v>-9000</v>
      </c>
      <c r="N197" s="121">
        <f>SUMIF(תקציב2017!$A:$A,$B197,תקציב2017!D:D)</f>
        <v>-9000</v>
      </c>
      <c r="O197" s="121">
        <f>SUMIF(תקציב2017!$A:$A,$B197,תקציב2017!E:E)</f>
        <v>0</v>
      </c>
      <c r="P197" s="207">
        <f>SUMIF(תקציב2017!$A:$A,$B197,תקציב2017!F:F)</f>
        <v>0</v>
      </c>
      <c r="Q197" s="214"/>
      <c r="R197" s="214">
        <f t="shared" si="18"/>
        <v>0</v>
      </c>
    </row>
    <row r="198" spans="1:18" ht="35.1" customHeight="1" x14ac:dyDescent="0.3">
      <c r="A198" s="15">
        <v>12</v>
      </c>
      <c r="B198" s="15">
        <v>1346500930</v>
      </c>
      <c r="C198" s="119" t="str">
        <f t="shared" si="19"/>
        <v>930</v>
      </c>
      <c r="D198" s="119" t="str">
        <f t="shared" si="20"/>
        <v>346500</v>
      </c>
      <c r="E198" s="119" t="str">
        <f t="shared" si="21"/>
        <v>34</v>
      </c>
      <c r="F198" s="190" t="s">
        <v>246</v>
      </c>
      <c r="G198" s="120">
        <v>44000</v>
      </c>
      <c r="H198" s="120">
        <v>50343</v>
      </c>
      <c r="I198" s="120">
        <v>0</v>
      </c>
      <c r="J198" s="120">
        <v>50343</v>
      </c>
      <c r="K198" s="120">
        <f t="shared" si="32"/>
        <v>6343</v>
      </c>
      <c r="L198" s="120">
        <v>50343</v>
      </c>
      <c r="M198" s="121">
        <v>-44000</v>
      </c>
      <c r="N198" s="121">
        <f>SUMIF(תקציב2017!$A:$A,$B198,תקציב2017!D:D)</f>
        <v>-44000</v>
      </c>
      <c r="O198" s="121">
        <f>SUMIF(תקציב2017!$A:$A,$B198,תקציב2017!E:E)</f>
        <v>-56000</v>
      </c>
      <c r="P198" s="207">
        <f>SUMIF(תקציב2017!$A:$A,$B198,תקציב2017!F:F)</f>
        <v>-56000</v>
      </c>
      <c r="Q198" s="214"/>
      <c r="R198" s="214">
        <f t="shared" si="18"/>
        <v>-56000</v>
      </c>
    </row>
    <row r="199" spans="1:18" ht="35.1" customHeight="1" x14ac:dyDescent="0.3">
      <c r="A199" s="15">
        <v>12</v>
      </c>
      <c r="B199" s="15">
        <v>1346600930</v>
      </c>
      <c r="C199" s="119" t="str">
        <f t="shared" si="19"/>
        <v>930</v>
      </c>
      <c r="D199" s="119" t="str">
        <f t="shared" si="20"/>
        <v>346600</v>
      </c>
      <c r="E199" s="119" t="str">
        <f t="shared" si="21"/>
        <v>34</v>
      </c>
      <c r="F199" s="190" t="s">
        <v>247</v>
      </c>
      <c r="G199" s="120">
        <v>1100000</v>
      </c>
      <c r="H199" s="120">
        <v>1096045</v>
      </c>
      <c r="I199" s="120">
        <v>0</v>
      </c>
      <c r="J199" s="120">
        <v>1096045</v>
      </c>
      <c r="K199" s="120">
        <f t="shared" si="32"/>
        <v>-3955</v>
      </c>
      <c r="L199" s="120">
        <v>1096045</v>
      </c>
      <c r="M199" s="121">
        <v>-1100000</v>
      </c>
      <c r="N199" s="121">
        <f>SUMIF(תקציב2017!$A:$A,$B199,תקציב2017!D:D)</f>
        <v>-1100000</v>
      </c>
      <c r="O199" s="121">
        <f>SUMIF(תקציב2017!$A:$A,$B199,תקציב2017!E:E)</f>
        <v>-650000</v>
      </c>
      <c r="P199" s="207">
        <f>SUMIF(תקציב2017!$A:$A,$B199,תקציב2017!F:F)</f>
        <v>-690000</v>
      </c>
      <c r="Q199" s="214"/>
      <c r="R199" s="214">
        <f t="shared" si="18"/>
        <v>-690000</v>
      </c>
    </row>
    <row r="200" spans="1:18" ht="35.1" customHeight="1" x14ac:dyDescent="0.3">
      <c r="A200" s="15">
        <v>12</v>
      </c>
      <c r="B200" s="15">
        <v>1346700930</v>
      </c>
      <c r="C200" s="119" t="str">
        <f t="shared" si="19"/>
        <v>930</v>
      </c>
      <c r="D200" s="119" t="str">
        <f t="shared" si="20"/>
        <v>346700</v>
      </c>
      <c r="E200" s="119" t="str">
        <f t="shared" si="21"/>
        <v>34</v>
      </c>
      <c r="F200" s="190" t="s">
        <v>248</v>
      </c>
      <c r="G200" s="120">
        <v>362000</v>
      </c>
      <c r="H200" s="120">
        <v>420240</v>
      </c>
      <c r="I200" s="120">
        <v>0</v>
      </c>
      <c r="J200" s="120">
        <v>420240</v>
      </c>
      <c r="K200" s="120">
        <f t="shared" si="32"/>
        <v>58240</v>
      </c>
      <c r="L200" s="120">
        <v>420240</v>
      </c>
      <c r="M200" s="121">
        <v>-362000</v>
      </c>
      <c r="N200" s="121">
        <f>SUMIF(תקציב2017!$A:$A,$B200,תקציב2017!D:D)</f>
        <v>-362000</v>
      </c>
      <c r="O200" s="121">
        <f>SUMIF(תקציב2017!$A:$A,$B200,תקציב2017!E:E)</f>
        <v>-190000</v>
      </c>
      <c r="P200" s="207">
        <f>SUMIF(תקציב2017!$A:$A,$B200,תקציב2017!F:F)</f>
        <v>-362000</v>
      </c>
      <c r="Q200" s="214"/>
      <c r="R200" s="214">
        <f t="shared" ref="R200:R231" si="33">P200+Q200</f>
        <v>-362000</v>
      </c>
    </row>
    <row r="201" spans="1:18" ht="35.1" customHeight="1" x14ac:dyDescent="0.3">
      <c r="A201" s="15">
        <v>12</v>
      </c>
      <c r="B201" s="20">
        <v>1346701930</v>
      </c>
      <c r="C201" s="119" t="str">
        <f t="shared" si="19"/>
        <v>930</v>
      </c>
      <c r="D201" s="119" t="str">
        <f t="shared" si="20"/>
        <v>346701</v>
      </c>
      <c r="E201" s="119" t="str">
        <f t="shared" si="21"/>
        <v>34</v>
      </c>
      <c r="F201" s="190" t="s">
        <v>725</v>
      </c>
      <c r="G201" s="120">
        <v>0</v>
      </c>
      <c r="H201" s="120">
        <v>0</v>
      </c>
      <c r="I201" s="120">
        <v>0</v>
      </c>
      <c r="J201" s="120">
        <v>0</v>
      </c>
      <c r="K201" s="120">
        <f t="shared" si="32"/>
        <v>0</v>
      </c>
      <c r="L201" s="120">
        <v>0</v>
      </c>
      <c r="M201" s="121">
        <v>-189000</v>
      </c>
      <c r="N201" s="121">
        <f>SUMIF(תקציב2017!$A:$A,$B201,תקציב2017!D:D)</f>
        <v>-189000</v>
      </c>
      <c r="O201" s="121">
        <f>SUMIF(תקציב2017!$A:$A,$B201,תקציב2017!E:E)</f>
        <v>0</v>
      </c>
      <c r="P201" s="207">
        <f>SUMIF(תקציב2017!$A:$A,$B201,תקציב2017!F:F)</f>
        <v>-157000</v>
      </c>
      <c r="Q201" s="214"/>
      <c r="R201" s="214">
        <f t="shared" si="33"/>
        <v>-157000</v>
      </c>
    </row>
    <row r="202" spans="1:18" ht="35.1" customHeight="1" x14ac:dyDescent="0.3">
      <c r="A202" s="15">
        <v>12</v>
      </c>
      <c r="B202" s="15">
        <v>1346800930</v>
      </c>
      <c r="C202" s="119" t="str">
        <f t="shared" si="19"/>
        <v>930</v>
      </c>
      <c r="D202" s="119" t="str">
        <f t="shared" si="20"/>
        <v>346800</v>
      </c>
      <c r="E202" s="119" t="str">
        <f t="shared" si="21"/>
        <v>34</v>
      </c>
      <c r="F202" s="190" t="s">
        <v>249</v>
      </c>
      <c r="G202" s="120">
        <v>93000</v>
      </c>
      <c r="H202" s="120">
        <v>87239</v>
      </c>
      <c r="I202" s="120">
        <v>0</v>
      </c>
      <c r="J202" s="120">
        <v>87239</v>
      </c>
      <c r="K202" s="120">
        <f t="shared" si="32"/>
        <v>-5761</v>
      </c>
      <c r="L202" s="120">
        <v>87239</v>
      </c>
      <c r="M202" s="121">
        <v>-93000</v>
      </c>
      <c r="N202" s="121">
        <f>SUMIF(תקציב2017!$A:$A,$B202,תקציב2017!D:D)</f>
        <v>-93000</v>
      </c>
      <c r="O202" s="121">
        <f>SUMIF(תקציב2017!$A:$A,$B202,תקציב2017!E:E)</f>
        <v>-90000</v>
      </c>
      <c r="P202" s="207">
        <f>SUMIF(תקציב2017!$A:$A,$B202,תקציב2017!F:F)</f>
        <v>-90000</v>
      </c>
      <c r="Q202" s="214"/>
      <c r="R202" s="214">
        <f t="shared" si="33"/>
        <v>-90000</v>
      </c>
    </row>
    <row r="203" spans="1:18" ht="35.1" customHeight="1" x14ac:dyDescent="0.3">
      <c r="A203" s="15">
        <v>12</v>
      </c>
      <c r="B203" s="15">
        <v>1347100930</v>
      </c>
      <c r="C203" s="119" t="str">
        <f t="shared" si="19"/>
        <v>930</v>
      </c>
      <c r="D203" s="119" t="str">
        <f t="shared" si="20"/>
        <v>347100</v>
      </c>
      <c r="E203" s="119" t="str">
        <f t="shared" si="21"/>
        <v>34</v>
      </c>
      <c r="F203" s="190" t="s">
        <v>250</v>
      </c>
      <c r="G203" s="120">
        <v>382000</v>
      </c>
      <c r="H203" s="120">
        <v>595691</v>
      </c>
      <c r="I203" s="120">
        <v>0</v>
      </c>
      <c r="J203" s="120">
        <v>595691</v>
      </c>
      <c r="K203" s="120">
        <f t="shared" si="32"/>
        <v>213691</v>
      </c>
      <c r="L203" s="120">
        <v>595691</v>
      </c>
      <c r="M203" s="121">
        <v>-382000</v>
      </c>
      <c r="N203" s="121">
        <f>SUMIF(תקציב2017!$A:$A,$B203,תקציב2017!D:D)</f>
        <v>-382000</v>
      </c>
      <c r="O203" s="121">
        <f>SUMIF(תקציב2017!$A:$A,$B203,תקציב2017!E:E)</f>
        <v>-200000</v>
      </c>
      <c r="P203" s="207">
        <f>SUMIF(תקציב2017!$A:$A,$B203,תקציב2017!F:F)</f>
        <v>-217800</v>
      </c>
      <c r="Q203" s="214"/>
      <c r="R203" s="214">
        <f t="shared" si="33"/>
        <v>-217800</v>
      </c>
    </row>
    <row r="204" spans="1:18" ht="35.1" customHeight="1" x14ac:dyDescent="0.3">
      <c r="A204" s="15">
        <v>11</v>
      </c>
      <c r="B204" s="15">
        <v>1347300440</v>
      </c>
      <c r="C204" s="119" t="str">
        <f t="shared" si="19"/>
        <v>440</v>
      </c>
      <c r="D204" s="119" t="str">
        <f t="shared" si="20"/>
        <v>347300</v>
      </c>
      <c r="E204" s="119" t="str">
        <f t="shared" si="21"/>
        <v>34</v>
      </c>
      <c r="F204" s="190" t="s">
        <v>251</v>
      </c>
      <c r="G204" s="120">
        <v>130000</v>
      </c>
      <c r="H204" s="120">
        <v>104686</v>
      </c>
      <c r="I204" s="120">
        <v>0</v>
      </c>
      <c r="J204" s="120">
        <v>104686</v>
      </c>
      <c r="K204" s="120">
        <f t="shared" si="32"/>
        <v>-25314</v>
      </c>
      <c r="L204" s="120">
        <v>104686</v>
      </c>
      <c r="M204" s="121">
        <v>-130000</v>
      </c>
      <c r="N204" s="121">
        <f>SUMIF(תקציב2017!$A:$A,$B204,תקציב2017!D:D)</f>
        <v>-130000</v>
      </c>
      <c r="O204" s="121">
        <f>SUMIF(תקציב2017!$A:$A,$B204,תקציב2017!E:E)</f>
        <v>-130000</v>
      </c>
      <c r="P204" s="207">
        <f>SUMIF(תקציב2017!$A:$A,$B204,תקציב2017!F:F)</f>
        <v>-130000</v>
      </c>
      <c r="Q204" s="214"/>
      <c r="R204" s="214">
        <f t="shared" si="33"/>
        <v>-130000</v>
      </c>
    </row>
    <row r="205" spans="1:18" ht="35.1" customHeight="1" x14ac:dyDescent="0.3">
      <c r="A205" s="15">
        <v>12</v>
      </c>
      <c r="B205" s="15">
        <v>1347300930</v>
      </c>
      <c r="C205" s="119" t="str">
        <f t="shared" si="19"/>
        <v>930</v>
      </c>
      <c r="D205" s="119" t="str">
        <f t="shared" si="20"/>
        <v>347300</v>
      </c>
      <c r="E205" s="119" t="str">
        <f t="shared" si="21"/>
        <v>34</v>
      </c>
      <c r="F205" s="190" t="s">
        <v>252</v>
      </c>
      <c r="G205" s="120">
        <v>150000</v>
      </c>
      <c r="H205" s="120">
        <v>159333</v>
      </c>
      <c r="I205" s="120">
        <v>0</v>
      </c>
      <c r="J205" s="120">
        <v>159333</v>
      </c>
      <c r="K205" s="120">
        <f t="shared" si="32"/>
        <v>9333</v>
      </c>
      <c r="L205" s="120">
        <v>159333</v>
      </c>
      <c r="M205" s="121">
        <v>-150000</v>
      </c>
      <c r="N205" s="121">
        <f>SUMIF(תקציב2017!$A:$A,$B205,תקציב2017!D:D)</f>
        <v>-150000</v>
      </c>
      <c r="O205" s="121">
        <f>SUMIF(תקציב2017!$A:$A,$B205,תקציב2017!E:E)</f>
        <v>-120000</v>
      </c>
      <c r="P205" s="207">
        <f>SUMIF(תקציב2017!$A:$A,$B205,תקציב2017!F:F)</f>
        <v>-120000</v>
      </c>
      <c r="Q205" s="214"/>
      <c r="R205" s="214">
        <f t="shared" si="33"/>
        <v>-120000</v>
      </c>
    </row>
    <row r="206" spans="1:18" ht="35.1" customHeight="1" x14ac:dyDescent="0.3">
      <c r="A206" s="15">
        <v>12</v>
      </c>
      <c r="B206" s="15">
        <v>1347400930</v>
      </c>
      <c r="C206" s="119" t="str">
        <f t="shared" si="19"/>
        <v>930</v>
      </c>
      <c r="D206" s="119" t="str">
        <f t="shared" si="20"/>
        <v>347400</v>
      </c>
      <c r="E206" s="119" t="str">
        <f t="shared" si="21"/>
        <v>34</v>
      </c>
      <c r="F206" s="190" t="s">
        <v>253</v>
      </c>
      <c r="G206" s="120">
        <v>1150000</v>
      </c>
      <c r="H206" s="120">
        <v>1055542</v>
      </c>
      <c r="I206" s="120">
        <v>0</v>
      </c>
      <c r="J206" s="120">
        <v>1055542</v>
      </c>
      <c r="K206" s="120">
        <f t="shared" si="32"/>
        <v>-94458</v>
      </c>
      <c r="L206" s="120">
        <v>1055542</v>
      </c>
      <c r="M206" s="121">
        <v>-1150000</v>
      </c>
      <c r="N206" s="121">
        <f>SUMIF(תקציב2017!$A:$A,$B206,תקציב2017!D:D)</f>
        <v>-1150000</v>
      </c>
      <c r="O206" s="121">
        <f>SUMIF(תקציב2017!$A:$A,$B206,תקציב2017!E:E)</f>
        <v>-1250000</v>
      </c>
      <c r="P206" s="207">
        <f>SUMIF(תקציב2017!$A:$A,$B206,תקציב2017!F:F)</f>
        <v>-1133000</v>
      </c>
      <c r="Q206" s="214"/>
      <c r="R206" s="214">
        <f t="shared" si="33"/>
        <v>-1133000</v>
      </c>
    </row>
    <row r="207" spans="1:18" ht="35.1" hidden="1" customHeight="1" x14ac:dyDescent="0.3">
      <c r="A207" s="15">
        <v>11</v>
      </c>
      <c r="B207" s="15">
        <v>1348200420</v>
      </c>
      <c r="C207" s="119" t="str">
        <f t="shared" si="19"/>
        <v>420</v>
      </c>
      <c r="D207" s="119" t="str">
        <f t="shared" si="20"/>
        <v>348200</v>
      </c>
      <c r="E207" s="119" t="str">
        <f t="shared" si="21"/>
        <v>34</v>
      </c>
      <c r="F207" s="190" t="s">
        <v>254</v>
      </c>
      <c r="G207" s="120">
        <v>0</v>
      </c>
      <c r="H207" s="120">
        <v>0</v>
      </c>
      <c r="I207" s="120">
        <v>0</v>
      </c>
      <c r="J207" s="120">
        <v>0</v>
      </c>
      <c r="K207" s="120">
        <f t="shared" si="32"/>
        <v>0</v>
      </c>
      <c r="L207" s="120">
        <v>0</v>
      </c>
      <c r="M207" s="121">
        <v>0</v>
      </c>
      <c r="N207" s="121">
        <f>SUMIF(תקציב2017!$A:$A,$B207,תקציב2017!D:D)</f>
        <v>0</v>
      </c>
      <c r="O207" s="121">
        <f>SUMIF(תקציב2017!$A:$A,$B207,תקציב2017!E:E)</f>
        <v>0</v>
      </c>
      <c r="P207" s="207">
        <f>SUMIF(תקציב2017!$A:$A,$B207,תקציב2017!F:F)</f>
        <v>0</v>
      </c>
      <c r="Q207" s="214"/>
      <c r="R207" s="214">
        <f t="shared" si="33"/>
        <v>0</v>
      </c>
    </row>
    <row r="208" spans="1:18" ht="35.1" customHeight="1" x14ac:dyDescent="0.3">
      <c r="A208" s="15">
        <v>12</v>
      </c>
      <c r="B208" s="15">
        <v>1348200930</v>
      </c>
      <c r="C208" s="119" t="str">
        <f t="shared" si="19"/>
        <v>930</v>
      </c>
      <c r="D208" s="119" t="str">
        <f t="shared" si="20"/>
        <v>348200</v>
      </c>
      <c r="E208" s="119" t="str">
        <f t="shared" si="21"/>
        <v>34</v>
      </c>
      <c r="F208" s="190" t="s">
        <v>255</v>
      </c>
      <c r="G208" s="120">
        <v>0</v>
      </c>
      <c r="H208" s="120">
        <v>8405</v>
      </c>
      <c r="I208" s="120">
        <v>0</v>
      </c>
      <c r="J208" s="120">
        <v>8405</v>
      </c>
      <c r="K208" s="120">
        <f t="shared" si="32"/>
        <v>8405</v>
      </c>
      <c r="L208" s="120">
        <v>8405</v>
      </c>
      <c r="M208" s="121">
        <v>0</v>
      </c>
      <c r="N208" s="121">
        <f>SUMIF(תקציב2017!$A:$A,$B208,תקציב2017!D:D)</f>
        <v>10000</v>
      </c>
      <c r="O208" s="121">
        <f>SUMIF(תקציב2017!$A:$A,$B208,תקציב2017!E:E)</f>
        <v>0</v>
      </c>
      <c r="P208" s="207">
        <f>SUMIF(תקציב2017!$A:$A,$B208,תקציב2017!F:F)</f>
        <v>-16000</v>
      </c>
      <c r="Q208" s="214"/>
      <c r="R208" s="214">
        <f t="shared" si="33"/>
        <v>-16000</v>
      </c>
    </row>
    <row r="209" spans="1:18" ht="35.1" customHeight="1" x14ac:dyDescent="0.3">
      <c r="A209" s="15">
        <v>12</v>
      </c>
      <c r="B209" s="15">
        <v>1349100930</v>
      </c>
      <c r="C209" s="119" t="str">
        <f t="shared" si="19"/>
        <v>930</v>
      </c>
      <c r="D209" s="119" t="str">
        <f t="shared" si="20"/>
        <v>349100</v>
      </c>
      <c r="E209" s="119" t="str">
        <f t="shared" si="21"/>
        <v>34</v>
      </c>
      <c r="F209" s="190" t="s">
        <v>256</v>
      </c>
      <c r="G209" s="120">
        <v>0</v>
      </c>
      <c r="H209" s="120">
        <v>0</v>
      </c>
      <c r="I209" s="120">
        <v>0</v>
      </c>
      <c r="J209" s="120">
        <v>0</v>
      </c>
      <c r="K209" s="120">
        <f t="shared" si="32"/>
        <v>0</v>
      </c>
      <c r="L209" s="120">
        <v>0</v>
      </c>
      <c r="M209" s="121">
        <v>0</v>
      </c>
      <c r="N209" s="121">
        <f>SUMIF(תקציב2017!$A:$A,$B209,תקציב2017!D:D)</f>
        <v>0</v>
      </c>
      <c r="O209" s="121">
        <f>SUMIF(תקציב2017!$A:$A,$B209,תקציב2017!E:E)</f>
        <v>0</v>
      </c>
      <c r="P209" s="207">
        <f>SUMIF(תקציב2017!$A:$A,$B209,תקציב2017!F:F)</f>
        <v>-250000</v>
      </c>
      <c r="Q209" s="214"/>
      <c r="R209" s="214">
        <f t="shared" si="33"/>
        <v>-250000</v>
      </c>
    </row>
    <row r="210" spans="1:18" ht="35.1" customHeight="1" thickBot="1" x14ac:dyDescent="0.35">
      <c r="A210" s="139">
        <v>12</v>
      </c>
      <c r="B210" s="140">
        <v>1349200930</v>
      </c>
      <c r="C210" s="141" t="str">
        <f t="shared" si="19"/>
        <v>930</v>
      </c>
      <c r="D210" s="141" t="str">
        <f t="shared" si="20"/>
        <v>349200</v>
      </c>
      <c r="E210" s="141" t="str">
        <f t="shared" si="21"/>
        <v>34</v>
      </c>
      <c r="F210" s="215" t="s">
        <v>1399</v>
      </c>
      <c r="G210" s="142"/>
      <c r="H210" s="142"/>
      <c r="I210" s="142"/>
      <c r="J210" s="142"/>
      <c r="K210" s="142"/>
      <c r="L210" s="142"/>
      <c r="M210" s="143"/>
      <c r="N210" s="143"/>
      <c r="O210" s="143"/>
      <c r="P210" s="211"/>
      <c r="Q210" s="214">
        <v>-183236</v>
      </c>
      <c r="R210" s="214">
        <f t="shared" si="33"/>
        <v>-183236</v>
      </c>
    </row>
    <row r="211" spans="1:18" ht="35.1" customHeight="1" thickBot="1" x14ac:dyDescent="0.35">
      <c r="A211" s="144"/>
      <c r="B211" s="145"/>
      <c r="C211" s="146"/>
      <c r="D211" s="146"/>
      <c r="E211" s="146"/>
      <c r="F211" s="197" t="s">
        <v>1275</v>
      </c>
      <c r="G211" s="147">
        <f>SUM(G164:G209)</f>
        <v>17534500</v>
      </c>
      <c r="H211" s="147">
        <f t="shared" ref="H211:J211" si="34">SUM(H164:H209)</f>
        <v>18482039</v>
      </c>
      <c r="I211" s="147">
        <f t="shared" si="34"/>
        <v>0</v>
      </c>
      <c r="J211" s="147">
        <f t="shared" si="34"/>
        <v>18482039</v>
      </c>
      <c r="K211" s="147">
        <f t="shared" ref="K211:M211" si="35">SUM(K164:K209)</f>
        <v>947539</v>
      </c>
      <c r="L211" s="147">
        <f t="shared" si="35"/>
        <v>18482039</v>
      </c>
      <c r="M211" s="148">
        <f t="shared" si="35"/>
        <v>-18251500</v>
      </c>
      <c r="N211" s="148">
        <f t="shared" ref="N211:O211" si="36">SUM(N164:N209)</f>
        <v>-18212167</v>
      </c>
      <c r="O211" s="148">
        <f t="shared" si="36"/>
        <v>-19169500</v>
      </c>
      <c r="P211" s="212">
        <f>SUM(P164:P210)</f>
        <v>-20519800</v>
      </c>
      <c r="Q211" s="212">
        <f t="shared" ref="Q211:R211" si="37">SUM(Q164:Q210)</f>
        <v>-183236</v>
      </c>
      <c r="R211" s="212">
        <f t="shared" si="37"/>
        <v>-20703036</v>
      </c>
    </row>
    <row r="212" spans="1:18" ht="35.1" customHeight="1" x14ac:dyDescent="0.3">
      <c r="A212" s="133"/>
      <c r="B212" s="134"/>
      <c r="C212" s="135"/>
      <c r="D212" s="135"/>
      <c r="E212" s="135"/>
      <c r="F212" s="196" t="s">
        <v>260</v>
      </c>
      <c r="G212" s="136"/>
      <c r="H212" s="136"/>
      <c r="I212" s="136"/>
      <c r="J212" s="136"/>
      <c r="K212" s="136"/>
      <c r="L212" s="136"/>
      <c r="M212" s="137"/>
      <c r="N212" s="137"/>
      <c r="O212" s="137"/>
      <c r="P212" s="210"/>
      <c r="Q212" s="214"/>
      <c r="R212" s="214">
        <f t="shared" si="33"/>
        <v>0</v>
      </c>
    </row>
    <row r="213" spans="1:18" ht="35.1" customHeight="1" x14ac:dyDescent="0.3">
      <c r="A213" s="15">
        <v>8</v>
      </c>
      <c r="B213" s="15">
        <v>1371000990</v>
      </c>
      <c r="C213" s="119" t="str">
        <f t="shared" si="19"/>
        <v>990</v>
      </c>
      <c r="D213" s="119" t="str">
        <f t="shared" si="20"/>
        <v>371000</v>
      </c>
      <c r="E213" s="119" t="str">
        <f t="shared" si="21"/>
        <v>37</v>
      </c>
      <c r="F213" s="190" t="s">
        <v>259</v>
      </c>
      <c r="G213" s="120">
        <v>200000</v>
      </c>
      <c r="H213" s="120">
        <v>165838</v>
      </c>
      <c r="I213" s="120">
        <v>0</v>
      </c>
      <c r="J213" s="120">
        <v>165838</v>
      </c>
      <c r="K213" s="120">
        <f t="shared" ref="K213:K215" si="38">+L213-G213</f>
        <v>-34162</v>
      </c>
      <c r="L213" s="120">
        <v>165838</v>
      </c>
      <c r="M213" s="121">
        <v>-200000</v>
      </c>
      <c r="N213" s="121">
        <f>SUMIF(תקציב2017!$A:$A,$B213,תקציב2017!D:D)</f>
        <v>-200000</v>
      </c>
      <c r="O213" s="121">
        <f>SUMIF(תקציב2017!$A:$A,$B213,תקציב2017!E:E)</f>
        <v>-250000</v>
      </c>
      <c r="P213" s="207">
        <f>SUMIF(תקציב2017!$A:$A,$B213,תקציב2017!F:F)</f>
        <v>-250000</v>
      </c>
      <c r="Q213" s="214"/>
      <c r="R213" s="214">
        <f t="shared" si="33"/>
        <v>-250000</v>
      </c>
    </row>
    <row r="214" spans="1:18" ht="35.1" customHeight="1" x14ac:dyDescent="0.3">
      <c r="A214" s="15">
        <v>3</v>
      </c>
      <c r="B214" s="15">
        <v>1379000220</v>
      </c>
      <c r="C214" s="119" t="str">
        <f t="shared" si="19"/>
        <v>220</v>
      </c>
      <c r="D214" s="119" t="str">
        <f t="shared" si="20"/>
        <v>379000</v>
      </c>
      <c r="E214" s="119" t="str">
        <f t="shared" si="21"/>
        <v>37</v>
      </c>
      <c r="F214" s="190" t="s">
        <v>261</v>
      </c>
      <c r="G214" s="120">
        <v>300000</v>
      </c>
      <c r="H214" s="120">
        <v>251010.57</v>
      </c>
      <c r="I214" s="120">
        <v>0</v>
      </c>
      <c r="J214" s="120">
        <v>251010.57</v>
      </c>
      <c r="K214" s="120">
        <f t="shared" si="38"/>
        <v>-48989.429999999993</v>
      </c>
      <c r="L214" s="120">
        <v>251010.57</v>
      </c>
      <c r="M214" s="121">
        <v>-300000</v>
      </c>
      <c r="N214" s="121">
        <f>SUMIF(תקציב2017!$A:$A,$B214,תקציב2017!D:D)</f>
        <v>-300000</v>
      </c>
      <c r="O214" s="121">
        <f>SUMIF(תקציב2017!$A:$A,$B214,תקציב2017!E:E)</f>
        <v>-130000</v>
      </c>
      <c r="P214" s="207">
        <f>SUMIF(תקציב2017!$A:$A,$B214,תקציב2017!F:F)</f>
        <v>-130000</v>
      </c>
      <c r="Q214" s="214"/>
      <c r="R214" s="214">
        <f t="shared" si="33"/>
        <v>-130000</v>
      </c>
    </row>
    <row r="215" spans="1:18" ht="35.1" customHeight="1" thickBot="1" x14ac:dyDescent="0.35">
      <c r="A215" s="15">
        <v>3</v>
      </c>
      <c r="B215" s="15">
        <v>1379000410</v>
      </c>
      <c r="C215" s="119" t="str">
        <f t="shared" ref="C215:C231" si="39">RIGHT(B215,3)</f>
        <v>410</v>
      </c>
      <c r="D215" s="119" t="str">
        <f t="shared" ref="D215:D231" si="40">MID(B215,2,6)</f>
        <v>379000</v>
      </c>
      <c r="E215" s="119" t="str">
        <f t="shared" ref="E215:E231" si="41">LEFT(D215,2)</f>
        <v>37</v>
      </c>
      <c r="F215" s="190" t="s">
        <v>262</v>
      </c>
      <c r="G215" s="120">
        <v>232000</v>
      </c>
      <c r="H215" s="120">
        <v>232400</v>
      </c>
      <c r="I215" s="120">
        <v>0</v>
      </c>
      <c r="J215" s="120">
        <v>232400</v>
      </c>
      <c r="K215" s="120">
        <f t="shared" si="38"/>
        <v>400</v>
      </c>
      <c r="L215" s="120">
        <v>232400</v>
      </c>
      <c r="M215" s="121">
        <v>-300000</v>
      </c>
      <c r="N215" s="121">
        <f>SUMIF(תקציב2017!$A:$A,$B215,תקציב2017!D:D)</f>
        <v>-300000</v>
      </c>
      <c r="O215" s="121">
        <f>SUMIF(תקציב2017!$A:$A,$B215,תקציב2017!E:E)</f>
        <v>-300000</v>
      </c>
      <c r="P215" s="207">
        <f>SUMIF(תקציב2017!$A:$A,$B215,תקציב2017!F:F)</f>
        <v>-300000</v>
      </c>
      <c r="Q215" s="214"/>
      <c r="R215" s="214">
        <f t="shared" si="33"/>
        <v>-300000</v>
      </c>
    </row>
    <row r="216" spans="1:18" ht="35.1" customHeight="1" thickBot="1" x14ac:dyDescent="0.35">
      <c r="A216" s="144"/>
      <c r="B216" s="145"/>
      <c r="C216" s="146"/>
      <c r="D216" s="146"/>
      <c r="E216" s="146"/>
      <c r="F216" s="197" t="s">
        <v>1277</v>
      </c>
      <c r="G216" s="147">
        <f>SUM(G213:G215)</f>
        <v>732000</v>
      </c>
      <c r="H216" s="147">
        <f t="shared" ref="H216:J216" si="42">SUM(H213:H215)</f>
        <v>649248.57000000007</v>
      </c>
      <c r="I216" s="147">
        <f t="shared" si="42"/>
        <v>0</v>
      </c>
      <c r="J216" s="147">
        <f t="shared" si="42"/>
        <v>649248.57000000007</v>
      </c>
      <c r="K216" s="147">
        <f t="shared" ref="K216:M216" si="43">SUM(K213:K215)</f>
        <v>-82751.429999999993</v>
      </c>
      <c r="L216" s="147">
        <f t="shared" si="43"/>
        <v>649248.57000000007</v>
      </c>
      <c r="M216" s="148">
        <f t="shared" si="43"/>
        <v>-800000</v>
      </c>
      <c r="N216" s="148">
        <f t="shared" ref="N216:P216" si="44">SUM(N213:N215)</f>
        <v>-800000</v>
      </c>
      <c r="O216" s="148">
        <f t="shared" si="44"/>
        <v>-680000</v>
      </c>
      <c r="P216" s="212">
        <f t="shared" si="44"/>
        <v>-680000</v>
      </c>
      <c r="Q216" s="212">
        <f t="shared" ref="Q216:R216" si="45">SUM(Q213:Q215)</f>
        <v>0</v>
      </c>
      <c r="R216" s="212">
        <f t="shared" si="45"/>
        <v>-680000</v>
      </c>
    </row>
    <row r="217" spans="1:18" ht="35.1" customHeight="1" thickBot="1" x14ac:dyDescent="0.35">
      <c r="A217" s="125"/>
      <c r="B217" s="126"/>
      <c r="C217" s="127"/>
      <c r="D217" s="127"/>
      <c r="E217" s="127"/>
      <c r="F217" s="192" t="s">
        <v>1279</v>
      </c>
      <c r="G217" s="128">
        <f t="shared" ref="G217:P217" si="46">+G216+G211+G162+G157+G149</f>
        <v>93184500</v>
      </c>
      <c r="H217" s="128">
        <f t="shared" si="46"/>
        <v>97164953.299999982</v>
      </c>
      <c r="I217" s="128">
        <f t="shared" si="46"/>
        <v>0</v>
      </c>
      <c r="J217" s="128">
        <f t="shared" si="46"/>
        <v>97164953.299999982</v>
      </c>
      <c r="K217" s="128">
        <f t="shared" si="46"/>
        <v>3980453.3000000026</v>
      </c>
      <c r="L217" s="128">
        <f t="shared" si="46"/>
        <v>97164953.299999982</v>
      </c>
      <c r="M217" s="129">
        <f t="shared" si="46"/>
        <v>-104414500</v>
      </c>
      <c r="N217" s="129">
        <f t="shared" si="46"/>
        <v>-104375167</v>
      </c>
      <c r="O217" s="129">
        <f t="shared" si="46"/>
        <v>-104570500</v>
      </c>
      <c r="P217" s="208">
        <f t="shared" si="46"/>
        <v>-112515800</v>
      </c>
      <c r="Q217" s="208">
        <f t="shared" ref="Q217:R217" si="47">+Q216+Q211+Q162+Q157+Q149</f>
        <v>-2107325</v>
      </c>
      <c r="R217" s="208">
        <f t="shared" si="47"/>
        <v>-114623125</v>
      </c>
    </row>
    <row r="218" spans="1:18" ht="35.1" customHeight="1" x14ac:dyDescent="0.3">
      <c r="A218" s="133"/>
      <c r="B218" s="134"/>
      <c r="C218" s="135"/>
      <c r="D218" s="135"/>
      <c r="E218" s="135"/>
      <c r="F218" s="196" t="s">
        <v>1290</v>
      </c>
      <c r="G218" s="136"/>
      <c r="H218" s="136"/>
      <c r="I218" s="136"/>
      <c r="J218" s="136"/>
      <c r="K218" s="136"/>
      <c r="L218" s="136"/>
      <c r="M218" s="137"/>
      <c r="N218" s="137"/>
      <c r="O218" s="137"/>
      <c r="P218" s="210"/>
      <c r="Q218" s="214"/>
      <c r="R218" s="214">
        <f t="shared" si="33"/>
        <v>0</v>
      </c>
    </row>
    <row r="219" spans="1:18" ht="35.1" customHeight="1" x14ac:dyDescent="0.3">
      <c r="A219" s="15">
        <v>13</v>
      </c>
      <c r="B219" s="15">
        <v>1413100211</v>
      </c>
      <c r="C219" s="119" t="str">
        <f t="shared" si="39"/>
        <v>211</v>
      </c>
      <c r="D219" s="119" t="str">
        <f t="shared" si="40"/>
        <v>413100</v>
      </c>
      <c r="E219" s="119" t="str">
        <f t="shared" si="41"/>
        <v>41</v>
      </c>
      <c r="F219" s="190" t="s">
        <v>264</v>
      </c>
      <c r="G219" s="120">
        <v>200000</v>
      </c>
      <c r="H219" s="120">
        <v>204207.3</v>
      </c>
      <c r="I219" s="120">
        <v>0</v>
      </c>
      <c r="J219" s="120">
        <v>204207.3</v>
      </c>
      <c r="K219" s="120">
        <f t="shared" ref="K219:K227" si="48">+L219-G219</f>
        <v>4207.2999999999884</v>
      </c>
      <c r="L219" s="120">
        <v>204207.3</v>
      </c>
      <c r="M219" s="121">
        <v>-200000</v>
      </c>
      <c r="N219" s="121">
        <f>SUMIF(תקציב2017!$A:$A,$B219,תקציב2017!D:D)</f>
        <v>-200000</v>
      </c>
      <c r="O219" s="121">
        <f>SUMIF(תקציב2017!$A:$A,$B219,תקציב2017!E:E)</f>
        <v>-200000</v>
      </c>
      <c r="P219" s="207">
        <f>SUMIF(תקציב2017!$A:$A,$B219,תקציב2017!F:F)</f>
        <v>-200000</v>
      </c>
      <c r="Q219" s="214"/>
      <c r="R219" s="214">
        <f t="shared" si="33"/>
        <v>-200000</v>
      </c>
    </row>
    <row r="220" spans="1:18" ht="35.1" hidden="1" customHeight="1" x14ac:dyDescent="0.3">
      <c r="A220" s="15">
        <v>3</v>
      </c>
      <c r="B220" s="15">
        <v>1413200220</v>
      </c>
      <c r="C220" s="119" t="str">
        <f t="shared" si="39"/>
        <v>220</v>
      </c>
      <c r="D220" s="119" t="str">
        <f t="shared" si="40"/>
        <v>413200</v>
      </c>
      <c r="E220" s="119" t="str">
        <f t="shared" si="41"/>
        <v>41</v>
      </c>
      <c r="F220" s="190" t="s">
        <v>266</v>
      </c>
      <c r="G220" s="120">
        <v>0</v>
      </c>
      <c r="H220" s="120">
        <v>291</v>
      </c>
      <c r="I220" s="120">
        <v>0</v>
      </c>
      <c r="J220" s="120">
        <v>291</v>
      </c>
      <c r="K220" s="120">
        <f t="shared" si="48"/>
        <v>291</v>
      </c>
      <c r="L220" s="120">
        <v>291</v>
      </c>
      <c r="M220" s="121">
        <v>0</v>
      </c>
      <c r="N220" s="121">
        <f>SUMIF(תקציב2017!$A:$A,$B220,תקציב2017!D:D)</f>
        <v>0</v>
      </c>
      <c r="O220" s="121">
        <f>SUMIF(תקציב2017!$A:$A,$B220,תקציב2017!E:E)</f>
        <v>0</v>
      </c>
      <c r="P220" s="207">
        <f>SUMIF(תקציב2017!$A:$A,$B220,תקציב2017!F:F)</f>
        <v>0</v>
      </c>
      <c r="Q220" s="214"/>
      <c r="R220" s="214">
        <f t="shared" si="33"/>
        <v>0</v>
      </c>
    </row>
    <row r="221" spans="1:18" ht="35.1" customHeight="1" x14ac:dyDescent="0.3">
      <c r="A221" s="15">
        <v>3</v>
      </c>
      <c r="B221" s="15">
        <v>1413200290</v>
      </c>
      <c r="C221" s="119" t="str">
        <f t="shared" si="39"/>
        <v>290</v>
      </c>
      <c r="D221" s="119" t="str">
        <f t="shared" si="40"/>
        <v>413200</v>
      </c>
      <c r="E221" s="119" t="str">
        <f t="shared" si="41"/>
        <v>41</v>
      </c>
      <c r="F221" s="190" t="s">
        <v>267</v>
      </c>
      <c r="G221" s="120">
        <v>4000</v>
      </c>
      <c r="H221" s="120">
        <v>2699</v>
      </c>
      <c r="I221" s="120">
        <v>0</v>
      </c>
      <c r="J221" s="120">
        <v>2699</v>
      </c>
      <c r="K221" s="120">
        <f t="shared" si="48"/>
        <v>-1301</v>
      </c>
      <c r="L221" s="120">
        <v>2699</v>
      </c>
      <c r="M221" s="121">
        <v>-4000</v>
      </c>
      <c r="N221" s="121">
        <f>SUMIF(תקציב2017!$A:$A,$B221,תקציב2017!D:D)</f>
        <v>-4000</v>
      </c>
      <c r="O221" s="121">
        <f>SUMIF(תקציב2017!$A:$A,$B221,תקציב2017!E:E)</f>
        <v>-6000</v>
      </c>
      <c r="P221" s="207">
        <f>SUMIF(תקציב2017!$A:$A,$B221,תקציב2017!F:F)</f>
        <v>-6000</v>
      </c>
      <c r="Q221" s="214"/>
      <c r="R221" s="214">
        <f t="shared" si="33"/>
        <v>-6000</v>
      </c>
    </row>
    <row r="222" spans="1:18" ht="35.1" hidden="1" customHeight="1" x14ac:dyDescent="0.3">
      <c r="A222" s="15">
        <v>3</v>
      </c>
      <c r="B222" s="15">
        <v>1413200800</v>
      </c>
      <c r="C222" s="119" t="str">
        <f t="shared" si="39"/>
        <v>800</v>
      </c>
      <c r="D222" s="119" t="str">
        <f t="shared" si="40"/>
        <v>413200</v>
      </c>
      <c r="E222" s="119" t="str">
        <f t="shared" si="41"/>
        <v>41</v>
      </c>
      <c r="F222" s="190" t="s">
        <v>268</v>
      </c>
      <c r="G222" s="120">
        <v>32000</v>
      </c>
      <c r="H222" s="120">
        <v>26057.56</v>
      </c>
      <c r="I222" s="120">
        <v>0</v>
      </c>
      <c r="J222" s="120">
        <v>26057.56</v>
      </c>
      <c r="K222" s="120">
        <f t="shared" si="48"/>
        <v>-5942.4399999999987</v>
      </c>
      <c r="L222" s="120">
        <v>26057.56</v>
      </c>
      <c r="M222" s="121">
        <v>0</v>
      </c>
      <c r="N222" s="121">
        <f>SUMIF(תקציב2017!$A:$A,$B222,תקציב2017!D:D)</f>
        <v>0</v>
      </c>
      <c r="O222" s="121">
        <f>SUMIF(תקציב2017!$A:$A,$B222,תקציב2017!E:E)</f>
        <v>0</v>
      </c>
      <c r="P222" s="207">
        <f>SUMIF(תקציב2017!$A:$A,$B222,תקציב2017!F:F)</f>
        <v>0</v>
      </c>
      <c r="Q222" s="214"/>
      <c r="R222" s="214">
        <f t="shared" si="33"/>
        <v>0</v>
      </c>
    </row>
    <row r="223" spans="1:18" ht="35.1" customHeight="1" x14ac:dyDescent="0.3">
      <c r="A223" s="15">
        <v>3</v>
      </c>
      <c r="B223" s="15">
        <v>1413200850</v>
      </c>
      <c r="C223" s="119" t="str">
        <f t="shared" si="39"/>
        <v>850</v>
      </c>
      <c r="D223" s="119" t="str">
        <f t="shared" si="40"/>
        <v>413200</v>
      </c>
      <c r="E223" s="119" t="str">
        <f t="shared" si="41"/>
        <v>41</v>
      </c>
      <c r="F223" s="190" t="s">
        <v>269</v>
      </c>
      <c r="G223" s="120">
        <v>136000</v>
      </c>
      <c r="H223" s="120">
        <v>99963</v>
      </c>
      <c r="I223" s="120">
        <v>0</v>
      </c>
      <c r="J223" s="120">
        <v>99963</v>
      </c>
      <c r="K223" s="120">
        <f t="shared" si="48"/>
        <v>-36037</v>
      </c>
      <c r="L223" s="120">
        <v>99963</v>
      </c>
      <c r="M223" s="121">
        <v>-136000</v>
      </c>
      <c r="N223" s="121">
        <f>SUMIF(תקציב2017!$A:$A,$B223,תקציב2017!D:D)</f>
        <v>-136000</v>
      </c>
      <c r="O223" s="121">
        <f>SUMIF(תקציב2017!$A:$A,$B223,תקציב2017!E:E)</f>
        <v>0</v>
      </c>
      <c r="P223" s="207">
        <f>SUMIF(תקציב2017!$A:$A,$B223,תקציב2017!F:F)</f>
        <v>0</v>
      </c>
      <c r="Q223" s="214"/>
      <c r="R223" s="214">
        <f t="shared" si="33"/>
        <v>0</v>
      </c>
    </row>
    <row r="224" spans="1:18" ht="35.1" customHeight="1" x14ac:dyDescent="0.3">
      <c r="A224" s="15">
        <v>3</v>
      </c>
      <c r="B224" s="15">
        <v>1433000640</v>
      </c>
      <c r="C224" s="119" t="str">
        <f t="shared" si="39"/>
        <v>640</v>
      </c>
      <c r="D224" s="119" t="str">
        <f t="shared" si="40"/>
        <v>433000</v>
      </c>
      <c r="E224" s="119" t="str">
        <f t="shared" si="41"/>
        <v>43</v>
      </c>
      <c r="F224" s="190" t="s">
        <v>270</v>
      </c>
      <c r="G224" s="120">
        <v>11000</v>
      </c>
      <c r="H224" s="120">
        <v>11522</v>
      </c>
      <c r="I224" s="120">
        <v>0</v>
      </c>
      <c r="J224" s="120">
        <v>11522</v>
      </c>
      <c r="K224" s="120">
        <f t="shared" si="48"/>
        <v>522</v>
      </c>
      <c r="L224" s="120">
        <v>11522</v>
      </c>
      <c r="M224" s="121">
        <v>-11000</v>
      </c>
      <c r="N224" s="121">
        <f>SUMIF(תקציב2017!$A:$A,$B224,תקציב2017!D:D)</f>
        <v>-11000</v>
      </c>
      <c r="O224" s="121">
        <f>SUMIF(תקציב2017!$A:$A,$B224,תקציב2017!E:E)</f>
        <v>-3000</v>
      </c>
      <c r="P224" s="207">
        <f>SUMIF(תקציב2017!$A:$A,$B224,תקציב2017!F:F)</f>
        <v>-3000</v>
      </c>
      <c r="Q224" s="214"/>
      <c r="R224" s="214">
        <f t="shared" si="33"/>
        <v>-3000</v>
      </c>
    </row>
    <row r="225" spans="1:18" ht="35.1" hidden="1" customHeight="1" x14ac:dyDescent="0.3">
      <c r="A225" s="15">
        <v>8</v>
      </c>
      <c r="B225" s="15">
        <v>1440000991</v>
      </c>
      <c r="C225" s="119" t="str">
        <f t="shared" si="39"/>
        <v>991</v>
      </c>
      <c r="D225" s="119" t="str">
        <f t="shared" si="40"/>
        <v>440000</v>
      </c>
      <c r="E225" s="119" t="str">
        <f t="shared" si="41"/>
        <v>44</v>
      </c>
      <c r="F225" s="190" t="s">
        <v>272</v>
      </c>
      <c r="G225" s="120">
        <v>0</v>
      </c>
      <c r="H225" s="120">
        <v>0</v>
      </c>
      <c r="I225" s="120">
        <v>0</v>
      </c>
      <c r="J225" s="120">
        <v>0</v>
      </c>
      <c r="K225" s="120">
        <f t="shared" si="48"/>
        <v>0</v>
      </c>
      <c r="L225" s="120">
        <v>0</v>
      </c>
      <c r="M225" s="121">
        <v>0</v>
      </c>
      <c r="N225" s="121">
        <f>SUMIF(תקציב2017!$A:$A,$B225,תקציב2017!D:D)</f>
        <v>0</v>
      </c>
      <c r="O225" s="121">
        <f>SUMIF(תקציב2017!$A:$A,$B225,תקציב2017!E:E)</f>
        <v>0</v>
      </c>
      <c r="P225" s="207">
        <f>SUMIF(תקציב2017!$A:$A,$B225,תקציב2017!F:F)</f>
        <v>0</v>
      </c>
      <c r="Q225" s="214"/>
      <c r="R225" s="214">
        <f t="shared" si="33"/>
        <v>0</v>
      </c>
    </row>
    <row r="226" spans="1:18" ht="35.1" customHeight="1" x14ac:dyDescent="0.3">
      <c r="A226" s="15">
        <v>3</v>
      </c>
      <c r="B226" s="15">
        <v>1472000210</v>
      </c>
      <c r="C226" s="119" t="str">
        <f t="shared" si="39"/>
        <v>210</v>
      </c>
      <c r="D226" s="119" t="str">
        <f t="shared" si="40"/>
        <v>472000</v>
      </c>
      <c r="E226" s="119" t="str">
        <f t="shared" si="41"/>
        <v>47</v>
      </c>
      <c r="F226" s="190" t="s">
        <v>274</v>
      </c>
      <c r="G226" s="120">
        <v>10000</v>
      </c>
      <c r="H226" s="120">
        <v>9382.83</v>
      </c>
      <c r="I226" s="120">
        <v>0</v>
      </c>
      <c r="J226" s="120">
        <v>9382.83</v>
      </c>
      <c r="K226" s="120">
        <f t="shared" si="48"/>
        <v>-617.17000000000007</v>
      </c>
      <c r="L226" s="120">
        <v>9382.83</v>
      </c>
      <c r="M226" s="121">
        <v>-10000</v>
      </c>
      <c r="N226" s="121">
        <f>SUMIF(תקציב2017!$A:$A,$B226,תקציב2017!D:D)</f>
        <v>-10000</v>
      </c>
      <c r="O226" s="121">
        <f>SUMIF(תקציב2017!$A:$A,$B226,תקציב2017!E:E)</f>
        <v>-3000</v>
      </c>
      <c r="P226" s="207">
        <f>SUMIF(תקציב2017!$A:$A,$B226,תקציב2017!F:F)</f>
        <v>-3000</v>
      </c>
      <c r="Q226" s="214"/>
      <c r="R226" s="214">
        <f t="shared" si="33"/>
        <v>-3000</v>
      </c>
    </row>
    <row r="227" spans="1:18" ht="35.1" customHeight="1" thickBot="1" x14ac:dyDescent="0.35">
      <c r="A227" s="15">
        <v>3</v>
      </c>
      <c r="B227" s="15">
        <v>1472000220</v>
      </c>
      <c r="C227" s="119" t="str">
        <f t="shared" si="39"/>
        <v>220</v>
      </c>
      <c r="D227" s="119" t="str">
        <f t="shared" si="40"/>
        <v>472000</v>
      </c>
      <c r="E227" s="119" t="str">
        <f t="shared" si="41"/>
        <v>47</v>
      </c>
      <c r="F227" s="190" t="s">
        <v>275</v>
      </c>
      <c r="G227" s="120">
        <v>510100</v>
      </c>
      <c r="H227" s="120">
        <v>603280.23</v>
      </c>
      <c r="I227" s="120">
        <v>0</v>
      </c>
      <c r="J227" s="120">
        <v>603280.23</v>
      </c>
      <c r="K227" s="120">
        <f t="shared" si="48"/>
        <v>93180.229999999981</v>
      </c>
      <c r="L227" s="120">
        <v>603280.23</v>
      </c>
      <c r="M227" s="121">
        <v>0</v>
      </c>
      <c r="N227" s="121">
        <f>SUMIF(תקציב2017!$A:$A,$B227,תקציב2017!D:D)</f>
        <v>0</v>
      </c>
      <c r="O227" s="121">
        <f>SUMIF(תקציב2017!$A:$A,$B227,תקציב2017!E:E)</f>
        <v>0</v>
      </c>
      <c r="P227" s="207">
        <f>SUMIF(תקציב2017!$A:$A,$B227,תקציב2017!F:F)</f>
        <v>0</v>
      </c>
      <c r="Q227" s="214"/>
      <c r="R227" s="214">
        <f t="shared" si="33"/>
        <v>0</v>
      </c>
    </row>
    <row r="228" spans="1:18" ht="35.1" customHeight="1" thickBot="1" x14ac:dyDescent="0.35">
      <c r="A228" s="125"/>
      <c r="B228" s="126"/>
      <c r="C228" s="127"/>
      <c r="D228" s="127"/>
      <c r="E228" s="127"/>
      <c r="F228" s="192" t="s">
        <v>1291</v>
      </c>
      <c r="G228" s="128">
        <f>SUM(G219:G227)</f>
        <v>903100</v>
      </c>
      <c r="H228" s="128">
        <f t="shared" ref="H228:R228" si="49">SUM(H219:H227)</f>
        <v>957402.91999999993</v>
      </c>
      <c r="I228" s="128">
        <f t="shared" si="49"/>
        <v>0</v>
      </c>
      <c r="J228" s="128">
        <f t="shared" si="49"/>
        <v>957402.91999999993</v>
      </c>
      <c r="K228" s="128">
        <f t="shared" si="49"/>
        <v>54302.919999999969</v>
      </c>
      <c r="L228" s="128">
        <f t="shared" si="49"/>
        <v>957402.91999999993</v>
      </c>
      <c r="M228" s="129">
        <f t="shared" si="49"/>
        <v>-361000</v>
      </c>
      <c r="N228" s="129">
        <f t="shared" si="49"/>
        <v>-361000</v>
      </c>
      <c r="O228" s="129">
        <f t="shared" si="49"/>
        <v>-212000</v>
      </c>
      <c r="P228" s="208">
        <f t="shared" si="49"/>
        <v>-212000</v>
      </c>
      <c r="Q228" s="208">
        <f t="shared" si="49"/>
        <v>0</v>
      </c>
      <c r="R228" s="208">
        <f t="shared" si="49"/>
        <v>-212000</v>
      </c>
    </row>
    <row r="229" spans="1:18" ht="35.1" hidden="1" customHeight="1" x14ac:dyDescent="0.3">
      <c r="A229" s="15">
        <v>3</v>
      </c>
      <c r="B229" s="15">
        <v>1513000690</v>
      </c>
      <c r="C229" s="119" t="str">
        <f t="shared" si="39"/>
        <v>690</v>
      </c>
      <c r="D229" s="119" t="str">
        <f t="shared" si="40"/>
        <v>513000</v>
      </c>
      <c r="E229" s="119" t="str">
        <f t="shared" si="41"/>
        <v>51</v>
      </c>
      <c r="F229" s="190" t="s">
        <v>277</v>
      </c>
      <c r="G229" s="120">
        <v>0</v>
      </c>
      <c r="H229" s="120">
        <v>0</v>
      </c>
      <c r="I229" s="120">
        <v>0</v>
      </c>
      <c r="J229" s="120">
        <v>0</v>
      </c>
      <c r="K229" s="120">
        <f t="shared" ref="K229:K231" si="50">+L229-G229</f>
        <v>0</v>
      </c>
      <c r="L229" s="120">
        <v>0</v>
      </c>
      <c r="M229" s="121">
        <v>0</v>
      </c>
      <c r="N229" s="121">
        <f>SUMIF(תקציב2017!$A:$A,$B229,תקציב2017!D:D)</f>
        <v>0</v>
      </c>
      <c r="O229" s="121">
        <f>SUMIF(תקציב2017!$A:$A,$B229,תקציב2017!E:E)</f>
        <v>0</v>
      </c>
      <c r="P229" s="207">
        <f>SUMIF(תקציב2017!$A:$A,$B229,תקציב2017!F:F)</f>
        <v>0</v>
      </c>
      <c r="Q229" s="214"/>
      <c r="R229" s="214">
        <f t="shared" si="33"/>
        <v>0</v>
      </c>
    </row>
    <row r="230" spans="1:18" ht="35.1" hidden="1" customHeight="1" x14ac:dyDescent="0.3">
      <c r="A230" s="15">
        <v>14</v>
      </c>
      <c r="B230" s="15">
        <v>1599000530</v>
      </c>
      <c r="C230" s="119" t="str">
        <f t="shared" si="39"/>
        <v>530</v>
      </c>
      <c r="D230" s="119" t="str">
        <f t="shared" si="40"/>
        <v>599000</v>
      </c>
      <c r="E230" s="119" t="str">
        <f t="shared" si="41"/>
        <v>59</v>
      </c>
      <c r="F230" s="190" t="s">
        <v>279</v>
      </c>
      <c r="G230" s="120">
        <v>0</v>
      </c>
      <c r="H230" s="120">
        <v>0</v>
      </c>
      <c r="I230" s="120">
        <v>0</v>
      </c>
      <c r="J230" s="120">
        <v>0</v>
      </c>
      <c r="K230" s="120">
        <f t="shared" si="50"/>
        <v>0</v>
      </c>
      <c r="L230" s="120">
        <v>0</v>
      </c>
      <c r="M230" s="121">
        <v>0</v>
      </c>
      <c r="N230" s="121">
        <f>SUMIF(תקציב2017!$A:$A,$B230,תקציב2017!D:D)</f>
        <v>0</v>
      </c>
      <c r="O230" s="121">
        <f>SUMIF(תקציב2017!$A:$A,$B230,תקציב2017!E:E)</f>
        <v>0</v>
      </c>
      <c r="P230" s="207">
        <f>SUMIF(תקציב2017!$A:$A,$B230,תקציב2017!F:F)</f>
        <v>0</v>
      </c>
      <c r="Q230" s="214"/>
      <c r="R230" s="214">
        <f t="shared" si="33"/>
        <v>0</v>
      </c>
    </row>
    <row r="231" spans="1:18" ht="35.1" customHeight="1" thickBot="1" x14ac:dyDescent="0.35">
      <c r="A231" s="15">
        <v>14</v>
      </c>
      <c r="B231" s="15">
        <v>1599000910</v>
      </c>
      <c r="C231" s="119" t="str">
        <f t="shared" si="39"/>
        <v>910</v>
      </c>
      <c r="D231" s="119" t="str">
        <f t="shared" si="40"/>
        <v>599000</v>
      </c>
      <c r="E231" s="119" t="str">
        <f t="shared" si="41"/>
        <v>59</v>
      </c>
      <c r="F231" s="190" t="s">
        <v>1389</v>
      </c>
      <c r="G231" s="120">
        <v>0</v>
      </c>
      <c r="H231" s="120">
        <v>0</v>
      </c>
      <c r="I231" s="120">
        <v>0</v>
      </c>
      <c r="J231" s="120">
        <v>0</v>
      </c>
      <c r="K231" s="120">
        <f t="shared" si="50"/>
        <v>0</v>
      </c>
      <c r="L231" s="120">
        <v>0</v>
      </c>
      <c r="M231" s="121">
        <v>0</v>
      </c>
      <c r="N231" s="121">
        <f>SUMIF(תקציב2017!$A:$A,$B231,תקציב2017!D:D)</f>
        <v>0</v>
      </c>
      <c r="O231" s="121">
        <f>SUMIF(תקציב2017!$A:$A,$B231,תקציב2017!E:E)</f>
        <v>0</v>
      </c>
      <c r="P231" s="207">
        <f>SUMIF(תקציב2017!$A:$A,$B231,תקציב2017!F:F)</f>
        <v>0</v>
      </c>
      <c r="Q231" s="214"/>
      <c r="R231" s="214">
        <f t="shared" si="33"/>
        <v>0</v>
      </c>
    </row>
    <row r="232" spans="1:18" ht="35.1" customHeight="1" thickBot="1" x14ac:dyDescent="0.35">
      <c r="A232" s="125"/>
      <c r="B232" s="126"/>
      <c r="C232" s="127"/>
      <c r="D232" s="127"/>
      <c r="E232" s="127"/>
      <c r="F232" s="192" t="s">
        <v>1292</v>
      </c>
      <c r="G232" s="128">
        <f>SUM(G229:G231)</f>
        <v>0</v>
      </c>
      <c r="H232" s="128">
        <f t="shared" ref="H232:J232" si="51">SUM(H229:H231)</f>
        <v>0</v>
      </c>
      <c r="I232" s="128">
        <f t="shared" si="51"/>
        <v>0</v>
      </c>
      <c r="J232" s="128">
        <f t="shared" si="51"/>
        <v>0</v>
      </c>
      <c r="K232" s="128">
        <f t="shared" ref="K232:M232" si="52">SUM(K229:K231)</f>
        <v>0</v>
      </c>
      <c r="L232" s="128">
        <f t="shared" si="52"/>
        <v>0</v>
      </c>
      <c r="M232" s="129">
        <f t="shared" si="52"/>
        <v>0</v>
      </c>
      <c r="N232" s="129">
        <f t="shared" ref="N232:P232" si="53">SUM(N229:N231)</f>
        <v>0</v>
      </c>
      <c r="O232" s="129">
        <f t="shared" si="53"/>
        <v>0</v>
      </c>
      <c r="P232" s="208">
        <f t="shared" si="53"/>
        <v>0</v>
      </c>
      <c r="Q232" s="208">
        <f t="shared" ref="Q232:R232" si="54">SUM(Q229:Q231)</f>
        <v>0</v>
      </c>
      <c r="R232" s="208">
        <f t="shared" si="54"/>
        <v>0</v>
      </c>
    </row>
    <row r="233" spans="1:18" ht="35.1" customHeight="1" x14ac:dyDescent="0.3">
      <c r="A233" s="151"/>
      <c r="B233" s="151"/>
      <c r="C233" s="152"/>
      <c r="D233" s="152"/>
      <c r="E233" s="152"/>
      <c r="F233" s="198" t="s">
        <v>1293</v>
      </c>
      <c r="G233" s="153">
        <f t="shared" ref="G233:P233" si="55">+G232+G228+G217+G36+G16</f>
        <v>168212400</v>
      </c>
      <c r="H233" s="153">
        <f t="shared" si="55"/>
        <v>168809984.52999997</v>
      </c>
      <c r="I233" s="153">
        <f t="shared" si="55"/>
        <v>0</v>
      </c>
      <c r="J233" s="153">
        <f t="shared" si="55"/>
        <v>172910000.41999999</v>
      </c>
      <c r="K233" s="153">
        <f t="shared" si="55"/>
        <v>4697600.4200000009</v>
      </c>
      <c r="L233" s="153">
        <f t="shared" si="55"/>
        <v>172910000.41999999</v>
      </c>
      <c r="M233" s="153">
        <f t="shared" si="55"/>
        <v>-181061000</v>
      </c>
      <c r="N233" s="153">
        <f t="shared" si="55"/>
        <v>-181021667</v>
      </c>
      <c r="O233" s="153">
        <f t="shared" si="55"/>
        <v>-181998500</v>
      </c>
      <c r="P233" s="153">
        <f t="shared" si="55"/>
        <v>-194162600</v>
      </c>
      <c r="Q233" s="153">
        <f t="shared" ref="Q233:R233" si="56">+Q232+Q228+Q217+Q36+Q16</f>
        <v>-2380182</v>
      </c>
      <c r="R233" s="153">
        <f t="shared" si="56"/>
        <v>-196542782</v>
      </c>
    </row>
    <row r="237" spans="1:18" ht="35.1" customHeight="1" x14ac:dyDescent="0.3">
      <c r="J237" s="33"/>
    </row>
  </sheetData>
  <autoFilter ref="A4:M233"/>
  <mergeCells count="2">
    <mergeCell ref="A1:P1"/>
    <mergeCell ref="A2:P2"/>
  </mergeCells>
  <pageMargins left="0.31496062992125984" right="0.31496062992125984" top="0.35433070866141736" bottom="0.35433070866141736" header="0.31496062992125984" footer="0.31496062992125984"/>
  <pageSetup paperSize="9" scale="61" fitToHeight="0" orientation="portrait" horizontalDpi="4294967294" verticalDpi="4294967294" r:id="rId1"/>
  <headerFooter>
    <oddFooter>&amp;A&amp;Rעמוד &amp;P</oddFooter>
  </headerFooter>
  <rowBreaks count="7" manualBreakCount="7">
    <brk id="36" max="16383" man="1"/>
    <brk id="105" max="17" man="1"/>
    <brk id="127" max="16383" man="1"/>
    <brk id="149" max="16383" man="1"/>
    <brk id="162" max="16383" man="1"/>
    <brk id="196" max="17" man="1"/>
    <brk id="21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10"/>
  <sheetViews>
    <sheetView rightToLeft="1" view="pageBreakPreview" topLeftCell="A598" zoomScale="85" zoomScaleNormal="100" zoomScaleSheetLayoutView="85" workbookViewId="0">
      <selection activeCell="Q612" sqref="Q612"/>
    </sheetView>
  </sheetViews>
  <sheetFormatPr defaultColWidth="9" defaultRowHeight="35.1" customHeight="1" x14ac:dyDescent="0.3"/>
  <cols>
    <col min="1" max="1" width="5.125" style="8" customWidth="1"/>
    <col min="2" max="2" width="13.125" style="8" customWidth="1"/>
    <col min="3" max="3" width="6.375" style="111" bestFit="1" customWidth="1"/>
    <col min="4" max="4" width="6.875" style="111" bestFit="1" customWidth="1"/>
    <col min="5" max="5" width="5.75" style="111" customWidth="1"/>
    <col min="6" max="6" width="26.375" style="8" bestFit="1" customWidth="1"/>
    <col min="7" max="7" width="16" style="36" hidden="1" customWidth="1"/>
    <col min="8" max="8" width="12.375" style="36" hidden="1" customWidth="1"/>
    <col min="9" max="9" width="9.125" style="36" hidden="1" customWidth="1"/>
    <col min="10" max="10" width="15.875" style="36" hidden="1" customWidth="1"/>
    <col min="11" max="11" width="14" style="36" hidden="1" customWidth="1"/>
    <col min="12" max="12" width="15.625" style="36" hidden="1" customWidth="1"/>
    <col min="13" max="13" width="13.875" style="36" bestFit="1" customWidth="1"/>
    <col min="14" max="14" width="13.875" style="36" hidden="1" customWidth="1"/>
    <col min="15" max="16" width="13.875" style="36" bestFit="1" customWidth="1"/>
    <col min="17" max="18" width="13.875" style="36" customWidth="1"/>
    <col min="19" max="19" width="13.875" style="184" bestFit="1" customWidth="1"/>
    <col min="20" max="16384" width="9" style="8"/>
  </cols>
  <sheetData>
    <row r="1" spans="1:19" ht="35.1" customHeight="1" x14ac:dyDescent="0.45">
      <c r="A1" s="222" t="s">
        <v>1322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</row>
    <row r="2" spans="1:19" ht="35.1" customHeight="1" x14ac:dyDescent="0.45">
      <c r="A2" s="223" t="s">
        <v>1230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</row>
    <row r="3" spans="1:19" ht="35.1" customHeight="1" x14ac:dyDescent="0.3">
      <c r="M3" s="155">
        <f>COLUMN()</f>
        <v>13</v>
      </c>
      <c r="N3" s="155">
        <f>COLUMN()</f>
        <v>14</v>
      </c>
      <c r="O3" s="155">
        <f>COLUMN()</f>
        <v>15</v>
      </c>
      <c r="P3" s="155">
        <f>COLUMN()</f>
        <v>16</v>
      </c>
      <c r="Q3" s="155"/>
      <c r="R3" s="155"/>
      <c r="S3" s="155">
        <f>COLUMN()</f>
        <v>19</v>
      </c>
    </row>
    <row r="4" spans="1:19" s="160" customFormat="1" ht="35.1" customHeight="1" x14ac:dyDescent="0.3">
      <c r="A4" s="113" t="s">
        <v>1204</v>
      </c>
      <c r="B4" s="113" t="s">
        <v>0</v>
      </c>
      <c r="C4" s="113" t="s">
        <v>1201</v>
      </c>
      <c r="D4" s="113" t="s">
        <v>1202</v>
      </c>
      <c r="E4" s="113" t="s">
        <v>1203</v>
      </c>
      <c r="F4" s="113" t="s">
        <v>1</v>
      </c>
      <c r="G4" s="114" t="s">
        <v>1199</v>
      </c>
      <c r="H4" s="114" t="s">
        <v>9</v>
      </c>
      <c r="I4" s="114" t="s">
        <v>10</v>
      </c>
      <c r="J4" s="114" t="s">
        <v>11</v>
      </c>
      <c r="K4" s="156" t="s">
        <v>1294</v>
      </c>
      <c r="L4" s="157" t="s">
        <v>1255</v>
      </c>
      <c r="M4" s="158" t="s">
        <v>1200</v>
      </c>
      <c r="N4" s="158" t="s">
        <v>1320</v>
      </c>
      <c r="O4" s="158" t="s">
        <v>1321</v>
      </c>
      <c r="P4" s="158" t="s">
        <v>1322</v>
      </c>
      <c r="Q4" s="158" t="s">
        <v>1392</v>
      </c>
      <c r="R4" s="158" t="s">
        <v>1393</v>
      </c>
      <c r="S4" s="159" t="s">
        <v>1209</v>
      </c>
    </row>
    <row r="5" spans="1:19" ht="35.1" customHeight="1" x14ac:dyDescent="0.3">
      <c r="A5" s="15"/>
      <c r="B5" s="15"/>
      <c r="C5" s="119"/>
      <c r="D5" s="119"/>
      <c r="E5" s="119"/>
      <c r="F5" s="161" t="s">
        <v>1256</v>
      </c>
      <c r="G5" s="120"/>
      <c r="H5" s="120"/>
      <c r="I5" s="120"/>
      <c r="J5" s="162"/>
      <c r="K5" s="162"/>
      <c r="L5" s="13"/>
      <c r="M5" s="163"/>
      <c r="N5" s="163"/>
      <c r="O5" s="163"/>
      <c r="P5" s="163"/>
      <c r="Q5" s="163"/>
      <c r="R5" s="163"/>
      <c r="S5" s="164"/>
    </row>
    <row r="6" spans="1:19" ht="35.1" customHeight="1" x14ac:dyDescent="0.3">
      <c r="A6" s="15">
        <v>16</v>
      </c>
      <c r="B6" s="15">
        <v>1611100110</v>
      </c>
      <c r="C6" s="119" t="str">
        <f t="shared" ref="C6:C71" si="0">RIGHT(B6,3)</f>
        <v>110</v>
      </c>
      <c r="D6" s="119" t="str">
        <f t="shared" ref="D6:D71" si="1">MID(B6,2,6)</f>
        <v>611100</v>
      </c>
      <c r="E6" s="119" t="str">
        <f t="shared" ref="E6:E71" si="2">LEFT(D6,2)</f>
        <v>61</v>
      </c>
      <c r="F6" s="15" t="s">
        <v>282</v>
      </c>
      <c r="G6" s="121">
        <v>1920000</v>
      </c>
      <c r="H6" s="121">
        <v>1911752.51</v>
      </c>
      <c r="I6" s="121">
        <v>0</v>
      </c>
      <c r="J6" s="121">
        <v>1911752.51</v>
      </c>
      <c r="K6" s="121">
        <f>+L6-G6</f>
        <v>-8247.4899999999907</v>
      </c>
      <c r="L6" s="121">
        <f>+J6</f>
        <v>1911752.51</v>
      </c>
      <c r="M6" s="121">
        <v>2000000</v>
      </c>
      <c r="N6" s="121">
        <f>SUMIF(תקציב2017!$A:$A,$B6,תקציב2017!D:D)</f>
        <v>2000000</v>
      </c>
      <c r="O6" s="121">
        <f>SUMIF(תקציב2017!$A:$A,$B6,תקציב2017!E:E)</f>
        <v>2000000</v>
      </c>
      <c r="P6" s="121">
        <f>SUMIF(תקציב2017!$A:$A,$B6,תקציב2017!F:F)</f>
        <v>2019000</v>
      </c>
      <c r="Q6" s="121"/>
      <c r="R6" s="121">
        <f>P6+Q6</f>
        <v>2019000</v>
      </c>
      <c r="S6" s="164">
        <v>3</v>
      </c>
    </row>
    <row r="7" spans="1:19" ht="35.1" customHeight="1" x14ac:dyDescent="0.3">
      <c r="A7" s="15">
        <v>16</v>
      </c>
      <c r="B7" s="15">
        <v>1611100140</v>
      </c>
      <c r="C7" s="119" t="str">
        <f t="shared" si="0"/>
        <v>140</v>
      </c>
      <c r="D7" s="119" t="str">
        <f t="shared" si="1"/>
        <v>611100</v>
      </c>
      <c r="E7" s="119" t="str">
        <f t="shared" si="2"/>
        <v>61</v>
      </c>
      <c r="F7" s="15" t="s">
        <v>284</v>
      </c>
      <c r="G7" s="121">
        <v>9000</v>
      </c>
      <c r="H7" s="121">
        <v>9180</v>
      </c>
      <c r="I7" s="121">
        <v>0</v>
      </c>
      <c r="J7" s="121">
        <v>9180</v>
      </c>
      <c r="K7" s="121">
        <f t="shared" ref="K7:K59" si="3">+L7-G7</f>
        <v>180</v>
      </c>
      <c r="L7" s="121">
        <f t="shared" ref="L7:L72" si="4">+J7</f>
        <v>9180</v>
      </c>
      <c r="M7" s="121">
        <v>9000</v>
      </c>
      <c r="N7" s="121">
        <f>SUMIF(תקציב2017!$A:$A,$B7,תקציב2017!D:D)</f>
        <v>9000</v>
      </c>
      <c r="O7" s="121">
        <f>SUMIF(תקציב2017!$A:$A,$B7,תקציב2017!E:E)</f>
        <v>10000</v>
      </c>
      <c r="P7" s="121">
        <f>SUMIF(תקציב2017!$A:$A,$B7,תקציב2017!F:F)</f>
        <v>10000</v>
      </c>
      <c r="Q7" s="121"/>
      <c r="R7" s="121">
        <f t="shared" ref="R7:R70" si="5">P7+Q7</f>
        <v>10000</v>
      </c>
      <c r="S7" s="164"/>
    </row>
    <row r="8" spans="1:19" ht="35.1" hidden="1" customHeight="1" x14ac:dyDescent="0.3">
      <c r="A8" s="15">
        <v>16</v>
      </c>
      <c r="B8" s="15">
        <v>1611100310</v>
      </c>
      <c r="C8" s="119" t="str">
        <f t="shared" si="0"/>
        <v>310</v>
      </c>
      <c r="D8" s="119" t="str">
        <f t="shared" si="1"/>
        <v>611100</v>
      </c>
      <c r="E8" s="119" t="str">
        <f t="shared" si="2"/>
        <v>61</v>
      </c>
      <c r="F8" s="15" t="s">
        <v>285</v>
      </c>
      <c r="G8" s="121">
        <v>0</v>
      </c>
      <c r="H8" s="121">
        <v>0</v>
      </c>
      <c r="I8" s="121">
        <v>0</v>
      </c>
      <c r="J8" s="121">
        <v>0</v>
      </c>
      <c r="K8" s="121">
        <f t="shared" si="3"/>
        <v>0</v>
      </c>
      <c r="L8" s="121">
        <f t="shared" si="4"/>
        <v>0</v>
      </c>
      <c r="M8" s="121">
        <v>0</v>
      </c>
      <c r="N8" s="121">
        <f>SUMIF(תקציב2017!$A:$A,$B8,תקציב2017!D:D)</f>
        <v>0</v>
      </c>
      <c r="O8" s="121">
        <f>SUMIF(תקציב2017!$A:$A,$B8,תקציב2017!E:E)</f>
        <v>0</v>
      </c>
      <c r="P8" s="121">
        <f>SUMIF(תקציב2017!$A:$A,$B8,תקציב2017!F:F)</f>
        <v>0</v>
      </c>
      <c r="Q8" s="121"/>
      <c r="R8" s="121">
        <f t="shared" si="5"/>
        <v>0</v>
      </c>
      <c r="S8" s="164"/>
    </row>
    <row r="9" spans="1:19" ht="35.1" hidden="1" customHeight="1" x14ac:dyDescent="0.3">
      <c r="A9" s="15">
        <v>15</v>
      </c>
      <c r="B9" s="15">
        <v>1611100521</v>
      </c>
      <c r="C9" s="119" t="str">
        <f t="shared" si="0"/>
        <v>521</v>
      </c>
      <c r="D9" s="119" t="str">
        <f t="shared" si="1"/>
        <v>611100</v>
      </c>
      <c r="E9" s="119" t="str">
        <f t="shared" si="2"/>
        <v>61</v>
      </c>
      <c r="F9" s="15" t="s">
        <v>286</v>
      </c>
      <c r="G9" s="121">
        <v>0</v>
      </c>
      <c r="H9" s="121">
        <v>0</v>
      </c>
      <c r="I9" s="121">
        <v>0</v>
      </c>
      <c r="J9" s="121">
        <v>0</v>
      </c>
      <c r="K9" s="121">
        <f t="shared" si="3"/>
        <v>0</v>
      </c>
      <c r="L9" s="121">
        <f t="shared" si="4"/>
        <v>0</v>
      </c>
      <c r="M9" s="121">
        <v>0</v>
      </c>
      <c r="N9" s="121">
        <f>SUMIF(תקציב2017!$A:$A,$B9,תקציב2017!D:D)</f>
        <v>0</v>
      </c>
      <c r="O9" s="121">
        <f>SUMIF(תקציב2017!$A:$A,$B9,תקציב2017!E:E)</f>
        <v>0</v>
      </c>
      <c r="P9" s="121">
        <f>SUMIF(תקציב2017!$A:$A,$B9,תקציב2017!F:F)</f>
        <v>0</v>
      </c>
      <c r="Q9" s="121"/>
      <c r="R9" s="121">
        <f t="shared" si="5"/>
        <v>0</v>
      </c>
      <c r="S9" s="164"/>
    </row>
    <row r="10" spans="1:19" ht="35.1" hidden="1" customHeight="1" x14ac:dyDescent="0.3">
      <c r="A10" s="15">
        <v>16</v>
      </c>
      <c r="B10" s="15">
        <v>1611101110</v>
      </c>
      <c r="C10" s="119" t="str">
        <f t="shared" si="0"/>
        <v>110</v>
      </c>
      <c r="D10" s="119" t="str">
        <f t="shared" si="1"/>
        <v>611101</v>
      </c>
      <c r="E10" s="119" t="str">
        <f t="shared" si="2"/>
        <v>61</v>
      </c>
      <c r="F10" s="15" t="s">
        <v>287</v>
      </c>
      <c r="G10" s="121">
        <v>0</v>
      </c>
      <c r="H10" s="121">
        <v>-0.04</v>
      </c>
      <c r="I10" s="121">
        <v>0</v>
      </c>
      <c r="J10" s="121">
        <v>-0.04</v>
      </c>
      <c r="K10" s="121">
        <f t="shared" si="3"/>
        <v>-0.04</v>
      </c>
      <c r="L10" s="121">
        <f t="shared" si="4"/>
        <v>-0.04</v>
      </c>
      <c r="M10" s="121">
        <v>0</v>
      </c>
      <c r="N10" s="121">
        <f>SUMIF(תקציב2017!$A:$A,$B10,תקציב2017!D:D)</f>
        <v>0</v>
      </c>
      <c r="O10" s="121">
        <f>SUMIF(תקציב2017!$A:$A,$B10,תקציב2017!E:E)</f>
        <v>0</v>
      </c>
      <c r="P10" s="121">
        <f>SUMIF(תקציב2017!$A:$A,$B10,תקציב2017!F:F)</f>
        <v>0</v>
      </c>
      <c r="Q10" s="121"/>
      <c r="R10" s="121">
        <f t="shared" si="5"/>
        <v>0</v>
      </c>
      <c r="S10" s="164"/>
    </row>
    <row r="11" spans="1:19" ht="35.1" hidden="1" customHeight="1" x14ac:dyDescent="0.3">
      <c r="A11" s="15">
        <v>16</v>
      </c>
      <c r="B11" s="15">
        <v>1611101310</v>
      </c>
      <c r="C11" s="119" t="str">
        <f t="shared" si="0"/>
        <v>310</v>
      </c>
      <c r="D11" s="119" t="str">
        <f t="shared" si="1"/>
        <v>611101</v>
      </c>
      <c r="E11" s="119" t="str">
        <f t="shared" si="2"/>
        <v>61</v>
      </c>
      <c r="F11" s="15" t="s">
        <v>288</v>
      </c>
      <c r="G11" s="121">
        <v>0</v>
      </c>
      <c r="H11" s="121">
        <v>0</v>
      </c>
      <c r="I11" s="121">
        <v>0</v>
      </c>
      <c r="J11" s="121">
        <v>0</v>
      </c>
      <c r="K11" s="121">
        <f t="shared" si="3"/>
        <v>0</v>
      </c>
      <c r="L11" s="121">
        <f t="shared" si="4"/>
        <v>0</v>
      </c>
      <c r="M11" s="121">
        <v>0</v>
      </c>
      <c r="N11" s="121">
        <f>SUMIF(תקציב2017!$A:$A,$B11,תקציב2017!D:D)</f>
        <v>0</v>
      </c>
      <c r="O11" s="121">
        <f>SUMIF(תקציב2017!$A:$A,$B11,תקציב2017!E:E)</f>
        <v>0</v>
      </c>
      <c r="P11" s="121">
        <f>SUMIF(תקציב2017!$A:$A,$B11,תקציב2017!F:F)</f>
        <v>0</v>
      </c>
      <c r="Q11" s="121"/>
      <c r="R11" s="121">
        <f t="shared" si="5"/>
        <v>0</v>
      </c>
      <c r="S11" s="164"/>
    </row>
    <row r="12" spans="1:19" ht="35.1" customHeight="1" x14ac:dyDescent="0.3">
      <c r="A12" s="15">
        <v>16</v>
      </c>
      <c r="B12" s="15">
        <v>1611200110</v>
      </c>
      <c r="C12" s="119" t="str">
        <f t="shared" si="0"/>
        <v>110</v>
      </c>
      <c r="D12" s="119" t="str">
        <f t="shared" si="1"/>
        <v>611200</v>
      </c>
      <c r="E12" s="119" t="str">
        <f t="shared" si="2"/>
        <v>61</v>
      </c>
      <c r="F12" s="15" t="s">
        <v>289</v>
      </c>
      <c r="G12" s="121">
        <v>157000</v>
      </c>
      <c r="H12" s="121">
        <v>160270.18</v>
      </c>
      <c r="I12" s="121">
        <v>0</v>
      </c>
      <c r="J12" s="121">
        <v>160270.18</v>
      </c>
      <c r="K12" s="121">
        <f t="shared" si="3"/>
        <v>3270.179999999993</v>
      </c>
      <c r="L12" s="121">
        <f t="shared" si="4"/>
        <v>160270.18</v>
      </c>
      <c r="M12" s="121">
        <v>177000</v>
      </c>
      <c r="N12" s="121">
        <f>SUMIF(תקציב2017!$A:$A,$B12,תקציב2017!D:D)</f>
        <v>177000</v>
      </c>
      <c r="O12" s="121">
        <f>SUMIF(תקציב2017!$A:$A,$B12,תקציב2017!E:E)</f>
        <v>166000</v>
      </c>
      <c r="P12" s="121">
        <f>SUMIF(תקציב2017!$A:$A,$B12,תקציב2017!F:F)</f>
        <v>174000</v>
      </c>
      <c r="Q12" s="121"/>
      <c r="R12" s="121">
        <f t="shared" si="5"/>
        <v>174000</v>
      </c>
      <c r="S12" s="164">
        <v>1</v>
      </c>
    </row>
    <row r="13" spans="1:19" ht="35.1" customHeight="1" x14ac:dyDescent="0.3">
      <c r="A13" s="15">
        <v>15</v>
      </c>
      <c r="B13" s="15">
        <v>1611200420</v>
      </c>
      <c r="C13" s="119" t="str">
        <f t="shared" si="0"/>
        <v>420</v>
      </c>
      <c r="D13" s="119" t="str">
        <f t="shared" si="1"/>
        <v>611200</v>
      </c>
      <c r="E13" s="119" t="str">
        <f t="shared" si="2"/>
        <v>61</v>
      </c>
      <c r="F13" s="15" t="s">
        <v>290</v>
      </c>
      <c r="G13" s="121">
        <v>17000</v>
      </c>
      <c r="H13" s="121">
        <v>18231.55</v>
      </c>
      <c r="I13" s="121">
        <v>1506.24</v>
      </c>
      <c r="J13" s="121">
        <v>19737.79</v>
      </c>
      <c r="K13" s="121">
        <f t="shared" si="3"/>
        <v>2737.7900000000009</v>
      </c>
      <c r="L13" s="121">
        <f t="shared" si="4"/>
        <v>19737.79</v>
      </c>
      <c r="M13" s="121">
        <v>17000</v>
      </c>
      <c r="N13" s="121">
        <f>SUMIF(תקציב2017!$A:$A,$B13,תקציב2017!D:D)</f>
        <v>17000</v>
      </c>
      <c r="O13" s="121">
        <f>SUMIF(תקציב2017!$A:$A,$B13,תקציב2017!E:E)</f>
        <v>38000</v>
      </c>
      <c r="P13" s="121">
        <f>SUMIF(תקציב2017!$A:$A,$B13,תקציב2017!F:F)</f>
        <v>38000</v>
      </c>
      <c r="Q13" s="121"/>
      <c r="R13" s="121">
        <f t="shared" si="5"/>
        <v>38000</v>
      </c>
      <c r="S13" s="164"/>
    </row>
    <row r="14" spans="1:19" ht="35.1" customHeight="1" x14ac:dyDescent="0.3">
      <c r="A14" s="15">
        <v>15</v>
      </c>
      <c r="B14" s="15">
        <v>1611200431</v>
      </c>
      <c r="C14" s="119" t="str">
        <f t="shared" si="0"/>
        <v>431</v>
      </c>
      <c r="D14" s="119" t="str">
        <f t="shared" si="1"/>
        <v>611200</v>
      </c>
      <c r="E14" s="119" t="str">
        <f t="shared" si="2"/>
        <v>61</v>
      </c>
      <c r="F14" s="15" t="s">
        <v>291</v>
      </c>
      <c r="G14" s="121">
        <v>62000</v>
      </c>
      <c r="H14" s="121">
        <v>76857.919999999998</v>
      </c>
      <c r="I14" s="121">
        <v>0</v>
      </c>
      <c r="J14" s="121">
        <v>76857.919999999998</v>
      </c>
      <c r="K14" s="121">
        <f t="shared" si="3"/>
        <v>14857.919999999998</v>
      </c>
      <c r="L14" s="121">
        <f t="shared" si="4"/>
        <v>76857.919999999998</v>
      </c>
      <c r="M14" s="121">
        <v>62000</v>
      </c>
      <c r="N14" s="121">
        <f>SUMIF(תקציב2017!$A:$A,$B14,תקציב2017!D:D)</f>
        <v>62000</v>
      </c>
      <c r="O14" s="121">
        <f>SUMIF(תקציב2017!$A:$A,$B14,תקציב2017!E:E)</f>
        <v>67000</v>
      </c>
      <c r="P14" s="121">
        <f>SUMIF(תקציב2017!$A:$A,$B14,תקציב2017!F:F)</f>
        <v>67000</v>
      </c>
      <c r="Q14" s="121"/>
      <c r="R14" s="121">
        <f t="shared" si="5"/>
        <v>67000</v>
      </c>
      <c r="S14" s="164"/>
    </row>
    <row r="15" spans="1:19" ht="35.1" customHeight="1" x14ac:dyDescent="0.3">
      <c r="A15" s="15">
        <v>15</v>
      </c>
      <c r="B15" s="15">
        <v>1611200432</v>
      </c>
      <c r="C15" s="119" t="str">
        <f t="shared" si="0"/>
        <v>432</v>
      </c>
      <c r="D15" s="119" t="str">
        <f t="shared" si="1"/>
        <v>611200</v>
      </c>
      <c r="E15" s="119" t="str">
        <f t="shared" si="2"/>
        <v>61</v>
      </c>
      <c r="F15" s="15" t="s">
        <v>292</v>
      </c>
      <c r="G15" s="121">
        <v>32000</v>
      </c>
      <c r="H15" s="121">
        <v>37729.019999999997</v>
      </c>
      <c r="I15" s="121">
        <v>0</v>
      </c>
      <c r="J15" s="121">
        <v>37729.019999999997</v>
      </c>
      <c r="K15" s="121">
        <f t="shared" si="3"/>
        <v>5729.0199999999968</v>
      </c>
      <c r="L15" s="121">
        <f t="shared" si="4"/>
        <v>37729.019999999997</v>
      </c>
      <c r="M15" s="121">
        <v>32000</v>
      </c>
      <c r="N15" s="121">
        <f>SUMIF(תקציב2017!$A:$A,$B15,תקציב2017!D:D)</f>
        <v>32000</v>
      </c>
      <c r="O15" s="121">
        <f>SUMIF(תקציב2017!$A:$A,$B15,תקציב2017!E:E)</f>
        <v>35000</v>
      </c>
      <c r="P15" s="121">
        <f>SUMIF(תקציב2017!$A:$A,$B15,תקציב2017!F:F)</f>
        <v>35000</v>
      </c>
      <c r="Q15" s="121"/>
      <c r="R15" s="121">
        <f t="shared" si="5"/>
        <v>35000</v>
      </c>
      <c r="S15" s="164"/>
    </row>
    <row r="16" spans="1:19" ht="35.1" customHeight="1" x14ac:dyDescent="0.3">
      <c r="A16" s="15">
        <v>15</v>
      </c>
      <c r="B16" s="15">
        <v>1611200433</v>
      </c>
      <c r="C16" s="119" t="str">
        <f t="shared" si="0"/>
        <v>433</v>
      </c>
      <c r="D16" s="119" t="str">
        <f t="shared" si="1"/>
        <v>611200</v>
      </c>
      <c r="E16" s="119" t="str">
        <f t="shared" si="2"/>
        <v>61</v>
      </c>
      <c r="F16" s="15" t="s">
        <v>293</v>
      </c>
      <c r="G16" s="121">
        <v>28000</v>
      </c>
      <c r="H16" s="121">
        <v>22526</v>
      </c>
      <c r="I16" s="121">
        <v>0</v>
      </c>
      <c r="J16" s="121">
        <v>22526</v>
      </c>
      <c r="K16" s="121">
        <f t="shared" si="3"/>
        <v>-5474</v>
      </c>
      <c r="L16" s="121">
        <f t="shared" si="4"/>
        <v>22526</v>
      </c>
      <c r="M16" s="121">
        <v>28000</v>
      </c>
      <c r="N16" s="121">
        <f>SUMIF(תקציב2017!$A:$A,$B16,תקציב2017!D:D)</f>
        <v>28000</v>
      </c>
      <c r="O16" s="121">
        <f>SUMIF(תקציב2017!$A:$A,$B16,תקציב2017!E:E)</f>
        <v>18000</v>
      </c>
      <c r="P16" s="121">
        <f>SUMIF(תקציב2017!$A:$A,$B16,תקציב2017!F:F)</f>
        <v>18000</v>
      </c>
      <c r="Q16" s="121"/>
      <c r="R16" s="121">
        <f t="shared" si="5"/>
        <v>18000</v>
      </c>
      <c r="S16" s="164"/>
    </row>
    <row r="17" spans="1:19" ht="35.1" customHeight="1" x14ac:dyDescent="0.3">
      <c r="A17" s="15">
        <v>15</v>
      </c>
      <c r="B17" s="15">
        <v>1611200440</v>
      </c>
      <c r="C17" s="119" t="str">
        <f t="shared" si="0"/>
        <v>440</v>
      </c>
      <c r="D17" s="119" t="str">
        <f t="shared" si="1"/>
        <v>611200</v>
      </c>
      <c r="E17" s="119" t="str">
        <f t="shared" si="2"/>
        <v>61</v>
      </c>
      <c r="F17" s="15" t="s">
        <v>294</v>
      </c>
      <c r="G17" s="121">
        <v>508000</v>
      </c>
      <c r="H17" s="121">
        <v>507598.1</v>
      </c>
      <c r="I17" s="121">
        <v>0</v>
      </c>
      <c r="J17" s="121">
        <v>507598.1</v>
      </c>
      <c r="K17" s="121">
        <f t="shared" si="3"/>
        <v>-401.90000000002328</v>
      </c>
      <c r="L17" s="121">
        <f t="shared" si="4"/>
        <v>507598.1</v>
      </c>
      <c r="M17" s="121">
        <v>508000</v>
      </c>
      <c r="N17" s="121">
        <f>SUMIF(תקציב2017!$A:$A,$B17,תקציב2017!D:D)</f>
        <v>508000</v>
      </c>
      <c r="O17" s="121">
        <f>SUMIF(תקציב2017!$A:$A,$B17,תקציב2017!E:E)</f>
        <v>508000</v>
      </c>
      <c r="P17" s="121">
        <f>SUMIF(תקציב2017!$A:$A,$B17,תקציב2017!F:F)</f>
        <v>508000</v>
      </c>
      <c r="Q17" s="121"/>
      <c r="R17" s="121">
        <f t="shared" si="5"/>
        <v>508000</v>
      </c>
      <c r="S17" s="164"/>
    </row>
    <row r="18" spans="1:19" ht="35.1" customHeight="1" x14ac:dyDescent="0.3">
      <c r="A18" s="15">
        <v>15</v>
      </c>
      <c r="B18" s="15">
        <v>1611200511</v>
      </c>
      <c r="C18" s="119" t="str">
        <f t="shared" si="0"/>
        <v>511</v>
      </c>
      <c r="D18" s="119" t="str">
        <f t="shared" si="1"/>
        <v>611200</v>
      </c>
      <c r="E18" s="119" t="str">
        <f t="shared" si="2"/>
        <v>61</v>
      </c>
      <c r="F18" s="15" t="s">
        <v>295</v>
      </c>
      <c r="G18" s="121">
        <v>50000</v>
      </c>
      <c r="H18" s="121">
        <v>50919.4</v>
      </c>
      <c r="I18" s="121">
        <v>1050</v>
      </c>
      <c r="J18" s="121">
        <v>51969.4</v>
      </c>
      <c r="K18" s="121">
        <f t="shared" si="3"/>
        <v>1969.4000000000015</v>
      </c>
      <c r="L18" s="121">
        <f t="shared" si="4"/>
        <v>51969.4</v>
      </c>
      <c r="M18" s="121">
        <v>50000</v>
      </c>
      <c r="N18" s="121">
        <f>SUMIF(תקציב2017!$A:$A,$B18,תקציב2017!D:D)</f>
        <v>50000</v>
      </c>
      <c r="O18" s="121">
        <f>SUMIF(תקציב2017!$A:$A,$B18,תקציב2017!E:E)</f>
        <v>58000</v>
      </c>
      <c r="P18" s="121">
        <f>SUMIF(תקציב2017!$A:$A,$B18,תקציב2017!F:F)</f>
        <v>58000</v>
      </c>
      <c r="Q18" s="121"/>
      <c r="R18" s="121">
        <f t="shared" si="5"/>
        <v>58000</v>
      </c>
      <c r="S18" s="164"/>
    </row>
    <row r="19" spans="1:19" ht="35.1" customHeight="1" x14ac:dyDescent="0.3">
      <c r="A19" s="15">
        <v>15</v>
      </c>
      <c r="B19" s="15">
        <v>1611200514</v>
      </c>
      <c r="C19" s="119" t="str">
        <f t="shared" si="0"/>
        <v>514</v>
      </c>
      <c r="D19" s="119" t="str">
        <f t="shared" si="1"/>
        <v>611200</v>
      </c>
      <c r="E19" s="119" t="str">
        <f t="shared" si="2"/>
        <v>61</v>
      </c>
      <c r="F19" s="15" t="s">
        <v>296</v>
      </c>
      <c r="G19" s="121">
        <v>5000</v>
      </c>
      <c r="H19" s="121">
        <v>13265</v>
      </c>
      <c r="I19" s="121">
        <v>0</v>
      </c>
      <c r="J19" s="121">
        <v>13265</v>
      </c>
      <c r="K19" s="121">
        <f t="shared" si="3"/>
        <v>8265</v>
      </c>
      <c r="L19" s="121">
        <f t="shared" si="4"/>
        <v>13265</v>
      </c>
      <c r="M19" s="121">
        <v>5000</v>
      </c>
      <c r="N19" s="121">
        <f>SUMIF(תקציב2017!$A:$A,$B19,תקציב2017!D:D)</f>
        <v>5000</v>
      </c>
      <c r="O19" s="121">
        <f>SUMIF(תקציב2017!$A:$A,$B19,תקציב2017!E:E)</f>
        <v>5000</v>
      </c>
      <c r="P19" s="121">
        <f>SUMIF(תקציב2017!$A:$A,$B19,תקציב2017!F:F)</f>
        <v>5000</v>
      </c>
      <c r="Q19" s="121"/>
      <c r="R19" s="121">
        <f t="shared" si="5"/>
        <v>5000</v>
      </c>
      <c r="S19" s="164"/>
    </row>
    <row r="20" spans="1:19" ht="35.1" customHeight="1" x14ac:dyDescent="0.3">
      <c r="A20" s="15">
        <v>15</v>
      </c>
      <c r="B20" s="15">
        <v>1611200520</v>
      </c>
      <c r="C20" s="119" t="str">
        <f t="shared" si="0"/>
        <v>520</v>
      </c>
      <c r="D20" s="119" t="str">
        <f t="shared" si="1"/>
        <v>611200</v>
      </c>
      <c r="E20" s="119" t="str">
        <f t="shared" si="2"/>
        <v>61</v>
      </c>
      <c r="F20" s="15" t="s">
        <v>297</v>
      </c>
      <c r="G20" s="121">
        <v>235000</v>
      </c>
      <c r="H20" s="121">
        <v>235238</v>
      </c>
      <c r="I20" s="121">
        <v>0</v>
      </c>
      <c r="J20" s="121">
        <v>235238</v>
      </c>
      <c r="K20" s="121">
        <f t="shared" si="3"/>
        <v>238</v>
      </c>
      <c r="L20" s="121">
        <f t="shared" si="4"/>
        <v>235238</v>
      </c>
      <c r="M20" s="121">
        <v>235000</v>
      </c>
      <c r="N20" s="121">
        <f>SUMIF(תקציב2017!$A:$A,$B20,תקציב2017!D:D)</f>
        <v>364300</v>
      </c>
      <c r="O20" s="121">
        <f>SUMIF(תקציב2017!$A:$A,$B20,תקציב2017!E:E)</f>
        <v>350000</v>
      </c>
      <c r="P20" s="121">
        <f>SUMIF(תקציב2017!$A:$A,$B20,תקציב2017!F:F)</f>
        <v>350000</v>
      </c>
      <c r="Q20" s="121"/>
      <c r="R20" s="121">
        <f t="shared" si="5"/>
        <v>350000</v>
      </c>
      <c r="S20" s="164"/>
    </row>
    <row r="21" spans="1:19" ht="35.1" customHeight="1" x14ac:dyDescent="0.3">
      <c r="A21" s="15">
        <v>15</v>
      </c>
      <c r="B21" s="15">
        <v>1611200521</v>
      </c>
      <c r="C21" s="119" t="str">
        <f t="shared" si="0"/>
        <v>521</v>
      </c>
      <c r="D21" s="119" t="str">
        <f t="shared" si="1"/>
        <v>611200</v>
      </c>
      <c r="E21" s="119" t="str">
        <f t="shared" si="2"/>
        <v>61</v>
      </c>
      <c r="F21" s="15" t="s">
        <v>298</v>
      </c>
      <c r="G21" s="121">
        <v>1000</v>
      </c>
      <c r="H21" s="121">
        <v>890</v>
      </c>
      <c r="I21" s="121">
        <v>0</v>
      </c>
      <c r="J21" s="121">
        <v>890</v>
      </c>
      <c r="K21" s="121">
        <f t="shared" si="3"/>
        <v>-110</v>
      </c>
      <c r="L21" s="121">
        <f t="shared" si="4"/>
        <v>890</v>
      </c>
      <c r="M21" s="121">
        <v>1000</v>
      </c>
      <c r="N21" s="121">
        <f>SUMIF(תקציב2017!$A:$A,$B21,תקציב2017!D:D)</f>
        <v>1000</v>
      </c>
      <c r="O21" s="121">
        <f>SUMIF(תקציב2017!$A:$A,$B21,תקציב2017!E:E)</f>
        <v>1000</v>
      </c>
      <c r="P21" s="121">
        <f>SUMIF(תקציב2017!$A:$A,$B21,תקציב2017!F:F)</f>
        <v>1000</v>
      </c>
      <c r="Q21" s="121"/>
      <c r="R21" s="121">
        <f t="shared" si="5"/>
        <v>1000</v>
      </c>
      <c r="S21" s="164"/>
    </row>
    <row r="22" spans="1:19" ht="35.1" customHeight="1" x14ac:dyDescent="0.3">
      <c r="A22" s="15">
        <v>15</v>
      </c>
      <c r="B22" s="15">
        <v>1611200522</v>
      </c>
      <c r="C22" s="119" t="str">
        <f t="shared" si="0"/>
        <v>522</v>
      </c>
      <c r="D22" s="119" t="str">
        <f t="shared" si="1"/>
        <v>611200</v>
      </c>
      <c r="E22" s="119" t="str">
        <f t="shared" si="2"/>
        <v>61</v>
      </c>
      <c r="F22" s="15" t="s">
        <v>299</v>
      </c>
      <c r="G22" s="121">
        <v>12000</v>
      </c>
      <c r="H22" s="121">
        <v>8200</v>
      </c>
      <c r="I22" s="121">
        <v>0</v>
      </c>
      <c r="J22" s="121">
        <v>8200</v>
      </c>
      <c r="K22" s="121">
        <f t="shared" si="3"/>
        <v>-3800</v>
      </c>
      <c r="L22" s="121">
        <f t="shared" si="4"/>
        <v>8200</v>
      </c>
      <c r="M22" s="121">
        <v>12000</v>
      </c>
      <c r="N22" s="121">
        <f>SUMIF(תקציב2017!$A:$A,$B22,תקציב2017!D:D)</f>
        <v>12000</v>
      </c>
      <c r="O22" s="121">
        <f>SUMIF(תקציב2017!$A:$A,$B22,תקציב2017!E:E)</f>
        <v>10000</v>
      </c>
      <c r="P22" s="121">
        <f>SUMIF(תקציב2017!$A:$A,$B22,תקציב2017!F:F)</f>
        <v>10000</v>
      </c>
      <c r="Q22" s="121"/>
      <c r="R22" s="121">
        <f t="shared" si="5"/>
        <v>10000</v>
      </c>
      <c r="S22" s="164"/>
    </row>
    <row r="23" spans="1:19" ht="35.1" hidden="1" customHeight="1" x14ac:dyDescent="0.3">
      <c r="A23" s="15">
        <v>15</v>
      </c>
      <c r="B23" s="15">
        <v>1611200523</v>
      </c>
      <c r="C23" s="119" t="str">
        <f t="shared" si="0"/>
        <v>523</v>
      </c>
      <c r="D23" s="119" t="str">
        <f t="shared" si="1"/>
        <v>611200</v>
      </c>
      <c r="E23" s="119" t="str">
        <f t="shared" si="2"/>
        <v>61</v>
      </c>
      <c r="F23" s="15" t="s">
        <v>300</v>
      </c>
      <c r="G23" s="121">
        <v>0</v>
      </c>
      <c r="H23" s="121">
        <v>0</v>
      </c>
      <c r="I23" s="121">
        <v>0</v>
      </c>
      <c r="J23" s="121">
        <v>0</v>
      </c>
      <c r="K23" s="121">
        <f t="shared" si="3"/>
        <v>0</v>
      </c>
      <c r="L23" s="121">
        <f t="shared" si="4"/>
        <v>0</v>
      </c>
      <c r="M23" s="121">
        <v>0</v>
      </c>
      <c r="N23" s="121">
        <f>SUMIF(תקציב2017!$A:$A,$B23,תקציב2017!D:D)</f>
        <v>0</v>
      </c>
      <c r="O23" s="121">
        <f>SUMIF(תקציב2017!$A:$A,$B23,תקציב2017!E:E)</f>
        <v>0</v>
      </c>
      <c r="P23" s="121">
        <f>SUMIF(תקציב2017!$A:$A,$B23,תקציב2017!F:F)</f>
        <v>0</v>
      </c>
      <c r="Q23" s="121"/>
      <c r="R23" s="121">
        <f t="shared" si="5"/>
        <v>0</v>
      </c>
      <c r="S23" s="164"/>
    </row>
    <row r="24" spans="1:19" ht="35.1" customHeight="1" x14ac:dyDescent="0.3">
      <c r="A24" s="15">
        <v>15</v>
      </c>
      <c r="B24" s="15">
        <v>1611200540</v>
      </c>
      <c r="C24" s="119" t="str">
        <f t="shared" si="0"/>
        <v>540</v>
      </c>
      <c r="D24" s="119" t="str">
        <f t="shared" si="1"/>
        <v>611200</v>
      </c>
      <c r="E24" s="119" t="str">
        <f t="shared" si="2"/>
        <v>61</v>
      </c>
      <c r="F24" s="15" t="s">
        <v>301</v>
      </c>
      <c r="G24" s="121">
        <v>200000</v>
      </c>
      <c r="H24" s="121">
        <v>260507.06</v>
      </c>
      <c r="I24" s="121">
        <v>0</v>
      </c>
      <c r="J24" s="121">
        <v>260507.06</v>
      </c>
      <c r="K24" s="121">
        <f t="shared" si="3"/>
        <v>60507.06</v>
      </c>
      <c r="L24" s="121">
        <f t="shared" si="4"/>
        <v>260507.06</v>
      </c>
      <c r="M24" s="121">
        <v>200000</v>
      </c>
      <c r="N24" s="121">
        <f>SUMIF(תקציב2017!$A:$A,$B24,תקציב2017!D:D)</f>
        <v>200000</v>
      </c>
      <c r="O24" s="121">
        <f>SUMIF(תקציב2017!$A:$A,$B24,תקציב2017!E:E)</f>
        <v>180000</v>
      </c>
      <c r="P24" s="121">
        <f>SUMIF(תקציב2017!$A:$A,$B24,תקציב2017!F:F)</f>
        <v>180000</v>
      </c>
      <c r="Q24" s="121"/>
      <c r="R24" s="121">
        <f t="shared" si="5"/>
        <v>180000</v>
      </c>
      <c r="S24" s="164"/>
    </row>
    <row r="25" spans="1:19" ht="35.1" customHeight="1" x14ac:dyDescent="0.3">
      <c r="A25" s="15">
        <v>15</v>
      </c>
      <c r="B25" s="15">
        <v>1611200550</v>
      </c>
      <c r="C25" s="119" t="str">
        <f t="shared" si="0"/>
        <v>550</v>
      </c>
      <c r="D25" s="119" t="str">
        <f t="shared" si="1"/>
        <v>611200</v>
      </c>
      <c r="E25" s="119" t="str">
        <f t="shared" si="2"/>
        <v>61</v>
      </c>
      <c r="F25" s="15" t="s">
        <v>302</v>
      </c>
      <c r="G25" s="121">
        <v>50000</v>
      </c>
      <c r="H25" s="121">
        <v>83102.14</v>
      </c>
      <c r="I25" s="121">
        <v>1872</v>
      </c>
      <c r="J25" s="121">
        <v>84974.14</v>
      </c>
      <c r="K25" s="121">
        <f t="shared" si="3"/>
        <v>34974.14</v>
      </c>
      <c r="L25" s="121">
        <f t="shared" si="4"/>
        <v>84974.14</v>
      </c>
      <c r="M25" s="121">
        <v>50000</v>
      </c>
      <c r="N25" s="121">
        <f>SUMIF(תקציב2017!$A:$A,$B25,תקציב2017!D:D)</f>
        <v>50000</v>
      </c>
      <c r="O25" s="121">
        <f>SUMIF(תקציב2017!$A:$A,$B25,תקציב2017!E:E)</f>
        <v>100000</v>
      </c>
      <c r="P25" s="121">
        <f>SUMIF(תקציב2017!$A:$A,$B25,תקציב2017!F:F)</f>
        <v>100000</v>
      </c>
      <c r="Q25" s="121"/>
      <c r="R25" s="121">
        <f t="shared" si="5"/>
        <v>100000</v>
      </c>
      <c r="S25" s="164"/>
    </row>
    <row r="26" spans="1:19" ht="35.1" customHeight="1" x14ac:dyDescent="0.3">
      <c r="A26" s="15">
        <v>15</v>
      </c>
      <c r="B26" s="15">
        <v>1611200560</v>
      </c>
      <c r="C26" s="119" t="str">
        <f t="shared" si="0"/>
        <v>560</v>
      </c>
      <c r="D26" s="119" t="str">
        <f t="shared" si="1"/>
        <v>611200</v>
      </c>
      <c r="E26" s="119" t="str">
        <f t="shared" si="2"/>
        <v>61</v>
      </c>
      <c r="F26" s="15" t="s">
        <v>303</v>
      </c>
      <c r="G26" s="121">
        <v>24000</v>
      </c>
      <c r="H26" s="121">
        <v>23930</v>
      </c>
      <c r="I26" s="121">
        <v>1226.02</v>
      </c>
      <c r="J26" s="121">
        <v>25156.02</v>
      </c>
      <c r="K26" s="121">
        <f t="shared" si="3"/>
        <v>1156.0200000000004</v>
      </c>
      <c r="L26" s="121">
        <f t="shared" si="4"/>
        <v>25156.02</v>
      </c>
      <c r="M26" s="121">
        <v>24000</v>
      </c>
      <c r="N26" s="121">
        <f>SUMIF(תקציב2017!$A:$A,$B26,תקציב2017!D:D)</f>
        <v>24000</v>
      </c>
      <c r="O26" s="121">
        <f>SUMIF(תקציב2017!$A:$A,$B26,תקציב2017!E:E)</f>
        <v>35000</v>
      </c>
      <c r="P26" s="121">
        <f>SUMIF(תקציב2017!$A:$A,$B26,תקציב2017!F:F)</f>
        <v>35000</v>
      </c>
      <c r="Q26" s="121"/>
      <c r="R26" s="121">
        <f t="shared" si="5"/>
        <v>35000</v>
      </c>
      <c r="S26" s="164"/>
    </row>
    <row r="27" spans="1:19" ht="35.1" hidden="1" customHeight="1" x14ac:dyDescent="0.3">
      <c r="A27" s="15">
        <v>15</v>
      </c>
      <c r="B27" s="15">
        <v>1611200740</v>
      </c>
      <c r="C27" s="119" t="str">
        <f t="shared" si="0"/>
        <v>740</v>
      </c>
      <c r="D27" s="119" t="str">
        <f t="shared" si="1"/>
        <v>611200</v>
      </c>
      <c r="E27" s="119" t="str">
        <f t="shared" si="2"/>
        <v>61</v>
      </c>
      <c r="F27" s="15" t="s">
        <v>304</v>
      </c>
      <c r="G27" s="121">
        <v>0</v>
      </c>
      <c r="H27" s="121">
        <v>0</v>
      </c>
      <c r="I27" s="121">
        <v>0</v>
      </c>
      <c r="J27" s="121">
        <v>0</v>
      </c>
      <c r="K27" s="121">
        <f t="shared" si="3"/>
        <v>0</v>
      </c>
      <c r="L27" s="121">
        <f t="shared" si="4"/>
        <v>0</v>
      </c>
      <c r="M27" s="121">
        <v>0</v>
      </c>
      <c r="N27" s="121">
        <f>SUMIF(תקציב2017!$A:$A,$B27,תקציב2017!D:D)</f>
        <v>0</v>
      </c>
      <c r="O27" s="121">
        <f>SUMIF(תקציב2017!$A:$A,$B27,תקציב2017!E:E)</f>
        <v>0</v>
      </c>
      <c r="P27" s="121">
        <f>SUMIF(תקציב2017!$A:$A,$B27,תקציב2017!F:F)</f>
        <v>0</v>
      </c>
      <c r="Q27" s="121"/>
      <c r="R27" s="121">
        <f t="shared" si="5"/>
        <v>0</v>
      </c>
      <c r="S27" s="164"/>
    </row>
    <row r="28" spans="1:19" ht="35.1" customHeight="1" x14ac:dyDescent="0.3">
      <c r="A28" s="15">
        <v>15</v>
      </c>
      <c r="B28" s="15">
        <v>1611200780</v>
      </c>
      <c r="C28" s="119" t="str">
        <f t="shared" si="0"/>
        <v>780</v>
      </c>
      <c r="D28" s="119" t="str">
        <f t="shared" si="1"/>
        <v>611200</v>
      </c>
      <c r="E28" s="119" t="str">
        <f t="shared" si="2"/>
        <v>61</v>
      </c>
      <c r="F28" s="15" t="s">
        <v>305</v>
      </c>
      <c r="G28" s="121">
        <v>95000</v>
      </c>
      <c r="H28" s="121">
        <v>46412.99</v>
      </c>
      <c r="I28" s="121">
        <v>5557</v>
      </c>
      <c r="J28" s="121">
        <v>51969.99</v>
      </c>
      <c r="K28" s="121">
        <f t="shared" si="3"/>
        <v>-43030.01</v>
      </c>
      <c r="L28" s="121">
        <f t="shared" si="4"/>
        <v>51969.99</v>
      </c>
      <c r="M28" s="121">
        <v>95000</v>
      </c>
      <c r="N28" s="121">
        <f>SUMIF(תקציב2017!$A:$A,$B28,תקציב2017!D:D)</f>
        <v>95000</v>
      </c>
      <c r="O28" s="121">
        <f>SUMIF(תקציב2017!$A:$A,$B28,תקציב2017!E:E)</f>
        <v>95000</v>
      </c>
      <c r="P28" s="121">
        <f>SUMIF(תקציב2017!$A:$A,$B28,תקציב2017!F:F)</f>
        <v>95000</v>
      </c>
      <c r="Q28" s="121"/>
      <c r="R28" s="121">
        <f t="shared" si="5"/>
        <v>95000</v>
      </c>
      <c r="S28" s="164"/>
    </row>
    <row r="29" spans="1:19" ht="35.1" customHeight="1" x14ac:dyDescent="0.3">
      <c r="A29" s="15">
        <v>15</v>
      </c>
      <c r="B29" s="15">
        <v>1611200820</v>
      </c>
      <c r="C29" s="119" t="str">
        <f t="shared" si="0"/>
        <v>820</v>
      </c>
      <c r="D29" s="119" t="str">
        <f t="shared" si="1"/>
        <v>611200</v>
      </c>
      <c r="E29" s="119" t="str">
        <f t="shared" si="2"/>
        <v>61</v>
      </c>
      <c r="F29" s="15" t="s">
        <v>306</v>
      </c>
      <c r="G29" s="121">
        <v>86000</v>
      </c>
      <c r="H29" s="121">
        <v>52030</v>
      </c>
      <c r="I29" s="121">
        <v>0</v>
      </c>
      <c r="J29" s="121">
        <v>52030</v>
      </c>
      <c r="K29" s="121">
        <f t="shared" si="3"/>
        <v>-33970</v>
      </c>
      <c r="L29" s="121">
        <f t="shared" si="4"/>
        <v>52030</v>
      </c>
      <c r="M29" s="121">
        <v>20000</v>
      </c>
      <c r="N29" s="121">
        <f>SUMIF(תקציב2017!$A:$A,$B29,תקציב2017!D:D)</f>
        <v>20000</v>
      </c>
      <c r="O29" s="121">
        <f>SUMIF(תקציב2017!$A:$A,$B29,תקציב2017!E:E)</f>
        <v>20000</v>
      </c>
      <c r="P29" s="121">
        <f>SUMIF(תקציב2017!$A:$A,$B29,תקציב2017!F:F)</f>
        <v>20000</v>
      </c>
      <c r="Q29" s="121"/>
      <c r="R29" s="121">
        <f t="shared" si="5"/>
        <v>20000</v>
      </c>
      <c r="S29" s="164"/>
    </row>
    <row r="30" spans="1:19" ht="35.1" customHeight="1" x14ac:dyDescent="0.3">
      <c r="A30" s="15">
        <v>16</v>
      </c>
      <c r="B30" s="15">
        <v>1611201110</v>
      </c>
      <c r="C30" s="119" t="str">
        <f t="shared" si="0"/>
        <v>110</v>
      </c>
      <c r="D30" s="119" t="str">
        <f t="shared" si="1"/>
        <v>611201</v>
      </c>
      <c r="E30" s="119" t="str">
        <f t="shared" si="2"/>
        <v>61</v>
      </c>
      <c r="F30" s="15" t="s">
        <v>307</v>
      </c>
      <c r="G30" s="121">
        <v>19600</v>
      </c>
      <c r="H30" s="121">
        <v>20888.689999999999</v>
      </c>
      <c r="I30" s="121">
        <v>0</v>
      </c>
      <c r="J30" s="121">
        <v>20888.689999999999</v>
      </c>
      <c r="K30" s="121">
        <f t="shared" si="3"/>
        <v>1288.6899999999987</v>
      </c>
      <c r="L30" s="121">
        <f t="shared" si="4"/>
        <v>20888.689999999999</v>
      </c>
      <c r="M30" s="121">
        <v>271000</v>
      </c>
      <c r="N30" s="121">
        <f>SUMIF(תקציב2017!$A:$A,$B30,תקציב2017!D:D)</f>
        <v>271000</v>
      </c>
      <c r="O30" s="121">
        <f>SUMIF(תקציב2017!$A:$A,$B30,תקציב2017!E:E)</f>
        <v>220000</v>
      </c>
      <c r="P30" s="121">
        <f>SUMIF(תקציב2017!$A:$A,$B30,תקציב2017!F:F)</f>
        <v>271000</v>
      </c>
      <c r="Q30" s="121"/>
      <c r="R30" s="121">
        <f t="shared" si="5"/>
        <v>271000</v>
      </c>
      <c r="S30" s="164">
        <v>1</v>
      </c>
    </row>
    <row r="31" spans="1:19" ht="35.1" customHeight="1" x14ac:dyDescent="0.3">
      <c r="A31" s="15">
        <v>15</v>
      </c>
      <c r="B31" s="15">
        <v>1611201520</v>
      </c>
      <c r="C31" s="119" t="str">
        <f t="shared" si="0"/>
        <v>520</v>
      </c>
      <c r="D31" s="119" t="str">
        <f t="shared" si="1"/>
        <v>611201</v>
      </c>
      <c r="E31" s="119" t="str">
        <f t="shared" si="2"/>
        <v>61</v>
      </c>
      <c r="F31" s="15" t="s">
        <v>308</v>
      </c>
      <c r="G31" s="121">
        <v>63000</v>
      </c>
      <c r="H31" s="121">
        <v>42228</v>
      </c>
      <c r="I31" s="121">
        <v>0</v>
      </c>
      <c r="J31" s="121">
        <v>42228</v>
      </c>
      <c r="K31" s="121">
        <f t="shared" si="3"/>
        <v>-20772</v>
      </c>
      <c r="L31" s="121">
        <f t="shared" si="4"/>
        <v>42228</v>
      </c>
      <c r="M31" s="121">
        <v>63000</v>
      </c>
      <c r="N31" s="121">
        <f>SUMIF(תקציב2017!$A:$A,$B31,תקציב2017!D:D)</f>
        <v>63000</v>
      </c>
      <c r="O31" s="121">
        <f>SUMIF(תקציב2017!$A:$A,$B31,תקציב2017!E:E)</f>
        <v>57000</v>
      </c>
      <c r="P31" s="121">
        <f>SUMIF(תקציב2017!$A:$A,$B31,תקציב2017!F:F)</f>
        <v>57000</v>
      </c>
      <c r="Q31" s="121"/>
      <c r="R31" s="121">
        <f t="shared" si="5"/>
        <v>57000</v>
      </c>
      <c r="S31" s="164"/>
    </row>
    <row r="32" spans="1:19" ht="35.1" customHeight="1" x14ac:dyDescent="0.3">
      <c r="A32" s="15">
        <v>15</v>
      </c>
      <c r="B32" s="15">
        <v>1611201780</v>
      </c>
      <c r="C32" s="119" t="str">
        <f t="shared" si="0"/>
        <v>780</v>
      </c>
      <c r="D32" s="119" t="str">
        <f t="shared" si="1"/>
        <v>611201</v>
      </c>
      <c r="E32" s="119" t="str">
        <f t="shared" si="2"/>
        <v>61</v>
      </c>
      <c r="F32" s="15" t="s">
        <v>309</v>
      </c>
      <c r="G32" s="121">
        <v>0</v>
      </c>
      <c r="H32" s="121">
        <v>12700</v>
      </c>
      <c r="I32" s="121">
        <v>0</v>
      </c>
      <c r="J32" s="121">
        <v>12700</v>
      </c>
      <c r="K32" s="121">
        <f t="shared" si="3"/>
        <v>12700</v>
      </c>
      <c r="L32" s="121">
        <f t="shared" si="4"/>
        <v>12700</v>
      </c>
      <c r="M32" s="121">
        <v>0</v>
      </c>
      <c r="N32" s="121">
        <f>SUMIF(תקציב2017!$A:$A,$B32,תקציב2017!D:D)</f>
        <v>0</v>
      </c>
      <c r="O32" s="121">
        <f>SUMIF(תקציב2017!$A:$A,$B32,תקציב2017!E:E)</f>
        <v>0</v>
      </c>
      <c r="P32" s="121">
        <f>SUMIF(תקציב2017!$A:$A,$B32,תקציב2017!F:F)</f>
        <v>100000</v>
      </c>
      <c r="Q32" s="121"/>
      <c r="R32" s="121">
        <f t="shared" si="5"/>
        <v>100000</v>
      </c>
      <c r="S32" s="164"/>
    </row>
    <row r="33" spans="1:19" ht="35.1" customHeight="1" x14ac:dyDescent="0.3">
      <c r="A33" s="15">
        <v>16</v>
      </c>
      <c r="B33" s="15">
        <v>1612000110</v>
      </c>
      <c r="C33" s="119" t="str">
        <f t="shared" si="0"/>
        <v>110</v>
      </c>
      <c r="D33" s="119" t="str">
        <f t="shared" si="1"/>
        <v>612000</v>
      </c>
      <c r="E33" s="119" t="str">
        <f t="shared" si="2"/>
        <v>61</v>
      </c>
      <c r="F33" s="15" t="s">
        <v>310</v>
      </c>
      <c r="G33" s="121">
        <v>509000</v>
      </c>
      <c r="H33" s="121">
        <v>522805.9</v>
      </c>
      <c r="I33" s="121">
        <v>0</v>
      </c>
      <c r="J33" s="121">
        <v>522805.9</v>
      </c>
      <c r="K33" s="121">
        <f t="shared" si="3"/>
        <v>13805.900000000023</v>
      </c>
      <c r="L33" s="121">
        <f t="shared" si="4"/>
        <v>522805.9</v>
      </c>
      <c r="M33" s="121">
        <v>550000</v>
      </c>
      <c r="N33" s="121">
        <f>SUMIF(תקציב2017!$A:$A,$B33,תקציב2017!D:D)</f>
        <v>550000</v>
      </c>
      <c r="O33" s="121">
        <f>SUMIF(תקציב2017!$A:$A,$B33,תקציב2017!E:E)</f>
        <v>550000</v>
      </c>
      <c r="P33" s="121">
        <f>SUMIF(תקציב2017!$A:$A,$B33,תקציב2017!F:F)</f>
        <v>559000</v>
      </c>
      <c r="Q33" s="121"/>
      <c r="R33" s="121">
        <f t="shared" si="5"/>
        <v>559000</v>
      </c>
      <c r="S33" s="164">
        <v>1</v>
      </c>
    </row>
    <row r="34" spans="1:19" ht="35.1" customHeight="1" x14ac:dyDescent="0.3">
      <c r="A34" s="15">
        <v>15</v>
      </c>
      <c r="B34" s="15">
        <v>1612000521</v>
      </c>
      <c r="C34" s="119" t="str">
        <f t="shared" si="0"/>
        <v>521</v>
      </c>
      <c r="D34" s="119" t="str">
        <f t="shared" si="1"/>
        <v>612000</v>
      </c>
      <c r="E34" s="119" t="str">
        <f t="shared" si="2"/>
        <v>61</v>
      </c>
      <c r="F34" s="15" t="s">
        <v>312</v>
      </c>
      <c r="G34" s="121">
        <v>5000</v>
      </c>
      <c r="H34" s="121">
        <v>3600</v>
      </c>
      <c r="I34" s="121">
        <v>0</v>
      </c>
      <c r="J34" s="121">
        <v>3600</v>
      </c>
      <c r="K34" s="121">
        <f t="shared" si="3"/>
        <v>-1400</v>
      </c>
      <c r="L34" s="121">
        <f t="shared" si="4"/>
        <v>3600</v>
      </c>
      <c r="M34" s="121">
        <v>5000</v>
      </c>
      <c r="N34" s="121">
        <f>SUMIF(תקציב2017!$A:$A,$B34,תקציב2017!D:D)</f>
        <v>5000</v>
      </c>
      <c r="O34" s="121">
        <f>SUMIF(תקציב2017!$A:$A,$B34,תקציב2017!E:E)</f>
        <v>1500</v>
      </c>
      <c r="P34" s="121">
        <f>SUMIF(תקציב2017!$A:$A,$B34,תקציב2017!F:F)</f>
        <v>1500</v>
      </c>
      <c r="Q34" s="121"/>
      <c r="R34" s="121">
        <f t="shared" si="5"/>
        <v>1500</v>
      </c>
      <c r="S34" s="164"/>
    </row>
    <row r="35" spans="1:19" ht="35.1" customHeight="1" x14ac:dyDescent="0.3">
      <c r="A35" s="15">
        <v>15</v>
      </c>
      <c r="B35" s="15">
        <v>1612000750</v>
      </c>
      <c r="C35" s="119" t="str">
        <f t="shared" si="0"/>
        <v>750</v>
      </c>
      <c r="D35" s="119" t="str">
        <f t="shared" si="1"/>
        <v>612000</v>
      </c>
      <c r="E35" s="119" t="str">
        <f t="shared" si="2"/>
        <v>61</v>
      </c>
      <c r="F35" s="15" t="s">
        <v>313</v>
      </c>
      <c r="G35" s="121">
        <v>9000</v>
      </c>
      <c r="H35" s="121">
        <v>8290</v>
      </c>
      <c r="I35" s="121">
        <v>0</v>
      </c>
      <c r="J35" s="121">
        <v>8290</v>
      </c>
      <c r="K35" s="121">
        <f t="shared" si="3"/>
        <v>-710</v>
      </c>
      <c r="L35" s="121">
        <f t="shared" si="4"/>
        <v>8290</v>
      </c>
      <c r="M35" s="121">
        <v>9000</v>
      </c>
      <c r="N35" s="121">
        <f>SUMIF(תקציב2017!$A:$A,$B35,תקציב2017!D:D)</f>
        <v>9000</v>
      </c>
      <c r="O35" s="121">
        <f>SUMIF(תקציב2017!$A:$A,$B35,תקציב2017!E:E)</f>
        <v>12000</v>
      </c>
      <c r="P35" s="121">
        <f>SUMIF(תקציב2017!$A:$A,$B35,תקציב2017!F:F)</f>
        <v>12000</v>
      </c>
      <c r="Q35" s="121"/>
      <c r="R35" s="121">
        <f t="shared" si="5"/>
        <v>12000</v>
      </c>
      <c r="S35" s="164"/>
    </row>
    <row r="36" spans="1:19" ht="35.1" customHeight="1" x14ac:dyDescent="0.3">
      <c r="A36" s="15">
        <v>16</v>
      </c>
      <c r="B36" s="15">
        <v>1613000110</v>
      </c>
      <c r="C36" s="119" t="str">
        <f t="shared" si="0"/>
        <v>110</v>
      </c>
      <c r="D36" s="119" t="str">
        <f t="shared" si="1"/>
        <v>613000</v>
      </c>
      <c r="E36" s="119" t="str">
        <f t="shared" si="2"/>
        <v>61</v>
      </c>
      <c r="F36" s="15" t="s">
        <v>314</v>
      </c>
      <c r="G36" s="121">
        <v>1484000</v>
      </c>
      <c r="H36" s="121">
        <v>1438103.2</v>
      </c>
      <c r="I36" s="121">
        <v>0</v>
      </c>
      <c r="J36" s="121">
        <v>1438103.2</v>
      </c>
      <c r="K36" s="121">
        <f t="shared" si="3"/>
        <v>-45896.800000000047</v>
      </c>
      <c r="L36" s="121">
        <f t="shared" si="4"/>
        <v>1438103.2</v>
      </c>
      <c r="M36" s="121">
        <v>1459000</v>
      </c>
      <c r="N36" s="121">
        <f>SUMIF(תקציב2017!$A:$A,$B36,תקציב2017!D:D)</f>
        <v>1459000</v>
      </c>
      <c r="O36" s="121">
        <f>SUMIF(תקציב2017!$A:$A,$B36,תקציב2017!E:E)</f>
        <v>1450000</v>
      </c>
      <c r="P36" s="121">
        <f>SUMIF(תקציב2017!$A:$A,$B36,תקציב2017!F:F)</f>
        <v>1457000</v>
      </c>
      <c r="Q36" s="121"/>
      <c r="R36" s="121">
        <f t="shared" si="5"/>
        <v>1457000</v>
      </c>
      <c r="S36" s="164">
        <v>7.7</v>
      </c>
    </row>
    <row r="37" spans="1:19" ht="35.1" hidden="1" customHeight="1" x14ac:dyDescent="0.3">
      <c r="A37" s="15">
        <v>15</v>
      </c>
      <c r="B37" s="15">
        <v>1613000450</v>
      </c>
      <c r="C37" s="119" t="str">
        <f t="shared" si="0"/>
        <v>450</v>
      </c>
      <c r="D37" s="119" t="str">
        <f t="shared" si="1"/>
        <v>613000</v>
      </c>
      <c r="E37" s="119" t="str">
        <f t="shared" si="2"/>
        <v>61</v>
      </c>
      <c r="F37" s="15" t="s">
        <v>316</v>
      </c>
      <c r="G37" s="121">
        <v>0</v>
      </c>
      <c r="H37" s="121">
        <v>0</v>
      </c>
      <c r="I37" s="121">
        <v>0</v>
      </c>
      <c r="J37" s="121">
        <v>0</v>
      </c>
      <c r="K37" s="121">
        <f t="shared" si="3"/>
        <v>0</v>
      </c>
      <c r="L37" s="121">
        <f t="shared" si="4"/>
        <v>0</v>
      </c>
      <c r="M37" s="121">
        <v>0</v>
      </c>
      <c r="N37" s="121">
        <f>SUMIF(תקציב2017!$A:$A,$B37,תקציב2017!D:D)</f>
        <v>0</v>
      </c>
      <c r="O37" s="121">
        <f>SUMIF(תקציב2017!$A:$A,$B37,תקציב2017!E:E)</f>
        <v>0</v>
      </c>
      <c r="P37" s="121">
        <f>SUMIF(תקציב2017!$A:$A,$B37,תקציב2017!F:F)</f>
        <v>0</v>
      </c>
      <c r="Q37" s="121"/>
      <c r="R37" s="121">
        <f t="shared" si="5"/>
        <v>0</v>
      </c>
      <c r="S37" s="164"/>
    </row>
    <row r="38" spans="1:19" ht="35.1" hidden="1" customHeight="1" x14ac:dyDescent="0.3">
      <c r="A38" s="15">
        <v>15</v>
      </c>
      <c r="B38" s="15">
        <v>1613000470</v>
      </c>
      <c r="C38" s="119" t="str">
        <f t="shared" si="0"/>
        <v>470</v>
      </c>
      <c r="D38" s="119" t="str">
        <f t="shared" si="1"/>
        <v>613000</v>
      </c>
      <c r="E38" s="119" t="str">
        <f t="shared" si="2"/>
        <v>61</v>
      </c>
      <c r="F38" s="15" t="s">
        <v>317</v>
      </c>
      <c r="G38" s="121">
        <v>0</v>
      </c>
      <c r="H38" s="121">
        <v>0</v>
      </c>
      <c r="I38" s="121">
        <v>0</v>
      </c>
      <c r="J38" s="121">
        <v>0</v>
      </c>
      <c r="K38" s="121">
        <f t="shared" si="3"/>
        <v>0</v>
      </c>
      <c r="L38" s="121">
        <f t="shared" si="4"/>
        <v>0</v>
      </c>
      <c r="M38" s="121">
        <v>0</v>
      </c>
      <c r="N38" s="121">
        <f>SUMIF(תקציב2017!$A:$A,$B38,תקציב2017!D:D)</f>
        <v>0</v>
      </c>
      <c r="O38" s="121">
        <f>SUMIF(תקציב2017!$A:$A,$B38,תקציב2017!E:E)</f>
        <v>0</v>
      </c>
      <c r="P38" s="121">
        <f>SUMIF(תקציב2017!$A:$A,$B38,תקציב2017!F:F)</f>
        <v>0</v>
      </c>
      <c r="Q38" s="121"/>
      <c r="R38" s="121">
        <f t="shared" si="5"/>
        <v>0</v>
      </c>
      <c r="S38" s="164"/>
    </row>
    <row r="39" spans="1:19" ht="35.1" customHeight="1" x14ac:dyDescent="0.3">
      <c r="A39" s="15">
        <v>15</v>
      </c>
      <c r="B39" s="15">
        <v>1613000521</v>
      </c>
      <c r="C39" s="119" t="str">
        <f t="shared" si="0"/>
        <v>521</v>
      </c>
      <c r="D39" s="119" t="str">
        <f t="shared" si="1"/>
        <v>613000</v>
      </c>
      <c r="E39" s="119" t="str">
        <f t="shared" si="2"/>
        <v>61</v>
      </c>
      <c r="F39" s="15" t="s">
        <v>312</v>
      </c>
      <c r="G39" s="121">
        <v>2000</v>
      </c>
      <c r="H39" s="121">
        <v>4150</v>
      </c>
      <c r="I39" s="121">
        <v>0</v>
      </c>
      <c r="J39" s="121">
        <v>4150</v>
      </c>
      <c r="K39" s="121">
        <f t="shared" si="3"/>
        <v>2150</v>
      </c>
      <c r="L39" s="121">
        <f t="shared" si="4"/>
        <v>4150</v>
      </c>
      <c r="M39" s="121">
        <v>2000</v>
      </c>
      <c r="N39" s="121">
        <f>SUMIF(תקציב2017!$A:$A,$B39,תקציב2017!D:D)</f>
        <v>2000</v>
      </c>
      <c r="O39" s="121">
        <f>SUMIF(תקציב2017!$A:$A,$B39,תקציב2017!E:E)</f>
        <v>3500</v>
      </c>
      <c r="P39" s="121">
        <f>SUMIF(תקציב2017!$A:$A,$B39,תקציב2017!F:F)</f>
        <v>3500</v>
      </c>
      <c r="Q39" s="121"/>
      <c r="R39" s="121">
        <f t="shared" si="5"/>
        <v>3500</v>
      </c>
      <c r="S39" s="164"/>
    </row>
    <row r="40" spans="1:19" ht="35.1" hidden="1" customHeight="1" x14ac:dyDescent="0.3">
      <c r="A40" s="15">
        <v>15</v>
      </c>
      <c r="B40" s="15">
        <v>1613000522</v>
      </c>
      <c r="C40" s="119" t="str">
        <f t="shared" si="0"/>
        <v>522</v>
      </c>
      <c r="D40" s="119" t="str">
        <f t="shared" si="1"/>
        <v>613000</v>
      </c>
      <c r="E40" s="119" t="str">
        <f t="shared" si="2"/>
        <v>61</v>
      </c>
      <c r="F40" s="15" t="s">
        <v>318</v>
      </c>
      <c r="G40" s="121">
        <v>0</v>
      </c>
      <c r="H40" s="121">
        <v>0</v>
      </c>
      <c r="I40" s="121">
        <v>0</v>
      </c>
      <c r="J40" s="121">
        <v>0</v>
      </c>
      <c r="K40" s="121">
        <f t="shared" si="3"/>
        <v>0</v>
      </c>
      <c r="L40" s="121">
        <f t="shared" si="4"/>
        <v>0</v>
      </c>
      <c r="M40" s="121">
        <v>0</v>
      </c>
      <c r="N40" s="121">
        <f>SUMIF(תקציב2017!$A:$A,$B40,תקציב2017!D:D)</f>
        <v>0</v>
      </c>
      <c r="O40" s="121">
        <f>SUMIF(תקציב2017!$A:$A,$B40,תקציב2017!E:E)</f>
        <v>0</v>
      </c>
      <c r="P40" s="121">
        <f>SUMIF(תקציב2017!$A:$A,$B40,תקציב2017!F:F)</f>
        <v>0</v>
      </c>
      <c r="Q40" s="121"/>
      <c r="R40" s="121">
        <f t="shared" si="5"/>
        <v>0</v>
      </c>
      <c r="S40" s="164"/>
    </row>
    <row r="41" spans="1:19" ht="35.1" customHeight="1" x14ac:dyDescent="0.3">
      <c r="A41" s="15">
        <v>15</v>
      </c>
      <c r="B41" s="15">
        <v>1613000540</v>
      </c>
      <c r="C41" s="119" t="str">
        <f t="shared" si="0"/>
        <v>540</v>
      </c>
      <c r="D41" s="119" t="str">
        <f t="shared" si="1"/>
        <v>613000</v>
      </c>
      <c r="E41" s="119" t="str">
        <f t="shared" si="2"/>
        <v>61</v>
      </c>
      <c r="F41" s="15" t="s">
        <v>301</v>
      </c>
      <c r="G41" s="121">
        <v>34000</v>
      </c>
      <c r="H41" s="121">
        <v>36617.68</v>
      </c>
      <c r="I41" s="121">
        <v>0</v>
      </c>
      <c r="J41" s="121">
        <v>36617.68</v>
      </c>
      <c r="K41" s="121">
        <f t="shared" si="3"/>
        <v>2617.6800000000003</v>
      </c>
      <c r="L41" s="121">
        <f t="shared" si="4"/>
        <v>36617.68</v>
      </c>
      <c r="M41" s="121">
        <v>34000</v>
      </c>
      <c r="N41" s="121">
        <f>SUMIF(תקציב2017!$A:$A,$B41,תקציב2017!D:D)</f>
        <v>34000</v>
      </c>
      <c r="O41" s="121">
        <f>SUMIF(תקציב2017!$A:$A,$B41,תקציב2017!E:E)</f>
        <v>38000</v>
      </c>
      <c r="P41" s="121">
        <f>SUMIF(תקציב2017!$A:$A,$B41,תקציב2017!F:F)</f>
        <v>38000</v>
      </c>
      <c r="Q41" s="121"/>
      <c r="R41" s="121">
        <f t="shared" si="5"/>
        <v>38000</v>
      </c>
      <c r="S41" s="164"/>
    </row>
    <row r="42" spans="1:19" ht="35.1" customHeight="1" x14ac:dyDescent="0.3">
      <c r="A42" s="15">
        <v>15</v>
      </c>
      <c r="B42" s="15">
        <v>1613000560</v>
      </c>
      <c r="C42" s="119" t="str">
        <f t="shared" si="0"/>
        <v>560</v>
      </c>
      <c r="D42" s="119" t="str">
        <f t="shared" si="1"/>
        <v>613000</v>
      </c>
      <c r="E42" s="119" t="str">
        <f t="shared" si="2"/>
        <v>61</v>
      </c>
      <c r="F42" s="15" t="s">
        <v>319</v>
      </c>
      <c r="G42" s="121">
        <v>7000</v>
      </c>
      <c r="H42" s="121">
        <v>6122.1</v>
      </c>
      <c r="I42" s="121">
        <v>0</v>
      </c>
      <c r="J42" s="121">
        <v>6122.1</v>
      </c>
      <c r="K42" s="121">
        <f t="shared" si="3"/>
        <v>-877.89999999999964</v>
      </c>
      <c r="L42" s="121">
        <f t="shared" si="4"/>
        <v>6122.1</v>
      </c>
      <c r="M42" s="121">
        <v>7000</v>
      </c>
      <c r="N42" s="121">
        <f>SUMIF(תקציב2017!$A:$A,$B42,תקציב2017!D:D)</f>
        <v>7000</v>
      </c>
      <c r="O42" s="121">
        <f>SUMIF(תקציב2017!$A:$A,$B42,תקציב2017!E:E)</f>
        <v>16000</v>
      </c>
      <c r="P42" s="121">
        <f>SUMIF(תקציב2017!$A:$A,$B42,תקציב2017!F:F)</f>
        <v>16000</v>
      </c>
      <c r="Q42" s="121"/>
      <c r="R42" s="121">
        <f t="shared" si="5"/>
        <v>16000</v>
      </c>
      <c r="S42" s="164"/>
    </row>
    <row r="43" spans="1:19" ht="35.1" customHeight="1" x14ac:dyDescent="0.3">
      <c r="A43" s="15">
        <v>15</v>
      </c>
      <c r="B43" s="15">
        <v>1613000780</v>
      </c>
      <c r="C43" s="119" t="str">
        <f t="shared" si="0"/>
        <v>780</v>
      </c>
      <c r="D43" s="119" t="str">
        <f t="shared" si="1"/>
        <v>613000</v>
      </c>
      <c r="E43" s="119" t="str">
        <f t="shared" si="2"/>
        <v>61</v>
      </c>
      <c r="F43" s="15" t="s">
        <v>305</v>
      </c>
      <c r="G43" s="121">
        <v>10000</v>
      </c>
      <c r="H43" s="121">
        <v>6897</v>
      </c>
      <c r="I43" s="121">
        <v>0</v>
      </c>
      <c r="J43" s="121">
        <v>6897</v>
      </c>
      <c r="K43" s="121">
        <f t="shared" si="3"/>
        <v>-3103</v>
      </c>
      <c r="L43" s="121">
        <f t="shared" si="4"/>
        <v>6897</v>
      </c>
      <c r="M43" s="121">
        <v>10000</v>
      </c>
      <c r="N43" s="121">
        <f>SUMIF(תקציב2017!$A:$A,$B43,תקציב2017!D:D)</f>
        <v>10000</v>
      </c>
      <c r="O43" s="121">
        <f>SUMIF(תקציב2017!$A:$A,$B43,תקציב2017!E:E)</f>
        <v>12500</v>
      </c>
      <c r="P43" s="121">
        <f>SUMIF(תקציב2017!$A:$A,$B43,תקציב2017!F:F)</f>
        <v>12500</v>
      </c>
      <c r="Q43" s="121"/>
      <c r="R43" s="121">
        <f t="shared" si="5"/>
        <v>12500</v>
      </c>
      <c r="S43" s="164"/>
    </row>
    <row r="44" spans="1:19" ht="35.1" customHeight="1" x14ac:dyDescent="0.3">
      <c r="A44" s="15">
        <v>16</v>
      </c>
      <c r="B44" s="15">
        <v>1614000110</v>
      </c>
      <c r="C44" s="119" t="str">
        <f t="shared" si="0"/>
        <v>110</v>
      </c>
      <c r="D44" s="119" t="str">
        <f t="shared" si="1"/>
        <v>614000</v>
      </c>
      <c r="E44" s="119" t="str">
        <f t="shared" si="2"/>
        <v>61</v>
      </c>
      <c r="F44" s="15" t="s">
        <v>320</v>
      </c>
      <c r="G44" s="121">
        <v>111000</v>
      </c>
      <c r="H44" s="121">
        <v>109715.34</v>
      </c>
      <c r="I44" s="121">
        <v>0</v>
      </c>
      <c r="J44" s="121">
        <v>109715.34</v>
      </c>
      <c r="K44" s="121">
        <f t="shared" si="3"/>
        <v>-1284.6600000000035</v>
      </c>
      <c r="L44" s="121">
        <f t="shared" si="4"/>
        <v>109715.34</v>
      </c>
      <c r="M44" s="121">
        <v>95000</v>
      </c>
      <c r="N44" s="121">
        <f>SUMIF(תקציב2017!$A:$A,$B44,תקציב2017!D:D)</f>
        <v>95000</v>
      </c>
      <c r="O44" s="121">
        <f>SUMIF(תקציב2017!$A:$A,$B44,תקציב2017!E:E)</f>
        <v>109000</v>
      </c>
      <c r="P44" s="121">
        <f>SUMIF(תקציב2017!$A:$A,$B44,תקציב2017!F:F)</f>
        <v>110000</v>
      </c>
      <c r="Q44" s="121"/>
      <c r="R44" s="121">
        <f t="shared" si="5"/>
        <v>110000</v>
      </c>
      <c r="S44" s="164">
        <v>1</v>
      </c>
    </row>
    <row r="45" spans="1:19" ht="35.1" hidden="1" customHeight="1" x14ac:dyDescent="0.3">
      <c r="A45" s="15">
        <v>15</v>
      </c>
      <c r="B45" s="15">
        <v>1614000521</v>
      </c>
      <c r="C45" s="119" t="str">
        <f t="shared" si="0"/>
        <v>521</v>
      </c>
      <c r="D45" s="119" t="str">
        <f t="shared" si="1"/>
        <v>614000</v>
      </c>
      <c r="E45" s="119" t="str">
        <f t="shared" si="2"/>
        <v>61</v>
      </c>
      <c r="F45" s="15" t="s">
        <v>322</v>
      </c>
      <c r="G45" s="121">
        <v>0</v>
      </c>
      <c r="H45" s="121">
        <v>2060</v>
      </c>
      <c r="I45" s="121">
        <v>0</v>
      </c>
      <c r="J45" s="121">
        <v>2060</v>
      </c>
      <c r="K45" s="121">
        <f t="shared" si="3"/>
        <v>2060</v>
      </c>
      <c r="L45" s="121">
        <f t="shared" si="4"/>
        <v>2060</v>
      </c>
      <c r="M45" s="121">
        <v>0</v>
      </c>
      <c r="N45" s="121">
        <f>SUMIF(תקציב2017!$A:$A,$B45,תקציב2017!D:D)</f>
        <v>0</v>
      </c>
      <c r="O45" s="121">
        <f>SUMIF(תקציב2017!$A:$A,$B45,תקציב2017!E:E)</f>
        <v>0</v>
      </c>
      <c r="P45" s="121">
        <f>SUMIF(תקציב2017!$A:$A,$B45,תקציב2017!F:F)</f>
        <v>0</v>
      </c>
      <c r="Q45" s="121"/>
      <c r="R45" s="121">
        <f t="shared" si="5"/>
        <v>0</v>
      </c>
      <c r="S45" s="164"/>
    </row>
    <row r="46" spans="1:19" ht="35.1" hidden="1" customHeight="1" x14ac:dyDescent="0.3">
      <c r="A46" s="15">
        <v>15</v>
      </c>
      <c r="B46" s="15">
        <v>1614000550</v>
      </c>
      <c r="C46" s="119" t="str">
        <f t="shared" si="0"/>
        <v>550</v>
      </c>
      <c r="D46" s="119" t="str">
        <f t="shared" si="1"/>
        <v>614000</v>
      </c>
      <c r="E46" s="119" t="str">
        <f t="shared" si="2"/>
        <v>61</v>
      </c>
      <c r="F46" s="15" t="s">
        <v>323</v>
      </c>
      <c r="G46" s="121">
        <v>0</v>
      </c>
      <c r="H46" s="121">
        <v>0</v>
      </c>
      <c r="I46" s="121">
        <v>0</v>
      </c>
      <c r="J46" s="121">
        <v>0</v>
      </c>
      <c r="K46" s="121">
        <f t="shared" si="3"/>
        <v>0</v>
      </c>
      <c r="L46" s="121">
        <f t="shared" si="4"/>
        <v>0</v>
      </c>
      <c r="M46" s="121">
        <v>0</v>
      </c>
      <c r="N46" s="121">
        <f>SUMIF(תקציב2017!$A:$A,$B46,תקציב2017!D:D)</f>
        <v>0</v>
      </c>
      <c r="O46" s="121">
        <f>SUMIF(תקציב2017!$A:$A,$B46,תקציב2017!E:E)</f>
        <v>0</v>
      </c>
      <c r="P46" s="121">
        <f>SUMIF(תקציב2017!$A:$A,$B46,תקציב2017!F:F)</f>
        <v>0</v>
      </c>
      <c r="Q46" s="121"/>
      <c r="R46" s="121">
        <f t="shared" si="5"/>
        <v>0</v>
      </c>
      <c r="S46" s="164"/>
    </row>
    <row r="47" spans="1:19" ht="35.1" customHeight="1" x14ac:dyDescent="0.3">
      <c r="A47" s="15">
        <v>16</v>
      </c>
      <c r="B47" s="15">
        <v>1615000110</v>
      </c>
      <c r="C47" s="119" t="str">
        <f t="shared" si="0"/>
        <v>110</v>
      </c>
      <c r="D47" s="119" t="str">
        <f t="shared" si="1"/>
        <v>615000</v>
      </c>
      <c r="E47" s="119" t="str">
        <f t="shared" si="2"/>
        <v>61</v>
      </c>
      <c r="F47" s="15" t="s">
        <v>324</v>
      </c>
      <c r="G47" s="121">
        <v>395000</v>
      </c>
      <c r="H47" s="121">
        <v>389636.94</v>
      </c>
      <c r="I47" s="121">
        <v>0</v>
      </c>
      <c r="J47" s="121">
        <v>389636.94</v>
      </c>
      <c r="K47" s="121">
        <f t="shared" si="3"/>
        <v>-5363.0599999999977</v>
      </c>
      <c r="L47" s="121">
        <f t="shared" si="4"/>
        <v>389636.94</v>
      </c>
      <c r="M47" s="121">
        <v>386000</v>
      </c>
      <c r="N47" s="121">
        <f>SUMIF(תקציב2017!$A:$A,$B47,תקציב2017!D:D)</f>
        <v>386000</v>
      </c>
      <c r="O47" s="121">
        <f>SUMIF(תקציב2017!$A:$A,$B47,תקציב2017!E:E)</f>
        <v>400000</v>
      </c>
      <c r="P47" s="121">
        <f>SUMIF(תקציב2017!$A:$A,$B47,תקציב2017!F:F)</f>
        <v>408000</v>
      </c>
      <c r="Q47" s="121"/>
      <c r="R47" s="121">
        <f t="shared" si="5"/>
        <v>408000</v>
      </c>
      <c r="S47" s="164">
        <v>2</v>
      </c>
    </row>
    <row r="48" spans="1:19" ht="35.1" customHeight="1" x14ac:dyDescent="0.3">
      <c r="A48" s="15">
        <v>15</v>
      </c>
      <c r="B48" s="15">
        <v>1615000470</v>
      </c>
      <c r="C48" s="119" t="str">
        <f t="shared" si="0"/>
        <v>470</v>
      </c>
      <c r="D48" s="119" t="str">
        <f t="shared" si="1"/>
        <v>615000</v>
      </c>
      <c r="E48" s="119" t="str">
        <f t="shared" si="2"/>
        <v>61</v>
      </c>
      <c r="F48" s="15" t="s">
        <v>326</v>
      </c>
      <c r="G48" s="121">
        <v>0</v>
      </c>
      <c r="H48" s="121">
        <v>0</v>
      </c>
      <c r="I48" s="121">
        <v>0</v>
      </c>
      <c r="J48" s="121">
        <v>0</v>
      </c>
      <c r="K48" s="121">
        <f t="shared" si="3"/>
        <v>0</v>
      </c>
      <c r="L48" s="121">
        <f t="shared" si="4"/>
        <v>0</v>
      </c>
      <c r="M48" s="121">
        <v>0</v>
      </c>
      <c r="N48" s="121">
        <f>SUMIF(תקציב2017!$A:$A,$B48,תקציב2017!D:D)</f>
        <v>0</v>
      </c>
      <c r="O48" s="121">
        <f>SUMIF(תקציב2017!$A:$A,$B48,תקציב2017!E:E)</f>
        <v>0</v>
      </c>
      <c r="P48" s="121">
        <f>SUMIF(תקציב2017!$A:$A,$B48,תקציב2017!F:F)</f>
        <v>8000</v>
      </c>
      <c r="Q48" s="121"/>
      <c r="R48" s="121">
        <f t="shared" si="5"/>
        <v>8000</v>
      </c>
      <c r="S48" s="164"/>
    </row>
    <row r="49" spans="1:19" ht="35.1" customHeight="1" x14ac:dyDescent="0.3">
      <c r="A49" s="15">
        <v>15</v>
      </c>
      <c r="B49" s="15">
        <v>1615000514</v>
      </c>
      <c r="C49" s="119" t="str">
        <f t="shared" si="0"/>
        <v>514</v>
      </c>
      <c r="D49" s="119" t="str">
        <f t="shared" si="1"/>
        <v>615000</v>
      </c>
      <c r="E49" s="119" t="str">
        <f t="shared" si="2"/>
        <v>61</v>
      </c>
      <c r="F49" s="15" t="s">
        <v>327</v>
      </c>
      <c r="G49" s="121">
        <v>300000</v>
      </c>
      <c r="H49" s="121">
        <v>467900</v>
      </c>
      <c r="I49" s="121">
        <v>0</v>
      </c>
      <c r="J49" s="121">
        <v>467900</v>
      </c>
      <c r="K49" s="121">
        <f t="shared" si="3"/>
        <v>167900</v>
      </c>
      <c r="L49" s="121">
        <f t="shared" si="4"/>
        <v>467900</v>
      </c>
      <c r="M49" s="121">
        <v>250000</v>
      </c>
      <c r="N49" s="121">
        <f>SUMIF(תקציב2017!$A:$A,$B49,תקציב2017!D:D)</f>
        <v>120700</v>
      </c>
      <c r="O49" s="121">
        <f>SUMIF(תקציב2017!$A:$A,$B49,תקציב2017!E:E)</f>
        <v>315000</v>
      </c>
      <c r="P49" s="121">
        <f>SUMIF(תקציב2017!$A:$A,$B49,תקציב2017!F:F)</f>
        <v>315000</v>
      </c>
      <c r="Q49" s="121"/>
      <c r="R49" s="121">
        <f t="shared" si="5"/>
        <v>315000</v>
      </c>
      <c r="S49" s="164"/>
    </row>
    <row r="50" spans="1:19" ht="35.1" customHeight="1" x14ac:dyDescent="0.3">
      <c r="A50" s="15">
        <v>15</v>
      </c>
      <c r="B50" s="15">
        <v>1615000521</v>
      </c>
      <c r="C50" s="119" t="str">
        <f t="shared" si="0"/>
        <v>521</v>
      </c>
      <c r="D50" s="119" t="str">
        <f t="shared" si="1"/>
        <v>615000</v>
      </c>
      <c r="E50" s="119" t="str">
        <f t="shared" si="2"/>
        <v>61</v>
      </c>
      <c r="F50" s="15" t="s">
        <v>328</v>
      </c>
      <c r="G50" s="121">
        <v>0</v>
      </c>
      <c r="H50" s="121">
        <v>0</v>
      </c>
      <c r="I50" s="121">
        <v>0</v>
      </c>
      <c r="J50" s="121">
        <v>0</v>
      </c>
      <c r="K50" s="121">
        <f t="shared" si="3"/>
        <v>0</v>
      </c>
      <c r="L50" s="121">
        <f t="shared" si="4"/>
        <v>0</v>
      </c>
      <c r="M50" s="121">
        <v>0</v>
      </c>
      <c r="N50" s="121">
        <f>SUMIF(תקציב2017!$A:$A,$B50,תקציב2017!D:D)</f>
        <v>0</v>
      </c>
      <c r="O50" s="121">
        <f>SUMIF(תקציב2017!$A:$A,$B50,תקציב2017!E:E)</f>
        <v>0</v>
      </c>
      <c r="P50" s="121">
        <f>SUMIF(תקציב2017!$A:$A,$B50,תקציב2017!F:F)</f>
        <v>7000</v>
      </c>
      <c r="Q50" s="121"/>
      <c r="R50" s="121">
        <f t="shared" si="5"/>
        <v>7000</v>
      </c>
      <c r="S50" s="164"/>
    </row>
    <row r="51" spans="1:19" ht="35.1" customHeight="1" x14ac:dyDescent="0.3">
      <c r="A51" s="15">
        <v>15</v>
      </c>
      <c r="B51" s="15">
        <v>1615000540</v>
      </c>
      <c r="C51" s="119" t="str">
        <f t="shared" si="0"/>
        <v>540</v>
      </c>
      <c r="D51" s="119" t="str">
        <f t="shared" si="1"/>
        <v>615000</v>
      </c>
      <c r="E51" s="119" t="str">
        <f t="shared" si="2"/>
        <v>61</v>
      </c>
      <c r="F51" s="15" t="s">
        <v>329</v>
      </c>
      <c r="G51" s="121">
        <v>33000</v>
      </c>
      <c r="H51" s="121">
        <v>37874.730000000003</v>
      </c>
      <c r="I51" s="121">
        <v>0</v>
      </c>
      <c r="J51" s="121">
        <v>37874.730000000003</v>
      </c>
      <c r="K51" s="121">
        <f t="shared" si="3"/>
        <v>4874.7300000000032</v>
      </c>
      <c r="L51" s="121">
        <f t="shared" si="4"/>
        <v>37874.730000000003</v>
      </c>
      <c r="M51" s="121">
        <v>33000</v>
      </c>
      <c r="N51" s="121">
        <f>SUMIF(תקציב2017!$A:$A,$B51,תקציב2017!D:D)</f>
        <v>33000</v>
      </c>
      <c r="O51" s="121">
        <f>SUMIF(תקציב2017!$A:$A,$B51,תקציב2017!E:E)</f>
        <v>30000</v>
      </c>
      <c r="P51" s="121">
        <f>SUMIF(תקציב2017!$A:$A,$B51,תקציב2017!F:F)</f>
        <v>30000</v>
      </c>
      <c r="Q51" s="121"/>
      <c r="R51" s="121">
        <f t="shared" si="5"/>
        <v>30000</v>
      </c>
      <c r="S51" s="164"/>
    </row>
    <row r="52" spans="1:19" ht="35.1" customHeight="1" x14ac:dyDescent="0.3">
      <c r="A52" s="15">
        <v>15</v>
      </c>
      <c r="B52" s="15">
        <v>1615000780</v>
      </c>
      <c r="C52" s="119" t="str">
        <f t="shared" si="0"/>
        <v>780</v>
      </c>
      <c r="D52" s="119" t="str">
        <f t="shared" si="1"/>
        <v>615000</v>
      </c>
      <c r="E52" s="119" t="str">
        <f t="shared" si="2"/>
        <v>61</v>
      </c>
      <c r="F52" s="20" t="s">
        <v>1308</v>
      </c>
      <c r="G52" s="121"/>
      <c r="H52" s="121"/>
      <c r="I52" s="121"/>
      <c r="J52" s="121"/>
      <c r="K52" s="121"/>
      <c r="L52" s="121"/>
      <c r="M52" s="121"/>
      <c r="N52" s="121">
        <f>SUMIF(תקציב2017!$A:$A,$B52,תקציב2017!D:D)</f>
        <v>0</v>
      </c>
      <c r="O52" s="121">
        <f>SUMIF(תקציב2017!$A:$A,$B52,תקציב2017!E:E)</f>
        <v>0</v>
      </c>
      <c r="P52" s="121">
        <f>SUMIF(תקציב2017!$A:$A,$B52,תקציב2017!F:F)</f>
        <v>30000</v>
      </c>
      <c r="Q52" s="121"/>
      <c r="R52" s="121">
        <f t="shared" si="5"/>
        <v>30000</v>
      </c>
      <c r="S52" s="164"/>
    </row>
    <row r="53" spans="1:19" ht="35.1" customHeight="1" x14ac:dyDescent="0.3">
      <c r="A53" s="15">
        <v>16</v>
      </c>
      <c r="B53" s="15">
        <v>1617000110</v>
      </c>
      <c r="C53" s="119" t="str">
        <f t="shared" si="0"/>
        <v>110</v>
      </c>
      <c r="D53" s="119" t="str">
        <f t="shared" si="1"/>
        <v>617000</v>
      </c>
      <c r="E53" s="119" t="str">
        <f t="shared" si="2"/>
        <v>61</v>
      </c>
      <c r="F53" s="15" t="s">
        <v>330</v>
      </c>
      <c r="G53" s="121">
        <v>573000</v>
      </c>
      <c r="H53" s="121">
        <v>583727.72</v>
      </c>
      <c r="I53" s="121">
        <v>0</v>
      </c>
      <c r="J53" s="121">
        <v>583727.72</v>
      </c>
      <c r="K53" s="121">
        <f t="shared" si="3"/>
        <v>10727.719999999972</v>
      </c>
      <c r="L53" s="121">
        <f t="shared" si="4"/>
        <v>583727.72</v>
      </c>
      <c r="M53" s="121">
        <v>662000</v>
      </c>
      <c r="N53" s="121">
        <f>SUMIF(תקציב2017!$A:$A,$B53,תקציב2017!D:D)</f>
        <v>662000</v>
      </c>
      <c r="O53" s="121">
        <f>SUMIF(תקציב2017!$A:$A,$B53,תקציב2017!E:E)</f>
        <v>630000</v>
      </c>
      <c r="P53" s="121">
        <f>SUMIF(תקציב2017!$A:$A,$B53,תקציב2017!F:F)</f>
        <v>638000</v>
      </c>
      <c r="Q53" s="121"/>
      <c r="R53" s="121">
        <f t="shared" si="5"/>
        <v>638000</v>
      </c>
      <c r="S53" s="164">
        <v>1.75</v>
      </c>
    </row>
    <row r="54" spans="1:19" ht="35.1" customHeight="1" x14ac:dyDescent="0.3">
      <c r="A54" s="15">
        <v>15</v>
      </c>
      <c r="B54" s="15">
        <v>1617000521</v>
      </c>
      <c r="C54" s="119" t="str">
        <f t="shared" si="0"/>
        <v>521</v>
      </c>
      <c r="D54" s="119" t="str">
        <f t="shared" si="1"/>
        <v>617000</v>
      </c>
      <c r="E54" s="119" t="str">
        <f t="shared" si="2"/>
        <v>61</v>
      </c>
      <c r="F54" s="15" t="s">
        <v>331</v>
      </c>
      <c r="G54" s="121">
        <v>2000</v>
      </c>
      <c r="H54" s="121">
        <v>1130</v>
      </c>
      <c r="I54" s="121">
        <v>0</v>
      </c>
      <c r="J54" s="121">
        <v>1130</v>
      </c>
      <c r="K54" s="121">
        <f t="shared" si="3"/>
        <v>-870</v>
      </c>
      <c r="L54" s="121">
        <f t="shared" si="4"/>
        <v>1130</v>
      </c>
      <c r="M54" s="121">
        <v>2000</v>
      </c>
      <c r="N54" s="121">
        <f>SUMIF(תקציב2017!$A:$A,$B54,תקציב2017!D:D)</f>
        <v>2000</v>
      </c>
      <c r="O54" s="121">
        <f>SUMIF(תקציב2017!$A:$A,$B54,תקציב2017!E:E)</f>
        <v>3000</v>
      </c>
      <c r="P54" s="121">
        <f>SUMIF(תקציב2017!$A:$A,$B54,תקציב2017!F:F)</f>
        <v>3000</v>
      </c>
      <c r="Q54" s="121"/>
      <c r="R54" s="121">
        <f t="shared" si="5"/>
        <v>3000</v>
      </c>
      <c r="S54" s="164"/>
    </row>
    <row r="55" spans="1:19" ht="35.1" customHeight="1" x14ac:dyDescent="0.3">
      <c r="A55" s="15">
        <v>15</v>
      </c>
      <c r="B55" s="15">
        <v>1617000581</v>
      </c>
      <c r="C55" s="119" t="str">
        <f t="shared" si="0"/>
        <v>581</v>
      </c>
      <c r="D55" s="119" t="str">
        <f t="shared" si="1"/>
        <v>617000</v>
      </c>
      <c r="E55" s="119" t="str">
        <f t="shared" si="2"/>
        <v>61</v>
      </c>
      <c r="F55" s="15" t="s">
        <v>332</v>
      </c>
      <c r="G55" s="121">
        <v>650000</v>
      </c>
      <c r="H55" s="121">
        <v>708558.13</v>
      </c>
      <c r="I55" s="121">
        <v>0</v>
      </c>
      <c r="J55" s="121">
        <v>708558.13</v>
      </c>
      <c r="K55" s="121">
        <f t="shared" si="3"/>
        <v>58558.130000000005</v>
      </c>
      <c r="L55" s="121">
        <f t="shared" si="4"/>
        <v>708558.13</v>
      </c>
      <c r="M55" s="121">
        <v>485000</v>
      </c>
      <c r="N55" s="121">
        <f>SUMIF(תקציב2017!$A:$A,$B55,תקציב2017!D:D)</f>
        <v>485000</v>
      </c>
      <c r="O55" s="121">
        <f>SUMIF(תקציב2017!$A:$A,$B55,תקציב2017!E:E)</f>
        <v>415000</v>
      </c>
      <c r="P55" s="121">
        <f>SUMIF(תקציב2017!$A:$A,$B55,תקציב2017!F:F)</f>
        <v>415000</v>
      </c>
      <c r="Q55" s="121"/>
      <c r="R55" s="121">
        <f t="shared" si="5"/>
        <v>415000</v>
      </c>
      <c r="S55" s="164"/>
    </row>
    <row r="56" spans="1:19" ht="35.1" customHeight="1" x14ac:dyDescent="0.3">
      <c r="A56" s="15">
        <v>15</v>
      </c>
      <c r="B56" s="15">
        <v>1617000780</v>
      </c>
      <c r="C56" s="119" t="str">
        <f t="shared" si="0"/>
        <v>780</v>
      </c>
      <c r="D56" s="119" t="str">
        <f t="shared" si="1"/>
        <v>617000</v>
      </c>
      <c r="E56" s="119" t="str">
        <f t="shared" si="2"/>
        <v>61</v>
      </c>
      <c r="F56" s="15" t="s">
        <v>334</v>
      </c>
      <c r="G56" s="121">
        <v>5000</v>
      </c>
      <c r="H56" s="121">
        <v>6404.4</v>
      </c>
      <c r="I56" s="121">
        <v>0</v>
      </c>
      <c r="J56" s="121">
        <v>6404.4</v>
      </c>
      <c r="K56" s="121">
        <f t="shared" si="3"/>
        <v>1404.3999999999996</v>
      </c>
      <c r="L56" s="121">
        <f t="shared" si="4"/>
        <v>6404.4</v>
      </c>
      <c r="M56" s="121">
        <v>5000</v>
      </c>
      <c r="N56" s="121">
        <f>SUMIF(תקציב2017!$A:$A,$B56,תקציב2017!D:D)</f>
        <v>5000</v>
      </c>
      <c r="O56" s="121">
        <f>SUMIF(תקציב2017!$A:$A,$B56,תקציב2017!E:E)</f>
        <v>5000</v>
      </c>
      <c r="P56" s="121">
        <f>SUMIF(תקציב2017!$A:$A,$B56,תקציב2017!F:F)</f>
        <v>5000</v>
      </c>
      <c r="Q56" s="121"/>
      <c r="R56" s="121">
        <f t="shared" si="5"/>
        <v>5000</v>
      </c>
      <c r="S56" s="164"/>
    </row>
    <row r="57" spans="1:19" ht="35.1" hidden="1" customHeight="1" x14ac:dyDescent="0.3">
      <c r="A57" s="15">
        <v>15</v>
      </c>
      <c r="B57" s="15">
        <v>1619000540</v>
      </c>
      <c r="C57" s="119" t="str">
        <f t="shared" si="0"/>
        <v>540</v>
      </c>
      <c r="D57" s="119" t="str">
        <f t="shared" si="1"/>
        <v>619000</v>
      </c>
      <c r="E57" s="119" t="str">
        <f t="shared" si="2"/>
        <v>61</v>
      </c>
      <c r="F57" s="15" t="s">
        <v>335</v>
      </c>
      <c r="G57" s="121">
        <v>0</v>
      </c>
      <c r="H57" s="121">
        <v>0</v>
      </c>
      <c r="I57" s="121">
        <v>0</v>
      </c>
      <c r="J57" s="121">
        <v>0</v>
      </c>
      <c r="K57" s="121">
        <f t="shared" si="3"/>
        <v>0</v>
      </c>
      <c r="L57" s="121">
        <f t="shared" si="4"/>
        <v>0</v>
      </c>
      <c r="M57" s="121">
        <v>0</v>
      </c>
      <c r="N57" s="121">
        <f>SUMIF(תקציב2017!$A:$A,$B57,תקציב2017!D:D)</f>
        <v>0</v>
      </c>
      <c r="O57" s="121">
        <f>SUMIF(תקציב2017!$A:$A,$B57,תקציב2017!E:E)</f>
        <v>0</v>
      </c>
      <c r="P57" s="121">
        <f>SUMIF(תקציב2017!$A:$A,$B57,תקציב2017!F:F)</f>
        <v>0</v>
      </c>
      <c r="Q57" s="121"/>
      <c r="R57" s="121">
        <f t="shared" si="5"/>
        <v>0</v>
      </c>
      <c r="S57" s="164"/>
    </row>
    <row r="58" spans="1:19" ht="35.1" hidden="1" customHeight="1" x14ac:dyDescent="0.3">
      <c r="A58" s="15">
        <v>15</v>
      </c>
      <c r="B58" s="15">
        <v>1619000580</v>
      </c>
      <c r="C58" s="119" t="str">
        <f t="shared" si="0"/>
        <v>580</v>
      </c>
      <c r="D58" s="119" t="str">
        <f t="shared" si="1"/>
        <v>619000</v>
      </c>
      <c r="E58" s="119" t="str">
        <f t="shared" si="2"/>
        <v>61</v>
      </c>
      <c r="F58" s="15" t="s">
        <v>337</v>
      </c>
      <c r="G58" s="121">
        <v>0</v>
      </c>
      <c r="H58" s="121">
        <v>0</v>
      </c>
      <c r="I58" s="121">
        <v>0</v>
      </c>
      <c r="J58" s="121">
        <v>0</v>
      </c>
      <c r="K58" s="121">
        <f t="shared" si="3"/>
        <v>0</v>
      </c>
      <c r="L58" s="121">
        <f t="shared" si="4"/>
        <v>0</v>
      </c>
      <c r="M58" s="121">
        <v>0</v>
      </c>
      <c r="N58" s="121">
        <f>SUMIF(תקציב2017!$A:$A,$B58,תקציב2017!D:D)</f>
        <v>0</v>
      </c>
      <c r="O58" s="121">
        <f>SUMIF(תקציב2017!$A:$A,$B58,תקציב2017!E:E)</f>
        <v>0</v>
      </c>
      <c r="P58" s="121">
        <f>SUMIF(תקציב2017!$A:$A,$B58,תקציב2017!F:F)</f>
        <v>0</v>
      </c>
      <c r="Q58" s="121"/>
      <c r="R58" s="121">
        <f t="shared" si="5"/>
        <v>0</v>
      </c>
      <c r="S58" s="164"/>
    </row>
    <row r="59" spans="1:19" ht="35.1" customHeight="1" thickBot="1" x14ac:dyDescent="0.35">
      <c r="A59" s="122">
        <v>15</v>
      </c>
      <c r="B59" s="122">
        <v>1619000750</v>
      </c>
      <c r="C59" s="123" t="str">
        <f t="shared" si="0"/>
        <v>750</v>
      </c>
      <c r="D59" s="123" t="str">
        <f t="shared" si="1"/>
        <v>619000</v>
      </c>
      <c r="E59" s="123" t="str">
        <f t="shared" si="2"/>
        <v>61</v>
      </c>
      <c r="F59" s="122" t="s">
        <v>338</v>
      </c>
      <c r="G59" s="166">
        <v>320000</v>
      </c>
      <c r="H59" s="166">
        <v>313101</v>
      </c>
      <c r="I59" s="166">
        <v>0</v>
      </c>
      <c r="J59" s="166">
        <v>313101</v>
      </c>
      <c r="K59" s="121">
        <f t="shared" si="3"/>
        <v>-6899</v>
      </c>
      <c r="L59" s="166">
        <f t="shared" si="4"/>
        <v>313101</v>
      </c>
      <c r="M59" s="166">
        <v>340000</v>
      </c>
      <c r="N59" s="166">
        <f>SUMIF(תקציב2017!$A:$A,$B59,תקציב2017!D:D)</f>
        <v>340000</v>
      </c>
      <c r="O59" s="166">
        <f>SUMIF(תקציב2017!$A:$A,$B59,תקציב2017!E:E)</f>
        <v>340000</v>
      </c>
      <c r="P59" s="166">
        <f>SUMIF(תקציב2017!$A:$A,$B59,תקציב2017!F:F)</f>
        <v>390000</v>
      </c>
      <c r="Q59" s="166"/>
      <c r="R59" s="121">
        <f t="shared" si="5"/>
        <v>390000</v>
      </c>
      <c r="S59" s="167"/>
    </row>
    <row r="60" spans="1:19" ht="35.1" customHeight="1" thickBot="1" x14ac:dyDescent="0.35">
      <c r="A60" s="144"/>
      <c r="B60" s="145"/>
      <c r="C60" s="146"/>
      <c r="D60" s="146"/>
      <c r="E60" s="146"/>
      <c r="F60" s="145" t="s">
        <v>1257</v>
      </c>
      <c r="G60" s="148">
        <f>SUM(G6:G59)</f>
        <v>8022600</v>
      </c>
      <c r="H60" s="148">
        <f t="shared" ref="H60:S60" si="6">SUM(H6:H59)</f>
        <v>8241150.6600000001</v>
      </c>
      <c r="I60" s="148">
        <f t="shared" si="6"/>
        <v>11211.26</v>
      </c>
      <c r="J60" s="148">
        <f t="shared" si="6"/>
        <v>8252361.9199999999</v>
      </c>
      <c r="K60" s="148">
        <f t="shared" si="6"/>
        <v>229761.91999999993</v>
      </c>
      <c r="L60" s="148">
        <f t="shared" si="6"/>
        <v>8252361.9199999999</v>
      </c>
      <c r="M60" s="148">
        <f t="shared" si="6"/>
        <v>8193000</v>
      </c>
      <c r="N60" s="148">
        <f t="shared" si="6"/>
        <v>8193000</v>
      </c>
      <c r="O60" s="148">
        <f t="shared" si="6"/>
        <v>8303500</v>
      </c>
      <c r="P60" s="148">
        <f t="shared" si="6"/>
        <v>8609500</v>
      </c>
      <c r="Q60" s="148">
        <f t="shared" si="6"/>
        <v>0</v>
      </c>
      <c r="R60" s="148">
        <f t="shared" si="6"/>
        <v>8609500</v>
      </c>
      <c r="S60" s="168">
        <f t="shared" si="6"/>
        <v>18.45</v>
      </c>
    </row>
    <row r="61" spans="1:19" ht="35.1" customHeight="1" x14ac:dyDescent="0.3">
      <c r="A61" s="31">
        <v>16</v>
      </c>
      <c r="B61" s="31">
        <v>1621100110</v>
      </c>
      <c r="C61" s="130" t="str">
        <f t="shared" si="0"/>
        <v>110</v>
      </c>
      <c r="D61" s="130" t="str">
        <f t="shared" si="1"/>
        <v>621100</v>
      </c>
      <c r="E61" s="130" t="str">
        <f t="shared" si="2"/>
        <v>62</v>
      </c>
      <c r="F61" s="31" t="s">
        <v>339</v>
      </c>
      <c r="G61" s="132">
        <v>646000</v>
      </c>
      <c r="H61" s="132">
        <v>636037.26</v>
      </c>
      <c r="I61" s="132">
        <v>0</v>
      </c>
      <c r="J61" s="132">
        <v>636037.26</v>
      </c>
      <c r="K61" s="121">
        <f t="shared" ref="K61:K82" si="7">+L61-G61</f>
        <v>-9962.7399999999907</v>
      </c>
      <c r="L61" s="132">
        <f t="shared" si="4"/>
        <v>636037.26</v>
      </c>
      <c r="M61" s="132">
        <v>660000</v>
      </c>
      <c r="N61" s="132">
        <f>SUMIF(תקציב2017!$A:$A,$B61,תקציב2017!D:D)</f>
        <v>660000</v>
      </c>
      <c r="O61" s="132">
        <f>SUMIF(תקציב2017!$A:$A,$B61,תקציב2017!E:E)</f>
        <v>660000</v>
      </c>
      <c r="P61" s="132">
        <f>SUMIF(תקציב2017!$A:$A,$B61,תקציב2017!F:F)</f>
        <v>667000</v>
      </c>
      <c r="Q61" s="132"/>
      <c r="R61" s="121">
        <f t="shared" si="5"/>
        <v>667000</v>
      </c>
      <c r="S61" s="169">
        <v>1</v>
      </c>
    </row>
    <row r="62" spans="1:19" ht="35.1" hidden="1" customHeight="1" x14ac:dyDescent="0.3">
      <c r="A62" s="15">
        <v>15</v>
      </c>
      <c r="B62" s="15">
        <v>1621100470</v>
      </c>
      <c r="C62" s="119" t="str">
        <f t="shared" si="0"/>
        <v>470</v>
      </c>
      <c r="D62" s="119" t="str">
        <f t="shared" si="1"/>
        <v>621100</v>
      </c>
      <c r="E62" s="119" t="str">
        <f t="shared" si="2"/>
        <v>62</v>
      </c>
      <c r="F62" s="15" t="s">
        <v>341</v>
      </c>
      <c r="G62" s="121">
        <v>0</v>
      </c>
      <c r="H62" s="121">
        <v>0</v>
      </c>
      <c r="I62" s="121">
        <v>0</v>
      </c>
      <c r="J62" s="121">
        <v>0</v>
      </c>
      <c r="K62" s="121">
        <f t="shared" si="7"/>
        <v>0</v>
      </c>
      <c r="L62" s="121">
        <f t="shared" si="4"/>
        <v>0</v>
      </c>
      <c r="M62" s="121">
        <v>0</v>
      </c>
      <c r="N62" s="121">
        <f>SUMIF(תקציב2017!$A:$A,$B62,תקציב2017!D:D)</f>
        <v>0</v>
      </c>
      <c r="O62" s="121">
        <f>SUMIF(תקציב2017!$A:$A,$B62,תקציב2017!E:E)</f>
        <v>0</v>
      </c>
      <c r="P62" s="121">
        <f>SUMIF(תקציב2017!$A:$A,$B62,תקציב2017!F:F)</f>
        <v>0</v>
      </c>
      <c r="Q62" s="121"/>
      <c r="R62" s="121">
        <f t="shared" si="5"/>
        <v>0</v>
      </c>
      <c r="S62" s="164"/>
    </row>
    <row r="63" spans="1:19" ht="35.1" customHeight="1" x14ac:dyDescent="0.3">
      <c r="A63" s="15">
        <v>15</v>
      </c>
      <c r="B63" s="15">
        <v>1621100521</v>
      </c>
      <c r="C63" s="119" t="str">
        <f t="shared" si="0"/>
        <v>521</v>
      </c>
      <c r="D63" s="119" t="str">
        <f t="shared" si="1"/>
        <v>621100</v>
      </c>
      <c r="E63" s="119" t="str">
        <f t="shared" si="2"/>
        <v>62</v>
      </c>
      <c r="F63" s="15" t="s">
        <v>342</v>
      </c>
      <c r="G63" s="121">
        <v>9000</v>
      </c>
      <c r="H63" s="121">
        <v>6650</v>
      </c>
      <c r="I63" s="121">
        <v>0</v>
      </c>
      <c r="J63" s="121">
        <v>6650</v>
      </c>
      <c r="K63" s="121">
        <f t="shared" si="7"/>
        <v>-2350</v>
      </c>
      <c r="L63" s="121">
        <f t="shared" si="4"/>
        <v>6650</v>
      </c>
      <c r="M63" s="121">
        <v>9000</v>
      </c>
      <c r="N63" s="121">
        <f>SUMIF(תקציב2017!$A:$A,$B63,תקציב2017!D:D)</f>
        <v>9000</v>
      </c>
      <c r="O63" s="121">
        <f>SUMIF(תקציב2017!$A:$A,$B63,תקציב2017!E:E)</f>
        <v>14000</v>
      </c>
      <c r="P63" s="121">
        <f>SUMIF(תקציב2017!$A:$A,$B63,תקציב2017!F:F)</f>
        <v>14000</v>
      </c>
      <c r="Q63" s="121"/>
      <c r="R63" s="121">
        <f t="shared" si="5"/>
        <v>14000</v>
      </c>
      <c r="S63" s="164"/>
    </row>
    <row r="64" spans="1:19" ht="35.1" hidden="1" customHeight="1" x14ac:dyDescent="0.3">
      <c r="A64" s="15">
        <v>15</v>
      </c>
      <c r="B64" s="15">
        <v>1621100522</v>
      </c>
      <c r="C64" s="119" t="str">
        <f t="shared" si="0"/>
        <v>522</v>
      </c>
      <c r="D64" s="119" t="str">
        <f t="shared" si="1"/>
        <v>621100</v>
      </c>
      <c r="E64" s="119" t="str">
        <f t="shared" si="2"/>
        <v>62</v>
      </c>
      <c r="F64" s="15" t="s">
        <v>343</v>
      </c>
      <c r="G64" s="121">
        <v>0</v>
      </c>
      <c r="H64" s="121">
        <v>1358</v>
      </c>
      <c r="I64" s="121">
        <v>0</v>
      </c>
      <c r="J64" s="121">
        <v>1358</v>
      </c>
      <c r="K64" s="121">
        <f t="shared" si="7"/>
        <v>1358</v>
      </c>
      <c r="L64" s="121">
        <f t="shared" si="4"/>
        <v>1358</v>
      </c>
      <c r="M64" s="121">
        <v>0</v>
      </c>
      <c r="N64" s="121">
        <f>SUMIF(תקציב2017!$A:$A,$B64,תקציב2017!D:D)</f>
        <v>0</v>
      </c>
      <c r="O64" s="121">
        <f>SUMIF(תקציב2017!$A:$A,$B64,תקציב2017!E:E)</f>
        <v>0</v>
      </c>
      <c r="P64" s="121">
        <f>SUMIF(תקציב2017!$A:$A,$B64,תקציב2017!F:F)</f>
        <v>0</v>
      </c>
      <c r="Q64" s="121"/>
      <c r="R64" s="121">
        <f t="shared" si="5"/>
        <v>0</v>
      </c>
      <c r="S64" s="164"/>
    </row>
    <row r="65" spans="1:19" ht="35.1" customHeight="1" x14ac:dyDescent="0.3">
      <c r="A65" s="15">
        <v>15</v>
      </c>
      <c r="B65" s="15">
        <v>1621100540</v>
      </c>
      <c r="C65" s="119" t="str">
        <f t="shared" si="0"/>
        <v>540</v>
      </c>
      <c r="D65" s="119" t="str">
        <f t="shared" si="1"/>
        <v>621100</v>
      </c>
      <c r="E65" s="119" t="str">
        <f t="shared" si="2"/>
        <v>62</v>
      </c>
      <c r="F65" s="15" t="s">
        <v>301</v>
      </c>
      <c r="G65" s="121">
        <v>5000</v>
      </c>
      <c r="H65" s="121">
        <v>7545.64</v>
      </c>
      <c r="I65" s="121">
        <v>0</v>
      </c>
      <c r="J65" s="121">
        <v>7545.64</v>
      </c>
      <c r="K65" s="121">
        <f t="shared" si="7"/>
        <v>2545.6400000000003</v>
      </c>
      <c r="L65" s="121">
        <f t="shared" si="4"/>
        <v>7545.64</v>
      </c>
      <c r="M65" s="121">
        <v>5000</v>
      </c>
      <c r="N65" s="121">
        <f>SUMIF(תקציב2017!$A:$A,$B65,תקציב2017!D:D)</f>
        <v>5000</v>
      </c>
      <c r="O65" s="121">
        <f>SUMIF(תקציב2017!$A:$A,$B65,תקציב2017!E:E)</f>
        <v>11000</v>
      </c>
      <c r="P65" s="121">
        <f>SUMIF(תקציב2017!$A:$A,$B65,תקציב2017!F:F)</f>
        <v>11000</v>
      </c>
      <c r="Q65" s="121"/>
      <c r="R65" s="121">
        <f t="shared" si="5"/>
        <v>11000</v>
      </c>
      <c r="S65" s="164"/>
    </row>
    <row r="66" spans="1:19" ht="35.1" customHeight="1" x14ac:dyDescent="0.3">
      <c r="A66" s="15">
        <v>15</v>
      </c>
      <c r="B66" s="15">
        <v>1621100560</v>
      </c>
      <c r="C66" s="119" t="str">
        <f t="shared" si="0"/>
        <v>560</v>
      </c>
      <c r="D66" s="119" t="str">
        <f t="shared" si="1"/>
        <v>621100</v>
      </c>
      <c r="E66" s="119" t="str">
        <f t="shared" si="2"/>
        <v>62</v>
      </c>
      <c r="F66" s="15" t="s">
        <v>303</v>
      </c>
      <c r="G66" s="121">
        <v>2000</v>
      </c>
      <c r="H66" s="121">
        <v>843</v>
      </c>
      <c r="I66" s="121">
        <v>0</v>
      </c>
      <c r="J66" s="121">
        <v>843</v>
      </c>
      <c r="K66" s="121">
        <f t="shared" si="7"/>
        <v>-1157</v>
      </c>
      <c r="L66" s="121">
        <f t="shared" si="4"/>
        <v>843</v>
      </c>
      <c r="M66" s="121">
        <v>2000</v>
      </c>
      <c r="N66" s="121">
        <f>SUMIF(תקציב2017!$A:$A,$B66,תקציב2017!D:D)</f>
        <v>2000</v>
      </c>
      <c r="O66" s="121">
        <f>SUMIF(תקציב2017!$A:$A,$B66,תקציב2017!E:E)</f>
        <v>9000</v>
      </c>
      <c r="P66" s="121">
        <f>SUMIF(תקציב2017!$A:$A,$B66,תקציב2017!F:F)</f>
        <v>9000</v>
      </c>
      <c r="Q66" s="121"/>
      <c r="R66" s="121">
        <f t="shared" si="5"/>
        <v>9000</v>
      </c>
      <c r="S66" s="164"/>
    </row>
    <row r="67" spans="1:19" ht="35.1" customHeight="1" x14ac:dyDescent="0.3">
      <c r="A67" s="15">
        <v>15</v>
      </c>
      <c r="B67" s="15">
        <v>1621100570</v>
      </c>
      <c r="C67" s="119" t="str">
        <f t="shared" si="0"/>
        <v>570</v>
      </c>
      <c r="D67" s="119" t="str">
        <f t="shared" si="1"/>
        <v>621100</v>
      </c>
      <c r="E67" s="119" t="str">
        <f t="shared" si="2"/>
        <v>62</v>
      </c>
      <c r="F67" s="15" t="s">
        <v>344</v>
      </c>
      <c r="G67" s="121">
        <v>405000</v>
      </c>
      <c r="H67" s="121">
        <v>499569.47</v>
      </c>
      <c r="I67" s="121">
        <v>0</v>
      </c>
      <c r="J67" s="121">
        <v>499569.47</v>
      </c>
      <c r="K67" s="121">
        <f t="shared" si="7"/>
        <v>94569.469999999972</v>
      </c>
      <c r="L67" s="121">
        <f t="shared" si="4"/>
        <v>499569.47</v>
      </c>
      <c r="M67" s="121">
        <v>405000</v>
      </c>
      <c r="N67" s="121">
        <f>SUMIF(תקציב2017!$A:$A,$B67,תקציב2017!D:D)</f>
        <v>405000</v>
      </c>
      <c r="O67" s="121">
        <f>SUMIF(תקציב2017!$A:$A,$B67,תקציב2017!E:E)</f>
        <v>350000</v>
      </c>
      <c r="P67" s="121">
        <f>SUMIF(תקציב2017!$A:$A,$B67,תקציב2017!F:F)</f>
        <v>350000</v>
      </c>
      <c r="Q67" s="121"/>
      <c r="R67" s="121">
        <f t="shared" si="5"/>
        <v>350000</v>
      </c>
      <c r="S67" s="164"/>
    </row>
    <row r="68" spans="1:19" ht="35.1" hidden="1" customHeight="1" x14ac:dyDescent="0.3">
      <c r="A68" s="15">
        <v>15</v>
      </c>
      <c r="B68" s="15">
        <v>1621100740</v>
      </c>
      <c r="C68" s="119" t="str">
        <f t="shared" si="0"/>
        <v>740</v>
      </c>
      <c r="D68" s="119" t="str">
        <f t="shared" si="1"/>
        <v>621100</v>
      </c>
      <c r="E68" s="119" t="str">
        <f t="shared" si="2"/>
        <v>62</v>
      </c>
      <c r="F68" s="15" t="s">
        <v>345</v>
      </c>
      <c r="G68" s="121">
        <v>0</v>
      </c>
      <c r="H68" s="121">
        <v>0</v>
      </c>
      <c r="I68" s="121">
        <v>0</v>
      </c>
      <c r="J68" s="121">
        <v>0</v>
      </c>
      <c r="K68" s="121">
        <f t="shared" si="7"/>
        <v>0</v>
      </c>
      <c r="L68" s="121">
        <f t="shared" si="4"/>
        <v>0</v>
      </c>
      <c r="M68" s="121">
        <v>0</v>
      </c>
      <c r="N68" s="121">
        <f>SUMIF(תקציב2017!$A:$A,$B68,תקציב2017!D:D)</f>
        <v>0</v>
      </c>
      <c r="O68" s="121">
        <f>SUMIF(תקציב2017!$A:$A,$B68,תקציב2017!E:E)</f>
        <v>0</v>
      </c>
      <c r="P68" s="121">
        <f>SUMIF(תקציב2017!$A:$A,$B68,תקציב2017!F:F)</f>
        <v>0</v>
      </c>
      <c r="Q68" s="121"/>
      <c r="R68" s="121">
        <f t="shared" si="5"/>
        <v>0</v>
      </c>
      <c r="S68" s="164"/>
    </row>
    <row r="69" spans="1:19" ht="35.1" customHeight="1" x14ac:dyDescent="0.3">
      <c r="A69" s="15">
        <v>15</v>
      </c>
      <c r="B69" s="15">
        <v>1621100750</v>
      </c>
      <c r="C69" s="119" t="str">
        <f t="shared" si="0"/>
        <v>750</v>
      </c>
      <c r="D69" s="119" t="str">
        <f t="shared" si="1"/>
        <v>621100</v>
      </c>
      <c r="E69" s="119" t="str">
        <f t="shared" si="2"/>
        <v>62</v>
      </c>
      <c r="F69" s="15" t="s">
        <v>346</v>
      </c>
      <c r="G69" s="121">
        <v>70800</v>
      </c>
      <c r="H69" s="121">
        <v>114775</v>
      </c>
      <c r="I69" s="121">
        <v>0</v>
      </c>
      <c r="J69" s="121">
        <v>114775</v>
      </c>
      <c r="K69" s="121">
        <f t="shared" si="7"/>
        <v>43975</v>
      </c>
      <c r="L69" s="121">
        <f t="shared" si="4"/>
        <v>114775</v>
      </c>
      <c r="M69" s="121">
        <v>70800</v>
      </c>
      <c r="N69" s="121">
        <f>SUMIF(תקציב2017!$A:$A,$B69,תקציב2017!D:D)</f>
        <v>170800</v>
      </c>
      <c r="O69" s="121">
        <f>SUMIF(תקציב2017!$A:$A,$B69,תקציב2017!E:E)</f>
        <v>170800</v>
      </c>
      <c r="P69" s="121">
        <f>SUMIF(תקציב2017!$A:$A,$B69,תקציב2017!F:F)</f>
        <v>170800</v>
      </c>
      <c r="Q69" s="121"/>
      <c r="R69" s="121">
        <f t="shared" si="5"/>
        <v>170800</v>
      </c>
      <c r="S69" s="164"/>
    </row>
    <row r="70" spans="1:19" ht="35.1" customHeight="1" x14ac:dyDescent="0.3">
      <c r="A70" s="15">
        <v>15</v>
      </c>
      <c r="B70" s="15">
        <v>1621100780</v>
      </c>
      <c r="C70" s="119" t="str">
        <f t="shared" si="0"/>
        <v>780</v>
      </c>
      <c r="D70" s="119" t="str">
        <f t="shared" si="1"/>
        <v>621100</v>
      </c>
      <c r="E70" s="119" t="str">
        <f t="shared" si="2"/>
        <v>62</v>
      </c>
      <c r="F70" s="15" t="s">
        <v>305</v>
      </c>
      <c r="G70" s="121">
        <v>100000</v>
      </c>
      <c r="H70" s="121">
        <v>31628.75</v>
      </c>
      <c r="I70" s="121">
        <v>0</v>
      </c>
      <c r="J70" s="121">
        <v>31628.75</v>
      </c>
      <c r="K70" s="121">
        <f t="shared" si="7"/>
        <v>-68371.25</v>
      </c>
      <c r="L70" s="121">
        <f t="shared" si="4"/>
        <v>31628.75</v>
      </c>
      <c r="M70" s="121">
        <v>100000</v>
      </c>
      <c r="N70" s="121">
        <f>SUMIF(תקציב2017!$A:$A,$B70,תקציב2017!D:D)</f>
        <v>0</v>
      </c>
      <c r="O70" s="121">
        <f>SUMIF(תקציב2017!$A:$A,$B70,תקציב2017!E:E)</f>
        <v>50000</v>
      </c>
      <c r="P70" s="121">
        <f>SUMIF(תקציב2017!$A:$A,$B70,תקציב2017!F:F)</f>
        <v>50000</v>
      </c>
      <c r="Q70" s="121"/>
      <c r="R70" s="121">
        <f t="shared" si="5"/>
        <v>50000</v>
      </c>
      <c r="S70" s="164"/>
    </row>
    <row r="71" spans="1:19" ht="35.1" hidden="1" customHeight="1" x14ac:dyDescent="0.3">
      <c r="A71" s="15">
        <v>15</v>
      </c>
      <c r="B71" s="15">
        <v>1621100820</v>
      </c>
      <c r="C71" s="119" t="str">
        <f t="shared" si="0"/>
        <v>820</v>
      </c>
      <c r="D71" s="119" t="str">
        <f t="shared" si="1"/>
        <v>621100</v>
      </c>
      <c r="E71" s="119" t="str">
        <f t="shared" si="2"/>
        <v>62</v>
      </c>
      <c r="F71" s="15" t="s">
        <v>347</v>
      </c>
      <c r="G71" s="121">
        <v>0</v>
      </c>
      <c r="H71" s="121">
        <v>0</v>
      </c>
      <c r="I71" s="121">
        <v>0</v>
      </c>
      <c r="J71" s="121">
        <v>0</v>
      </c>
      <c r="K71" s="121">
        <f t="shared" si="7"/>
        <v>0</v>
      </c>
      <c r="L71" s="121">
        <f t="shared" si="4"/>
        <v>0</v>
      </c>
      <c r="M71" s="121">
        <v>0</v>
      </c>
      <c r="N71" s="121">
        <f>SUMIF(תקציב2017!$A:$A,$B71,תקציב2017!D:D)</f>
        <v>0</v>
      </c>
      <c r="O71" s="121">
        <f>SUMIF(תקציב2017!$A:$A,$B71,תקציב2017!E:E)</f>
        <v>0</v>
      </c>
      <c r="P71" s="121">
        <f>SUMIF(תקציב2017!$A:$A,$B71,תקציב2017!F:F)</f>
        <v>0</v>
      </c>
      <c r="Q71" s="121"/>
      <c r="R71" s="121">
        <f t="shared" ref="R71:R133" si="8">P71+Q71</f>
        <v>0</v>
      </c>
      <c r="S71" s="164"/>
    </row>
    <row r="72" spans="1:19" ht="34.5" customHeight="1" x14ac:dyDescent="0.3">
      <c r="A72" s="15">
        <v>16</v>
      </c>
      <c r="B72" s="15">
        <v>1621300110</v>
      </c>
      <c r="C72" s="119" t="str">
        <f t="shared" ref="C72:C143" si="9">RIGHT(B72,3)</f>
        <v>110</v>
      </c>
      <c r="D72" s="119" t="str">
        <f t="shared" ref="D72:D143" si="10">MID(B72,2,6)</f>
        <v>621300</v>
      </c>
      <c r="E72" s="119" t="str">
        <f t="shared" ref="E72:E143" si="11">LEFT(D72,2)</f>
        <v>62</v>
      </c>
      <c r="F72" s="15" t="s">
        <v>348</v>
      </c>
      <c r="G72" s="121">
        <v>792000</v>
      </c>
      <c r="H72" s="121">
        <v>787536.38</v>
      </c>
      <c r="I72" s="121">
        <v>0</v>
      </c>
      <c r="J72" s="121">
        <v>787536.38</v>
      </c>
      <c r="K72" s="121">
        <f t="shared" si="7"/>
        <v>-4463.6199999999953</v>
      </c>
      <c r="L72" s="121">
        <f t="shared" si="4"/>
        <v>787536.38</v>
      </c>
      <c r="M72" s="121">
        <v>808000</v>
      </c>
      <c r="N72" s="121">
        <f>SUMIF(תקציב2017!$A:$A,$B72,תקציב2017!D:D)</f>
        <v>808000</v>
      </c>
      <c r="O72" s="121">
        <f>SUMIF(תקציב2017!$A:$A,$B72,תקציב2017!E:E)</f>
        <v>875000</v>
      </c>
      <c r="P72" s="121">
        <f>SUMIF(תקציב2017!$A:$A,$B72,תקציב2017!F:F)</f>
        <v>890000</v>
      </c>
      <c r="Q72" s="121"/>
      <c r="R72" s="121">
        <f t="shared" si="8"/>
        <v>890000</v>
      </c>
      <c r="S72" s="164">
        <v>4.5</v>
      </c>
    </row>
    <row r="73" spans="1:19" ht="35.1" customHeight="1" x14ac:dyDescent="0.3">
      <c r="A73" s="15">
        <v>16</v>
      </c>
      <c r="B73" s="15">
        <v>1621400110</v>
      </c>
      <c r="C73" s="119" t="str">
        <f t="shared" si="9"/>
        <v>110</v>
      </c>
      <c r="D73" s="119" t="str">
        <f t="shared" si="10"/>
        <v>621400</v>
      </c>
      <c r="E73" s="119" t="str">
        <f t="shared" si="11"/>
        <v>62</v>
      </c>
      <c r="F73" s="15" t="s">
        <v>349</v>
      </c>
      <c r="G73" s="121">
        <v>172000</v>
      </c>
      <c r="H73" s="121">
        <v>171552.34</v>
      </c>
      <c r="I73" s="121">
        <v>0</v>
      </c>
      <c r="J73" s="121">
        <v>171552.34</v>
      </c>
      <c r="K73" s="121">
        <f t="shared" si="7"/>
        <v>-447.66000000000349</v>
      </c>
      <c r="L73" s="121">
        <f t="shared" ref="L73:L144" si="12">+J73</f>
        <v>171552.34</v>
      </c>
      <c r="M73" s="121">
        <v>165000</v>
      </c>
      <c r="N73" s="121">
        <f>SUMIF(תקציב2017!$A:$A,$B73,תקציב2017!D:D)</f>
        <v>165000</v>
      </c>
      <c r="O73" s="121">
        <f>SUMIF(תקציב2017!$A:$A,$B73,תקציב2017!E:E)</f>
        <v>164000</v>
      </c>
      <c r="P73" s="121">
        <f>SUMIF(תקציב2017!$A:$A,$B73,תקציב2017!F:F)</f>
        <v>166000</v>
      </c>
      <c r="Q73" s="121"/>
      <c r="R73" s="121">
        <f t="shared" si="8"/>
        <v>166000</v>
      </c>
      <c r="S73" s="164">
        <v>1</v>
      </c>
    </row>
    <row r="74" spans="1:19" ht="35.1" customHeight="1" x14ac:dyDescent="0.3">
      <c r="A74" s="15">
        <v>16</v>
      </c>
      <c r="B74" s="15">
        <v>1623000110</v>
      </c>
      <c r="C74" s="119" t="str">
        <f t="shared" si="9"/>
        <v>110</v>
      </c>
      <c r="D74" s="119" t="str">
        <f t="shared" si="10"/>
        <v>623000</v>
      </c>
      <c r="E74" s="119" t="str">
        <f t="shared" si="11"/>
        <v>62</v>
      </c>
      <c r="F74" s="15" t="s">
        <v>350</v>
      </c>
      <c r="G74" s="121">
        <v>130000</v>
      </c>
      <c r="H74" s="121">
        <v>134004.35</v>
      </c>
      <c r="I74" s="121">
        <v>0</v>
      </c>
      <c r="J74" s="121">
        <v>134004.35</v>
      </c>
      <c r="K74" s="121">
        <f t="shared" si="7"/>
        <v>4004.3500000000058</v>
      </c>
      <c r="L74" s="121">
        <f t="shared" si="12"/>
        <v>134004.35</v>
      </c>
      <c r="M74" s="121">
        <v>166000</v>
      </c>
      <c r="N74" s="121">
        <f>SUMIF(תקציב2017!$A:$A,$B74,תקציב2017!D:D)</f>
        <v>166000</v>
      </c>
      <c r="O74" s="121">
        <f>SUMIF(תקציב2017!$A:$A,$B74,תקציב2017!E:E)</f>
        <v>160000</v>
      </c>
      <c r="P74" s="121">
        <f>SUMIF(תקציב2017!$A:$A,$B74,תקציב2017!F:F)</f>
        <v>165000</v>
      </c>
      <c r="Q74" s="121"/>
      <c r="R74" s="121">
        <f t="shared" si="8"/>
        <v>165000</v>
      </c>
      <c r="S74" s="164">
        <v>1</v>
      </c>
    </row>
    <row r="75" spans="1:19" ht="35.1" customHeight="1" x14ac:dyDescent="0.3">
      <c r="A75" s="15">
        <v>16</v>
      </c>
      <c r="B75" s="15">
        <v>1623100110</v>
      </c>
      <c r="C75" s="119" t="str">
        <f t="shared" si="9"/>
        <v>110</v>
      </c>
      <c r="D75" s="119" t="str">
        <f t="shared" si="10"/>
        <v>623100</v>
      </c>
      <c r="E75" s="119" t="str">
        <f t="shared" si="11"/>
        <v>62</v>
      </c>
      <c r="F75" s="15" t="s">
        <v>351</v>
      </c>
      <c r="G75" s="121">
        <v>870000</v>
      </c>
      <c r="H75" s="121">
        <v>853979.79</v>
      </c>
      <c r="I75" s="121">
        <v>0</v>
      </c>
      <c r="J75" s="121">
        <v>853979.79</v>
      </c>
      <c r="K75" s="121">
        <f t="shared" si="7"/>
        <v>-16020.209999999963</v>
      </c>
      <c r="L75" s="121">
        <f t="shared" si="12"/>
        <v>853979.79</v>
      </c>
      <c r="M75" s="121">
        <v>888000</v>
      </c>
      <c r="N75" s="121">
        <f>SUMIF(תקציב2017!$A:$A,$B75,תקציב2017!D:D)</f>
        <v>888000</v>
      </c>
      <c r="O75" s="121">
        <f>SUMIF(תקציב2017!$A:$A,$B75,תקציב2017!E:E)</f>
        <v>840000</v>
      </c>
      <c r="P75" s="121">
        <f>SUMIF(תקציב2017!$A:$A,$B75,תקציב2017!F:F)</f>
        <v>846000</v>
      </c>
      <c r="Q75" s="121"/>
      <c r="R75" s="121">
        <f t="shared" si="8"/>
        <v>846000</v>
      </c>
      <c r="S75" s="164">
        <v>5.04</v>
      </c>
    </row>
    <row r="76" spans="1:19" ht="35.1" customHeight="1" x14ac:dyDescent="0.3">
      <c r="A76" s="15">
        <v>15</v>
      </c>
      <c r="B76" s="15">
        <v>1623100521</v>
      </c>
      <c r="C76" s="119" t="str">
        <f t="shared" si="9"/>
        <v>521</v>
      </c>
      <c r="D76" s="119" t="str">
        <f t="shared" si="10"/>
        <v>623100</v>
      </c>
      <c r="E76" s="119" t="str">
        <f t="shared" si="11"/>
        <v>62</v>
      </c>
      <c r="F76" s="15" t="s">
        <v>353</v>
      </c>
      <c r="G76" s="121">
        <v>1000</v>
      </c>
      <c r="H76" s="121">
        <v>1900</v>
      </c>
      <c r="I76" s="121">
        <v>0</v>
      </c>
      <c r="J76" s="121">
        <v>1900</v>
      </c>
      <c r="K76" s="121">
        <f t="shared" si="7"/>
        <v>900</v>
      </c>
      <c r="L76" s="121">
        <f t="shared" si="12"/>
        <v>1900</v>
      </c>
      <c r="M76" s="121">
        <v>1000</v>
      </c>
      <c r="N76" s="121">
        <f>SUMIF(תקציב2017!$A:$A,$B76,תקציב2017!D:D)</f>
        <v>1000</v>
      </c>
      <c r="O76" s="121">
        <f>SUMIF(תקציב2017!$A:$A,$B76,תקציב2017!E:E)</f>
        <v>8500</v>
      </c>
      <c r="P76" s="121">
        <f>SUMIF(תקציב2017!$A:$A,$B76,תקציב2017!F:F)</f>
        <v>8500</v>
      </c>
      <c r="Q76" s="121"/>
      <c r="R76" s="121">
        <f t="shared" si="8"/>
        <v>8500</v>
      </c>
      <c r="S76" s="164"/>
    </row>
    <row r="77" spans="1:19" ht="35.1" customHeight="1" x14ac:dyDescent="0.3">
      <c r="A77" s="15">
        <v>15</v>
      </c>
      <c r="B77" s="15">
        <v>1623100540</v>
      </c>
      <c r="C77" s="119" t="str">
        <f t="shared" si="9"/>
        <v>540</v>
      </c>
      <c r="D77" s="119" t="str">
        <f t="shared" si="10"/>
        <v>623100</v>
      </c>
      <c r="E77" s="119" t="str">
        <f t="shared" si="11"/>
        <v>62</v>
      </c>
      <c r="F77" s="15" t="s">
        <v>354</v>
      </c>
      <c r="G77" s="121">
        <v>61000</v>
      </c>
      <c r="H77" s="121">
        <v>61009.68</v>
      </c>
      <c r="I77" s="121">
        <v>0</v>
      </c>
      <c r="J77" s="121">
        <v>61009.68</v>
      </c>
      <c r="K77" s="121">
        <f t="shared" si="7"/>
        <v>9.680000000000291</v>
      </c>
      <c r="L77" s="121">
        <f t="shared" si="12"/>
        <v>61009.68</v>
      </c>
      <c r="M77" s="121">
        <v>61000</v>
      </c>
      <c r="N77" s="121">
        <f>SUMIF(תקציב2017!$A:$A,$B77,תקציב2017!D:D)</f>
        <v>61000</v>
      </c>
      <c r="O77" s="121">
        <f>SUMIF(תקציב2017!$A:$A,$B77,תקציב2017!E:E)</f>
        <v>55000</v>
      </c>
      <c r="P77" s="121">
        <f>SUMIF(תקציב2017!$A:$A,$B77,תקציב2017!F:F)</f>
        <v>55000</v>
      </c>
      <c r="Q77" s="121"/>
      <c r="R77" s="121">
        <f t="shared" si="8"/>
        <v>55000</v>
      </c>
      <c r="S77" s="164"/>
    </row>
    <row r="78" spans="1:19" ht="35.1" customHeight="1" x14ac:dyDescent="0.3">
      <c r="A78" s="15">
        <v>15</v>
      </c>
      <c r="B78" s="15">
        <v>1623100560</v>
      </c>
      <c r="C78" s="119" t="str">
        <f t="shared" si="9"/>
        <v>560</v>
      </c>
      <c r="D78" s="119" t="str">
        <f t="shared" si="10"/>
        <v>623100</v>
      </c>
      <c r="E78" s="119" t="str">
        <f t="shared" si="11"/>
        <v>62</v>
      </c>
      <c r="F78" s="15" t="s">
        <v>303</v>
      </c>
      <c r="G78" s="121">
        <v>8000</v>
      </c>
      <c r="H78" s="121">
        <v>5771.1</v>
      </c>
      <c r="I78" s="121">
        <v>2</v>
      </c>
      <c r="J78" s="121">
        <v>5773.1</v>
      </c>
      <c r="K78" s="121">
        <f t="shared" si="7"/>
        <v>-2226.8999999999996</v>
      </c>
      <c r="L78" s="121">
        <f t="shared" si="12"/>
        <v>5773.1</v>
      </c>
      <c r="M78" s="121">
        <v>8000</v>
      </c>
      <c r="N78" s="121">
        <f>SUMIF(תקציב2017!$A:$A,$B78,תקציב2017!D:D)</f>
        <v>8000</v>
      </c>
      <c r="O78" s="121">
        <f>SUMIF(תקציב2017!$A:$A,$B78,תקציב2017!E:E)</f>
        <v>10000</v>
      </c>
      <c r="P78" s="121">
        <f>SUMIF(תקציב2017!$A:$A,$B78,תקציב2017!F:F)</f>
        <v>10000</v>
      </c>
      <c r="Q78" s="121"/>
      <c r="R78" s="121">
        <f t="shared" si="8"/>
        <v>10000</v>
      </c>
      <c r="S78" s="164"/>
    </row>
    <row r="79" spans="1:19" ht="35.1" hidden="1" customHeight="1" x14ac:dyDescent="0.3">
      <c r="A79" s="15">
        <v>15</v>
      </c>
      <c r="B79" s="15">
        <v>1623100740</v>
      </c>
      <c r="C79" s="119" t="str">
        <f t="shared" si="9"/>
        <v>740</v>
      </c>
      <c r="D79" s="119" t="str">
        <f t="shared" si="10"/>
        <v>623100</v>
      </c>
      <c r="E79" s="119" t="str">
        <f t="shared" si="11"/>
        <v>62</v>
      </c>
      <c r="F79" s="15" t="s">
        <v>355</v>
      </c>
      <c r="G79" s="121">
        <v>0</v>
      </c>
      <c r="H79" s="121">
        <v>0</v>
      </c>
      <c r="I79" s="121">
        <v>0</v>
      </c>
      <c r="J79" s="121">
        <v>0</v>
      </c>
      <c r="K79" s="121">
        <f t="shared" si="7"/>
        <v>0</v>
      </c>
      <c r="L79" s="121">
        <f t="shared" si="12"/>
        <v>0</v>
      </c>
      <c r="M79" s="121">
        <v>0</v>
      </c>
      <c r="N79" s="121">
        <f>SUMIF(תקציב2017!$A:$A,$B79,תקציב2017!D:D)</f>
        <v>0</v>
      </c>
      <c r="O79" s="121">
        <f>SUMIF(תקציב2017!$A:$A,$B79,תקציב2017!E:E)</f>
        <v>0</v>
      </c>
      <c r="P79" s="121">
        <f>SUMIF(תקציב2017!$A:$A,$B79,תקציב2017!F:F)</f>
        <v>0</v>
      </c>
      <c r="Q79" s="121"/>
      <c r="R79" s="121">
        <f t="shared" si="8"/>
        <v>0</v>
      </c>
      <c r="S79" s="164"/>
    </row>
    <row r="80" spans="1:19" ht="35.1" customHeight="1" x14ac:dyDescent="0.3">
      <c r="A80" s="15">
        <v>15</v>
      </c>
      <c r="B80" s="15">
        <v>1623100750</v>
      </c>
      <c r="C80" s="119" t="str">
        <f t="shared" si="9"/>
        <v>750</v>
      </c>
      <c r="D80" s="119" t="str">
        <f t="shared" si="10"/>
        <v>623100</v>
      </c>
      <c r="E80" s="119" t="str">
        <f t="shared" si="11"/>
        <v>62</v>
      </c>
      <c r="F80" s="15" t="s">
        <v>356</v>
      </c>
      <c r="G80" s="121">
        <v>0</v>
      </c>
      <c r="H80" s="121">
        <v>71843</v>
      </c>
      <c r="I80" s="121">
        <v>0</v>
      </c>
      <c r="J80" s="121">
        <v>71843</v>
      </c>
      <c r="K80" s="121">
        <f t="shared" si="7"/>
        <v>71843</v>
      </c>
      <c r="L80" s="121">
        <f t="shared" si="12"/>
        <v>71843</v>
      </c>
      <c r="M80" s="121">
        <v>30000</v>
      </c>
      <c r="N80" s="121">
        <f>SUMIF(תקציב2017!$A:$A,$B80,תקציב2017!D:D)</f>
        <v>30000</v>
      </c>
      <c r="O80" s="121">
        <f>SUMIF(תקציב2017!$A:$A,$B80,תקציב2017!E:E)</f>
        <v>45000</v>
      </c>
      <c r="P80" s="121">
        <f>SUMIF(תקציב2017!$A:$A,$B80,תקציב2017!F:F)</f>
        <v>45000</v>
      </c>
      <c r="Q80" s="121"/>
      <c r="R80" s="121">
        <f t="shared" si="8"/>
        <v>45000</v>
      </c>
      <c r="S80" s="164"/>
    </row>
    <row r="81" spans="1:19" ht="35.1" customHeight="1" x14ac:dyDescent="0.3">
      <c r="A81" s="15">
        <v>15</v>
      </c>
      <c r="B81" s="15">
        <v>1623100760</v>
      </c>
      <c r="C81" s="119" t="str">
        <f t="shared" si="9"/>
        <v>760</v>
      </c>
      <c r="D81" s="119" t="str">
        <f t="shared" si="10"/>
        <v>623100</v>
      </c>
      <c r="E81" s="119" t="str">
        <f t="shared" si="11"/>
        <v>62</v>
      </c>
      <c r="F81" s="15" t="s">
        <v>357</v>
      </c>
      <c r="G81" s="121">
        <v>1500000</v>
      </c>
      <c r="H81" s="121">
        <v>1763879.94</v>
      </c>
      <c r="I81" s="121">
        <v>0</v>
      </c>
      <c r="J81" s="121">
        <v>1763879.94</v>
      </c>
      <c r="K81" s="121">
        <f t="shared" si="7"/>
        <v>263879.93999999994</v>
      </c>
      <c r="L81" s="121">
        <f t="shared" si="12"/>
        <v>1763879.94</v>
      </c>
      <c r="M81" s="121">
        <v>1100000</v>
      </c>
      <c r="N81" s="121">
        <f>SUMIF(תקציב2017!$A:$A,$B81,תקציב2017!D:D)</f>
        <v>1100000</v>
      </c>
      <c r="O81" s="121">
        <f>SUMIF(תקציב2017!$A:$A,$B81,תקציב2017!E:E)</f>
        <v>1300000</v>
      </c>
      <c r="P81" s="121">
        <f>SUMIF(תקציב2017!$A:$A,$B81,תקציב2017!F:F)</f>
        <v>1300000</v>
      </c>
      <c r="Q81" s="121"/>
      <c r="R81" s="121">
        <f t="shared" si="8"/>
        <v>1300000</v>
      </c>
      <c r="S81" s="164"/>
    </row>
    <row r="82" spans="1:19" ht="35.1" customHeight="1" thickBot="1" x14ac:dyDescent="0.35">
      <c r="A82" s="122">
        <v>15</v>
      </c>
      <c r="B82" s="122">
        <v>1623100780</v>
      </c>
      <c r="C82" s="123" t="str">
        <f t="shared" si="9"/>
        <v>780</v>
      </c>
      <c r="D82" s="123" t="str">
        <f t="shared" si="10"/>
        <v>623100</v>
      </c>
      <c r="E82" s="123" t="str">
        <f t="shared" si="11"/>
        <v>62</v>
      </c>
      <c r="F82" s="122" t="s">
        <v>305</v>
      </c>
      <c r="G82" s="166">
        <v>8000</v>
      </c>
      <c r="H82" s="166">
        <v>14444</v>
      </c>
      <c r="I82" s="166">
        <v>0</v>
      </c>
      <c r="J82" s="166">
        <v>14444</v>
      </c>
      <c r="K82" s="121">
        <f t="shared" si="7"/>
        <v>6444</v>
      </c>
      <c r="L82" s="166">
        <f t="shared" si="12"/>
        <v>14444</v>
      </c>
      <c r="M82" s="166">
        <v>8000</v>
      </c>
      <c r="N82" s="166">
        <f>SUMIF(תקציב2017!$A:$A,$B82,תקציב2017!D:D)</f>
        <v>8000</v>
      </c>
      <c r="O82" s="166">
        <f>SUMIF(תקציב2017!$A:$A,$B82,תקציב2017!E:E)</f>
        <v>10000</v>
      </c>
      <c r="P82" s="166">
        <f>SUMIF(תקציב2017!$A:$A,$B82,תקציב2017!F:F)</f>
        <v>10000</v>
      </c>
      <c r="Q82" s="166"/>
      <c r="R82" s="121">
        <f t="shared" si="8"/>
        <v>10000</v>
      </c>
      <c r="S82" s="167"/>
    </row>
    <row r="83" spans="1:19" ht="35.1" customHeight="1" thickBot="1" x14ac:dyDescent="0.35">
      <c r="A83" s="144"/>
      <c r="B83" s="145"/>
      <c r="C83" s="146"/>
      <c r="D83" s="146"/>
      <c r="E83" s="146"/>
      <c r="F83" s="145" t="s">
        <v>1258</v>
      </c>
      <c r="G83" s="148">
        <f>SUM(G61:G82)</f>
        <v>4779800</v>
      </c>
      <c r="H83" s="148">
        <f t="shared" ref="H83:S83" si="13">SUM(H61:H82)</f>
        <v>5164327.7</v>
      </c>
      <c r="I83" s="148">
        <f t="shared" si="13"/>
        <v>2</v>
      </c>
      <c r="J83" s="148">
        <f t="shared" si="13"/>
        <v>5164329.7</v>
      </c>
      <c r="K83" s="148">
        <f t="shared" si="13"/>
        <v>384529.69999999995</v>
      </c>
      <c r="L83" s="148">
        <f t="shared" si="13"/>
        <v>5164329.7</v>
      </c>
      <c r="M83" s="148">
        <f t="shared" si="13"/>
        <v>4486800</v>
      </c>
      <c r="N83" s="148">
        <f t="shared" si="13"/>
        <v>4486800</v>
      </c>
      <c r="O83" s="148">
        <f t="shared" si="13"/>
        <v>4732300</v>
      </c>
      <c r="P83" s="148">
        <f t="shared" si="13"/>
        <v>4767300</v>
      </c>
      <c r="Q83" s="148">
        <f t="shared" si="13"/>
        <v>0</v>
      </c>
      <c r="R83" s="148">
        <f t="shared" si="13"/>
        <v>4767300</v>
      </c>
      <c r="S83" s="168">
        <f t="shared" si="13"/>
        <v>12.54</v>
      </c>
    </row>
    <row r="84" spans="1:19" ht="35.1" customHeight="1" x14ac:dyDescent="0.3">
      <c r="A84" s="31">
        <v>17</v>
      </c>
      <c r="B84" s="31">
        <v>1631000610</v>
      </c>
      <c r="C84" s="130" t="str">
        <f t="shared" si="9"/>
        <v>610</v>
      </c>
      <c r="D84" s="130" t="str">
        <f t="shared" si="10"/>
        <v>631000</v>
      </c>
      <c r="E84" s="130" t="str">
        <f t="shared" si="11"/>
        <v>63</v>
      </c>
      <c r="F84" s="31" t="s">
        <v>358</v>
      </c>
      <c r="G84" s="132">
        <v>655000</v>
      </c>
      <c r="H84" s="132">
        <v>669647.06999999995</v>
      </c>
      <c r="I84" s="132">
        <v>0</v>
      </c>
      <c r="J84" s="132">
        <v>669647.06999999995</v>
      </c>
      <c r="K84" s="121">
        <f t="shared" ref="K84:K85" si="14">+L84-G84</f>
        <v>14647.069999999949</v>
      </c>
      <c r="L84" s="132">
        <f t="shared" si="12"/>
        <v>669647.06999999995</v>
      </c>
      <c r="M84" s="132">
        <v>655000</v>
      </c>
      <c r="N84" s="132">
        <f>SUMIF(תקציב2017!$A:$A,$B84,תקציב2017!D:D)</f>
        <v>655000</v>
      </c>
      <c r="O84" s="132">
        <f>SUMIF(תקציב2017!$A:$A,$B84,תקציב2017!E:E)</f>
        <v>720000</v>
      </c>
      <c r="P84" s="132">
        <f>SUMIF(תקציב2017!$A:$A,$B84,תקציב2017!F:F)</f>
        <v>720000</v>
      </c>
      <c r="Q84" s="132"/>
      <c r="R84" s="121">
        <f t="shared" si="8"/>
        <v>720000</v>
      </c>
      <c r="S84" s="169"/>
    </row>
    <row r="85" spans="1:19" ht="35.1" customHeight="1" thickBot="1" x14ac:dyDescent="0.35">
      <c r="A85" s="15">
        <v>17</v>
      </c>
      <c r="B85" s="15">
        <v>1632000620</v>
      </c>
      <c r="C85" s="119" t="str">
        <f t="shared" si="9"/>
        <v>620</v>
      </c>
      <c r="D85" s="119" t="str">
        <f t="shared" si="10"/>
        <v>632000</v>
      </c>
      <c r="E85" s="119" t="str">
        <f t="shared" si="11"/>
        <v>63</v>
      </c>
      <c r="F85" s="15" t="s">
        <v>360</v>
      </c>
      <c r="G85" s="121">
        <v>450000</v>
      </c>
      <c r="H85" s="121">
        <v>650723.79</v>
      </c>
      <c r="I85" s="121">
        <v>0</v>
      </c>
      <c r="J85" s="121">
        <v>650723.79</v>
      </c>
      <c r="K85" s="121">
        <f t="shared" si="14"/>
        <v>200723.79000000004</v>
      </c>
      <c r="L85" s="121">
        <f t="shared" si="12"/>
        <v>650723.79</v>
      </c>
      <c r="M85" s="121">
        <v>450000</v>
      </c>
      <c r="N85" s="121">
        <f>SUMIF(תקציב2017!$A:$A,$B85,תקציב2017!D:D)</f>
        <v>450000</v>
      </c>
      <c r="O85" s="121">
        <f>SUMIF(תקציב2017!$A:$A,$B85,תקציב2017!E:E)</f>
        <v>450000</v>
      </c>
      <c r="P85" s="121">
        <f>SUMIF(תקציב2017!$A:$A,$B85,תקציב2017!F:F)</f>
        <v>450000</v>
      </c>
      <c r="Q85" s="121"/>
      <c r="R85" s="121">
        <f t="shared" si="8"/>
        <v>450000</v>
      </c>
      <c r="S85" s="164"/>
    </row>
    <row r="86" spans="1:19" ht="35.1" customHeight="1" thickBot="1" x14ac:dyDescent="0.35">
      <c r="A86" s="144"/>
      <c r="B86" s="145"/>
      <c r="C86" s="146"/>
      <c r="D86" s="146"/>
      <c r="E86" s="146"/>
      <c r="F86" s="145" t="s">
        <v>1259</v>
      </c>
      <c r="G86" s="148">
        <f>SUM(G84:G85)</f>
        <v>1105000</v>
      </c>
      <c r="H86" s="148">
        <f t="shared" ref="H86:S86" si="15">SUM(H84:H85)</f>
        <v>1320370.8599999999</v>
      </c>
      <c r="I86" s="148">
        <f t="shared" si="15"/>
        <v>0</v>
      </c>
      <c r="J86" s="148">
        <f t="shared" si="15"/>
        <v>1320370.8599999999</v>
      </c>
      <c r="K86" s="148">
        <f t="shared" si="15"/>
        <v>215370.86</v>
      </c>
      <c r="L86" s="148">
        <f t="shared" si="15"/>
        <v>1320370.8599999999</v>
      </c>
      <c r="M86" s="148">
        <f t="shared" si="15"/>
        <v>1105000</v>
      </c>
      <c r="N86" s="148">
        <f t="shared" si="15"/>
        <v>1105000</v>
      </c>
      <c r="O86" s="148">
        <f t="shared" si="15"/>
        <v>1170000</v>
      </c>
      <c r="P86" s="148">
        <f t="shared" si="15"/>
        <v>1170000</v>
      </c>
      <c r="Q86" s="148">
        <f t="shared" si="15"/>
        <v>0</v>
      </c>
      <c r="R86" s="148">
        <f t="shared" si="15"/>
        <v>1170000</v>
      </c>
      <c r="S86" s="168">
        <f t="shared" si="15"/>
        <v>0</v>
      </c>
    </row>
    <row r="87" spans="1:19" ht="35.1" customHeight="1" x14ac:dyDescent="0.3">
      <c r="A87" s="15">
        <v>18</v>
      </c>
      <c r="B87" s="15">
        <v>1648000691</v>
      </c>
      <c r="C87" s="119" t="str">
        <f t="shared" si="9"/>
        <v>691</v>
      </c>
      <c r="D87" s="119" t="str">
        <f t="shared" si="10"/>
        <v>648000</v>
      </c>
      <c r="E87" s="119" t="str">
        <f t="shared" si="11"/>
        <v>64</v>
      </c>
      <c r="F87" s="15" t="s">
        <v>361</v>
      </c>
      <c r="G87" s="121">
        <v>2900000</v>
      </c>
      <c r="H87" s="121">
        <v>2865809.48</v>
      </c>
      <c r="I87" s="121">
        <v>0</v>
      </c>
      <c r="J87" s="121">
        <v>2865809.48</v>
      </c>
      <c r="K87" s="121">
        <f t="shared" ref="K87:K92" si="16">+L87-G87</f>
        <v>-34190.520000000019</v>
      </c>
      <c r="L87" s="121">
        <f t="shared" si="12"/>
        <v>2865809.48</v>
      </c>
      <c r="M87" s="121">
        <v>2900000</v>
      </c>
      <c r="N87" s="121">
        <f>SUMIF(תקציב2017!$A:$A,$B87,תקציב2017!D:D)</f>
        <v>2900000</v>
      </c>
      <c r="O87" s="121">
        <f>SUMIF(תקציב2017!$A:$A,$B87,תקציב2017!E:E)</f>
        <v>2890000</v>
      </c>
      <c r="P87" s="121">
        <f>SUMIF(תקציב2017!$A:$A,$B87,תקציב2017!F:F)</f>
        <v>2800000</v>
      </c>
      <c r="Q87" s="121"/>
      <c r="R87" s="121">
        <f t="shared" si="8"/>
        <v>2800000</v>
      </c>
      <c r="S87" s="164"/>
    </row>
    <row r="88" spans="1:19" ht="35.1" customHeight="1" x14ac:dyDescent="0.3">
      <c r="A88" s="15">
        <v>18</v>
      </c>
      <c r="B88" s="15">
        <v>1648000692</v>
      </c>
      <c r="C88" s="119" t="str">
        <f t="shared" si="9"/>
        <v>692</v>
      </c>
      <c r="D88" s="119" t="str">
        <f t="shared" si="10"/>
        <v>648000</v>
      </c>
      <c r="E88" s="119" t="str">
        <f t="shared" si="11"/>
        <v>64</v>
      </c>
      <c r="F88" s="15" t="s">
        <v>363</v>
      </c>
      <c r="G88" s="121">
        <v>575000</v>
      </c>
      <c r="H88" s="121">
        <v>573596.82999999996</v>
      </c>
      <c r="I88" s="121">
        <v>0</v>
      </c>
      <c r="J88" s="121">
        <v>573596.82999999996</v>
      </c>
      <c r="K88" s="121">
        <f t="shared" si="16"/>
        <v>-1403.1700000000419</v>
      </c>
      <c r="L88" s="121">
        <f t="shared" si="12"/>
        <v>573596.82999999996</v>
      </c>
      <c r="M88" s="121">
        <v>575000</v>
      </c>
      <c r="N88" s="121">
        <f>SUMIF(תקציב2017!$A:$A,$B88,תקציב2017!D:D)</f>
        <v>575000</v>
      </c>
      <c r="O88" s="121">
        <f>SUMIF(תקציב2017!$A:$A,$B88,תקציב2017!E:E)</f>
        <v>512000</v>
      </c>
      <c r="P88" s="121">
        <f>SUMIF(תקציב2017!$A:$A,$B88,תקציב2017!F:F)</f>
        <v>500000</v>
      </c>
      <c r="Q88" s="121"/>
      <c r="R88" s="121">
        <f t="shared" si="8"/>
        <v>500000</v>
      </c>
      <c r="S88" s="164"/>
    </row>
    <row r="89" spans="1:19" ht="35.1" customHeight="1" thickBot="1" x14ac:dyDescent="0.35">
      <c r="A89" s="15">
        <v>18</v>
      </c>
      <c r="B89" s="15">
        <v>1648000693</v>
      </c>
      <c r="C89" s="119" t="str">
        <f t="shared" si="9"/>
        <v>693</v>
      </c>
      <c r="D89" s="119" t="str">
        <f t="shared" si="10"/>
        <v>648000</v>
      </c>
      <c r="E89" s="119" t="str">
        <f t="shared" si="11"/>
        <v>64</v>
      </c>
      <c r="F89" s="15" t="s">
        <v>364</v>
      </c>
      <c r="G89" s="121">
        <v>475000</v>
      </c>
      <c r="H89" s="121">
        <v>445049.9</v>
      </c>
      <c r="I89" s="121">
        <v>0</v>
      </c>
      <c r="J89" s="121">
        <v>445049.9</v>
      </c>
      <c r="K89" s="121">
        <f t="shared" si="16"/>
        <v>-29950.099999999977</v>
      </c>
      <c r="L89" s="121">
        <f t="shared" si="12"/>
        <v>445049.9</v>
      </c>
      <c r="M89" s="121">
        <v>475000</v>
      </c>
      <c r="N89" s="121">
        <f>SUMIF(תקציב2017!$A:$A,$B89,תקציב2017!D:D)</f>
        <v>475000</v>
      </c>
      <c r="O89" s="121">
        <f>SUMIF(תקציב2017!$A:$A,$B89,תקציב2017!E:E)</f>
        <v>354000</v>
      </c>
      <c r="P89" s="121">
        <f>SUMIF(תקציב2017!$A:$A,$B89,תקציב2017!F:F)</f>
        <v>330000</v>
      </c>
      <c r="Q89" s="121"/>
      <c r="R89" s="121">
        <f t="shared" si="8"/>
        <v>330000</v>
      </c>
      <c r="S89" s="164"/>
    </row>
    <row r="90" spans="1:19" ht="35.1" hidden="1" customHeight="1" x14ac:dyDescent="0.35">
      <c r="A90" s="15">
        <v>18</v>
      </c>
      <c r="B90" s="15">
        <v>1649100691</v>
      </c>
      <c r="C90" s="119" t="str">
        <f t="shared" si="9"/>
        <v>691</v>
      </c>
      <c r="D90" s="119" t="str">
        <f t="shared" si="10"/>
        <v>649100</v>
      </c>
      <c r="E90" s="119" t="str">
        <f t="shared" si="11"/>
        <v>64</v>
      </c>
      <c r="F90" s="15" t="s">
        <v>365</v>
      </c>
      <c r="G90" s="121">
        <v>0</v>
      </c>
      <c r="H90" s="121">
        <v>14</v>
      </c>
      <c r="I90" s="121">
        <v>0</v>
      </c>
      <c r="J90" s="121">
        <v>14</v>
      </c>
      <c r="K90" s="121">
        <f t="shared" si="16"/>
        <v>14</v>
      </c>
      <c r="L90" s="121">
        <f t="shared" si="12"/>
        <v>14</v>
      </c>
      <c r="M90" s="121">
        <v>0</v>
      </c>
      <c r="N90" s="121">
        <f>SUMIF(תקציב2017!$A:$A,$B90,תקציב2017!D:D)</f>
        <v>0</v>
      </c>
      <c r="O90" s="121">
        <f>SUMIF(תקציב2017!$A:$A,$B90,תקציב2017!E:E)</f>
        <v>0</v>
      </c>
      <c r="P90" s="121">
        <f>SUMIF(תקציב2017!$A:$A,$B90,תקציב2017!F:F)</f>
        <v>0</v>
      </c>
      <c r="Q90" s="121"/>
      <c r="R90" s="121">
        <f t="shared" si="8"/>
        <v>0</v>
      </c>
      <c r="S90" s="164"/>
    </row>
    <row r="91" spans="1:19" ht="35.1" hidden="1" customHeight="1" x14ac:dyDescent="0.35">
      <c r="A91" s="15">
        <v>18</v>
      </c>
      <c r="B91" s="15">
        <v>1649100692</v>
      </c>
      <c r="C91" s="119" t="str">
        <f t="shared" si="9"/>
        <v>692</v>
      </c>
      <c r="D91" s="119" t="str">
        <f t="shared" si="10"/>
        <v>649100</v>
      </c>
      <c r="E91" s="119" t="str">
        <f t="shared" si="11"/>
        <v>64</v>
      </c>
      <c r="F91" s="15" t="s">
        <v>366</v>
      </c>
      <c r="G91" s="121">
        <v>0</v>
      </c>
      <c r="H91" s="121">
        <v>0.14000000000000001</v>
      </c>
      <c r="I91" s="121">
        <v>0</v>
      </c>
      <c r="J91" s="121">
        <v>0.14000000000000001</v>
      </c>
      <c r="K91" s="121">
        <f t="shared" si="16"/>
        <v>0.14000000000000001</v>
      </c>
      <c r="L91" s="121">
        <f t="shared" si="12"/>
        <v>0.14000000000000001</v>
      </c>
      <c r="M91" s="121">
        <v>0</v>
      </c>
      <c r="N91" s="121">
        <f>SUMIF(תקציב2017!$A:$A,$B91,תקציב2017!D:D)</f>
        <v>0</v>
      </c>
      <c r="O91" s="121">
        <f>SUMIF(תקציב2017!$A:$A,$B91,תקציב2017!E:E)</f>
        <v>0.3066666666666667</v>
      </c>
      <c r="P91" s="121">
        <f>SUMIF(תקציב2017!$A:$A,$B91,תקציב2017!F:F)</f>
        <v>0</v>
      </c>
      <c r="Q91" s="121"/>
      <c r="R91" s="121">
        <f t="shared" si="8"/>
        <v>0</v>
      </c>
      <c r="S91" s="164"/>
    </row>
    <row r="92" spans="1:19" ht="35.1" hidden="1" customHeight="1" thickBot="1" x14ac:dyDescent="0.35">
      <c r="A92" s="15">
        <v>18</v>
      </c>
      <c r="B92" s="15">
        <v>1649100693</v>
      </c>
      <c r="C92" s="119" t="str">
        <f t="shared" si="9"/>
        <v>693</v>
      </c>
      <c r="D92" s="119" t="str">
        <f t="shared" si="10"/>
        <v>649100</v>
      </c>
      <c r="E92" s="119" t="str">
        <f t="shared" si="11"/>
        <v>64</v>
      </c>
      <c r="F92" s="15" t="s">
        <v>367</v>
      </c>
      <c r="G92" s="121">
        <v>0</v>
      </c>
      <c r="H92" s="121">
        <v>9394.48</v>
      </c>
      <c r="I92" s="121">
        <v>0</v>
      </c>
      <c r="J92" s="121">
        <v>9394.48</v>
      </c>
      <c r="K92" s="121">
        <f t="shared" si="16"/>
        <v>9394.48</v>
      </c>
      <c r="L92" s="121">
        <f t="shared" si="12"/>
        <v>9394.48</v>
      </c>
      <c r="M92" s="121">
        <v>0</v>
      </c>
      <c r="N92" s="121">
        <f>SUMIF(תקציב2017!$A:$A,$B92,תקציב2017!D:D)</f>
        <v>0</v>
      </c>
      <c r="O92" s="121">
        <f>SUMIF(תקציב2017!$A:$A,$B92,תקציב2017!E:E)</f>
        <v>0</v>
      </c>
      <c r="P92" s="121">
        <f>SUMIF(תקציב2017!$A:$A,$B92,תקציב2017!F:F)</f>
        <v>0</v>
      </c>
      <c r="Q92" s="121"/>
      <c r="R92" s="121">
        <f t="shared" si="8"/>
        <v>0</v>
      </c>
      <c r="S92" s="164"/>
    </row>
    <row r="93" spans="1:19" ht="35.1" customHeight="1" thickBot="1" x14ac:dyDescent="0.35">
      <c r="A93" s="144"/>
      <c r="B93" s="145"/>
      <c r="C93" s="146"/>
      <c r="D93" s="146"/>
      <c r="E93" s="146"/>
      <c r="F93" s="145" t="s">
        <v>1260</v>
      </c>
      <c r="G93" s="148">
        <f>SUM(G87:G92)</f>
        <v>3950000</v>
      </c>
      <c r="H93" s="148">
        <f t="shared" ref="H93:M93" si="17">SUM(H87:H92)</f>
        <v>3893864.83</v>
      </c>
      <c r="I93" s="148">
        <f t="shared" si="17"/>
        <v>0</v>
      </c>
      <c r="J93" s="148">
        <f t="shared" si="17"/>
        <v>3893864.83</v>
      </c>
      <c r="K93" s="148">
        <f t="shared" si="17"/>
        <v>-56135.170000000042</v>
      </c>
      <c r="L93" s="148">
        <f t="shared" si="17"/>
        <v>3893864.83</v>
      </c>
      <c r="M93" s="148">
        <f t="shared" si="17"/>
        <v>3950000</v>
      </c>
      <c r="N93" s="148">
        <f t="shared" ref="N93:P93" si="18">SUM(N87:N92)</f>
        <v>3950000</v>
      </c>
      <c r="O93" s="148">
        <f t="shared" si="18"/>
        <v>3756000.3066666666</v>
      </c>
      <c r="P93" s="148">
        <f t="shared" si="18"/>
        <v>3630000</v>
      </c>
      <c r="Q93" s="148">
        <f t="shared" ref="Q93:R93" si="19">SUM(Q87:Q92)</f>
        <v>0</v>
      </c>
      <c r="R93" s="148">
        <f t="shared" si="19"/>
        <v>3630000</v>
      </c>
      <c r="S93" s="168">
        <f t="shared" ref="S93" si="20">SUM(S87:S92)</f>
        <v>0</v>
      </c>
    </row>
    <row r="94" spans="1:19" ht="35.1" customHeight="1" thickBot="1" x14ac:dyDescent="0.35">
      <c r="A94" s="125"/>
      <c r="B94" s="126"/>
      <c r="C94" s="127"/>
      <c r="D94" s="127"/>
      <c r="E94" s="127"/>
      <c r="F94" s="126" t="s">
        <v>1261</v>
      </c>
      <c r="G94" s="129">
        <f>+G93+G86+G83+G60</f>
        <v>17857400</v>
      </c>
      <c r="H94" s="129">
        <f t="shared" ref="H94:M94" si="21">+H93+H86+H83+H60</f>
        <v>18619714.050000001</v>
      </c>
      <c r="I94" s="129">
        <f t="shared" si="21"/>
        <v>11213.26</v>
      </c>
      <c r="J94" s="129">
        <f t="shared" si="21"/>
        <v>18630927.310000002</v>
      </c>
      <c r="K94" s="129">
        <f t="shared" si="21"/>
        <v>773527.30999999982</v>
      </c>
      <c r="L94" s="129">
        <f t="shared" si="21"/>
        <v>18630927.310000002</v>
      </c>
      <c r="M94" s="129">
        <f t="shared" si="21"/>
        <v>17734800</v>
      </c>
      <c r="N94" s="129">
        <f t="shared" ref="N94:P94" si="22">+N93+N86+N83+N60</f>
        <v>17734800</v>
      </c>
      <c r="O94" s="129">
        <f t="shared" si="22"/>
        <v>17961800.306666665</v>
      </c>
      <c r="P94" s="129">
        <f t="shared" si="22"/>
        <v>18176800</v>
      </c>
      <c r="Q94" s="129">
        <f t="shared" ref="Q94:R94" si="23">+Q93+Q86+Q83+Q60</f>
        <v>0</v>
      </c>
      <c r="R94" s="129">
        <f t="shared" si="23"/>
        <v>18176800</v>
      </c>
      <c r="S94" s="170">
        <f t="shared" ref="S94" si="24">+S93+S86+S83+S60</f>
        <v>30.99</v>
      </c>
    </row>
    <row r="95" spans="1:19" ht="35.1" customHeight="1" x14ac:dyDescent="0.3">
      <c r="A95" s="15"/>
      <c r="B95" s="15"/>
      <c r="C95" s="119"/>
      <c r="D95" s="119"/>
      <c r="E95" s="119"/>
      <c r="F95" s="161" t="s">
        <v>1262</v>
      </c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>
        <f t="shared" si="8"/>
        <v>0</v>
      </c>
      <c r="S95" s="164"/>
    </row>
    <row r="96" spans="1:19" ht="35.1" customHeight="1" x14ac:dyDescent="0.3">
      <c r="A96" s="31">
        <v>16</v>
      </c>
      <c r="B96" s="31">
        <v>1711000110</v>
      </c>
      <c r="C96" s="130" t="str">
        <f t="shared" si="9"/>
        <v>110</v>
      </c>
      <c r="D96" s="130" t="str">
        <f t="shared" si="10"/>
        <v>711000</v>
      </c>
      <c r="E96" s="130" t="str">
        <f t="shared" si="11"/>
        <v>71</v>
      </c>
      <c r="F96" s="31" t="s">
        <v>368</v>
      </c>
      <c r="G96" s="132">
        <v>158000</v>
      </c>
      <c r="H96" s="132">
        <v>156269.42000000001</v>
      </c>
      <c r="I96" s="132">
        <v>0</v>
      </c>
      <c r="J96" s="132">
        <v>156269.42000000001</v>
      </c>
      <c r="K96" s="121">
        <f t="shared" ref="K96:K120" si="25">+L96-G96</f>
        <v>-1730.5799999999872</v>
      </c>
      <c r="L96" s="132">
        <f t="shared" si="12"/>
        <v>156269.42000000001</v>
      </c>
      <c r="M96" s="132">
        <v>158000</v>
      </c>
      <c r="N96" s="132">
        <f>SUMIF(תקציב2017!$A:$A,$B96,תקציב2017!D:D)</f>
        <v>158000</v>
      </c>
      <c r="O96" s="132">
        <f>SUMIF(תקציב2017!$A:$A,$B96,תקציב2017!E:E)</f>
        <v>170000</v>
      </c>
      <c r="P96" s="132">
        <f>SUMIF(תקציב2017!$A:$A,$B96,תקציב2017!F:F)</f>
        <v>171000</v>
      </c>
      <c r="Q96" s="132"/>
      <c r="R96" s="121">
        <f t="shared" si="8"/>
        <v>171000</v>
      </c>
      <c r="S96" s="169">
        <v>1</v>
      </c>
    </row>
    <row r="97" spans="1:19" ht="35.1" customHeight="1" x14ac:dyDescent="0.3">
      <c r="A97" s="15">
        <v>15</v>
      </c>
      <c r="B97" s="15">
        <v>1711000410</v>
      </c>
      <c r="C97" s="119" t="str">
        <f t="shared" si="9"/>
        <v>410</v>
      </c>
      <c r="D97" s="119" t="str">
        <f t="shared" si="10"/>
        <v>711000</v>
      </c>
      <c r="E97" s="119" t="str">
        <f t="shared" si="11"/>
        <v>71</v>
      </c>
      <c r="F97" s="15" t="s">
        <v>369</v>
      </c>
      <c r="G97" s="121">
        <v>28000</v>
      </c>
      <c r="H97" s="121">
        <v>18576</v>
      </c>
      <c r="I97" s="121">
        <v>0</v>
      </c>
      <c r="J97" s="121">
        <v>18576</v>
      </c>
      <c r="K97" s="121">
        <f t="shared" si="25"/>
        <v>-9424</v>
      </c>
      <c r="L97" s="121">
        <f t="shared" si="12"/>
        <v>18576</v>
      </c>
      <c r="M97" s="121">
        <v>28000</v>
      </c>
      <c r="N97" s="121">
        <f>SUMIF(תקציב2017!$A:$A,$B97,תקציב2017!D:D)</f>
        <v>28000</v>
      </c>
      <c r="O97" s="121">
        <f>SUMIF(תקציב2017!$A:$A,$B97,תקציב2017!E:E)</f>
        <v>28000</v>
      </c>
      <c r="P97" s="121">
        <f>SUMIF(תקציב2017!$A:$A,$B97,תקציב2017!F:F)</f>
        <v>28000</v>
      </c>
      <c r="Q97" s="121"/>
      <c r="R97" s="121">
        <f t="shared" si="8"/>
        <v>28000</v>
      </c>
      <c r="S97" s="164"/>
    </row>
    <row r="98" spans="1:19" ht="35.1" hidden="1" customHeight="1" x14ac:dyDescent="0.3">
      <c r="A98" s="15">
        <v>15</v>
      </c>
      <c r="B98" s="15">
        <v>1711000521</v>
      </c>
      <c r="C98" s="119" t="str">
        <f t="shared" si="9"/>
        <v>521</v>
      </c>
      <c r="D98" s="119" t="str">
        <f t="shared" si="10"/>
        <v>711000</v>
      </c>
      <c r="E98" s="119" t="str">
        <f t="shared" si="11"/>
        <v>71</v>
      </c>
      <c r="F98" s="15" t="s">
        <v>312</v>
      </c>
      <c r="G98" s="121">
        <v>0</v>
      </c>
      <c r="H98" s="121">
        <v>2200</v>
      </c>
      <c r="I98" s="121">
        <v>0</v>
      </c>
      <c r="J98" s="121">
        <v>2200</v>
      </c>
      <c r="K98" s="121">
        <f t="shared" si="25"/>
        <v>2200</v>
      </c>
      <c r="L98" s="121">
        <f t="shared" si="12"/>
        <v>2200</v>
      </c>
      <c r="M98" s="121">
        <v>0</v>
      </c>
      <c r="N98" s="121">
        <f>SUMIF(תקציב2017!$A:$A,$B98,תקציב2017!D:D)</f>
        <v>0</v>
      </c>
      <c r="O98" s="121">
        <f>SUMIF(תקציב2017!$A:$A,$B98,תקציב2017!E:E)</f>
        <v>0</v>
      </c>
      <c r="P98" s="121">
        <f>SUMIF(תקציב2017!$A:$A,$B98,תקציב2017!F:F)</f>
        <v>0</v>
      </c>
      <c r="Q98" s="121"/>
      <c r="R98" s="121">
        <f t="shared" si="8"/>
        <v>0</v>
      </c>
      <c r="S98" s="164"/>
    </row>
    <row r="99" spans="1:19" ht="35.1" customHeight="1" x14ac:dyDescent="0.3">
      <c r="A99" s="15">
        <v>15</v>
      </c>
      <c r="B99" s="15">
        <v>1711000540</v>
      </c>
      <c r="C99" s="119" t="str">
        <f t="shared" si="9"/>
        <v>540</v>
      </c>
      <c r="D99" s="119" t="str">
        <f t="shared" si="10"/>
        <v>711000</v>
      </c>
      <c r="E99" s="119" t="str">
        <f t="shared" si="11"/>
        <v>71</v>
      </c>
      <c r="F99" s="15" t="s">
        <v>301</v>
      </c>
      <c r="G99" s="121">
        <v>8000</v>
      </c>
      <c r="H99" s="121">
        <v>11346</v>
      </c>
      <c r="I99" s="121">
        <v>0</v>
      </c>
      <c r="J99" s="121">
        <v>11346</v>
      </c>
      <c r="K99" s="121">
        <f t="shared" si="25"/>
        <v>3346</v>
      </c>
      <c r="L99" s="121">
        <f t="shared" si="12"/>
        <v>11346</v>
      </c>
      <c r="M99" s="121">
        <v>8000</v>
      </c>
      <c r="N99" s="121">
        <f>SUMIF(תקציב2017!$A:$A,$B99,תקציב2017!D:D)</f>
        <v>8000</v>
      </c>
      <c r="O99" s="121">
        <f>SUMIF(תקציב2017!$A:$A,$B99,תקציב2017!E:E)</f>
        <v>8000</v>
      </c>
      <c r="P99" s="121">
        <f>SUMIF(תקציב2017!$A:$A,$B99,תקציב2017!F:F)</f>
        <v>8000</v>
      </c>
      <c r="Q99" s="121"/>
      <c r="R99" s="121">
        <f t="shared" si="8"/>
        <v>8000</v>
      </c>
      <c r="S99" s="164"/>
    </row>
    <row r="100" spans="1:19" ht="35.1" customHeight="1" x14ac:dyDescent="0.3">
      <c r="A100" s="15">
        <v>15</v>
      </c>
      <c r="B100" s="15">
        <v>1711000560</v>
      </c>
      <c r="C100" s="119" t="str">
        <f t="shared" si="9"/>
        <v>560</v>
      </c>
      <c r="D100" s="119" t="str">
        <f t="shared" si="10"/>
        <v>711000</v>
      </c>
      <c r="E100" s="119" t="str">
        <f t="shared" si="11"/>
        <v>71</v>
      </c>
      <c r="F100" s="15" t="s">
        <v>370</v>
      </c>
      <c r="G100" s="121">
        <v>0</v>
      </c>
      <c r="H100" s="121">
        <v>85</v>
      </c>
      <c r="I100" s="121">
        <v>0</v>
      </c>
      <c r="J100" s="121">
        <v>85</v>
      </c>
      <c r="K100" s="121">
        <f t="shared" si="25"/>
        <v>85</v>
      </c>
      <c r="L100" s="121">
        <f t="shared" si="12"/>
        <v>85</v>
      </c>
      <c r="M100" s="121">
        <v>0</v>
      </c>
      <c r="N100" s="121">
        <f>SUMIF(תקציב2017!$A:$A,$B100,תקציב2017!D:D)</f>
        <v>0</v>
      </c>
      <c r="O100" s="121">
        <f>SUMIF(תקציב2017!$A:$A,$B100,תקציב2017!E:E)</f>
        <v>0</v>
      </c>
      <c r="P100" s="121">
        <f>SUMIF(תקציב2017!$A:$A,$B100,תקציב2017!F:F)</f>
        <v>2000</v>
      </c>
      <c r="Q100" s="121"/>
      <c r="R100" s="121">
        <f t="shared" si="8"/>
        <v>2000</v>
      </c>
      <c r="S100" s="164"/>
    </row>
    <row r="101" spans="1:19" ht="35.1" customHeight="1" x14ac:dyDescent="0.3">
      <c r="A101" s="15">
        <v>15</v>
      </c>
      <c r="B101" s="15">
        <v>1711000740</v>
      </c>
      <c r="C101" s="119" t="str">
        <f t="shared" si="9"/>
        <v>740</v>
      </c>
      <c r="D101" s="119" t="str">
        <f t="shared" si="10"/>
        <v>711000</v>
      </c>
      <c r="E101" s="119" t="str">
        <f t="shared" si="11"/>
        <v>71</v>
      </c>
      <c r="F101" s="15" t="s">
        <v>371</v>
      </c>
      <c r="G101" s="121">
        <v>0</v>
      </c>
      <c r="H101" s="121">
        <v>0</v>
      </c>
      <c r="I101" s="121">
        <v>0</v>
      </c>
      <c r="J101" s="121">
        <v>0</v>
      </c>
      <c r="K101" s="121">
        <f t="shared" si="25"/>
        <v>0</v>
      </c>
      <c r="L101" s="121">
        <f t="shared" si="12"/>
        <v>0</v>
      </c>
      <c r="M101" s="121">
        <v>0</v>
      </c>
      <c r="N101" s="121">
        <f>SUMIF(תקציב2017!$A:$A,$B101,תקציב2017!D:D)</f>
        <v>0</v>
      </c>
      <c r="O101" s="121">
        <f>SUMIF(תקציב2017!$A:$A,$B101,תקציב2017!E:E)</f>
        <v>0</v>
      </c>
      <c r="P101" s="121">
        <f>SUMIF(תקציב2017!$A:$A,$B101,תקציב2017!F:F)</f>
        <v>15000</v>
      </c>
      <c r="Q101" s="121"/>
      <c r="R101" s="121">
        <f t="shared" si="8"/>
        <v>15000</v>
      </c>
      <c r="S101" s="164"/>
    </row>
    <row r="102" spans="1:19" ht="35.1" customHeight="1" x14ac:dyDescent="0.3">
      <c r="A102" s="15">
        <v>15</v>
      </c>
      <c r="B102" s="15">
        <v>1711000780</v>
      </c>
      <c r="C102" s="119" t="str">
        <f t="shared" si="9"/>
        <v>780</v>
      </c>
      <c r="D102" s="119" t="str">
        <f t="shared" si="10"/>
        <v>711000</v>
      </c>
      <c r="E102" s="119" t="str">
        <f t="shared" si="11"/>
        <v>71</v>
      </c>
      <c r="F102" s="15" t="s">
        <v>372</v>
      </c>
      <c r="G102" s="121">
        <v>56000</v>
      </c>
      <c r="H102" s="121">
        <v>43150.57</v>
      </c>
      <c r="I102" s="121">
        <v>2574</v>
      </c>
      <c r="J102" s="121">
        <v>45724.57</v>
      </c>
      <c r="K102" s="121">
        <f t="shared" si="25"/>
        <v>-10275.43</v>
      </c>
      <c r="L102" s="121">
        <f t="shared" si="12"/>
        <v>45724.57</v>
      </c>
      <c r="M102" s="121">
        <v>45000</v>
      </c>
      <c r="N102" s="121">
        <f>SUMIF(תקציב2017!$A:$A,$B102,תקציב2017!D:D)</f>
        <v>45000</v>
      </c>
      <c r="O102" s="121">
        <f>SUMIF(תקציב2017!$A:$A,$B102,תקציב2017!E:E)</f>
        <v>60000</v>
      </c>
      <c r="P102" s="121">
        <f>SUMIF(תקציב2017!$A:$A,$B102,תקציב2017!F:F)</f>
        <v>30000</v>
      </c>
      <c r="Q102" s="121"/>
      <c r="R102" s="121">
        <f t="shared" si="8"/>
        <v>30000</v>
      </c>
      <c r="S102" s="164"/>
    </row>
    <row r="103" spans="1:19" ht="35.1" customHeight="1" x14ac:dyDescent="0.3">
      <c r="A103" s="15">
        <v>15</v>
      </c>
      <c r="B103" s="15">
        <v>1712100530</v>
      </c>
      <c r="C103" s="119" t="str">
        <f t="shared" si="9"/>
        <v>530</v>
      </c>
      <c r="D103" s="119" t="str">
        <f t="shared" si="10"/>
        <v>712100</v>
      </c>
      <c r="E103" s="119" t="str">
        <f t="shared" si="11"/>
        <v>71</v>
      </c>
      <c r="F103" s="15" t="s">
        <v>373</v>
      </c>
      <c r="G103" s="121">
        <v>69000</v>
      </c>
      <c r="H103" s="121">
        <v>60379.4</v>
      </c>
      <c r="I103" s="121">
        <v>334</v>
      </c>
      <c r="J103" s="121">
        <v>60713.4</v>
      </c>
      <c r="K103" s="121">
        <f t="shared" si="25"/>
        <v>-8286.5999999999985</v>
      </c>
      <c r="L103" s="121">
        <f t="shared" si="12"/>
        <v>60713.4</v>
      </c>
      <c r="M103" s="121">
        <v>65000</v>
      </c>
      <c r="N103" s="121">
        <f>SUMIF(תקציב2017!$A:$A,$B103,תקציב2017!D:D)</f>
        <v>65000</v>
      </c>
      <c r="O103" s="121">
        <f>SUMIF(תקציב2017!$A:$A,$B103,תקציב2017!E:E)</f>
        <v>45000</v>
      </c>
      <c r="P103" s="121">
        <f>SUMIF(תקציב2017!$A:$A,$B103,תקציב2017!F:F)</f>
        <v>45000</v>
      </c>
      <c r="Q103" s="121"/>
      <c r="R103" s="121">
        <f t="shared" si="8"/>
        <v>45000</v>
      </c>
      <c r="S103" s="164"/>
    </row>
    <row r="104" spans="1:19" ht="35.1" customHeight="1" x14ac:dyDescent="0.3">
      <c r="A104" s="15">
        <v>15</v>
      </c>
      <c r="B104" s="15">
        <v>1712100731</v>
      </c>
      <c r="C104" s="119" t="str">
        <f t="shared" si="9"/>
        <v>731</v>
      </c>
      <c r="D104" s="119" t="str">
        <f t="shared" si="10"/>
        <v>712100</v>
      </c>
      <c r="E104" s="119" t="str">
        <f t="shared" si="11"/>
        <v>71</v>
      </c>
      <c r="F104" s="15" t="s">
        <v>374</v>
      </c>
      <c r="G104" s="121">
        <v>53000</v>
      </c>
      <c r="H104" s="121">
        <v>90051</v>
      </c>
      <c r="I104" s="121">
        <v>0</v>
      </c>
      <c r="J104" s="121">
        <v>90051</v>
      </c>
      <c r="K104" s="121">
        <f t="shared" si="25"/>
        <v>37051</v>
      </c>
      <c r="L104" s="121">
        <f t="shared" si="12"/>
        <v>90051</v>
      </c>
      <c r="M104" s="121">
        <v>53000</v>
      </c>
      <c r="N104" s="121">
        <f>SUMIF(תקציב2017!$A:$A,$B104,תקציב2017!D:D)</f>
        <v>53000</v>
      </c>
      <c r="O104" s="121">
        <f>SUMIF(תקציב2017!$A:$A,$B104,תקציב2017!E:E)</f>
        <v>45000</v>
      </c>
      <c r="P104" s="121">
        <f>SUMIF(תקציב2017!$A:$A,$B104,תקציב2017!F:F)</f>
        <v>45000</v>
      </c>
      <c r="Q104" s="121"/>
      <c r="R104" s="121">
        <f t="shared" si="8"/>
        <v>45000</v>
      </c>
      <c r="S104" s="164"/>
    </row>
    <row r="105" spans="1:19" ht="35.1" customHeight="1" x14ac:dyDescent="0.3">
      <c r="A105" s="15">
        <v>15</v>
      </c>
      <c r="B105" s="15">
        <v>1712100750</v>
      </c>
      <c r="C105" s="119" t="str">
        <f t="shared" si="9"/>
        <v>750</v>
      </c>
      <c r="D105" s="119" t="str">
        <f t="shared" si="10"/>
        <v>712100</v>
      </c>
      <c r="E105" s="119" t="str">
        <f t="shared" si="11"/>
        <v>71</v>
      </c>
      <c r="F105" s="15" t="s">
        <v>375</v>
      </c>
      <c r="G105" s="121">
        <v>820000</v>
      </c>
      <c r="H105" s="121">
        <v>1113972.8</v>
      </c>
      <c r="I105" s="121">
        <v>0</v>
      </c>
      <c r="J105" s="121">
        <v>1113972.8</v>
      </c>
      <c r="K105" s="121">
        <f t="shared" si="25"/>
        <v>293972.80000000005</v>
      </c>
      <c r="L105" s="121">
        <f t="shared" si="12"/>
        <v>1113972.8</v>
      </c>
      <c r="M105" s="121">
        <v>820000</v>
      </c>
      <c r="N105" s="121">
        <f>SUMIF(תקציב2017!$A:$A,$B105,תקציב2017!D:D)</f>
        <v>820000</v>
      </c>
      <c r="O105" s="121">
        <f>SUMIF(תקציב2017!$A:$A,$B105,תקציב2017!E:E)</f>
        <v>1100000</v>
      </c>
      <c r="P105" s="121">
        <f>SUMIF(תקציב2017!$A:$A,$B105,תקציב2017!F:F)</f>
        <v>0</v>
      </c>
      <c r="Q105" s="121"/>
      <c r="R105" s="121">
        <f t="shared" si="8"/>
        <v>0</v>
      </c>
      <c r="S105" s="164"/>
    </row>
    <row r="106" spans="1:19" ht="35.1" customHeight="1" x14ac:dyDescent="0.3">
      <c r="A106" s="15">
        <v>15</v>
      </c>
      <c r="B106" s="15">
        <v>1712200750</v>
      </c>
      <c r="C106" s="119" t="str">
        <f t="shared" si="9"/>
        <v>750</v>
      </c>
      <c r="D106" s="119" t="str">
        <f t="shared" si="10"/>
        <v>712200</v>
      </c>
      <c r="E106" s="119" t="str">
        <f t="shared" si="11"/>
        <v>71</v>
      </c>
      <c r="F106" s="15" t="s">
        <v>376</v>
      </c>
      <c r="G106" s="121">
        <v>550000</v>
      </c>
      <c r="H106" s="121">
        <v>478261.2</v>
      </c>
      <c r="I106" s="121">
        <v>0</v>
      </c>
      <c r="J106" s="121">
        <v>478261.2</v>
      </c>
      <c r="K106" s="121">
        <f t="shared" si="25"/>
        <v>-71738.799999999988</v>
      </c>
      <c r="L106" s="121">
        <f t="shared" si="12"/>
        <v>478261.2</v>
      </c>
      <c r="M106" s="121">
        <v>550000</v>
      </c>
      <c r="N106" s="121">
        <f>SUMIF(תקציב2017!$A:$A,$B106,תקציב2017!D:D)</f>
        <v>550000</v>
      </c>
      <c r="O106" s="121">
        <f>SUMIF(תקציב2017!$A:$A,$B106,תקציב2017!E:E)</f>
        <v>610000</v>
      </c>
      <c r="P106" s="121">
        <f>SUMIF(תקציב2017!$A:$A,$B106,תקציב2017!F:F)</f>
        <v>700000</v>
      </c>
      <c r="Q106" s="121"/>
      <c r="R106" s="121">
        <f t="shared" si="8"/>
        <v>700000</v>
      </c>
      <c r="S106" s="164"/>
    </row>
    <row r="107" spans="1:19" ht="35.1" customHeight="1" x14ac:dyDescent="0.3">
      <c r="A107" s="15">
        <v>15</v>
      </c>
      <c r="B107" s="15">
        <v>1712300750</v>
      </c>
      <c r="C107" s="119" t="str">
        <f t="shared" si="9"/>
        <v>750</v>
      </c>
      <c r="D107" s="119" t="str">
        <f t="shared" si="10"/>
        <v>712300</v>
      </c>
      <c r="E107" s="119" t="str">
        <f t="shared" si="11"/>
        <v>71</v>
      </c>
      <c r="F107" s="15" t="s">
        <v>377</v>
      </c>
      <c r="G107" s="121">
        <v>8100000</v>
      </c>
      <c r="H107" s="121">
        <v>8760378.9399999995</v>
      </c>
      <c r="I107" s="121">
        <v>0</v>
      </c>
      <c r="J107" s="121">
        <v>8900000</v>
      </c>
      <c r="K107" s="121">
        <f t="shared" si="25"/>
        <v>800000</v>
      </c>
      <c r="L107" s="121">
        <v>8900000</v>
      </c>
      <c r="M107" s="121">
        <v>8100000</v>
      </c>
      <c r="N107" s="121">
        <f>SUMIF(תקציב2017!$A:$A,$B107,תקציב2017!D:D)</f>
        <v>8100000</v>
      </c>
      <c r="O107" s="121">
        <f>SUMIF(תקציב2017!$A:$A,$B107,תקציב2017!E:E)</f>
        <v>8100000</v>
      </c>
      <c r="P107" s="121">
        <f>SUMIF(תקציב2017!$A:$A,$B107,תקציב2017!F:F)</f>
        <v>9650000</v>
      </c>
      <c r="Q107" s="121"/>
      <c r="R107" s="121">
        <f t="shared" si="8"/>
        <v>9650000</v>
      </c>
      <c r="S107" s="164"/>
    </row>
    <row r="108" spans="1:19" ht="35.1" hidden="1" customHeight="1" x14ac:dyDescent="0.3">
      <c r="A108" s="15">
        <v>15</v>
      </c>
      <c r="B108" s="15">
        <v>1712300930</v>
      </c>
      <c r="C108" s="119" t="str">
        <f t="shared" si="9"/>
        <v>930</v>
      </c>
      <c r="D108" s="119" t="str">
        <f t="shared" si="10"/>
        <v>712300</v>
      </c>
      <c r="E108" s="119" t="str">
        <f t="shared" si="11"/>
        <v>71</v>
      </c>
      <c r="F108" s="15" t="s">
        <v>378</v>
      </c>
      <c r="G108" s="121">
        <v>0</v>
      </c>
      <c r="H108" s="121">
        <v>0</v>
      </c>
      <c r="I108" s="121">
        <v>0</v>
      </c>
      <c r="J108" s="121">
        <v>0</v>
      </c>
      <c r="K108" s="121">
        <f t="shared" si="25"/>
        <v>0</v>
      </c>
      <c r="L108" s="121">
        <f t="shared" si="12"/>
        <v>0</v>
      </c>
      <c r="M108" s="121">
        <v>0</v>
      </c>
      <c r="N108" s="121">
        <f>SUMIF(תקציב2017!$A:$A,$B108,תקציב2017!D:D)</f>
        <v>0</v>
      </c>
      <c r="O108" s="121">
        <f>SUMIF(תקציב2017!$A:$A,$B108,תקציב2017!E:E)</f>
        <v>0</v>
      </c>
      <c r="P108" s="121">
        <f>SUMIF(תקציב2017!$A:$A,$B108,תקציב2017!F:F)</f>
        <v>0</v>
      </c>
      <c r="Q108" s="121"/>
      <c r="R108" s="121">
        <f t="shared" si="8"/>
        <v>0</v>
      </c>
      <c r="S108" s="164"/>
    </row>
    <row r="109" spans="1:19" ht="35.1" hidden="1" customHeight="1" x14ac:dyDescent="0.3">
      <c r="A109" s="15">
        <v>15</v>
      </c>
      <c r="B109" s="15">
        <v>1712301750</v>
      </c>
      <c r="C109" s="119" t="str">
        <f t="shared" si="9"/>
        <v>750</v>
      </c>
      <c r="D109" s="119" t="str">
        <f t="shared" si="10"/>
        <v>712301</v>
      </c>
      <c r="E109" s="119" t="str">
        <f t="shared" si="11"/>
        <v>71</v>
      </c>
      <c r="F109" s="165" t="s">
        <v>1309</v>
      </c>
      <c r="G109" s="121"/>
      <c r="H109" s="121"/>
      <c r="I109" s="121"/>
      <c r="J109" s="121"/>
      <c r="K109" s="121"/>
      <c r="L109" s="121"/>
      <c r="M109" s="121"/>
      <c r="N109" s="121">
        <f>SUMIF(תקציב2017!$A:$A,$B109,תקציב2017!D:D)</f>
        <v>0</v>
      </c>
      <c r="O109" s="121">
        <f>SUMIF(תקציב2017!$A:$A,$B109,תקציב2017!E:E)</f>
        <v>0</v>
      </c>
      <c r="P109" s="121">
        <f>SUMIF(תקציב2017!$A:$A,$B109,תקציב2017!F:F)</f>
        <v>0</v>
      </c>
      <c r="Q109" s="121"/>
      <c r="R109" s="121">
        <f t="shared" si="8"/>
        <v>0</v>
      </c>
      <c r="S109" s="164"/>
    </row>
    <row r="110" spans="1:19" ht="35.1" customHeight="1" x14ac:dyDescent="0.3">
      <c r="A110" s="15">
        <v>16</v>
      </c>
      <c r="B110" s="15">
        <v>1713200110</v>
      </c>
      <c r="C110" s="119" t="str">
        <f t="shared" si="9"/>
        <v>110</v>
      </c>
      <c r="D110" s="119" t="str">
        <f t="shared" si="10"/>
        <v>713200</v>
      </c>
      <c r="E110" s="119" t="str">
        <f t="shared" si="11"/>
        <v>71</v>
      </c>
      <c r="F110" s="15" t="s">
        <v>379</v>
      </c>
      <c r="G110" s="121">
        <v>689000</v>
      </c>
      <c r="H110" s="121">
        <v>668352.38</v>
      </c>
      <c r="I110" s="121">
        <v>0</v>
      </c>
      <c r="J110" s="121">
        <v>668352.38</v>
      </c>
      <c r="K110" s="121">
        <f t="shared" si="25"/>
        <v>-20647.619999999995</v>
      </c>
      <c r="L110" s="121">
        <f t="shared" si="12"/>
        <v>668352.38</v>
      </c>
      <c r="M110" s="121">
        <v>676000</v>
      </c>
      <c r="N110" s="121">
        <f>SUMIF(תקציב2017!$A:$A,$B110,תקציב2017!D:D)</f>
        <v>676000</v>
      </c>
      <c r="O110" s="121">
        <f>SUMIF(תקציב2017!$A:$A,$B110,תקציב2017!E:E)</f>
        <v>739000</v>
      </c>
      <c r="P110" s="121">
        <f>SUMIF(תקציב2017!$A:$A,$B110,תקציב2017!F:F)</f>
        <v>741000</v>
      </c>
      <c r="Q110" s="121"/>
      <c r="R110" s="121">
        <f t="shared" si="8"/>
        <v>741000</v>
      </c>
      <c r="S110" s="164">
        <v>5.94</v>
      </c>
    </row>
    <row r="111" spans="1:19" ht="35.1" customHeight="1" x14ac:dyDescent="0.3">
      <c r="A111" s="15">
        <v>16</v>
      </c>
      <c r="B111" s="15">
        <v>1713300110</v>
      </c>
      <c r="C111" s="119" t="str">
        <f t="shared" si="9"/>
        <v>110</v>
      </c>
      <c r="D111" s="119" t="str">
        <f t="shared" si="10"/>
        <v>713300</v>
      </c>
      <c r="E111" s="119" t="str">
        <f t="shared" si="11"/>
        <v>71</v>
      </c>
      <c r="F111" s="15" t="s">
        <v>380</v>
      </c>
      <c r="G111" s="121">
        <v>303000</v>
      </c>
      <c r="H111" s="121">
        <v>302291.36</v>
      </c>
      <c r="I111" s="121">
        <v>0</v>
      </c>
      <c r="J111" s="121">
        <v>302291.36</v>
      </c>
      <c r="K111" s="121">
        <f t="shared" si="25"/>
        <v>-708.64000000001397</v>
      </c>
      <c r="L111" s="121">
        <f t="shared" si="12"/>
        <v>302291.36</v>
      </c>
      <c r="M111" s="121">
        <v>410000</v>
      </c>
      <c r="N111" s="121">
        <f>SUMIF(תקציב2017!$A:$A,$B111,תקציב2017!D:D)</f>
        <v>410000</v>
      </c>
      <c r="O111" s="121">
        <f>SUMIF(תקציב2017!$A:$A,$B111,תקציב2017!E:E)</f>
        <v>315000</v>
      </c>
      <c r="P111" s="121">
        <f>SUMIF(תקציב2017!$A:$A,$B111,תקציב2017!F:F)</f>
        <v>334000</v>
      </c>
      <c r="Q111" s="121"/>
      <c r="R111" s="121">
        <f t="shared" si="8"/>
        <v>334000</v>
      </c>
      <c r="S111" s="164">
        <v>2.6</v>
      </c>
    </row>
    <row r="112" spans="1:19" ht="35.1" customHeight="1" x14ac:dyDescent="0.3">
      <c r="A112" s="15">
        <v>15</v>
      </c>
      <c r="B112" s="15">
        <v>1713300780</v>
      </c>
      <c r="C112" s="119" t="str">
        <f t="shared" si="9"/>
        <v>780</v>
      </c>
      <c r="D112" s="119" t="str">
        <f t="shared" si="10"/>
        <v>713300</v>
      </c>
      <c r="E112" s="119" t="str">
        <f t="shared" si="11"/>
        <v>71</v>
      </c>
      <c r="F112" s="15" t="s">
        <v>381</v>
      </c>
      <c r="G112" s="121">
        <v>4000</v>
      </c>
      <c r="H112" s="121">
        <v>3758.4</v>
      </c>
      <c r="I112" s="121">
        <v>0</v>
      </c>
      <c r="J112" s="121">
        <v>3758.4</v>
      </c>
      <c r="K112" s="121">
        <f t="shared" si="25"/>
        <v>-241.59999999999991</v>
      </c>
      <c r="L112" s="121">
        <f t="shared" si="12"/>
        <v>3758.4</v>
      </c>
      <c r="M112" s="121">
        <v>4000</v>
      </c>
      <c r="N112" s="121">
        <f>SUMIF(תקציב2017!$A:$A,$B112,תקציב2017!D:D)</f>
        <v>4000</v>
      </c>
      <c r="O112" s="121">
        <f>SUMIF(תקציב2017!$A:$A,$B112,תקציב2017!E:E)</f>
        <v>0</v>
      </c>
      <c r="P112" s="121">
        <f>SUMIF(תקציב2017!$A:$A,$B112,תקציב2017!F:F)</f>
        <v>0</v>
      </c>
      <c r="Q112" s="121"/>
      <c r="R112" s="121">
        <f t="shared" si="8"/>
        <v>0</v>
      </c>
      <c r="S112" s="164"/>
    </row>
    <row r="113" spans="1:19" ht="35.1" customHeight="1" x14ac:dyDescent="0.3">
      <c r="A113" s="15">
        <v>16</v>
      </c>
      <c r="B113" s="15">
        <v>1714200110</v>
      </c>
      <c r="C113" s="119" t="str">
        <f t="shared" si="9"/>
        <v>110</v>
      </c>
      <c r="D113" s="119" t="str">
        <f t="shared" si="10"/>
        <v>714200</v>
      </c>
      <c r="E113" s="119" t="str">
        <f t="shared" si="11"/>
        <v>71</v>
      </c>
      <c r="F113" s="15" t="s">
        <v>382</v>
      </c>
      <c r="G113" s="121">
        <v>347000</v>
      </c>
      <c r="H113" s="121">
        <v>315588.75</v>
      </c>
      <c r="I113" s="121">
        <v>0</v>
      </c>
      <c r="J113" s="121">
        <v>315588.75</v>
      </c>
      <c r="K113" s="121">
        <f t="shared" si="25"/>
        <v>-31411.25</v>
      </c>
      <c r="L113" s="121">
        <f t="shared" si="12"/>
        <v>315588.75</v>
      </c>
      <c r="M113" s="121">
        <v>337000</v>
      </c>
      <c r="N113" s="121">
        <f>SUMIF(תקציב2017!$A:$A,$B113,תקציב2017!D:D)</f>
        <v>337000</v>
      </c>
      <c r="O113" s="121">
        <f>SUMIF(תקציב2017!$A:$A,$B113,תקציב2017!E:E)</f>
        <v>450000</v>
      </c>
      <c r="P113" s="121">
        <f>SUMIF(תקציב2017!$A:$A,$B113,תקציב2017!F:F)</f>
        <v>911000</v>
      </c>
      <c r="Q113" s="121"/>
      <c r="R113" s="121">
        <f t="shared" si="8"/>
        <v>911000</v>
      </c>
      <c r="S113" s="164">
        <v>1</v>
      </c>
    </row>
    <row r="114" spans="1:19" ht="35.1" customHeight="1" x14ac:dyDescent="0.3">
      <c r="A114" s="15">
        <v>15</v>
      </c>
      <c r="B114" s="15">
        <v>1714200521</v>
      </c>
      <c r="C114" s="119" t="str">
        <f t="shared" si="9"/>
        <v>521</v>
      </c>
      <c r="D114" s="119" t="str">
        <f t="shared" si="10"/>
        <v>714200</v>
      </c>
      <c r="E114" s="119" t="str">
        <f t="shared" si="11"/>
        <v>71</v>
      </c>
      <c r="F114" s="15" t="s">
        <v>383</v>
      </c>
      <c r="G114" s="121">
        <v>0</v>
      </c>
      <c r="H114" s="121">
        <v>0</v>
      </c>
      <c r="I114" s="121">
        <v>0</v>
      </c>
      <c r="J114" s="121">
        <v>0</v>
      </c>
      <c r="K114" s="121">
        <f t="shared" si="25"/>
        <v>0</v>
      </c>
      <c r="L114" s="121">
        <f t="shared" si="12"/>
        <v>0</v>
      </c>
      <c r="M114" s="121">
        <v>0</v>
      </c>
      <c r="N114" s="121">
        <f>SUMIF(תקציב2017!$A:$A,$B114,תקציב2017!D:D)</f>
        <v>0</v>
      </c>
      <c r="O114" s="121">
        <f>SUMIF(תקציב2017!$A:$A,$B114,תקציב2017!E:E)</f>
        <v>0</v>
      </c>
      <c r="P114" s="121">
        <f>SUMIF(תקציב2017!$A:$A,$B114,תקציב2017!F:F)</f>
        <v>7000</v>
      </c>
      <c r="Q114" s="121"/>
      <c r="R114" s="121">
        <f t="shared" si="8"/>
        <v>7000</v>
      </c>
      <c r="S114" s="164"/>
    </row>
    <row r="115" spans="1:19" ht="35.1" customHeight="1" x14ac:dyDescent="0.3">
      <c r="A115" s="15">
        <v>15</v>
      </c>
      <c r="B115" s="15">
        <v>1714200780</v>
      </c>
      <c r="C115" s="119" t="str">
        <f t="shared" si="9"/>
        <v>780</v>
      </c>
      <c r="D115" s="119" t="str">
        <f t="shared" si="10"/>
        <v>714200</v>
      </c>
      <c r="E115" s="119" t="str">
        <f t="shared" si="11"/>
        <v>71</v>
      </c>
      <c r="F115" s="15" t="s">
        <v>305</v>
      </c>
      <c r="G115" s="121">
        <v>15000</v>
      </c>
      <c r="H115" s="121">
        <v>14656</v>
      </c>
      <c r="I115" s="121">
        <v>0</v>
      </c>
      <c r="J115" s="121">
        <v>14656</v>
      </c>
      <c r="K115" s="121">
        <f t="shared" si="25"/>
        <v>-344</v>
      </c>
      <c r="L115" s="121">
        <f t="shared" si="12"/>
        <v>14656</v>
      </c>
      <c r="M115" s="121">
        <v>15000</v>
      </c>
      <c r="N115" s="121">
        <f>SUMIF(תקציב2017!$A:$A,$B115,תקציב2017!D:D)</f>
        <v>15000</v>
      </c>
      <c r="O115" s="121">
        <f>SUMIF(תקציב2017!$A:$A,$B115,תקציב2017!E:E)</f>
        <v>15000</v>
      </c>
      <c r="P115" s="121">
        <f>SUMIF(תקציב2017!$A:$A,$B115,תקציב2017!F:F)</f>
        <v>15000</v>
      </c>
      <c r="Q115" s="121"/>
      <c r="R115" s="121">
        <f t="shared" si="8"/>
        <v>15000</v>
      </c>
      <c r="S115" s="164"/>
    </row>
    <row r="116" spans="1:19" ht="35.1" customHeight="1" x14ac:dyDescent="0.3">
      <c r="A116" s="15">
        <v>16</v>
      </c>
      <c r="B116" s="15">
        <v>1714201110</v>
      </c>
      <c r="C116" s="119" t="str">
        <f t="shared" si="9"/>
        <v>110</v>
      </c>
      <c r="D116" s="119" t="str">
        <f t="shared" si="10"/>
        <v>714201</v>
      </c>
      <c r="E116" s="119" t="str">
        <f t="shared" si="11"/>
        <v>71</v>
      </c>
      <c r="F116" s="15" t="s">
        <v>384</v>
      </c>
      <c r="G116" s="121">
        <v>433000</v>
      </c>
      <c r="H116" s="121">
        <v>287660.75</v>
      </c>
      <c r="I116" s="121">
        <v>0</v>
      </c>
      <c r="J116" s="121">
        <v>287660.75</v>
      </c>
      <c r="K116" s="121">
        <f t="shared" si="25"/>
        <v>-145339.25</v>
      </c>
      <c r="L116" s="121">
        <f t="shared" si="12"/>
        <v>287660.75</v>
      </c>
      <c r="M116" s="121">
        <v>560000</v>
      </c>
      <c r="N116" s="121">
        <f>SUMIF(תקציב2017!$A:$A,$B116,תקציב2017!D:D)</f>
        <v>560000</v>
      </c>
      <c r="O116" s="121">
        <f>SUMIF(תקציב2017!$A:$A,$B116,תקציב2017!E:E)</f>
        <v>390000</v>
      </c>
      <c r="P116" s="121">
        <f>SUMIF(תקציב2017!$A:$A,$B116,תקציב2017!F:F)</f>
        <v>760000</v>
      </c>
      <c r="Q116" s="121"/>
      <c r="R116" s="121">
        <f t="shared" si="8"/>
        <v>760000</v>
      </c>
      <c r="S116" s="164">
        <v>2</v>
      </c>
    </row>
    <row r="117" spans="1:19" ht="35.1" customHeight="1" x14ac:dyDescent="0.3">
      <c r="A117" s="15">
        <v>16</v>
      </c>
      <c r="B117" s="15">
        <v>1714202110</v>
      </c>
      <c r="C117" s="119" t="str">
        <f t="shared" si="9"/>
        <v>110</v>
      </c>
      <c r="D117" s="119" t="str">
        <f t="shared" si="10"/>
        <v>714202</v>
      </c>
      <c r="E117" s="119" t="str">
        <f t="shared" si="11"/>
        <v>71</v>
      </c>
      <c r="F117" s="15" t="s">
        <v>385</v>
      </c>
      <c r="G117" s="121">
        <v>0</v>
      </c>
      <c r="H117" s="121">
        <v>144136.29</v>
      </c>
      <c r="I117" s="121">
        <v>0</v>
      </c>
      <c r="J117" s="121">
        <v>144136.29</v>
      </c>
      <c r="K117" s="121">
        <f t="shared" si="25"/>
        <v>144136.29</v>
      </c>
      <c r="L117" s="121">
        <f t="shared" si="12"/>
        <v>144136.29</v>
      </c>
      <c r="M117" s="121">
        <v>0</v>
      </c>
      <c r="N117" s="121">
        <f>SUMIF(תקציב2017!$A:$A,$B117,תקציב2017!D:D)</f>
        <v>0</v>
      </c>
      <c r="O117" s="121">
        <f>SUMIF(תקציב2017!$A:$A,$B117,תקציב2017!E:E)</f>
        <v>80000</v>
      </c>
      <c r="P117" s="121">
        <f>SUMIF(תקציב2017!$A:$A,$B117,תקציב2017!F:F)</f>
        <v>127000</v>
      </c>
      <c r="Q117" s="121"/>
      <c r="R117" s="121">
        <f t="shared" si="8"/>
        <v>127000</v>
      </c>
      <c r="S117" s="164"/>
    </row>
    <row r="118" spans="1:19" ht="35.1" customHeight="1" x14ac:dyDescent="0.3">
      <c r="A118" s="15">
        <v>15</v>
      </c>
      <c r="B118" s="15">
        <v>1715300720</v>
      </c>
      <c r="C118" s="119" t="str">
        <f t="shared" si="9"/>
        <v>720</v>
      </c>
      <c r="D118" s="119" t="str">
        <f t="shared" si="10"/>
        <v>715300</v>
      </c>
      <c r="E118" s="119" t="str">
        <f t="shared" si="11"/>
        <v>71</v>
      </c>
      <c r="F118" s="15" t="s">
        <v>386</v>
      </c>
      <c r="G118" s="121">
        <v>0</v>
      </c>
      <c r="H118" s="121">
        <v>2360</v>
      </c>
      <c r="I118" s="121">
        <v>0</v>
      </c>
      <c r="J118" s="121">
        <v>2360</v>
      </c>
      <c r="K118" s="121">
        <f t="shared" si="25"/>
        <v>2360</v>
      </c>
      <c r="L118" s="121">
        <f t="shared" si="12"/>
        <v>2360</v>
      </c>
      <c r="M118" s="121">
        <v>0</v>
      </c>
      <c r="N118" s="121">
        <f>SUMIF(תקציב2017!$A:$A,$B118,תקציב2017!D:D)</f>
        <v>0</v>
      </c>
      <c r="O118" s="121">
        <f>SUMIF(תקציב2017!$A:$A,$B118,תקציב2017!E:E)</f>
        <v>0</v>
      </c>
      <c r="P118" s="121">
        <f>SUMIF(תקציב2017!$A:$A,$B118,תקציב2017!F:F)</f>
        <v>32500</v>
      </c>
      <c r="Q118" s="121"/>
      <c r="R118" s="121">
        <f t="shared" si="8"/>
        <v>32500</v>
      </c>
      <c r="S118" s="164"/>
    </row>
    <row r="119" spans="1:19" ht="35.1" customHeight="1" x14ac:dyDescent="0.3">
      <c r="A119" s="15">
        <v>15</v>
      </c>
      <c r="B119" s="15">
        <v>1715300740</v>
      </c>
      <c r="C119" s="119" t="str">
        <f t="shared" si="9"/>
        <v>740</v>
      </c>
      <c r="D119" s="119" t="str">
        <f t="shared" si="10"/>
        <v>715300</v>
      </c>
      <c r="E119" s="119" t="str">
        <f t="shared" si="11"/>
        <v>71</v>
      </c>
      <c r="F119" s="15" t="s">
        <v>387</v>
      </c>
      <c r="G119" s="121">
        <v>0</v>
      </c>
      <c r="H119" s="121">
        <v>1200</v>
      </c>
      <c r="I119" s="121">
        <v>1080</v>
      </c>
      <c r="J119" s="121">
        <v>2280</v>
      </c>
      <c r="K119" s="121">
        <f t="shared" si="25"/>
        <v>2280</v>
      </c>
      <c r="L119" s="121">
        <f t="shared" si="12"/>
        <v>2280</v>
      </c>
      <c r="M119" s="121">
        <v>0</v>
      </c>
      <c r="N119" s="121">
        <f>SUMIF(תקציב2017!$A:$A,$B119,תקציב2017!D:D)</f>
        <v>0</v>
      </c>
      <c r="O119" s="121">
        <f>SUMIF(תקציב2017!$A:$A,$B119,תקציב2017!E:E)</f>
        <v>0</v>
      </c>
      <c r="P119" s="121">
        <f>SUMIF(תקציב2017!$A:$A,$B119,תקציב2017!F:F)</f>
        <v>45000</v>
      </c>
      <c r="Q119" s="121"/>
      <c r="R119" s="121">
        <f t="shared" si="8"/>
        <v>45000</v>
      </c>
      <c r="S119" s="164"/>
    </row>
    <row r="120" spans="1:19" ht="35.1" customHeight="1" thickBot="1" x14ac:dyDescent="0.35">
      <c r="A120" s="122">
        <v>15</v>
      </c>
      <c r="B120" s="122">
        <v>1715300750</v>
      </c>
      <c r="C120" s="123" t="str">
        <f t="shared" si="9"/>
        <v>750</v>
      </c>
      <c r="D120" s="123" t="str">
        <f t="shared" si="10"/>
        <v>715300</v>
      </c>
      <c r="E120" s="123" t="str">
        <f t="shared" si="11"/>
        <v>71</v>
      </c>
      <c r="F120" s="122" t="s">
        <v>388</v>
      </c>
      <c r="G120" s="166">
        <v>0</v>
      </c>
      <c r="H120" s="166">
        <v>24000</v>
      </c>
      <c r="I120" s="166">
        <v>0</v>
      </c>
      <c r="J120" s="166">
        <v>24000</v>
      </c>
      <c r="K120" s="121">
        <f t="shared" si="25"/>
        <v>24000</v>
      </c>
      <c r="L120" s="166">
        <f t="shared" si="12"/>
        <v>24000</v>
      </c>
      <c r="M120" s="166">
        <v>0</v>
      </c>
      <c r="N120" s="166">
        <f>SUMIF(תקציב2017!$A:$A,$B120,תקציב2017!D:D)</f>
        <v>0</v>
      </c>
      <c r="O120" s="166">
        <f>SUMIF(תקציב2017!$A:$A,$B120,תקציב2017!E:E)</f>
        <v>0</v>
      </c>
      <c r="P120" s="166">
        <f>SUMIF(תקציב2017!$A:$A,$B120,תקציב2017!F:F)</f>
        <v>63000</v>
      </c>
      <c r="Q120" s="166"/>
      <c r="R120" s="121">
        <f t="shared" si="8"/>
        <v>63000</v>
      </c>
      <c r="S120" s="167"/>
    </row>
    <row r="121" spans="1:19" ht="35.1" customHeight="1" thickBot="1" x14ac:dyDescent="0.35">
      <c r="A121" s="144"/>
      <c r="B121" s="145"/>
      <c r="C121" s="146"/>
      <c r="D121" s="146"/>
      <c r="E121" s="146"/>
      <c r="F121" s="145" t="s">
        <v>1263</v>
      </c>
      <c r="G121" s="148">
        <f>SUM(G96:G120)</f>
        <v>11633000</v>
      </c>
      <c r="H121" s="148">
        <f t="shared" ref="H121:S121" si="26">SUM(H96:H120)</f>
        <v>12498674.26</v>
      </c>
      <c r="I121" s="148">
        <f t="shared" si="26"/>
        <v>3988</v>
      </c>
      <c r="J121" s="148">
        <f t="shared" si="26"/>
        <v>12642283.32</v>
      </c>
      <c r="K121" s="148">
        <f t="shared" si="26"/>
        <v>1009283.3200000002</v>
      </c>
      <c r="L121" s="148">
        <f t="shared" si="26"/>
        <v>12642283.32</v>
      </c>
      <c r="M121" s="148">
        <f t="shared" si="26"/>
        <v>11829000</v>
      </c>
      <c r="N121" s="148">
        <f t="shared" si="26"/>
        <v>11829000</v>
      </c>
      <c r="O121" s="148">
        <f t="shared" si="26"/>
        <v>12155000</v>
      </c>
      <c r="P121" s="148">
        <f t="shared" si="26"/>
        <v>13729500</v>
      </c>
      <c r="Q121" s="148">
        <f t="shared" si="26"/>
        <v>0</v>
      </c>
      <c r="R121" s="148">
        <f t="shared" si="26"/>
        <v>13729500</v>
      </c>
      <c r="S121" s="168">
        <f t="shared" si="26"/>
        <v>12.540000000000001</v>
      </c>
    </row>
    <row r="122" spans="1:19" ht="35.1" customHeight="1" x14ac:dyDescent="0.3">
      <c r="A122" s="31">
        <v>16</v>
      </c>
      <c r="B122" s="31">
        <v>1721000110</v>
      </c>
      <c r="C122" s="130" t="str">
        <f t="shared" si="9"/>
        <v>110</v>
      </c>
      <c r="D122" s="130" t="str">
        <f t="shared" si="10"/>
        <v>721000</v>
      </c>
      <c r="E122" s="130" t="str">
        <f t="shared" si="11"/>
        <v>72</v>
      </c>
      <c r="F122" s="31" t="s">
        <v>389</v>
      </c>
      <c r="G122" s="132">
        <v>197000</v>
      </c>
      <c r="H122" s="132">
        <v>200203.83</v>
      </c>
      <c r="I122" s="132">
        <v>0</v>
      </c>
      <c r="J122" s="132">
        <v>200203.83</v>
      </c>
      <c r="K122" s="121">
        <f t="shared" ref="K122:K133" si="27">+L122-G122</f>
        <v>3203.8299999999872</v>
      </c>
      <c r="L122" s="132">
        <f t="shared" si="12"/>
        <v>200203.83</v>
      </c>
      <c r="M122" s="132">
        <v>195000</v>
      </c>
      <c r="N122" s="132">
        <f>SUMIF(תקציב2017!$A:$A,$B122,תקציב2017!D:D)</f>
        <v>195000</v>
      </c>
      <c r="O122" s="132">
        <f>SUMIF(תקציב2017!$A:$A,$B122,תקציב2017!E:E)</f>
        <v>158000</v>
      </c>
      <c r="P122" s="132">
        <f>SUMIF(תקציב2017!$A:$A,$B122,תקציב2017!F:F)</f>
        <v>136000</v>
      </c>
      <c r="Q122" s="132"/>
      <c r="R122" s="121">
        <f t="shared" si="8"/>
        <v>136000</v>
      </c>
      <c r="S122" s="169">
        <v>1</v>
      </c>
    </row>
    <row r="123" spans="1:19" ht="35.1" customHeight="1" x14ac:dyDescent="0.3">
      <c r="A123" s="15">
        <v>15</v>
      </c>
      <c r="B123" s="15">
        <v>1721000780</v>
      </c>
      <c r="C123" s="119" t="str">
        <f t="shared" si="9"/>
        <v>780</v>
      </c>
      <c r="D123" s="119" t="str">
        <f t="shared" si="10"/>
        <v>721000</v>
      </c>
      <c r="E123" s="119" t="str">
        <f t="shared" si="11"/>
        <v>72</v>
      </c>
      <c r="F123" s="15" t="s">
        <v>390</v>
      </c>
      <c r="G123" s="121">
        <v>194000</v>
      </c>
      <c r="H123" s="121">
        <v>241941.92</v>
      </c>
      <c r="I123" s="121">
        <v>3734.44</v>
      </c>
      <c r="J123" s="121">
        <v>245676.36</v>
      </c>
      <c r="K123" s="121">
        <f t="shared" si="27"/>
        <v>51676.359999999986</v>
      </c>
      <c r="L123" s="121">
        <f t="shared" si="12"/>
        <v>245676.36</v>
      </c>
      <c r="M123" s="121">
        <v>244000</v>
      </c>
      <c r="N123" s="121">
        <f>SUMIF(תקציב2017!$A:$A,$B123,תקציב2017!D:D)</f>
        <v>244000</v>
      </c>
      <c r="O123" s="121">
        <f>SUMIF(תקציב2017!$A:$A,$B123,תקציב2017!E:E)</f>
        <v>266000</v>
      </c>
      <c r="P123" s="121">
        <f>SUMIF(תקציב2017!$A:$A,$B123,תקציב2017!F:F)</f>
        <v>266000</v>
      </c>
      <c r="Q123" s="121"/>
      <c r="R123" s="121">
        <f t="shared" si="8"/>
        <v>266000</v>
      </c>
      <c r="S123" s="164"/>
    </row>
    <row r="124" spans="1:19" ht="35.1" customHeight="1" x14ac:dyDescent="0.3">
      <c r="A124" s="15">
        <v>16</v>
      </c>
      <c r="B124" s="15">
        <v>1721001110</v>
      </c>
      <c r="C124" s="119" t="str">
        <f t="shared" si="9"/>
        <v>110</v>
      </c>
      <c r="D124" s="119" t="str">
        <f t="shared" si="10"/>
        <v>721001</v>
      </c>
      <c r="E124" s="119" t="str">
        <f t="shared" si="11"/>
        <v>72</v>
      </c>
      <c r="F124" s="15" t="s">
        <v>391</v>
      </c>
      <c r="G124" s="121">
        <v>376000</v>
      </c>
      <c r="H124" s="121">
        <v>365801.27</v>
      </c>
      <c r="I124" s="121">
        <v>0</v>
      </c>
      <c r="J124" s="121">
        <v>365801.27</v>
      </c>
      <c r="K124" s="121">
        <f t="shared" si="27"/>
        <v>-10198.729999999981</v>
      </c>
      <c r="L124" s="121">
        <f t="shared" si="12"/>
        <v>365801.27</v>
      </c>
      <c r="M124" s="121">
        <v>376000</v>
      </c>
      <c r="N124" s="121">
        <f>SUMIF(תקציב2017!$A:$A,$B124,תקציב2017!D:D)</f>
        <v>376000</v>
      </c>
      <c r="O124" s="121">
        <f>SUMIF(תקציב2017!$A:$A,$B124,תקציב2017!E:E)</f>
        <v>423000</v>
      </c>
      <c r="P124" s="121">
        <f>SUMIF(תקציב2017!$A:$A,$B124,תקציב2017!F:F)</f>
        <v>487000</v>
      </c>
      <c r="Q124" s="121"/>
      <c r="R124" s="121">
        <f t="shared" si="8"/>
        <v>487000</v>
      </c>
      <c r="S124" s="164">
        <v>4.25</v>
      </c>
    </row>
    <row r="125" spans="1:19" ht="35.1" customHeight="1" x14ac:dyDescent="0.3">
      <c r="A125" s="15">
        <v>16</v>
      </c>
      <c r="B125" s="15">
        <v>1721002110</v>
      </c>
      <c r="C125" s="119" t="str">
        <f t="shared" si="9"/>
        <v>110</v>
      </c>
      <c r="D125" s="119" t="str">
        <f t="shared" si="10"/>
        <v>721002</v>
      </c>
      <c r="E125" s="119" t="str">
        <f t="shared" si="11"/>
        <v>72</v>
      </c>
      <c r="F125" s="15" t="s">
        <v>392</v>
      </c>
      <c r="G125" s="121">
        <v>90000</v>
      </c>
      <c r="H125" s="121">
        <v>86061.35</v>
      </c>
      <c r="I125" s="121">
        <v>0</v>
      </c>
      <c r="J125" s="121">
        <v>86061.35</v>
      </c>
      <c r="K125" s="121">
        <f t="shared" si="27"/>
        <v>-3938.6499999999942</v>
      </c>
      <c r="L125" s="121">
        <f t="shared" si="12"/>
        <v>86061.35</v>
      </c>
      <c r="M125" s="121">
        <v>87000</v>
      </c>
      <c r="N125" s="121">
        <f>SUMIF(תקציב2017!$A:$A,$B125,תקציב2017!D:D)</f>
        <v>87000</v>
      </c>
      <c r="O125" s="121">
        <f>SUMIF(תקציב2017!$A:$A,$B125,תקציב2017!E:E)</f>
        <v>100000</v>
      </c>
      <c r="P125" s="121">
        <f>SUMIF(תקציב2017!$A:$A,$B125,תקציב2017!F:F)</f>
        <v>186000</v>
      </c>
      <c r="Q125" s="121"/>
      <c r="R125" s="121">
        <f t="shared" si="8"/>
        <v>186000</v>
      </c>
      <c r="S125" s="164">
        <v>2</v>
      </c>
    </row>
    <row r="126" spans="1:19" ht="35.1" customHeight="1" x14ac:dyDescent="0.3">
      <c r="A126" s="15">
        <v>15</v>
      </c>
      <c r="B126" s="15">
        <v>1721002780</v>
      </c>
      <c r="C126" s="119" t="str">
        <f t="shared" si="9"/>
        <v>780</v>
      </c>
      <c r="D126" s="119" t="str">
        <f t="shared" si="10"/>
        <v>721002</v>
      </c>
      <c r="E126" s="119" t="str">
        <f t="shared" si="11"/>
        <v>72</v>
      </c>
      <c r="F126" s="15" t="s">
        <v>393</v>
      </c>
      <c r="G126" s="121">
        <v>0</v>
      </c>
      <c r="H126" s="121">
        <v>0</v>
      </c>
      <c r="I126" s="121">
        <v>0</v>
      </c>
      <c r="J126" s="121">
        <v>0</v>
      </c>
      <c r="K126" s="121">
        <f t="shared" si="27"/>
        <v>0</v>
      </c>
      <c r="L126" s="121">
        <f t="shared" si="12"/>
        <v>0</v>
      </c>
      <c r="M126" s="121">
        <v>0</v>
      </c>
      <c r="N126" s="121">
        <f>SUMIF(תקציב2017!$A:$A,$B126,תקציב2017!D:D)</f>
        <v>0</v>
      </c>
      <c r="O126" s="121">
        <f>SUMIF(תקציב2017!$A:$A,$B126,תקציב2017!E:E)</f>
        <v>0</v>
      </c>
      <c r="P126" s="121">
        <f>SUMIF(תקציב2017!$A:$A,$B126,תקציב2017!F:F)</f>
        <v>0</v>
      </c>
      <c r="Q126" s="121"/>
      <c r="R126" s="121">
        <f t="shared" si="8"/>
        <v>0</v>
      </c>
      <c r="S126" s="164"/>
    </row>
    <row r="127" spans="1:19" ht="35.1" customHeight="1" x14ac:dyDescent="0.3">
      <c r="A127" s="15">
        <v>16</v>
      </c>
      <c r="B127" s="15">
        <v>1722100110</v>
      </c>
      <c r="C127" s="119" t="str">
        <f t="shared" si="9"/>
        <v>110</v>
      </c>
      <c r="D127" s="119" t="str">
        <f t="shared" si="10"/>
        <v>722100</v>
      </c>
      <c r="E127" s="119" t="str">
        <f t="shared" si="11"/>
        <v>72</v>
      </c>
      <c r="F127" s="15" t="s">
        <v>394</v>
      </c>
      <c r="G127" s="121">
        <v>0</v>
      </c>
      <c r="H127" s="121">
        <v>0</v>
      </c>
      <c r="I127" s="121">
        <v>0</v>
      </c>
      <c r="J127" s="121">
        <v>0</v>
      </c>
      <c r="K127" s="121">
        <f t="shared" si="27"/>
        <v>0</v>
      </c>
      <c r="L127" s="121">
        <f t="shared" si="12"/>
        <v>0</v>
      </c>
      <c r="M127" s="121">
        <v>125000</v>
      </c>
      <c r="N127" s="121">
        <f>SUMIF(תקציב2017!$A:$A,$B127,תקציב2017!D:D)</f>
        <v>125000</v>
      </c>
      <c r="O127" s="121">
        <f>SUMIF(תקציב2017!$A:$A,$B127,תקציב2017!E:E)</f>
        <v>0</v>
      </c>
      <c r="P127" s="121">
        <f>SUMIF(תקציב2017!$A:$A,$B127,תקציב2017!F:F)</f>
        <v>0</v>
      </c>
      <c r="Q127" s="121"/>
      <c r="R127" s="121">
        <f t="shared" si="8"/>
        <v>0</v>
      </c>
      <c r="S127" s="164"/>
    </row>
    <row r="128" spans="1:19" ht="35.1" customHeight="1" x14ac:dyDescent="0.3">
      <c r="A128" s="15">
        <v>15</v>
      </c>
      <c r="B128" s="15">
        <v>1722100540</v>
      </c>
      <c r="C128" s="119" t="str">
        <f t="shared" si="9"/>
        <v>540</v>
      </c>
      <c r="D128" s="119" t="str">
        <f t="shared" si="10"/>
        <v>722100</v>
      </c>
      <c r="E128" s="119" t="str">
        <f t="shared" si="11"/>
        <v>72</v>
      </c>
      <c r="F128" s="15" t="s">
        <v>329</v>
      </c>
      <c r="G128" s="121">
        <v>2000</v>
      </c>
      <c r="H128" s="121">
        <v>1496</v>
      </c>
      <c r="I128" s="121">
        <v>0</v>
      </c>
      <c r="J128" s="121">
        <v>1496</v>
      </c>
      <c r="K128" s="121">
        <f t="shared" si="27"/>
        <v>-504</v>
      </c>
      <c r="L128" s="121">
        <f t="shared" si="12"/>
        <v>1496</v>
      </c>
      <c r="M128" s="121">
        <v>2000</v>
      </c>
      <c r="N128" s="121">
        <f>SUMIF(תקציב2017!$A:$A,$B128,תקציב2017!D:D)</f>
        <v>2000</v>
      </c>
      <c r="O128" s="121">
        <f>SUMIF(תקציב2017!$A:$A,$B128,תקציב2017!E:E)</f>
        <v>0</v>
      </c>
      <c r="P128" s="121">
        <f>SUMIF(תקציב2017!$A:$A,$B128,תקציב2017!F:F)</f>
        <v>0</v>
      </c>
      <c r="Q128" s="121"/>
      <c r="R128" s="121">
        <f t="shared" si="8"/>
        <v>0</v>
      </c>
      <c r="S128" s="164"/>
    </row>
    <row r="129" spans="1:19" ht="35.1" customHeight="1" x14ac:dyDescent="0.3">
      <c r="A129" s="15">
        <v>15</v>
      </c>
      <c r="B129" s="15">
        <v>1722100750</v>
      </c>
      <c r="C129" s="119" t="str">
        <f t="shared" si="9"/>
        <v>750</v>
      </c>
      <c r="D129" s="119" t="str">
        <f t="shared" si="10"/>
        <v>722100</v>
      </c>
      <c r="E129" s="119" t="str">
        <f t="shared" si="11"/>
        <v>72</v>
      </c>
      <c r="F129" s="15" t="s">
        <v>395</v>
      </c>
      <c r="G129" s="121">
        <v>0</v>
      </c>
      <c r="H129" s="121">
        <v>0</v>
      </c>
      <c r="I129" s="121">
        <v>0</v>
      </c>
      <c r="J129" s="121">
        <v>0</v>
      </c>
      <c r="K129" s="121">
        <f t="shared" si="27"/>
        <v>0</v>
      </c>
      <c r="L129" s="121">
        <f t="shared" si="12"/>
        <v>0</v>
      </c>
      <c r="M129" s="121">
        <v>0</v>
      </c>
      <c r="N129" s="121">
        <f>SUMIF(תקציב2017!$A:$A,$B129,תקציב2017!D:D)</f>
        <v>0</v>
      </c>
      <c r="O129" s="121">
        <f>SUMIF(תקציב2017!$A:$A,$B129,תקציב2017!E:E)</f>
        <v>0</v>
      </c>
      <c r="P129" s="121">
        <f>SUMIF(תקציב2017!$A:$A,$B129,תקציב2017!F:F)</f>
        <v>0</v>
      </c>
      <c r="Q129" s="121"/>
      <c r="R129" s="121">
        <f t="shared" si="8"/>
        <v>0</v>
      </c>
      <c r="S129" s="164"/>
    </row>
    <row r="130" spans="1:19" ht="35.1" customHeight="1" x14ac:dyDescent="0.3">
      <c r="A130" s="15">
        <v>15</v>
      </c>
      <c r="B130" s="15">
        <v>1722100780</v>
      </c>
      <c r="C130" s="119" t="str">
        <f t="shared" si="9"/>
        <v>780</v>
      </c>
      <c r="D130" s="119" t="str">
        <f t="shared" si="10"/>
        <v>722100</v>
      </c>
      <c r="E130" s="119" t="str">
        <f t="shared" si="11"/>
        <v>72</v>
      </c>
      <c r="F130" s="15" t="s">
        <v>396</v>
      </c>
      <c r="G130" s="121">
        <v>14000</v>
      </c>
      <c r="H130" s="121">
        <v>20643</v>
      </c>
      <c r="I130" s="121">
        <v>0</v>
      </c>
      <c r="J130" s="121">
        <v>20643</v>
      </c>
      <c r="K130" s="121">
        <f t="shared" si="27"/>
        <v>6643</v>
      </c>
      <c r="L130" s="121">
        <f t="shared" si="12"/>
        <v>20643</v>
      </c>
      <c r="M130" s="121">
        <v>14000</v>
      </c>
      <c r="N130" s="121">
        <f>SUMIF(תקציב2017!$A:$A,$B130,תקציב2017!D:D)</f>
        <v>14000</v>
      </c>
      <c r="O130" s="121">
        <f>SUMIF(תקציב2017!$A:$A,$B130,תקציב2017!E:E)</f>
        <v>26000</v>
      </c>
      <c r="P130" s="121">
        <f>SUMIF(תקציב2017!$A:$A,$B130,תקציב2017!F:F)</f>
        <v>26000</v>
      </c>
      <c r="Q130" s="121"/>
      <c r="R130" s="121">
        <f t="shared" si="8"/>
        <v>26000</v>
      </c>
      <c r="S130" s="164"/>
    </row>
    <row r="131" spans="1:19" ht="35.1" customHeight="1" x14ac:dyDescent="0.3">
      <c r="A131" s="15">
        <v>15</v>
      </c>
      <c r="B131" s="15">
        <v>1723000811</v>
      </c>
      <c r="C131" s="119" t="str">
        <f t="shared" si="9"/>
        <v>811</v>
      </c>
      <c r="D131" s="119" t="str">
        <f t="shared" si="10"/>
        <v>723000</v>
      </c>
      <c r="E131" s="119" t="str">
        <f t="shared" si="11"/>
        <v>72</v>
      </c>
      <c r="F131" s="15" t="s">
        <v>397</v>
      </c>
      <c r="G131" s="121">
        <v>186500</v>
      </c>
      <c r="H131" s="121">
        <v>183565.25</v>
      </c>
      <c r="I131" s="121">
        <v>0</v>
      </c>
      <c r="J131" s="121">
        <v>183565.25</v>
      </c>
      <c r="K131" s="121">
        <f t="shared" si="27"/>
        <v>-2934.75</v>
      </c>
      <c r="L131" s="121">
        <f t="shared" si="12"/>
        <v>183565.25</v>
      </c>
      <c r="M131" s="121">
        <v>186500</v>
      </c>
      <c r="N131" s="121">
        <f>SUMIF(תקציב2017!$A:$A,$B131,תקציב2017!D:D)</f>
        <v>186500</v>
      </c>
      <c r="O131" s="121">
        <f>SUMIF(תקציב2017!$A:$A,$B131,תקציב2017!E:E)</f>
        <v>186500</v>
      </c>
      <c r="P131" s="121">
        <f>SUMIF(תקציב2017!$A:$A,$B131,תקציב2017!F:F)</f>
        <v>194000</v>
      </c>
      <c r="Q131" s="121"/>
      <c r="R131" s="121">
        <f t="shared" si="8"/>
        <v>194000</v>
      </c>
      <c r="S131" s="164"/>
    </row>
    <row r="132" spans="1:19" ht="35.1" customHeight="1" x14ac:dyDescent="0.3">
      <c r="A132" s="15">
        <v>15</v>
      </c>
      <c r="B132" s="15">
        <v>1723100810</v>
      </c>
      <c r="C132" s="119" t="str">
        <f t="shared" si="9"/>
        <v>810</v>
      </c>
      <c r="D132" s="119" t="str">
        <f t="shared" si="10"/>
        <v>723100</v>
      </c>
      <c r="E132" s="119" t="str">
        <f t="shared" si="11"/>
        <v>72</v>
      </c>
      <c r="F132" s="15" t="s">
        <v>398</v>
      </c>
      <c r="G132" s="121">
        <v>0</v>
      </c>
      <c r="H132" s="121">
        <v>0</v>
      </c>
      <c r="I132" s="121">
        <v>0</v>
      </c>
      <c r="J132" s="121">
        <v>0</v>
      </c>
      <c r="K132" s="121">
        <f t="shared" si="27"/>
        <v>0</v>
      </c>
      <c r="L132" s="121">
        <f t="shared" si="12"/>
        <v>0</v>
      </c>
      <c r="M132" s="121">
        <v>85700</v>
      </c>
      <c r="N132" s="121">
        <f>SUMIF(תקציב2017!$A:$A,$B132,תקציב2017!D:D)</f>
        <v>85700</v>
      </c>
      <c r="O132" s="121">
        <f>SUMIF(תקציב2017!$A:$A,$B132,תקציב2017!E:E)</f>
        <v>50000</v>
      </c>
      <c r="P132" s="121">
        <f>SUMIF(תקציב2017!$A:$A,$B132,תקציב2017!F:F)</f>
        <v>85300</v>
      </c>
      <c r="Q132" s="121"/>
      <c r="R132" s="121">
        <f t="shared" si="8"/>
        <v>85300</v>
      </c>
      <c r="S132" s="164"/>
    </row>
    <row r="133" spans="1:19" ht="35.1" customHeight="1" thickBot="1" x14ac:dyDescent="0.35">
      <c r="A133" s="122">
        <v>15</v>
      </c>
      <c r="B133" s="122">
        <v>1724000830</v>
      </c>
      <c r="C133" s="123" t="str">
        <f t="shared" si="9"/>
        <v>830</v>
      </c>
      <c r="D133" s="123" t="str">
        <f t="shared" si="10"/>
        <v>724000</v>
      </c>
      <c r="E133" s="123" t="str">
        <f t="shared" si="11"/>
        <v>72</v>
      </c>
      <c r="F133" s="122" t="s">
        <v>399</v>
      </c>
      <c r="G133" s="166">
        <v>400000</v>
      </c>
      <c r="H133" s="166">
        <v>203708</v>
      </c>
      <c r="I133" s="166">
        <v>0</v>
      </c>
      <c r="J133" s="166">
        <v>203708</v>
      </c>
      <c r="K133" s="121">
        <f t="shared" si="27"/>
        <v>-196292</v>
      </c>
      <c r="L133" s="166">
        <f t="shared" si="12"/>
        <v>203708</v>
      </c>
      <c r="M133" s="166">
        <v>400000</v>
      </c>
      <c r="N133" s="166">
        <f>SUMIF(תקציב2017!$A:$A,$B133,תקציב2017!D:D)</f>
        <v>400000</v>
      </c>
      <c r="O133" s="166">
        <f>SUMIF(תקציב2017!$A:$A,$B133,תקציב2017!E:E)</f>
        <v>400000</v>
      </c>
      <c r="P133" s="166">
        <f>SUMIF(תקציב2017!$A:$A,$B133,תקציב2017!F:F)</f>
        <v>400000</v>
      </c>
      <c r="Q133" s="166"/>
      <c r="R133" s="121">
        <f t="shared" si="8"/>
        <v>400000</v>
      </c>
      <c r="S133" s="167"/>
    </row>
    <row r="134" spans="1:19" ht="35.1" customHeight="1" thickBot="1" x14ac:dyDescent="0.35">
      <c r="A134" s="144"/>
      <c r="B134" s="145"/>
      <c r="C134" s="146"/>
      <c r="D134" s="146"/>
      <c r="E134" s="146"/>
      <c r="F134" s="145" t="s">
        <v>1264</v>
      </c>
      <c r="G134" s="148">
        <f>SUM(G122:G133)</f>
        <v>1459500</v>
      </c>
      <c r="H134" s="148">
        <f t="shared" ref="H134:S134" si="28">SUM(H122:H133)</f>
        <v>1303420.6200000001</v>
      </c>
      <c r="I134" s="148">
        <f t="shared" si="28"/>
        <v>3734.44</v>
      </c>
      <c r="J134" s="148">
        <f t="shared" si="28"/>
        <v>1307155.06</v>
      </c>
      <c r="K134" s="148">
        <f t="shared" si="28"/>
        <v>-152344.94</v>
      </c>
      <c r="L134" s="148">
        <f t="shared" si="28"/>
        <v>1307155.06</v>
      </c>
      <c r="M134" s="148">
        <f t="shared" si="28"/>
        <v>1715200</v>
      </c>
      <c r="N134" s="148">
        <f t="shared" si="28"/>
        <v>1715200</v>
      </c>
      <c r="O134" s="148">
        <f t="shared" si="28"/>
        <v>1609500</v>
      </c>
      <c r="P134" s="148">
        <f t="shared" si="28"/>
        <v>1780300</v>
      </c>
      <c r="Q134" s="148">
        <f t="shared" si="28"/>
        <v>0</v>
      </c>
      <c r="R134" s="148">
        <f t="shared" si="28"/>
        <v>1780300</v>
      </c>
      <c r="S134" s="168">
        <f t="shared" si="28"/>
        <v>7.25</v>
      </c>
    </row>
    <row r="135" spans="1:19" ht="35.1" customHeight="1" x14ac:dyDescent="0.3">
      <c r="A135" s="31">
        <v>16</v>
      </c>
      <c r="B135" s="31">
        <v>1731000110</v>
      </c>
      <c r="C135" s="130" t="str">
        <f t="shared" si="9"/>
        <v>110</v>
      </c>
      <c r="D135" s="130" t="str">
        <f t="shared" si="10"/>
        <v>731000</v>
      </c>
      <c r="E135" s="130" t="str">
        <f t="shared" si="11"/>
        <v>73</v>
      </c>
      <c r="F135" s="31" t="s">
        <v>400</v>
      </c>
      <c r="G135" s="132">
        <v>1335000</v>
      </c>
      <c r="H135" s="132">
        <v>1310399.21</v>
      </c>
      <c r="I135" s="132">
        <v>0</v>
      </c>
      <c r="J135" s="132">
        <v>1310399.21</v>
      </c>
      <c r="K135" s="121">
        <f t="shared" ref="K135:K147" si="29">+L135-G135</f>
        <v>-24600.790000000037</v>
      </c>
      <c r="L135" s="132">
        <f t="shared" si="12"/>
        <v>1310399.21</v>
      </c>
      <c r="M135" s="132">
        <v>1358000</v>
      </c>
      <c r="N135" s="132">
        <f>SUMIF(תקציב2017!$A:$A,$B135,תקציב2017!D:D)</f>
        <v>1358000</v>
      </c>
      <c r="O135" s="132">
        <f>SUMIF(תקציב2017!$A:$A,$B135,תקציב2017!E:E)</f>
        <v>1340000</v>
      </c>
      <c r="P135" s="132">
        <f>SUMIF(תקציב2017!$A:$A,$B135,תקציב2017!F:F)</f>
        <v>1347000</v>
      </c>
      <c r="Q135" s="132"/>
      <c r="R135" s="121">
        <f t="shared" ref="R135:R198" si="30">P135+Q135</f>
        <v>1347000</v>
      </c>
      <c r="S135" s="169">
        <v>5</v>
      </c>
    </row>
    <row r="136" spans="1:19" ht="35.1" customHeight="1" x14ac:dyDescent="0.3">
      <c r="A136" s="15">
        <v>15</v>
      </c>
      <c r="B136" s="15">
        <v>1731000521</v>
      </c>
      <c r="C136" s="119" t="str">
        <f t="shared" si="9"/>
        <v>521</v>
      </c>
      <c r="D136" s="119" t="str">
        <f t="shared" si="10"/>
        <v>731000</v>
      </c>
      <c r="E136" s="119" t="str">
        <f t="shared" si="11"/>
        <v>73</v>
      </c>
      <c r="F136" s="15" t="s">
        <v>402</v>
      </c>
      <c r="G136" s="121">
        <v>6000</v>
      </c>
      <c r="H136" s="121">
        <v>3770</v>
      </c>
      <c r="I136" s="121">
        <v>0</v>
      </c>
      <c r="J136" s="121">
        <v>3770</v>
      </c>
      <c r="K136" s="121">
        <f t="shared" si="29"/>
        <v>-2230</v>
      </c>
      <c r="L136" s="121">
        <f t="shared" si="12"/>
        <v>3770</v>
      </c>
      <c r="M136" s="121">
        <v>6000</v>
      </c>
      <c r="N136" s="121">
        <f>SUMIF(תקציב2017!$A:$A,$B136,תקציב2017!D:D)</f>
        <v>6000</v>
      </c>
      <c r="O136" s="121">
        <f>SUMIF(תקציב2017!$A:$A,$B136,תקציב2017!E:E)</f>
        <v>6000</v>
      </c>
      <c r="P136" s="121">
        <f>SUMIF(תקציב2017!$A:$A,$B136,תקציב2017!F:F)</f>
        <v>30000</v>
      </c>
      <c r="Q136" s="121"/>
      <c r="R136" s="121">
        <f t="shared" si="30"/>
        <v>30000</v>
      </c>
      <c r="S136" s="164"/>
    </row>
    <row r="137" spans="1:19" ht="35.1" customHeight="1" x14ac:dyDescent="0.3">
      <c r="A137" s="15">
        <v>15</v>
      </c>
      <c r="B137" s="15">
        <v>1731000540</v>
      </c>
      <c r="C137" s="119" t="str">
        <f t="shared" si="9"/>
        <v>540</v>
      </c>
      <c r="D137" s="119" t="str">
        <f t="shared" si="10"/>
        <v>731000</v>
      </c>
      <c r="E137" s="119" t="str">
        <f t="shared" si="11"/>
        <v>73</v>
      </c>
      <c r="F137" s="15" t="s">
        <v>403</v>
      </c>
      <c r="G137" s="121">
        <v>12000</v>
      </c>
      <c r="H137" s="121">
        <v>15021.21</v>
      </c>
      <c r="I137" s="121">
        <v>0</v>
      </c>
      <c r="J137" s="121">
        <v>15021.21</v>
      </c>
      <c r="K137" s="121">
        <f t="shared" si="29"/>
        <v>3021.2099999999991</v>
      </c>
      <c r="L137" s="121">
        <f t="shared" si="12"/>
        <v>15021.21</v>
      </c>
      <c r="M137" s="121">
        <v>12000</v>
      </c>
      <c r="N137" s="121">
        <f>SUMIF(תקציב2017!$A:$A,$B137,תקציב2017!D:D)</f>
        <v>12000</v>
      </c>
      <c r="O137" s="121">
        <f>SUMIF(תקציב2017!$A:$A,$B137,תקציב2017!E:E)</f>
        <v>10000</v>
      </c>
      <c r="P137" s="121">
        <f>SUMIF(תקציב2017!$A:$A,$B137,תקציב2017!F:F)</f>
        <v>10000</v>
      </c>
      <c r="Q137" s="121"/>
      <c r="R137" s="121">
        <f t="shared" si="30"/>
        <v>10000</v>
      </c>
      <c r="S137" s="164"/>
    </row>
    <row r="138" spans="1:19" ht="35.1" customHeight="1" x14ac:dyDescent="0.3">
      <c r="A138" s="15">
        <v>15</v>
      </c>
      <c r="B138" s="15">
        <v>1731000550</v>
      </c>
      <c r="C138" s="119" t="str">
        <f t="shared" si="9"/>
        <v>550</v>
      </c>
      <c r="D138" s="119" t="str">
        <f t="shared" si="10"/>
        <v>731000</v>
      </c>
      <c r="E138" s="119" t="str">
        <f t="shared" si="11"/>
        <v>73</v>
      </c>
      <c r="F138" s="15" t="s">
        <v>404</v>
      </c>
      <c r="G138" s="121">
        <v>0</v>
      </c>
      <c r="H138" s="121">
        <v>13443</v>
      </c>
      <c r="I138" s="121">
        <v>0</v>
      </c>
      <c r="J138" s="121">
        <v>13443</v>
      </c>
      <c r="K138" s="121">
        <f t="shared" si="29"/>
        <v>13443</v>
      </c>
      <c r="L138" s="121">
        <f t="shared" si="12"/>
        <v>13443</v>
      </c>
      <c r="M138" s="121">
        <v>0</v>
      </c>
      <c r="N138" s="121">
        <f>SUMIF(תקציב2017!$A:$A,$B138,תקציב2017!D:D)</f>
        <v>0</v>
      </c>
      <c r="O138" s="121">
        <f>SUMIF(תקציב2017!$A:$A,$B138,תקציב2017!E:E)</f>
        <v>10000</v>
      </c>
      <c r="P138" s="121">
        <f>SUMIF(תקציב2017!$A:$A,$B138,תקציב2017!F:F)</f>
        <v>10000</v>
      </c>
      <c r="Q138" s="121"/>
      <c r="R138" s="121">
        <f t="shared" si="30"/>
        <v>10000</v>
      </c>
      <c r="S138" s="164"/>
    </row>
    <row r="139" spans="1:19" ht="35.1" customHeight="1" x14ac:dyDescent="0.3">
      <c r="A139" s="15">
        <v>15</v>
      </c>
      <c r="B139" s="15">
        <v>1731000560</v>
      </c>
      <c r="C139" s="119" t="str">
        <f t="shared" si="9"/>
        <v>560</v>
      </c>
      <c r="D139" s="119" t="str">
        <f t="shared" si="10"/>
        <v>731000</v>
      </c>
      <c r="E139" s="119" t="str">
        <f t="shared" si="11"/>
        <v>73</v>
      </c>
      <c r="F139" s="15" t="s">
        <v>319</v>
      </c>
      <c r="G139" s="121">
        <v>0</v>
      </c>
      <c r="H139" s="121">
        <v>6537</v>
      </c>
      <c r="I139" s="121">
        <v>0</v>
      </c>
      <c r="J139" s="121">
        <v>6537</v>
      </c>
      <c r="K139" s="121">
        <f t="shared" si="29"/>
        <v>6537</v>
      </c>
      <c r="L139" s="121">
        <f t="shared" si="12"/>
        <v>6537</v>
      </c>
      <c r="M139" s="121">
        <v>0</v>
      </c>
      <c r="N139" s="121">
        <f>SUMIF(תקציב2017!$A:$A,$B139,תקציב2017!D:D)</f>
        <v>0</v>
      </c>
      <c r="O139" s="121">
        <f>SUMIF(תקציב2017!$A:$A,$B139,תקציב2017!E:E)</f>
        <v>9000</v>
      </c>
      <c r="P139" s="121">
        <f>SUMIF(תקציב2017!$A:$A,$B139,תקציב2017!F:F)</f>
        <v>9000</v>
      </c>
      <c r="Q139" s="121"/>
      <c r="R139" s="121">
        <f t="shared" si="30"/>
        <v>9000</v>
      </c>
      <c r="S139" s="164"/>
    </row>
    <row r="140" spans="1:19" ht="35.1" customHeight="1" x14ac:dyDescent="0.3">
      <c r="A140" s="15">
        <v>15</v>
      </c>
      <c r="B140" s="15">
        <v>1731000740</v>
      </c>
      <c r="C140" s="119" t="str">
        <f t="shared" si="9"/>
        <v>740</v>
      </c>
      <c r="D140" s="119" t="str">
        <f t="shared" si="10"/>
        <v>731000</v>
      </c>
      <c r="E140" s="119" t="str">
        <f t="shared" si="11"/>
        <v>73</v>
      </c>
      <c r="F140" s="15" t="s">
        <v>405</v>
      </c>
      <c r="G140" s="121">
        <v>22000</v>
      </c>
      <c r="H140" s="121">
        <v>21049.94</v>
      </c>
      <c r="I140" s="121">
        <v>0</v>
      </c>
      <c r="J140" s="121">
        <v>21049.94</v>
      </c>
      <c r="K140" s="121">
        <f t="shared" si="29"/>
        <v>-950.06000000000131</v>
      </c>
      <c r="L140" s="121">
        <f t="shared" si="12"/>
        <v>21049.94</v>
      </c>
      <c r="M140" s="121">
        <v>22000</v>
      </c>
      <c r="N140" s="121">
        <f>SUMIF(תקציב2017!$A:$A,$B140,תקציב2017!D:D)</f>
        <v>22000</v>
      </c>
      <c r="O140" s="121">
        <f>SUMIF(תקציב2017!$A:$A,$B140,תקציב2017!E:E)</f>
        <v>12000</v>
      </c>
      <c r="P140" s="121">
        <f>SUMIF(תקציב2017!$A:$A,$B140,תקציב2017!F:F)</f>
        <v>30000</v>
      </c>
      <c r="Q140" s="121"/>
      <c r="R140" s="121">
        <f t="shared" si="30"/>
        <v>30000</v>
      </c>
      <c r="S140" s="164"/>
    </row>
    <row r="141" spans="1:19" ht="35.1" customHeight="1" x14ac:dyDescent="0.3">
      <c r="A141" s="15">
        <v>15</v>
      </c>
      <c r="B141" s="15">
        <v>1731000750</v>
      </c>
      <c r="C141" s="119" t="str">
        <f t="shared" si="9"/>
        <v>750</v>
      </c>
      <c r="D141" s="119" t="str">
        <f t="shared" si="10"/>
        <v>731000</v>
      </c>
      <c r="E141" s="119" t="str">
        <f t="shared" si="11"/>
        <v>73</v>
      </c>
      <c r="F141" s="15" t="s">
        <v>406</v>
      </c>
      <c r="G141" s="121">
        <v>33000</v>
      </c>
      <c r="H141" s="121">
        <v>56695.57</v>
      </c>
      <c r="I141" s="121">
        <v>0</v>
      </c>
      <c r="J141" s="121">
        <v>56695.57</v>
      </c>
      <c r="K141" s="121">
        <f t="shared" si="29"/>
        <v>23695.57</v>
      </c>
      <c r="L141" s="121">
        <f t="shared" si="12"/>
        <v>56695.57</v>
      </c>
      <c r="M141" s="121">
        <v>33000</v>
      </c>
      <c r="N141" s="121">
        <f>SUMIF(תקציב2017!$A:$A,$B141,תקציב2017!D:D)</f>
        <v>33000</v>
      </c>
      <c r="O141" s="121">
        <f>SUMIF(תקציב2017!$A:$A,$B141,תקציב2017!E:E)</f>
        <v>40000</v>
      </c>
      <c r="P141" s="121">
        <f>SUMIF(תקציב2017!$A:$A,$B141,תקציב2017!F:F)</f>
        <v>40000</v>
      </c>
      <c r="Q141" s="121"/>
      <c r="R141" s="121">
        <f t="shared" si="30"/>
        <v>40000</v>
      </c>
      <c r="S141" s="164"/>
    </row>
    <row r="142" spans="1:19" ht="35.1" customHeight="1" x14ac:dyDescent="0.3">
      <c r="A142" s="15">
        <v>15</v>
      </c>
      <c r="B142" s="15">
        <v>1731000780</v>
      </c>
      <c r="C142" s="119" t="str">
        <f t="shared" si="9"/>
        <v>780</v>
      </c>
      <c r="D142" s="119" t="str">
        <f t="shared" si="10"/>
        <v>731000</v>
      </c>
      <c r="E142" s="119" t="str">
        <f t="shared" si="11"/>
        <v>73</v>
      </c>
      <c r="F142" s="15" t="s">
        <v>407</v>
      </c>
      <c r="G142" s="121">
        <v>36000</v>
      </c>
      <c r="H142" s="121">
        <v>40872</v>
      </c>
      <c r="I142" s="121">
        <v>0</v>
      </c>
      <c r="J142" s="121">
        <v>40872</v>
      </c>
      <c r="K142" s="121">
        <f t="shared" si="29"/>
        <v>4872</v>
      </c>
      <c r="L142" s="121">
        <f t="shared" si="12"/>
        <v>40872</v>
      </c>
      <c r="M142" s="121">
        <v>36000</v>
      </c>
      <c r="N142" s="121">
        <f>SUMIF(תקציב2017!$A:$A,$B142,תקציב2017!D:D)</f>
        <v>36000</v>
      </c>
      <c r="O142" s="121">
        <f>SUMIF(תקציב2017!$A:$A,$B142,תקציב2017!E:E)</f>
        <v>136000</v>
      </c>
      <c r="P142" s="121">
        <f>SUMIF(תקציב2017!$A:$A,$B142,תקציב2017!F:F)</f>
        <v>36000</v>
      </c>
      <c r="Q142" s="121"/>
      <c r="R142" s="121">
        <f t="shared" si="30"/>
        <v>36000</v>
      </c>
      <c r="S142" s="164"/>
    </row>
    <row r="143" spans="1:19" ht="35.1" customHeight="1" x14ac:dyDescent="0.3">
      <c r="A143" s="15">
        <v>15</v>
      </c>
      <c r="B143" s="15">
        <v>1732100750</v>
      </c>
      <c r="C143" s="119" t="str">
        <f t="shared" si="9"/>
        <v>750</v>
      </c>
      <c r="D143" s="119" t="str">
        <f t="shared" si="10"/>
        <v>732100</v>
      </c>
      <c r="E143" s="119" t="str">
        <f t="shared" si="11"/>
        <v>73</v>
      </c>
      <c r="F143" s="15" t="s">
        <v>408</v>
      </c>
      <c r="G143" s="121">
        <v>140000</v>
      </c>
      <c r="H143" s="121">
        <v>184934</v>
      </c>
      <c r="I143" s="121">
        <v>0</v>
      </c>
      <c r="J143" s="121">
        <v>184934</v>
      </c>
      <c r="K143" s="121">
        <f t="shared" si="29"/>
        <v>44934</v>
      </c>
      <c r="L143" s="121">
        <f t="shared" si="12"/>
        <v>184934</v>
      </c>
      <c r="M143" s="121">
        <v>140000</v>
      </c>
      <c r="N143" s="121">
        <f>SUMIF(תקציב2017!$A:$A,$B143,תקציב2017!D:D)</f>
        <v>140000</v>
      </c>
      <c r="O143" s="121">
        <f>SUMIF(תקציב2017!$A:$A,$B143,תקציב2017!E:E)</f>
        <v>200000</v>
      </c>
      <c r="P143" s="121">
        <f>SUMIF(תקציב2017!$A:$A,$B143,תקציב2017!F:F)</f>
        <v>100000</v>
      </c>
      <c r="Q143" s="121"/>
      <c r="R143" s="121">
        <f t="shared" si="30"/>
        <v>100000</v>
      </c>
      <c r="S143" s="164"/>
    </row>
    <row r="144" spans="1:19" ht="35.1" customHeight="1" x14ac:dyDescent="0.3">
      <c r="A144" s="15">
        <v>15</v>
      </c>
      <c r="B144" s="15">
        <v>1732300750</v>
      </c>
      <c r="C144" s="119" t="str">
        <f t="shared" ref="C144:C215" si="31">RIGHT(B144,3)</f>
        <v>750</v>
      </c>
      <c r="D144" s="119" t="str">
        <f t="shared" ref="D144:D215" si="32">MID(B144,2,6)</f>
        <v>732300</v>
      </c>
      <c r="E144" s="119" t="str">
        <f t="shared" ref="E144:E215" si="33">LEFT(D144,2)</f>
        <v>73</v>
      </c>
      <c r="F144" s="15" t="s">
        <v>409</v>
      </c>
      <c r="G144" s="121">
        <v>0</v>
      </c>
      <c r="H144" s="121">
        <v>0</v>
      </c>
      <c r="I144" s="121">
        <v>0</v>
      </c>
      <c r="J144" s="121">
        <v>0</v>
      </c>
      <c r="K144" s="121">
        <f t="shared" si="29"/>
        <v>0</v>
      </c>
      <c r="L144" s="121">
        <f t="shared" si="12"/>
        <v>0</v>
      </c>
      <c r="M144" s="121">
        <v>0</v>
      </c>
      <c r="N144" s="121">
        <f>SUMIF(תקציב2017!$A:$A,$B144,תקציב2017!D:D)</f>
        <v>0</v>
      </c>
      <c r="O144" s="121">
        <f>SUMIF(תקציב2017!$A:$A,$B144,תקציב2017!E:E)</f>
        <v>0</v>
      </c>
      <c r="P144" s="121">
        <f>SUMIF(תקציב2017!$A:$A,$B144,תקציב2017!F:F)</f>
        <v>0</v>
      </c>
      <c r="Q144" s="121"/>
      <c r="R144" s="121">
        <f t="shared" si="30"/>
        <v>0</v>
      </c>
      <c r="S144" s="164"/>
    </row>
    <row r="145" spans="1:19" ht="35.1" customHeight="1" x14ac:dyDescent="0.3">
      <c r="A145" s="15">
        <v>15</v>
      </c>
      <c r="B145" s="15">
        <v>1733100780</v>
      </c>
      <c r="C145" s="119" t="str">
        <f t="shared" si="31"/>
        <v>780</v>
      </c>
      <c r="D145" s="119" t="str">
        <f t="shared" si="32"/>
        <v>733100</v>
      </c>
      <c r="E145" s="119" t="str">
        <f t="shared" si="33"/>
        <v>73</v>
      </c>
      <c r="F145" s="15" t="s">
        <v>410</v>
      </c>
      <c r="G145" s="121">
        <v>0</v>
      </c>
      <c r="H145" s="121">
        <v>0</v>
      </c>
      <c r="I145" s="121">
        <v>0</v>
      </c>
      <c r="J145" s="121">
        <v>0</v>
      </c>
      <c r="K145" s="121">
        <f t="shared" si="29"/>
        <v>0</v>
      </c>
      <c r="L145" s="121">
        <f t="shared" ref="L145:L216" si="34">+J145</f>
        <v>0</v>
      </c>
      <c r="M145" s="121">
        <v>0</v>
      </c>
      <c r="N145" s="121">
        <f>SUMIF(תקציב2017!$A:$A,$B145,תקציב2017!D:D)</f>
        <v>0</v>
      </c>
      <c r="O145" s="121">
        <f>SUMIF(תקציב2017!$A:$A,$B145,תקציב2017!E:E)</f>
        <v>0</v>
      </c>
      <c r="P145" s="121">
        <f>SUMIF(תקציב2017!$A:$A,$B145,תקציב2017!F:F)</f>
        <v>0</v>
      </c>
      <c r="Q145" s="121"/>
      <c r="R145" s="121">
        <f t="shared" si="30"/>
        <v>0</v>
      </c>
      <c r="S145" s="164"/>
    </row>
    <row r="146" spans="1:19" ht="35.1" customHeight="1" x14ac:dyDescent="0.3">
      <c r="A146" s="15">
        <v>15</v>
      </c>
      <c r="B146" s="15">
        <v>1733300750</v>
      </c>
      <c r="C146" s="119" t="str">
        <f t="shared" si="31"/>
        <v>750</v>
      </c>
      <c r="D146" s="119" t="str">
        <f t="shared" si="32"/>
        <v>733300</v>
      </c>
      <c r="E146" s="119" t="str">
        <f t="shared" si="33"/>
        <v>73</v>
      </c>
      <c r="F146" s="15" t="s">
        <v>411</v>
      </c>
      <c r="G146" s="121">
        <v>1000000</v>
      </c>
      <c r="H146" s="121">
        <v>0</v>
      </c>
      <c r="I146" s="121">
        <v>0</v>
      </c>
      <c r="J146" s="121">
        <v>0</v>
      </c>
      <c r="K146" s="121">
        <f t="shared" si="29"/>
        <v>0</v>
      </c>
      <c r="L146" s="121">
        <v>1000000</v>
      </c>
      <c r="M146" s="121">
        <v>1000000</v>
      </c>
      <c r="N146" s="121">
        <f>SUMIF(תקציב2017!$A:$A,$B146,תקציב2017!D:D)</f>
        <v>1000000</v>
      </c>
      <c r="O146" s="121">
        <f>SUMIF(תקציב2017!$A:$A,$B146,תקציב2017!E:E)</f>
        <v>1000000</v>
      </c>
      <c r="P146" s="121">
        <f>SUMIF(תקציב2017!$A:$A,$B146,תקציב2017!F:F)</f>
        <v>1000000</v>
      </c>
      <c r="Q146" s="121"/>
      <c r="R146" s="121">
        <f t="shared" si="30"/>
        <v>1000000</v>
      </c>
      <c r="S146" s="164"/>
    </row>
    <row r="147" spans="1:19" ht="35.1" customHeight="1" x14ac:dyDescent="0.3">
      <c r="A147" s="15">
        <v>15</v>
      </c>
      <c r="B147" s="15">
        <v>1733300780</v>
      </c>
      <c r="C147" s="119" t="str">
        <f t="shared" si="31"/>
        <v>780</v>
      </c>
      <c r="D147" s="119" t="str">
        <f t="shared" si="32"/>
        <v>733300</v>
      </c>
      <c r="E147" s="119" t="str">
        <f t="shared" si="33"/>
        <v>73</v>
      </c>
      <c r="F147" s="15" t="s">
        <v>412</v>
      </c>
      <c r="G147" s="121">
        <v>0</v>
      </c>
      <c r="H147" s="121">
        <v>0</v>
      </c>
      <c r="I147" s="121">
        <v>0</v>
      </c>
      <c r="J147" s="121">
        <v>0</v>
      </c>
      <c r="K147" s="121">
        <f t="shared" si="29"/>
        <v>0</v>
      </c>
      <c r="L147" s="121">
        <f t="shared" si="34"/>
        <v>0</v>
      </c>
      <c r="M147" s="121">
        <v>150000</v>
      </c>
      <c r="N147" s="121">
        <f>SUMIF(תקציב2017!$A:$A,$B147,תקציב2017!D:D)</f>
        <v>150000</v>
      </c>
      <c r="O147" s="121">
        <f>SUMIF(תקציב2017!$A:$A,$B147,תקציב2017!E:E)</f>
        <v>150000</v>
      </c>
      <c r="P147" s="121">
        <f>SUMIF(תקציב2017!$A:$A,$B147,תקציב2017!F:F)</f>
        <v>150000</v>
      </c>
      <c r="Q147" s="121"/>
      <c r="R147" s="121">
        <f t="shared" si="30"/>
        <v>150000</v>
      </c>
      <c r="S147" s="164"/>
    </row>
    <row r="148" spans="1:19" ht="35.1" customHeight="1" thickBot="1" x14ac:dyDescent="0.35">
      <c r="A148" s="139">
        <v>15</v>
      </c>
      <c r="B148" s="140">
        <v>1733301950</v>
      </c>
      <c r="C148" s="141" t="str">
        <f t="shared" si="31"/>
        <v>950</v>
      </c>
      <c r="D148" s="141" t="str">
        <f t="shared" si="32"/>
        <v>733301</v>
      </c>
      <c r="E148" s="141" t="str">
        <f t="shared" si="33"/>
        <v>73</v>
      </c>
      <c r="F148" s="204" t="s">
        <v>1302</v>
      </c>
      <c r="G148" s="143"/>
      <c r="H148" s="143"/>
      <c r="I148" s="143"/>
      <c r="J148" s="143"/>
      <c r="K148" s="143"/>
      <c r="L148" s="143"/>
      <c r="M148" s="143"/>
      <c r="N148" s="143">
        <f>SUMIF(תקציב2017!$A:$A,$B148,תקציב2017!D:D)</f>
        <v>0</v>
      </c>
      <c r="O148" s="143">
        <f>SUMIF(תקציב2017!$A:$A,$B148,תקציב2017!E:E)</f>
        <v>0</v>
      </c>
      <c r="P148" s="143">
        <f>SUMIF(תקציב2017!$A:$A,$B148,תקציב2017!F:F)</f>
        <v>950000</v>
      </c>
      <c r="Q148" s="143"/>
      <c r="R148" s="121">
        <f t="shared" si="30"/>
        <v>950000</v>
      </c>
      <c r="S148" s="171"/>
    </row>
    <row r="149" spans="1:19" ht="35.1" customHeight="1" thickBot="1" x14ac:dyDescent="0.35">
      <c r="A149" s="144"/>
      <c r="B149" s="145"/>
      <c r="C149" s="146"/>
      <c r="D149" s="146"/>
      <c r="E149" s="146"/>
      <c r="F149" s="145" t="s">
        <v>1265</v>
      </c>
      <c r="G149" s="148">
        <f>SUM(G135:G148)</f>
        <v>2584000</v>
      </c>
      <c r="H149" s="148">
        <f t="shared" ref="H149:L149" si="35">SUM(H135:H147)</f>
        <v>1652721.93</v>
      </c>
      <c r="I149" s="148">
        <f t="shared" si="35"/>
        <v>0</v>
      </c>
      <c r="J149" s="148">
        <f>SUM(J135:J148)</f>
        <v>1652721.93</v>
      </c>
      <c r="K149" s="148">
        <f t="shared" si="35"/>
        <v>68721.929999999964</v>
      </c>
      <c r="L149" s="148">
        <f t="shared" si="35"/>
        <v>2652721.9299999997</v>
      </c>
      <c r="M149" s="148">
        <f>SUM(M135:M148)</f>
        <v>2757000</v>
      </c>
      <c r="N149" s="148">
        <f t="shared" ref="N149:S149" si="36">SUM(N135:N148)</f>
        <v>2757000</v>
      </c>
      <c r="O149" s="148">
        <f t="shared" si="36"/>
        <v>2913000</v>
      </c>
      <c r="P149" s="148">
        <f t="shared" si="36"/>
        <v>3712000</v>
      </c>
      <c r="Q149" s="148">
        <f t="shared" si="36"/>
        <v>0</v>
      </c>
      <c r="R149" s="148">
        <f t="shared" si="36"/>
        <v>3712000</v>
      </c>
      <c r="S149" s="168">
        <f t="shared" si="36"/>
        <v>5</v>
      </c>
    </row>
    <row r="150" spans="1:19" ht="35.1" customHeight="1" x14ac:dyDescent="0.3">
      <c r="A150" s="15">
        <v>16</v>
      </c>
      <c r="B150" s="15">
        <v>1741000110</v>
      </c>
      <c r="C150" s="119" t="str">
        <f t="shared" si="31"/>
        <v>110</v>
      </c>
      <c r="D150" s="119" t="str">
        <f t="shared" si="32"/>
        <v>741000</v>
      </c>
      <c r="E150" s="119" t="str">
        <f t="shared" si="33"/>
        <v>74</v>
      </c>
      <c r="F150" s="15" t="s">
        <v>413</v>
      </c>
      <c r="G150" s="121">
        <v>852000</v>
      </c>
      <c r="H150" s="121">
        <v>822885.97</v>
      </c>
      <c r="I150" s="121">
        <v>0</v>
      </c>
      <c r="J150" s="121">
        <v>822885.97</v>
      </c>
      <c r="K150" s="121">
        <f t="shared" ref="K150:K178" si="37">+L150-G150</f>
        <v>-29114.030000000028</v>
      </c>
      <c r="L150" s="121">
        <f t="shared" si="34"/>
        <v>822885.97</v>
      </c>
      <c r="M150" s="121">
        <v>909000</v>
      </c>
      <c r="N150" s="121">
        <f>SUMIF(תקציב2017!$A:$A,$B150,תקציב2017!D:D)</f>
        <v>909000</v>
      </c>
      <c r="O150" s="121">
        <f>SUMIF(תקציב2017!$A:$A,$B150,תקציב2017!E:E)</f>
        <v>880000</v>
      </c>
      <c r="P150" s="121">
        <f>SUMIF(תקציב2017!$A:$A,$B150,תקציב2017!F:F)</f>
        <v>853000</v>
      </c>
      <c r="Q150" s="121"/>
      <c r="R150" s="121">
        <f t="shared" si="30"/>
        <v>853000</v>
      </c>
      <c r="S150" s="164">
        <v>6</v>
      </c>
    </row>
    <row r="151" spans="1:19" ht="35.1" customHeight="1" x14ac:dyDescent="0.3">
      <c r="A151" s="15">
        <v>15</v>
      </c>
      <c r="B151" s="15">
        <v>1741000410</v>
      </c>
      <c r="C151" s="119" t="str">
        <f t="shared" si="31"/>
        <v>410</v>
      </c>
      <c r="D151" s="119" t="str">
        <f t="shared" si="32"/>
        <v>741000</v>
      </c>
      <c r="E151" s="119" t="str">
        <f t="shared" si="33"/>
        <v>74</v>
      </c>
      <c r="F151" s="15" t="s">
        <v>414</v>
      </c>
      <c r="G151" s="121">
        <v>24000</v>
      </c>
      <c r="H151" s="121">
        <v>63652</v>
      </c>
      <c r="I151" s="121">
        <v>0</v>
      </c>
      <c r="J151" s="121">
        <v>63652</v>
      </c>
      <c r="K151" s="121">
        <f t="shared" si="37"/>
        <v>39652</v>
      </c>
      <c r="L151" s="121">
        <f t="shared" si="34"/>
        <v>63652</v>
      </c>
      <c r="M151" s="121">
        <v>24000</v>
      </c>
      <c r="N151" s="121">
        <f>SUMIF(תקציב2017!$A:$A,$B151,תקציב2017!D:D)</f>
        <v>24000</v>
      </c>
      <c r="O151" s="121">
        <f>SUMIF(תקציב2017!$A:$A,$B151,תקציב2017!E:E)</f>
        <v>47000</v>
      </c>
      <c r="P151" s="121">
        <f>SUMIF(תקציב2017!$A:$A,$B151,תקציב2017!F:F)</f>
        <v>47000</v>
      </c>
      <c r="Q151" s="121"/>
      <c r="R151" s="121">
        <f t="shared" si="30"/>
        <v>47000</v>
      </c>
      <c r="S151" s="164"/>
    </row>
    <row r="152" spans="1:19" ht="35.1" customHeight="1" x14ac:dyDescent="0.3">
      <c r="A152" s="15">
        <v>15</v>
      </c>
      <c r="B152" s="15">
        <v>1741000530</v>
      </c>
      <c r="C152" s="119" t="str">
        <f t="shared" si="31"/>
        <v>530</v>
      </c>
      <c r="D152" s="119" t="str">
        <f t="shared" si="32"/>
        <v>741000</v>
      </c>
      <c r="E152" s="119" t="str">
        <f t="shared" si="33"/>
        <v>74</v>
      </c>
      <c r="F152" s="15" t="s">
        <v>415</v>
      </c>
      <c r="G152" s="121">
        <v>54000</v>
      </c>
      <c r="H152" s="121">
        <v>16662.400000000001</v>
      </c>
      <c r="I152" s="121">
        <v>0</v>
      </c>
      <c r="J152" s="121">
        <v>16662.400000000001</v>
      </c>
      <c r="K152" s="121">
        <f t="shared" si="37"/>
        <v>-37337.599999999999</v>
      </c>
      <c r="L152" s="121">
        <f t="shared" si="34"/>
        <v>16662.400000000001</v>
      </c>
      <c r="M152" s="121">
        <v>54000</v>
      </c>
      <c r="N152" s="121">
        <f>SUMIF(תקציב2017!$A:$A,$B152,תקציב2017!D:D)</f>
        <v>54000</v>
      </c>
      <c r="O152" s="121">
        <f>SUMIF(תקציב2017!$A:$A,$B152,תקציב2017!E:E)</f>
        <v>40000</v>
      </c>
      <c r="P152" s="121">
        <f>SUMIF(תקציב2017!$A:$A,$B152,תקציב2017!F:F)</f>
        <v>40000</v>
      </c>
      <c r="Q152" s="121"/>
      <c r="R152" s="121">
        <f t="shared" si="30"/>
        <v>40000</v>
      </c>
      <c r="S152" s="164"/>
    </row>
    <row r="153" spans="1:19" ht="35.1" customHeight="1" x14ac:dyDescent="0.3">
      <c r="A153" s="15">
        <v>15</v>
      </c>
      <c r="B153" s="15">
        <v>1741000540</v>
      </c>
      <c r="C153" s="119" t="str">
        <f t="shared" si="31"/>
        <v>540</v>
      </c>
      <c r="D153" s="119" t="str">
        <f t="shared" si="32"/>
        <v>741000</v>
      </c>
      <c r="E153" s="119" t="str">
        <f t="shared" si="33"/>
        <v>74</v>
      </c>
      <c r="F153" s="15" t="s">
        <v>354</v>
      </c>
      <c r="G153" s="121">
        <v>11000</v>
      </c>
      <c r="H153" s="121">
        <v>11381.19</v>
      </c>
      <c r="I153" s="121">
        <v>0</v>
      </c>
      <c r="J153" s="121">
        <v>11381.19</v>
      </c>
      <c r="K153" s="121">
        <f t="shared" si="37"/>
        <v>381.19000000000051</v>
      </c>
      <c r="L153" s="121">
        <f t="shared" si="34"/>
        <v>11381.19</v>
      </c>
      <c r="M153" s="121">
        <v>11000</v>
      </c>
      <c r="N153" s="121">
        <f>SUMIF(תקציב2017!$A:$A,$B153,תקציב2017!D:D)</f>
        <v>11000</v>
      </c>
      <c r="O153" s="121">
        <f>SUMIF(תקציב2017!$A:$A,$B153,תקציב2017!E:E)</f>
        <v>6000</v>
      </c>
      <c r="P153" s="121">
        <f>SUMIF(תקציב2017!$A:$A,$B153,תקציב2017!F:F)</f>
        <v>6000</v>
      </c>
      <c r="Q153" s="121"/>
      <c r="R153" s="121">
        <f t="shared" si="30"/>
        <v>6000</v>
      </c>
      <c r="S153" s="164"/>
    </row>
    <row r="154" spans="1:19" ht="35.1" customHeight="1" x14ac:dyDescent="0.3">
      <c r="A154" s="15">
        <v>15</v>
      </c>
      <c r="B154" s="15">
        <v>1741000720</v>
      </c>
      <c r="C154" s="119" t="str">
        <f t="shared" si="31"/>
        <v>720</v>
      </c>
      <c r="D154" s="119" t="str">
        <f t="shared" si="32"/>
        <v>741000</v>
      </c>
      <c r="E154" s="119" t="str">
        <f t="shared" si="33"/>
        <v>74</v>
      </c>
      <c r="F154" s="15" t="s">
        <v>416</v>
      </c>
      <c r="G154" s="121">
        <v>0</v>
      </c>
      <c r="H154" s="121">
        <v>0</v>
      </c>
      <c r="I154" s="121">
        <v>0</v>
      </c>
      <c r="J154" s="121">
        <v>0</v>
      </c>
      <c r="K154" s="121">
        <f t="shared" si="37"/>
        <v>0</v>
      </c>
      <c r="L154" s="121">
        <f t="shared" si="34"/>
        <v>0</v>
      </c>
      <c r="M154" s="121">
        <v>0</v>
      </c>
      <c r="N154" s="121">
        <f>SUMIF(תקציב2017!$A:$A,$B154,תקציב2017!D:D)</f>
        <v>0</v>
      </c>
      <c r="O154" s="121">
        <f>SUMIF(תקציב2017!$A:$A,$B154,תקציב2017!E:E)</f>
        <v>0</v>
      </c>
      <c r="P154" s="121">
        <f>SUMIF(תקציב2017!$A:$A,$B154,תקציב2017!F:F)</f>
        <v>0</v>
      </c>
      <c r="Q154" s="121"/>
      <c r="R154" s="121">
        <f t="shared" si="30"/>
        <v>0</v>
      </c>
      <c r="S154" s="164"/>
    </row>
    <row r="155" spans="1:19" ht="35.1" customHeight="1" x14ac:dyDescent="0.3">
      <c r="A155" s="15">
        <v>15</v>
      </c>
      <c r="B155" s="15">
        <v>1741000731</v>
      </c>
      <c r="C155" s="119" t="str">
        <f t="shared" si="31"/>
        <v>731</v>
      </c>
      <c r="D155" s="119" t="str">
        <f t="shared" si="32"/>
        <v>741000</v>
      </c>
      <c r="E155" s="119" t="str">
        <f t="shared" si="33"/>
        <v>74</v>
      </c>
      <c r="F155" s="15" t="s">
        <v>417</v>
      </c>
      <c r="G155" s="121">
        <v>0</v>
      </c>
      <c r="H155" s="121">
        <v>20264</v>
      </c>
      <c r="I155" s="121">
        <v>0</v>
      </c>
      <c r="J155" s="121">
        <v>20264</v>
      </c>
      <c r="K155" s="121">
        <f t="shared" si="37"/>
        <v>20264</v>
      </c>
      <c r="L155" s="121">
        <f t="shared" si="34"/>
        <v>20264</v>
      </c>
      <c r="M155" s="121">
        <v>0</v>
      </c>
      <c r="N155" s="121">
        <f>SUMIF(תקציב2017!$A:$A,$B155,תקציב2017!D:D)</f>
        <v>0</v>
      </c>
      <c r="O155" s="121">
        <f>SUMIF(תקציב2017!$A:$A,$B155,תקציב2017!E:E)</f>
        <v>0</v>
      </c>
      <c r="P155" s="121">
        <f>SUMIF(תקציב2017!$A:$A,$B155,תקציב2017!F:F)</f>
        <v>0</v>
      </c>
      <c r="Q155" s="121"/>
      <c r="R155" s="121">
        <f t="shared" si="30"/>
        <v>0</v>
      </c>
      <c r="S155" s="164"/>
    </row>
    <row r="156" spans="1:19" ht="35.1" customHeight="1" x14ac:dyDescent="0.3">
      <c r="A156" s="15">
        <v>15</v>
      </c>
      <c r="B156" s="15">
        <v>1741000732</v>
      </c>
      <c r="C156" s="119" t="str">
        <f t="shared" si="31"/>
        <v>732</v>
      </c>
      <c r="D156" s="119" t="str">
        <f t="shared" si="32"/>
        <v>741000</v>
      </c>
      <c r="E156" s="119" t="str">
        <f t="shared" si="33"/>
        <v>74</v>
      </c>
      <c r="F156" s="15" t="s">
        <v>418</v>
      </c>
      <c r="G156" s="121">
        <v>0</v>
      </c>
      <c r="H156" s="121">
        <v>0</v>
      </c>
      <c r="I156" s="121">
        <v>0</v>
      </c>
      <c r="J156" s="121">
        <v>0</v>
      </c>
      <c r="K156" s="121">
        <f t="shared" si="37"/>
        <v>0</v>
      </c>
      <c r="L156" s="121">
        <f t="shared" si="34"/>
        <v>0</v>
      </c>
      <c r="M156" s="121">
        <v>0</v>
      </c>
      <c r="N156" s="121">
        <f>SUMIF(תקציב2017!$A:$A,$B156,תקציב2017!D:D)</f>
        <v>0</v>
      </c>
      <c r="O156" s="121">
        <f>SUMIF(תקציב2017!$A:$A,$B156,תקציב2017!E:E)</f>
        <v>0</v>
      </c>
      <c r="P156" s="121">
        <f>SUMIF(תקציב2017!$A:$A,$B156,תקציב2017!F:F)</f>
        <v>0</v>
      </c>
      <c r="Q156" s="121"/>
      <c r="R156" s="121">
        <f t="shared" si="30"/>
        <v>0</v>
      </c>
      <c r="S156" s="164"/>
    </row>
    <row r="157" spans="1:19" ht="35.1" customHeight="1" x14ac:dyDescent="0.3">
      <c r="A157" s="15">
        <v>15</v>
      </c>
      <c r="B157" s="15">
        <v>1741000733</v>
      </c>
      <c r="C157" s="119" t="str">
        <f t="shared" si="31"/>
        <v>733</v>
      </c>
      <c r="D157" s="119" t="str">
        <f t="shared" si="32"/>
        <v>741000</v>
      </c>
      <c r="E157" s="119" t="str">
        <f t="shared" si="33"/>
        <v>74</v>
      </c>
      <c r="F157" s="15" t="s">
        <v>419</v>
      </c>
      <c r="G157" s="121">
        <v>0</v>
      </c>
      <c r="H157" s="121">
        <v>0</v>
      </c>
      <c r="I157" s="121">
        <v>0</v>
      </c>
      <c r="J157" s="121">
        <v>0</v>
      </c>
      <c r="K157" s="121">
        <f t="shared" si="37"/>
        <v>0</v>
      </c>
      <c r="L157" s="121">
        <f t="shared" si="34"/>
        <v>0</v>
      </c>
      <c r="M157" s="121">
        <v>0</v>
      </c>
      <c r="N157" s="121">
        <f>SUMIF(תקציב2017!$A:$A,$B157,תקציב2017!D:D)</f>
        <v>0</v>
      </c>
      <c r="O157" s="121">
        <f>SUMIF(תקציב2017!$A:$A,$B157,תקציב2017!E:E)</f>
        <v>0</v>
      </c>
      <c r="P157" s="121">
        <f>SUMIF(תקציב2017!$A:$A,$B157,תקציב2017!F:F)</f>
        <v>0</v>
      </c>
      <c r="Q157" s="121"/>
      <c r="R157" s="121">
        <f t="shared" si="30"/>
        <v>0</v>
      </c>
      <c r="S157" s="164"/>
    </row>
    <row r="158" spans="1:19" ht="35.1" customHeight="1" x14ac:dyDescent="0.3">
      <c r="A158" s="15">
        <v>15</v>
      </c>
      <c r="B158" s="15">
        <v>1741000740</v>
      </c>
      <c r="C158" s="119" t="str">
        <f t="shared" si="31"/>
        <v>740</v>
      </c>
      <c r="D158" s="119" t="str">
        <f t="shared" si="32"/>
        <v>741000</v>
      </c>
      <c r="E158" s="119" t="str">
        <f t="shared" si="33"/>
        <v>74</v>
      </c>
      <c r="F158" s="15" t="s">
        <v>420</v>
      </c>
      <c r="G158" s="121">
        <v>0</v>
      </c>
      <c r="H158" s="121">
        <v>0</v>
      </c>
      <c r="I158" s="121">
        <v>0</v>
      </c>
      <c r="J158" s="121">
        <v>0</v>
      </c>
      <c r="K158" s="121">
        <f t="shared" si="37"/>
        <v>0</v>
      </c>
      <c r="L158" s="121">
        <f t="shared" si="34"/>
        <v>0</v>
      </c>
      <c r="M158" s="121">
        <v>0</v>
      </c>
      <c r="N158" s="121">
        <f>SUMIF(תקציב2017!$A:$A,$B158,תקציב2017!D:D)</f>
        <v>0</v>
      </c>
      <c r="O158" s="121">
        <f>SUMIF(תקציב2017!$A:$A,$B158,תקציב2017!E:E)</f>
        <v>0</v>
      </c>
      <c r="P158" s="121">
        <f>SUMIF(תקציב2017!$A:$A,$B158,תקציב2017!F:F)</f>
        <v>0</v>
      </c>
      <c r="Q158" s="121"/>
      <c r="R158" s="121">
        <f t="shared" si="30"/>
        <v>0</v>
      </c>
      <c r="S158" s="164"/>
    </row>
    <row r="159" spans="1:19" ht="35.1" customHeight="1" x14ac:dyDescent="0.3">
      <c r="A159" s="15">
        <v>15</v>
      </c>
      <c r="B159" s="15">
        <v>1741000750</v>
      </c>
      <c r="C159" s="119" t="str">
        <f t="shared" si="31"/>
        <v>750</v>
      </c>
      <c r="D159" s="119" t="str">
        <f t="shared" si="32"/>
        <v>741000</v>
      </c>
      <c r="E159" s="119" t="str">
        <f t="shared" si="33"/>
        <v>74</v>
      </c>
      <c r="F159" s="15" t="s">
        <v>313</v>
      </c>
      <c r="G159" s="121">
        <v>0</v>
      </c>
      <c r="H159" s="121">
        <v>0</v>
      </c>
      <c r="I159" s="121">
        <v>0</v>
      </c>
      <c r="J159" s="121">
        <v>0</v>
      </c>
      <c r="K159" s="121">
        <f t="shared" si="37"/>
        <v>0</v>
      </c>
      <c r="L159" s="121">
        <f t="shared" si="34"/>
        <v>0</v>
      </c>
      <c r="M159" s="121">
        <v>0</v>
      </c>
      <c r="N159" s="121">
        <f>SUMIF(תקציב2017!$A:$A,$B159,תקציב2017!D:D)</f>
        <v>0</v>
      </c>
      <c r="O159" s="121">
        <f>SUMIF(תקציב2017!$A:$A,$B159,תקציב2017!E:E)</f>
        <v>0</v>
      </c>
      <c r="P159" s="121">
        <f>SUMIF(תקציב2017!$A:$A,$B159,תקציב2017!F:F)</f>
        <v>0</v>
      </c>
      <c r="Q159" s="121"/>
      <c r="R159" s="121">
        <f t="shared" si="30"/>
        <v>0</v>
      </c>
      <c r="S159" s="164"/>
    </row>
    <row r="160" spans="1:19" ht="35.1" customHeight="1" x14ac:dyDescent="0.3">
      <c r="A160" s="15">
        <v>15</v>
      </c>
      <c r="B160" s="15">
        <v>1741000780</v>
      </c>
      <c r="C160" s="119" t="str">
        <f t="shared" si="31"/>
        <v>780</v>
      </c>
      <c r="D160" s="119" t="str">
        <f t="shared" si="32"/>
        <v>741000</v>
      </c>
      <c r="E160" s="119" t="str">
        <f t="shared" si="33"/>
        <v>74</v>
      </c>
      <c r="F160" s="15" t="s">
        <v>421</v>
      </c>
      <c r="G160" s="121">
        <v>0</v>
      </c>
      <c r="H160" s="121">
        <v>0</v>
      </c>
      <c r="I160" s="121">
        <v>0</v>
      </c>
      <c r="J160" s="121">
        <v>0</v>
      </c>
      <c r="K160" s="121">
        <f t="shared" si="37"/>
        <v>0</v>
      </c>
      <c r="L160" s="121">
        <f t="shared" si="34"/>
        <v>0</v>
      </c>
      <c r="M160" s="121">
        <v>0</v>
      </c>
      <c r="N160" s="121">
        <f>SUMIF(תקציב2017!$A:$A,$B160,תקציב2017!D:D)</f>
        <v>0</v>
      </c>
      <c r="O160" s="121">
        <f>SUMIF(תקציב2017!$A:$A,$B160,תקציב2017!E:E)</f>
        <v>0</v>
      </c>
      <c r="P160" s="121">
        <f>SUMIF(תקציב2017!$A:$A,$B160,תקציב2017!F:F)</f>
        <v>0</v>
      </c>
      <c r="Q160" s="121"/>
      <c r="R160" s="121">
        <f t="shared" si="30"/>
        <v>0</v>
      </c>
      <c r="S160" s="164"/>
    </row>
    <row r="161" spans="1:19" ht="35.1" customHeight="1" x14ac:dyDescent="0.3">
      <c r="A161" s="15">
        <v>16</v>
      </c>
      <c r="B161" s="15">
        <v>1742200110</v>
      </c>
      <c r="C161" s="119" t="str">
        <f t="shared" si="31"/>
        <v>110</v>
      </c>
      <c r="D161" s="119" t="str">
        <f t="shared" si="32"/>
        <v>742200</v>
      </c>
      <c r="E161" s="119" t="str">
        <f t="shared" si="33"/>
        <v>74</v>
      </c>
      <c r="F161" s="15" t="s">
        <v>422</v>
      </c>
      <c r="G161" s="121">
        <v>127000</v>
      </c>
      <c r="H161" s="121">
        <v>109526.16</v>
      </c>
      <c r="I161" s="121">
        <v>0</v>
      </c>
      <c r="J161" s="121">
        <v>109526.16</v>
      </c>
      <c r="K161" s="121">
        <f t="shared" si="37"/>
        <v>-17473.839999999997</v>
      </c>
      <c r="L161" s="121">
        <f t="shared" si="34"/>
        <v>109526.16</v>
      </c>
      <c r="M161" s="121">
        <v>114000</v>
      </c>
      <c r="N161" s="121">
        <f>SUMIF(תקציב2017!$A:$A,$B161,תקציב2017!D:D)</f>
        <v>114000</v>
      </c>
      <c r="O161" s="121">
        <f>SUMIF(תקציב2017!$A:$A,$B161,תקציב2017!E:E)</f>
        <v>64000</v>
      </c>
      <c r="P161" s="121">
        <f>SUMIF(תקציב2017!$A:$A,$B161,תקציב2017!F:F)</f>
        <v>100000</v>
      </c>
      <c r="Q161" s="121"/>
      <c r="R161" s="121">
        <f t="shared" si="30"/>
        <v>100000</v>
      </c>
      <c r="S161" s="164">
        <v>1</v>
      </c>
    </row>
    <row r="162" spans="1:19" ht="35.1" customHeight="1" x14ac:dyDescent="0.3">
      <c r="A162" s="15">
        <v>15</v>
      </c>
      <c r="B162" s="15">
        <v>1742200540</v>
      </c>
      <c r="C162" s="119" t="str">
        <f t="shared" si="31"/>
        <v>540</v>
      </c>
      <c r="D162" s="119" t="str">
        <f t="shared" si="32"/>
        <v>742200</v>
      </c>
      <c r="E162" s="119" t="str">
        <f t="shared" si="33"/>
        <v>74</v>
      </c>
      <c r="F162" s="15" t="s">
        <v>329</v>
      </c>
      <c r="G162" s="121">
        <v>0</v>
      </c>
      <c r="H162" s="121">
        <v>0</v>
      </c>
      <c r="I162" s="121">
        <v>0</v>
      </c>
      <c r="J162" s="121">
        <v>0</v>
      </c>
      <c r="K162" s="121">
        <f t="shared" si="37"/>
        <v>0</v>
      </c>
      <c r="L162" s="121">
        <f t="shared" si="34"/>
        <v>0</v>
      </c>
      <c r="M162" s="121">
        <v>0</v>
      </c>
      <c r="N162" s="121">
        <f>SUMIF(תקציב2017!$A:$A,$B162,תקציב2017!D:D)</f>
        <v>0</v>
      </c>
      <c r="O162" s="121">
        <f>SUMIF(תקציב2017!$A:$A,$B162,תקציב2017!E:E)</f>
        <v>0</v>
      </c>
      <c r="P162" s="121">
        <f>SUMIF(תקציב2017!$A:$A,$B162,תקציב2017!F:F)</f>
        <v>0</v>
      </c>
      <c r="Q162" s="121"/>
      <c r="R162" s="121">
        <f t="shared" si="30"/>
        <v>0</v>
      </c>
      <c r="S162" s="164"/>
    </row>
    <row r="163" spans="1:19" ht="35.1" customHeight="1" x14ac:dyDescent="0.3">
      <c r="A163" s="15">
        <v>15</v>
      </c>
      <c r="B163" s="15">
        <v>1742200720</v>
      </c>
      <c r="C163" s="119" t="str">
        <f t="shared" si="31"/>
        <v>720</v>
      </c>
      <c r="D163" s="119" t="str">
        <f t="shared" si="32"/>
        <v>742200</v>
      </c>
      <c r="E163" s="119" t="str">
        <f t="shared" si="33"/>
        <v>74</v>
      </c>
      <c r="F163" s="15" t="s">
        <v>423</v>
      </c>
      <c r="G163" s="121">
        <v>52000</v>
      </c>
      <c r="H163" s="121">
        <v>39025.370000000003</v>
      </c>
      <c r="I163" s="121">
        <v>1470.25</v>
      </c>
      <c r="J163" s="121">
        <v>40495.620000000003</v>
      </c>
      <c r="K163" s="121">
        <f t="shared" si="37"/>
        <v>-11504.379999999997</v>
      </c>
      <c r="L163" s="121">
        <f t="shared" si="34"/>
        <v>40495.620000000003</v>
      </c>
      <c r="M163" s="121">
        <v>52000</v>
      </c>
      <c r="N163" s="121">
        <f>SUMIF(תקציב2017!$A:$A,$B163,תקציב2017!D:D)</f>
        <v>52000</v>
      </c>
      <c r="O163" s="121">
        <f>SUMIF(תקציב2017!$A:$A,$B163,תקציב2017!E:E)</f>
        <v>50000</v>
      </c>
      <c r="P163" s="121">
        <f>SUMIF(תקציב2017!$A:$A,$B163,תקציב2017!F:F)</f>
        <v>50000</v>
      </c>
      <c r="Q163" s="121"/>
      <c r="R163" s="121">
        <f t="shared" si="30"/>
        <v>50000</v>
      </c>
      <c r="S163" s="164"/>
    </row>
    <row r="164" spans="1:19" ht="35.1" customHeight="1" x14ac:dyDescent="0.3">
      <c r="A164" s="15">
        <v>15</v>
      </c>
      <c r="B164" s="15">
        <v>1742200750</v>
      </c>
      <c r="C164" s="119" t="str">
        <f t="shared" si="31"/>
        <v>750</v>
      </c>
      <c r="D164" s="119" t="str">
        <f t="shared" si="32"/>
        <v>742200</v>
      </c>
      <c r="E164" s="119" t="str">
        <f t="shared" si="33"/>
        <v>74</v>
      </c>
      <c r="F164" s="15" t="s">
        <v>424</v>
      </c>
      <c r="G164" s="121">
        <v>700000</v>
      </c>
      <c r="H164" s="121">
        <v>653112.23</v>
      </c>
      <c r="I164" s="121">
        <v>22245.8</v>
      </c>
      <c r="J164" s="121">
        <v>675358.03</v>
      </c>
      <c r="K164" s="121">
        <f t="shared" si="37"/>
        <v>-24641.969999999972</v>
      </c>
      <c r="L164" s="121">
        <f t="shared" si="34"/>
        <v>675358.03</v>
      </c>
      <c r="M164" s="121">
        <v>550000</v>
      </c>
      <c r="N164" s="121">
        <f>SUMIF(תקציב2017!$A:$A,$B164,תקציב2017!D:D)</f>
        <v>550000</v>
      </c>
      <c r="O164" s="121">
        <f>SUMIF(תקציב2017!$A:$A,$B164,תקציב2017!E:E)</f>
        <v>600000</v>
      </c>
      <c r="P164" s="121">
        <f>SUMIF(תקציב2017!$A:$A,$B164,תקציב2017!F:F)</f>
        <v>500000</v>
      </c>
      <c r="Q164" s="121"/>
      <c r="R164" s="121">
        <f t="shared" si="30"/>
        <v>500000</v>
      </c>
      <c r="S164" s="164"/>
    </row>
    <row r="165" spans="1:19" ht="35.1" customHeight="1" x14ac:dyDescent="0.3">
      <c r="A165" s="15">
        <v>15</v>
      </c>
      <c r="B165" s="15">
        <v>1742200780</v>
      </c>
      <c r="C165" s="119" t="str">
        <f t="shared" si="31"/>
        <v>780</v>
      </c>
      <c r="D165" s="119" t="str">
        <f t="shared" si="32"/>
        <v>742200</v>
      </c>
      <c r="E165" s="119" t="str">
        <f t="shared" si="33"/>
        <v>74</v>
      </c>
      <c r="F165" s="15" t="s">
        <v>425</v>
      </c>
      <c r="G165" s="121">
        <v>350000</v>
      </c>
      <c r="H165" s="121">
        <v>247855.86</v>
      </c>
      <c r="I165" s="121">
        <v>55860.28</v>
      </c>
      <c r="J165" s="121">
        <v>303716.14</v>
      </c>
      <c r="K165" s="121">
        <f t="shared" si="37"/>
        <v>-46283.859999999986</v>
      </c>
      <c r="L165" s="121">
        <f t="shared" si="34"/>
        <v>303716.14</v>
      </c>
      <c r="M165" s="121">
        <v>350000</v>
      </c>
      <c r="N165" s="121">
        <f>SUMIF(תקציב2017!$A:$A,$B165,תקציב2017!D:D)</f>
        <v>350000</v>
      </c>
      <c r="O165" s="121">
        <f>SUMIF(תקציב2017!$A:$A,$B165,תקציב2017!E:E)</f>
        <v>360000</v>
      </c>
      <c r="P165" s="121">
        <f>SUMIF(תקציב2017!$A:$A,$B165,תקציב2017!F:F)</f>
        <v>400000</v>
      </c>
      <c r="Q165" s="121"/>
      <c r="R165" s="121">
        <f t="shared" si="30"/>
        <v>400000</v>
      </c>
      <c r="S165" s="164"/>
    </row>
    <row r="166" spans="1:19" ht="35.1" customHeight="1" x14ac:dyDescent="0.3">
      <c r="A166" s="15">
        <v>15</v>
      </c>
      <c r="B166" s="15">
        <v>1743000720</v>
      </c>
      <c r="C166" s="119" t="str">
        <f t="shared" si="31"/>
        <v>720</v>
      </c>
      <c r="D166" s="119" t="str">
        <f t="shared" si="32"/>
        <v>743000</v>
      </c>
      <c r="E166" s="119" t="str">
        <f t="shared" si="33"/>
        <v>74</v>
      </c>
      <c r="F166" s="15" t="s">
        <v>426</v>
      </c>
      <c r="G166" s="121">
        <v>0</v>
      </c>
      <c r="H166" s="121">
        <v>0</v>
      </c>
      <c r="I166" s="121">
        <v>0</v>
      </c>
      <c r="J166" s="121">
        <v>0</v>
      </c>
      <c r="K166" s="121">
        <f t="shared" si="37"/>
        <v>0</v>
      </c>
      <c r="L166" s="121">
        <f t="shared" si="34"/>
        <v>0</v>
      </c>
      <c r="M166" s="121">
        <v>0</v>
      </c>
      <c r="N166" s="121">
        <f>SUMIF(תקציב2017!$A:$A,$B166,תקציב2017!D:D)</f>
        <v>0</v>
      </c>
      <c r="O166" s="121">
        <f>SUMIF(תקציב2017!$A:$A,$B166,תקציב2017!E:E)</f>
        <v>12000</v>
      </c>
      <c r="P166" s="121">
        <f>SUMIF(תקציב2017!$A:$A,$B166,תקציב2017!F:F)</f>
        <v>12000</v>
      </c>
      <c r="Q166" s="121"/>
      <c r="R166" s="121">
        <f t="shared" si="30"/>
        <v>12000</v>
      </c>
      <c r="S166" s="164"/>
    </row>
    <row r="167" spans="1:19" ht="35.1" customHeight="1" x14ac:dyDescent="0.3">
      <c r="A167" s="15">
        <v>15</v>
      </c>
      <c r="B167" s="15">
        <v>1743000750</v>
      </c>
      <c r="C167" s="119" t="str">
        <f t="shared" si="31"/>
        <v>750</v>
      </c>
      <c r="D167" s="119" t="str">
        <f t="shared" si="32"/>
        <v>743000</v>
      </c>
      <c r="E167" s="119" t="str">
        <f t="shared" si="33"/>
        <v>74</v>
      </c>
      <c r="F167" s="15" t="s">
        <v>427</v>
      </c>
      <c r="G167" s="121">
        <v>306000</v>
      </c>
      <c r="H167" s="121">
        <v>271508.25</v>
      </c>
      <c r="I167" s="121">
        <v>5000</v>
      </c>
      <c r="J167" s="121">
        <v>276508.25</v>
      </c>
      <c r="K167" s="121">
        <f t="shared" si="37"/>
        <v>-29491.75</v>
      </c>
      <c r="L167" s="121">
        <f t="shared" si="34"/>
        <v>276508.25</v>
      </c>
      <c r="M167" s="121">
        <v>250000</v>
      </c>
      <c r="N167" s="121">
        <f>SUMIF(תקציב2017!$A:$A,$B167,תקציב2017!D:D)</f>
        <v>250000</v>
      </c>
      <c r="O167" s="121">
        <f>SUMIF(תקציב2017!$A:$A,$B167,תקציב2017!E:E)</f>
        <v>350000</v>
      </c>
      <c r="P167" s="121">
        <f>SUMIF(תקציב2017!$A:$A,$B167,תקציב2017!F:F)</f>
        <v>250000</v>
      </c>
      <c r="Q167" s="121"/>
      <c r="R167" s="121">
        <f t="shared" si="30"/>
        <v>250000</v>
      </c>
      <c r="S167" s="164"/>
    </row>
    <row r="168" spans="1:19" ht="35.1" customHeight="1" x14ac:dyDescent="0.3">
      <c r="A168" s="15">
        <v>15</v>
      </c>
      <c r="B168" s="15">
        <v>1743000771</v>
      </c>
      <c r="C168" s="119" t="str">
        <f t="shared" si="31"/>
        <v>771</v>
      </c>
      <c r="D168" s="119" t="str">
        <f t="shared" si="32"/>
        <v>743000</v>
      </c>
      <c r="E168" s="119" t="str">
        <f t="shared" si="33"/>
        <v>74</v>
      </c>
      <c r="F168" s="15" t="s">
        <v>428</v>
      </c>
      <c r="G168" s="121">
        <v>500000</v>
      </c>
      <c r="H168" s="121">
        <v>592565.66</v>
      </c>
      <c r="I168" s="121">
        <v>0</v>
      </c>
      <c r="J168" s="121">
        <v>592565.66</v>
      </c>
      <c r="K168" s="121">
        <f t="shared" si="37"/>
        <v>92565.660000000033</v>
      </c>
      <c r="L168" s="121">
        <f t="shared" si="34"/>
        <v>592565.66</v>
      </c>
      <c r="M168" s="121">
        <v>500000</v>
      </c>
      <c r="N168" s="121">
        <f>SUMIF(תקציב2017!$A:$A,$B168,תקציב2017!D:D)</f>
        <v>500000</v>
      </c>
      <c r="O168" s="121">
        <f>SUMIF(תקציב2017!$A:$A,$B168,תקציב2017!E:E)</f>
        <v>540000</v>
      </c>
      <c r="P168" s="121">
        <f>SUMIF(תקציב2017!$A:$A,$B168,תקציב2017!F:F)</f>
        <v>540000</v>
      </c>
      <c r="Q168" s="121"/>
      <c r="R168" s="121">
        <f t="shared" si="30"/>
        <v>540000</v>
      </c>
      <c r="S168" s="164"/>
    </row>
    <row r="169" spans="1:19" ht="35.1" customHeight="1" x14ac:dyDescent="0.3">
      <c r="A169" s="15">
        <v>15</v>
      </c>
      <c r="B169" s="15">
        <v>1745000720</v>
      </c>
      <c r="C169" s="119" t="str">
        <f t="shared" si="31"/>
        <v>720</v>
      </c>
      <c r="D169" s="119" t="str">
        <f t="shared" si="32"/>
        <v>745000</v>
      </c>
      <c r="E169" s="119" t="str">
        <f t="shared" si="33"/>
        <v>74</v>
      </c>
      <c r="F169" s="15" t="s">
        <v>429</v>
      </c>
      <c r="G169" s="121">
        <v>0</v>
      </c>
      <c r="H169" s="121">
        <v>8216</v>
      </c>
      <c r="I169" s="121">
        <v>0</v>
      </c>
      <c r="J169" s="121">
        <v>8216</v>
      </c>
      <c r="K169" s="121">
        <f t="shared" si="37"/>
        <v>8216</v>
      </c>
      <c r="L169" s="121">
        <f t="shared" si="34"/>
        <v>8216</v>
      </c>
      <c r="M169" s="121">
        <v>0</v>
      </c>
      <c r="N169" s="121">
        <f>SUMIF(תקציב2017!$A:$A,$B169,תקציב2017!D:D)</f>
        <v>0</v>
      </c>
      <c r="O169" s="121">
        <f>SUMIF(תקציב2017!$A:$A,$B169,תקציב2017!E:E)</f>
        <v>0</v>
      </c>
      <c r="P169" s="121">
        <f>SUMIF(תקציב2017!$A:$A,$B169,תקציב2017!F:F)</f>
        <v>0</v>
      </c>
      <c r="Q169" s="121"/>
      <c r="R169" s="121">
        <f t="shared" si="30"/>
        <v>0</v>
      </c>
      <c r="S169" s="164"/>
    </row>
    <row r="170" spans="1:19" ht="35.1" customHeight="1" x14ac:dyDescent="0.3">
      <c r="A170" s="15">
        <v>15</v>
      </c>
      <c r="B170" s="15">
        <v>1745000750</v>
      </c>
      <c r="C170" s="119" t="str">
        <f t="shared" si="31"/>
        <v>750</v>
      </c>
      <c r="D170" s="119" t="str">
        <f t="shared" si="32"/>
        <v>745000</v>
      </c>
      <c r="E170" s="119" t="str">
        <f t="shared" si="33"/>
        <v>74</v>
      </c>
      <c r="F170" s="15" t="s">
        <v>431</v>
      </c>
      <c r="G170" s="121">
        <v>166000</v>
      </c>
      <c r="H170" s="121">
        <v>213325</v>
      </c>
      <c r="I170" s="121">
        <v>28.08</v>
      </c>
      <c r="J170" s="121">
        <v>213353.08</v>
      </c>
      <c r="K170" s="121">
        <f t="shared" si="37"/>
        <v>47353.079999999987</v>
      </c>
      <c r="L170" s="121">
        <f t="shared" si="34"/>
        <v>213353.08</v>
      </c>
      <c r="M170" s="121">
        <v>166000</v>
      </c>
      <c r="N170" s="121">
        <f>SUMIF(תקציב2017!$A:$A,$B170,תקציב2017!D:D)</f>
        <v>166000</v>
      </c>
      <c r="O170" s="121">
        <f>SUMIF(תקציב2017!$A:$A,$B170,תקציב2017!E:E)</f>
        <v>20000</v>
      </c>
      <c r="P170" s="121">
        <f>SUMIF(תקציב2017!$A:$A,$B170,תקציב2017!F:F)</f>
        <v>170000</v>
      </c>
      <c r="Q170" s="121"/>
      <c r="R170" s="121">
        <f t="shared" si="30"/>
        <v>170000</v>
      </c>
      <c r="S170" s="164"/>
    </row>
    <row r="171" spans="1:19" ht="35.1" customHeight="1" x14ac:dyDescent="0.3">
      <c r="A171" s="15">
        <v>16</v>
      </c>
      <c r="B171" s="15">
        <v>1746000110</v>
      </c>
      <c r="C171" s="119" t="str">
        <f t="shared" si="31"/>
        <v>110</v>
      </c>
      <c r="D171" s="119" t="str">
        <f t="shared" si="32"/>
        <v>746000</v>
      </c>
      <c r="E171" s="119" t="str">
        <f t="shared" si="33"/>
        <v>74</v>
      </c>
      <c r="F171" s="15" t="s">
        <v>432</v>
      </c>
      <c r="G171" s="121">
        <v>126000</v>
      </c>
      <c r="H171" s="121">
        <v>408087.12</v>
      </c>
      <c r="I171" s="121">
        <v>0</v>
      </c>
      <c r="J171" s="121">
        <v>408087.12</v>
      </c>
      <c r="K171" s="121">
        <f t="shared" si="37"/>
        <v>282087.12</v>
      </c>
      <c r="L171" s="121">
        <f t="shared" si="34"/>
        <v>408087.12</v>
      </c>
      <c r="M171" s="121">
        <v>393000</v>
      </c>
      <c r="N171" s="121">
        <f>SUMIF(תקציב2017!$A:$A,$B171,תקציב2017!D:D)</f>
        <v>393000</v>
      </c>
      <c r="O171" s="121">
        <f>SUMIF(תקציב2017!$A:$A,$B171,תקציב2017!E:E)</f>
        <v>510000</v>
      </c>
      <c r="P171" s="121">
        <f>SUMIF(תקציב2017!$A:$A,$B171,תקציב2017!F:F)</f>
        <v>512000</v>
      </c>
      <c r="Q171" s="121"/>
      <c r="R171" s="121">
        <f t="shared" si="30"/>
        <v>512000</v>
      </c>
      <c r="S171" s="164">
        <v>5</v>
      </c>
    </row>
    <row r="172" spans="1:19" ht="35.1" customHeight="1" x14ac:dyDescent="0.3">
      <c r="A172" s="15">
        <v>15</v>
      </c>
      <c r="B172" s="15">
        <v>1746000432</v>
      </c>
      <c r="C172" s="119" t="str">
        <f t="shared" si="31"/>
        <v>432</v>
      </c>
      <c r="D172" s="119" t="str">
        <f t="shared" si="32"/>
        <v>746000</v>
      </c>
      <c r="E172" s="119" t="str">
        <f t="shared" si="33"/>
        <v>74</v>
      </c>
      <c r="F172" s="15" t="s">
        <v>433</v>
      </c>
      <c r="G172" s="121">
        <v>50000</v>
      </c>
      <c r="H172" s="121">
        <v>65669.490000000005</v>
      </c>
      <c r="I172" s="121">
        <v>0</v>
      </c>
      <c r="J172" s="121">
        <v>65669.490000000005</v>
      </c>
      <c r="K172" s="121">
        <f t="shared" si="37"/>
        <v>15669.490000000005</v>
      </c>
      <c r="L172" s="121">
        <f t="shared" si="34"/>
        <v>65669.490000000005</v>
      </c>
      <c r="M172" s="121">
        <v>50000</v>
      </c>
      <c r="N172" s="121">
        <f>SUMIF(תקציב2017!$A:$A,$B172,תקציב2017!D:D)</f>
        <v>50000</v>
      </c>
      <c r="O172" s="121">
        <f>SUMIF(תקציב2017!$A:$A,$B172,תקציב2017!E:E)</f>
        <v>45000</v>
      </c>
      <c r="P172" s="121">
        <f>SUMIF(תקציב2017!$A:$A,$B172,תקציב2017!F:F)</f>
        <v>45000</v>
      </c>
      <c r="Q172" s="121"/>
      <c r="R172" s="121">
        <f t="shared" si="30"/>
        <v>45000</v>
      </c>
      <c r="S172" s="164"/>
    </row>
    <row r="173" spans="1:19" ht="35.1" customHeight="1" x14ac:dyDescent="0.3">
      <c r="A173" s="15">
        <v>15</v>
      </c>
      <c r="B173" s="15">
        <v>1746000720</v>
      </c>
      <c r="C173" s="119" t="str">
        <f t="shared" si="31"/>
        <v>720</v>
      </c>
      <c r="D173" s="119" t="str">
        <f t="shared" si="32"/>
        <v>746000</v>
      </c>
      <c r="E173" s="119" t="str">
        <f t="shared" si="33"/>
        <v>74</v>
      </c>
      <c r="F173" s="15" t="s">
        <v>434</v>
      </c>
      <c r="G173" s="121">
        <v>105000</v>
      </c>
      <c r="H173" s="121">
        <v>100295.95</v>
      </c>
      <c r="I173" s="121">
        <v>0</v>
      </c>
      <c r="J173" s="121">
        <v>100295.95</v>
      </c>
      <c r="K173" s="121">
        <f t="shared" si="37"/>
        <v>-4704.0500000000029</v>
      </c>
      <c r="L173" s="121">
        <f t="shared" si="34"/>
        <v>100295.95</v>
      </c>
      <c r="M173" s="121">
        <v>105000</v>
      </c>
      <c r="N173" s="121">
        <f>SUMIF(תקציב2017!$A:$A,$B173,תקציב2017!D:D)</f>
        <v>105000</v>
      </c>
      <c r="O173" s="121">
        <f>SUMIF(תקציב2017!$A:$A,$B173,תקציב2017!E:E)</f>
        <v>120000</v>
      </c>
      <c r="P173" s="121">
        <f>SUMIF(תקציב2017!$A:$A,$B173,תקציב2017!F:F)</f>
        <v>120000</v>
      </c>
      <c r="Q173" s="121"/>
      <c r="R173" s="121">
        <f t="shared" si="30"/>
        <v>120000</v>
      </c>
      <c r="S173" s="164"/>
    </row>
    <row r="174" spans="1:19" ht="35.1" customHeight="1" x14ac:dyDescent="0.3">
      <c r="A174" s="15">
        <v>15</v>
      </c>
      <c r="B174" s="15">
        <v>1746000750</v>
      </c>
      <c r="C174" s="119" t="str">
        <f t="shared" si="31"/>
        <v>750</v>
      </c>
      <c r="D174" s="119" t="str">
        <f t="shared" si="32"/>
        <v>746000</v>
      </c>
      <c r="E174" s="119" t="str">
        <f t="shared" si="33"/>
        <v>74</v>
      </c>
      <c r="F174" s="15" t="s">
        <v>435</v>
      </c>
      <c r="G174" s="121">
        <v>82000</v>
      </c>
      <c r="H174" s="121">
        <v>125966.57</v>
      </c>
      <c r="I174" s="121">
        <v>3467</v>
      </c>
      <c r="J174" s="121">
        <v>129433.57</v>
      </c>
      <c r="K174" s="121">
        <f t="shared" si="37"/>
        <v>47433.570000000007</v>
      </c>
      <c r="L174" s="121">
        <f t="shared" si="34"/>
        <v>129433.57</v>
      </c>
      <c r="M174" s="121">
        <v>82000</v>
      </c>
      <c r="N174" s="121">
        <f>SUMIF(תקציב2017!$A:$A,$B174,תקציב2017!D:D)</f>
        <v>82000</v>
      </c>
      <c r="O174" s="121">
        <f>SUMIF(תקציב2017!$A:$A,$B174,תקציב2017!E:E)</f>
        <v>60000</v>
      </c>
      <c r="P174" s="121">
        <f>SUMIF(תקציב2017!$A:$A,$B174,תקציב2017!F:F)</f>
        <v>60000</v>
      </c>
      <c r="Q174" s="121"/>
      <c r="R174" s="121">
        <f t="shared" si="30"/>
        <v>60000</v>
      </c>
      <c r="S174" s="164"/>
    </row>
    <row r="175" spans="1:19" ht="35.1" customHeight="1" x14ac:dyDescent="0.3">
      <c r="A175" s="15">
        <v>16</v>
      </c>
      <c r="B175" s="15">
        <v>1749000110</v>
      </c>
      <c r="C175" s="119" t="str">
        <f t="shared" si="31"/>
        <v>110</v>
      </c>
      <c r="D175" s="119" t="str">
        <f t="shared" si="32"/>
        <v>749000</v>
      </c>
      <c r="E175" s="119" t="str">
        <f t="shared" si="33"/>
        <v>74</v>
      </c>
      <c r="F175" s="15" t="s">
        <v>436</v>
      </c>
      <c r="G175" s="121">
        <v>575000</v>
      </c>
      <c r="H175" s="121">
        <v>287551.34999999998</v>
      </c>
      <c r="I175" s="121">
        <v>0</v>
      </c>
      <c r="J175" s="121">
        <v>287551.34999999998</v>
      </c>
      <c r="K175" s="121">
        <f t="shared" si="37"/>
        <v>-287448.65000000002</v>
      </c>
      <c r="L175" s="121">
        <f t="shared" si="34"/>
        <v>287551.34999999998</v>
      </c>
      <c r="M175" s="121">
        <v>288000</v>
      </c>
      <c r="N175" s="121">
        <f>SUMIF(תקציב2017!$A:$A,$B175,תקציב2017!D:D)</f>
        <v>288000</v>
      </c>
      <c r="O175" s="121">
        <f>SUMIF(תקציב2017!$A:$A,$B175,תקציב2017!E:E)</f>
        <v>290000</v>
      </c>
      <c r="P175" s="121">
        <f>SUMIF(תקציב2017!$A:$A,$B175,תקציב2017!F:F)</f>
        <v>291000</v>
      </c>
      <c r="Q175" s="121"/>
      <c r="R175" s="121">
        <f t="shared" si="30"/>
        <v>291000</v>
      </c>
      <c r="S175" s="164">
        <v>2</v>
      </c>
    </row>
    <row r="176" spans="1:19" ht="35.1" customHeight="1" x14ac:dyDescent="0.3">
      <c r="A176" s="15">
        <v>15</v>
      </c>
      <c r="B176" s="15">
        <v>1749000521</v>
      </c>
      <c r="C176" s="119" t="str">
        <f t="shared" si="31"/>
        <v>521</v>
      </c>
      <c r="D176" s="119" t="str">
        <f t="shared" si="32"/>
        <v>749000</v>
      </c>
      <c r="E176" s="119" t="str">
        <f t="shared" si="33"/>
        <v>74</v>
      </c>
      <c r="F176" s="15" t="s">
        <v>322</v>
      </c>
      <c r="G176" s="121">
        <v>0</v>
      </c>
      <c r="H176" s="121">
        <v>0</v>
      </c>
      <c r="I176" s="121">
        <v>0</v>
      </c>
      <c r="J176" s="121">
        <v>0</v>
      </c>
      <c r="K176" s="121">
        <f t="shared" si="37"/>
        <v>0</v>
      </c>
      <c r="L176" s="121">
        <f t="shared" si="34"/>
        <v>0</v>
      </c>
      <c r="M176" s="121">
        <v>0</v>
      </c>
      <c r="N176" s="121">
        <f>SUMIF(תקציב2017!$A:$A,$B176,תקציב2017!D:D)</f>
        <v>0</v>
      </c>
      <c r="O176" s="121">
        <f>SUMIF(תקציב2017!$A:$A,$B176,תקציב2017!E:E)</f>
        <v>0</v>
      </c>
      <c r="P176" s="121">
        <f>SUMIF(תקציב2017!$A:$A,$B176,תקציב2017!F:F)</f>
        <v>0</v>
      </c>
      <c r="Q176" s="121"/>
      <c r="R176" s="121">
        <f t="shared" si="30"/>
        <v>0</v>
      </c>
      <c r="S176" s="164"/>
    </row>
    <row r="177" spans="1:19" ht="35.1" customHeight="1" x14ac:dyDescent="0.3">
      <c r="A177" s="15">
        <v>15</v>
      </c>
      <c r="B177" s="15">
        <v>1749000540</v>
      </c>
      <c r="C177" s="119" t="str">
        <f t="shared" si="31"/>
        <v>540</v>
      </c>
      <c r="D177" s="119" t="str">
        <f t="shared" si="32"/>
        <v>749000</v>
      </c>
      <c r="E177" s="119" t="str">
        <f t="shared" si="33"/>
        <v>74</v>
      </c>
      <c r="F177" s="15" t="s">
        <v>437</v>
      </c>
      <c r="G177" s="121">
        <v>2000</v>
      </c>
      <c r="H177" s="121">
        <v>2485.35</v>
      </c>
      <c r="I177" s="121">
        <v>0</v>
      </c>
      <c r="J177" s="121">
        <v>2485.35</v>
      </c>
      <c r="K177" s="121">
        <f t="shared" si="37"/>
        <v>485.34999999999991</v>
      </c>
      <c r="L177" s="121">
        <f t="shared" si="34"/>
        <v>2485.35</v>
      </c>
      <c r="M177" s="121">
        <v>2000</v>
      </c>
      <c r="N177" s="121">
        <f>SUMIF(תקציב2017!$A:$A,$B177,תקציב2017!D:D)</f>
        <v>2000</v>
      </c>
      <c r="O177" s="121">
        <f>SUMIF(תקציב2017!$A:$A,$B177,תקציב2017!E:E)</f>
        <v>1000</v>
      </c>
      <c r="P177" s="121">
        <f>SUMIF(תקציב2017!$A:$A,$B177,תקציב2017!F:F)</f>
        <v>1000</v>
      </c>
      <c r="Q177" s="121"/>
      <c r="R177" s="121">
        <f t="shared" si="30"/>
        <v>1000</v>
      </c>
      <c r="S177" s="164"/>
    </row>
    <row r="178" spans="1:19" ht="35.1" customHeight="1" thickBot="1" x14ac:dyDescent="0.35">
      <c r="A178" s="122">
        <v>15</v>
      </c>
      <c r="B178" s="122">
        <v>1749000780</v>
      </c>
      <c r="C178" s="123" t="str">
        <f t="shared" si="31"/>
        <v>780</v>
      </c>
      <c r="D178" s="123" t="str">
        <f t="shared" si="32"/>
        <v>749000</v>
      </c>
      <c r="E178" s="123" t="str">
        <f t="shared" si="33"/>
        <v>74</v>
      </c>
      <c r="F178" s="122" t="s">
        <v>438</v>
      </c>
      <c r="G178" s="166">
        <v>0</v>
      </c>
      <c r="H178" s="166">
        <v>0</v>
      </c>
      <c r="I178" s="166">
        <v>0</v>
      </c>
      <c r="J178" s="166">
        <v>0</v>
      </c>
      <c r="K178" s="121">
        <f t="shared" si="37"/>
        <v>0</v>
      </c>
      <c r="L178" s="166">
        <f t="shared" si="34"/>
        <v>0</v>
      </c>
      <c r="M178" s="166">
        <v>0</v>
      </c>
      <c r="N178" s="166">
        <f>SUMIF(תקציב2017!$A:$A,$B178,תקציב2017!D:D)</f>
        <v>0</v>
      </c>
      <c r="O178" s="166">
        <f>SUMIF(תקציב2017!$A:$A,$B178,תקציב2017!E:E)</f>
        <v>0</v>
      </c>
      <c r="P178" s="166">
        <f>SUMIF(תקציב2017!$A:$A,$B178,תקציב2017!F:F)</f>
        <v>0</v>
      </c>
      <c r="Q178" s="166"/>
      <c r="R178" s="121">
        <f t="shared" si="30"/>
        <v>0</v>
      </c>
      <c r="S178" s="167"/>
    </row>
    <row r="179" spans="1:19" ht="35.1" customHeight="1" thickBot="1" x14ac:dyDescent="0.35">
      <c r="A179" s="144"/>
      <c r="B179" s="145"/>
      <c r="C179" s="146"/>
      <c r="D179" s="146"/>
      <c r="E179" s="146"/>
      <c r="F179" s="145" t="s">
        <v>1266</v>
      </c>
      <c r="G179" s="148">
        <f>SUM(G150:G178)</f>
        <v>4082000</v>
      </c>
      <c r="H179" s="148">
        <f t="shared" ref="H179:S179" si="38">SUM(H150:H178)</f>
        <v>4060035.9200000009</v>
      </c>
      <c r="I179" s="148">
        <f t="shared" si="38"/>
        <v>88071.41</v>
      </c>
      <c r="J179" s="148">
        <f t="shared" si="38"/>
        <v>4148107.330000001</v>
      </c>
      <c r="K179" s="148">
        <f t="shared" si="38"/>
        <v>66107.329999999987</v>
      </c>
      <c r="L179" s="148">
        <f t="shared" si="38"/>
        <v>4148107.330000001</v>
      </c>
      <c r="M179" s="148">
        <f t="shared" si="38"/>
        <v>3900000</v>
      </c>
      <c r="N179" s="148">
        <f t="shared" si="38"/>
        <v>3900000</v>
      </c>
      <c r="O179" s="148">
        <f t="shared" si="38"/>
        <v>3995000</v>
      </c>
      <c r="P179" s="148">
        <f t="shared" si="38"/>
        <v>3997000</v>
      </c>
      <c r="Q179" s="148">
        <f t="shared" si="38"/>
        <v>0</v>
      </c>
      <c r="R179" s="148">
        <f t="shared" si="38"/>
        <v>3997000</v>
      </c>
      <c r="S179" s="168">
        <f t="shared" si="38"/>
        <v>14</v>
      </c>
    </row>
    <row r="180" spans="1:19" ht="35.1" customHeight="1" x14ac:dyDescent="0.3">
      <c r="A180" s="31">
        <v>16</v>
      </c>
      <c r="B180" s="31">
        <v>1754000110</v>
      </c>
      <c r="C180" s="130" t="str">
        <f t="shared" si="31"/>
        <v>110</v>
      </c>
      <c r="D180" s="130" t="str">
        <f t="shared" si="32"/>
        <v>754000</v>
      </c>
      <c r="E180" s="130" t="str">
        <f t="shared" si="33"/>
        <v>75</v>
      </c>
      <c r="F180" s="31" t="s">
        <v>439</v>
      </c>
      <c r="G180" s="132">
        <v>46000</v>
      </c>
      <c r="H180" s="132">
        <v>53183.67</v>
      </c>
      <c r="I180" s="132">
        <v>0</v>
      </c>
      <c r="J180" s="132">
        <v>53183.67</v>
      </c>
      <c r="K180" s="121">
        <f t="shared" ref="K180:K181" si="39">+L180-G180</f>
        <v>7183.6699999999983</v>
      </c>
      <c r="L180" s="132">
        <f t="shared" si="34"/>
        <v>53183.67</v>
      </c>
      <c r="M180" s="132">
        <v>0</v>
      </c>
      <c r="N180" s="132">
        <f>SUMIF(תקציב2017!$A:$A,$B180,תקציב2017!D:D)</f>
        <v>0</v>
      </c>
      <c r="O180" s="132">
        <f>SUMIF(תקציב2017!$A:$A,$B180,תקציב2017!E:E)</f>
        <v>104000</v>
      </c>
      <c r="P180" s="132">
        <f>SUMIF(תקציב2017!$A:$A,$B180,תקציב2017!F:F)</f>
        <v>105000</v>
      </c>
      <c r="Q180" s="132"/>
      <c r="R180" s="121">
        <f t="shared" si="30"/>
        <v>105000</v>
      </c>
      <c r="S180" s="169">
        <v>1</v>
      </c>
    </row>
    <row r="181" spans="1:19" ht="35.1" customHeight="1" thickBot="1" x14ac:dyDescent="0.35">
      <c r="A181" s="15">
        <v>15</v>
      </c>
      <c r="B181" s="15">
        <v>1754000510</v>
      </c>
      <c r="C181" s="119" t="str">
        <f t="shared" si="31"/>
        <v>510</v>
      </c>
      <c r="D181" s="119" t="str">
        <f t="shared" si="32"/>
        <v>754000</v>
      </c>
      <c r="E181" s="119" t="str">
        <f t="shared" si="33"/>
        <v>75</v>
      </c>
      <c r="F181" s="15" t="s">
        <v>441</v>
      </c>
      <c r="G181" s="121">
        <v>0</v>
      </c>
      <c r="H181" s="121">
        <v>5617</v>
      </c>
      <c r="I181" s="121">
        <v>0</v>
      </c>
      <c r="J181" s="121">
        <v>5617</v>
      </c>
      <c r="K181" s="121">
        <f t="shared" si="39"/>
        <v>5617</v>
      </c>
      <c r="L181" s="121">
        <f t="shared" si="34"/>
        <v>5617</v>
      </c>
      <c r="M181" s="121">
        <v>0</v>
      </c>
      <c r="N181" s="121">
        <f>SUMIF(תקציב2017!$A:$A,$B181,תקציב2017!D:D)</f>
        <v>0</v>
      </c>
      <c r="O181" s="121">
        <f>SUMIF(תקציב2017!$A:$A,$B181,תקציב2017!E:E)</f>
        <v>0</v>
      </c>
      <c r="P181" s="121">
        <f>SUMIF(תקציב2017!$A:$A,$B181,תקציב2017!F:F)</f>
        <v>0</v>
      </c>
      <c r="Q181" s="121"/>
      <c r="R181" s="121">
        <f t="shared" si="30"/>
        <v>0</v>
      </c>
      <c r="S181" s="164"/>
    </row>
    <row r="182" spans="1:19" ht="35.1" customHeight="1" thickBot="1" x14ac:dyDescent="0.35">
      <c r="A182" s="144"/>
      <c r="B182" s="145"/>
      <c r="C182" s="146"/>
      <c r="D182" s="146"/>
      <c r="E182" s="146"/>
      <c r="F182" s="145" t="s">
        <v>1267</v>
      </c>
      <c r="G182" s="148">
        <f>SUM(G180:G181)</f>
        <v>46000</v>
      </c>
      <c r="H182" s="148">
        <f t="shared" ref="H182:S182" si="40">SUM(H180:H181)</f>
        <v>58800.67</v>
      </c>
      <c r="I182" s="148">
        <f t="shared" si="40"/>
        <v>0</v>
      </c>
      <c r="J182" s="148">
        <f t="shared" si="40"/>
        <v>58800.67</v>
      </c>
      <c r="K182" s="148">
        <f t="shared" si="40"/>
        <v>12800.669999999998</v>
      </c>
      <c r="L182" s="148">
        <f t="shared" si="40"/>
        <v>58800.67</v>
      </c>
      <c r="M182" s="148">
        <f t="shared" si="40"/>
        <v>0</v>
      </c>
      <c r="N182" s="148">
        <f t="shared" si="40"/>
        <v>0</v>
      </c>
      <c r="O182" s="148">
        <f t="shared" si="40"/>
        <v>104000</v>
      </c>
      <c r="P182" s="148">
        <f t="shared" si="40"/>
        <v>105000</v>
      </c>
      <c r="Q182" s="148">
        <f t="shared" si="40"/>
        <v>0</v>
      </c>
      <c r="R182" s="148">
        <f t="shared" si="40"/>
        <v>105000</v>
      </c>
      <c r="S182" s="168">
        <f t="shared" si="40"/>
        <v>1</v>
      </c>
    </row>
    <row r="183" spans="1:19" ht="35.1" customHeight="1" x14ac:dyDescent="0.3">
      <c r="A183" s="15">
        <v>16</v>
      </c>
      <c r="B183" s="138">
        <v>1772000110</v>
      </c>
      <c r="C183" s="119" t="str">
        <f t="shared" si="31"/>
        <v>110</v>
      </c>
      <c r="D183" s="119" t="str">
        <f t="shared" si="32"/>
        <v>772000</v>
      </c>
      <c r="E183" s="119" t="str">
        <f t="shared" si="33"/>
        <v>77</v>
      </c>
      <c r="F183" s="15" t="s">
        <v>1196</v>
      </c>
      <c r="G183" s="121"/>
      <c r="H183" s="121"/>
      <c r="I183" s="121"/>
      <c r="J183" s="121"/>
      <c r="K183" s="121">
        <f t="shared" ref="K183:K186" si="41">+L183-G183</f>
        <v>0</v>
      </c>
      <c r="L183" s="121">
        <f t="shared" si="34"/>
        <v>0</v>
      </c>
      <c r="M183" s="121">
        <v>0</v>
      </c>
      <c r="N183" s="121">
        <f>SUMIF(תקציב2017!$A:$A,$B183,תקציב2017!D:D)</f>
        <v>0</v>
      </c>
      <c r="O183" s="121">
        <f>SUMIF(תקציב2017!$A:$A,$B183,תקציב2017!E:E)</f>
        <v>100000</v>
      </c>
      <c r="P183" s="121">
        <f>SUMIF(תקציב2017!$A:$A,$B183,תקציב2017!F:F)</f>
        <v>141000</v>
      </c>
      <c r="Q183" s="121"/>
      <c r="R183" s="121">
        <f t="shared" si="30"/>
        <v>141000</v>
      </c>
      <c r="S183" s="164">
        <v>1</v>
      </c>
    </row>
    <row r="184" spans="1:19" ht="35.1" customHeight="1" x14ac:dyDescent="0.3">
      <c r="A184" s="15">
        <v>16</v>
      </c>
      <c r="B184" s="15">
        <v>1781000110</v>
      </c>
      <c r="C184" s="119" t="str">
        <f t="shared" si="31"/>
        <v>110</v>
      </c>
      <c r="D184" s="119" t="str">
        <f t="shared" si="32"/>
        <v>781000</v>
      </c>
      <c r="E184" s="119" t="str">
        <f t="shared" si="33"/>
        <v>78</v>
      </c>
      <c r="F184" s="15" t="s">
        <v>442</v>
      </c>
      <c r="G184" s="121">
        <v>151000</v>
      </c>
      <c r="H184" s="121">
        <v>148756.57999999999</v>
      </c>
      <c r="I184" s="121">
        <v>0</v>
      </c>
      <c r="J184" s="121">
        <v>148756.57999999999</v>
      </c>
      <c r="K184" s="121">
        <f t="shared" si="41"/>
        <v>-2243.4200000000128</v>
      </c>
      <c r="L184" s="121">
        <f t="shared" si="34"/>
        <v>148756.57999999999</v>
      </c>
      <c r="M184" s="121">
        <v>201000</v>
      </c>
      <c r="N184" s="121">
        <f>SUMIF(תקציב2017!$A:$A,$B184,תקציב2017!D:D)</f>
        <v>201000</v>
      </c>
      <c r="O184" s="121">
        <f>SUMIF(תקציב2017!$A:$A,$B184,תקציב2017!E:E)</f>
        <v>113000</v>
      </c>
      <c r="P184" s="121">
        <f>SUMIF(תקציב2017!$A:$A,$B184,תקציב2017!F:F)</f>
        <v>115000</v>
      </c>
      <c r="Q184" s="121"/>
      <c r="R184" s="121">
        <f t="shared" si="30"/>
        <v>115000</v>
      </c>
      <c r="S184" s="164">
        <v>0.8</v>
      </c>
    </row>
    <row r="185" spans="1:19" ht="35.1" customHeight="1" x14ac:dyDescent="0.3">
      <c r="A185" s="15">
        <v>15</v>
      </c>
      <c r="B185" s="15">
        <v>1781000780</v>
      </c>
      <c r="C185" s="119" t="str">
        <f t="shared" si="31"/>
        <v>780</v>
      </c>
      <c r="D185" s="119" t="str">
        <f t="shared" si="32"/>
        <v>781000</v>
      </c>
      <c r="E185" s="119" t="str">
        <f t="shared" si="33"/>
        <v>78</v>
      </c>
      <c r="F185" s="15" t="s">
        <v>443</v>
      </c>
      <c r="G185" s="121">
        <v>17000</v>
      </c>
      <c r="H185" s="121">
        <v>20461</v>
      </c>
      <c r="I185" s="121">
        <v>0</v>
      </c>
      <c r="J185" s="121">
        <v>20461</v>
      </c>
      <c r="K185" s="121">
        <f t="shared" si="41"/>
        <v>3461</v>
      </c>
      <c r="L185" s="121">
        <f t="shared" si="34"/>
        <v>20461</v>
      </c>
      <c r="M185" s="121">
        <v>17000</v>
      </c>
      <c r="N185" s="121">
        <f>SUMIF(תקציב2017!$A:$A,$B185,תקציב2017!D:D)</f>
        <v>17000</v>
      </c>
      <c r="O185" s="121">
        <f>SUMIF(תקציב2017!$A:$A,$B185,תקציב2017!E:E)</f>
        <v>24000</v>
      </c>
      <c r="P185" s="121">
        <f>SUMIF(תקציב2017!$A:$A,$B185,תקציב2017!F:F)</f>
        <v>24000</v>
      </c>
      <c r="Q185" s="121"/>
      <c r="R185" s="121">
        <f t="shared" si="30"/>
        <v>24000</v>
      </c>
      <c r="S185" s="164"/>
    </row>
    <row r="186" spans="1:19" ht="35.1" customHeight="1" thickBot="1" x14ac:dyDescent="0.35">
      <c r="A186" s="15">
        <v>15</v>
      </c>
      <c r="B186" s="15">
        <v>1796000830</v>
      </c>
      <c r="C186" s="119" t="str">
        <f t="shared" si="31"/>
        <v>830</v>
      </c>
      <c r="D186" s="119" t="str">
        <f t="shared" si="32"/>
        <v>796000</v>
      </c>
      <c r="E186" s="119" t="str">
        <f t="shared" si="33"/>
        <v>79</v>
      </c>
      <c r="F186" s="15" t="s">
        <v>444</v>
      </c>
      <c r="G186" s="121">
        <v>250000</v>
      </c>
      <c r="H186" s="121">
        <v>247752</v>
      </c>
      <c r="I186" s="121">
        <v>0</v>
      </c>
      <c r="J186" s="121">
        <v>247752</v>
      </c>
      <c r="K186" s="121">
        <f t="shared" si="41"/>
        <v>-2248</v>
      </c>
      <c r="L186" s="121">
        <f t="shared" si="34"/>
        <v>247752</v>
      </c>
      <c r="M186" s="121">
        <v>250000</v>
      </c>
      <c r="N186" s="121">
        <f>SUMIF(תקציב2017!$A:$A,$B186,תקציב2017!D:D)</f>
        <v>250000</v>
      </c>
      <c r="O186" s="121">
        <f>SUMIF(תקציב2017!$A:$A,$B186,תקציב2017!E:E)</f>
        <v>250000</v>
      </c>
      <c r="P186" s="121">
        <f>SUMIF(תקציב2017!$A:$A,$B186,תקציב2017!F:F)</f>
        <v>278000</v>
      </c>
      <c r="Q186" s="121"/>
      <c r="R186" s="121">
        <f t="shared" si="30"/>
        <v>278000</v>
      </c>
      <c r="S186" s="164"/>
    </row>
    <row r="187" spans="1:19" ht="35.1" customHeight="1" thickBot="1" x14ac:dyDescent="0.35">
      <c r="A187" s="144"/>
      <c r="B187" s="145"/>
      <c r="C187" s="146"/>
      <c r="D187" s="146"/>
      <c r="E187" s="146"/>
      <c r="F187" s="145" t="s">
        <v>1268</v>
      </c>
      <c r="G187" s="148">
        <f>SUM(G183:G186)</f>
        <v>418000</v>
      </c>
      <c r="H187" s="148">
        <f t="shared" ref="H187:M187" si="42">SUM(H183:H186)</f>
        <v>416969.57999999996</v>
      </c>
      <c r="I187" s="148">
        <f t="shared" si="42"/>
        <v>0</v>
      </c>
      <c r="J187" s="148">
        <f t="shared" si="42"/>
        <v>416969.57999999996</v>
      </c>
      <c r="K187" s="148">
        <f t="shared" si="42"/>
        <v>-1030.4200000000128</v>
      </c>
      <c r="L187" s="148">
        <f t="shared" si="42"/>
        <v>416969.57999999996</v>
      </c>
      <c r="M187" s="148">
        <f t="shared" si="42"/>
        <v>468000</v>
      </c>
      <c r="N187" s="148">
        <f t="shared" ref="N187:P187" si="43">SUM(N183:N186)</f>
        <v>468000</v>
      </c>
      <c r="O187" s="148">
        <f t="shared" si="43"/>
        <v>487000</v>
      </c>
      <c r="P187" s="148">
        <f t="shared" si="43"/>
        <v>558000</v>
      </c>
      <c r="Q187" s="148">
        <f t="shared" ref="Q187:R187" si="44">SUM(Q183:Q186)</f>
        <v>0</v>
      </c>
      <c r="R187" s="148">
        <f t="shared" si="44"/>
        <v>558000</v>
      </c>
      <c r="S187" s="168">
        <f t="shared" ref="S187" si="45">SUM(S183:S186)</f>
        <v>1.8</v>
      </c>
    </row>
    <row r="188" spans="1:19" ht="35.1" customHeight="1" x14ac:dyDescent="0.3">
      <c r="A188" s="172"/>
      <c r="B188" s="173"/>
      <c r="C188" s="185"/>
      <c r="D188" s="185"/>
      <c r="E188" s="185"/>
      <c r="F188" s="173" t="s">
        <v>1269</v>
      </c>
      <c r="G188" s="174">
        <f>+G187+G182+G179+G149+G134+G121</f>
        <v>20222500</v>
      </c>
      <c r="H188" s="174">
        <f t="shared" ref="H188:M188" si="46">+H187+H182+H179+H149+H134+H121</f>
        <v>19990622.98</v>
      </c>
      <c r="I188" s="174">
        <f t="shared" si="46"/>
        <v>95793.85</v>
      </c>
      <c r="J188" s="174">
        <f t="shared" si="46"/>
        <v>20226037.890000001</v>
      </c>
      <c r="K188" s="174">
        <f t="shared" si="46"/>
        <v>1003537.8900000001</v>
      </c>
      <c r="L188" s="174">
        <f t="shared" si="46"/>
        <v>21226037.890000001</v>
      </c>
      <c r="M188" s="174">
        <f t="shared" si="46"/>
        <v>20669200</v>
      </c>
      <c r="N188" s="174">
        <f t="shared" ref="N188:P188" si="47">+N187+N182+N179+N149+N134+N121</f>
        <v>20669200</v>
      </c>
      <c r="O188" s="174">
        <f t="shared" si="47"/>
        <v>21263500</v>
      </c>
      <c r="P188" s="174">
        <f t="shared" si="47"/>
        <v>23881800</v>
      </c>
      <c r="Q188" s="174">
        <f t="shared" ref="Q188:R188" si="48">+Q187+Q182+Q179+Q149+Q134+Q121</f>
        <v>0</v>
      </c>
      <c r="R188" s="174">
        <f t="shared" si="48"/>
        <v>23881800</v>
      </c>
      <c r="S188" s="175">
        <f t="shared" ref="S188" si="49">+S187+S182+S179+S149+S134+S121</f>
        <v>41.59</v>
      </c>
    </row>
    <row r="189" spans="1:19" ht="35.1" customHeight="1" x14ac:dyDescent="0.3">
      <c r="A189" s="15"/>
      <c r="B189" s="15"/>
      <c r="C189" s="119"/>
      <c r="D189" s="119"/>
      <c r="E189" s="119"/>
      <c r="F189" s="161" t="s">
        <v>1278</v>
      </c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>
        <f t="shared" si="30"/>
        <v>0</v>
      </c>
      <c r="S189" s="164"/>
    </row>
    <row r="190" spans="1:19" ht="35.1" customHeight="1" x14ac:dyDescent="0.3">
      <c r="A190" s="15"/>
      <c r="B190" s="15"/>
      <c r="C190" s="119"/>
      <c r="D190" s="119"/>
      <c r="E190" s="119"/>
      <c r="F190" s="161" t="s">
        <v>1270</v>
      </c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>
        <f t="shared" si="30"/>
        <v>0</v>
      </c>
      <c r="S190" s="164"/>
    </row>
    <row r="191" spans="1:19" ht="35.1" customHeight="1" x14ac:dyDescent="0.3">
      <c r="A191" s="15">
        <v>20</v>
      </c>
      <c r="B191" s="15">
        <v>1811000110</v>
      </c>
      <c r="C191" s="119" t="str">
        <f t="shared" si="31"/>
        <v>110</v>
      </c>
      <c r="D191" s="119" t="str">
        <f t="shared" si="32"/>
        <v>811000</v>
      </c>
      <c r="E191" s="119" t="str">
        <f t="shared" si="33"/>
        <v>81</v>
      </c>
      <c r="F191" s="15" t="s">
        <v>446</v>
      </c>
      <c r="G191" s="121">
        <v>2217000</v>
      </c>
      <c r="H191" s="121">
        <v>2199904.7200000002</v>
      </c>
      <c r="I191" s="121">
        <v>0</v>
      </c>
      <c r="J191" s="121">
        <v>2199904.7200000002</v>
      </c>
      <c r="K191" s="121">
        <f t="shared" ref="K191:K255" si="50">+L191-G191</f>
        <v>-17095.279999999795</v>
      </c>
      <c r="L191" s="121">
        <f t="shared" si="34"/>
        <v>2199904.7200000002</v>
      </c>
      <c r="M191" s="121">
        <v>2326000</v>
      </c>
      <c r="N191" s="121">
        <f>SUMIF(תקציב2017!$A:$A,$B191,תקציב2017!D:D)</f>
        <v>2326000</v>
      </c>
      <c r="O191" s="121">
        <f>SUMIF(תקציב2017!$A:$A,$B191,תקציב2017!E:E)</f>
        <v>2380000</v>
      </c>
      <c r="P191" s="121">
        <f>SUMIF(תקציב2017!$A:$A,$B191,תקציב2017!F:F)</f>
        <v>2394000</v>
      </c>
      <c r="Q191" s="121"/>
      <c r="R191" s="121">
        <f t="shared" si="30"/>
        <v>2394000</v>
      </c>
      <c r="S191" s="164">
        <v>13.1</v>
      </c>
    </row>
    <row r="192" spans="1:19" ht="35.1" customHeight="1" x14ac:dyDescent="0.3">
      <c r="A192" s="15">
        <v>19</v>
      </c>
      <c r="B192" s="15">
        <v>1811000410</v>
      </c>
      <c r="C192" s="119" t="str">
        <f t="shared" si="31"/>
        <v>410</v>
      </c>
      <c r="D192" s="119" t="str">
        <f t="shared" si="32"/>
        <v>811000</v>
      </c>
      <c r="E192" s="119" t="str">
        <f t="shared" si="33"/>
        <v>81</v>
      </c>
      <c r="F192" s="15" t="s">
        <v>448</v>
      </c>
      <c r="G192" s="121">
        <v>34000</v>
      </c>
      <c r="H192" s="121">
        <v>29780</v>
      </c>
      <c r="I192" s="121">
        <v>0</v>
      </c>
      <c r="J192" s="121">
        <v>29780</v>
      </c>
      <c r="K192" s="121">
        <f t="shared" si="50"/>
        <v>-4220</v>
      </c>
      <c r="L192" s="121">
        <f t="shared" si="34"/>
        <v>29780</v>
      </c>
      <c r="M192" s="121">
        <v>34000</v>
      </c>
      <c r="N192" s="121">
        <f>SUMIF(תקציב2017!$A:$A,$B192,תקציב2017!D:D)</f>
        <v>34000</v>
      </c>
      <c r="O192" s="121">
        <f>SUMIF(תקציב2017!$A:$A,$B192,תקציב2017!E:E)</f>
        <v>34000</v>
      </c>
      <c r="P192" s="121">
        <f>SUMIF(תקציב2017!$A:$A,$B192,תקציב2017!F:F)</f>
        <v>34000</v>
      </c>
      <c r="Q192" s="121"/>
      <c r="R192" s="121">
        <f t="shared" si="30"/>
        <v>34000</v>
      </c>
      <c r="S192" s="164"/>
    </row>
    <row r="193" spans="1:19" ht="35.1" customHeight="1" x14ac:dyDescent="0.3">
      <c r="A193" s="15">
        <v>19</v>
      </c>
      <c r="B193" s="15">
        <v>1811000511</v>
      </c>
      <c r="C193" s="119" t="str">
        <f t="shared" si="31"/>
        <v>511</v>
      </c>
      <c r="D193" s="119" t="str">
        <f t="shared" si="32"/>
        <v>811000</v>
      </c>
      <c r="E193" s="119" t="str">
        <f t="shared" si="33"/>
        <v>81</v>
      </c>
      <c r="F193" s="15" t="s">
        <v>449</v>
      </c>
      <c r="G193" s="121">
        <v>5000</v>
      </c>
      <c r="H193" s="121">
        <v>4284</v>
      </c>
      <c r="I193" s="121">
        <v>350</v>
      </c>
      <c r="J193" s="121">
        <v>4634</v>
      </c>
      <c r="K193" s="121">
        <f t="shared" si="50"/>
        <v>-366</v>
      </c>
      <c r="L193" s="121">
        <f t="shared" si="34"/>
        <v>4634</v>
      </c>
      <c r="M193" s="121">
        <v>5000</v>
      </c>
      <c r="N193" s="121">
        <f>SUMIF(תקציב2017!$A:$A,$B193,תקציב2017!D:D)</f>
        <v>5000</v>
      </c>
      <c r="O193" s="121">
        <f>SUMIF(תקציב2017!$A:$A,$B193,תקציב2017!E:E)</f>
        <v>6000</v>
      </c>
      <c r="P193" s="121">
        <f>SUMIF(תקציב2017!$A:$A,$B193,תקציב2017!F:F)</f>
        <v>6000</v>
      </c>
      <c r="Q193" s="121"/>
      <c r="R193" s="121">
        <f t="shared" si="30"/>
        <v>6000</v>
      </c>
      <c r="S193" s="164"/>
    </row>
    <row r="194" spans="1:19" ht="35.1" customHeight="1" x14ac:dyDescent="0.3">
      <c r="A194" s="15">
        <v>19</v>
      </c>
      <c r="B194" s="15">
        <v>1811000521</v>
      </c>
      <c r="C194" s="119" t="str">
        <f t="shared" si="31"/>
        <v>521</v>
      </c>
      <c r="D194" s="119" t="str">
        <f t="shared" si="32"/>
        <v>811000</v>
      </c>
      <c r="E194" s="119" t="str">
        <f t="shared" si="33"/>
        <v>81</v>
      </c>
      <c r="F194" s="15" t="s">
        <v>450</v>
      </c>
      <c r="G194" s="121">
        <v>8000</v>
      </c>
      <c r="H194" s="121">
        <v>6506</v>
      </c>
      <c r="I194" s="121">
        <v>0</v>
      </c>
      <c r="J194" s="121">
        <v>6506</v>
      </c>
      <c r="K194" s="121">
        <f t="shared" si="50"/>
        <v>-1494</v>
      </c>
      <c r="L194" s="121">
        <f t="shared" si="34"/>
        <v>6506</v>
      </c>
      <c r="M194" s="121">
        <v>8000</v>
      </c>
      <c r="N194" s="121">
        <f>SUMIF(תקציב2017!$A:$A,$B194,תקציב2017!D:D)</f>
        <v>8000</v>
      </c>
      <c r="O194" s="121">
        <f>SUMIF(תקציב2017!$A:$A,$B194,תקציב2017!E:E)</f>
        <v>9500</v>
      </c>
      <c r="P194" s="121">
        <f>SUMIF(תקציב2017!$A:$A,$B194,תקציב2017!F:F)</f>
        <v>9500</v>
      </c>
      <c r="Q194" s="121"/>
      <c r="R194" s="121">
        <f t="shared" si="30"/>
        <v>9500</v>
      </c>
      <c r="S194" s="164"/>
    </row>
    <row r="195" spans="1:19" ht="35.1" customHeight="1" x14ac:dyDescent="0.3">
      <c r="A195" s="15">
        <v>19</v>
      </c>
      <c r="B195" s="15">
        <v>1811000540</v>
      </c>
      <c r="C195" s="119" t="str">
        <f t="shared" si="31"/>
        <v>540</v>
      </c>
      <c r="D195" s="119" t="str">
        <f t="shared" si="32"/>
        <v>811000</v>
      </c>
      <c r="E195" s="119" t="str">
        <f t="shared" si="33"/>
        <v>81</v>
      </c>
      <c r="F195" s="15" t="s">
        <v>451</v>
      </c>
      <c r="G195" s="121">
        <v>40000</v>
      </c>
      <c r="H195" s="121">
        <v>55120.01</v>
      </c>
      <c r="I195" s="121">
        <v>0</v>
      </c>
      <c r="J195" s="121">
        <v>55120.01</v>
      </c>
      <c r="K195" s="121">
        <f t="shared" si="50"/>
        <v>15120.010000000002</v>
      </c>
      <c r="L195" s="121">
        <f t="shared" si="34"/>
        <v>55120.01</v>
      </c>
      <c r="M195" s="121">
        <v>40000</v>
      </c>
      <c r="N195" s="121">
        <f>SUMIF(תקציב2017!$A:$A,$B195,תקציב2017!D:D)</f>
        <v>40000</v>
      </c>
      <c r="O195" s="121">
        <f>SUMIF(תקציב2017!$A:$A,$B195,תקציב2017!E:E)</f>
        <v>27000</v>
      </c>
      <c r="P195" s="121">
        <f>SUMIF(תקציב2017!$A:$A,$B195,תקציב2017!F:F)</f>
        <v>27000</v>
      </c>
      <c r="Q195" s="121"/>
      <c r="R195" s="121">
        <f t="shared" si="30"/>
        <v>27000</v>
      </c>
      <c r="S195" s="164"/>
    </row>
    <row r="196" spans="1:19" ht="35.1" customHeight="1" x14ac:dyDescent="0.3">
      <c r="A196" s="15">
        <v>19</v>
      </c>
      <c r="B196" s="15">
        <v>1811000560</v>
      </c>
      <c r="C196" s="119" t="str">
        <f t="shared" si="31"/>
        <v>560</v>
      </c>
      <c r="D196" s="119" t="str">
        <f t="shared" si="32"/>
        <v>811000</v>
      </c>
      <c r="E196" s="119" t="str">
        <f t="shared" si="33"/>
        <v>81</v>
      </c>
      <c r="F196" s="15" t="s">
        <v>452</v>
      </c>
      <c r="G196" s="121">
        <v>2000</v>
      </c>
      <c r="H196" s="121">
        <v>22588</v>
      </c>
      <c r="I196" s="121">
        <v>0</v>
      </c>
      <c r="J196" s="121">
        <v>22588</v>
      </c>
      <c r="K196" s="121">
        <f t="shared" si="50"/>
        <v>20588</v>
      </c>
      <c r="L196" s="121">
        <f t="shared" si="34"/>
        <v>22588</v>
      </c>
      <c r="M196" s="121">
        <v>2000</v>
      </c>
      <c r="N196" s="121">
        <f>SUMIF(תקציב2017!$A:$A,$B196,תקציב2017!D:D)</f>
        <v>2000</v>
      </c>
      <c r="O196" s="121">
        <f>SUMIF(תקציב2017!$A:$A,$B196,תקציב2017!E:E)</f>
        <v>9000</v>
      </c>
      <c r="P196" s="121">
        <f>SUMIF(תקציב2017!$A:$A,$B196,תקציב2017!F:F)</f>
        <v>9000</v>
      </c>
      <c r="Q196" s="121"/>
      <c r="R196" s="121">
        <f t="shared" si="30"/>
        <v>9000</v>
      </c>
      <c r="S196" s="164"/>
    </row>
    <row r="197" spans="1:19" ht="35.1" customHeight="1" x14ac:dyDescent="0.3">
      <c r="A197" s="15">
        <v>19</v>
      </c>
      <c r="B197" s="15">
        <v>1811000780</v>
      </c>
      <c r="C197" s="119" t="str">
        <f t="shared" si="31"/>
        <v>780</v>
      </c>
      <c r="D197" s="119" t="str">
        <f t="shared" si="32"/>
        <v>811000</v>
      </c>
      <c r="E197" s="119" t="str">
        <f t="shared" si="33"/>
        <v>81</v>
      </c>
      <c r="F197" s="15" t="s">
        <v>305</v>
      </c>
      <c r="G197" s="121">
        <v>55000</v>
      </c>
      <c r="H197" s="121">
        <v>63642.81</v>
      </c>
      <c r="I197" s="121">
        <v>0</v>
      </c>
      <c r="J197" s="121">
        <v>63642.81</v>
      </c>
      <c r="K197" s="121">
        <f t="shared" si="50"/>
        <v>8642.8099999999977</v>
      </c>
      <c r="L197" s="121">
        <f t="shared" si="34"/>
        <v>63642.81</v>
      </c>
      <c r="M197" s="121">
        <v>60000</v>
      </c>
      <c r="N197" s="121">
        <f>SUMIF(תקציב2017!$A:$A,$B197,תקציב2017!D:D)</f>
        <v>60000</v>
      </c>
      <c r="O197" s="121">
        <f>SUMIF(תקציב2017!$A:$A,$B197,תקציב2017!E:E)</f>
        <v>74000</v>
      </c>
      <c r="P197" s="121">
        <f>SUMIF(תקציב2017!$A:$A,$B197,תקציב2017!F:F)</f>
        <v>74000</v>
      </c>
      <c r="Q197" s="121"/>
      <c r="R197" s="121">
        <f t="shared" si="30"/>
        <v>74000</v>
      </c>
      <c r="S197" s="164"/>
    </row>
    <row r="198" spans="1:19" ht="35.1" customHeight="1" x14ac:dyDescent="0.3">
      <c r="A198" s="15">
        <v>20</v>
      </c>
      <c r="B198" s="15">
        <v>1812200110</v>
      </c>
      <c r="C198" s="119" t="str">
        <f t="shared" si="31"/>
        <v>110</v>
      </c>
      <c r="D198" s="119" t="str">
        <f t="shared" si="32"/>
        <v>812200</v>
      </c>
      <c r="E198" s="119" t="str">
        <f t="shared" si="33"/>
        <v>81</v>
      </c>
      <c r="F198" s="15" t="s">
        <v>453</v>
      </c>
      <c r="G198" s="121">
        <v>32000</v>
      </c>
      <c r="H198" s="121">
        <v>21468.25</v>
      </c>
      <c r="I198" s="121">
        <v>0</v>
      </c>
      <c r="J198" s="121">
        <v>21468.25</v>
      </c>
      <c r="K198" s="121">
        <f t="shared" si="50"/>
        <v>-10531.75</v>
      </c>
      <c r="L198" s="121">
        <f t="shared" si="34"/>
        <v>21468.25</v>
      </c>
      <c r="M198" s="121">
        <v>32000</v>
      </c>
      <c r="N198" s="121">
        <f>SUMIF(תקציב2017!$A:$A,$B198,תקציב2017!D:D)</f>
        <v>32000</v>
      </c>
      <c r="O198" s="121">
        <f>SUMIF(תקציב2017!$A:$A,$B198,תקציב2017!E:E)</f>
        <v>98000</v>
      </c>
      <c r="P198" s="121">
        <f>SUMIF(תקציב2017!$A:$A,$B198,תקציב2017!F:F)</f>
        <v>326000</v>
      </c>
      <c r="Q198" s="121"/>
      <c r="R198" s="121">
        <f t="shared" si="30"/>
        <v>326000</v>
      </c>
      <c r="S198" s="164"/>
    </row>
    <row r="199" spans="1:19" ht="35.1" customHeight="1" x14ac:dyDescent="0.3">
      <c r="A199" s="15">
        <v>19</v>
      </c>
      <c r="B199" s="15">
        <v>1812200432</v>
      </c>
      <c r="C199" s="119" t="str">
        <f t="shared" si="31"/>
        <v>432</v>
      </c>
      <c r="D199" s="119" t="str">
        <f t="shared" si="32"/>
        <v>812200</v>
      </c>
      <c r="E199" s="119" t="str">
        <f t="shared" si="33"/>
        <v>81</v>
      </c>
      <c r="F199" s="15" t="s">
        <v>454</v>
      </c>
      <c r="G199" s="121">
        <v>44000</v>
      </c>
      <c r="H199" s="121">
        <v>41245.11</v>
      </c>
      <c r="I199" s="121">
        <v>0</v>
      </c>
      <c r="J199" s="121">
        <v>41245.11</v>
      </c>
      <c r="K199" s="121">
        <f t="shared" si="50"/>
        <v>-2754.8899999999994</v>
      </c>
      <c r="L199" s="121">
        <f t="shared" si="34"/>
        <v>41245.11</v>
      </c>
      <c r="M199" s="121">
        <v>44000</v>
      </c>
      <c r="N199" s="121">
        <f>SUMIF(תקציב2017!$A:$A,$B199,תקציב2017!D:D)</f>
        <v>44000</v>
      </c>
      <c r="O199" s="121">
        <f>SUMIF(תקציב2017!$A:$A,$B199,תקציב2017!E:E)</f>
        <v>35000</v>
      </c>
      <c r="P199" s="121">
        <f>SUMIF(תקציב2017!$A:$A,$B199,תקציב2017!F:F)</f>
        <v>35000</v>
      </c>
      <c r="Q199" s="121"/>
      <c r="R199" s="121">
        <f t="shared" ref="R199:R262" si="51">P199+Q199</f>
        <v>35000</v>
      </c>
      <c r="S199" s="164"/>
    </row>
    <row r="200" spans="1:19" ht="35.1" customHeight="1" x14ac:dyDescent="0.3">
      <c r="A200" s="15">
        <v>19</v>
      </c>
      <c r="B200" s="15">
        <v>1812200433</v>
      </c>
      <c r="C200" s="119" t="str">
        <f t="shared" si="31"/>
        <v>433</v>
      </c>
      <c r="D200" s="119" t="str">
        <f t="shared" si="32"/>
        <v>812200</v>
      </c>
      <c r="E200" s="119" t="str">
        <f t="shared" si="33"/>
        <v>81</v>
      </c>
      <c r="F200" s="15" t="s">
        <v>455</v>
      </c>
      <c r="G200" s="121">
        <v>32000</v>
      </c>
      <c r="H200" s="121">
        <v>28200</v>
      </c>
      <c r="I200" s="121">
        <v>0</v>
      </c>
      <c r="J200" s="121">
        <v>28200</v>
      </c>
      <c r="K200" s="121">
        <f t="shared" si="50"/>
        <v>-3800</v>
      </c>
      <c r="L200" s="121">
        <f t="shared" si="34"/>
        <v>28200</v>
      </c>
      <c r="M200" s="121">
        <v>32000</v>
      </c>
      <c r="N200" s="121">
        <f>SUMIF(תקציב2017!$A:$A,$B200,תקציב2017!D:D)</f>
        <v>32000</v>
      </c>
      <c r="O200" s="121">
        <f>SUMIF(תקציב2017!$A:$A,$B200,תקציב2017!E:E)</f>
        <v>36000</v>
      </c>
      <c r="P200" s="121">
        <f>SUMIF(תקציב2017!$A:$A,$B200,תקציב2017!F:F)</f>
        <v>36000</v>
      </c>
      <c r="Q200" s="121"/>
      <c r="R200" s="121">
        <f t="shared" si="51"/>
        <v>36000</v>
      </c>
      <c r="S200" s="164"/>
    </row>
    <row r="201" spans="1:19" ht="35.1" customHeight="1" x14ac:dyDescent="0.3">
      <c r="A201" s="15">
        <v>19</v>
      </c>
      <c r="B201" s="15">
        <v>1812200540</v>
      </c>
      <c r="C201" s="119" t="str">
        <f t="shared" si="31"/>
        <v>540</v>
      </c>
      <c r="D201" s="119" t="str">
        <f t="shared" si="32"/>
        <v>812200</v>
      </c>
      <c r="E201" s="119" t="str">
        <f t="shared" si="33"/>
        <v>81</v>
      </c>
      <c r="F201" s="15" t="s">
        <v>456</v>
      </c>
      <c r="G201" s="121">
        <v>0</v>
      </c>
      <c r="H201" s="121">
        <v>10972.21</v>
      </c>
      <c r="I201" s="121">
        <v>0</v>
      </c>
      <c r="J201" s="121">
        <v>10972.21</v>
      </c>
      <c r="K201" s="121">
        <f t="shared" si="50"/>
        <v>10972.21</v>
      </c>
      <c r="L201" s="121">
        <f t="shared" si="34"/>
        <v>10972.21</v>
      </c>
      <c r="M201" s="121">
        <v>0</v>
      </c>
      <c r="N201" s="121">
        <f>SUMIF(תקציב2017!$A:$A,$B201,תקציב2017!D:D)</f>
        <v>0</v>
      </c>
      <c r="O201" s="121">
        <f>SUMIF(תקציב2017!$A:$A,$B201,תקציב2017!E:E)</f>
        <v>8000</v>
      </c>
      <c r="P201" s="121">
        <f>SUMIF(תקציב2017!$A:$A,$B201,תקציב2017!F:F)</f>
        <v>8000</v>
      </c>
      <c r="Q201" s="121"/>
      <c r="R201" s="121">
        <f t="shared" si="51"/>
        <v>8000</v>
      </c>
      <c r="S201" s="164"/>
    </row>
    <row r="202" spans="1:19" ht="35.1" customHeight="1" x14ac:dyDescent="0.3">
      <c r="A202" s="15">
        <v>19</v>
      </c>
      <c r="B202" s="15">
        <v>1812200560</v>
      </c>
      <c r="C202" s="119" t="str">
        <f t="shared" si="31"/>
        <v>560</v>
      </c>
      <c r="D202" s="119" t="str">
        <f t="shared" si="32"/>
        <v>812200</v>
      </c>
      <c r="E202" s="119" t="str">
        <f t="shared" si="33"/>
        <v>81</v>
      </c>
      <c r="F202" s="15" t="s">
        <v>457</v>
      </c>
      <c r="G202" s="121">
        <v>6000</v>
      </c>
      <c r="H202" s="121">
        <v>24000</v>
      </c>
      <c r="I202" s="121">
        <v>0</v>
      </c>
      <c r="J202" s="121">
        <v>24000</v>
      </c>
      <c r="K202" s="121">
        <f t="shared" si="50"/>
        <v>18000</v>
      </c>
      <c r="L202" s="121">
        <f t="shared" si="34"/>
        <v>24000</v>
      </c>
      <c r="M202" s="121">
        <v>6000</v>
      </c>
      <c r="N202" s="121">
        <f>SUMIF(תקציב2017!$A:$A,$B202,תקציב2017!D:D)</f>
        <v>6000</v>
      </c>
      <c r="O202" s="121">
        <f>SUMIF(תקציב2017!$A:$A,$B202,תקציב2017!E:E)</f>
        <v>22000</v>
      </c>
      <c r="P202" s="121">
        <f>SUMIF(תקציב2017!$A:$A,$B202,תקציב2017!F:F)</f>
        <v>8000</v>
      </c>
      <c r="Q202" s="121"/>
      <c r="R202" s="121">
        <f t="shared" si="51"/>
        <v>8000</v>
      </c>
      <c r="S202" s="164"/>
    </row>
    <row r="203" spans="1:19" ht="35.1" customHeight="1" x14ac:dyDescent="0.3">
      <c r="A203" s="15">
        <v>19</v>
      </c>
      <c r="B203" s="15">
        <v>1812200720</v>
      </c>
      <c r="C203" s="119" t="str">
        <f t="shared" si="31"/>
        <v>720</v>
      </c>
      <c r="D203" s="119" t="str">
        <f t="shared" si="32"/>
        <v>812200</v>
      </c>
      <c r="E203" s="119" t="str">
        <f t="shared" si="33"/>
        <v>81</v>
      </c>
      <c r="F203" s="15" t="s">
        <v>458</v>
      </c>
      <c r="G203" s="121">
        <v>14000</v>
      </c>
      <c r="H203" s="121">
        <v>49761.33</v>
      </c>
      <c r="I203" s="121">
        <v>3423.19</v>
      </c>
      <c r="J203" s="121">
        <v>53184.52</v>
      </c>
      <c r="K203" s="121">
        <f t="shared" si="50"/>
        <v>39184.519999999997</v>
      </c>
      <c r="L203" s="121">
        <f t="shared" si="34"/>
        <v>53184.52</v>
      </c>
      <c r="M203" s="121">
        <v>14000</v>
      </c>
      <c r="N203" s="121">
        <f>SUMIF(תקציב2017!$A:$A,$B203,תקציב2017!D:D)</f>
        <v>14000</v>
      </c>
      <c r="O203" s="121">
        <f>SUMIF(תקציב2017!$A:$A,$B203,תקציב2017!E:E)</f>
        <v>28000</v>
      </c>
      <c r="P203" s="121">
        <f>SUMIF(תקציב2017!$A:$A,$B203,תקציב2017!F:F)</f>
        <v>28000</v>
      </c>
      <c r="Q203" s="121"/>
      <c r="R203" s="121">
        <f t="shared" si="51"/>
        <v>28000</v>
      </c>
      <c r="S203" s="164"/>
    </row>
    <row r="204" spans="1:19" ht="35.1" customHeight="1" x14ac:dyDescent="0.3">
      <c r="A204" s="15">
        <v>19</v>
      </c>
      <c r="B204" s="15">
        <v>1812200740</v>
      </c>
      <c r="C204" s="119" t="str">
        <f t="shared" si="31"/>
        <v>740</v>
      </c>
      <c r="D204" s="119" t="str">
        <f t="shared" si="32"/>
        <v>812200</v>
      </c>
      <c r="E204" s="119" t="str">
        <f t="shared" si="33"/>
        <v>81</v>
      </c>
      <c r="F204" s="15" t="s">
        <v>459</v>
      </c>
      <c r="G204" s="121">
        <v>7000</v>
      </c>
      <c r="H204" s="121">
        <v>34350.089999999997</v>
      </c>
      <c r="I204" s="121">
        <v>12078.08</v>
      </c>
      <c r="J204" s="121">
        <v>46428.17</v>
      </c>
      <c r="K204" s="121">
        <f t="shared" si="50"/>
        <v>39428.17</v>
      </c>
      <c r="L204" s="121">
        <f t="shared" si="34"/>
        <v>46428.17</v>
      </c>
      <c r="M204" s="150">
        <v>14000</v>
      </c>
      <c r="N204" s="150">
        <f>SUMIF(תקציב2017!$A:$A,$B204,תקציב2017!D:D)</f>
        <v>7000</v>
      </c>
      <c r="O204" s="150">
        <f>SUMIF(תקציב2017!$A:$A,$B204,תקציב2017!E:E)</f>
        <v>21000</v>
      </c>
      <c r="P204" s="150">
        <f>SUMIF(תקציב2017!$A:$A,$B204,תקציב2017!F:F)</f>
        <v>21000</v>
      </c>
      <c r="Q204" s="150"/>
      <c r="R204" s="121">
        <f t="shared" si="51"/>
        <v>21000</v>
      </c>
      <c r="S204" s="176"/>
    </row>
    <row r="205" spans="1:19" ht="35.1" customHeight="1" x14ac:dyDescent="0.3">
      <c r="A205" s="15">
        <v>19</v>
      </c>
      <c r="B205" s="15">
        <v>1812200780</v>
      </c>
      <c r="C205" s="119" t="str">
        <f t="shared" si="31"/>
        <v>780</v>
      </c>
      <c r="D205" s="119" t="str">
        <f t="shared" si="32"/>
        <v>812200</v>
      </c>
      <c r="E205" s="119" t="str">
        <f t="shared" si="33"/>
        <v>81</v>
      </c>
      <c r="F205" s="15" t="s">
        <v>460</v>
      </c>
      <c r="G205" s="121">
        <v>150000</v>
      </c>
      <c r="H205" s="121">
        <v>208210.79</v>
      </c>
      <c r="I205" s="121">
        <v>13180.1</v>
      </c>
      <c r="J205" s="121">
        <v>221390.89</v>
      </c>
      <c r="K205" s="121">
        <f t="shared" si="50"/>
        <v>71390.890000000014</v>
      </c>
      <c r="L205" s="121">
        <f t="shared" si="34"/>
        <v>221390.89</v>
      </c>
      <c r="M205" s="121">
        <v>80000</v>
      </c>
      <c r="N205" s="121">
        <f>SUMIF(תקציב2017!$A:$A,$B205,תקציב2017!D:D)</f>
        <v>80000</v>
      </c>
      <c r="O205" s="121">
        <f>SUMIF(תקציב2017!$A:$A,$B205,תקציב2017!E:E)</f>
        <v>160000</v>
      </c>
      <c r="P205" s="121">
        <f>SUMIF(תקציב2017!$A:$A,$B205,תקציב2017!F:F)</f>
        <v>160000</v>
      </c>
      <c r="Q205" s="121"/>
      <c r="R205" s="121">
        <f t="shared" si="51"/>
        <v>160000</v>
      </c>
      <c r="S205" s="164"/>
    </row>
    <row r="206" spans="1:19" ht="35.1" hidden="1" customHeight="1" x14ac:dyDescent="0.3">
      <c r="A206" s="15">
        <v>19</v>
      </c>
      <c r="B206" s="15">
        <v>1812200820</v>
      </c>
      <c r="C206" s="119" t="str">
        <f t="shared" si="31"/>
        <v>820</v>
      </c>
      <c r="D206" s="119" t="str">
        <f t="shared" si="32"/>
        <v>812200</v>
      </c>
      <c r="E206" s="119" t="str">
        <f t="shared" si="33"/>
        <v>81</v>
      </c>
      <c r="F206" s="15" t="s">
        <v>461</v>
      </c>
      <c r="G206" s="121">
        <v>0</v>
      </c>
      <c r="H206" s="121">
        <v>0</v>
      </c>
      <c r="I206" s="121">
        <v>0</v>
      </c>
      <c r="J206" s="121">
        <v>0</v>
      </c>
      <c r="K206" s="121">
        <f t="shared" si="50"/>
        <v>0</v>
      </c>
      <c r="L206" s="121">
        <f t="shared" si="34"/>
        <v>0</v>
      </c>
      <c r="M206" s="121">
        <v>0</v>
      </c>
      <c r="N206" s="121">
        <f>SUMIF(תקציב2017!$A:$A,$B206,תקציב2017!D:D)</f>
        <v>0</v>
      </c>
      <c r="O206" s="121">
        <f>SUMIF(תקציב2017!$A:$A,$B206,תקציב2017!E:E)</f>
        <v>0</v>
      </c>
      <c r="P206" s="121">
        <f>SUMIF(תקציב2017!$A:$A,$B206,תקציב2017!F:F)</f>
        <v>0</v>
      </c>
      <c r="Q206" s="121"/>
      <c r="R206" s="121">
        <f t="shared" si="51"/>
        <v>0</v>
      </c>
      <c r="S206" s="164"/>
    </row>
    <row r="207" spans="1:19" ht="35.1" customHeight="1" x14ac:dyDescent="0.3">
      <c r="A207" s="15">
        <v>20</v>
      </c>
      <c r="B207" s="15">
        <v>1812201110</v>
      </c>
      <c r="C207" s="119" t="str">
        <f t="shared" si="31"/>
        <v>110</v>
      </c>
      <c r="D207" s="119" t="str">
        <f t="shared" si="32"/>
        <v>812201</v>
      </c>
      <c r="E207" s="119" t="str">
        <f t="shared" si="33"/>
        <v>81</v>
      </c>
      <c r="F207" s="15" t="s">
        <v>462</v>
      </c>
      <c r="G207" s="121">
        <v>333000</v>
      </c>
      <c r="H207" s="121">
        <v>321867.49</v>
      </c>
      <c r="I207" s="121">
        <v>0</v>
      </c>
      <c r="J207" s="121">
        <v>321867.49</v>
      </c>
      <c r="K207" s="121">
        <f t="shared" si="50"/>
        <v>-11132.510000000009</v>
      </c>
      <c r="L207" s="121">
        <f t="shared" si="34"/>
        <v>321867.49</v>
      </c>
      <c r="M207" s="121">
        <v>331000</v>
      </c>
      <c r="N207" s="121">
        <f>SUMIF(תקציב2017!$A:$A,$B207,תקציב2017!D:D)</f>
        <v>331000</v>
      </c>
      <c r="O207" s="121">
        <f>SUMIF(תקציב2017!$A:$A,$B207,תקציב2017!E:E)</f>
        <v>342000</v>
      </c>
      <c r="P207" s="121">
        <f>SUMIF(תקציב2017!$A:$A,$B207,תקציב2017!F:F)</f>
        <v>350000</v>
      </c>
      <c r="Q207" s="121"/>
      <c r="R207" s="121">
        <f t="shared" si="51"/>
        <v>350000</v>
      </c>
      <c r="S207" s="164">
        <v>3</v>
      </c>
    </row>
    <row r="208" spans="1:19" ht="35.1" customHeight="1" x14ac:dyDescent="0.3">
      <c r="A208" s="15">
        <v>20</v>
      </c>
      <c r="B208" s="15">
        <v>1812202110</v>
      </c>
      <c r="C208" s="119" t="str">
        <f t="shared" si="31"/>
        <v>110</v>
      </c>
      <c r="D208" s="119" t="str">
        <f t="shared" si="32"/>
        <v>812202</v>
      </c>
      <c r="E208" s="119" t="str">
        <f t="shared" si="33"/>
        <v>81</v>
      </c>
      <c r="F208" s="15" t="s">
        <v>463</v>
      </c>
      <c r="G208" s="121">
        <v>390000</v>
      </c>
      <c r="H208" s="121">
        <v>411466.82</v>
      </c>
      <c r="I208" s="121">
        <v>0</v>
      </c>
      <c r="J208" s="121">
        <v>411466.82</v>
      </c>
      <c r="K208" s="121">
        <f t="shared" si="50"/>
        <v>21466.820000000007</v>
      </c>
      <c r="L208" s="121">
        <f t="shared" si="34"/>
        <v>411466.82</v>
      </c>
      <c r="M208" s="121">
        <v>483000</v>
      </c>
      <c r="N208" s="121">
        <f>SUMIF(תקציב2017!$A:$A,$B208,תקציב2017!D:D)</f>
        <v>483000</v>
      </c>
      <c r="O208" s="121">
        <f>SUMIF(תקציב2017!$A:$A,$B208,תקציב2017!E:E)</f>
        <v>445000</v>
      </c>
      <c r="P208" s="121">
        <f>SUMIF(תקציב2017!$A:$A,$B208,תקציב2017!F:F)</f>
        <v>465000</v>
      </c>
      <c r="Q208" s="121"/>
      <c r="R208" s="121">
        <f t="shared" si="51"/>
        <v>465000</v>
      </c>
      <c r="S208" s="164">
        <v>4</v>
      </c>
    </row>
    <row r="209" spans="1:19" ht="35.1" customHeight="1" x14ac:dyDescent="0.3">
      <c r="A209" s="15">
        <v>20</v>
      </c>
      <c r="B209" s="15">
        <v>1812203110</v>
      </c>
      <c r="C209" s="119" t="str">
        <f t="shared" si="31"/>
        <v>110</v>
      </c>
      <c r="D209" s="119" t="str">
        <f t="shared" si="32"/>
        <v>812203</v>
      </c>
      <c r="E209" s="119" t="str">
        <f t="shared" si="33"/>
        <v>81</v>
      </c>
      <c r="F209" s="15" t="s">
        <v>464</v>
      </c>
      <c r="G209" s="121">
        <v>374000</v>
      </c>
      <c r="H209" s="121">
        <v>365867.97</v>
      </c>
      <c r="I209" s="121">
        <v>0</v>
      </c>
      <c r="J209" s="121">
        <v>365867.97</v>
      </c>
      <c r="K209" s="121">
        <f t="shared" si="50"/>
        <v>-8132.0300000000279</v>
      </c>
      <c r="L209" s="121">
        <f t="shared" si="34"/>
        <v>365867.97</v>
      </c>
      <c r="M209" s="121">
        <v>358000</v>
      </c>
      <c r="N209" s="121">
        <f>SUMIF(תקציב2017!$A:$A,$B209,תקציב2017!D:D)</f>
        <v>358000</v>
      </c>
      <c r="O209" s="121">
        <f>SUMIF(תקציב2017!$A:$A,$B209,תקציב2017!E:E)</f>
        <v>395000</v>
      </c>
      <c r="P209" s="121">
        <f>SUMIF(תקציב2017!$A:$A,$B209,תקציב2017!F:F)</f>
        <v>397000</v>
      </c>
      <c r="Q209" s="121"/>
      <c r="R209" s="121">
        <f t="shared" si="51"/>
        <v>397000</v>
      </c>
      <c r="S209" s="164">
        <v>3</v>
      </c>
    </row>
    <row r="210" spans="1:19" ht="35.1" customHeight="1" x14ac:dyDescent="0.3">
      <c r="A210" s="15">
        <v>20</v>
      </c>
      <c r="B210" s="15">
        <v>1812204110</v>
      </c>
      <c r="C210" s="119" t="str">
        <f t="shared" si="31"/>
        <v>110</v>
      </c>
      <c r="D210" s="119" t="str">
        <f t="shared" si="32"/>
        <v>812204</v>
      </c>
      <c r="E210" s="119" t="str">
        <f t="shared" si="33"/>
        <v>81</v>
      </c>
      <c r="F210" s="15" t="s">
        <v>465</v>
      </c>
      <c r="G210" s="121">
        <v>229000</v>
      </c>
      <c r="H210" s="121">
        <v>221086.5</v>
      </c>
      <c r="I210" s="121">
        <v>0</v>
      </c>
      <c r="J210" s="121">
        <v>221086.5</v>
      </c>
      <c r="K210" s="121">
        <f t="shared" si="50"/>
        <v>-7913.5</v>
      </c>
      <c r="L210" s="121">
        <f t="shared" si="34"/>
        <v>221086.5</v>
      </c>
      <c r="M210" s="121">
        <v>223000</v>
      </c>
      <c r="N210" s="121">
        <f>SUMIF(תקציב2017!$A:$A,$B210,תקציב2017!D:D)</f>
        <v>223000</v>
      </c>
      <c r="O210" s="121">
        <f>SUMIF(תקציב2017!$A:$A,$B210,תקציב2017!E:E)</f>
        <v>235499.73333333328</v>
      </c>
      <c r="P210" s="121">
        <f>SUMIF(תקציב2017!$A:$A,$B210,תקציב2017!F:F)</f>
        <v>238000</v>
      </c>
      <c r="Q210" s="121"/>
      <c r="R210" s="121">
        <f t="shared" si="51"/>
        <v>238000</v>
      </c>
      <c r="S210" s="164">
        <v>2</v>
      </c>
    </row>
    <row r="211" spans="1:19" ht="35.1" customHeight="1" x14ac:dyDescent="0.3">
      <c r="A211" s="15">
        <v>20</v>
      </c>
      <c r="B211" s="15">
        <v>1812205110</v>
      </c>
      <c r="C211" s="119" t="str">
        <f t="shared" si="31"/>
        <v>110</v>
      </c>
      <c r="D211" s="119" t="str">
        <f t="shared" si="32"/>
        <v>812205</v>
      </c>
      <c r="E211" s="119" t="str">
        <f t="shared" si="33"/>
        <v>81</v>
      </c>
      <c r="F211" s="15" t="s">
        <v>466</v>
      </c>
      <c r="G211" s="121">
        <v>211000</v>
      </c>
      <c r="H211" s="121">
        <v>202685</v>
      </c>
      <c r="I211" s="121">
        <v>0</v>
      </c>
      <c r="J211" s="121">
        <v>202685</v>
      </c>
      <c r="K211" s="121">
        <f t="shared" si="50"/>
        <v>-8315</v>
      </c>
      <c r="L211" s="121">
        <f t="shared" si="34"/>
        <v>202685</v>
      </c>
      <c r="M211" s="121">
        <v>191000</v>
      </c>
      <c r="N211" s="121">
        <f>SUMIF(תקציב2017!$A:$A,$B211,תקציב2017!D:D)</f>
        <v>191000</v>
      </c>
      <c r="O211" s="121">
        <f>SUMIF(תקציב2017!$A:$A,$B211,תקציב2017!E:E)</f>
        <v>218000</v>
      </c>
      <c r="P211" s="121">
        <f>SUMIF(תקציב2017!$A:$A,$B211,תקציב2017!F:F)</f>
        <v>231000</v>
      </c>
      <c r="Q211" s="121"/>
      <c r="R211" s="121">
        <f t="shared" si="51"/>
        <v>231000</v>
      </c>
      <c r="S211" s="164">
        <v>2</v>
      </c>
    </row>
    <row r="212" spans="1:19" ht="35.1" customHeight="1" x14ac:dyDescent="0.3">
      <c r="A212" s="15">
        <v>20</v>
      </c>
      <c r="B212" s="15">
        <v>1812206110</v>
      </c>
      <c r="C212" s="119" t="str">
        <f t="shared" si="31"/>
        <v>110</v>
      </c>
      <c r="D212" s="119" t="str">
        <f t="shared" si="32"/>
        <v>812206</v>
      </c>
      <c r="E212" s="119" t="str">
        <f t="shared" si="33"/>
        <v>81</v>
      </c>
      <c r="F212" s="15" t="s">
        <v>467</v>
      </c>
      <c r="G212" s="121">
        <v>254000</v>
      </c>
      <c r="H212" s="121">
        <v>249171.67</v>
      </c>
      <c r="I212" s="121">
        <v>0</v>
      </c>
      <c r="J212" s="121">
        <v>249171.67</v>
      </c>
      <c r="K212" s="121">
        <f t="shared" si="50"/>
        <v>-4828.3299999999872</v>
      </c>
      <c r="L212" s="121">
        <f t="shared" si="34"/>
        <v>249171.67</v>
      </c>
      <c r="M212" s="121">
        <v>237000</v>
      </c>
      <c r="N212" s="121">
        <f>SUMIF(תקציב2017!$A:$A,$B212,תקציב2017!D:D)</f>
        <v>237000</v>
      </c>
      <c r="O212" s="121">
        <f>SUMIF(תקציב2017!$A:$A,$B212,תקציב2017!E:E)</f>
        <v>249000</v>
      </c>
      <c r="P212" s="121">
        <f>SUMIF(תקציב2017!$A:$A,$B212,תקציב2017!F:F)</f>
        <v>231000</v>
      </c>
      <c r="Q212" s="121"/>
      <c r="R212" s="121">
        <f t="shared" si="51"/>
        <v>231000</v>
      </c>
      <c r="S212" s="164">
        <v>2</v>
      </c>
    </row>
    <row r="213" spans="1:19" ht="35.1" customHeight="1" x14ac:dyDescent="0.3">
      <c r="A213" s="15">
        <v>20</v>
      </c>
      <c r="B213" s="15">
        <v>1812207110</v>
      </c>
      <c r="C213" s="119" t="str">
        <f t="shared" si="31"/>
        <v>110</v>
      </c>
      <c r="D213" s="119" t="str">
        <f t="shared" si="32"/>
        <v>812207</v>
      </c>
      <c r="E213" s="119" t="str">
        <f t="shared" si="33"/>
        <v>81</v>
      </c>
      <c r="F213" s="15" t="s">
        <v>468</v>
      </c>
      <c r="G213" s="121">
        <v>201000</v>
      </c>
      <c r="H213" s="121">
        <v>193053.8</v>
      </c>
      <c r="I213" s="121">
        <v>0</v>
      </c>
      <c r="J213" s="121">
        <v>193053.8</v>
      </c>
      <c r="K213" s="121">
        <f t="shared" si="50"/>
        <v>-7946.2000000000116</v>
      </c>
      <c r="L213" s="121">
        <f t="shared" si="34"/>
        <v>193053.8</v>
      </c>
      <c r="M213" s="121">
        <v>195000</v>
      </c>
      <c r="N213" s="121">
        <f>SUMIF(תקציב2017!$A:$A,$B213,תקציב2017!D:D)</f>
        <v>195000</v>
      </c>
      <c r="O213" s="121">
        <f>SUMIF(תקציב2017!$A:$A,$B213,תקציב2017!E:E)</f>
        <v>205000</v>
      </c>
      <c r="P213" s="121">
        <f>SUMIF(תקציב2017!$A:$A,$B213,תקציב2017!F:F)</f>
        <v>207000</v>
      </c>
      <c r="Q213" s="121"/>
      <c r="R213" s="121">
        <f t="shared" si="51"/>
        <v>207000</v>
      </c>
      <c r="S213" s="164">
        <v>2</v>
      </c>
    </row>
    <row r="214" spans="1:19" ht="35.1" customHeight="1" x14ac:dyDescent="0.3">
      <c r="A214" s="15">
        <v>20</v>
      </c>
      <c r="B214" s="15">
        <v>1812208110</v>
      </c>
      <c r="C214" s="119" t="str">
        <f t="shared" si="31"/>
        <v>110</v>
      </c>
      <c r="D214" s="119" t="str">
        <f t="shared" si="32"/>
        <v>812208</v>
      </c>
      <c r="E214" s="119" t="str">
        <f t="shared" si="33"/>
        <v>81</v>
      </c>
      <c r="F214" s="15" t="s">
        <v>469</v>
      </c>
      <c r="G214" s="121">
        <v>367000</v>
      </c>
      <c r="H214" s="121">
        <v>358426.01</v>
      </c>
      <c r="I214" s="121">
        <v>0</v>
      </c>
      <c r="J214" s="121">
        <v>358426.01</v>
      </c>
      <c r="K214" s="121">
        <f t="shared" si="50"/>
        <v>-8573.9899999999907</v>
      </c>
      <c r="L214" s="121">
        <f t="shared" si="34"/>
        <v>358426.01</v>
      </c>
      <c r="M214" s="121">
        <v>378000</v>
      </c>
      <c r="N214" s="121">
        <f>SUMIF(תקציב2017!$A:$A,$B214,תקציב2017!D:D)</f>
        <v>378000</v>
      </c>
      <c r="O214" s="121">
        <f>SUMIF(תקציב2017!$A:$A,$B214,תקציב2017!E:E)</f>
        <v>385000</v>
      </c>
      <c r="P214" s="121">
        <f>SUMIF(תקציב2017!$A:$A,$B214,תקציב2017!F:F)</f>
        <v>398000</v>
      </c>
      <c r="Q214" s="121"/>
      <c r="R214" s="121">
        <f t="shared" si="51"/>
        <v>398000</v>
      </c>
      <c r="S214" s="164">
        <v>3</v>
      </c>
    </row>
    <row r="215" spans="1:19" ht="35.1" customHeight="1" x14ac:dyDescent="0.3">
      <c r="A215" s="15">
        <v>20</v>
      </c>
      <c r="B215" s="15">
        <v>1812209110</v>
      </c>
      <c r="C215" s="119" t="str">
        <f t="shared" si="31"/>
        <v>110</v>
      </c>
      <c r="D215" s="119" t="str">
        <f t="shared" si="32"/>
        <v>812209</v>
      </c>
      <c r="E215" s="119" t="str">
        <f t="shared" si="33"/>
        <v>81</v>
      </c>
      <c r="F215" s="15" t="s">
        <v>470</v>
      </c>
      <c r="G215" s="121">
        <v>225000</v>
      </c>
      <c r="H215" s="121">
        <v>226431.3</v>
      </c>
      <c r="I215" s="121">
        <v>0</v>
      </c>
      <c r="J215" s="121">
        <v>226431.3</v>
      </c>
      <c r="K215" s="121">
        <f t="shared" si="50"/>
        <v>1431.2999999999884</v>
      </c>
      <c r="L215" s="121">
        <f t="shared" si="34"/>
        <v>226431.3</v>
      </c>
      <c r="M215" s="121">
        <v>236000</v>
      </c>
      <c r="N215" s="121">
        <f>SUMIF(תקציב2017!$A:$A,$B215,תקציב2017!D:D)</f>
        <v>236000</v>
      </c>
      <c r="O215" s="121">
        <f>SUMIF(תקציב2017!$A:$A,$B215,תקציב2017!E:E)</f>
        <v>262000</v>
      </c>
      <c r="P215" s="121">
        <f>SUMIF(תקציב2017!$A:$A,$B215,תקציב2017!F:F)</f>
        <v>271000</v>
      </c>
      <c r="Q215" s="121"/>
      <c r="R215" s="121">
        <f t="shared" si="51"/>
        <v>271000</v>
      </c>
      <c r="S215" s="164">
        <v>2</v>
      </c>
    </row>
    <row r="216" spans="1:19" ht="35.1" hidden="1" customHeight="1" x14ac:dyDescent="0.3">
      <c r="A216" s="15">
        <v>20</v>
      </c>
      <c r="B216" s="15">
        <v>1812210110</v>
      </c>
      <c r="C216" s="119" t="str">
        <f t="shared" ref="C216:C280" si="52">RIGHT(B216,3)</f>
        <v>110</v>
      </c>
      <c r="D216" s="119" t="str">
        <f t="shared" ref="D216:D280" si="53">MID(B216,2,6)</f>
        <v>812210</v>
      </c>
      <c r="E216" s="119" t="str">
        <f t="shared" ref="E216:E280" si="54">LEFT(D216,2)</f>
        <v>81</v>
      </c>
      <c r="F216" s="15" t="s">
        <v>471</v>
      </c>
      <c r="G216" s="121">
        <v>0</v>
      </c>
      <c r="H216" s="121">
        <v>0</v>
      </c>
      <c r="I216" s="121">
        <v>0</v>
      </c>
      <c r="J216" s="121">
        <v>0</v>
      </c>
      <c r="K216" s="121">
        <f t="shared" si="50"/>
        <v>0</v>
      </c>
      <c r="L216" s="121">
        <f t="shared" si="34"/>
        <v>0</v>
      </c>
      <c r="M216" s="121">
        <v>0</v>
      </c>
      <c r="N216" s="121">
        <f>SUMIF(תקציב2017!$A:$A,$B216,תקציב2017!D:D)</f>
        <v>0</v>
      </c>
      <c r="O216" s="121">
        <f>SUMIF(תקציב2017!$A:$A,$B216,תקציב2017!E:E)</f>
        <v>0</v>
      </c>
      <c r="P216" s="121">
        <f>SUMIF(תקציב2017!$A:$A,$B216,תקציב2017!F:F)</f>
        <v>0</v>
      </c>
      <c r="Q216" s="121"/>
      <c r="R216" s="121">
        <f t="shared" si="51"/>
        <v>0</v>
      </c>
      <c r="S216" s="164"/>
    </row>
    <row r="217" spans="1:19" ht="35.1" customHeight="1" x14ac:dyDescent="0.3">
      <c r="A217" s="15">
        <v>20</v>
      </c>
      <c r="B217" s="15">
        <v>1812300110</v>
      </c>
      <c r="C217" s="119" t="str">
        <f t="shared" si="52"/>
        <v>110</v>
      </c>
      <c r="D217" s="119" t="str">
        <f t="shared" si="53"/>
        <v>812300</v>
      </c>
      <c r="E217" s="119" t="str">
        <f t="shared" si="54"/>
        <v>81</v>
      </c>
      <c r="F217" s="15" t="s">
        <v>472</v>
      </c>
      <c r="G217" s="121">
        <v>3250000</v>
      </c>
      <c r="H217" s="121">
        <v>3375088.65</v>
      </c>
      <c r="I217" s="121">
        <v>0</v>
      </c>
      <c r="J217" s="121">
        <v>3375088.65</v>
      </c>
      <c r="K217" s="121">
        <f t="shared" si="50"/>
        <v>125088.64999999991</v>
      </c>
      <c r="L217" s="121">
        <f t="shared" ref="L217:L281" si="55">+J217</f>
        <v>3375088.65</v>
      </c>
      <c r="M217" s="121">
        <v>3800000</v>
      </c>
      <c r="N217" s="121">
        <f>SUMIF(תקציב2017!$A:$A,$B217,תקציב2017!D:D)</f>
        <v>3800000</v>
      </c>
      <c r="O217" s="121">
        <f>SUMIF(תקציב2017!$A:$A,$B217,תקציב2017!E:E)</f>
        <v>3490000</v>
      </c>
      <c r="P217" s="121">
        <f>SUMIF(תקציב2017!$A:$A,$B217,תקציב2017!F:F)</f>
        <v>3249000</v>
      </c>
      <c r="Q217" s="121"/>
      <c r="R217" s="121">
        <f t="shared" si="51"/>
        <v>3249000</v>
      </c>
      <c r="S217" s="164">
        <v>26.76</v>
      </c>
    </row>
    <row r="218" spans="1:19" ht="35.1" hidden="1" customHeight="1" x14ac:dyDescent="0.3">
      <c r="A218" s="15">
        <v>20</v>
      </c>
      <c r="B218" s="15">
        <v>1812300111</v>
      </c>
      <c r="C218" s="119" t="str">
        <f t="shared" si="52"/>
        <v>111</v>
      </c>
      <c r="D218" s="119" t="str">
        <f t="shared" si="53"/>
        <v>812300</v>
      </c>
      <c r="E218" s="119" t="str">
        <f t="shared" si="54"/>
        <v>81</v>
      </c>
      <c r="F218" s="15" t="s">
        <v>473</v>
      </c>
      <c r="G218" s="121">
        <v>200000</v>
      </c>
      <c r="H218" s="121">
        <v>0</v>
      </c>
      <c r="I218" s="121">
        <v>0</v>
      </c>
      <c r="J218" s="121">
        <v>0</v>
      </c>
      <c r="K218" s="121">
        <f t="shared" si="50"/>
        <v>-200000</v>
      </c>
      <c r="L218" s="121">
        <f t="shared" si="55"/>
        <v>0</v>
      </c>
      <c r="M218" s="121">
        <v>0</v>
      </c>
      <c r="N218" s="121">
        <f>SUMIF(תקציב2017!$A:$A,$B218,תקציב2017!D:D)</f>
        <v>0</v>
      </c>
      <c r="O218" s="121">
        <f>SUMIF(תקציב2017!$A:$A,$B218,תקציב2017!E:E)</f>
        <v>0</v>
      </c>
      <c r="P218" s="121">
        <f>SUMIF(תקציב2017!$A:$A,$B218,תקציב2017!F:F)</f>
        <v>0</v>
      </c>
      <c r="Q218" s="121"/>
      <c r="R218" s="121">
        <f t="shared" si="51"/>
        <v>0</v>
      </c>
      <c r="S218" s="164"/>
    </row>
    <row r="219" spans="1:19" ht="35.1" customHeight="1" x14ac:dyDescent="0.3">
      <c r="A219" s="15">
        <v>19</v>
      </c>
      <c r="B219" s="15">
        <v>1812300410</v>
      </c>
      <c r="C219" s="119" t="str">
        <f t="shared" si="52"/>
        <v>410</v>
      </c>
      <c r="D219" s="119" t="str">
        <f t="shared" si="53"/>
        <v>812300</v>
      </c>
      <c r="E219" s="119" t="str">
        <f t="shared" si="54"/>
        <v>81</v>
      </c>
      <c r="F219" s="15" t="s">
        <v>474</v>
      </c>
      <c r="G219" s="121">
        <v>233000</v>
      </c>
      <c r="H219" s="121">
        <v>193905</v>
      </c>
      <c r="I219" s="121">
        <v>0</v>
      </c>
      <c r="J219" s="121">
        <v>193905</v>
      </c>
      <c r="K219" s="121">
        <f t="shared" si="50"/>
        <v>-39095</v>
      </c>
      <c r="L219" s="121">
        <f t="shared" si="55"/>
        <v>193905</v>
      </c>
      <c r="M219" s="121">
        <v>233000</v>
      </c>
      <c r="N219" s="121">
        <f>SUMIF(תקציב2017!$A:$A,$B219,תקציב2017!D:D)</f>
        <v>233000</v>
      </c>
      <c r="O219" s="121">
        <f>SUMIF(תקציב2017!$A:$A,$B219,תקציב2017!E:E)</f>
        <v>233000</v>
      </c>
      <c r="P219" s="121">
        <f>SUMIF(תקציב2017!$A:$A,$B219,תקציב2017!F:F)</f>
        <v>233000</v>
      </c>
      <c r="Q219" s="121"/>
      <c r="R219" s="121">
        <f t="shared" si="51"/>
        <v>233000</v>
      </c>
      <c r="S219" s="164"/>
    </row>
    <row r="220" spans="1:19" ht="35.1" customHeight="1" x14ac:dyDescent="0.3">
      <c r="A220" s="15">
        <v>19</v>
      </c>
      <c r="B220" s="15">
        <v>1812300431</v>
      </c>
      <c r="C220" s="119" t="str">
        <f t="shared" si="52"/>
        <v>431</v>
      </c>
      <c r="D220" s="119" t="str">
        <f t="shared" si="53"/>
        <v>812300</v>
      </c>
      <c r="E220" s="119" t="str">
        <f t="shared" si="54"/>
        <v>81</v>
      </c>
      <c r="F220" s="15" t="s">
        <v>475</v>
      </c>
      <c r="G220" s="121">
        <v>76000</v>
      </c>
      <c r="H220" s="121">
        <v>111362.16</v>
      </c>
      <c r="I220" s="121">
        <v>0</v>
      </c>
      <c r="J220" s="121">
        <v>111362.16</v>
      </c>
      <c r="K220" s="121">
        <f t="shared" si="50"/>
        <v>35362.160000000003</v>
      </c>
      <c r="L220" s="121">
        <f t="shared" si="55"/>
        <v>111362.16</v>
      </c>
      <c r="M220" s="121">
        <v>76000</v>
      </c>
      <c r="N220" s="121">
        <f>SUMIF(תקציב2017!$A:$A,$B220,תקציב2017!D:D)</f>
        <v>76000</v>
      </c>
      <c r="O220" s="121">
        <f>SUMIF(תקציב2017!$A:$A,$B220,תקציב2017!E:E)</f>
        <v>70000</v>
      </c>
      <c r="P220" s="121">
        <f>SUMIF(תקציב2017!$A:$A,$B220,תקציב2017!F:F)</f>
        <v>70000</v>
      </c>
      <c r="Q220" s="121"/>
      <c r="R220" s="121">
        <f t="shared" si="51"/>
        <v>70000</v>
      </c>
      <c r="S220" s="164"/>
    </row>
    <row r="221" spans="1:19" ht="35.1" customHeight="1" x14ac:dyDescent="0.3">
      <c r="A221" s="15">
        <v>19</v>
      </c>
      <c r="B221" s="15">
        <v>1812300432</v>
      </c>
      <c r="C221" s="119" t="str">
        <f t="shared" si="52"/>
        <v>432</v>
      </c>
      <c r="D221" s="119" t="str">
        <f t="shared" si="53"/>
        <v>812300</v>
      </c>
      <c r="E221" s="119" t="str">
        <f t="shared" si="54"/>
        <v>81</v>
      </c>
      <c r="F221" s="15" t="s">
        <v>476</v>
      </c>
      <c r="G221" s="121">
        <v>29000</v>
      </c>
      <c r="H221" s="121">
        <v>36007.129999999997</v>
      </c>
      <c r="I221" s="121">
        <v>0</v>
      </c>
      <c r="J221" s="121">
        <v>36007.129999999997</v>
      </c>
      <c r="K221" s="121">
        <f t="shared" si="50"/>
        <v>7007.1299999999974</v>
      </c>
      <c r="L221" s="121">
        <f t="shared" si="55"/>
        <v>36007.129999999997</v>
      </c>
      <c r="M221" s="121">
        <v>29000</v>
      </c>
      <c r="N221" s="121">
        <f>SUMIF(תקציב2017!$A:$A,$B221,תקציב2017!D:D)</f>
        <v>29000</v>
      </c>
      <c r="O221" s="121">
        <f>SUMIF(תקציב2017!$A:$A,$B221,תקציב2017!E:E)</f>
        <v>50000</v>
      </c>
      <c r="P221" s="121">
        <f>SUMIF(תקציב2017!$A:$A,$B221,תקציב2017!F:F)</f>
        <v>50000</v>
      </c>
      <c r="Q221" s="121"/>
      <c r="R221" s="121">
        <f t="shared" si="51"/>
        <v>50000</v>
      </c>
      <c r="S221" s="164"/>
    </row>
    <row r="222" spans="1:19" ht="35.1" hidden="1" customHeight="1" x14ac:dyDescent="0.3">
      <c r="A222" s="15">
        <v>19</v>
      </c>
      <c r="B222" s="15">
        <v>1812300433</v>
      </c>
      <c r="C222" s="119" t="str">
        <f t="shared" si="52"/>
        <v>433</v>
      </c>
      <c r="D222" s="119" t="str">
        <f t="shared" si="53"/>
        <v>812300</v>
      </c>
      <c r="E222" s="119" t="str">
        <f t="shared" si="54"/>
        <v>81</v>
      </c>
      <c r="F222" s="15" t="s">
        <v>477</v>
      </c>
      <c r="G222" s="121">
        <v>0</v>
      </c>
      <c r="H222" s="121">
        <v>900</v>
      </c>
      <c r="I222" s="121">
        <v>0</v>
      </c>
      <c r="J222" s="121">
        <v>900</v>
      </c>
      <c r="K222" s="121">
        <f t="shared" si="50"/>
        <v>900</v>
      </c>
      <c r="L222" s="121">
        <f t="shared" si="55"/>
        <v>900</v>
      </c>
      <c r="M222" s="121">
        <v>0</v>
      </c>
      <c r="N222" s="121">
        <f>SUMIF(תקציב2017!$A:$A,$B222,תקציב2017!D:D)</f>
        <v>0</v>
      </c>
      <c r="O222" s="121">
        <f>SUMIF(תקציב2017!$A:$A,$B222,תקציב2017!E:E)</f>
        <v>0</v>
      </c>
      <c r="P222" s="121">
        <f>SUMIF(תקציב2017!$A:$A,$B222,תקציב2017!F:F)</f>
        <v>0</v>
      </c>
      <c r="Q222" s="121"/>
      <c r="R222" s="121">
        <f t="shared" si="51"/>
        <v>0</v>
      </c>
      <c r="S222" s="164"/>
    </row>
    <row r="223" spans="1:19" ht="35.1" customHeight="1" x14ac:dyDescent="0.3">
      <c r="A223" s="15">
        <v>19</v>
      </c>
      <c r="B223" s="15">
        <v>1812300540</v>
      </c>
      <c r="C223" s="119" t="str">
        <f t="shared" si="52"/>
        <v>540</v>
      </c>
      <c r="D223" s="119" t="str">
        <f t="shared" si="53"/>
        <v>812300</v>
      </c>
      <c r="E223" s="119" t="str">
        <f t="shared" si="54"/>
        <v>81</v>
      </c>
      <c r="F223" s="15" t="s">
        <v>478</v>
      </c>
      <c r="G223" s="121">
        <v>21000</v>
      </c>
      <c r="H223" s="121">
        <v>29131.05</v>
      </c>
      <c r="I223" s="121">
        <v>0</v>
      </c>
      <c r="J223" s="121">
        <v>29131.05</v>
      </c>
      <c r="K223" s="121">
        <f t="shared" si="50"/>
        <v>8131.0499999999993</v>
      </c>
      <c r="L223" s="121">
        <f t="shared" si="55"/>
        <v>29131.05</v>
      </c>
      <c r="M223" s="121">
        <v>21000</v>
      </c>
      <c r="N223" s="121">
        <f>SUMIF(תקציב2017!$A:$A,$B223,תקציב2017!D:D)</f>
        <v>21000</v>
      </c>
      <c r="O223" s="121">
        <f>SUMIF(תקציב2017!$A:$A,$B223,תקציב2017!E:E)</f>
        <v>17000</v>
      </c>
      <c r="P223" s="121">
        <f>SUMIF(תקציב2017!$A:$A,$B223,תקציב2017!F:F)</f>
        <v>17000</v>
      </c>
      <c r="Q223" s="121"/>
      <c r="R223" s="121">
        <f t="shared" si="51"/>
        <v>17000</v>
      </c>
      <c r="S223" s="164"/>
    </row>
    <row r="224" spans="1:19" ht="35.1" customHeight="1" x14ac:dyDescent="0.3">
      <c r="A224" s="15">
        <v>19</v>
      </c>
      <c r="B224" s="15">
        <v>1812300560</v>
      </c>
      <c r="C224" s="119" t="str">
        <f t="shared" si="52"/>
        <v>560</v>
      </c>
      <c r="D224" s="119" t="str">
        <f t="shared" si="53"/>
        <v>812300</v>
      </c>
      <c r="E224" s="119" t="str">
        <f t="shared" si="54"/>
        <v>81</v>
      </c>
      <c r="F224" s="15" t="s">
        <v>479</v>
      </c>
      <c r="G224" s="121">
        <v>48000</v>
      </c>
      <c r="H224" s="121">
        <v>46151</v>
      </c>
      <c r="I224" s="121">
        <v>3200</v>
      </c>
      <c r="J224" s="121">
        <v>49351</v>
      </c>
      <c r="K224" s="121">
        <f t="shared" si="50"/>
        <v>1351</v>
      </c>
      <c r="L224" s="121">
        <f t="shared" si="55"/>
        <v>49351</v>
      </c>
      <c r="M224" s="121">
        <v>48000</v>
      </c>
      <c r="N224" s="121">
        <f>SUMIF(תקציב2017!$A:$A,$B224,תקציב2017!D:D)</f>
        <v>48000</v>
      </c>
      <c r="O224" s="121">
        <f>SUMIF(תקציב2017!$A:$A,$B224,תקציב2017!E:E)</f>
        <v>87000</v>
      </c>
      <c r="P224" s="121">
        <f>SUMIF(תקציב2017!$A:$A,$B224,תקציב2017!F:F)</f>
        <v>87000</v>
      </c>
      <c r="Q224" s="121"/>
      <c r="R224" s="121">
        <f t="shared" si="51"/>
        <v>87000</v>
      </c>
      <c r="S224" s="164"/>
    </row>
    <row r="225" spans="1:19" ht="35.1" customHeight="1" x14ac:dyDescent="0.3">
      <c r="A225" s="15">
        <v>19</v>
      </c>
      <c r="B225" s="15">
        <v>1812300720</v>
      </c>
      <c r="C225" s="119" t="str">
        <f t="shared" si="52"/>
        <v>720</v>
      </c>
      <c r="D225" s="119" t="str">
        <f t="shared" si="53"/>
        <v>812300</v>
      </c>
      <c r="E225" s="119" t="str">
        <f t="shared" si="54"/>
        <v>81</v>
      </c>
      <c r="F225" s="15" t="s">
        <v>480</v>
      </c>
      <c r="G225" s="121">
        <v>9000</v>
      </c>
      <c r="H225" s="121">
        <v>55270</v>
      </c>
      <c r="I225" s="121">
        <v>0</v>
      </c>
      <c r="J225" s="121">
        <v>55270</v>
      </c>
      <c r="K225" s="121">
        <f t="shared" si="50"/>
        <v>46270</v>
      </c>
      <c r="L225" s="121">
        <f t="shared" si="55"/>
        <v>55270</v>
      </c>
      <c r="M225" s="121">
        <v>9000</v>
      </c>
      <c r="N225" s="121">
        <f>SUMIF(תקציב2017!$A:$A,$B225,תקציב2017!D:D)</f>
        <v>9000</v>
      </c>
      <c r="O225" s="121">
        <f>SUMIF(תקציב2017!$A:$A,$B225,תקציב2017!E:E)</f>
        <v>21000</v>
      </c>
      <c r="P225" s="121">
        <f>SUMIF(תקציב2017!$A:$A,$B225,תקציב2017!F:F)</f>
        <v>21000</v>
      </c>
      <c r="Q225" s="121"/>
      <c r="R225" s="121">
        <f t="shared" si="51"/>
        <v>21000</v>
      </c>
      <c r="S225" s="164"/>
    </row>
    <row r="226" spans="1:19" ht="35.1" customHeight="1" x14ac:dyDescent="0.3">
      <c r="A226" s="15">
        <v>19</v>
      </c>
      <c r="B226" s="15">
        <v>1812300740</v>
      </c>
      <c r="C226" s="119" t="str">
        <f t="shared" si="52"/>
        <v>740</v>
      </c>
      <c r="D226" s="119" t="str">
        <f t="shared" si="53"/>
        <v>812300</v>
      </c>
      <c r="E226" s="119" t="str">
        <f t="shared" si="54"/>
        <v>81</v>
      </c>
      <c r="F226" s="15" t="s">
        <v>481</v>
      </c>
      <c r="G226" s="121">
        <v>22000</v>
      </c>
      <c r="H226" s="121">
        <v>26605.1</v>
      </c>
      <c r="I226" s="121">
        <v>0</v>
      </c>
      <c r="J226" s="121">
        <v>26605.1</v>
      </c>
      <c r="K226" s="121">
        <f t="shared" si="50"/>
        <v>4605.0999999999985</v>
      </c>
      <c r="L226" s="121">
        <f t="shared" si="55"/>
        <v>26605.1</v>
      </c>
      <c r="M226" s="121">
        <v>22000</v>
      </c>
      <c r="N226" s="121">
        <f>SUMIF(תקציב2017!$A:$A,$B226,תקציב2017!D:D)</f>
        <v>22000</v>
      </c>
      <c r="O226" s="121">
        <f>SUMIF(תקציב2017!$A:$A,$B226,תקציב2017!E:E)</f>
        <v>29000</v>
      </c>
      <c r="P226" s="121">
        <f>SUMIF(תקציב2017!$A:$A,$B226,תקציב2017!F:F)</f>
        <v>29000</v>
      </c>
      <c r="Q226" s="121"/>
      <c r="R226" s="121">
        <f t="shared" si="51"/>
        <v>29000</v>
      </c>
      <c r="S226" s="164"/>
    </row>
    <row r="227" spans="1:19" ht="35.1" customHeight="1" x14ac:dyDescent="0.3">
      <c r="A227" s="15">
        <v>19</v>
      </c>
      <c r="B227" s="15">
        <v>1812300750</v>
      </c>
      <c r="C227" s="119" t="str">
        <f t="shared" si="52"/>
        <v>750</v>
      </c>
      <c r="D227" s="119" t="str">
        <f t="shared" si="53"/>
        <v>812300</v>
      </c>
      <c r="E227" s="119" t="str">
        <f t="shared" si="54"/>
        <v>81</v>
      </c>
      <c r="F227" s="15" t="s">
        <v>482</v>
      </c>
      <c r="G227" s="121">
        <v>3260000</v>
      </c>
      <c r="H227" s="121">
        <v>3488009.9</v>
      </c>
      <c r="I227" s="121">
        <v>0</v>
      </c>
      <c r="J227" s="121">
        <v>3488009.9</v>
      </c>
      <c r="K227" s="121">
        <f t="shared" si="50"/>
        <v>228009.89999999991</v>
      </c>
      <c r="L227" s="121">
        <f t="shared" si="55"/>
        <v>3488009.9</v>
      </c>
      <c r="M227" s="121">
        <v>3260000</v>
      </c>
      <c r="N227" s="121">
        <f>SUMIF(תקציב2017!$A:$A,$B227,תקציב2017!D:D)</f>
        <v>3260000</v>
      </c>
      <c r="O227" s="121">
        <f>SUMIF(תקציב2017!$A:$A,$B227,תקציב2017!E:E)</f>
        <v>3300000</v>
      </c>
      <c r="P227" s="121">
        <f>SUMIF(תקציב2017!$A:$A,$B227,תקציב2017!F:F)</f>
        <v>3300000</v>
      </c>
      <c r="Q227" s="121"/>
      <c r="R227" s="121">
        <f t="shared" si="51"/>
        <v>3300000</v>
      </c>
      <c r="S227" s="164"/>
    </row>
    <row r="228" spans="1:19" ht="35.1" customHeight="1" x14ac:dyDescent="0.3">
      <c r="A228" s="15">
        <v>19</v>
      </c>
      <c r="B228" s="15">
        <v>1812300780</v>
      </c>
      <c r="C228" s="119" t="str">
        <f t="shared" si="52"/>
        <v>780</v>
      </c>
      <c r="D228" s="119" t="str">
        <f t="shared" si="53"/>
        <v>812300</v>
      </c>
      <c r="E228" s="119" t="str">
        <f t="shared" si="54"/>
        <v>81</v>
      </c>
      <c r="F228" s="15" t="s">
        <v>483</v>
      </c>
      <c r="G228" s="121">
        <v>90000</v>
      </c>
      <c r="H228" s="121">
        <v>102815.91</v>
      </c>
      <c r="I228" s="121">
        <v>100</v>
      </c>
      <c r="J228" s="121">
        <v>102915.91</v>
      </c>
      <c r="K228" s="121">
        <f t="shared" si="50"/>
        <v>12915.910000000003</v>
      </c>
      <c r="L228" s="121">
        <f t="shared" si="55"/>
        <v>102915.91</v>
      </c>
      <c r="M228" s="121">
        <v>90000</v>
      </c>
      <c r="N228" s="121">
        <f>SUMIF(תקציב2017!$A:$A,$B228,תקציב2017!D:D)</f>
        <v>90000</v>
      </c>
      <c r="O228" s="121">
        <f>SUMIF(תקציב2017!$A:$A,$B228,תקציב2017!E:E)</f>
        <v>200000</v>
      </c>
      <c r="P228" s="121">
        <f>SUMIF(תקציב2017!$A:$A,$B228,תקציב2017!F:F)</f>
        <v>100000</v>
      </c>
      <c r="Q228" s="121"/>
      <c r="R228" s="121">
        <f t="shared" si="51"/>
        <v>100000</v>
      </c>
      <c r="S228" s="164"/>
    </row>
    <row r="229" spans="1:19" ht="35.1" customHeight="1" x14ac:dyDescent="0.3">
      <c r="A229" s="15">
        <v>20</v>
      </c>
      <c r="B229" s="15">
        <v>1812301110</v>
      </c>
      <c r="C229" s="119" t="str">
        <f t="shared" si="52"/>
        <v>110</v>
      </c>
      <c r="D229" s="119" t="str">
        <f t="shared" si="53"/>
        <v>812301</v>
      </c>
      <c r="E229" s="119" t="str">
        <f t="shared" si="54"/>
        <v>81</v>
      </c>
      <c r="F229" s="15" t="s">
        <v>484</v>
      </c>
      <c r="G229" s="121">
        <v>26000</v>
      </c>
      <c r="H229" s="121">
        <v>25880.54</v>
      </c>
      <c r="I229" s="121">
        <v>0</v>
      </c>
      <c r="J229" s="121">
        <v>25880.54</v>
      </c>
      <c r="K229" s="121">
        <f t="shared" si="50"/>
        <v>-119.45999999999913</v>
      </c>
      <c r="L229" s="121">
        <f t="shared" si="55"/>
        <v>25880.54</v>
      </c>
      <c r="M229" s="121">
        <v>97000</v>
      </c>
      <c r="N229" s="121">
        <f>SUMIF(תקציב2017!$A:$A,$B229,תקציב2017!D:D)</f>
        <v>1697000</v>
      </c>
      <c r="O229" s="121">
        <f>SUMIF(תקציב2017!$A:$A,$B229,תקציב2017!E:E)</f>
        <v>1613000</v>
      </c>
      <c r="P229" s="121">
        <f>SUMIF(תקציב2017!$A:$A,$B229,תקציב2017!F:F)</f>
        <v>2214000</v>
      </c>
      <c r="Q229" s="121"/>
      <c r="R229" s="121">
        <f t="shared" si="51"/>
        <v>2214000</v>
      </c>
      <c r="S229" s="164">
        <v>21.08</v>
      </c>
    </row>
    <row r="230" spans="1:19" ht="35.1" customHeight="1" x14ac:dyDescent="0.3">
      <c r="A230" s="15">
        <v>20</v>
      </c>
      <c r="B230" s="138">
        <v>1812301111</v>
      </c>
      <c r="C230" s="119" t="str">
        <f t="shared" si="52"/>
        <v>111</v>
      </c>
      <c r="D230" s="119" t="str">
        <f t="shared" si="53"/>
        <v>812301</v>
      </c>
      <c r="E230" s="119" t="str">
        <f t="shared" si="54"/>
        <v>81</v>
      </c>
      <c r="F230" s="15" t="s">
        <v>198</v>
      </c>
      <c r="G230" s="121"/>
      <c r="H230" s="121"/>
      <c r="I230" s="121"/>
      <c r="J230" s="121"/>
      <c r="K230" s="121">
        <f t="shared" si="50"/>
        <v>0</v>
      </c>
      <c r="L230" s="121">
        <f t="shared" si="55"/>
        <v>0</v>
      </c>
      <c r="M230" s="121">
        <v>1600000</v>
      </c>
      <c r="N230" s="121">
        <f>SUMIF(תקציב2017!$A:$A,$B230,תקציב2017!D:D)</f>
        <v>0</v>
      </c>
      <c r="O230" s="121">
        <f>SUMIF(תקציב2017!$A:$A,$B230,תקציב2017!E:E)</f>
        <v>0</v>
      </c>
      <c r="P230" s="121">
        <f>SUMIF(תקציב2017!$A:$A,$B230,תקציב2017!F:F)</f>
        <v>0</v>
      </c>
      <c r="Q230" s="121"/>
      <c r="R230" s="121">
        <f t="shared" si="51"/>
        <v>0</v>
      </c>
      <c r="S230" s="164"/>
    </row>
    <row r="231" spans="1:19" ht="35.1" customHeight="1" x14ac:dyDescent="0.3">
      <c r="A231" s="15">
        <v>19</v>
      </c>
      <c r="B231" s="15">
        <v>1812301780</v>
      </c>
      <c r="C231" s="119" t="str">
        <f t="shared" si="52"/>
        <v>780</v>
      </c>
      <c r="D231" s="119" t="str">
        <f t="shared" si="53"/>
        <v>812301</v>
      </c>
      <c r="E231" s="119" t="str">
        <f t="shared" si="54"/>
        <v>81</v>
      </c>
      <c r="F231" s="15" t="s">
        <v>485</v>
      </c>
      <c r="G231" s="121">
        <v>0</v>
      </c>
      <c r="H231" s="121">
        <v>0</v>
      </c>
      <c r="I231" s="121">
        <v>0</v>
      </c>
      <c r="J231" s="121">
        <v>0</v>
      </c>
      <c r="K231" s="121">
        <f t="shared" si="50"/>
        <v>0</v>
      </c>
      <c r="L231" s="121">
        <f t="shared" si="55"/>
        <v>0</v>
      </c>
      <c r="M231" s="121">
        <v>0</v>
      </c>
      <c r="N231" s="121">
        <f>SUMIF(תקציב2017!$A:$A,$B231,תקציב2017!D:D)</f>
        <v>0</v>
      </c>
      <c r="O231" s="121">
        <f>SUMIF(תקציב2017!$A:$A,$B231,תקציב2017!E:E)</f>
        <v>10000</v>
      </c>
      <c r="P231" s="121">
        <f>SUMIF(תקציב2017!$A:$A,$B231,תקציב2017!F:F)</f>
        <v>10000</v>
      </c>
      <c r="Q231" s="121"/>
      <c r="R231" s="121">
        <f t="shared" si="51"/>
        <v>10000</v>
      </c>
      <c r="S231" s="164"/>
    </row>
    <row r="232" spans="1:19" ht="35.1" customHeight="1" x14ac:dyDescent="0.3">
      <c r="A232" s="15">
        <v>20</v>
      </c>
      <c r="B232" s="15">
        <v>1812500110</v>
      </c>
      <c r="C232" s="119" t="str">
        <f t="shared" si="52"/>
        <v>110</v>
      </c>
      <c r="D232" s="119" t="str">
        <f t="shared" si="53"/>
        <v>812500</v>
      </c>
      <c r="E232" s="119" t="str">
        <f t="shared" si="54"/>
        <v>81</v>
      </c>
      <c r="F232" s="15" t="s">
        <v>486</v>
      </c>
      <c r="G232" s="121">
        <v>1100000</v>
      </c>
      <c r="H232" s="121">
        <v>1064911.3</v>
      </c>
      <c r="I232" s="121">
        <v>0</v>
      </c>
      <c r="J232" s="121">
        <v>1064911.3</v>
      </c>
      <c r="K232" s="121">
        <f t="shared" si="50"/>
        <v>-35088.699999999953</v>
      </c>
      <c r="L232" s="121">
        <f t="shared" si="55"/>
        <v>1064911.3</v>
      </c>
      <c r="M232" s="121">
        <v>982000</v>
      </c>
      <c r="N232" s="121">
        <f>SUMIF(תקציב2017!$A:$A,$B232,תקציב2017!D:D)</f>
        <v>982000</v>
      </c>
      <c r="O232" s="121">
        <f>SUMIF(תקציב2017!$A:$A,$B232,תקציב2017!E:E)</f>
        <v>1130000</v>
      </c>
      <c r="P232" s="121">
        <f>SUMIF(תקציב2017!$A:$A,$B232,תקציב2017!F:F)</f>
        <v>1317000</v>
      </c>
      <c r="Q232" s="121"/>
      <c r="R232" s="121">
        <f t="shared" si="51"/>
        <v>1317000</v>
      </c>
      <c r="S232" s="164">
        <v>9.58</v>
      </c>
    </row>
    <row r="233" spans="1:19" ht="35.1" customHeight="1" x14ac:dyDescent="0.3">
      <c r="A233" s="15">
        <v>19</v>
      </c>
      <c r="B233" s="15">
        <v>1812500431</v>
      </c>
      <c r="C233" s="119" t="str">
        <f t="shared" si="52"/>
        <v>431</v>
      </c>
      <c r="D233" s="119" t="str">
        <f t="shared" si="53"/>
        <v>812500</v>
      </c>
      <c r="E233" s="119" t="str">
        <f t="shared" si="54"/>
        <v>81</v>
      </c>
      <c r="F233" s="15" t="s">
        <v>487</v>
      </c>
      <c r="G233" s="121">
        <v>23000</v>
      </c>
      <c r="H233" s="121">
        <v>37255.910000000003</v>
      </c>
      <c r="I233" s="121">
        <v>0</v>
      </c>
      <c r="J233" s="121">
        <v>37255.910000000003</v>
      </c>
      <c r="K233" s="121">
        <f t="shared" si="50"/>
        <v>14255.910000000003</v>
      </c>
      <c r="L233" s="121">
        <f t="shared" si="55"/>
        <v>37255.910000000003</v>
      </c>
      <c r="M233" s="121">
        <v>23000</v>
      </c>
      <c r="N233" s="121">
        <f>SUMIF(תקציב2017!$A:$A,$B233,תקציב2017!D:D)</f>
        <v>23000</v>
      </c>
      <c r="O233" s="121">
        <f>SUMIF(תקציב2017!$A:$A,$B233,תקציב2017!E:E)</f>
        <v>21000</v>
      </c>
      <c r="P233" s="121">
        <f>SUMIF(תקציב2017!$A:$A,$B233,תקציב2017!F:F)</f>
        <v>21000</v>
      </c>
      <c r="Q233" s="121"/>
      <c r="R233" s="121">
        <f t="shared" si="51"/>
        <v>21000</v>
      </c>
      <c r="S233" s="164"/>
    </row>
    <row r="234" spans="1:19" ht="35.1" customHeight="1" x14ac:dyDescent="0.3">
      <c r="A234" s="15">
        <v>19</v>
      </c>
      <c r="B234" s="15">
        <v>1812500432</v>
      </c>
      <c r="C234" s="119" t="str">
        <f t="shared" si="52"/>
        <v>432</v>
      </c>
      <c r="D234" s="119" t="str">
        <f t="shared" si="53"/>
        <v>812500</v>
      </c>
      <c r="E234" s="119" t="str">
        <f t="shared" si="54"/>
        <v>81</v>
      </c>
      <c r="F234" s="15" t="s">
        <v>488</v>
      </c>
      <c r="G234" s="121">
        <v>1500</v>
      </c>
      <c r="H234" s="121">
        <v>4267.91</v>
      </c>
      <c r="I234" s="121">
        <v>0</v>
      </c>
      <c r="J234" s="121">
        <v>4267.91</v>
      </c>
      <c r="K234" s="121">
        <f t="shared" si="50"/>
        <v>2767.91</v>
      </c>
      <c r="L234" s="121">
        <f t="shared" si="55"/>
        <v>4267.91</v>
      </c>
      <c r="M234" s="121">
        <v>1500</v>
      </c>
      <c r="N234" s="121">
        <f>SUMIF(תקציב2017!$A:$A,$B234,תקציב2017!D:D)</f>
        <v>1500</v>
      </c>
      <c r="O234" s="121">
        <f>SUMIF(תקציב2017!$A:$A,$B234,תקציב2017!E:E)</f>
        <v>25000</v>
      </c>
      <c r="P234" s="121">
        <f>SUMIF(תקציב2017!$A:$A,$B234,תקציב2017!F:F)</f>
        <v>25000</v>
      </c>
      <c r="Q234" s="121"/>
      <c r="R234" s="121">
        <f t="shared" si="51"/>
        <v>25000</v>
      </c>
      <c r="S234" s="164"/>
    </row>
    <row r="235" spans="1:19" ht="35.1" customHeight="1" x14ac:dyDescent="0.3">
      <c r="A235" s="15">
        <v>19</v>
      </c>
      <c r="B235" s="15">
        <v>1812500540</v>
      </c>
      <c r="C235" s="119" t="str">
        <f t="shared" si="52"/>
        <v>540</v>
      </c>
      <c r="D235" s="119" t="str">
        <f t="shared" si="53"/>
        <v>812500</v>
      </c>
      <c r="E235" s="119" t="str">
        <f t="shared" si="54"/>
        <v>81</v>
      </c>
      <c r="F235" s="15" t="s">
        <v>489</v>
      </c>
      <c r="G235" s="121">
        <v>6000</v>
      </c>
      <c r="H235" s="121">
        <v>11385.34</v>
      </c>
      <c r="I235" s="121">
        <v>0</v>
      </c>
      <c r="J235" s="121">
        <v>11385.34</v>
      </c>
      <c r="K235" s="121">
        <f t="shared" si="50"/>
        <v>5385.34</v>
      </c>
      <c r="L235" s="121">
        <f t="shared" si="55"/>
        <v>11385.34</v>
      </c>
      <c r="M235" s="121">
        <v>6000</v>
      </c>
      <c r="N235" s="121">
        <f>SUMIF(תקציב2017!$A:$A,$B235,תקציב2017!D:D)</f>
        <v>6000</v>
      </c>
      <c r="O235" s="121">
        <f>SUMIF(תקציב2017!$A:$A,$B235,תקציב2017!E:E)</f>
        <v>6000</v>
      </c>
      <c r="P235" s="121">
        <f>SUMIF(תקציב2017!$A:$A,$B235,תקציב2017!F:F)</f>
        <v>6000</v>
      </c>
      <c r="Q235" s="121"/>
      <c r="R235" s="121">
        <f t="shared" si="51"/>
        <v>6000</v>
      </c>
      <c r="S235" s="164"/>
    </row>
    <row r="236" spans="1:19" ht="35.1" customHeight="1" x14ac:dyDescent="0.3">
      <c r="A236" s="15">
        <v>19</v>
      </c>
      <c r="B236" s="15">
        <v>1812500560</v>
      </c>
      <c r="C236" s="119" t="str">
        <f t="shared" si="52"/>
        <v>560</v>
      </c>
      <c r="D236" s="119" t="str">
        <f t="shared" si="53"/>
        <v>812500</v>
      </c>
      <c r="E236" s="119" t="str">
        <f t="shared" si="54"/>
        <v>81</v>
      </c>
      <c r="F236" s="15" t="s">
        <v>490</v>
      </c>
      <c r="G236" s="121">
        <v>2000</v>
      </c>
      <c r="H236" s="121">
        <v>1716</v>
      </c>
      <c r="I236" s="121">
        <v>0</v>
      </c>
      <c r="J236" s="121">
        <v>1716</v>
      </c>
      <c r="K236" s="121">
        <f t="shared" si="50"/>
        <v>-284</v>
      </c>
      <c r="L236" s="121">
        <f t="shared" si="55"/>
        <v>1716</v>
      </c>
      <c r="M236" s="121">
        <v>2000</v>
      </c>
      <c r="N236" s="121">
        <f>SUMIF(תקציב2017!$A:$A,$B236,תקציב2017!D:D)</f>
        <v>2000</v>
      </c>
      <c r="O236" s="121">
        <f>SUMIF(תקציב2017!$A:$A,$B236,תקציב2017!E:E)</f>
        <v>2000</v>
      </c>
      <c r="P236" s="121">
        <f>SUMIF(תקציב2017!$A:$A,$B236,תקציב2017!F:F)</f>
        <v>2000</v>
      </c>
      <c r="Q236" s="121"/>
      <c r="R236" s="121">
        <f t="shared" si="51"/>
        <v>2000</v>
      </c>
      <c r="S236" s="164"/>
    </row>
    <row r="237" spans="1:19" ht="35.1" customHeight="1" x14ac:dyDescent="0.3">
      <c r="A237" s="15">
        <v>19</v>
      </c>
      <c r="B237" s="15">
        <v>1812500720</v>
      </c>
      <c r="C237" s="119" t="str">
        <f t="shared" si="52"/>
        <v>720</v>
      </c>
      <c r="D237" s="119" t="str">
        <f t="shared" si="53"/>
        <v>812500</v>
      </c>
      <c r="E237" s="119" t="str">
        <f t="shared" si="54"/>
        <v>81</v>
      </c>
      <c r="F237" s="15" t="s">
        <v>423</v>
      </c>
      <c r="G237" s="121">
        <v>71000</v>
      </c>
      <c r="H237" s="121">
        <v>75052.899999999994</v>
      </c>
      <c r="I237" s="121">
        <v>4982</v>
      </c>
      <c r="J237" s="121">
        <v>80034.899999999994</v>
      </c>
      <c r="K237" s="121">
        <f t="shared" si="50"/>
        <v>9034.8999999999942</v>
      </c>
      <c r="L237" s="121">
        <f t="shared" si="55"/>
        <v>80034.899999999994</v>
      </c>
      <c r="M237" s="121">
        <v>71000</v>
      </c>
      <c r="N237" s="121">
        <f>SUMIF(תקציב2017!$A:$A,$B237,תקציב2017!D:D)</f>
        <v>30000</v>
      </c>
      <c r="O237" s="121">
        <f>SUMIF(תקציב2017!$A:$A,$B237,תקציב2017!E:E)</f>
        <v>55000</v>
      </c>
      <c r="P237" s="121">
        <f>SUMIF(תקציב2017!$A:$A,$B237,תקציב2017!F:F)</f>
        <v>55000</v>
      </c>
      <c r="Q237" s="121"/>
      <c r="R237" s="121">
        <f t="shared" si="51"/>
        <v>55000</v>
      </c>
      <c r="S237" s="164"/>
    </row>
    <row r="238" spans="1:19" ht="35.1" customHeight="1" x14ac:dyDescent="0.3">
      <c r="A238" s="15">
        <v>19</v>
      </c>
      <c r="B238" s="15">
        <v>1812500780</v>
      </c>
      <c r="C238" s="119" t="str">
        <f t="shared" si="52"/>
        <v>780</v>
      </c>
      <c r="D238" s="119" t="str">
        <f t="shared" si="53"/>
        <v>812500</v>
      </c>
      <c r="E238" s="119" t="str">
        <f t="shared" si="54"/>
        <v>81</v>
      </c>
      <c r="F238" s="15" t="s">
        <v>491</v>
      </c>
      <c r="G238" s="121">
        <v>32000</v>
      </c>
      <c r="H238" s="121">
        <v>64986.400000000001</v>
      </c>
      <c r="I238" s="121">
        <v>11581.5</v>
      </c>
      <c r="J238" s="121">
        <v>76567.899999999994</v>
      </c>
      <c r="K238" s="121">
        <f t="shared" si="50"/>
        <v>44567.899999999994</v>
      </c>
      <c r="L238" s="121">
        <f t="shared" si="55"/>
        <v>76567.899999999994</v>
      </c>
      <c r="M238" s="121">
        <v>32000</v>
      </c>
      <c r="N238" s="121">
        <f>SUMIF(תקציב2017!$A:$A,$B238,תקציב2017!D:D)</f>
        <v>17000</v>
      </c>
      <c r="O238" s="121">
        <f>SUMIF(תקציב2017!$A:$A,$B238,תקציב2017!E:E)</f>
        <v>77000</v>
      </c>
      <c r="P238" s="121">
        <f>SUMIF(תקציב2017!$A:$A,$B238,תקציב2017!F:F)</f>
        <v>77000</v>
      </c>
      <c r="Q238" s="121"/>
      <c r="R238" s="121">
        <f t="shared" si="51"/>
        <v>77000</v>
      </c>
      <c r="S238" s="164"/>
    </row>
    <row r="239" spans="1:19" ht="35.1" customHeight="1" x14ac:dyDescent="0.3">
      <c r="A239" s="15">
        <v>19</v>
      </c>
      <c r="B239" s="15">
        <v>1812500850</v>
      </c>
      <c r="C239" s="119" t="str">
        <f t="shared" si="52"/>
        <v>850</v>
      </c>
      <c r="D239" s="119" t="str">
        <f t="shared" si="53"/>
        <v>812500</v>
      </c>
      <c r="E239" s="119" t="str">
        <f t="shared" si="54"/>
        <v>81</v>
      </c>
      <c r="F239" s="20" t="s">
        <v>1310</v>
      </c>
      <c r="G239" s="121"/>
      <c r="H239" s="121"/>
      <c r="I239" s="121"/>
      <c r="J239" s="121"/>
      <c r="K239" s="121"/>
      <c r="L239" s="121"/>
      <c r="M239" s="121"/>
      <c r="N239" s="121">
        <f>SUMIF(תקציב2017!$A:$A,$B239,תקציב2017!D:D)</f>
        <v>56000</v>
      </c>
      <c r="O239" s="121">
        <f>SUMIF(תקציב2017!$A:$A,$B239,תקציב2017!E:E)</f>
        <v>90000</v>
      </c>
      <c r="P239" s="121">
        <f>SUMIF(תקציב2017!$A:$A,$B239,תקציב2017!F:F)</f>
        <v>90000</v>
      </c>
      <c r="Q239" s="121"/>
      <c r="R239" s="121">
        <f t="shared" si="51"/>
        <v>90000</v>
      </c>
      <c r="S239" s="164"/>
    </row>
    <row r="240" spans="1:19" ht="35.1" hidden="1" customHeight="1" x14ac:dyDescent="0.3">
      <c r="A240" s="15">
        <v>20</v>
      </c>
      <c r="B240" s="15">
        <v>1812700110</v>
      </c>
      <c r="C240" s="119" t="str">
        <f t="shared" si="52"/>
        <v>110</v>
      </c>
      <c r="D240" s="119" t="str">
        <f t="shared" si="53"/>
        <v>812700</v>
      </c>
      <c r="E240" s="119" t="str">
        <f t="shared" si="54"/>
        <v>81</v>
      </c>
      <c r="F240" s="15" t="s">
        <v>492</v>
      </c>
      <c r="G240" s="121">
        <v>0</v>
      </c>
      <c r="H240" s="121">
        <v>0</v>
      </c>
      <c r="I240" s="121">
        <v>0</v>
      </c>
      <c r="J240" s="121">
        <v>0</v>
      </c>
      <c r="K240" s="121">
        <f t="shared" si="50"/>
        <v>0</v>
      </c>
      <c r="L240" s="121">
        <f t="shared" si="55"/>
        <v>0</v>
      </c>
      <c r="M240" s="121">
        <v>0</v>
      </c>
      <c r="N240" s="121">
        <f>SUMIF(תקציב2017!$A:$A,$B240,תקציב2017!D:D)</f>
        <v>0</v>
      </c>
      <c r="O240" s="121">
        <f>SUMIF(תקציב2017!$A:$A,$B240,תקציב2017!E:E)</f>
        <v>0</v>
      </c>
      <c r="P240" s="121">
        <f>SUMIF(תקציב2017!$A:$A,$B240,תקציב2017!F:F)</f>
        <v>0</v>
      </c>
      <c r="Q240" s="121"/>
      <c r="R240" s="121">
        <f t="shared" si="51"/>
        <v>0</v>
      </c>
      <c r="S240" s="164"/>
    </row>
    <row r="241" spans="1:19" ht="35.1" hidden="1" customHeight="1" x14ac:dyDescent="0.3">
      <c r="A241" s="15">
        <v>19</v>
      </c>
      <c r="B241" s="15">
        <v>1812700410</v>
      </c>
      <c r="C241" s="119" t="str">
        <f t="shared" si="52"/>
        <v>410</v>
      </c>
      <c r="D241" s="119" t="str">
        <f t="shared" si="53"/>
        <v>812700</v>
      </c>
      <c r="E241" s="119" t="str">
        <f t="shared" si="54"/>
        <v>81</v>
      </c>
      <c r="F241" s="15" t="s">
        <v>493</v>
      </c>
      <c r="G241" s="121">
        <v>0</v>
      </c>
      <c r="H241" s="121">
        <v>0</v>
      </c>
      <c r="I241" s="121">
        <v>0</v>
      </c>
      <c r="J241" s="121">
        <v>0</v>
      </c>
      <c r="K241" s="121">
        <f t="shared" si="50"/>
        <v>0</v>
      </c>
      <c r="L241" s="121">
        <f t="shared" si="55"/>
        <v>0</v>
      </c>
      <c r="M241" s="121">
        <v>0</v>
      </c>
      <c r="N241" s="121">
        <f>SUMIF(תקציב2017!$A:$A,$B241,תקציב2017!D:D)</f>
        <v>0</v>
      </c>
      <c r="O241" s="121">
        <f>SUMIF(תקציב2017!$A:$A,$B241,תקציב2017!E:E)</f>
        <v>0</v>
      </c>
      <c r="P241" s="121">
        <f>SUMIF(תקציב2017!$A:$A,$B241,תקציב2017!F:F)</f>
        <v>0</v>
      </c>
      <c r="Q241" s="121"/>
      <c r="R241" s="121">
        <f t="shared" si="51"/>
        <v>0</v>
      </c>
      <c r="S241" s="164"/>
    </row>
    <row r="242" spans="1:19" ht="35.1" hidden="1" customHeight="1" x14ac:dyDescent="0.3">
      <c r="A242" s="15">
        <v>19</v>
      </c>
      <c r="B242" s="15">
        <v>1812700431</v>
      </c>
      <c r="C242" s="119" t="str">
        <f t="shared" si="52"/>
        <v>431</v>
      </c>
      <c r="D242" s="119" t="str">
        <f t="shared" si="53"/>
        <v>812700</v>
      </c>
      <c r="E242" s="119" t="str">
        <f t="shared" si="54"/>
        <v>81</v>
      </c>
      <c r="F242" s="15" t="s">
        <v>494</v>
      </c>
      <c r="G242" s="121">
        <v>0</v>
      </c>
      <c r="H242" s="121">
        <v>0</v>
      </c>
      <c r="I242" s="121">
        <v>0</v>
      </c>
      <c r="J242" s="121">
        <v>0</v>
      </c>
      <c r="K242" s="121">
        <f t="shared" si="50"/>
        <v>0</v>
      </c>
      <c r="L242" s="121">
        <f t="shared" si="55"/>
        <v>0</v>
      </c>
      <c r="M242" s="121">
        <v>0</v>
      </c>
      <c r="N242" s="121">
        <f>SUMIF(תקציב2017!$A:$A,$B242,תקציב2017!D:D)</f>
        <v>0</v>
      </c>
      <c r="O242" s="121">
        <f>SUMIF(תקציב2017!$A:$A,$B242,תקציב2017!E:E)</f>
        <v>0</v>
      </c>
      <c r="P242" s="121">
        <f>SUMIF(תקציב2017!$A:$A,$B242,תקציב2017!F:F)</f>
        <v>0</v>
      </c>
      <c r="Q242" s="121"/>
      <c r="R242" s="121">
        <f t="shared" si="51"/>
        <v>0</v>
      </c>
      <c r="S242" s="164"/>
    </row>
    <row r="243" spans="1:19" ht="35.1" hidden="1" customHeight="1" x14ac:dyDescent="0.3">
      <c r="A243" s="15">
        <v>19</v>
      </c>
      <c r="B243" s="15">
        <v>1812700432</v>
      </c>
      <c r="C243" s="119" t="str">
        <f t="shared" si="52"/>
        <v>432</v>
      </c>
      <c r="D243" s="119" t="str">
        <f t="shared" si="53"/>
        <v>812700</v>
      </c>
      <c r="E243" s="119" t="str">
        <f t="shared" si="54"/>
        <v>81</v>
      </c>
      <c r="F243" s="15" t="s">
        <v>495</v>
      </c>
      <c r="G243" s="121">
        <v>0</v>
      </c>
      <c r="H243" s="121">
        <v>0</v>
      </c>
      <c r="I243" s="121">
        <v>0</v>
      </c>
      <c r="J243" s="121">
        <v>0</v>
      </c>
      <c r="K243" s="121">
        <f t="shared" si="50"/>
        <v>0</v>
      </c>
      <c r="L243" s="121">
        <f t="shared" si="55"/>
        <v>0</v>
      </c>
      <c r="M243" s="121">
        <v>0</v>
      </c>
      <c r="N243" s="121">
        <f>SUMIF(תקציב2017!$A:$A,$B243,תקציב2017!D:D)</f>
        <v>0</v>
      </c>
      <c r="O243" s="121">
        <f>SUMIF(תקציב2017!$A:$A,$B243,תקציב2017!E:E)</f>
        <v>0</v>
      </c>
      <c r="P243" s="121">
        <f>SUMIF(תקציב2017!$A:$A,$B243,תקציב2017!F:F)</f>
        <v>0</v>
      </c>
      <c r="Q243" s="121"/>
      <c r="R243" s="121">
        <f t="shared" si="51"/>
        <v>0</v>
      </c>
      <c r="S243" s="164"/>
    </row>
    <row r="244" spans="1:19" ht="35.1" customHeight="1" x14ac:dyDescent="0.3">
      <c r="A244" s="15">
        <v>19</v>
      </c>
      <c r="B244" s="15">
        <v>1812700840</v>
      </c>
      <c r="C244" s="119" t="str">
        <f t="shared" si="52"/>
        <v>840</v>
      </c>
      <c r="D244" s="119" t="str">
        <f t="shared" si="53"/>
        <v>812700</v>
      </c>
      <c r="E244" s="119" t="str">
        <f t="shared" si="54"/>
        <v>81</v>
      </c>
      <c r="F244" s="15" t="s">
        <v>496</v>
      </c>
      <c r="G244" s="121">
        <v>30000</v>
      </c>
      <c r="H244" s="121">
        <v>80828</v>
      </c>
      <c r="I244" s="121">
        <v>0</v>
      </c>
      <c r="J244" s="121">
        <v>80828</v>
      </c>
      <c r="K244" s="121">
        <f t="shared" si="50"/>
        <v>50828</v>
      </c>
      <c r="L244" s="121">
        <f t="shared" si="55"/>
        <v>80828</v>
      </c>
      <c r="M244" s="121">
        <v>30000</v>
      </c>
      <c r="N244" s="121">
        <f>SUMIF(תקציב2017!$A:$A,$B244,תקציב2017!D:D)</f>
        <v>30000</v>
      </c>
      <c r="O244" s="121">
        <f>SUMIF(תקציב2017!$A:$A,$B244,תקציב2017!E:E)</f>
        <v>0</v>
      </c>
      <c r="P244" s="121">
        <f>SUMIF(תקציב2017!$A:$A,$B244,תקציב2017!F:F)</f>
        <v>0</v>
      </c>
      <c r="Q244" s="121"/>
      <c r="R244" s="121">
        <f t="shared" si="51"/>
        <v>0</v>
      </c>
      <c r="S244" s="164"/>
    </row>
    <row r="245" spans="1:19" ht="35.1" customHeight="1" x14ac:dyDescent="0.3">
      <c r="A245" s="15">
        <v>19</v>
      </c>
      <c r="B245" s="15">
        <v>1812700950</v>
      </c>
      <c r="C245" s="119" t="str">
        <f t="shared" si="52"/>
        <v>950</v>
      </c>
      <c r="D245" s="119" t="str">
        <f t="shared" si="53"/>
        <v>812700</v>
      </c>
      <c r="E245" s="119" t="str">
        <f t="shared" si="54"/>
        <v>81</v>
      </c>
      <c r="F245" s="15" t="s">
        <v>497</v>
      </c>
      <c r="G245" s="121">
        <v>13000</v>
      </c>
      <c r="H245" s="121">
        <v>39150</v>
      </c>
      <c r="I245" s="121">
        <v>27804</v>
      </c>
      <c r="J245" s="121">
        <v>66954</v>
      </c>
      <c r="K245" s="121">
        <f t="shared" si="50"/>
        <v>53954</v>
      </c>
      <c r="L245" s="121">
        <f t="shared" si="55"/>
        <v>66954</v>
      </c>
      <c r="M245" s="121">
        <v>13000</v>
      </c>
      <c r="N245" s="121">
        <f>SUMIF(תקציב2017!$A:$A,$B245,תקציב2017!D:D)</f>
        <v>13000</v>
      </c>
      <c r="O245" s="121">
        <f>SUMIF(תקציב2017!$A:$A,$B245,תקציב2017!E:E)</f>
        <v>0</v>
      </c>
      <c r="P245" s="121">
        <f>SUMIF(תקציב2017!$A:$A,$B245,תקציב2017!F:F)</f>
        <v>0</v>
      </c>
      <c r="Q245" s="121"/>
      <c r="R245" s="121">
        <f t="shared" si="51"/>
        <v>0</v>
      </c>
      <c r="S245" s="164"/>
    </row>
    <row r="246" spans="1:19" ht="35.1" customHeight="1" x14ac:dyDescent="0.3">
      <c r="A246" s="15">
        <v>20</v>
      </c>
      <c r="B246" s="15">
        <v>1813200110</v>
      </c>
      <c r="C246" s="119" t="str">
        <f t="shared" si="52"/>
        <v>110</v>
      </c>
      <c r="D246" s="119" t="str">
        <f t="shared" si="53"/>
        <v>813200</v>
      </c>
      <c r="E246" s="119" t="str">
        <f t="shared" si="54"/>
        <v>81</v>
      </c>
      <c r="F246" s="15" t="s">
        <v>498</v>
      </c>
      <c r="G246" s="121">
        <v>125000</v>
      </c>
      <c r="H246" s="121">
        <v>83178.67</v>
      </c>
      <c r="I246" s="121">
        <v>0</v>
      </c>
      <c r="J246" s="121">
        <v>83178.67</v>
      </c>
      <c r="K246" s="121">
        <f t="shared" si="50"/>
        <v>-41821.33</v>
      </c>
      <c r="L246" s="121">
        <f t="shared" si="55"/>
        <v>83178.67</v>
      </c>
      <c r="M246" s="121">
        <v>125000</v>
      </c>
      <c r="N246" s="121">
        <f>SUMIF(תקציב2017!$A:$A,$B246,תקציב2017!D:D)</f>
        <v>125000</v>
      </c>
      <c r="O246" s="121">
        <f>SUMIF(תקציב2017!$A:$A,$B246,תקציב2017!E:E)</f>
        <v>0</v>
      </c>
      <c r="P246" s="121">
        <f>SUMIF(תקציב2017!$A:$A,$B246,תקציב2017!F:F)</f>
        <v>0</v>
      </c>
      <c r="Q246" s="121"/>
      <c r="R246" s="121">
        <f t="shared" si="51"/>
        <v>0</v>
      </c>
      <c r="S246" s="164"/>
    </row>
    <row r="247" spans="1:19" ht="35.1" hidden="1" customHeight="1" x14ac:dyDescent="0.3">
      <c r="A247" s="15">
        <v>20</v>
      </c>
      <c r="B247" s="15">
        <v>1813200111</v>
      </c>
      <c r="C247" s="119" t="str">
        <f t="shared" si="52"/>
        <v>111</v>
      </c>
      <c r="D247" s="119" t="str">
        <f t="shared" si="53"/>
        <v>813200</v>
      </c>
      <c r="E247" s="119" t="str">
        <f t="shared" si="54"/>
        <v>81</v>
      </c>
      <c r="F247" s="15" t="s">
        <v>499</v>
      </c>
      <c r="G247" s="121">
        <v>266000</v>
      </c>
      <c r="H247" s="121">
        <v>0</v>
      </c>
      <c r="I247" s="121">
        <v>0</v>
      </c>
      <c r="J247" s="121">
        <v>0</v>
      </c>
      <c r="K247" s="121">
        <f t="shared" si="50"/>
        <v>-266000</v>
      </c>
      <c r="L247" s="121">
        <f t="shared" si="55"/>
        <v>0</v>
      </c>
      <c r="M247" s="121">
        <v>0</v>
      </c>
      <c r="N247" s="121">
        <f>SUMIF(תקציב2017!$A:$A,$B247,תקציב2017!D:D)</f>
        <v>0</v>
      </c>
      <c r="O247" s="121">
        <f>SUMIF(תקציב2017!$A:$A,$B247,תקציב2017!E:E)</f>
        <v>0</v>
      </c>
      <c r="P247" s="121">
        <f>SUMIF(תקציב2017!$A:$A,$B247,תקציב2017!F:F)</f>
        <v>0</v>
      </c>
      <c r="Q247" s="121"/>
      <c r="R247" s="121">
        <f t="shared" si="51"/>
        <v>0</v>
      </c>
      <c r="S247" s="164"/>
    </row>
    <row r="248" spans="1:19" ht="35.1" hidden="1" customHeight="1" x14ac:dyDescent="0.3">
      <c r="A248" s="15">
        <v>19</v>
      </c>
      <c r="B248" s="15">
        <v>1813200410</v>
      </c>
      <c r="C248" s="119" t="str">
        <f t="shared" si="52"/>
        <v>410</v>
      </c>
      <c r="D248" s="119" t="str">
        <f t="shared" si="53"/>
        <v>813200</v>
      </c>
      <c r="E248" s="119" t="str">
        <f t="shared" si="54"/>
        <v>81</v>
      </c>
      <c r="F248" s="15" t="s">
        <v>500</v>
      </c>
      <c r="G248" s="121">
        <v>0</v>
      </c>
      <c r="H248" s="121">
        <v>0</v>
      </c>
      <c r="I248" s="121">
        <v>0</v>
      </c>
      <c r="J248" s="121">
        <v>0</v>
      </c>
      <c r="K248" s="121">
        <f t="shared" si="50"/>
        <v>0</v>
      </c>
      <c r="L248" s="121">
        <f t="shared" si="55"/>
        <v>0</v>
      </c>
      <c r="M248" s="121">
        <v>0</v>
      </c>
      <c r="N248" s="121">
        <f>SUMIF(תקציב2017!$A:$A,$B248,תקציב2017!D:D)</f>
        <v>0</v>
      </c>
      <c r="O248" s="121">
        <f>SUMIF(תקציב2017!$A:$A,$B248,תקציב2017!E:E)</f>
        <v>0</v>
      </c>
      <c r="P248" s="121">
        <f>SUMIF(תקציב2017!$A:$A,$B248,תקציב2017!F:F)</f>
        <v>0</v>
      </c>
      <c r="Q248" s="121"/>
      <c r="R248" s="121">
        <f t="shared" si="51"/>
        <v>0</v>
      </c>
      <c r="S248" s="164"/>
    </row>
    <row r="249" spans="1:19" ht="35.1" hidden="1" customHeight="1" x14ac:dyDescent="0.3">
      <c r="A249" s="15">
        <v>19</v>
      </c>
      <c r="B249" s="15">
        <v>1813200431</v>
      </c>
      <c r="C249" s="119" t="str">
        <f t="shared" si="52"/>
        <v>431</v>
      </c>
      <c r="D249" s="119" t="str">
        <f t="shared" si="53"/>
        <v>813200</v>
      </c>
      <c r="E249" s="119" t="str">
        <f t="shared" si="54"/>
        <v>81</v>
      </c>
      <c r="F249" s="15" t="s">
        <v>501</v>
      </c>
      <c r="G249" s="121">
        <v>0</v>
      </c>
      <c r="H249" s="121">
        <v>0</v>
      </c>
      <c r="I249" s="121">
        <v>0</v>
      </c>
      <c r="J249" s="121">
        <v>0</v>
      </c>
      <c r="K249" s="121">
        <f t="shared" si="50"/>
        <v>0</v>
      </c>
      <c r="L249" s="121">
        <f t="shared" si="55"/>
        <v>0</v>
      </c>
      <c r="M249" s="121">
        <v>0</v>
      </c>
      <c r="N249" s="121">
        <f>SUMIF(תקציב2017!$A:$A,$B249,תקציב2017!D:D)</f>
        <v>0</v>
      </c>
      <c r="O249" s="121">
        <f>SUMIF(תקציב2017!$A:$A,$B249,תקציב2017!E:E)</f>
        <v>0</v>
      </c>
      <c r="P249" s="121">
        <f>SUMIF(תקציב2017!$A:$A,$B249,תקציב2017!F:F)</f>
        <v>0</v>
      </c>
      <c r="Q249" s="121"/>
      <c r="R249" s="121">
        <f t="shared" si="51"/>
        <v>0</v>
      </c>
      <c r="S249" s="164"/>
    </row>
    <row r="250" spans="1:19" ht="35.1" customHeight="1" x14ac:dyDescent="0.3">
      <c r="A250" s="15">
        <v>19</v>
      </c>
      <c r="B250" s="15">
        <v>1813200440</v>
      </c>
      <c r="C250" s="119" t="str">
        <f t="shared" si="52"/>
        <v>440</v>
      </c>
      <c r="D250" s="119" t="str">
        <f t="shared" si="53"/>
        <v>813200</v>
      </c>
      <c r="E250" s="119" t="str">
        <f t="shared" si="54"/>
        <v>81</v>
      </c>
      <c r="F250" s="15" t="s">
        <v>502</v>
      </c>
      <c r="G250" s="121">
        <v>187000</v>
      </c>
      <c r="H250" s="121">
        <v>176125</v>
      </c>
      <c r="I250" s="121">
        <v>0</v>
      </c>
      <c r="J250" s="121">
        <v>176125</v>
      </c>
      <c r="K250" s="121">
        <f t="shared" si="50"/>
        <v>-10875</v>
      </c>
      <c r="L250" s="121">
        <f t="shared" si="55"/>
        <v>176125</v>
      </c>
      <c r="M250" s="121">
        <v>187000</v>
      </c>
      <c r="N250" s="121">
        <f>SUMIF(תקציב2017!$A:$A,$B250,תקציב2017!D:D)</f>
        <v>187000</v>
      </c>
      <c r="O250" s="121">
        <f>SUMIF(תקציב2017!$A:$A,$B250,תקציב2017!E:E)</f>
        <v>227000</v>
      </c>
      <c r="P250" s="121">
        <f>SUMIF(תקציב2017!$A:$A,$B250,תקציב2017!F:F)</f>
        <v>227000</v>
      </c>
      <c r="Q250" s="121"/>
      <c r="R250" s="121">
        <f t="shared" si="51"/>
        <v>227000</v>
      </c>
      <c r="S250" s="164"/>
    </row>
    <row r="251" spans="1:19" ht="35.1" hidden="1" customHeight="1" x14ac:dyDescent="0.3">
      <c r="A251" s="15">
        <v>19</v>
      </c>
      <c r="B251" s="15">
        <v>1813200540</v>
      </c>
      <c r="C251" s="119" t="str">
        <f t="shared" si="52"/>
        <v>540</v>
      </c>
      <c r="D251" s="119" t="str">
        <f t="shared" si="53"/>
        <v>813200</v>
      </c>
      <c r="E251" s="119" t="str">
        <f t="shared" si="54"/>
        <v>81</v>
      </c>
      <c r="F251" s="15" t="s">
        <v>503</v>
      </c>
      <c r="G251" s="121">
        <v>0</v>
      </c>
      <c r="H251" s="121">
        <v>0</v>
      </c>
      <c r="I251" s="121">
        <v>0</v>
      </c>
      <c r="J251" s="121">
        <v>0</v>
      </c>
      <c r="K251" s="121">
        <f t="shared" si="50"/>
        <v>0</v>
      </c>
      <c r="L251" s="121">
        <f t="shared" si="55"/>
        <v>0</v>
      </c>
      <c r="M251" s="121">
        <v>0</v>
      </c>
      <c r="N251" s="121">
        <f>SUMIF(תקציב2017!$A:$A,$B251,תקציב2017!D:D)</f>
        <v>0</v>
      </c>
      <c r="O251" s="121">
        <f>SUMIF(תקציב2017!$A:$A,$B251,תקציב2017!E:E)</f>
        <v>0</v>
      </c>
      <c r="P251" s="121">
        <f>SUMIF(תקציב2017!$A:$A,$B251,תקציב2017!F:F)</f>
        <v>0</v>
      </c>
      <c r="Q251" s="121"/>
      <c r="R251" s="121">
        <f t="shared" si="51"/>
        <v>0</v>
      </c>
      <c r="S251" s="164"/>
    </row>
    <row r="252" spans="1:19" ht="35.1" hidden="1" customHeight="1" x14ac:dyDescent="0.3">
      <c r="A252" s="15">
        <v>19</v>
      </c>
      <c r="B252" s="15">
        <v>1813200750</v>
      </c>
      <c r="C252" s="119" t="str">
        <f t="shared" si="52"/>
        <v>750</v>
      </c>
      <c r="D252" s="119" t="str">
        <f t="shared" si="53"/>
        <v>813200</v>
      </c>
      <c r="E252" s="119" t="str">
        <f t="shared" si="54"/>
        <v>81</v>
      </c>
      <c r="F252" s="15" t="s">
        <v>313</v>
      </c>
      <c r="G252" s="121">
        <v>0</v>
      </c>
      <c r="H252" s="121">
        <v>0</v>
      </c>
      <c r="I252" s="121">
        <v>0</v>
      </c>
      <c r="J252" s="121">
        <v>0</v>
      </c>
      <c r="K252" s="121">
        <f t="shared" si="50"/>
        <v>0</v>
      </c>
      <c r="L252" s="121">
        <f t="shared" si="55"/>
        <v>0</v>
      </c>
      <c r="M252" s="121">
        <v>0</v>
      </c>
      <c r="N252" s="121">
        <f>SUMIF(תקציב2017!$A:$A,$B252,תקציב2017!D:D)</f>
        <v>0</v>
      </c>
      <c r="O252" s="121">
        <f>SUMIF(תקציב2017!$A:$A,$B252,תקציב2017!E:E)</f>
        <v>0</v>
      </c>
      <c r="P252" s="121">
        <f>SUMIF(תקציב2017!$A:$A,$B252,תקציב2017!F:F)</f>
        <v>0</v>
      </c>
      <c r="Q252" s="121"/>
      <c r="R252" s="121">
        <f t="shared" si="51"/>
        <v>0</v>
      </c>
      <c r="S252" s="164"/>
    </row>
    <row r="253" spans="1:19" ht="35.1" customHeight="1" x14ac:dyDescent="0.3">
      <c r="A253" s="15">
        <v>19</v>
      </c>
      <c r="B253" s="15">
        <v>1813200780</v>
      </c>
      <c r="C253" s="119" t="str">
        <f t="shared" si="52"/>
        <v>780</v>
      </c>
      <c r="D253" s="119" t="str">
        <f t="shared" si="53"/>
        <v>813200</v>
      </c>
      <c r="E253" s="119" t="str">
        <f t="shared" si="54"/>
        <v>81</v>
      </c>
      <c r="F253" s="15" t="s">
        <v>305</v>
      </c>
      <c r="G253" s="121">
        <v>135000</v>
      </c>
      <c r="H253" s="121">
        <v>103964.42</v>
      </c>
      <c r="I253" s="121">
        <v>0</v>
      </c>
      <c r="J253" s="121">
        <v>103964.42</v>
      </c>
      <c r="K253" s="121">
        <f t="shared" si="50"/>
        <v>-31035.58</v>
      </c>
      <c r="L253" s="121">
        <f t="shared" si="55"/>
        <v>103964.42</v>
      </c>
      <c r="M253" s="121">
        <v>25000</v>
      </c>
      <c r="N253" s="121">
        <f>SUMIF(תקציב2017!$A:$A,$B253,תקציב2017!D:D)</f>
        <v>25000</v>
      </c>
      <c r="O253" s="121">
        <f>SUMIF(תקציב2017!$A:$A,$B253,תקציב2017!E:E)</f>
        <v>125000</v>
      </c>
      <c r="P253" s="121">
        <f>SUMIF(תקציב2017!$A:$A,$B253,תקציב2017!F:F)</f>
        <v>125000</v>
      </c>
      <c r="Q253" s="121"/>
      <c r="R253" s="121">
        <f t="shared" si="51"/>
        <v>125000</v>
      </c>
      <c r="S253" s="164"/>
    </row>
    <row r="254" spans="1:19" ht="35.1" customHeight="1" x14ac:dyDescent="0.3">
      <c r="A254" s="15">
        <v>19</v>
      </c>
      <c r="B254" s="15">
        <v>1813200841</v>
      </c>
      <c r="C254" s="119" t="str">
        <f t="shared" si="52"/>
        <v>841</v>
      </c>
      <c r="D254" s="119" t="str">
        <f t="shared" si="53"/>
        <v>813200</v>
      </c>
      <c r="E254" s="119" t="str">
        <f t="shared" si="54"/>
        <v>81</v>
      </c>
      <c r="F254" s="15" t="s">
        <v>504</v>
      </c>
      <c r="G254" s="121">
        <v>266000</v>
      </c>
      <c r="H254" s="121">
        <v>306251</v>
      </c>
      <c r="I254" s="121">
        <v>0</v>
      </c>
      <c r="J254" s="121">
        <v>306251</v>
      </c>
      <c r="K254" s="121">
        <f t="shared" si="50"/>
        <v>40251</v>
      </c>
      <c r="L254" s="121">
        <f t="shared" si="55"/>
        <v>306251</v>
      </c>
      <c r="M254" s="121">
        <v>266000</v>
      </c>
      <c r="N254" s="121">
        <f>SUMIF(תקציב2017!$A:$A,$B254,תקציב2017!D:D)</f>
        <v>266000</v>
      </c>
      <c r="O254" s="121">
        <f>SUMIF(תקציב2017!$A:$A,$B254,תקציב2017!E:E)</f>
        <v>550000</v>
      </c>
      <c r="P254" s="121">
        <f>SUMIF(תקציב2017!$A:$A,$B254,תקציב2017!F:F)</f>
        <v>550000</v>
      </c>
      <c r="Q254" s="121"/>
      <c r="R254" s="121">
        <f t="shared" si="51"/>
        <v>550000</v>
      </c>
      <c r="S254" s="164"/>
    </row>
    <row r="255" spans="1:19" ht="35.1" customHeight="1" x14ac:dyDescent="0.3">
      <c r="A255" s="15">
        <v>20</v>
      </c>
      <c r="B255" s="15">
        <v>1813201110</v>
      </c>
      <c r="C255" s="119" t="str">
        <f t="shared" si="52"/>
        <v>110</v>
      </c>
      <c r="D255" s="119" t="str">
        <f t="shared" si="53"/>
        <v>813201</v>
      </c>
      <c r="E255" s="119" t="str">
        <f t="shared" si="54"/>
        <v>81</v>
      </c>
      <c r="F255" s="15" t="s">
        <v>505</v>
      </c>
      <c r="G255" s="121">
        <v>457000</v>
      </c>
      <c r="H255" s="121">
        <v>419646.89</v>
      </c>
      <c r="I255" s="121">
        <v>0</v>
      </c>
      <c r="J255" s="121">
        <v>419646.89</v>
      </c>
      <c r="K255" s="121">
        <f t="shared" si="50"/>
        <v>-37353.109999999986</v>
      </c>
      <c r="L255" s="121">
        <f t="shared" si="55"/>
        <v>419646.89</v>
      </c>
      <c r="M255" s="121">
        <v>417000</v>
      </c>
      <c r="N255" s="121">
        <f>SUMIF(תקציב2017!$A:$A,$B255,תקציב2017!D:D)</f>
        <v>417000</v>
      </c>
      <c r="O255" s="121">
        <f>SUMIF(תקציב2017!$A:$A,$B255,תקציב2017!E:E)</f>
        <v>616000</v>
      </c>
      <c r="P255" s="121">
        <f>SUMIF(תקציב2017!$A:$A,$B255,תקציב2017!F:F)</f>
        <v>726000</v>
      </c>
      <c r="Q255" s="121"/>
      <c r="R255" s="121">
        <f t="shared" si="51"/>
        <v>726000</v>
      </c>
      <c r="S255" s="164">
        <v>6.96</v>
      </c>
    </row>
    <row r="256" spans="1:19" ht="35.1" customHeight="1" x14ac:dyDescent="0.3">
      <c r="A256" s="15">
        <v>19</v>
      </c>
      <c r="B256" s="15">
        <v>1813201750</v>
      </c>
      <c r="C256" s="119" t="str">
        <f t="shared" si="52"/>
        <v>750</v>
      </c>
      <c r="D256" s="119" t="str">
        <f t="shared" si="53"/>
        <v>813201</v>
      </c>
      <c r="E256" s="119" t="str">
        <f t="shared" si="54"/>
        <v>81</v>
      </c>
      <c r="F256" s="15" t="s">
        <v>506</v>
      </c>
      <c r="G256" s="121">
        <v>40000</v>
      </c>
      <c r="H256" s="121">
        <v>26400</v>
      </c>
      <c r="I256" s="121">
        <v>0</v>
      </c>
      <c r="J256" s="121">
        <v>26400</v>
      </c>
      <c r="K256" s="121">
        <f t="shared" ref="K256:K320" si="56">+L256-G256</f>
        <v>-13600</v>
      </c>
      <c r="L256" s="121">
        <f t="shared" si="55"/>
        <v>26400</v>
      </c>
      <c r="M256" s="121">
        <v>26000</v>
      </c>
      <c r="N256" s="121">
        <f>SUMIF(תקציב2017!$A:$A,$B256,תקציב2017!D:D)</f>
        <v>26000</v>
      </c>
      <c r="O256" s="121">
        <f>SUMIF(תקציב2017!$A:$A,$B256,תקציב2017!E:E)</f>
        <v>26000</v>
      </c>
      <c r="P256" s="121">
        <f>SUMIF(תקציב2017!$A:$A,$B256,תקציב2017!F:F)</f>
        <v>26000</v>
      </c>
      <c r="Q256" s="121"/>
      <c r="R256" s="121">
        <f t="shared" si="51"/>
        <v>26000</v>
      </c>
      <c r="S256" s="164"/>
    </row>
    <row r="257" spans="1:19" ht="35.1" customHeight="1" x14ac:dyDescent="0.3">
      <c r="A257" s="15">
        <v>19</v>
      </c>
      <c r="B257" s="15">
        <v>1813201850</v>
      </c>
      <c r="C257" s="119" t="str">
        <f t="shared" si="52"/>
        <v>850</v>
      </c>
      <c r="D257" s="119" t="str">
        <f t="shared" si="53"/>
        <v>813201</v>
      </c>
      <c r="E257" s="119" t="str">
        <f t="shared" si="54"/>
        <v>81</v>
      </c>
      <c r="F257" s="15" t="s">
        <v>507</v>
      </c>
      <c r="G257" s="121">
        <v>322000</v>
      </c>
      <c r="H257" s="121">
        <v>332495.02</v>
      </c>
      <c r="I257" s="121">
        <v>0</v>
      </c>
      <c r="J257" s="121">
        <v>332495.02</v>
      </c>
      <c r="K257" s="121">
        <f t="shared" si="56"/>
        <v>10495.020000000019</v>
      </c>
      <c r="L257" s="121">
        <f t="shared" si="55"/>
        <v>332495.02</v>
      </c>
      <c r="M257" s="121">
        <v>332000</v>
      </c>
      <c r="N257" s="121">
        <f>SUMIF(תקציב2017!$A:$A,$B257,תקציב2017!D:D)</f>
        <v>332000</v>
      </c>
      <c r="O257" s="121">
        <f>SUMIF(תקציב2017!$A:$A,$B257,תקציב2017!E:E)</f>
        <v>332000</v>
      </c>
      <c r="P257" s="121">
        <f>SUMIF(תקציב2017!$A:$A,$B257,תקציב2017!F:F)</f>
        <v>332000</v>
      </c>
      <c r="Q257" s="121"/>
      <c r="R257" s="121">
        <f t="shared" si="51"/>
        <v>332000</v>
      </c>
      <c r="S257" s="164"/>
    </row>
    <row r="258" spans="1:19" ht="35.1" customHeight="1" x14ac:dyDescent="0.3">
      <c r="A258" s="15">
        <v>20</v>
      </c>
      <c r="B258" s="15">
        <v>1813202110</v>
      </c>
      <c r="C258" s="119" t="str">
        <f t="shared" si="52"/>
        <v>110</v>
      </c>
      <c r="D258" s="119" t="str">
        <f t="shared" si="53"/>
        <v>813202</v>
      </c>
      <c r="E258" s="119" t="str">
        <f t="shared" si="54"/>
        <v>81</v>
      </c>
      <c r="F258" s="15" t="s">
        <v>508</v>
      </c>
      <c r="G258" s="121">
        <v>650000</v>
      </c>
      <c r="H258" s="121">
        <v>624417.02</v>
      </c>
      <c r="I258" s="121">
        <v>0</v>
      </c>
      <c r="J258" s="121">
        <v>624417.02</v>
      </c>
      <c r="K258" s="121">
        <f t="shared" si="56"/>
        <v>-25582.979999999981</v>
      </c>
      <c r="L258" s="121">
        <f t="shared" si="55"/>
        <v>624417.02</v>
      </c>
      <c r="M258" s="121">
        <v>651000</v>
      </c>
      <c r="N258" s="121">
        <f>SUMIF(תקציב2017!$A:$A,$B258,תקציב2017!D:D)</f>
        <v>651000</v>
      </c>
      <c r="O258" s="121">
        <f>SUMIF(תקציב2017!$A:$A,$B258,תקציב2017!E:E)</f>
        <v>691000</v>
      </c>
      <c r="P258" s="121">
        <f>SUMIF(תקציב2017!$A:$A,$B258,תקציב2017!F:F)</f>
        <v>691000</v>
      </c>
      <c r="Q258" s="121"/>
      <c r="R258" s="121">
        <f t="shared" si="51"/>
        <v>691000</v>
      </c>
      <c r="S258" s="164">
        <v>6.03</v>
      </c>
    </row>
    <row r="259" spans="1:19" ht="35.1" customHeight="1" x14ac:dyDescent="0.3">
      <c r="A259" s="15">
        <v>19</v>
      </c>
      <c r="B259" s="15">
        <v>1813202750</v>
      </c>
      <c r="C259" s="119" t="str">
        <f t="shared" si="52"/>
        <v>750</v>
      </c>
      <c r="D259" s="119" t="str">
        <f t="shared" si="53"/>
        <v>813202</v>
      </c>
      <c r="E259" s="119" t="str">
        <f t="shared" si="54"/>
        <v>81</v>
      </c>
      <c r="F259" s="15" t="s">
        <v>509</v>
      </c>
      <c r="G259" s="121">
        <v>45000</v>
      </c>
      <c r="H259" s="121">
        <v>30305</v>
      </c>
      <c r="I259" s="121">
        <v>0</v>
      </c>
      <c r="J259" s="121">
        <v>30305</v>
      </c>
      <c r="K259" s="121">
        <f t="shared" si="56"/>
        <v>-14695</v>
      </c>
      <c r="L259" s="121">
        <f t="shared" si="55"/>
        <v>30305</v>
      </c>
      <c r="M259" s="121">
        <v>30000</v>
      </c>
      <c r="N259" s="121">
        <f>SUMIF(תקציב2017!$A:$A,$B259,תקציב2017!D:D)</f>
        <v>30000</v>
      </c>
      <c r="O259" s="121">
        <f>SUMIF(תקציב2017!$A:$A,$B259,תקציב2017!E:E)</f>
        <v>40000</v>
      </c>
      <c r="P259" s="121">
        <f>SUMIF(תקציב2017!$A:$A,$B259,תקציב2017!F:F)</f>
        <v>40000</v>
      </c>
      <c r="Q259" s="121"/>
      <c r="R259" s="121">
        <f t="shared" si="51"/>
        <v>40000</v>
      </c>
      <c r="S259" s="164"/>
    </row>
    <row r="260" spans="1:19" ht="35.1" customHeight="1" x14ac:dyDescent="0.3">
      <c r="A260" s="15">
        <v>19</v>
      </c>
      <c r="B260" s="15">
        <v>1813202850</v>
      </c>
      <c r="C260" s="119" t="str">
        <f t="shared" si="52"/>
        <v>850</v>
      </c>
      <c r="D260" s="119" t="str">
        <f t="shared" si="53"/>
        <v>813202</v>
      </c>
      <c r="E260" s="119" t="str">
        <f t="shared" si="54"/>
        <v>81</v>
      </c>
      <c r="F260" s="15" t="s">
        <v>510</v>
      </c>
      <c r="G260" s="121">
        <v>302000</v>
      </c>
      <c r="H260" s="121">
        <v>314758.73</v>
      </c>
      <c r="I260" s="121">
        <v>0</v>
      </c>
      <c r="J260" s="121">
        <v>314758.73</v>
      </c>
      <c r="K260" s="121">
        <f t="shared" si="56"/>
        <v>12758.729999999981</v>
      </c>
      <c r="L260" s="121">
        <f t="shared" si="55"/>
        <v>314758.73</v>
      </c>
      <c r="M260" s="121">
        <v>298000</v>
      </c>
      <c r="N260" s="121">
        <f>SUMIF(תקציב2017!$A:$A,$B260,תקציב2017!D:D)</f>
        <v>298000</v>
      </c>
      <c r="O260" s="121">
        <f>SUMIF(תקציב2017!$A:$A,$B260,תקציב2017!E:E)</f>
        <v>298000</v>
      </c>
      <c r="P260" s="121">
        <f>SUMIF(תקציב2017!$A:$A,$B260,תקציב2017!F:F)</f>
        <v>298000</v>
      </c>
      <c r="Q260" s="121"/>
      <c r="R260" s="121">
        <f t="shared" si="51"/>
        <v>298000</v>
      </c>
      <c r="S260" s="164"/>
    </row>
    <row r="261" spans="1:19" ht="35.1" customHeight="1" x14ac:dyDescent="0.3">
      <c r="A261" s="15">
        <v>20</v>
      </c>
      <c r="B261" s="15">
        <v>1813203110</v>
      </c>
      <c r="C261" s="119" t="str">
        <f t="shared" si="52"/>
        <v>110</v>
      </c>
      <c r="D261" s="119" t="str">
        <f t="shared" si="53"/>
        <v>813203</v>
      </c>
      <c r="E261" s="119" t="str">
        <f t="shared" si="54"/>
        <v>81</v>
      </c>
      <c r="F261" s="15" t="s">
        <v>511</v>
      </c>
      <c r="G261" s="121">
        <v>650000</v>
      </c>
      <c r="H261" s="121">
        <v>632966.54</v>
      </c>
      <c r="I261" s="121">
        <v>0</v>
      </c>
      <c r="J261" s="121">
        <v>632966.54</v>
      </c>
      <c r="K261" s="121">
        <f t="shared" si="56"/>
        <v>-17033.459999999963</v>
      </c>
      <c r="L261" s="121">
        <f t="shared" si="55"/>
        <v>632966.54</v>
      </c>
      <c r="M261" s="121">
        <v>630000</v>
      </c>
      <c r="N261" s="121">
        <f>SUMIF(תקציב2017!$A:$A,$B261,תקציב2017!D:D)</f>
        <v>630000</v>
      </c>
      <c r="O261" s="121">
        <f>SUMIF(תקציב2017!$A:$A,$B261,תקציב2017!E:E)</f>
        <v>705000</v>
      </c>
      <c r="P261" s="121">
        <f>SUMIF(תקציב2017!$A:$A,$B261,תקציב2017!F:F)</f>
        <v>669000</v>
      </c>
      <c r="Q261" s="121"/>
      <c r="R261" s="121">
        <f t="shared" si="51"/>
        <v>669000</v>
      </c>
      <c r="S261" s="164">
        <v>6.28</v>
      </c>
    </row>
    <row r="262" spans="1:19" ht="35.1" customHeight="1" x14ac:dyDescent="0.3">
      <c r="A262" s="15">
        <v>19</v>
      </c>
      <c r="B262" s="15">
        <v>1813203750</v>
      </c>
      <c r="C262" s="119" t="str">
        <f t="shared" si="52"/>
        <v>750</v>
      </c>
      <c r="D262" s="119" t="str">
        <f t="shared" si="53"/>
        <v>813203</v>
      </c>
      <c r="E262" s="119" t="str">
        <f t="shared" si="54"/>
        <v>81</v>
      </c>
      <c r="F262" s="15" t="s">
        <v>512</v>
      </c>
      <c r="G262" s="121">
        <v>49000</v>
      </c>
      <c r="H262" s="121">
        <v>32670</v>
      </c>
      <c r="I262" s="121">
        <v>0</v>
      </c>
      <c r="J262" s="121">
        <v>32670</v>
      </c>
      <c r="K262" s="121">
        <f t="shared" si="56"/>
        <v>-16330</v>
      </c>
      <c r="L262" s="121">
        <f t="shared" si="55"/>
        <v>32670</v>
      </c>
      <c r="M262" s="121">
        <v>33000</v>
      </c>
      <c r="N262" s="121">
        <f>SUMIF(תקציב2017!$A:$A,$B262,תקציב2017!D:D)</f>
        <v>33000</v>
      </c>
      <c r="O262" s="121">
        <f>SUMIF(תקציב2017!$A:$A,$B262,תקציב2017!E:E)</f>
        <v>33000</v>
      </c>
      <c r="P262" s="121">
        <f>SUMIF(תקציב2017!$A:$A,$B262,תקציב2017!F:F)</f>
        <v>33000</v>
      </c>
      <c r="Q262" s="121"/>
      <c r="R262" s="121">
        <f t="shared" si="51"/>
        <v>33000</v>
      </c>
      <c r="S262" s="164"/>
    </row>
    <row r="263" spans="1:19" ht="35.1" customHeight="1" x14ac:dyDescent="0.3">
      <c r="A263" s="15">
        <v>19</v>
      </c>
      <c r="B263" s="15">
        <v>1813203850</v>
      </c>
      <c r="C263" s="119" t="str">
        <f t="shared" si="52"/>
        <v>850</v>
      </c>
      <c r="D263" s="119" t="str">
        <f t="shared" si="53"/>
        <v>813203</v>
      </c>
      <c r="E263" s="119" t="str">
        <f t="shared" si="54"/>
        <v>81</v>
      </c>
      <c r="F263" s="15" t="s">
        <v>513</v>
      </c>
      <c r="G263" s="121">
        <v>403000</v>
      </c>
      <c r="H263" s="121">
        <v>415722.12</v>
      </c>
      <c r="I263" s="121">
        <v>0</v>
      </c>
      <c r="J263" s="121">
        <v>415722.12</v>
      </c>
      <c r="K263" s="121">
        <f t="shared" si="56"/>
        <v>12722.119999999995</v>
      </c>
      <c r="L263" s="121">
        <f t="shared" si="55"/>
        <v>415722.12</v>
      </c>
      <c r="M263" s="121">
        <v>406000</v>
      </c>
      <c r="N263" s="121">
        <f>SUMIF(תקציב2017!$A:$A,$B263,תקציב2017!D:D)</f>
        <v>406000</v>
      </c>
      <c r="O263" s="121">
        <f>SUMIF(תקציב2017!$A:$A,$B263,תקציב2017!E:E)</f>
        <v>406000</v>
      </c>
      <c r="P263" s="121">
        <f>SUMIF(תקציב2017!$A:$A,$B263,תקציב2017!F:F)</f>
        <v>406000</v>
      </c>
      <c r="Q263" s="121"/>
      <c r="R263" s="121">
        <f t="shared" ref="R263:R326" si="57">P263+Q263</f>
        <v>406000</v>
      </c>
      <c r="S263" s="164"/>
    </row>
    <row r="264" spans="1:19" ht="35.1" customHeight="1" x14ac:dyDescent="0.3">
      <c r="A264" s="15">
        <v>20</v>
      </c>
      <c r="B264" s="15">
        <v>1813204110</v>
      </c>
      <c r="C264" s="119" t="str">
        <f t="shared" si="52"/>
        <v>110</v>
      </c>
      <c r="D264" s="119" t="str">
        <f t="shared" si="53"/>
        <v>813204</v>
      </c>
      <c r="E264" s="119" t="str">
        <f t="shared" si="54"/>
        <v>81</v>
      </c>
      <c r="F264" s="15" t="s">
        <v>514</v>
      </c>
      <c r="G264" s="121">
        <v>495000</v>
      </c>
      <c r="H264" s="121">
        <v>473449.1</v>
      </c>
      <c r="I264" s="121">
        <v>0</v>
      </c>
      <c r="J264" s="121">
        <v>473449.1</v>
      </c>
      <c r="K264" s="121">
        <f t="shared" si="56"/>
        <v>-21550.900000000023</v>
      </c>
      <c r="L264" s="121">
        <f t="shared" si="55"/>
        <v>473449.1</v>
      </c>
      <c r="M264" s="121">
        <v>474000</v>
      </c>
      <c r="N264" s="121">
        <f>SUMIF(תקציב2017!$A:$A,$B264,תקציב2017!D:D)</f>
        <v>474000</v>
      </c>
      <c r="O264" s="121">
        <f>SUMIF(תקציב2017!$A:$A,$B264,תקציב2017!E:E)</f>
        <v>510000</v>
      </c>
      <c r="P264" s="121">
        <f>SUMIF(תקציב2017!$A:$A,$B264,תקציב2017!F:F)</f>
        <v>463000</v>
      </c>
      <c r="Q264" s="121"/>
      <c r="R264" s="121">
        <f t="shared" si="57"/>
        <v>463000</v>
      </c>
      <c r="S264" s="164">
        <v>4.68</v>
      </c>
    </row>
    <row r="265" spans="1:19" ht="35.1" customHeight="1" x14ac:dyDescent="0.3">
      <c r="A265" s="15">
        <v>19</v>
      </c>
      <c r="B265" s="15">
        <v>1813204750</v>
      </c>
      <c r="C265" s="119" t="str">
        <f t="shared" si="52"/>
        <v>750</v>
      </c>
      <c r="D265" s="119" t="str">
        <f t="shared" si="53"/>
        <v>813204</v>
      </c>
      <c r="E265" s="119" t="str">
        <f t="shared" si="54"/>
        <v>81</v>
      </c>
      <c r="F265" s="15" t="s">
        <v>515</v>
      </c>
      <c r="G265" s="121">
        <v>33000</v>
      </c>
      <c r="H265" s="121">
        <v>21780</v>
      </c>
      <c r="I265" s="121">
        <v>0</v>
      </c>
      <c r="J265" s="121">
        <v>21780</v>
      </c>
      <c r="K265" s="121">
        <f t="shared" si="56"/>
        <v>-11220</v>
      </c>
      <c r="L265" s="121">
        <f t="shared" si="55"/>
        <v>21780</v>
      </c>
      <c r="M265" s="121">
        <v>22000</v>
      </c>
      <c r="N265" s="121">
        <f>SUMIF(תקציב2017!$A:$A,$B265,תקציב2017!D:D)</f>
        <v>22000</v>
      </c>
      <c r="O265" s="121">
        <f>SUMIF(תקציב2017!$A:$A,$B265,תקציב2017!E:E)</f>
        <v>22000</v>
      </c>
      <c r="P265" s="121">
        <f>SUMIF(תקציב2017!$A:$A,$B265,תקציב2017!F:F)</f>
        <v>22000</v>
      </c>
      <c r="Q265" s="121"/>
      <c r="R265" s="121">
        <f t="shared" si="57"/>
        <v>22000</v>
      </c>
      <c r="S265" s="164"/>
    </row>
    <row r="266" spans="1:19" ht="35.1" customHeight="1" x14ac:dyDescent="0.3">
      <c r="A266" s="15">
        <v>19</v>
      </c>
      <c r="B266" s="15">
        <v>1813204850</v>
      </c>
      <c r="C266" s="119" t="str">
        <f t="shared" si="52"/>
        <v>850</v>
      </c>
      <c r="D266" s="119" t="str">
        <f t="shared" si="53"/>
        <v>813204</v>
      </c>
      <c r="E266" s="119" t="str">
        <f t="shared" si="54"/>
        <v>81</v>
      </c>
      <c r="F266" s="15" t="s">
        <v>516</v>
      </c>
      <c r="G266" s="121">
        <v>265000</v>
      </c>
      <c r="H266" s="121">
        <v>276762.12</v>
      </c>
      <c r="I266" s="121">
        <v>0</v>
      </c>
      <c r="J266" s="121">
        <v>276762.12</v>
      </c>
      <c r="K266" s="121">
        <f t="shared" si="56"/>
        <v>11762.119999999995</v>
      </c>
      <c r="L266" s="121">
        <f t="shared" si="55"/>
        <v>276762.12</v>
      </c>
      <c r="M266" s="121">
        <v>265000</v>
      </c>
      <c r="N266" s="121">
        <f>SUMIF(תקציב2017!$A:$A,$B266,תקציב2017!D:D)</f>
        <v>265000</v>
      </c>
      <c r="O266" s="121">
        <f>SUMIF(תקציב2017!$A:$A,$B266,תקציב2017!E:E)</f>
        <v>265000</v>
      </c>
      <c r="P266" s="121">
        <f>SUMIF(תקציב2017!$A:$A,$B266,תקציב2017!F:F)</f>
        <v>265000</v>
      </c>
      <c r="Q266" s="121"/>
      <c r="R266" s="121">
        <f t="shared" si="57"/>
        <v>265000</v>
      </c>
      <c r="S266" s="164"/>
    </row>
    <row r="267" spans="1:19" ht="35.1" customHeight="1" x14ac:dyDescent="0.3">
      <c r="A267" s="15">
        <v>20</v>
      </c>
      <c r="B267" s="15">
        <v>1813205110</v>
      </c>
      <c r="C267" s="119" t="str">
        <f t="shared" si="52"/>
        <v>110</v>
      </c>
      <c r="D267" s="119" t="str">
        <f t="shared" si="53"/>
        <v>813205</v>
      </c>
      <c r="E267" s="119" t="str">
        <f t="shared" si="54"/>
        <v>81</v>
      </c>
      <c r="F267" s="15" t="s">
        <v>517</v>
      </c>
      <c r="G267" s="121">
        <v>666000</v>
      </c>
      <c r="H267" s="121">
        <v>635057.18999999994</v>
      </c>
      <c r="I267" s="121">
        <v>0</v>
      </c>
      <c r="J267" s="121">
        <v>635057.18999999994</v>
      </c>
      <c r="K267" s="121">
        <f t="shared" si="56"/>
        <v>-30942.810000000056</v>
      </c>
      <c r="L267" s="121">
        <f t="shared" si="55"/>
        <v>635057.18999999994</v>
      </c>
      <c r="M267" s="121">
        <v>636000</v>
      </c>
      <c r="N267" s="121">
        <f>SUMIF(תקציב2017!$A:$A,$B267,תקציב2017!D:D)</f>
        <v>636000</v>
      </c>
      <c r="O267" s="121">
        <f>SUMIF(תקציב2017!$A:$A,$B267,תקציב2017!E:E)</f>
        <v>675000</v>
      </c>
      <c r="P267" s="121">
        <f>SUMIF(תקציב2017!$A:$A,$B267,תקציב2017!F:F)</f>
        <v>687000</v>
      </c>
      <c r="Q267" s="121"/>
      <c r="R267" s="121">
        <f t="shared" si="57"/>
        <v>687000</v>
      </c>
      <c r="S267" s="164">
        <v>6.53</v>
      </c>
    </row>
    <row r="268" spans="1:19" ht="35.1" customHeight="1" x14ac:dyDescent="0.3">
      <c r="A268" s="15">
        <v>19</v>
      </c>
      <c r="B268" s="15">
        <v>1813205750</v>
      </c>
      <c r="C268" s="119" t="str">
        <f t="shared" si="52"/>
        <v>750</v>
      </c>
      <c r="D268" s="119" t="str">
        <f t="shared" si="53"/>
        <v>813205</v>
      </c>
      <c r="E268" s="119" t="str">
        <f t="shared" si="54"/>
        <v>81</v>
      </c>
      <c r="F268" s="15" t="s">
        <v>518</v>
      </c>
      <c r="G268" s="121">
        <v>35000</v>
      </c>
      <c r="H268" s="121">
        <v>23210</v>
      </c>
      <c r="I268" s="121">
        <v>0</v>
      </c>
      <c r="J268" s="121">
        <v>23210</v>
      </c>
      <c r="K268" s="121">
        <f t="shared" si="56"/>
        <v>-11790</v>
      </c>
      <c r="L268" s="121">
        <f t="shared" si="55"/>
        <v>23210</v>
      </c>
      <c r="M268" s="121">
        <v>22000</v>
      </c>
      <c r="N268" s="121">
        <f>SUMIF(תקציב2017!$A:$A,$B268,תקציב2017!D:D)</f>
        <v>22000</v>
      </c>
      <c r="O268" s="121">
        <f>SUMIF(תקציב2017!$A:$A,$B268,תקציב2017!E:E)</f>
        <v>22000</v>
      </c>
      <c r="P268" s="121">
        <f>SUMIF(תקציב2017!$A:$A,$B268,תקציב2017!F:F)</f>
        <v>22000</v>
      </c>
      <c r="Q268" s="121"/>
      <c r="R268" s="121">
        <f t="shared" si="57"/>
        <v>22000</v>
      </c>
      <c r="S268" s="164"/>
    </row>
    <row r="269" spans="1:19" ht="35.1" customHeight="1" x14ac:dyDescent="0.3">
      <c r="A269" s="15">
        <v>19</v>
      </c>
      <c r="B269" s="15">
        <v>1813205850</v>
      </c>
      <c r="C269" s="119" t="str">
        <f t="shared" si="52"/>
        <v>850</v>
      </c>
      <c r="D269" s="119" t="str">
        <f t="shared" si="53"/>
        <v>813205</v>
      </c>
      <c r="E269" s="119" t="str">
        <f t="shared" si="54"/>
        <v>81</v>
      </c>
      <c r="F269" s="15" t="s">
        <v>519</v>
      </c>
      <c r="G269" s="121">
        <v>285000</v>
      </c>
      <c r="H269" s="121">
        <v>302324.71999999997</v>
      </c>
      <c r="I269" s="121">
        <v>0</v>
      </c>
      <c r="J269" s="121">
        <v>302324.71999999997</v>
      </c>
      <c r="K269" s="121">
        <f t="shared" si="56"/>
        <v>17324.719999999972</v>
      </c>
      <c r="L269" s="121">
        <f t="shared" si="55"/>
        <v>302324.71999999997</v>
      </c>
      <c r="M269" s="121">
        <v>275000</v>
      </c>
      <c r="N269" s="121">
        <f>SUMIF(תקציב2017!$A:$A,$B269,תקציב2017!D:D)</f>
        <v>275000</v>
      </c>
      <c r="O269" s="121">
        <f>SUMIF(תקציב2017!$A:$A,$B269,תקציב2017!E:E)</f>
        <v>275000</v>
      </c>
      <c r="P269" s="121">
        <f>SUMIF(תקציב2017!$A:$A,$B269,תקציב2017!F:F)</f>
        <v>275000</v>
      </c>
      <c r="Q269" s="121"/>
      <c r="R269" s="121">
        <f t="shared" si="57"/>
        <v>275000</v>
      </c>
      <c r="S269" s="164"/>
    </row>
    <row r="270" spans="1:19" ht="35.1" customHeight="1" x14ac:dyDescent="0.3">
      <c r="A270" s="15">
        <v>20</v>
      </c>
      <c r="B270" s="15">
        <v>1813206110</v>
      </c>
      <c r="C270" s="119" t="str">
        <f t="shared" si="52"/>
        <v>110</v>
      </c>
      <c r="D270" s="119" t="str">
        <f t="shared" si="53"/>
        <v>813206</v>
      </c>
      <c r="E270" s="119" t="str">
        <f t="shared" si="54"/>
        <v>81</v>
      </c>
      <c r="F270" s="15" t="s">
        <v>520</v>
      </c>
      <c r="G270" s="121">
        <v>461000</v>
      </c>
      <c r="H270" s="121">
        <v>442517.88</v>
      </c>
      <c r="I270" s="121">
        <v>0</v>
      </c>
      <c r="J270" s="121">
        <v>442517.88</v>
      </c>
      <c r="K270" s="121">
        <f t="shared" si="56"/>
        <v>-18482.119999999995</v>
      </c>
      <c r="L270" s="121">
        <f t="shared" si="55"/>
        <v>442517.88</v>
      </c>
      <c r="M270" s="121">
        <v>443000</v>
      </c>
      <c r="N270" s="121">
        <f>SUMIF(תקציב2017!$A:$A,$B270,תקציב2017!D:D)</f>
        <v>443000</v>
      </c>
      <c r="O270" s="121">
        <f>SUMIF(תקציב2017!$A:$A,$B270,תקציב2017!E:E)</f>
        <v>445000</v>
      </c>
      <c r="P270" s="121">
        <f>SUMIF(תקציב2017!$A:$A,$B270,תקציב2017!F:F)</f>
        <v>389000</v>
      </c>
      <c r="Q270" s="121"/>
      <c r="R270" s="121">
        <f t="shared" si="57"/>
        <v>389000</v>
      </c>
      <c r="S270" s="164">
        <v>3.59</v>
      </c>
    </row>
    <row r="271" spans="1:19" ht="35.1" customHeight="1" x14ac:dyDescent="0.3">
      <c r="A271" s="15">
        <v>19</v>
      </c>
      <c r="B271" s="15">
        <v>1813206750</v>
      </c>
      <c r="C271" s="119" t="str">
        <f t="shared" si="52"/>
        <v>750</v>
      </c>
      <c r="D271" s="119" t="str">
        <f t="shared" si="53"/>
        <v>813206</v>
      </c>
      <c r="E271" s="119" t="str">
        <f t="shared" si="54"/>
        <v>81</v>
      </c>
      <c r="F271" s="15" t="s">
        <v>521</v>
      </c>
      <c r="G271" s="121">
        <v>26000</v>
      </c>
      <c r="H271" s="121">
        <v>17268</v>
      </c>
      <c r="I271" s="121">
        <v>0</v>
      </c>
      <c r="J271" s="121">
        <v>17268</v>
      </c>
      <c r="K271" s="121">
        <f t="shared" si="56"/>
        <v>-8732</v>
      </c>
      <c r="L271" s="121">
        <f t="shared" si="55"/>
        <v>17268</v>
      </c>
      <c r="M271" s="121">
        <v>17000</v>
      </c>
      <c r="N271" s="121">
        <f>SUMIF(תקציב2017!$A:$A,$B271,תקציב2017!D:D)</f>
        <v>17000</v>
      </c>
      <c r="O271" s="121">
        <f>SUMIF(תקציב2017!$A:$A,$B271,תקציב2017!E:E)</f>
        <v>31000</v>
      </c>
      <c r="P271" s="121">
        <f>SUMIF(תקציב2017!$A:$A,$B271,תקציב2017!F:F)</f>
        <v>31000</v>
      </c>
      <c r="Q271" s="121"/>
      <c r="R271" s="121">
        <f t="shared" si="57"/>
        <v>31000</v>
      </c>
      <c r="S271" s="164"/>
    </row>
    <row r="272" spans="1:19" ht="35.1" customHeight="1" x14ac:dyDescent="0.3">
      <c r="A272" s="15">
        <v>19</v>
      </c>
      <c r="B272" s="15">
        <v>1813206850</v>
      </c>
      <c r="C272" s="119" t="str">
        <f t="shared" si="52"/>
        <v>850</v>
      </c>
      <c r="D272" s="119" t="str">
        <f t="shared" si="53"/>
        <v>813206</v>
      </c>
      <c r="E272" s="119" t="str">
        <f t="shared" si="54"/>
        <v>81</v>
      </c>
      <c r="F272" s="15" t="s">
        <v>522</v>
      </c>
      <c r="G272" s="121">
        <v>216000</v>
      </c>
      <c r="H272" s="121">
        <v>228445.49</v>
      </c>
      <c r="I272" s="121">
        <v>0</v>
      </c>
      <c r="J272" s="121">
        <v>228445.49</v>
      </c>
      <c r="K272" s="121">
        <f t="shared" si="56"/>
        <v>12445.489999999991</v>
      </c>
      <c r="L272" s="121">
        <f t="shared" si="55"/>
        <v>228445.49</v>
      </c>
      <c r="M272" s="121">
        <v>206000</v>
      </c>
      <c r="N272" s="121">
        <f>SUMIF(תקציב2017!$A:$A,$B272,תקציב2017!D:D)</f>
        <v>206000</v>
      </c>
      <c r="O272" s="121">
        <f>SUMIF(תקציב2017!$A:$A,$B272,תקציב2017!E:E)</f>
        <v>206000</v>
      </c>
      <c r="P272" s="121">
        <f>SUMIF(תקציב2017!$A:$A,$B272,תקציב2017!F:F)</f>
        <v>206000</v>
      </c>
      <c r="Q272" s="121"/>
      <c r="R272" s="121">
        <f t="shared" si="57"/>
        <v>206000</v>
      </c>
      <c r="S272" s="164"/>
    </row>
    <row r="273" spans="1:19" ht="35.1" customHeight="1" x14ac:dyDescent="0.3">
      <c r="A273" s="15">
        <v>20</v>
      </c>
      <c r="B273" s="15">
        <v>1813207110</v>
      </c>
      <c r="C273" s="119" t="str">
        <f t="shared" si="52"/>
        <v>110</v>
      </c>
      <c r="D273" s="119" t="str">
        <f t="shared" si="53"/>
        <v>813207</v>
      </c>
      <c r="E273" s="119" t="str">
        <f t="shared" si="54"/>
        <v>81</v>
      </c>
      <c r="F273" s="15" t="s">
        <v>523</v>
      </c>
      <c r="G273" s="121">
        <v>458000</v>
      </c>
      <c r="H273" s="121">
        <v>435377.71</v>
      </c>
      <c r="I273" s="121">
        <v>0</v>
      </c>
      <c r="J273" s="121">
        <v>435377.71</v>
      </c>
      <c r="K273" s="121">
        <f t="shared" si="56"/>
        <v>-22622.289999999979</v>
      </c>
      <c r="L273" s="121">
        <f t="shared" si="55"/>
        <v>435377.71</v>
      </c>
      <c r="M273" s="121">
        <v>435000</v>
      </c>
      <c r="N273" s="121">
        <f>SUMIF(תקציב2017!$A:$A,$B273,תקציב2017!D:D)</f>
        <v>435000</v>
      </c>
      <c r="O273" s="121">
        <f>SUMIF(תקציב2017!$A:$A,$B273,תקציב2017!E:E)</f>
        <v>461000</v>
      </c>
      <c r="P273" s="121">
        <f>SUMIF(תקציב2017!$A:$A,$B273,תקציב2017!F:F)</f>
        <v>422000</v>
      </c>
      <c r="Q273" s="121"/>
      <c r="R273" s="121">
        <f t="shared" si="57"/>
        <v>422000</v>
      </c>
      <c r="S273" s="164">
        <v>3.2</v>
      </c>
    </row>
    <row r="274" spans="1:19" ht="35.1" customHeight="1" x14ac:dyDescent="0.3">
      <c r="A274" s="15">
        <v>19</v>
      </c>
      <c r="B274" s="15">
        <v>1813207750</v>
      </c>
      <c r="C274" s="119" t="str">
        <f t="shared" si="52"/>
        <v>750</v>
      </c>
      <c r="D274" s="119" t="str">
        <f t="shared" si="53"/>
        <v>813207</v>
      </c>
      <c r="E274" s="119" t="str">
        <f t="shared" si="54"/>
        <v>81</v>
      </c>
      <c r="F274" s="15" t="s">
        <v>524</v>
      </c>
      <c r="G274" s="121">
        <v>34000</v>
      </c>
      <c r="H274" s="121">
        <v>22715</v>
      </c>
      <c r="I274" s="121">
        <v>0</v>
      </c>
      <c r="J274" s="121">
        <v>22715</v>
      </c>
      <c r="K274" s="121">
        <f t="shared" si="56"/>
        <v>-11285</v>
      </c>
      <c r="L274" s="121">
        <f t="shared" si="55"/>
        <v>22715</v>
      </c>
      <c r="M274" s="121">
        <v>22000</v>
      </c>
      <c r="N274" s="121">
        <f>SUMIF(תקציב2017!$A:$A,$B274,תקציב2017!D:D)</f>
        <v>22000</v>
      </c>
      <c r="O274" s="121">
        <f>SUMIF(תקציב2017!$A:$A,$B274,תקציב2017!E:E)</f>
        <v>22000</v>
      </c>
      <c r="P274" s="121">
        <f>SUMIF(תקציב2017!$A:$A,$B274,תקציב2017!F:F)</f>
        <v>22000</v>
      </c>
      <c r="Q274" s="121"/>
      <c r="R274" s="121">
        <f t="shared" si="57"/>
        <v>22000</v>
      </c>
      <c r="S274" s="164"/>
    </row>
    <row r="275" spans="1:19" ht="35.1" customHeight="1" x14ac:dyDescent="0.3">
      <c r="A275" s="15">
        <v>19</v>
      </c>
      <c r="B275" s="15">
        <v>1813207850</v>
      </c>
      <c r="C275" s="119" t="str">
        <f t="shared" si="52"/>
        <v>850</v>
      </c>
      <c r="D275" s="119" t="str">
        <f t="shared" si="53"/>
        <v>813207</v>
      </c>
      <c r="E275" s="119" t="str">
        <f t="shared" si="54"/>
        <v>81</v>
      </c>
      <c r="F275" s="15" t="s">
        <v>525</v>
      </c>
      <c r="G275" s="121">
        <v>282000</v>
      </c>
      <c r="H275" s="121">
        <v>293925.55</v>
      </c>
      <c r="I275" s="121">
        <v>0</v>
      </c>
      <c r="J275" s="121">
        <v>293925.55</v>
      </c>
      <c r="K275" s="121">
        <f t="shared" si="56"/>
        <v>11925.549999999988</v>
      </c>
      <c r="L275" s="121">
        <f t="shared" si="55"/>
        <v>293925.55</v>
      </c>
      <c r="M275" s="121">
        <v>277000</v>
      </c>
      <c r="N275" s="121">
        <f>SUMIF(תקציב2017!$A:$A,$B275,תקציב2017!D:D)</f>
        <v>277000</v>
      </c>
      <c r="O275" s="121">
        <f>SUMIF(תקציב2017!$A:$A,$B275,תקציב2017!E:E)</f>
        <v>277000</v>
      </c>
      <c r="P275" s="121">
        <f>SUMIF(תקציב2017!$A:$A,$B275,תקציב2017!F:F)</f>
        <v>277000</v>
      </c>
      <c r="Q275" s="121"/>
      <c r="R275" s="121">
        <f t="shared" si="57"/>
        <v>277000</v>
      </c>
      <c r="S275" s="164"/>
    </row>
    <row r="276" spans="1:19" ht="35.1" customHeight="1" x14ac:dyDescent="0.3">
      <c r="A276" s="15">
        <v>20</v>
      </c>
      <c r="B276" s="15">
        <v>1813208110</v>
      </c>
      <c r="C276" s="119" t="str">
        <f t="shared" si="52"/>
        <v>110</v>
      </c>
      <c r="D276" s="119" t="str">
        <f t="shared" si="53"/>
        <v>813208</v>
      </c>
      <c r="E276" s="119" t="str">
        <f t="shared" si="54"/>
        <v>81</v>
      </c>
      <c r="F276" s="15" t="s">
        <v>526</v>
      </c>
      <c r="G276" s="121">
        <v>632000</v>
      </c>
      <c r="H276" s="121">
        <v>602509.26</v>
      </c>
      <c r="I276" s="121">
        <v>0</v>
      </c>
      <c r="J276" s="121">
        <v>602509.26</v>
      </c>
      <c r="K276" s="121">
        <f t="shared" si="56"/>
        <v>-29490.739999999991</v>
      </c>
      <c r="L276" s="121">
        <f t="shared" si="55"/>
        <v>602509.26</v>
      </c>
      <c r="M276" s="121">
        <v>601000</v>
      </c>
      <c r="N276" s="121">
        <f>SUMIF(תקציב2017!$A:$A,$B276,תקציב2017!D:D)</f>
        <v>601000</v>
      </c>
      <c r="O276" s="121">
        <f>SUMIF(תקציב2017!$A:$A,$B276,תקציב2017!E:E)</f>
        <v>617000</v>
      </c>
      <c r="P276" s="121">
        <f>SUMIF(תקציב2017!$A:$A,$B276,תקציב2017!F:F)</f>
        <v>619000</v>
      </c>
      <c r="Q276" s="121"/>
      <c r="R276" s="121">
        <f t="shared" si="57"/>
        <v>619000</v>
      </c>
      <c r="S276" s="164">
        <v>5.88</v>
      </c>
    </row>
    <row r="277" spans="1:19" ht="35.1" customHeight="1" x14ac:dyDescent="0.3">
      <c r="A277" s="15">
        <v>19</v>
      </c>
      <c r="B277" s="15">
        <v>1813208750</v>
      </c>
      <c r="C277" s="119" t="str">
        <f t="shared" si="52"/>
        <v>750</v>
      </c>
      <c r="D277" s="119" t="str">
        <f t="shared" si="53"/>
        <v>813208</v>
      </c>
      <c r="E277" s="119" t="str">
        <f t="shared" si="54"/>
        <v>81</v>
      </c>
      <c r="F277" s="15" t="s">
        <v>527</v>
      </c>
      <c r="G277" s="121">
        <v>49000</v>
      </c>
      <c r="H277" s="121">
        <v>32945</v>
      </c>
      <c r="I277" s="121">
        <v>0</v>
      </c>
      <c r="J277" s="121">
        <v>32945</v>
      </c>
      <c r="K277" s="121">
        <f t="shared" si="56"/>
        <v>-16055</v>
      </c>
      <c r="L277" s="121">
        <f t="shared" si="55"/>
        <v>32945</v>
      </c>
      <c r="M277" s="121">
        <v>33000</v>
      </c>
      <c r="N277" s="121">
        <f>SUMIF(תקציב2017!$A:$A,$B277,תקציב2017!D:D)</f>
        <v>33000</v>
      </c>
      <c r="O277" s="121">
        <f>SUMIF(תקציב2017!$A:$A,$B277,תקציב2017!E:E)</f>
        <v>33000</v>
      </c>
      <c r="P277" s="121">
        <f>SUMIF(תקציב2017!$A:$A,$B277,תקציב2017!F:F)</f>
        <v>33000</v>
      </c>
      <c r="Q277" s="121"/>
      <c r="R277" s="121">
        <f t="shared" si="57"/>
        <v>33000</v>
      </c>
      <c r="S277" s="164"/>
    </row>
    <row r="278" spans="1:19" ht="35.1" customHeight="1" x14ac:dyDescent="0.3">
      <c r="A278" s="15">
        <v>19</v>
      </c>
      <c r="B278" s="15">
        <v>1813208850</v>
      </c>
      <c r="C278" s="119" t="str">
        <f t="shared" si="52"/>
        <v>850</v>
      </c>
      <c r="D278" s="119" t="str">
        <f t="shared" si="53"/>
        <v>813208</v>
      </c>
      <c r="E278" s="119" t="str">
        <f t="shared" si="54"/>
        <v>81</v>
      </c>
      <c r="F278" s="15" t="s">
        <v>528</v>
      </c>
      <c r="G278" s="121">
        <v>410000</v>
      </c>
      <c r="H278" s="121">
        <v>422220.61</v>
      </c>
      <c r="I278" s="121">
        <v>0</v>
      </c>
      <c r="J278" s="121">
        <v>422220.61</v>
      </c>
      <c r="K278" s="121">
        <f t="shared" si="56"/>
        <v>12220.609999999986</v>
      </c>
      <c r="L278" s="121">
        <f t="shared" si="55"/>
        <v>422220.61</v>
      </c>
      <c r="M278" s="121">
        <v>412000</v>
      </c>
      <c r="N278" s="121">
        <f>SUMIF(תקציב2017!$A:$A,$B278,תקציב2017!D:D)</f>
        <v>412000</v>
      </c>
      <c r="O278" s="121">
        <f>SUMIF(תקציב2017!$A:$A,$B278,תקציב2017!E:E)</f>
        <v>412000</v>
      </c>
      <c r="P278" s="121">
        <f>SUMIF(תקציב2017!$A:$A,$B278,תקציב2017!F:F)</f>
        <v>412000</v>
      </c>
      <c r="Q278" s="121"/>
      <c r="R278" s="121">
        <f t="shared" si="57"/>
        <v>412000</v>
      </c>
      <c r="S278" s="164"/>
    </row>
    <row r="279" spans="1:19" ht="35.1" customHeight="1" x14ac:dyDescent="0.3">
      <c r="A279" s="15">
        <v>20</v>
      </c>
      <c r="B279" s="15">
        <v>1813209110</v>
      </c>
      <c r="C279" s="119" t="str">
        <f t="shared" si="52"/>
        <v>110</v>
      </c>
      <c r="D279" s="119" t="str">
        <f t="shared" si="53"/>
        <v>813209</v>
      </c>
      <c r="E279" s="119" t="str">
        <f t="shared" si="54"/>
        <v>81</v>
      </c>
      <c r="F279" s="15" t="s">
        <v>529</v>
      </c>
      <c r="G279" s="121">
        <v>435000</v>
      </c>
      <c r="H279" s="121">
        <v>418635.71</v>
      </c>
      <c r="I279" s="121">
        <v>0</v>
      </c>
      <c r="J279" s="121">
        <v>418635.71</v>
      </c>
      <c r="K279" s="121">
        <f t="shared" si="56"/>
        <v>-16364.289999999979</v>
      </c>
      <c r="L279" s="121">
        <f t="shared" si="55"/>
        <v>418635.71</v>
      </c>
      <c r="M279" s="121">
        <v>419000</v>
      </c>
      <c r="N279" s="121">
        <f>SUMIF(תקציב2017!$A:$A,$B279,תקציב2017!D:D)</f>
        <v>419000</v>
      </c>
      <c r="O279" s="121">
        <f>SUMIF(תקציב2017!$A:$A,$B279,תקציב2017!E:E)</f>
        <v>448000</v>
      </c>
      <c r="P279" s="121">
        <f>SUMIF(תקציב2017!$A:$A,$B279,תקציב2017!F:F)</f>
        <v>452000</v>
      </c>
      <c r="Q279" s="121"/>
      <c r="R279" s="121">
        <f t="shared" si="57"/>
        <v>452000</v>
      </c>
      <c r="S279" s="164">
        <v>4.34</v>
      </c>
    </row>
    <row r="280" spans="1:19" ht="35.1" customHeight="1" x14ac:dyDescent="0.3">
      <c r="A280" s="15">
        <v>19</v>
      </c>
      <c r="B280" s="15">
        <v>1813209750</v>
      </c>
      <c r="C280" s="119" t="str">
        <f t="shared" si="52"/>
        <v>750</v>
      </c>
      <c r="D280" s="119" t="str">
        <f t="shared" si="53"/>
        <v>813209</v>
      </c>
      <c r="E280" s="119" t="str">
        <f t="shared" si="54"/>
        <v>81</v>
      </c>
      <c r="F280" s="15" t="s">
        <v>530</v>
      </c>
      <c r="G280" s="121">
        <v>39000</v>
      </c>
      <c r="H280" s="121">
        <v>25685</v>
      </c>
      <c r="I280" s="121">
        <v>0</v>
      </c>
      <c r="J280" s="121">
        <v>25685</v>
      </c>
      <c r="K280" s="121">
        <f t="shared" si="56"/>
        <v>-13315</v>
      </c>
      <c r="L280" s="121">
        <f t="shared" si="55"/>
        <v>25685</v>
      </c>
      <c r="M280" s="121">
        <v>25000</v>
      </c>
      <c r="N280" s="121">
        <f>SUMIF(תקציב2017!$A:$A,$B280,תקציב2017!D:D)</f>
        <v>25000</v>
      </c>
      <c r="O280" s="121">
        <f>SUMIF(תקציב2017!$A:$A,$B280,תקציב2017!E:E)</f>
        <v>25000</v>
      </c>
      <c r="P280" s="121">
        <f>SUMIF(תקציב2017!$A:$A,$B280,תקציב2017!F:F)</f>
        <v>25000</v>
      </c>
      <c r="Q280" s="121"/>
      <c r="R280" s="121">
        <f t="shared" si="57"/>
        <v>25000</v>
      </c>
      <c r="S280" s="164"/>
    </row>
    <row r="281" spans="1:19" ht="35.1" customHeight="1" x14ac:dyDescent="0.3">
      <c r="A281" s="15">
        <v>19</v>
      </c>
      <c r="B281" s="15">
        <v>1813209850</v>
      </c>
      <c r="C281" s="119" t="str">
        <f t="shared" ref="C281:C346" si="58">RIGHT(B281,3)</f>
        <v>850</v>
      </c>
      <c r="D281" s="119" t="str">
        <f t="shared" ref="D281:D346" si="59">MID(B281,2,6)</f>
        <v>813209</v>
      </c>
      <c r="E281" s="119" t="str">
        <f t="shared" ref="E281:E346" si="60">LEFT(D281,2)</f>
        <v>81</v>
      </c>
      <c r="F281" s="15" t="s">
        <v>531</v>
      </c>
      <c r="G281" s="121">
        <v>317000</v>
      </c>
      <c r="H281" s="121">
        <v>333075.09999999998</v>
      </c>
      <c r="I281" s="121">
        <v>0</v>
      </c>
      <c r="J281" s="121">
        <v>333075.09999999998</v>
      </c>
      <c r="K281" s="121">
        <f t="shared" si="56"/>
        <v>16075.099999999977</v>
      </c>
      <c r="L281" s="121">
        <f t="shared" si="55"/>
        <v>333075.09999999998</v>
      </c>
      <c r="M281" s="121">
        <v>315000</v>
      </c>
      <c r="N281" s="121">
        <f>SUMIF(תקציב2017!$A:$A,$B281,תקציב2017!D:D)</f>
        <v>315000</v>
      </c>
      <c r="O281" s="121">
        <f>SUMIF(תקציב2017!$A:$A,$B281,תקציב2017!E:E)</f>
        <v>315000</v>
      </c>
      <c r="P281" s="121">
        <f>SUMIF(תקציב2017!$A:$A,$B281,תקציב2017!F:F)</f>
        <v>315000</v>
      </c>
      <c r="Q281" s="121"/>
      <c r="R281" s="121">
        <f t="shared" si="57"/>
        <v>315000</v>
      </c>
      <c r="S281" s="164"/>
    </row>
    <row r="282" spans="1:19" ht="35.1" customHeight="1" x14ac:dyDescent="0.3">
      <c r="A282" s="15">
        <v>20</v>
      </c>
      <c r="B282" s="15">
        <v>1813210110</v>
      </c>
      <c r="C282" s="119" t="str">
        <f t="shared" si="58"/>
        <v>110</v>
      </c>
      <c r="D282" s="119" t="str">
        <f t="shared" si="59"/>
        <v>813210</v>
      </c>
      <c r="E282" s="119" t="str">
        <f t="shared" si="60"/>
        <v>81</v>
      </c>
      <c r="F282" s="15" t="s">
        <v>532</v>
      </c>
      <c r="G282" s="121">
        <v>0</v>
      </c>
      <c r="H282" s="121">
        <v>177275.18</v>
      </c>
      <c r="I282" s="121">
        <v>0</v>
      </c>
      <c r="J282" s="121">
        <v>177275.18</v>
      </c>
      <c r="K282" s="121">
        <f t="shared" si="56"/>
        <v>177275.18</v>
      </c>
      <c r="L282" s="121">
        <f t="shared" ref="L282:L347" si="61">+J282</f>
        <v>177275.18</v>
      </c>
      <c r="M282" s="121">
        <v>200000</v>
      </c>
      <c r="N282" s="121">
        <f>SUMIF(תקציב2017!$A:$A,$B282,תקציב2017!D:D)</f>
        <v>200000</v>
      </c>
      <c r="O282" s="121">
        <f>SUMIF(תקציב2017!$A:$A,$B282,תקציב2017!E:E)</f>
        <v>200000</v>
      </c>
      <c r="P282" s="121">
        <f>SUMIF(תקציב2017!$A:$A,$B282,תקציב2017!F:F)</f>
        <v>200000</v>
      </c>
      <c r="Q282" s="121"/>
      <c r="R282" s="121">
        <f t="shared" si="57"/>
        <v>200000</v>
      </c>
      <c r="S282" s="164"/>
    </row>
    <row r="283" spans="1:19" ht="35.1" hidden="1" customHeight="1" x14ac:dyDescent="0.3">
      <c r="A283" s="15">
        <v>19</v>
      </c>
      <c r="B283" s="15">
        <v>1813299750</v>
      </c>
      <c r="C283" s="119" t="str">
        <f t="shared" si="58"/>
        <v>750</v>
      </c>
      <c r="D283" s="119" t="str">
        <f t="shared" si="59"/>
        <v>813299</v>
      </c>
      <c r="E283" s="119" t="str">
        <f t="shared" si="60"/>
        <v>81</v>
      </c>
      <c r="F283" s="15" t="s">
        <v>533</v>
      </c>
      <c r="G283" s="121">
        <v>0</v>
      </c>
      <c r="H283" s="121">
        <v>0</v>
      </c>
      <c r="I283" s="121">
        <v>0</v>
      </c>
      <c r="J283" s="121">
        <v>0</v>
      </c>
      <c r="K283" s="121">
        <f t="shared" si="56"/>
        <v>0</v>
      </c>
      <c r="L283" s="121">
        <f t="shared" si="61"/>
        <v>0</v>
      </c>
      <c r="M283" s="121">
        <v>0</v>
      </c>
      <c r="N283" s="121">
        <f>SUMIF(תקציב2017!$A:$A,$B283,תקציב2017!D:D)</f>
        <v>0</v>
      </c>
      <c r="O283" s="121">
        <f>SUMIF(תקציב2017!$A:$A,$B283,תקציב2017!E:E)</f>
        <v>0</v>
      </c>
      <c r="P283" s="121">
        <f>SUMIF(תקציב2017!$A:$A,$B283,תקציב2017!F:F)</f>
        <v>0</v>
      </c>
      <c r="Q283" s="121"/>
      <c r="R283" s="121">
        <f t="shared" si="57"/>
        <v>0</v>
      </c>
      <c r="S283" s="164"/>
    </row>
    <row r="284" spans="1:19" ht="35.1" customHeight="1" x14ac:dyDescent="0.3">
      <c r="A284" s="15">
        <v>20</v>
      </c>
      <c r="B284" s="15">
        <v>1813300110</v>
      </c>
      <c r="C284" s="119" t="str">
        <f t="shared" si="58"/>
        <v>110</v>
      </c>
      <c r="D284" s="119" t="str">
        <f t="shared" si="59"/>
        <v>813300</v>
      </c>
      <c r="E284" s="119" t="str">
        <f t="shared" si="60"/>
        <v>81</v>
      </c>
      <c r="F284" s="15" t="s">
        <v>534</v>
      </c>
      <c r="G284" s="121">
        <v>3512000</v>
      </c>
      <c r="H284" s="121">
        <v>3526569.97</v>
      </c>
      <c r="I284" s="121">
        <v>0</v>
      </c>
      <c r="J284" s="121">
        <v>3526569.97</v>
      </c>
      <c r="K284" s="121">
        <f t="shared" si="56"/>
        <v>14569.970000000205</v>
      </c>
      <c r="L284" s="121">
        <f t="shared" si="61"/>
        <v>3526569.97</v>
      </c>
      <c r="M284" s="121">
        <v>4582000</v>
      </c>
      <c r="N284" s="121">
        <f>SUMIF(תקציב2017!$A:$A,$B284,תקציב2017!D:D)</f>
        <v>4582000</v>
      </c>
      <c r="O284" s="121">
        <f>SUMIF(תקציב2017!$A:$A,$B284,תקציב2017!E:E)</f>
        <v>4470000</v>
      </c>
      <c r="P284" s="121">
        <f>SUMIF(תקציב2017!$A:$A,$B284,תקציב2017!F:F)</f>
        <v>4380000</v>
      </c>
      <c r="Q284" s="121"/>
      <c r="R284" s="121">
        <f t="shared" si="57"/>
        <v>4380000</v>
      </c>
      <c r="S284" s="164">
        <f>22.8+0.9+1.8+0.93+1.8+1.9+0.9+0.9+3.12+1.8+1.4+0.7</f>
        <v>38.949999999999996</v>
      </c>
    </row>
    <row r="285" spans="1:19" ht="35.1" hidden="1" customHeight="1" x14ac:dyDescent="0.3">
      <c r="A285" s="15">
        <v>19</v>
      </c>
      <c r="B285" s="15">
        <v>1813300720</v>
      </c>
      <c r="C285" s="119" t="str">
        <f t="shared" si="58"/>
        <v>720</v>
      </c>
      <c r="D285" s="119" t="str">
        <f t="shared" si="59"/>
        <v>813300</v>
      </c>
      <c r="E285" s="119" t="str">
        <f t="shared" si="60"/>
        <v>81</v>
      </c>
      <c r="F285" s="15" t="s">
        <v>535</v>
      </c>
      <c r="G285" s="121">
        <v>0</v>
      </c>
      <c r="H285" s="121">
        <v>0</v>
      </c>
      <c r="I285" s="121">
        <v>0</v>
      </c>
      <c r="J285" s="121">
        <v>0</v>
      </c>
      <c r="K285" s="121">
        <f t="shared" si="56"/>
        <v>0</v>
      </c>
      <c r="L285" s="121">
        <f t="shared" si="61"/>
        <v>0</v>
      </c>
      <c r="M285" s="121">
        <v>0</v>
      </c>
      <c r="N285" s="121">
        <f>SUMIF(תקציב2017!$A:$A,$B285,תקציב2017!D:D)</f>
        <v>0</v>
      </c>
      <c r="O285" s="121">
        <f>SUMIF(תקציב2017!$A:$A,$B285,תקציב2017!E:E)</f>
        <v>0</v>
      </c>
      <c r="P285" s="121">
        <f>SUMIF(תקציב2017!$A:$A,$B285,תקציב2017!F:F)</f>
        <v>0</v>
      </c>
      <c r="Q285" s="121"/>
      <c r="R285" s="121">
        <f t="shared" si="57"/>
        <v>0</v>
      </c>
      <c r="S285" s="164"/>
    </row>
    <row r="286" spans="1:19" ht="35.1" customHeight="1" x14ac:dyDescent="0.3">
      <c r="A286" s="15">
        <v>19</v>
      </c>
      <c r="B286" s="15">
        <v>1813300780</v>
      </c>
      <c r="C286" s="119" t="str">
        <f t="shared" si="58"/>
        <v>780</v>
      </c>
      <c r="D286" s="119" t="str">
        <f t="shared" si="59"/>
        <v>813300</v>
      </c>
      <c r="E286" s="119" t="str">
        <f t="shared" si="60"/>
        <v>81</v>
      </c>
      <c r="F286" s="15" t="s">
        <v>536</v>
      </c>
      <c r="G286" s="121">
        <v>70000</v>
      </c>
      <c r="H286" s="121">
        <v>59714.09</v>
      </c>
      <c r="I286" s="121">
        <v>3852</v>
      </c>
      <c r="J286" s="121">
        <v>63566.09</v>
      </c>
      <c r="K286" s="121">
        <f t="shared" si="56"/>
        <v>-6433.9100000000035</v>
      </c>
      <c r="L286" s="121">
        <f t="shared" si="61"/>
        <v>63566.09</v>
      </c>
      <c r="M286" s="121">
        <v>70000</v>
      </c>
      <c r="N286" s="121">
        <f>SUMIF(תקציב2017!$A:$A,$B286,תקציב2017!D:D)</f>
        <v>70000</v>
      </c>
      <c r="O286" s="121">
        <f>SUMIF(תקציב2017!$A:$A,$B286,תקציב2017!E:E)</f>
        <v>130000</v>
      </c>
      <c r="P286" s="121">
        <f>SUMIF(תקציב2017!$A:$A,$B286,תקציב2017!F:F)</f>
        <v>130000</v>
      </c>
      <c r="Q286" s="121"/>
      <c r="R286" s="121">
        <f t="shared" si="57"/>
        <v>130000</v>
      </c>
      <c r="S286" s="164"/>
    </row>
    <row r="287" spans="1:19" ht="35.1" customHeight="1" x14ac:dyDescent="0.3">
      <c r="A287" s="15">
        <v>19</v>
      </c>
      <c r="B287" s="15">
        <v>1813300850</v>
      </c>
      <c r="C287" s="119" t="str">
        <f t="shared" si="58"/>
        <v>850</v>
      </c>
      <c r="D287" s="119" t="str">
        <f t="shared" si="59"/>
        <v>813300</v>
      </c>
      <c r="E287" s="119" t="str">
        <f t="shared" si="60"/>
        <v>81</v>
      </c>
      <c r="F287" s="20" t="s">
        <v>1311</v>
      </c>
      <c r="G287" s="121"/>
      <c r="H287" s="121"/>
      <c r="I287" s="121"/>
      <c r="J287" s="121"/>
      <c r="K287" s="121"/>
      <c r="L287" s="121"/>
      <c r="M287" s="121"/>
      <c r="N287" s="121">
        <f>SUMIF(תקציב2017!$A:$A,$B287,תקציב2017!D:D)</f>
        <v>0</v>
      </c>
      <c r="O287" s="121">
        <f>SUMIF(תקציב2017!$A:$A,$B287,תקציב2017!E:E)</f>
        <v>67000</v>
      </c>
      <c r="P287" s="121">
        <f>SUMIF(תקציב2017!$A:$A,$B287,תקציב2017!F:F)</f>
        <v>67000</v>
      </c>
      <c r="Q287" s="121"/>
      <c r="R287" s="121">
        <f t="shared" si="57"/>
        <v>67000</v>
      </c>
      <c r="S287" s="164"/>
    </row>
    <row r="288" spans="1:19" ht="35.1" customHeight="1" x14ac:dyDescent="0.3">
      <c r="A288" s="15">
        <v>20</v>
      </c>
      <c r="B288" s="15">
        <v>1813312110</v>
      </c>
      <c r="C288" s="119" t="str">
        <f t="shared" si="58"/>
        <v>110</v>
      </c>
      <c r="D288" s="119" t="str">
        <f t="shared" si="59"/>
        <v>813312</v>
      </c>
      <c r="E288" s="119" t="str">
        <f t="shared" si="60"/>
        <v>81</v>
      </c>
      <c r="F288" s="15" t="s">
        <v>537</v>
      </c>
      <c r="G288" s="121">
        <v>646000</v>
      </c>
      <c r="H288" s="121">
        <v>649866.6</v>
      </c>
      <c r="I288" s="121">
        <v>0</v>
      </c>
      <c r="J288" s="121">
        <v>649866.6</v>
      </c>
      <c r="K288" s="121">
        <f t="shared" si="56"/>
        <v>3866.5999999999767</v>
      </c>
      <c r="L288" s="121">
        <f t="shared" si="61"/>
        <v>649866.6</v>
      </c>
      <c r="M288" s="121">
        <v>714000</v>
      </c>
      <c r="N288" s="121">
        <f>SUMIF(תקציב2017!$A:$A,$B288,תקציב2017!D:D)</f>
        <v>714000</v>
      </c>
      <c r="O288" s="121">
        <f>SUMIF(תקציב2017!$A:$A,$B288,תקציב2017!E:E)</f>
        <v>797000</v>
      </c>
      <c r="P288" s="121">
        <f>SUMIF(תקציב2017!$A:$A,$B288,תקציב2017!F:F)</f>
        <v>964000</v>
      </c>
      <c r="Q288" s="121"/>
      <c r="R288" s="121">
        <f t="shared" si="57"/>
        <v>964000</v>
      </c>
      <c r="S288" s="164">
        <v>8.94</v>
      </c>
    </row>
    <row r="289" spans="1:19" ht="35.1" customHeight="1" x14ac:dyDescent="0.3">
      <c r="A289" s="15">
        <v>20</v>
      </c>
      <c r="B289" s="15">
        <v>1813400110</v>
      </c>
      <c r="C289" s="119" t="str">
        <f t="shared" si="58"/>
        <v>110</v>
      </c>
      <c r="D289" s="119" t="str">
        <f t="shared" si="59"/>
        <v>813400</v>
      </c>
      <c r="E289" s="119" t="str">
        <f t="shared" si="60"/>
        <v>81</v>
      </c>
      <c r="F289" s="15" t="s">
        <v>538</v>
      </c>
      <c r="G289" s="121">
        <v>23000</v>
      </c>
      <c r="H289" s="121">
        <v>21773.89</v>
      </c>
      <c r="I289" s="121">
        <v>0</v>
      </c>
      <c r="J289" s="121">
        <v>21773.89</v>
      </c>
      <c r="K289" s="121">
        <f t="shared" si="56"/>
        <v>-1226.1100000000006</v>
      </c>
      <c r="L289" s="121">
        <f t="shared" si="61"/>
        <v>21773.89</v>
      </c>
      <c r="M289" s="121">
        <v>23000</v>
      </c>
      <c r="N289" s="121">
        <f>SUMIF(תקציב2017!$A:$A,$B289,תקציב2017!D:D)</f>
        <v>23000</v>
      </c>
      <c r="O289" s="121">
        <f>SUMIF(תקציב2017!$A:$A,$B289,תקציב2017!E:E)</f>
        <v>23000</v>
      </c>
      <c r="P289" s="121">
        <f>SUMIF(תקציב2017!$A:$A,$B289,תקציב2017!F:F)</f>
        <v>24000</v>
      </c>
      <c r="Q289" s="121"/>
      <c r="R289" s="121">
        <f t="shared" si="57"/>
        <v>24000</v>
      </c>
      <c r="S289" s="164">
        <v>0.25</v>
      </c>
    </row>
    <row r="290" spans="1:19" ht="35.1" hidden="1" customHeight="1" x14ac:dyDescent="0.3">
      <c r="A290" s="15">
        <v>19</v>
      </c>
      <c r="B290" s="15">
        <v>1813400780</v>
      </c>
      <c r="C290" s="119" t="str">
        <f t="shared" si="58"/>
        <v>780</v>
      </c>
      <c r="D290" s="119" t="str">
        <f t="shared" si="59"/>
        <v>813400</v>
      </c>
      <c r="E290" s="119" t="str">
        <f t="shared" si="60"/>
        <v>81</v>
      </c>
      <c r="F290" s="15" t="s">
        <v>539</v>
      </c>
      <c r="G290" s="121">
        <v>0</v>
      </c>
      <c r="H290" s="121">
        <v>0</v>
      </c>
      <c r="I290" s="121">
        <v>0</v>
      </c>
      <c r="J290" s="121">
        <v>0</v>
      </c>
      <c r="K290" s="121">
        <f t="shared" si="56"/>
        <v>0</v>
      </c>
      <c r="L290" s="121">
        <f t="shared" si="61"/>
        <v>0</v>
      </c>
      <c r="M290" s="121">
        <v>0</v>
      </c>
      <c r="N290" s="121">
        <f>SUMIF(תקציב2017!$A:$A,$B290,תקציב2017!D:D)</f>
        <v>0</v>
      </c>
      <c r="O290" s="121">
        <f>SUMIF(תקציב2017!$A:$A,$B290,תקציב2017!E:E)</f>
        <v>0</v>
      </c>
      <c r="P290" s="121">
        <f>SUMIF(תקציב2017!$A:$A,$B290,תקציב2017!F:F)</f>
        <v>0</v>
      </c>
      <c r="Q290" s="121"/>
      <c r="R290" s="121">
        <f t="shared" si="57"/>
        <v>0</v>
      </c>
      <c r="S290" s="164"/>
    </row>
    <row r="291" spans="1:19" ht="35.1" customHeight="1" x14ac:dyDescent="0.3">
      <c r="A291" s="15">
        <v>20</v>
      </c>
      <c r="B291" s="15">
        <v>1813600110</v>
      </c>
      <c r="C291" s="119" t="str">
        <f t="shared" si="58"/>
        <v>110</v>
      </c>
      <c r="D291" s="119" t="str">
        <f t="shared" si="59"/>
        <v>813600</v>
      </c>
      <c r="E291" s="119" t="str">
        <f t="shared" si="60"/>
        <v>81</v>
      </c>
      <c r="F291" s="15" t="s">
        <v>540</v>
      </c>
      <c r="G291" s="121">
        <v>1450000</v>
      </c>
      <c r="H291" s="121">
        <v>1517399.31</v>
      </c>
      <c r="I291" s="121">
        <v>0</v>
      </c>
      <c r="J291" s="121">
        <v>1517399.31</v>
      </c>
      <c r="K291" s="121">
        <f t="shared" si="56"/>
        <v>67399.310000000056</v>
      </c>
      <c r="L291" s="121">
        <f t="shared" si="61"/>
        <v>1517399.31</v>
      </c>
      <c r="M291" s="121">
        <v>1450000</v>
      </c>
      <c r="N291" s="121">
        <f>SUMIF(תקציב2017!$A:$A,$B291,תקציב2017!D:D)</f>
        <v>1450000</v>
      </c>
      <c r="O291" s="121">
        <f>SUMIF(תקציב2017!$A:$A,$B291,תקציב2017!E:E)</f>
        <v>1450000</v>
      </c>
      <c r="P291" s="121">
        <f>SUMIF(תקציב2017!$A:$A,$B291,תקציב2017!F:F)</f>
        <v>1450000</v>
      </c>
      <c r="Q291" s="121"/>
      <c r="R291" s="121">
        <f t="shared" si="57"/>
        <v>1450000</v>
      </c>
      <c r="S291" s="164">
        <f>0.68</f>
        <v>0.68</v>
      </c>
    </row>
    <row r="292" spans="1:19" ht="35.1" customHeight="1" x14ac:dyDescent="0.3">
      <c r="A292" s="15">
        <v>19</v>
      </c>
      <c r="B292" s="15">
        <v>1813601780</v>
      </c>
      <c r="C292" s="119" t="str">
        <f t="shared" si="58"/>
        <v>780</v>
      </c>
      <c r="D292" s="119" t="str">
        <f t="shared" si="59"/>
        <v>813601</v>
      </c>
      <c r="E292" s="119" t="str">
        <f t="shared" si="60"/>
        <v>81</v>
      </c>
      <c r="F292" s="15" t="s">
        <v>541</v>
      </c>
      <c r="G292" s="121">
        <v>2000</v>
      </c>
      <c r="H292" s="121">
        <v>1000</v>
      </c>
      <c r="I292" s="121">
        <v>0</v>
      </c>
      <c r="J292" s="121">
        <v>1000</v>
      </c>
      <c r="K292" s="121">
        <f t="shared" si="56"/>
        <v>-1000</v>
      </c>
      <c r="L292" s="121">
        <f t="shared" si="61"/>
        <v>1000</v>
      </c>
      <c r="M292" s="121">
        <v>2000</v>
      </c>
      <c r="N292" s="121">
        <f>SUMIF(תקציב2017!$A:$A,$B292,תקציב2017!D:D)</f>
        <v>2000</v>
      </c>
      <c r="O292" s="121">
        <f>SUMIF(תקציב2017!$A:$A,$B292,תקציב2017!E:E)</f>
        <v>0</v>
      </c>
      <c r="P292" s="121">
        <f>SUMIF(תקציב2017!$A:$A,$B292,תקציב2017!F:F)</f>
        <v>0</v>
      </c>
      <c r="Q292" s="121"/>
      <c r="R292" s="121">
        <f t="shared" si="57"/>
        <v>0</v>
      </c>
      <c r="S292" s="164"/>
    </row>
    <row r="293" spans="1:19" ht="35.1" customHeight="1" x14ac:dyDescent="0.3">
      <c r="A293" s="15">
        <v>20</v>
      </c>
      <c r="B293" s="15">
        <v>1813605110</v>
      </c>
      <c r="C293" s="119" t="str">
        <f t="shared" si="58"/>
        <v>110</v>
      </c>
      <c r="D293" s="119" t="str">
        <f t="shared" si="59"/>
        <v>813605</v>
      </c>
      <c r="E293" s="119" t="str">
        <f t="shared" si="60"/>
        <v>81</v>
      </c>
      <c r="F293" s="15" t="s">
        <v>542</v>
      </c>
      <c r="G293" s="121">
        <v>103000</v>
      </c>
      <c r="H293" s="121">
        <v>100265.07</v>
      </c>
      <c r="I293" s="121">
        <v>0</v>
      </c>
      <c r="J293" s="121">
        <v>100265.07</v>
      </c>
      <c r="K293" s="121">
        <f t="shared" si="56"/>
        <v>-2734.929999999993</v>
      </c>
      <c r="L293" s="121">
        <f t="shared" si="61"/>
        <v>100265.07</v>
      </c>
      <c r="M293" s="121">
        <v>105000</v>
      </c>
      <c r="N293" s="121">
        <f>SUMIF(תקציב2017!$A:$A,$B293,תקציב2017!D:D)</f>
        <v>105000</v>
      </c>
      <c r="O293" s="121">
        <f>SUMIF(תקציב2017!$A:$A,$B293,תקציב2017!E:E)</f>
        <v>105000</v>
      </c>
      <c r="P293" s="121">
        <f>SUMIF(תקציב2017!$A:$A,$B293,תקציב2017!F:F)</f>
        <v>105000</v>
      </c>
      <c r="Q293" s="121"/>
      <c r="R293" s="121">
        <f t="shared" si="57"/>
        <v>105000</v>
      </c>
      <c r="S293" s="164">
        <v>1.04</v>
      </c>
    </row>
    <row r="294" spans="1:19" ht="35.1" customHeight="1" x14ac:dyDescent="0.3">
      <c r="A294" s="15">
        <v>19</v>
      </c>
      <c r="B294" s="15">
        <v>1813605840</v>
      </c>
      <c r="C294" s="119" t="str">
        <f t="shared" si="58"/>
        <v>840</v>
      </c>
      <c r="D294" s="119" t="str">
        <f t="shared" si="59"/>
        <v>813605</v>
      </c>
      <c r="E294" s="119" t="str">
        <f t="shared" si="60"/>
        <v>81</v>
      </c>
      <c r="F294" s="15" t="s">
        <v>543</v>
      </c>
      <c r="G294" s="121">
        <v>0</v>
      </c>
      <c r="H294" s="121">
        <v>0</v>
      </c>
      <c r="I294" s="121">
        <v>0</v>
      </c>
      <c r="J294" s="121">
        <v>0</v>
      </c>
      <c r="K294" s="121">
        <f t="shared" si="56"/>
        <v>0</v>
      </c>
      <c r="L294" s="121">
        <f t="shared" si="61"/>
        <v>0</v>
      </c>
      <c r="M294" s="121">
        <v>0</v>
      </c>
      <c r="N294" s="121">
        <f>SUMIF(תקציב2017!$A:$A,$B294,תקציב2017!D:D)</f>
        <v>0</v>
      </c>
      <c r="O294" s="121">
        <f>SUMIF(תקציב2017!$A:$A,$B294,תקציב2017!E:E)</f>
        <v>2000</v>
      </c>
      <c r="P294" s="121">
        <f>SUMIF(תקציב2017!$A:$A,$B294,תקציב2017!F:F)</f>
        <v>2000</v>
      </c>
      <c r="Q294" s="121"/>
      <c r="R294" s="121">
        <f t="shared" si="57"/>
        <v>2000</v>
      </c>
      <c r="S294" s="164"/>
    </row>
    <row r="295" spans="1:19" ht="35.1" customHeight="1" x14ac:dyDescent="0.3">
      <c r="A295" s="15">
        <v>20</v>
      </c>
      <c r="B295" s="15">
        <v>1813700110</v>
      </c>
      <c r="C295" s="119" t="str">
        <f t="shared" si="58"/>
        <v>110</v>
      </c>
      <c r="D295" s="119" t="str">
        <f t="shared" si="59"/>
        <v>813700</v>
      </c>
      <c r="E295" s="119" t="str">
        <f t="shared" si="60"/>
        <v>81</v>
      </c>
      <c r="F295" s="15" t="s">
        <v>544</v>
      </c>
      <c r="G295" s="121">
        <v>352000</v>
      </c>
      <c r="H295" s="121">
        <v>338333.84</v>
      </c>
      <c r="I295" s="121">
        <v>0</v>
      </c>
      <c r="J295" s="121">
        <v>338333.84</v>
      </c>
      <c r="K295" s="121">
        <f t="shared" si="56"/>
        <v>-13666.159999999974</v>
      </c>
      <c r="L295" s="121">
        <f t="shared" si="61"/>
        <v>338333.84</v>
      </c>
      <c r="M295" s="121">
        <v>339000</v>
      </c>
      <c r="N295" s="121">
        <f>SUMIF(תקציב2017!$A:$A,$B295,תקציב2017!D:D)</f>
        <v>339000</v>
      </c>
      <c r="O295" s="121">
        <f>SUMIF(תקציב2017!$A:$A,$B295,תקציב2017!E:E)</f>
        <v>350000</v>
      </c>
      <c r="P295" s="121">
        <f>SUMIF(תקציב2017!$A:$A,$B295,תקציב2017!F:F)</f>
        <v>354000</v>
      </c>
      <c r="Q295" s="121"/>
      <c r="R295" s="121">
        <f t="shared" si="57"/>
        <v>354000</v>
      </c>
      <c r="S295" s="164">
        <v>3.2</v>
      </c>
    </row>
    <row r="296" spans="1:19" ht="35.1" customHeight="1" x14ac:dyDescent="0.3">
      <c r="A296" s="15">
        <v>19</v>
      </c>
      <c r="B296" s="15">
        <v>1813700410</v>
      </c>
      <c r="C296" s="119" t="str">
        <f t="shared" si="58"/>
        <v>410</v>
      </c>
      <c r="D296" s="119" t="str">
        <f t="shared" si="59"/>
        <v>813700</v>
      </c>
      <c r="E296" s="119" t="str">
        <f t="shared" si="60"/>
        <v>81</v>
      </c>
      <c r="F296" s="15" t="s">
        <v>545</v>
      </c>
      <c r="G296" s="121">
        <v>20000</v>
      </c>
      <c r="H296" s="121">
        <v>18000</v>
      </c>
      <c r="I296" s="121">
        <v>0</v>
      </c>
      <c r="J296" s="121">
        <v>18000</v>
      </c>
      <c r="K296" s="121">
        <f t="shared" si="56"/>
        <v>-2000</v>
      </c>
      <c r="L296" s="121">
        <f t="shared" si="61"/>
        <v>18000</v>
      </c>
      <c r="M296" s="121">
        <v>20000</v>
      </c>
      <c r="N296" s="121">
        <f>SUMIF(תקציב2017!$A:$A,$B296,תקציב2017!D:D)</f>
        <v>20000</v>
      </c>
      <c r="O296" s="121">
        <f>SUMIF(תקציב2017!$A:$A,$B296,תקציב2017!E:E)</f>
        <v>20000</v>
      </c>
      <c r="P296" s="121">
        <f>SUMIF(תקציב2017!$A:$A,$B296,תקציב2017!F:F)</f>
        <v>20000</v>
      </c>
      <c r="Q296" s="121"/>
      <c r="R296" s="121">
        <f t="shared" si="57"/>
        <v>20000</v>
      </c>
      <c r="S296" s="164"/>
    </row>
    <row r="297" spans="1:19" ht="35.1" hidden="1" customHeight="1" x14ac:dyDescent="0.3">
      <c r="A297" s="15">
        <v>19</v>
      </c>
      <c r="B297" s="15">
        <v>1813700431</v>
      </c>
      <c r="C297" s="119" t="str">
        <f t="shared" si="58"/>
        <v>431</v>
      </c>
      <c r="D297" s="119" t="str">
        <f t="shared" si="59"/>
        <v>813700</v>
      </c>
      <c r="E297" s="119" t="str">
        <f t="shared" si="60"/>
        <v>81</v>
      </c>
      <c r="F297" s="15" t="s">
        <v>546</v>
      </c>
      <c r="G297" s="121">
        <v>0</v>
      </c>
      <c r="H297" s="121">
        <v>0</v>
      </c>
      <c r="I297" s="121">
        <v>0</v>
      </c>
      <c r="J297" s="121">
        <v>0</v>
      </c>
      <c r="K297" s="121">
        <f t="shared" si="56"/>
        <v>0</v>
      </c>
      <c r="L297" s="121">
        <f t="shared" si="61"/>
        <v>0</v>
      </c>
      <c r="M297" s="121">
        <v>0</v>
      </c>
      <c r="N297" s="121">
        <f>SUMIF(תקציב2017!$A:$A,$B297,תקציב2017!D:D)</f>
        <v>0</v>
      </c>
      <c r="O297" s="121">
        <f>SUMIF(תקציב2017!$A:$A,$B297,תקציב2017!E:E)</f>
        <v>0</v>
      </c>
      <c r="P297" s="121">
        <f>SUMIF(תקציב2017!$A:$A,$B297,תקציב2017!F:F)</f>
        <v>0</v>
      </c>
      <c r="Q297" s="121"/>
      <c r="R297" s="121">
        <f t="shared" si="57"/>
        <v>0</v>
      </c>
      <c r="S297" s="164"/>
    </row>
    <row r="298" spans="1:19" ht="35.1" customHeight="1" x14ac:dyDescent="0.3">
      <c r="A298" s="15">
        <v>19</v>
      </c>
      <c r="B298" s="15">
        <v>1813700432</v>
      </c>
      <c r="C298" s="119" t="str">
        <f t="shared" si="58"/>
        <v>432</v>
      </c>
      <c r="D298" s="119" t="str">
        <f t="shared" si="59"/>
        <v>813700</v>
      </c>
      <c r="E298" s="119" t="str">
        <f t="shared" si="60"/>
        <v>81</v>
      </c>
      <c r="F298" s="15" t="s">
        <v>547</v>
      </c>
      <c r="G298" s="121">
        <v>12000</v>
      </c>
      <c r="H298" s="121">
        <v>16875.57</v>
      </c>
      <c r="I298" s="121">
        <v>0</v>
      </c>
      <c r="J298" s="121">
        <v>16875.57</v>
      </c>
      <c r="K298" s="121">
        <f t="shared" si="56"/>
        <v>4875.57</v>
      </c>
      <c r="L298" s="121">
        <f t="shared" si="61"/>
        <v>16875.57</v>
      </c>
      <c r="M298" s="121">
        <v>12000</v>
      </c>
      <c r="N298" s="121">
        <f>SUMIF(תקציב2017!$A:$A,$B298,תקציב2017!D:D)</f>
        <v>12000</v>
      </c>
      <c r="O298" s="121">
        <f>SUMIF(תקציב2017!$A:$A,$B298,תקציב2017!E:E)</f>
        <v>12000</v>
      </c>
      <c r="P298" s="121">
        <f>SUMIF(תקציב2017!$A:$A,$B298,תקציב2017!F:F)</f>
        <v>12000</v>
      </c>
      <c r="Q298" s="121"/>
      <c r="R298" s="121">
        <f t="shared" si="57"/>
        <v>12000</v>
      </c>
      <c r="S298" s="164"/>
    </row>
    <row r="299" spans="1:19" ht="35.1" customHeight="1" x14ac:dyDescent="0.3">
      <c r="A299" s="15">
        <v>19</v>
      </c>
      <c r="B299" s="15">
        <v>1813700540</v>
      </c>
      <c r="C299" s="119" t="str">
        <f t="shared" si="58"/>
        <v>540</v>
      </c>
      <c r="D299" s="119" t="str">
        <f t="shared" si="59"/>
        <v>813700</v>
      </c>
      <c r="E299" s="119" t="str">
        <f t="shared" si="60"/>
        <v>81</v>
      </c>
      <c r="F299" s="15" t="s">
        <v>548</v>
      </c>
      <c r="G299" s="121">
        <v>4000</v>
      </c>
      <c r="H299" s="121">
        <v>5826.23</v>
      </c>
      <c r="I299" s="121">
        <v>0</v>
      </c>
      <c r="J299" s="121">
        <v>5826.23</v>
      </c>
      <c r="K299" s="121">
        <f t="shared" si="56"/>
        <v>1826.2299999999996</v>
      </c>
      <c r="L299" s="121">
        <f t="shared" si="61"/>
        <v>5826.23</v>
      </c>
      <c r="M299" s="121">
        <v>4000</v>
      </c>
      <c r="N299" s="121">
        <f>SUMIF(תקציב2017!$A:$A,$B299,תקציב2017!D:D)</f>
        <v>4000</v>
      </c>
      <c r="O299" s="121">
        <f>SUMIF(תקציב2017!$A:$A,$B299,תקציב2017!E:E)</f>
        <v>3000</v>
      </c>
      <c r="P299" s="121">
        <f>SUMIF(תקציב2017!$A:$A,$B299,תקציב2017!F:F)</f>
        <v>3000</v>
      </c>
      <c r="Q299" s="121"/>
      <c r="R299" s="121">
        <f t="shared" si="57"/>
        <v>3000</v>
      </c>
      <c r="S299" s="164"/>
    </row>
    <row r="300" spans="1:19" ht="35.1" customHeight="1" x14ac:dyDescent="0.3">
      <c r="A300" s="15">
        <v>19</v>
      </c>
      <c r="B300" s="15">
        <v>1813700720</v>
      </c>
      <c r="C300" s="119" t="str">
        <f t="shared" si="58"/>
        <v>720</v>
      </c>
      <c r="D300" s="119" t="str">
        <f t="shared" si="59"/>
        <v>813700</v>
      </c>
      <c r="E300" s="119" t="str">
        <f t="shared" si="60"/>
        <v>81</v>
      </c>
      <c r="F300" s="15" t="s">
        <v>549</v>
      </c>
      <c r="G300" s="121">
        <v>7000</v>
      </c>
      <c r="H300" s="121">
        <v>8871.7199999999993</v>
      </c>
      <c r="I300" s="121">
        <v>0</v>
      </c>
      <c r="J300" s="121">
        <v>8871.7199999999993</v>
      </c>
      <c r="K300" s="121">
        <f t="shared" si="56"/>
        <v>1871.7199999999993</v>
      </c>
      <c r="L300" s="121">
        <f t="shared" si="61"/>
        <v>8871.7199999999993</v>
      </c>
      <c r="M300" s="121">
        <v>7000</v>
      </c>
      <c r="N300" s="121">
        <f>SUMIF(תקציב2017!$A:$A,$B300,תקציב2017!D:D)</f>
        <v>7000</v>
      </c>
      <c r="O300" s="121">
        <f>SUMIF(תקציב2017!$A:$A,$B300,תקציב2017!E:E)</f>
        <v>43000</v>
      </c>
      <c r="P300" s="121">
        <f>SUMIF(תקציב2017!$A:$A,$B300,תקציב2017!F:F)</f>
        <v>43000</v>
      </c>
      <c r="Q300" s="121"/>
      <c r="R300" s="121">
        <f t="shared" si="57"/>
        <v>43000</v>
      </c>
      <c r="S300" s="164"/>
    </row>
    <row r="301" spans="1:19" ht="35.1" customHeight="1" x14ac:dyDescent="0.3">
      <c r="A301" s="15">
        <v>19</v>
      </c>
      <c r="B301" s="15">
        <v>1813700750</v>
      </c>
      <c r="C301" s="119" t="str">
        <f t="shared" si="58"/>
        <v>750</v>
      </c>
      <c r="D301" s="119" t="str">
        <f t="shared" si="59"/>
        <v>813700</v>
      </c>
      <c r="E301" s="119" t="str">
        <f t="shared" si="60"/>
        <v>81</v>
      </c>
      <c r="F301" s="15" t="s">
        <v>550</v>
      </c>
      <c r="G301" s="121">
        <v>26000</v>
      </c>
      <c r="H301" s="121">
        <v>17598</v>
      </c>
      <c r="I301" s="121">
        <v>0</v>
      </c>
      <c r="J301" s="121">
        <v>17598</v>
      </c>
      <c r="K301" s="121">
        <f t="shared" si="56"/>
        <v>-8402</v>
      </c>
      <c r="L301" s="121">
        <f t="shared" si="61"/>
        <v>17598</v>
      </c>
      <c r="M301" s="121">
        <v>26000</v>
      </c>
      <c r="N301" s="121">
        <f>SUMIF(תקציב2017!$A:$A,$B301,תקציב2017!D:D)</f>
        <v>26000</v>
      </c>
      <c r="O301" s="121">
        <f>SUMIF(תקציב2017!$A:$A,$B301,תקציב2017!E:E)</f>
        <v>0</v>
      </c>
      <c r="P301" s="121">
        <f>SUMIF(תקציב2017!$A:$A,$B301,תקציב2017!F:F)</f>
        <v>0</v>
      </c>
      <c r="Q301" s="121"/>
      <c r="R301" s="121">
        <f t="shared" si="57"/>
        <v>0</v>
      </c>
      <c r="S301" s="164"/>
    </row>
    <row r="302" spans="1:19" ht="35.1" customHeight="1" x14ac:dyDescent="0.3">
      <c r="A302" s="15">
        <v>19</v>
      </c>
      <c r="B302" s="15">
        <v>1813700780</v>
      </c>
      <c r="C302" s="119" t="str">
        <f t="shared" si="58"/>
        <v>780</v>
      </c>
      <c r="D302" s="119" t="str">
        <f t="shared" si="59"/>
        <v>813700</v>
      </c>
      <c r="E302" s="119" t="str">
        <f t="shared" si="60"/>
        <v>81</v>
      </c>
      <c r="F302" s="15" t="s">
        <v>551</v>
      </c>
      <c r="G302" s="121">
        <v>10000</v>
      </c>
      <c r="H302" s="121">
        <v>11074.75</v>
      </c>
      <c r="I302" s="121">
        <v>1960</v>
      </c>
      <c r="J302" s="121">
        <v>13034.75</v>
      </c>
      <c r="K302" s="121">
        <f t="shared" si="56"/>
        <v>3034.75</v>
      </c>
      <c r="L302" s="121">
        <f t="shared" si="61"/>
        <v>13034.75</v>
      </c>
      <c r="M302" s="121">
        <v>10000</v>
      </c>
      <c r="N302" s="121">
        <f>SUMIF(תקציב2017!$A:$A,$B302,תקציב2017!D:D)</f>
        <v>10000</v>
      </c>
      <c r="O302" s="121">
        <f>SUMIF(תקציב2017!$A:$A,$B302,תקציב2017!E:E)</f>
        <v>14000</v>
      </c>
      <c r="P302" s="121">
        <f>SUMIF(תקציב2017!$A:$A,$B302,תקציב2017!F:F)</f>
        <v>14000</v>
      </c>
      <c r="Q302" s="121"/>
      <c r="R302" s="121">
        <f t="shared" si="57"/>
        <v>14000</v>
      </c>
      <c r="S302" s="164"/>
    </row>
    <row r="303" spans="1:19" ht="35.1" customHeight="1" x14ac:dyDescent="0.3">
      <c r="A303" s="15">
        <v>19</v>
      </c>
      <c r="B303" s="15">
        <v>1813800780</v>
      </c>
      <c r="C303" s="119" t="str">
        <f t="shared" si="58"/>
        <v>780</v>
      </c>
      <c r="D303" s="119" t="str">
        <f t="shared" si="59"/>
        <v>813800</v>
      </c>
      <c r="E303" s="119" t="str">
        <f t="shared" si="60"/>
        <v>81</v>
      </c>
      <c r="F303" s="15" t="s">
        <v>552</v>
      </c>
      <c r="G303" s="121">
        <v>850000</v>
      </c>
      <c r="H303" s="121">
        <v>667050</v>
      </c>
      <c r="I303" s="121">
        <v>2000</v>
      </c>
      <c r="J303" s="121">
        <v>669050</v>
      </c>
      <c r="K303" s="121">
        <f t="shared" si="56"/>
        <v>-180950</v>
      </c>
      <c r="L303" s="121">
        <f t="shared" si="61"/>
        <v>669050</v>
      </c>
      <c r="M303" s="121">
        <v>850000</v>
      </c>
      <c r="N303" s="121">
        <f>SUMIF(תקציב2017!$A:$A,$B303,תקציב2017!D:D)</f>
        <v>850000</v>
      </c>
      <c r="O303" s="121">
        <f>SUMIF(תקציב2017!$A:$A,$B303,תקציב2017!E:E)</f>
        <v>850000</v>
      </c>
      <c r="P303" s="121">
        <f>SUMIF(תקציב2017!$A:$A,$B303,תקציב2017!F:F)</f>
        <v>850000</v>
      </c>
      <c r="Q303" s="121"/>
      <c r="R303" s="121">
        <f t="shared" si="57"/>
        <v>850000</v>
      </c>
      <c r="S303" s="164"/>
    </row>
    <row r="304" spans="1:19" ht="35.1" hidden="1" customHeight="1" x14ac:dyDescent="0.3">
      <c r="A304" s="15">
        <v>20</v>
      </c>
      <c r="B304" s="15">
        <v>1814000110</v>
      </c>
      <c r="C304" s="119" t="str">
        <f t="shared" si="58"/>
        <v>110</v>
      </c>
      <c r="D304" s="119" t="str">
        <f t="shared" si="59"/>
        <v>814000</v>
      </c>
      <c r="E304" s="119" t="str">
        <f t="shared" si="60"/>
        <v>81</v>
      </c>
      <c r="F304" s="15" t="s">
        <v>553</v>
      </c>
      <c r="G304" s="121">
        <v>0</v>
      </c>
      <c r="H304" s="121">
        <v>0</v>
      </c>
      <c r="I304" s="121">
        <v>0</v>
      </c>
      <c r="J304" s="121">
        <v>0</v>
      </c>
      <c r="K304" s="121">
        <f t="shared" si="56"/>
        <v>0</v>
      </c>
      <c r="L304" s="121">
        <f t="shared" si="61"/>
        <v>0</v>
      </c>
      <c r="M304" s="121">
        <v>0</v>
      </c>
      <c r="N304" s="121">
        <f>SUMIF(תקציב2017!$A:$A,$B304,תקציב2017!D:D)</f>
        <v>0</v>
      </c>
      <c r="O304" s="121">
        <f>SUMIF(תקציב2017!$A:$A,$B304,תקציב2017!E:E)</f>
        <v>0</v>
      </c>
      <c r="P304" s="121">
        <f>SUMIF(תקציב2017!$A:$A,$B304,תקציב2017!F:F)</f>
        <v>0</v>
      </c>
      <c r="Q304" s="121"/>
      <c r="R304" s="121">
        <f t="shared" si="57"/>
        <v>0</v>
      </c>
      <c r="S304" s="164"/>
    </row>
    <row r="305" spans="1:19" ht="35.1" customHeight="1" x14ac:dyDescent="0.3">
      <c r="A305" s="15">
        <v>19</v>
      </c>
      <c r="B305" s="15">
        <v>1814000421</v>
      </c>
      <c r="C305" s="119" t="str">
        <f t="shared" si="58"/>
        <v>421</v>
      </c>
      <c r="D305" s="119" t="str">
        <f t="shared" si="59"/>
        <v>814000</v>
      </c>
      <c r="E305" s="119" t="str">
        <f t="shared" si="60"/>
        <v>81</v>
      </c>
      <c r="F305" s="15" t="s">
        <v>555</v>
      </c>
      <c r="G305" s="121">
        <v>238000</v>
      </c>
      <c r="H305" s="121">
        <v>158584.79999999999</v>
      </c>
      <c r="I305" s="121">
        <v>0</v>
      </c>
      <c r="J305" s="121">
        <v>158584.79999999999</v>
      </c>
      <c r="K305" s="121">
        <f t="shared" si="56"/>
        <v>-79415.200000000012</v>
      </c>
      <c r="L305" s="121">
        <f t="shared" si="61"/>
        <v>158584.79999999999</v>
      </c>
      <c r="M305" s="121">
        <v>238000</v>
      </c>
      <c r="N305" s="121">
        <f>SUMIF(תקציב2017!$A:$A,$B305,תקציב2017!D:D)</f>
        <v>238000</v>
      </c>
      <c r="O305" s="121">
        <f>SUMIF(תקציב2017!$A:$A,$B305,תקציב2017!E:E)</f>
        <v>238000</v>
      </c>
      <c r="P305" s="121">
        <f>SUMIF(תקציב2017!$A:$A,$B305,תקציב2017!F:F)</f>
        <v>238000</v>
      </c>
      <c r="Q305" s="121"/>
      <c r="R305" s="121">
        <f t="shared" si="57"/>
        <v>238000</v>
      </c>
      <c r="S305" s="164"/>
    </row>
    <row r="306" spans="1:19" ht="35.1" customHeight="1" x14ac:dyDescent="0.3">
      <c r="A306" s="15">
        <v>19</v>
      </c>
      <c r="B306" s="15">
        <v>1814000431</v>
      </c>
      <c r="C306" s="119" t="str">
        <f t="shared" si="58"/>
        <v>431</v>
      </c>
      <c r="D306" s="119" t="str">
        <f t="shared" si="59"/>
        <v>814000</v>
      </c>
      <c r="E306" s="119" t="str">
        <f t="shared" si="60"/>
        <v>81</v>
      </c>
      <c r="F306" s="15" t="s">
        <v>501</v>
      </c>
      <c r="G306" s="121">
        <v>150000</v>
      </c>
      <c r="H306" s="121">
        <v>183912.01</v>
      </c>
      <c r="I306" s="121">
        <v>0</v>
      </c>
      <c r="J306" s="121">
        <v>183912.01</v>
      </c>
      <c r="K306" s="121">
        <f t="shared" si="56"/>
        <v>33912.010000000009</v>
      </c>
      <c r="L306" s="121">
        <f t="shared" si="61"/>
        <v>183912.01</v>
      </c>
      <c r="M306" s="121">
        <v>150000</v>
      </c>
      <c r="N306" s="121">
        <f>SUMIF(תקציב2017!$A:$A,$B306,תקציב2017!D:D)</f>
        <v>150000</v>
      </c>
      <c r="O306" s="121">
        <f>SUMIF(תקציב2017!$A:$A,$B306,תקציב2017!E:E)</f>
        <v>150000</v>
      </c>
      <c r="P306" s="121">
        <f>SUMIF(תקציב2017!$A:$A,$B306,תקציב2017!F:F)</f>
        <v>150000</v>
      </c>
      <c r="Q306" s="121"/>
      <c r="R306" s="121">
        <f t="shared" si="57"/>
        <v>150000</v>
      </c>
      <c r="S306" s="164"/>
    </row>
    <row r="307" spans="1:19" ht="35.1" customHeight="1" x14ac:dyDescent="0.3">
      <c r="A307" s="15">
        <v>19</v>
      </c>
      <c r="B307" s="15">
        <v>1814000432</v>
      </c>
      <c r="C307" s="119" t="str">
        <f t="shared" si="58"/>
        <v>432</v>
      </c>
      <c r="D307" s="119" t="str">
        <f t="shared" si="59"/>
        <v>814000</v>
      </c>
      <c r="E307" s="119" t="str">
        <f t="shared" si="60"/>
        <v>81</v>
      </c>
      <c r="F307" s="15" t="s">
        <v>556</v>
      </c>
      <c r="G307" s="121">
        <v>72000</v>
      </c>
      <c r="H307" s="121">
        <v>65219.09</v>
      </c>
      <c r="I307" s="121">
        <v>0</v>
      </c>
      <c r="J307" s="121">
        <v>65219.09</v>
      </c>
      <c r="K307" s="121">
        <f t="shared" si="56"/>
        <v>-6780.9100000000035</v>
      </c>
      <c r="L307" s="121">
        <f t="shared" si="61"/>
        <v>65219.09</v>
      </c>
      <c r="M307" s="121">
        <v>0</v>
      </c>
      <c r="N307" s="121">
        <f>SUMIF(תקציב2017!$A:$A,$B307,תקציב2017!D:D)</f>
        <v>0</v>
      </c>
      <c r="O307" s="121">
        <f>SUMIF(תקציב2017!$A:$A,$B307,תקציב2017!E:E)</f>
        <v>65000</v>
      </c>
      <c r="P307" s="121">
        <f>SUMIF(תקציב2017!$A:$A,$B307,תקציב2017!F:F)</f>
        <v>65000</v>
      </c>
      <c r="Q307" s="121"/>
      <c r="R307" s="121">
        <f t="shared" si="57"/>
        <v>65000</v>
      </c>
      <c r="S307" s="164"/>
    </row>
    <row r="308" spans="1:19" ht="35.1" hidden="1" customHeight="1" x14ac:dyDescent="0.3">
      <c r="A308" s="15">
        <v>19</v>
      </c>
      <c r="B308" s="15">
        <v>1814000433</v>
      </c>
      <c r="C308" s="119" t="str">
        <f t="shared" si="58"/>
        <v>433</v>
      </c>
      <c r="D308" s="119" t="str">
        <f t="shared" si="59"/>
        <v>814000</v>
      </c>
      <c r="E308" s="119" t="str">
        <f t="shared" si="60"/>
        <v>81</v>
      </c>
      <c r="F308" s="15" t="s">
        <v>557</v>
      </c>
      <c r="G308" s="121">
        <v>0</v>
      </c>
      <c r="H308" s="121">
        <v>0</v>
      </c>
      <c r="I308" s="121">
        <v>0</v>
      </c>
      <c r="J308" s="121">
        <v>0</v>
      </c>
      <c r="K308" s="121">
        <f t="shared" si="56"/>
        <v>0</v>
      </c>
      <c r="L308" s="121">
        <f t="shared" si="61"/>
        <v>0</v>
      </c>
      <c r="M308" s="121">
        <v>0</v>
      </c>
      <c r="N308" s="121">
        <f>SUMIF(תקציב2017!$A:$A,$B308,תקציב2017!D:D)</f>
        <v>0</v>
      </c>
      <c r="O308" s="121">
        <f>SUMIF(תקציב2017!$A:$A,$B308,תקציב2017!E:E)</f>
        <v>0</v>
      </c>
      <c r="P308" s="121">
        <f>SUMIF(תקציב2017!$A:$A,$B308,תקציב2017!F:F)</f>
        <v>0</v>
      </c>
      <c r="Q308" s="121"/>
      <c r="R308" s="121">
        <f t="shared" si="57"/>
        <v>0</v>
      </c>
      <c r="S308" s="164"/>
    </row>
    <row r="309" spans="1:19" ht="35.1" customHeight="1" x14ac:dyDescent="0.3">
      <c r="A309" s="15">
        <v>19</v>
      </c>
      <c r="B309" s="15">
        <v>1814000440</v>
      </c>
      <c r="C309" s="119" t="str">
        <f t="shared" si="58"/>
        <v>440</v>
      </c>
      <c r="D309" s="119" t="str">
        <f t="shared" si="59"/>
        <v>814000</v>
      </c>
      <c r="E309" s="119" t="str">
        <f t="shared" si="60"/>
        <v>81</v>
      </c>
      <c r="F309" s="15" t="s">
        <v>558</v>
      </c>
      <c r="G309" s="121">
        <v>68000</v>
      </c>
      <c r="H309" s="121">
        <v>62786</v>
      </c>
      <c r="I309" s="121">
        <v>0</v>
      </c>
      <c r="J309" s="121">
        <v>62786</v>
      </c>
      <c r="K309" s="121">
        <f t="shared" si="56"/>
        <v>-5214</v>
      </c>
      <c r="L309" s="121">
        <f t="shared" si="61"/>
        <v>62786</v>
      </c>
      <c r="M309" s="121">
        <v>70000</v>
      </c>
      <c r="N309" s="121">
        <f>SUMIF(תקציב2017!$A:$A,$B309,תקציב2017!D:D)</f>
        <v>70000</v>
      </c>
      <c r="O309" s="121">
        <f>SUMIF(תקציב2017!$A:$A,$B309,תקציב2017!E:E)</f>
        <v>81000</v>
      </c>
      <c r="P309" s="121">
        <f>SUMIF(תקציב2017!$A:$A,$B309,תקציב2017!F:F)</f>
        <v>81000</v>
      </c>
      <c r="Q309" s="121"/>
      <c r="R309" s="121">
        <f t="shared" si="57"/>
        <v>81000</v>
      </c>
      <c r="S309" s="164"/>
    </row>
    <row r="310" spans="1:19" ht="35.1" hidden="1" customHeight="1" x14ac:dyDescent="0.3">
      <c r="A310" s="15">
        <v>19</v>
      </c>
      <c r="B310" s="15">
        <v>1814000450</v>
      </c>
      <c r="C310" s="119" t="str">
        <f t="shared" si="58"/>
        <v>450</v>
      </c>
      <c r="D310" s="119" t="str">
        <f t="shared" si="59"/>
        <v>814000</v>
      </c>
      <c r="E310" s="119" t="str">
        <f t="shared" si="60"/>
        <v>81</v>
      </c>
      <c r="F310" s="15" t="s">
        <v>559</v>
      </c>
      <c r="G310" s="121">
        <v>0</v>
      </c>
      <c r="H310" s="121">
        <v>0</v>
      </c>
      <c r="I310" s="121">
        <v>0</v>
      </c>
      <c r="J310" s="121">
        <v>0</v>
      </c>
      <c r="K310" s="121">
        <f t="shared" si="56"/>
        <v>0</v>
      </c>
      <c r="L310" s="121">
        <f t="shared" si="61"/>
        <v>0</v>
      </c>
      <c r="M310" s="121">
        <v>0</v>
      </c>
      <c r="N310" s="121">
        <f>SUMIF(תקציב2017!$A:$A,$B310,תקציב2017!D:D)</f>
        <v>0</v>
      </c>
      <c r="O310" s="121">
        <f>SUMIF(תקציב2017!$A:$A,$B310,תקציב2017!E:E)</f>
        <v>0</v>
      </c>
      <c r="P310" s="121">
        <f>SUMIF(תקציב2017!$A:$A,$B310,תקציב2017!F:F)</f>
        <v>0</v>
      </c>
      <c r="Q310" s="121"/>
      <c r="R310" s="121">
        <f t="shared" si="57"/>
        <v>0</v>
      </c>
      <c r="S310" s="164"/>
    </row>
    <row r="311" spans="1:19" ht="35.1" customHeight="1" x14ac:dyDescent="0.3">
      <c r="A311" s="15">
        <v>19</v>
      </c>
      <c r="B311" s="15">
        <v>1814000522</v>
      </c>
      <c r="C311" s="119" t="str">
        <f t="shared" si="58"/>
        <v>522</v>
      </c>
      <c r="D311" s="119" t="str">
        <f t="shared" si="59"/>
        <v>814000</v>
      </c>
      <c r="E311" s="119" t="str">
        <f t="shared" si="60"/>
        <v>81</v>
      </c>
      <c r="F311" s="15" t="s">
        <v>299</v>
      </c>
      <c r="G311" s="121">
        <v>0</v>
      </c>
      <c r="H311" s="121">
        <v>1800</v>
      </c>
      <c r="I311" s="121">
        <v>0</v>
      </c>
      <c r="J311" s="121">
        <v>1800</v>
      </c>
      <c r="K311" s="121">
        <f t="shared" si="56"/>
        <v>1800</v>
      </c>
      <c r="L311" s="121">
        <f t="shared" si="61"/>
        <v>1800</v>
      </c>
      <c r="M311" s="121">
        <v>0</v>
      </c>
      <c r="N311" s="121">
        <f>SUMIF(תקציב2017!$A:$A,$B311,תקציב2017!D:D)</f>
        <v>2000</v>
      </c>
      <c r="O311" s="121">
        <f>SUMIF(תקציב2017!$A:$A,$B311,תקציב2017!E:E)</f>
        <v>2000</v>
      </c>
      <c r="P311" s="121">
        <f>SUMIF(תקציב2017!$A:$A,$B311,תקציב2017!F:F)</f>
        <v>2000</v>
      </c>
      <c r="Q311" s="121"/>
      <c r="R311" s="121">
        <f t="shared" si="57"/>
        <v>2000</v>
      </c>
      <c r="S311" s="164"/>
    </row>
    <row r="312" spans="1:19" ht="35.1" customHeight="1" x14ac:dyDescent="0.3">
      <c r="A312" s="15">
        <v>19</v>
      </c>
      <c r="B312" s="15">
        <v>1814000540</v>
      </c>
      <c r="C312" s="119" t="str">
        <f t="shared" si="58"/>
        <v>540</v>
      </c>
      <c r="D312" s="119" t="str">
        <f t="shared" si="59"/>
        <v>814000</v>
      </c>
      <c r="E312" s="119" t="str">
        <f t="shared" si="60"/>
        <v>81</v>
      </c>
      <c r="F312" s="15" t="s">
        <v>301</v>
      </c>
      <c r="G312" s="121">
        <v>3000</v>
      </c>
      <c r="H312" s="121">
        <v>16058.01</v>
      </c>
      <c r="I312" s="121">
        <v>0</v>
      </c>
      <c r="J312" s="121">
        <v>16058.01</v>
      </c>
      <c r="K312" s="121">
        <f t="shared" si="56"/>
        <v>13058.01</v>
      </c>
      <c r="L312" s="121">
        <f t="shared" si="61"/>
        <v>16058.01</v>
      </c>
      <c r="M312" s="121">
        <v>4000</v>
      </c>
      <c r="N312" s="121">
        <f>SUMIF(תקציב2017!$A:$A,$B312,תקציב2017!D:D)</f>
        <v>2000</v>
      </c>
      <c r="O312" s="121">
        <f>SUMIF(תקציב2017!$A:$A,$B312,תקציב2017!E:E)</f>
        <v>3000</v>
      </c>
      <c r="P312" s="121">
        <f>SUMIF(תקציב2017!$A:$A,$B312,תקציב2017!F:F)</f>
        <v>3000</v>
      </c>
      <c r="Q312" s="121"/>
      <c r="R312" s="121">
        <f t="shared" si="57"/>
        <v>3000</v>
      </c>
      <c r="S312" s="164"/>
    </row>
    <row r="313" spans="1:19" ht="35.1" customHeight="1" x14ac:dyDescent="0.3">
      <c r="A313" s="15">
        <v>19</v>
      </c>
      <c r="B313" s="15">
        <v>1814000560</v>
      </c>
      <c r="C313" s="119" t="str">
        <f t="shared" si="58"/>
        <v>560</v>
      </c>
      <c r="D313" s="119" t="str">
        <f t="shared" si="59"/>
        <v>814000</v>
      </c>
      <c r="E313" s="119" t="str">
        <f t="shared" si="60"/>
        <v>81</v>
      </c>
      <c r="F313" s="15" t="s">
        <v>303</v>
      </c>
      <c r="G313" s="121">
        <v>10000</v>
      </c>
      <c r="H313" s="121">
        <v>43244</v>
      </c>
      <c r="I313" s="121">
        <v>0</v>
      </c>
      <c r="J313" s="121">
        <v>43244</v>
      </c>
      <c r="K313" s="121">
        <f t="shared" si="56"/>
        <v>33244</v>
      </c>
      <c r="L313" s="121">
        <f t="shared" si="61"/>
        <v>43244</v>
      </c>
      <c r="M313" s="121">
        <v>0</v>
      </c>
      <c r="N313" s="121">
        <f>SUMIF(תקציב2017!$A:$A,$B313,תקציב2017!D:D)</f>
        <v>20000</v>
      </c>
      <c r="O313" s="121">
        <f>SUMIF(תקציב2017!$A:$A,$B313,תקציב2017!E:E)</f>
        <v>23000</v>
      </c>
      <c r="P313" s="121">
        <f>SUMIF(תקציב2017!$A:$A,$B313,תקציב2017!F:F)</f>
        <v>23000</v>
      </c>
      <c r="Q313" s="121"/>
      <c r="R313" s="121">
        <f t="shared" si="57"/>
        <v>23000</v>
      </c>
      <c r="S313" s="164"/>
    </row>
    <row r="314" spans="1:19" ht="35.1" hidden="1" customHeight="1" x14ac:dyDescent="0.3">
      <c r="A314" s="15">
        <v>19</v>
      </c>
      <c r="B314" s="15">
        <v>1814000720</v>
      </c>
      <c r="C314" s="119" t="str">
        <f t="shared" si="58"/>
        <v>720</v>
      </c>
      <c r="D314" s="119" t="str">
        <f t="shared" si="59"/>
        <v>814000</v>
      </c>
      <c r="E314" s="119" t="str">
        <f t="shared" si="60"/>
        <v>81</v>
      </c>
      <c r="F314" s="15" t="s">
        <v>423</v>
      </c>
      <c r="G314" s="121">
        <v>51000</v>
      </c>
      <c r="H314" s="121">
        <v>0</v>
      </c>
      <c r="I314" s="121">
        <v>0</v>
      </c>
      <c r="J314" s="121">
        <v>0</v>
      </c>
      <c r="K314" s="121">
        <f t="shared" si="56"/>
        <v>-51000</v>
      </c>
      <c r="L314" s="121">
        <f t="shared" si="61"/>
        <v>0</v>
      </c>
      <c r="M314" s="121">
        <v>0</v>
      </c>
      <c r="N314" s="121">
        <f>SUMIF(תקציב2017!$A:$A,$B314,תקציב2017!D:D)</f>
        <v>0</v>
      </c>
      <c r="O314" s="121">
        <f>SUMIF(תקציב2017!$A:$A,$B314,תקציב2017!E:E)</f>
        <v>0</v>
      </c>
      <c r="P314" s="121">
        <f>SUMIF(תקציב2017!$A:$A,$B314,תקציב2017!F:F)</f>
        <v>0</v>
      </c>
      <c r="Q314" s="121"/>
      <c r="R314" s="121">
        <f t="shared" si="57"/>
        <v>0</v>
      </c>
      <c r="S314" s="164"/>
    </row>
    <row r="315" spans="1:19" ht="35.1" hidden="1" customHeight="1" x14ac:dyDescent="0.3">
      <c r="A315" s="15">
        <v>19</v>
      </c>
      <c r="B315" s="15">
        <v>1814000740</v>
      </c>
      <c r="C315" s="119" t="str">
        <f t="shared" si="58"/>
        <v>740</v>
      </c>
      <c r="D315" s="119" t="str">
        <f t="shared" si="59"/>
        <v>814000</v>
      </c>
      <c r="E315" s="119" t="str">
        <f t="shared" si="60"/>
        <v>81</v>
      </c>
      <c r="F315" s="15" t="s">
        <v>560</v>
      </c>
      <c r="G315" s="121">
        <v>0</v>
      </c>
      <c r="H315" s="121">
        <v>0</v>
      </c>
      <c r="I315" s="121">
        <v>0</v>
      </c>
      <c r="J315" s="121">
        <v>0</v>
      </c>
      <c r="K315" s="121">
        <f t="shared" si="56"/>
        <v>0</v>
      </c>
      <c r="L315" s="121">
        <f t="shared" si="61"/>
        <v>0</v>
      </c>
      <c r="M315" s="121">
        <v>0</v>
      </c>
      <c r="N315" s="121">
        <f>SUMIF(תקציב2017!$A:$A,$B315,תקציב2017!D:D)</f>
        <v>0</v>
      </c>
      <c r="O315" s="121">
        <f>SUMIF(תקציב2017!$A:$A,$B315,תקציב2017!E:E)</f>
        <v>0</v>
      </c>
      <c r="P315" s="121">
        <f>SUMIF(תקציב2017!$A:$A,$B315,תקציב2017!F:F)</f>
        <v>0</v>
      </c>
      <c r="Q315" s="121"/>
      <c r="R315" s="121">
        <f t="shared" si="57"/>
        <v>0</v>
      </c>
      <c r="S315" s="164"/>
    </row>
    <row r="316" spans="1:19" ht="35.1" customHeight="1" x14ac:dyDescent="0.3">
      <c r="A316" s="15">
        <v>19</v>
      </c>
      <c r="B316" s="15">
        <v>1814000750</v>
      </c>
      <c r="C316" s="119" t="str">
        <f t="shared" si="58"/>
        <v>750</v>
      </c>
      <c r="D316" s="119" t="str">
        <f t="shared" si="59"/>
        <v>814000</v>
      </c>
      <c r="E316" s="119" t="str">
        <f t="shared" si="60"/>
        <v>81</v>
      </c>
      <c r="F316" s="15" t="s">
        <v>313</v>
      </c>
      <c r="G316" s="121">
        <v>51000</v>
      </c>
      <c r="H316" s="121">
        <v>34100</v>
      </c>
      <c r="I316" s="121">
        <v>0</v>
      </c>
      <c r="J316" s="121">
        <v>34100</v>
      </c>
      <c r="K316" s="121">
        <f t="shared" si="56"/>
        <v>-16900</v>
      </c>
      <c r="L316" s="121">
        <f t="shared" si="61"/>
        <v>34100</v>
      </c>
      <c r="M316" s="121">
        <v>51000</v>
      </c>
      <c r="N316" s="121">
        <f>SUMIF(תקציב2017!$A:$A,$B316,תקציב2017!D:D)</f>
        <v>31000</v>
      </c>
      <c r="O316" s="121">
        <f>SUMIF(תקציב2017!$A:$A,$B316,תקציב2017!E:E)</f>
        <v>33000</v>
      </c>
      <c r="P316" s="121">
        <f>SUMIF(תקציב2017!$A:$A,$B316,תקציב2017!F:F)</f>
        <v>33000</v>
      </c>
      <c r="Q316" s="121"/>
      <c r="R316" s="121">
        <f t="shared" si="57"/>
        <v>33000</v>
      </c>
      <c r="S316" s="164"/>
    </row>
    <row r="317" spans="1:19" ht="35.1" hidden="1" customHeight="1" x14ac:dyDescent="0.3">
      <c r="A317" s="15">
        <v>19</v>
      </c>
      <c r="B317" s="15">
        <v>1814000780</v>
      </c>
      <c r="C317" s="119" t="str">
        <f t="shared" si="58"/>
        <v>780</v>
      </c>
      <c r="D317" s="119" t="str">
        <f t="shared" si="59"/>
        <v>814000</v>
      </c>
      <c r="E317" s="119" t="str">
        <f t="shared" si="60"/>
        <v>81</v>
      </c>
      <c r="F317" s="15" t="s">
        <v>305</v>
      </c>
      <c r="G317" s="121">
        <v>1000</v>
      </c>
      <c r="H317" s="121">
        <v>14720</v>
      </c>
      <c r="I317" s="121">
        <v>0</v>
      </c>
      <c r="J317" s="121">
        <v>14720</v>
      </c>
      <c r="K317" s="121">
        <f t="shared" si="56"/>
        <v>13720</v>
      </c>
      <c r="L317" s="121">
        <f t="shared" si="61"/>
        <v>14720</v>
      </c>
      <c r="M317" s="121">
        <v>0</v>
      </c>
      <c r="N317" s="121">
        <f>SUMIF(תקציב2017!$A:$A,$B317,תקציב2017!D:D)</f>
        <v>0</v>
      </c>
      <c r="O317" s="121">
        <f>SUMIF(תקציב2017!$A:$A,$B317,תקציב2017!E:E)</f>
        <v>0</v>
      </c>
      <c r="P317" s="121">
        <f>SUMIF(תקציב2017!$A:$A,$B317,תקציב2017!F:F)</f>
        <v>0</v>
      </c>
      <c r="Q317" s="121"/>
      <c r="R317" s="121">
        <f t="shared" si="57"/>
        <v>0</v>
      </c>
      <c r="S317" s="164"/>
    </row>
    <row r="318" spans="1:19" ht="35.1" hidden="1" customHeight="1" x14ac:dyDescent="0.3">
      <c r="A318" s="15">
        <v>19</v>
      </c>
      <c r="B318" s="15">
        <v>1814000820</v>
      </c>
      <c r="C318" s="119" t="str">
        <f t="shared" si="58"/>
        <v>820</v>
      </c>
      <c r="D318" s="119" t="str">
        <f t="shared" si="59"/>
        <v>814000</v>
      </c>
      <c r="E318" s="119" t="str">
        <f t="shared" si="60"/>
        <v>81</v>
      </c>
      <c r="F318" s="15" t="s">
        <v>561</v>
      </c>
      <c r="G318" s="121">
        <v>0</v>
      </c>
      <c r="H318" s="121">
        <v>0</v>
      </c>
      <c r="I318" s="121">
        <v>0</v>
      </c>
      <c r="J318" s="121">
        <v>0</v>
      </c>
      <c r="K318" s="121">
        <f t="shared" si="56"/>
        <v>0</v>
      </c>
      <c r="L318" s="121">
        <f t="shared" si="61"/>
        <v>0</v>
      </c>
      <c r="M318" s="121">
        <v>0</v>
      </c>
      <c r="N318" s="121">
        <f>SUMIF(תקציב2017!$A:$A,$B318,תקציב2017!D:D)</f>
        <v>0</v>
      </c>
      <c r="O318" s="121">
        <f>SUMIF(תקציב2017!$A:$A,$B318,תקציב2017!E:E)</f>
        <v>0</v>
      </c>
      <c r="P318" s="121">
        <f>SUMIF(תקציב2017!$A:$A,$B318,תקציב2017!F:F)</f>
        <v>0</v>
      </c>
      <c r="Q318" s="121"/>
      <c r="R318" s="121">
        <f t="shared" si="57"/>
        <v>0</v>
      </c>
      <c r="S318" s="164"/>
    </row>
    <row r="319" spans="1:19" ht="35.1" customHeight="1" x14ac:dyDescent="0.3">
      <c r="A319" s="15">
        <v>20</v>
      </c>
      <c r="B319" s="15">
        <v>1814001110</v>
      </c>
      <c r="C319" s="119" t="str">
        <f t="shared" si="58"/>
        <v>110</v>
      </c>
      <c r="D319" s="119" t="str">
        <f t="shared" si="59"/>
        <v>814001</v>
      </c>
      <c r="E319" s="119" t="str">
        <f t="shared" si="60"/>
        <v>81</v>
      </c>
      <c r="F319" s="15" t="s">
        <v>562</v>
      </c>
      <c r="G319" s="121">
        <v>1267000</v>
      </c>
      <c r="H319" s="121">
        <v>1223423.71</v>
      </c>
      <c r="I319" s="121">
        <v>0</v>
      </c>
      <c r="J319" s="121">
        <v>1223423.71</v>
      </c>
      <c r="K319" s="121">
        <f t="shared" si="56"/>
        <v>-43576.290000000037</v>
      </c>
      <c r="L319" s="121">
        <f t="shared" si="61"/>
        <v>1223423.71</v>
      </c>
      <c r="M319" s="121">
        <v>1223000</v>
      </c>
      <c r="N319" s="121">
        <f>SUMIF(תקציב2017!$A:$A,$B319,תקציב2017!D:D)</f>
        <v>1223000</v>
      </c>
      <c r="O319" s="121">
        <f>SUMIF(תקציב2017!$A:$A,$B319,תקציב2017!E:E)</f>
        <v>1280000</v>
      </c>
      <c r="P319" s="121">
        <f>SUMIF(תקציב2017!$A:$A,$B319,תקציב2017!F:F)</f>
        <v>1272000</v>
      </c>
      <c r="Q319" s="121"/>
      <c r="R319" s="121">
        <f t="shared" si="57"/>
        <v>1272000</v>
      </c>
      <c r="S319" s="164">
        <v>11.86</v>
      </c>
    </row>
    <row r="320" spans="1:19" ht="35.1" customHeight="1" x14ac:dyDescent="0.3">
      <c r="A320" s="15">
        <v>19</v>
      </c>
      <c r="B320" s="15">
        <v>1814001850</v>
      </c>
      <c r="C320" s="119" t="str">
        <f t="shared" si="58"/>
        <v>850</v>
      </c>
      <c r="D320" s="119" t="str">
        <f t="shared" si="59"/>
        <v>814001</v>
      </c>
      <c r="E320" s="119" t="str">
        <f t="shared" si="60"/>
        <v>81</v>
      </c>
      <c r="F320" s="15" t="s">
        <v>563</v>
      </c>
      <c r="G320" s="121">
        <v>207000</v>
      </c>
      <c r="H320" s="121">
        <v>319665</v>
      </c>
      <c r="I320" s="121">
        <v>0</v>
      </c>
      <c r="J320" s="121">
        <v>319665</v>
      </c>
      <c r="K320" s="121">
        <f t="shared" si="56"/>
        <v>112665</v>
      </c>
      <c r="L320" s="121">
        <f t="shared" si="61"/>
        <v>319665</v>
      </c>
      <c r="M320" s="121">
        <v>459000</v>
      </c>
      <c r="N320" s="121">
        <f>SUMIF(תקציב2017!$A:$A,$B320,תקציב2017!D:D)</f>
        <v>459000</v>
      </c>
      <c r="O320" s="121">
        <f>SUMIF(תקציב2017!$A:$A,$B320,תקציב2017!E:E)</f>
        <v>461000</v>
      </c>
      <c r="P320" s="121">
        <f>SUMIF(תקציב2017!$A:$A,$B320,תקציב2017!F:F)</f>
        <v>461000</v>
      </c>
      <c r="Q320" s="121"/>
      <c r="R320" s="121">
        <f t="shared" si="57"/>
        <v>461000</v>
      </c>
      <c r="S320" s="164"/>
    </row>
    <row r="321" spans="1:19" ht="35.1" customHeight="1" x14ac:dyDescent="0.3">
      <c r="A321" s="15">
        <v>20</v>
      </c>
      <c r="B321" s="15">
        <v>1814002110</v>
      </c>
      <c r="C321" s="119" t="str">
        <f t="shared" si="58"/>
        <v>110</v>
      </c>
      <c r="D321" s="119" t="str">
        <f t="shared" si="59"/>
        <v>814002</v>
      </c>
      <c r="E321" s="119" t="str">
        <f t="shared" si="60"/>
        <v>81</v>
      </c>
      <c r="F321" s="15" t="s">
        <v>564</v>
      </c>
      <c r="G321" s="121">
        <v>1262000</v>
      </c>
      <c r="H321" s="121">
        <v>1219324.8500000001</v>
      </c>
      <c r="I321" s="121">
        <v>0</v>
      </c>
      <c r="J321" s="121">
        <v>1219324.8500000001</v>
      </c>
      <c r="K321" s="121">
        <f t="shared" ref="K321:K388" si="62">+L321-G321</f>
        <v>-42675.149999999907</v>
      </c>
      <c r="L321" s="121">
        <f t="shared" si="61"/>
        <v>1219324.8500000001</v>
      </c>
      <c r="M321" s="121">
        <v>1219000</v>
      </c>
      <c r="N321" s="121">
        <f>SUMIF(תקציב2017!$A:$A,$B321,תקציב2017!D:D)</f>
        <v>1219000</v>
      </c>
      <c r="O321" s="121">
        <f>SUMIF(תקציב2017!$A:$A,$B321,תקציב2017!E:E)</f>
        <v>1310000</v>
      </c>
      <c r="P321" s="121">
        <f>SUMIF(תקציב2017!$A:$A,$B321,תקציב2017!F:F)</f>
        <v>1323000</v>
      </c>
      <c r="Q321" s="121"/>
      <c r="R321" s="121">
        <f t="shared" si="57"/>
        <v>1323000</v>
      </c>
      <c r="S321" s="164">
        <v>11.65</v>
      </c>
    </row>
    <row r="322" spans="1:19" ht="35.1" customHeight="1" x14ac:dyDescent="0.3">
      <c r="A322" s="15">
        <v>19</v>
      </c>
      <c r="B322" s="15">
        <v>1814002850</v>
      </c>
      <c r="C322" s="119" t="str">
        <f t="shared" si="58"/>
        <v>850</v>
      </c>
      <c r="D322" s="119" t="str">
        <f t="shared" si="59"/>
        <v>814002</v>
      </c>
      <c r="E322" s="119" t="str">
        <f t="shared" si="60"/>
        <v>81</v>
      </c>
      <c r="F322" s="15" t="s">
        <v>565</v>
      </c>
      <c r="G322" s="121">
        <v>126000</v>
      </c>
      <c r="H322" s="121">
        <v>198122.48</v>
      </c>
      <c r="I322" s="121">
        <v>0</v>
      </c>
      <c r="J322" s="121">
        <v>198122.48</v>
      </c>
      <c r="K322" s="121">
        <f t="shared" si="62"/>
        <v>72122.48000000001</v>
      </c>
      <c r="L322" s="121">
        <f t="shared" si="61"/>
        <v>198122.48</v>
      </c>
      <c r="M322" s="121">
        <v>241000</v>
      </c>
      <c r="N322" s="121">
        <f>SUMIF(תקציב2017!$A:$A,$B322,תקציב2017!D:D)</f>
        <v>241000</v>
      </c>
      <c r="O322" s="121">
        <f>SUMIF(תקציב2017!$A:$A,$B322,תקציב2017!E:E)</f>
        <v>241000</v>
      </c>
      <c r="P322" s="121">
        <f>SUMIF(תקציב2017!$A:$A,$B322,תקציב2017!F:F)</f>
        <v>241000</v>
      </c>
      <c r="Q322" s="121"/>
      <c r="R322" s="121">
        <f t="shared" si="57"/>
        <v>241000</v>
      </c>
      <c r="S322" s="164"/>
    </row>
    <row r="323" spans="1:19" ht="35.1" customHeight="1" x14ac:dyDescent="0.3">
      <c r="A323" s="15">
        <v>20</v>
      </c>
      <c r="B323" s="15">
        <v>1814003110</v>
      </c>
      <c r="C323" s="119" t="str">
        <f t="shared" si="58"/>
        <v>110</v>
      </c>
      <c r="D323" s="119" t="str">
        <f t="shared" si="59"/>
        <v>814003</v>
      </c>
      <c r="E323" s="119" t="str">
        <f t="shared" si="60"/>
        <v>81</v>
      </c>
      <c r="F323" s="15" t="s">
        <v>566</v>
      </c>
      <c r="G323" s="121">
        <v>657000</v>
      </c>
      <c r="H323" s="121">
        <v>629703.94999999995</v>
      </c>
      <c r="I323" s="121">
        <v>0</v>
      </c>
      <c r="J323" s="121">
        <v>629703.94999999995</v>
      </c>
      <c r="K323" s="121">
        <f t="shared" si="62"/>
        <v>-27296.050000000047</v>
      </c>
      <c r="L323" s="121">
        <f t="shared" si="61"/>
        <v>629703.94999999995</v>
      </c>
      <c r="M323" s="121">
        <v>633000</v>
      </c>
      <c r="N323" s="121">
        <f>SUMIF(תקציב2017!$A:$A,$B323,תקציב2017!D:D)</f>
        <v>633000</v>
      </c>
      <c r="O323" s="121">
        <f>SUMIF(תקציב2017!$A:$A,$B323,תקציב2017!E:E)</f>
        <v>650000</v>
      </c>
      <c r="P323" s="121">
        <f>SUMIF(תקציב2017!$A:$A,$B323,תקציב2017!F:F)</f>
        <v>652000</v>
      </c>
      <c r="Q323" s="121"/>
      <c r="R323" s="121">
        <f t="shared" si="57"/>
        <v>652000</v>
      </c>
      <c r="S323" s="164">
        <v>6.49</v>
      </c>
    </row>
    <row r="324" spans="1:19" ht="35.1" hidden="1" customHeight="1" x14ac:dyDescent="0.3">
      <c r="A324" s="15">
        <v>19</v>
      </c>
      <c r="B324" s="15">
        <v>1814003820</v>
      </c>
      <c r="C324" s="119" t="str">
        <f t="shared" si="58"/>
        <v>820</v>
      </c>
      <c r="D324" s="119" t="str">
        <f t="shared" si="59"/>
        <v>814003</v>
      </c>
      <c r="E324" s="119" t="str">
        <f t="shared" si="60"/>
        <v>81</v>
      </c>
      <c r="F324" s="15" t="s">
        <v>567</v>
      </c>
      <c r="G324" s="121">
        <v>0</v>
      </c>
      <c r="H324" s="121">
        <v>0</v>
      </c>
      <c r="I324" s="121">
        <v>0</v>
      </c>
      <c r="J324" s="121">
        <v>0</v>
      </c>
      <c r="K324" s="121">
        <f t="shared" si="62"/>
        <v>0</v>
      </c>
      <c r="L324" s="121">
        <f t="shared" si="61"/>
        <v>0</v>
      </c>
      <c r="M324" s="121">
        <v>0</v>
      </c>
      <c r="N324" s="121">
        <f>SUMIF(תקציב2017!$A:$A,$B324,תקציב2017!D:D)</f>
        <v>0</v>
      </c>
      <c r="O324" s="121">
        <f>SUMIF(תקציב2017!$A:$A,$B324,תקציב2017!E:E)</f>
        <v>0</v>
      </c>
      <c r="P324" s="121">
        <f>SUMIF(תקציב2017!$A:$A,$B324,תקציב2017!F:F)</f>
        <v>0</v>
      </c>
      <c r="Q324" s="121"/>
      <c r="R324" s="121">
        <f t="shared" si="57"/>
        <v>0</v>
      </c>
      <c r="S324" s="164"/>
    </row>
    <row r="325" spans="1:19" ht="35.1" customHeight="1" x14ac:dyDescent="0.3">
      <c r="A325" s="15">
        <v>19</v>
      </c>
      <c r="B325" s="15">
        <v>1814003850</v>
      </c>
      <c r="C325" s="119" t="str">
        <f t="shared" si="58"/>
        <v>850</v>
      </c>
      <c r="D325" s="119" t="str">
        <f t="shared" si="59"/>
        <v>814003</v>
      </c>
      <c r="E325" s="119" t="str">
        <f t="shared" si="60"/>
        <v>81</v>
      </c>
      <c r="F325" s="15" t="s">
        <v>568</v>
      </c>
      <c r="G325" s="121">
        <v>13000</v>
      </c>
      <c r="H325" s="121">
        <v>32673</v>
      </c>
      <c r="I325" s="121">
        <v>0</v>
      </c>
      <c r="J325" s="121">
        <v>32673</v>
      </c>
      <c r="K325" s="121">
        <f t="shared" si="62"/>
        <v>19673</v>
      </c>
      <c r="L325" s="121">
        <f t="shared" si="61"/>
        <v>32673</v>
      </c>
      <c r="M325" s="121">
        <v>166500</v>
      </c>
      <c r="N325" s="121">
        <f>SUMIF(תקציב2017!$A:$A,$B325,תקציב2017!D:D)</f>
        <v>166500</v>
      </c>
      <c r="O325" s="121">
        <f>SUMIF(תקציב2017!$A:$A,$B325,תקציב2017!E:E)</f>
        <v>50000</v>
      </c>
      <c r="P325" s="121">
        <f>SUMIF(תקציב2017!$A:$A,$B325,תקציב2017!F:F)</f>
        <v>50000</v>
      </c>
      <c r="Q325" s="121"/>
      <c r="R325" s="121">
        <f t="shared" si="57"/>
        <v>50000</v>
      </c>
      <c r="S325" s="164"/>
    </row>
    <row r="326" spans="1:19" ht="35.1" customHeight="1" x14ac:dyDescent="0.3">
      <c r="A326" s="15">
        <v>20</v>
      </c>
      <c r="B326" s="15">
        <v>1814004110</v>
      </c>
      <c r="C326" s="119" t="str">
        <f t="shared" si="58"/>
        <v>110</v>
      </c>
      <c r="D326" s="119" t="str">
        <f t="shared" si="59"/>
        <v>814004</v>
      </c>
      <c r="E326" s="119" t="str">
        <f t="shared" si="60"/>
        <v>81</v>
      </c>
      <c r="F326" s="15" t="s">
        <v>569</v>
      </c>
      <c r="G326" s="121">
        <v>472000</v>
      </c>
      <c r="H326" s="121">
        <v>475484.08</v>
      </c>
      <c r="I326" s="121">
        <v>0</v>
      </c>
      <c r="J326" s="121">
        <v>475484.08</v>
      </c>
      <c r="K326" s="121">
        <f t="shared" si="62"/>
        <v>3484.0800000000163</v>
      </c>
      <c r="L326" s="121">
        <f t="shared" si="61"/>
        <v>475484.08</v>
      </c>
      <c r="M326" s="121">
        <v>473000</v>
      </c>
      <c r="N326" s="121">
        <f>SUMIF(תקציב2017!$A:$A,$B326,תקציב2017!D:D)</f>
        <v>473000</v>
      </c>
      <c r="O326" s="121">
        <f>SUMIF(תקציב2017!$A:$A,$B326,תקציב2017!E:E)</f>
        <v>545000</v>
      </c>
      <c r="P326" s="121">
        <f>SUMIF(תקציב2017!$A:$A,$B326,תקציב2017!F:F)</f>
        <v>550000</v>
      </c>
      <c r="Q326" s="121"/>
      <c r="R326" s="121">
        <f t="shared" si="57"/>
        <v>550000</v>
      </c>
      <c r="S326" s="164">
        <v>5.58</v>
      </c>
    </row>
    <row r="327" spans="1:19" ht="35.1" customHeight="1" x14ac:dyDescent="0.3">
      <c r="A327" s="15">
        <v>19</v>
      </c>
      <c r="B327" s="15">
        <v>1814004850</v>
      </c>
      <c r="C327" s="119" t="str">
        <f t="shared" si="58"/>
        <v>850</v>
      </c>
      <c r="D327" s="119" t="str">
        <f t="shared" si="59"/>
        <v>814004</v>
      </c>
      <c r="E327" s="119" t="str">
        <f t="shared" si="60"/>
        <v>81</v>
      </c>
      <c r="F327" s="15" t="s">
        <v>570</v>
      </c>
      <c r="G327" s="121">
        <v>47000</v>
      </c>
      <c r="H327" s="121">
        <v>56661.52</v>
      </c>
      <c r="I327" s="121">
        <v>0</v>
      </c>
      <c r="J327" s="121">
        <v>56661.52</v>
      </c>
      <c r="K327" s="121">
        <f t="shared" si="62"/>
        <v>9661.5199999999968</v>
      </c>
      <c r="L327" s="121">
        <f t="shared" si="61"/>
        <v>56661.52</v>
      </c>
      <c r="M327" s="121">
        <v>75000</v>
      </c>
      <c r="N327" s="121">
        <f>SUMIF(תקציב2017!$A:$A,$B327,תקציב2017!D:D)</f>
        <v>75000</v>
      </c>
      <c r="O327" s="121">
        <f>SUMIF(תקציב2017!$A:$A,$B327,תקציב2017!E:E)</f>
        <v>78000</v>
      </c>
      <c r="P327" s="121">
        <f>SUMIF(תקציב2017!$A:$A,$B327,תקציב2017!F:F)</f>
        <v>78000</v>
      </c>
      <c r="Q327" s="121"/>
      <c r="R327" s="121">
        <f t="shared" ref="R327:R390" si="63">P327+Q327</f>
        <v>78000</v>
      </c>
      <c r="S327" s="164"/>
    </row>
    <row r="328" spans="1:19" ht="35.1" customHeight="1" x14ac:dyDescent="0.3">
      <c r="A328" s="15">
        <v>19</v>
      </c>
      <c r="B328" s="15">
        <v>1814100750</v>
      </c>
      <c r="C328" s="119" t="str">
        <f t="shared" si="58"/>
        <v>750</v>
      </c>
      <c r="D328" s="119" t="str">
        <f t="shared" si="59"/>
        <v>814100</v>
      </c>
      <c r="E328" s="119" t="str">
        <f t="shared" si="60"/>
        <v>81</v>
      </c>
      <c r="F328" s="15" t="s">
        <v>571</v>
      </c>
      <c r="G328" s="121">
        <v>0</v>
      </c>
      <c r="H328" s="121">
        <v>0</v>
      </c>
      <c r="I328" s="121">
        <v>0</v>
      </c>
      <c r="J328" s="121">
        <v>0</v>
      </c>
      <c r="K328" s="121">
        <f t="shared" si="62"/>
        <v>0</v>
      </c>
      <c r="L328" s="121">
        <f t="shared" si="61"/>
        <v>0</v>
      </c>
      <c r="M328" s="121">
        <v>100000</v>
      </c>
      <c r="N328" s="121">
        <f>SUMIF(תקציב2017!$A:$A,$B328,תקציב2017!D:D)</f>
        <v>100000</v>
      </c>
      <c r="O328" s="121">
        <f>SUMIF(תקציב2017!$A:$A,$B328,תקציב2017!E:E)</f>
        <v>32000</v>
      </c>
      <c r="P328" s="121">
        <f>SUMIF(תקציב2017!$A:$A,$B328,תקציב2017!F:F)</f>
        <v>32000</v>
      </c>
      <c r="Q328" s="121"/>
      <c r="R328" s="121">
        <f t="shared" si="63"/>
        <v>32000</v>
      </c>
      <c r="S328" s="164"/>
    </row>
    <row r="329" spans="1:19" ht="35.1" hidden="1" customHeight="1" x14ac:dyDescent="0.3">
      <c r="A329" s="15">
        <v>19</v>
      </c>
      <c r="B329" s="15">
        <v>1815200780</v>
      </c>
      <c r="C329" s="119" t="str">
        <f t="shared" si="58"/>
        <v>780</v>
      </c>
      <c r="D329" s="119" t="str">
        <f t="shared" si="59"/>
        <v>815200</v>
      </c>
      <c r="E329" s="119" t="str">
        <f t="shared" si="60"/>
        <v>81</v>
      </c>
      <c r="F329" s="15" t="s">
        <v>535</v>
      </c>
      <c r="G329" s="121">
        <v>0</v>
      </c>
      <c r="H329" s="121">
        <v>0</v>
      </c>
      <c r="I329" s="121">
        <v>0</v>
      </c>
      <c r="J329" s="121">
        <v>0</v>
      </c>
      <c r="K329" s="121">
        <f t="shared" si="62"/>
        <v>0</v>
      </c>
      <c r="L329" s="121">
        <f t="shared" si="61"/>
        <v>0</v>
      </c>
      <c r="M329" s="121">
        <v>0</v>
      </c>
      <c r="N329" s="121">
        <f>SUMIF(תקציב2017!$A:$A,$B329,תקציב2017!D:D)</f>
        <v>0</v>
      </c>
      <c r="O329" s="121">
        <f>SUMIF(תקציב2017!$A:$A,$B329,תקציב2017!E:E)</f>
        <v>0</v>
      </c>
      <c r="P329" s="121">
        <f>SUMIF(תקציב2017!$A:$A,$B329,תקציב2017!F:F)</f>
        <v>0</v>
      </c>
      <c r="Q329" s="121"/>
      <c r="R329" s="121">
        <f t="shared" si="63"/>
        <v>0</v>
      </c>
      <c r="S329" s="164"/>
    </row>
    <row r="330" spans="1:19" ht="35.1" customHeight="1" x14ac:dyDescent="0.3">
      <c r="A330" s="15">
        <v>20</v>
      </c>
      <c r="B330" s="15">
        <v>1815700110</v>
      </c>
      <c r="C330" s="119" t="str">
        <f t="shared" si="58"/>
        <v>110</v>
      </c>
      <c r="D330" s="119" t="str">
        <f t="shared" si="59"/>
        <v>815700</v>
      </c>
      <c r="E330" s="119" t="str">
        <f t="shared" si="60"/>
        <v>81</v>
      </c>
      <c r="F330" s="15" t="s">
        <v>572</v>
      </c>
      <c r="G330" s="121">
        <v>12881000</v>
      </c>
      <c r="H330" s="121">
        <v>12760781.029999999</v>
      </c>
      <c r="I330" s="121">
        <v>0</v>
      </c>
      <c r="J330" s="121">
        <v>12760781.029999999</v>
      </c>
      <c r="K330" s="121">
        <f t="shared" si="62"/>
        <v>-120218.97000000067</v>
      </c>
      <c r="L330" s="121">
        <f t="shared" si="61"/>
        <v>12760781.029999999</v>
      </c>
      <c r="M330" s="121">
        <v>13418000</v>
      </c>
      <c r="N330" s="121">
        <f>SUMIF(תקציב2017!$A:$A,$B330,תקציב2017!D:D)</f>
        <v>13418000</v>
      </c>
      <c r="O330" s="121">
        <f>SUMIF(תקציב2017!$A:$A,$B330,תקציב2017!E:E)</f>
        <v>13684000</v>
      </c>
      <c r="P330" s="121">
        <f>SUMIF(תקציב2017!$A:$A,$B330,תקציב2017!F:F)</f>
        <v>14195000</v>
      </c>
      <c r="Q330" s="121"/>
      <c r="R330" s="121">
        <f t="shared" si="63"/>
        <v>14195000</v>
      </c>
      <c r="S330" s="164">
        <v>70.02</v>
      </c>
    </row>
    <row r="331" spans="1:19" ht="35.1" customHeight="1" x14ac:dyDescent="0.3">
      <c r="A331" s="15">
        <v>19</v>
      </c>
      <c r="B331" s="15">
        <v>1815700421</v>
      </c>
      <c r="C331" s="119" t="str">
        <f t="shared" si="58"/>
        <v>421</v>
      </c>
      <c r="D331" s="119" t="str">
        <f t="shared" si="59"/>
        <v>815700</v>
      </c>
      <c r="E331" s="119" t="str">
        <f t="shared" si="60"/>
        <v>81</v>
      </c>
      <c r="F331" s="15" t="s">
        <v>555</v>
      </c>
      <c r="G331" s="121">
        <v>39000</v>
      </c>
      <c r="H331" s="121">
        <v>25762.06</v>
      </c>
      <c r="I331" s="121">
        <v>0</v>
      </c>
      <c r="J331" s="121">
        <v>25762.06</v>
      </c>
      <c r="K331" s="121">
        <f t="shared" si="62"/>
        <v>-13237.939999999999</v>
      </c>
      <c r="L331" s="121">
        <f t="shared" si="61"/>
        <v>25762.06</v>
      </c>
      <c r="M331" s="121">
        <v>39000</v>
      </c>
      <c r="N331" s="121">
        <f>SUMIF(תקציב2017!$A:$A,$B331,תקציב2017!D:D)</f>
        <v>39000</v>
      </c>
      <c r="O331" s="121">
        <f>SUMIF(תקציב2017!$A:$A,$B331,תקציב2017!E:E)</f>
        <v>45000</v>
      </c>
      <c r="P331" s="121">
        <f>SUMIF(תקציב2017!$A:$A,$B331,תקציב2017!F:F)</f>
        <v>0</v>
      </c>
      <c r="Q331" s="121"/>
      <c r="R331" s="121">
        <f t="shared" si="63"/>
        <v>0</v>
      </c>
      <c r="S331" s="164"/>
    </row>
    <row r="332" spans="1:19" ht="35.1" customHeight="1" x14ac:dyDescent="0.3">
      <c r="A332" s="15">
        <v>19</v>
      </c>
      <c r="B332" s="15">
        <v>1815700431</v>
      </c>
      <c r="C332" s="119" t="str">
        <f t="shared" si="58"/>
        <v>431</v>
      </c>
      <c r="D332" s="119" t="str">
        <f t="shared" si="59"/>
        <v>815700</v>
      </c>
      <c r="E332" s="119" t="str">
        <f t="shared" si="60"/>
        <v>81</v>
      </c>
      <c r="F332" s="15" t="s">
        <v>501</v>
      </c>
      <c r="G332" s="121">
        <v>166000</v>
      </c>
      <c r="H332" s="121">
        <v>177812.04</v>
      </c>
      <c r="I332" s="121">
        <v>0</v>
      </c>
      <c r="J332" s="121">
        <v>177812.04</v>
      </c>
      <c r="K332" s="121">
        <f t="shared" si="62"/>
        <v>11812.040000000008</v>
      </c>
      <c r="L332" s="121">
        <f t="shared" si="61"/>
        <v>177812.04</v>
      </c>
      <c r="M332" s="121">
        <v>166000</v>
      </c>
      <c r="N332" s="121">
        <f>SUMIF(תקציב2017!$A:$A,$B332,תקציב2017!D:D)</f>
        <v>166000</v>
      </c>
      <c r="O332" s="121">
        <f>SUMIF(תקציב2017!$A:$A,$B332,תקציב2017!E:E)</f>
        <v>160000</v>
      </c>
      <c r="P332" s="121">
        <f>SUMIF(תקציב2017!$A:$A,$B332,תקציב2017!F:F)</f>
        <v>0</v>
      </c>
      <c r="Q332" s="121"/>
      <c r="R332" s="121">
        <f t="shared" si="63"/>
        <v>0</v>
      </c>
      <c r="S332" s="164"/>
    </row>
    <row r="333" spans="1:19" ht="35.1" customHeight="1" x14ac:dyDescent="0.3">
      <c r="A333" s="15">
        <v>19</v>
      </c>
      <c r="B333" s="15">
        <v>1815700432</v>
      </c>
      <c r="C333" s="119" t="str">
        <f t="shared" si="58"/>
        <v>432</v>
      </c>
      <c r="D333" s="119" t="str">
        <f t="shared" si="59"/>
        <v>815700</v>
      </c>
      <c r="E333" s="119" t="str">
        <f t="shared" si="60"/>
        <v>81</v>
      </c>
      <c r="F333" s="15" t="s">
        <v>573</v>
      </c>
      <c r="G333" s="121">
        <v>11000</v>
      </c>
      <c r="H333" s="121">
        <v>35681.42</v>
      </c>
      <c r="I333" s="121">
        <v>0</v>
      </c>
      <c r="J333" s="121">
        <v>35681.42</v>
      </c>
      <c r="K333" s="121">
        <f t="shared" si="62"/>
        <v>24681.42</v>
      </c>
      <c r="L333" s="121">
        <f t="shared" si="61"/>
        <v>35681.42</v>
      </c>
      <c r="M333" s="121">
        <v>11000</v>
      </c>
      <c r="N333" s="121">
        <f>SUMIF(תקציב2017!$A:$A,$B333,תקציב2017!D:D)</f>
        <v>11000</v>
      </c>
      <c r="O333" s="121">
        <f>SUMIF(תקציב2017!$A:$A,$B333,תקציב2017!E:E)</f>
        <v>70000</v>
      </c>
      <c r="P333" s="121">
        <f>SUMIF(תקציב2017!$A:$A,$B333,תקציב2017!F:F)</f>
        <v>0</v>
      </c>
      <c r="Q333" s="121"/>
      <c r="R333" s="121">
        <f t="shared" si="63"/>
        <v>0</v>
      </c>
      <c r="S333" s="164"/>
    </row>
    <row r="334" spans="1:19" ht="35.1" hidden="1" customHeight="1" x14ac:dyDescent="0.3">
      <c r="A334" s="15">
        <v>19</v>
      </c>
      <c r="B334" s="15">
        <v>1815700433</v>
      </c>
      <c r="C334" s="119" t="str">
        <f t="shared" si="58"/>
        <v>433</v>
      </c>
      <c r="D334" s="119" t="str">
        <f t="shared" si="59"/>
        <v>815700</v>
      </c>
      <c r="E334" s="119" t="str">
        <f t="shared" si="60"/>
        <v>81</v>
      </c>
      <c r="F334" s="15" t="s">
        <v>455</v>
      </c>
      <c r="G334" s="121">
        <v>0</v>
      </c>
      <c r="H334" s="121">
        <v>0</v>
      </c>
      <c r="I334" s="121">
        <v>0</v>
      </c>
      <c r="J334" s="121">
        <v>0</v>
      </c>
      <c r="K334" s="121">
        <f t="shared" si="62"/>
        <v>0</v>
      </c>
      <c r="L334" s="121">
        <f t="shared" si="61"/>
        <v>0</v>
      </c>
      <c r="M334" s="121">
        <v>0</v>
      </c>
      <c r="N334" s="121">
        <f>SUMIF(תקציב2017!$A:$A,$B334,תקציב2017!D:D)</f>
        <v>0</v>
      </c>
      <c r="O334" s="121">
        <f>SUMIF(תקציב2017!$A:$A,$B334,תקציב2017!E:E)</f>
        <v>0</v>
      </c>
      <c r="P334" s="121">
        <f>SUMIF(תקציב2017!$A:$A,$B334,תקציב2017!F:F)</f>
        <v>0</v>
      </c>
      <c r="Q334" s="121"/>
      <c r="R334" s="121">
        <f t="shared" si="63"/>
        <v>0</v>
      </c>
      <c r="S334" s="164"/>
    </row>
    <row r="335" spans="1:19" ht="35.1" customHeight="1" x14ac:dyDescent="0.3">
      <c r="A335" s="15">
        <v>19</v>
      </c>
      <c r="B335" s="15">
        <v>1815700440</v>
      </c>
      <c r="C335" s="119" t="str">
        <f t="shared" si="58"/>
        <v>440</v>
      </c>
      <c r="D335" s="119" t="str">
        <f t="shared" si="59"/>
        <v>815700</v>
      </c>
      <c r="E335" s="119" t="str">
        <f t="shared" si="60"/>
        <v>81</v>
      </c>
      <c r="F335" s="15" t="s">
        <v>502</v>
      </c>
      <c r="G335" s="121">
        <v>62000</v>
      </c>
      <c r="H335" s="121">
        <v>58714</v>
      </c>
      <c r="I335" s="121">
        <v>0</v>
      </c>
      <c r="J335" s="121">
        <v>58714</v>
      </c>
      <c r="K335" s="121">
        <f t="shared" si="62"/>
        <v>-3286</v>
      </c>
      <c r="L335" s="121">
        <f t="shared" si="61"/>
        <v>58714</v>
      </c>
      <c r="M335" s="121">
        <v>62000</v>
      </c>
      <c r="N335" s="121">
        <f>SUMIF(תקציב2017!$A:$A,$B335,תקציב2017!D:D)</f>
        <v>62000</v>
      </c>
      <c r="O335" s="121">
        <f>SUMIF(תקציב2017!$A:$A,$B335,תקציב2017!E:E)</f>
        <v>106000</v>
      </c>
      <c r="P335" s="121">
        <f>SUMIF(תקציב2017!$A:$A,$B335,תקציב2017!F:F)</f>
        <v>0</v>
      </c>
      <c r="Q335" s="121"/>
      <c r="R335" s="121">
        <f t="shared" si="63"/>
        <v>0</v>
      </c>
      <c r="S335" s="164"/>
    </row>
    <row r="336" spans="1:19" ht="35.1" hidden="1" customHeight="1" x14ac:dyDescent="0.3">
      <c r="A336" s="15">
        <v>19</v>
      </c>
      <c r="B336" s="15">
        <v>1815700450</v>
      </c>
      <c r="C336" s="119" t="str">
        <f t="shared" si="58"/>
        <v>450</v>
      </c>
      <c r="D336" s="119" t="str">
        <f t="shared" si="59"/>
        <v>815700</v>
      </c>
      <c r="E336" s="119" t="str">
        <f t="shared" si="60"/>
        <v>81</v>
      </c>
      <c r="F336" s="15" t="s">
        <v>574</v>
      </c>
      <c r="G336" s="121">
        <v>0</v>
      </c>
      <c r="H336" s="121">
        <v>0</v>
      </c>
      <c r="I336" s="121">
        <v>0</v>
      </c>
      <c r="J336" s="121">
        <v>0</v>
      </c>
      <c r="K336" s="121">
        <f t="shared" si="62"/>
        <v>0</v>
      </c>
      <c r="L336" s="121">
        <f t="shared" si="61"/>
        <v>0</v>
      </c>
      <c r="M336" s="121">
        <v>0</v>
      </c>
      <c r="N336" s="121">
        <f>SUMIF(תקציב2017!$A:$A,$B336,תקציב2017!D:D)</f>
        <v>0</v>
      </c>
      <c r="O336" s="121">
        <f>SUMIF(תקציב2017!$A:$A,$B336,תקציב2017!E:E)</f>
        <v>0</v>
      </c>
      <c r="P336" s="121">
        <f>SUMIF(תקציב2017!$A:$A,$B336,תקציב2017!F:F)</f>
        <v>0</v>
      </c>
      <c r="Q336" s="121"/>
      <c r="R336" s="121">
        <f t="shared" si="63"/>
        <v>0</v>
      </c>
      <c r="S336" s="164"/>
    </row>
    <row r="337" spans="1:19" ht="35.1" hidden="1" customHeight="1" x14ac:dyDescent="0.3">
      <c r="A337" s="15">
        <v>19</v>
      </c>
      <c r="B337" s="15">
        <v>1815700521</v>
      </c>
      <c r="C337" s="119" t="str">
        <f t="shared" si="58"/>
        <v>521</v>
      </c>
      <c r="D337" s="119" t="str">
        <f t="shared" si="59"/>
        <v>815700</v>
      </c>
      <c r="E337" s="119" t="str">
        <f t="shared" si="60"/>
        <v>81</v>
      </c>
      <c r="F337" s="15" t="s">
        <v>575</v>
      </c>
      <c r="G337" s="121">
        <v>0</v>
      </c>
      <c r="H337" s="121">
        <v>0</v>
      </c>
      <c r="I337" s="121">
        <v>0</v>
      </c>
      <c r="J337" s="121">
        <v>0</v>
      </c>
      <c r="K337" s="121">
        <f t="shared" si="62"/>
        <v>0</v>
      </c>
      <c r="L337" s="121">
        <f t="shared" si="61"/>
        <v>0</v>
      </c>
      <c r="M337" s="121">
        <v>0</v>
      </c>
      <c r="N337" s="121">
        <f>SUMIF(תקציב2017!$A:$A,$B337,תקציב2017!D:D)</f>
        <v>0</v>
      </c>
      <c r="O337" s="121">
        <f>SUMIF(תקציב2017!$A:$A,$B337,תקציב2017!E:E)</f>
        <v>0</v>
      </c>
      <c r="P337" s="121">
        <f>SUMIF(תקציב2017!$A:$A,$B337,תקציב2017!F:F)</f>
        <v>0</v>
      </c>
      <c r="Q337" s="121"/>
      <c r="R337" s="121">
        <f t="shared" si="63"/>
        <v>0</v>
      </c>
      <c r="S337" s="164"/>
    </row>
    <row r="338" spans="1:19" ht="35.1" customHeight="1" x14ac:dyDescent="0.3">
      <c r="A338" s="15">
        <v>19</v>
      </c>
      <c r="B338" s="15">
        <v>1815700522</v>
      </c>
      <c r="C338" s="119" t="str">
        <f t="shared" si="58"/>
        <v>522</v>
      </c>
      <c r="D338" s="119" t="str">
        <f t="shared" si="59"/>
        <v>815700</v>
      </c>
      <c r="E338" s="119" t="str">
        <f t="shared" si="60"/>
        <v>81</v>
      </c>
      <c r="F338" s="15" t="s">
        <v>576</v>
      </c>
      <c r="G338" s="121">
        <v>0</v>
      </c>
      <c r="H338" s="121">
        <v>2700</v>
      </c>
      <c r="I338" s="121">
        <v>0</v>
      </c>
      <c r="J338" s="121">
        <v>2700</v>
      </c>
      <c r="K338" s="121">
        <f t="shared" si="62"/>
        <v>2700</v>
      </c>
      <c r="L338" s="121">
        <f t="shared" si="61"/>
        <v>2700</v>
      </c>
      <c r="M338" s="121">
        <v>0</v>
      </c>
      <c r="N338" s="121">
        <f>SUMIF(תקציב2017!$A:$A,$B338,תקציב2017!D:D)</f>
        <v>2000</v>
      </c>
      <c r="O338" s="121">
        <f>SUMIF(תקציב2017!$A:$A,$B338,תקציב2017!E:E)</f>
        <v>2400</v>
      </c>
      <c r="P338" s="121">
        <f>SUMIF(תקציב2017!$A:$A,$B338,תקציב2017!F:F)</f>
        <v>0</v>
      </c>
      <c r="Q338" s="121"/>
      <c r="R338" s="121">
        <f t="shared" si="63"/>
        <v>0</v>
      </c>
      <c r="S338" s="164"/>
    </row>
    <row r="339" spans="1:19" ht="35.1" customHeight="1" x14ac:dyDescent="0.3">
      <c r="A339" s="15">
        <v>19</v>
      </c>
      <c r="B339" s="15">
        <v>1815700540</v>
      </c>
      <c r="C339" s="119" t="str">
        <f t="shared" si="58"/>
        <v>540</v>
      </c>
      <c r="D339" s="119" t="str">
        <f t="shared" si="59"/>
        <v>815700</v>
      </c>
      <c r="E339" s="119" t="str">
        <f t="shared" si="60"/>
        <v>81</v>
      </c>
      <c r="F339" s="15" t="s">
        <v>301</v>
      </c>
      <c r="G339" s="121">
        <v>7000</v>
      </c>
      <c r="H339" s="121">
        <v>4021.47</v>
      </c>
      <c r="I339" s="121">
        <v>0</v>
      </c>
      <c r="J339" s="121">
        <v>4021.47</v>
      </c>
      <c r="K339" s="121">
        <f t="shared" si="62"/>
        <v>-2978.53</v>
      </c>
      <c r="L339" s="121">
        <f t="shared" si="61"/>
        <v>4021.47</v>
      </c>
      <c r="M339" s="121">
        <v>7000</v>
      </c>
      <c r="N339" s="121">
        <f>SUMIF(תקציב2017!$A:$A,$B339,תקציב2017!D:D)</f>
        <v>7000</v>
      </c>
      <c r="O339" s="121">
        <f>SUMIF(תקציב2017!$A:$A,$B339,תקציב2017!E:E)</f>
        <v>6000</v>
      </c>
      <c r="P339" s="121">
        <f>SUMIF(תקציב2017!$A:$A,$B339,תקציב2017!F:F)</f>
        <v>0</v>
      </c>
      <c r="Q339" s="121"/>
      <c r="R339" s="121">
        <f t="shared" si="63"/>
        <v>0</v>
      </c>
      <c r="S339" s="164"/>
    </row>
    <row r="340" spans="1:19" ht="35.1" customHeight="1" x14ac:dyDescent="0.3">
      <c r="A340" s="15">
        <v>19</v>
      </c>
      <c r="B340" s="15">
        <v>1815700560</v>
      </c>
      <c r="C340" s="119" t="str">
        <f t="shared" si="58"/>
        <v>560</v>
      </c>
      <c r="D340" s="119" t="str">
        <f t="shared" si="59"/>
        <v>815700</v>
      </c>
      <c r="E340" s="119" t="str">
        <f t="shared" si="60"/>
        <v>81</v>
      </c>
      <c r="F340" s="15" t="s">
        <v>319</v>
      </c>
      <c r="G340" s="121">
        <v>41000</v>
      </c>
      <c r="H340" s="121">
        <v>82169.8</v>
      </c>
      <c r="I340" s="121">
        <v>2000</v>
      </c>
      <c r="J340" s="121">
        <v>84169.8</v>
      </c>
      <c r="K340" s="121">
        <f t="shared" si="62"/>
        <v>43169.8</v>
      </c>
      <c r="L340" s="121">
        <f t="shared" si="61"/>
        <v>84169.8</v>
      </c>
      <c r="M340" s="121">
        <v>41000</v>
      </c>
      <c r="N340" s="121">
        <f>SUMIF(תקציב2017!$A:$A,$B340,תקציב2017!D:D)</f>
        <v>41000</v>
      </c>
      <c r="O340" s="121">
        <f>SUMIF(תקציב2017!$A:$A,$B340,תקציב2017!E:E)</f>
        <v>25000</v>
      </c>
      <c r="P340" s="121">
        <f>SUMIF(תקציב2017!$A:$A,$B340,תקציב2017!F:F)</f>
        <v>0</v>
      </c>
      <c r="Q340" s="121"/>
      <c r="R340" s="121">
        <f t="shared" si="63"/>
        <v>0</v>
      </c>
      <c r="S340" s="164"/>
    </row>
    <row r="341" spans="1:19" ht="35.1" customHeight="1" x14ac:dyDescent="0.3">
      <c r="A341" s="15">
        <v>19</v>
      </c>
      <c r="B341" s="15">
        <v>1815700720</v>
      </c>
      <c r="C341" s="119" t="str">
        <f t="shared" si="58"/>
        <v>720</v>
      </c>
      <c r="D341" s="119" t="str">
        <f t="shared" si="59"/>
        <v>815700</v>
      </c>
      <c r="E341" s="119" t="str">
        <f t="shared" si="60"/>
        <v>81</v>
      </c>
      <c r="F341" s="15" t="s">
        <v>423</v>
      </c>
      <c r="G341" s="121">
        <v>17000</v>
      </c>
      <c r="H341" s="121">
        <v>38564.519999999997</v>
      </c>
      <c r="I341" s="121">
        <v>3940</v>
      </c>
      <c r="J341" s="121">
        <v>42504.52</v>
      </c>
      <c r="K341" s="121">
        <f t="shared" si="62"/>
        <v>25504.519999999997</v>
      </c>
      <c r="L341" s="121">
        <f t="shared" si="61"/>
        <v>42504.52</v>
      </c>
      <c r="M341" s="121">
        <v>17000</v>
      </c>
      <c r="N341" s="121">
        <f>SUMIF(תקציב2017!$A:$A,$B341,תקציב2017!D:D)</f>
        <v>17000</v>
      </c>
      <c r="O341" s="121">
        <f>SUMIF(תקציב2017!$A:$A,$B341,תקציב2017!E:E)</f>
        <v>17000</v>
      </c>
      <c r="P341" s="121">
        <f>SUMIF(תקציב2017!$A:$A,$B341,תקציב2017!F:F)</f>
        <v>0</v>
      </c>
      <c r="Q341" s="121"/>
      <c r="R341" s="121">
        <f t="shared" si="63"/>
        <v>0</v>
      </c>
      <c r="S341" s="164"/>
    </row>
    <row r="342" spans="1:19" ht="35.1" customHeight="1" x14ac:dyDescent="0.3">
      <c r="A342" s="15">
        <v>19</v>
      </c>
      <c r="B342" s="15">
        <v>1815700750</v>
      </c>
      <c r="C342" s="119" t="str">
        <f t="shared" si="58"/>
        <v>750</v>
      </c>
      <c r="D342" s="119" t="str">
        <f t="shared" si="59"/>
        <v>815700</v>
      </c>
      <c r="E342" s="119" t="str">
        <f t="shared" si="60"/>
        <v>81</v>
      </c>
      <c r="F342" s="15" t="s">
        <v>313</v>
      </c>
      <c r="G342" s="121">
        <v>196000</v>
      </c>
      <c r="H342" s="121">
        <v>158432</v>
      </c>
      <c r="I342" s="121">
        <v>0</v>
      </c>
      <c r="J342" s="121">
        <v>158432</v>
      </c>
      <c r="K342" s="121">
        <f t="shared" si="62"/>
        <v>-37568</v>
      </c>
      <c r="L342" s="121">
        <f t="shared" si="61"/>
        <v>158432</v>
      </c>
      <c r="M342" s="121">
        <v>196000</v>
      </c>
      <c r="N342" s="121">
        <f>SUMIF(תקציב2017!$A:$A,$B342,תקציב2017!D:D)</f>
        <v>196000</v>
      </c>
      <c r="O342" s="121">
        <f>SUMIF(תקציב2017!$A:$A,$B342,תקציב2017!E:E)</f>
        <v>120000</v>
      </c>
      <c r="P342" s="121">
        <f>SUMIF(תקציב2017!$A:$A,$B342,תקציב2017!F:F)</f>
        <v>0</v>
      </c>
      <c r="Q342" s="121"/>
      <c r="R342" s="121">
        <f t="shared" si="63"/>
        <v>0</v>
      </c>
      <c r="S342" s="164"/>
    </row>
    <row r="343" spans="1:19" ht="35.1" customHeight="1" x14ac:dyDescent="0.3">
      <c r="A343" s="15">
        <v>19</v>
      </c>
      <c r="B343" s="15">
        <v>1815700751</v>
      </c>
      <c r="C343" s="119" t="str">
        <f t="shared" si="58"/>
        <v>751</v>
      </c>
      <c r="D343" s="119" t="str">
        <f t="shared" si="59"/>
        <v>815700</v>
      </c>
      <c r="E343" s="119" t="str">
        <f t="shared" si="60"/>
        <v>81</v>
      </c>
      <c r="F343" s="15" t="s">
        <v>577</v>
      </c>
      <c r="G343" s="121">
        <v>62000</v>
      </c>
      <c r="H343" s="121">
        <v>45560.03</v>
      </c>
      <c r="I343" s="121">
        <v>0</v>
      </c>
      <c r="J343" s="121">
        <v>45560.03</v>
      </c>
      <c r="K343" s="121">
        <f t="shared" si="62"/>
        <v>-16439.97</v>
      </c>
      <c r="L343" s="121">
        <f t="shared" si="61"/>
        <v>45560.03</v>
      </c>
      <c r="M343" s="121">
        <v>62000</v>
      </c>
      <c r="N343" s="121">
        <f>SUMIF(תקציב2017!$A:$A,$B343,תקציב2017!D:D)</f>
        <v>62000</v>
      </c>
      <c r="O343" s="121">
        <f>SUMIF(תקציב2017!$A:$A,$B343,תקציב2017!E:E)</f>
        <v>0</v>
      </c>
      <c r="P343" s="121">
        <f>SUMIF(תקציב2017!$A:$A,$B343,תקציב2017!F:F)</f>
        <v>0</v>
      </c>
      <c r="Q343" s="121"/>
      <c r="R343" s="121">
        <f t="shared" si="63"/>
        <v>0</v>
      </c>
      <c r="S343" s="164"/>
    </row>
    <row r="344" spans="1:19" ht="35.1" customHeight="1" x14ac:dyDescent="0.3">
      <c r="A344" s="15">
        <v>19</v>
      </c>
      <c r="B344" s="15">
        <v>1815700780</v>
      </c>
      <c r="C344" s="119" t="str">
        <f t="shared" si="58"/>
        <v>780</v>
      </c>
      <c r="D344" s="119" t="str">
        <f t="shared" si="59"/>
        <v>815700</v>
      </c>
      <c r="E344" s="119" t="str">
        <f t="shared" si="60"/>
        <v>81</v>
      </c>
      <c r="F344" s="15" t="s">
        <v>305</v>
      </c>
      <c r="G344" s="121">
        <v>99000</v>
      </c>
      <c r="H344" s="121">
        <v>94787</v>
      </c>
      <c r="I344" s="121">
        <v>4600</v>
      </c>
      <c r="J344" s="121">
        <v>99387</v>
      </c>
      <c r="K344" s="121">
        <f t="shared" si="62"/>
        <v>387</v>
      </c>
      <c r="L344" s="121">
        <f t="shared" si="61"/>
        <v>99387</v>
      </c>
      <c r="M344" s="121">
        <v>99000</v>
      </c>
      <c r="N344" s="121">
        <f>SUMIF(תקציב2017!$A:$A,$B344,תקציב2017!D:D)</f>
        <v>97000</v>
      </c>
      <c r="O344" s="121">
        <f>SUMIF(תקציב2017!$A:$A,$B344,תקציב2017!E:E)</f>
        <v>108000</v>
      </c>
      <c r="P344" s="121">
        <f>SUMIF(תקציב2017!$A:$A,$B344,תקציב2017!F:F)</f>
        <v>0</v>
      </c>
      <c r="Q344" s="121"/>
      <c r="R344" s="121">
        <f t="shared" si="63"/>
        <v>0</v>
      </c>
      <c r="S344" s="164"/>
    </row>
    <row r="345" spans="1:19" s="180" customFormat="1" ht="35.1" customHeight="1" x14ac:dyDescent="0.3">
      <c r="A345" s="177">
        <v>19</v>
      </c>
      <c r="B345" s="177">
        <v>1815700850</v>
      </c>
      <c r="C345" s="186">
        <v>850</v>
      </c>
      <c r="D345" s="186">
        <v>8157</v>
      </c>
      <c r="E345" s="186">
        <v>81</v>
      </c>
      <c r="F345" s="177" t="s">
        <v>1386</v>
      </c>
      <c r="G345" s="178"/>
      <c r="H345" s="178"/>
      <c r="I345" s="178"/>
      <c r="J345" s="178"/>
      <c r="K345" s="178"/>
      <c r="L345" s="178"/>
      <c r="M345" s="178"/>
      <c r="N345" s="178"/>
      <c r="O345" s="178"/>
      <c r="P345" s="178">
        <f>SUMIF(תקציב2017!$A:$A,$B345,תקציב2017!F:F)</f>
        <v>650000</v>
      </c>
      <c r="Q345" s="178"/>
      <c r="R345" s="121">
        <f t="shared" si="63"/>
        <v>650000</v>
      </c>
      <c r="S345" s="179"/>
    </row>
    <row r="346" spans="1:19" ht="35.1" customHeight="1" x14ac:dyDescent="0.3">
      <c r="A346" s="15">
        <v>20</v>
      </c>
      <c r="B346" s="15">
        <v>1815701110</v>
      </c>
      <c r="C346" s="119" t="str">
        <f t="shared" si="58"/>
        <v>110</v>
      </c>
      <c r="D346" s="119" t="str">
        <f t="shared" si="59"/>
        <v>815701</v>
      </c>
      <c r="E346" s="119" t="str">
        <f t="shared" si="60"/>
        <v>81</v>
      </c>
      <c r="F346" s="15" t="s">
        <v>578</v>
      </c>
      <c r="G346" s="121">
        <v>12577000</v>
      </c>
      <c r="H346" s="121">
        <v>12508262.77</v>
      </c>
      <c r="I346" s="121">
        <v>0</v>
      </c>
      <c r="J346" s="121">
        <v>12508262.77</v>
      </c>
      <c r="K346" s="121">
        <f t="shared" si="62"/>
        <v>-68737.230000000447</v>
      </c>
      <c r="L346" s="121">
        <f t="shared" si="61"/>
        <v>12508262.77</v>
      </c>
      <c r="M346" s="121">
        <v>13538000</v>
      </c>
      <c r="N346" s="121">
        <f>SUMIF(תקציב2017!$A:$A,$B346,תקציב2017!D:D)</f>
        <v>13538000</v>
      </c>
      <c r="O346" s="121">
        <f>SUMIF(תקציב2017!$A:$A,$B346,תקציב2017!E:E)</f>
        <v>13345000</v>
      </c>
      <c r="P346" s="121">
        <f>SUMIF(תקציב2017!$A:$A,$B346,תקציב2017!F:F)</f>
        <v>14475000</v>
      </c>
      <c r="Q346" s="121"/>
      <c r="R346" s="121">
        <f t="shared" si="63"/>
        <v>14475000</v>
      </c>
      <c r="S346" s="164">
        <v>67.64</v>
      </c>
    </row>
    <row r="347" spans="1:19" ht="35.1" customHeight="1" x14ac:dyDescent="0.3">
      <c r="A347" s="15">
        <v>19</v>
      </c>
      <c r="B347" s="15">
        <v>1815701431</v>
      </c>
      <c r="C347" s="119" t="str">
        <f t="shared" ref="C347:C428" si="64">RIGHT(B347,3)</f>
        <v>431</v>
      </c>
      <c r="D347" s="119" t="str">
        <f t="shared" ref="D347:D428" si="65">MID(B347,2,6)</f>
        <v>815701</v>
      </c>
      <c r="E347" s="119" t="str">
        <f t="shared" ref="E347:E428" si="66">LEFT(D347,2)</f>
        <v>81</v>
      </c>
      <c r="F347" s="15" t="s">
        <v>501</v>
      </c>
      <c r="G347" s="121">
        <v>84000</v>
      </c>
      <c r="H347" s="121">
        <v>115514.75</v>
      </c>
      <c r="I347" s="121">
        <v>0</v>
      </c>
      <c r="J347" s="121">
        <v>115514.75</v>
      </c>
      <c r="K347" s="121">
        <f t="shared" si="62"/>
        <v>31514.75</v>
      </c>
      <c r="L347" s="121">
        <f t="shared" si="61"/>
        <v>115514.75</v>
      </c>
      <c r="M347" s="121">
        <v>84000</v>
      </c>
      <c r="N347" s="121">
        <f>SUMIF(תקציב2017!$A:$A,$B347,תקציב2017!D:D)</f>
        <v>84000</v>
      </c>
      <c r="O347" s="121">
        <f>SUMIF(תקציב2017!$A:$A,$B347,תקציב2017!E:E)</f>
        <v>106000</v>
      </c>
      <c r="P347" s="121">
        <f>SUMIF(תקציב2017!$A:$A,$B347,תקציב2017!F:F)</f>
        <v>0</v>
      </c>
      <c r="Q347" s="121"/>
      <c r="R347" s="121">
        <f t="shared" si="63"/>
        <v>0</v>
      </c>
      <c r="S347" s="164"/>
    </row>
    <row r="348" spans="1:19" ht="35.1" customHeight="1" x14ac:dyDescent="0.3">
      <c r="A348" s="15">
        <v>19</v>
      </c>
      <c r="B348" s="15">
        <v>1815701432</v>
      </c>
      <c r="C348" s="119" t="str">
        <f t="shared" si="64"/>
        <v>432</v>
      </c>
      <c r="D348" s="119" t="str">
        <f t="shared" si="65"/>
        <v>815701</v>
      </c>
      <c r="E348" s="119" t="str">
        <f t="shared" si="66"/>
        <v>81</v>
      </c>
      <c r="F348" s="15" t="s">
        <v>573</v>
      </c>
      <c r="G348" s="121">
        <v>45000</v>
      </c>
      <c r="H348" s="121">
        <v>75554.740000000005</v>
      </c>
      <c r="I348" s="121">
        <v>0</v>
      </c>
      <c r="J348" s="121">
        <v>75554.740000000005</v>
      </c>
      <c r="K348" s="121">
        <f t="shared" si="62"/>
        <v>30554.740000000005</v>
      </c>
      <c r="L348" s="121">
        <f t="shared" ref="L348:L429" si="67">+J348</f>
        <v>75554.740000000005</v>
      </c>
      <c r="M348" s="121">
        <v>45000</v>
      </c>
      <c r="N348" s="121">
        <f>SUMIF(תקציב2017!$A:$A,$B348,תקציב2017!D:D)</f>
        <v>45000</v>
      </c>
      <c r="O348" s="121">
        <f>SUMIF(תקציב2017!$A:$A,$B348,תקציב2017!E:E)</f>
        <v>95000</v>
      </c>
      <c r="P348" s="121">
        <f>SUMIF(תקציב2017!$A:$A,$B348,תקציב2017!F:F)</f>
        <v>0</v>
      </c>
      <c r="Q348" s="121"/>
      <c r="R348" s="121">
        <f t="shared" si="63"/>
        <v>0</v>
      </c>
      <c r="S348" s="164"/>
    </row>
    <row r="349" spans="1:19" ht="35.1" hidden="1" customHeight="1" x14ac:dyDescent="0.3">
      <c r="A349" s="15">
        <v>19</v>
      </c>
      <c r="B349" s="15">
        <v>1815701440</v>
      </c>
      <c r="C349" s="119" t="str">
        <f t="shared" si="64"/>
        <v>440</v>
      </c>
      <c r="D349" s="119" t="str">
        <f t="shared" si="65"/>
        <v>815701</v>
      </c>
      <c r="E349" s="119" t="str">
        <f t="shared" si="66"/>
        <v>81</v>
      </c>
      <c r="F349" s="15" t="s">
        <v>502</v>
      </c>
      <c r="G349" s="121">
        <v>0</v>
      </c>
      <c r="H349" s="121">
        <v>0</v>
      </c>
      <c r="I349" s="121">
        <v>0</v>
      </c>
      <c r="J349" s="121">
        <v>0</v>
      </c>
      <c r="K349" s="121">
        <f t="shared" si="62"/>
        <v>0</v>
      </c>
      <c r="L349" s="121">
        <f t="shared" si="67"/>
        <v>0</v>
      </c>
      <c r="M349" s="121">
        <v>0</v>
      </c>
      <c r="N349" s="121">
        <f>SUMIF(תקציב2017!$A:$A,$B349,תקציב2017!D:D)</f>
        <v>0</v>
      </c>
      <c r="O349" s="121">
        <f>SUMIF(תקציב2017!$A:$A,$B349,תקציב2017!E:E)</f>
        <v>0</v>
      </c>
      <c r="P349" s="121">
        <f>SUMIF(תקציב2017!$A:$A,$B349,תקציב2017!F:F)</f>
        <v>0</v>
      </c>
      <c r="Q349" s="121"/>
      <c r="R349" s="121">
        <f t="shared" si="63"/>
        <v>0</v>
      </c>
      <c r="S349" s="164"/>
    </row>
    <row r="350" spans="1:19" ht="35.1" hidden="1" customHeight="1" x14ac:dyDescent="0.3">
      <c r="A350" s="15">
        <v>19</v>
      </c>
      <c r="B350" s="15">
        <v>1815701450</v>
      </c>
      <c r="C350" s="119" t="str">
        <f t="shared" si="64"/>
        <v>450</v>
      </c>
      <c r="D350" s="119" t="str">
        <f t="shared" si="65"/>
        <v>815701</v>
      </c>
      <c r="E350" s="119" t="str">
        <f t="shared" si="66"/>
        <v>81</v>
      </c>
      <c r="F350" s="15" t="s">
        <v>579</v>
      </c>
      <c r="G350" s="121">
        <v>0</v>
      </c>
      <c r="H350" s="121">
        <v>0</v>
      </c>
      <c r="I350" s="121">
        <v>0</v>
      </c>
      <c r="J350" s="121">
        <v>0</v>
      </c>
      <c r="K350" s="121">
        <f t="shared" si="62"/>
        <v>0</v>
      </c>
      <c r="L350" s="121">
        <f t="shared" si="67"/>
        <v>0</v>
      </c>
      <c r="M350" s="121">
        <v>0</v>
      </c>
      <c r="N350" s="121">
        <f>SUMIF(תקציב2017!$A:$A,$B350,תקציב2017!D:D)</f>
        <v>0</v>
      </c>
      <c r="O350" s="121">
        <f>SUMIF(תקציב2017!$A:$A,$B350,תקציב2017!E:E)</f>
        <v>0</v>
      </c>
      <c r="P350" s="121">
        <f>SUMIF(תקציב2017!$A:$A,$B350,תקציב2017!F:F)</f>
        <v>0</v>
      </c>
      <c r="Q350" s="121"/>
      <c r="R350" s="121">
        <f t="shared" si="63"/>
        <v>0</v>
      </c>
      <c r="S350" s="164"/>
    </row>
    <row r="351" spans="1:19" ht="35.1" customHeight="1" x14ac:dyDescent="0.3">
      <c r="A351" s="15">
        <v>19</v>
      </c>
      <c r="B351" s="15">
        <v>1815701540</v>
      </c>
      <c r="C351" s="119" t="str">
        <f t="shared" si="64"/>
        <v>540</v>
      </c>
      <c r="D351" s="119" t="str">
        <f t="shared" si="65"/>
        <v>815701</v>
      </c>
      <c r="E351" s="119" t="str">
        <f t="shared" si="66"/>
        <v>81</v>
      </c>
      <c r="F351" s="15" t="s">
        <v>354</v>
      </c>
      <c r="G351" s="121">
        <v>9000</v>
      </c>
      <c r="H351" s="121">
        <v>10901.39</v>
      </c>
      <c r="I351" s="121">
        <v>0</v>
      </c>
      <c r="J351" s="121">
        <v>10901.39</v>
      </c>
      <c r="K351" s="121">
        <f t="shared" si="62"/>
        <v>1901.3899999999994</v>
      </c>
      <c r="L351" s="121">
        <f t="shared" si="67"/>
        <v>10901.39</v>
      </c>
      <c r="M351" s="121">
        <v>9000</v>
      </c>
      <c r="N351" s="121">
        <f>SUMIF(תקציב2017!$A:$A,$B351,תקציב2017!D:D)</f>
        <v>9000</v>
      </c>
      <c r="O351" s="121">
        <f>SUMIF(תקציב2017!$A:$A,$B351,תקציב2017!E:E)</f>
        <v>6000</v>
      </c>
      <c r="P351" s="121">
        <f>SUMIF(תקציב2017!$A:$A,$B351,תקציב2017!F:F)</f>
        <v>0</v>
      </c>
      <c r="Q351" s="121"/>
      <c r="R351" s="121">
        <f t="shared" si="63"/>
        <v>0</v>
      </c>
      <c r="S351" s="164"/>
    </row>
    <row r="352" spans="1:19" ht="35.1" customHeight="1" x14ac:dyDescent="0.3">
      <c r="A352" s="15">
        <v>19</v>
      </c>
      <c r="B352" s="15">
        <v>1815701560</v>
      </c>
      <c r="C352" s="119" t="str">
        <f t="shared" si="64"/>
        <v>560</v>
      </c>
      <c r="D352" s="119" t="str">
        <f t="shared" si="65"/>
        <v>815701</v>
      </c>
      <c r="E352" s="119" t="str">
        <f t="shared" si="66"/>
        <v>81</v>
      </c>
      <c r="F352" s="15" t="s">
        <v>580</v>
      </c>
      <c r="G352" s="121">
        <v>36000</v>
      </c>
      <c r="H352" s="121">
        <v>44267</v>
      </c>
      <c r="I352" s="121">
        <v>0</v>
      </c>
      <c r="J352" s="121">
        <v>44267</v>
      </c>
      <c r="K352" s="121">
        <f t="shared" si="62"/>
        <v>8267</v>
      </c>
      <c r="L352" s="121">
        <f t="shared" si="67"/>
        <v>44267</v>
      </c>
      <c r="M352" s="121">
        <v>36000</v>
      </c>
      <c r="N352" s="121">
        <f>SUMIF(תקציב2017!$A:$A,$B352,תקציב2017!D:D)</f>
        <v>36000</v>
      </c>
      <c r="O352" s="121">
        <f>SUMIF(תקציב2017!$A:$A,$B352,תקציב2017!E:E)</f>
        <v>12500</v>
      </c>
      <c r="P352" s="121">
        <f>SUMIF(תקציב2017!$A:$A,$B352,תקציב2017!F:F)</f>
        <v>0</v>
      </c>
      <c r="Q352" s="121"/>
      <c r="R352" s="121">
        <f t="shared" si="63"/>
        <v>0</v>
      </c>
      <c r="S352" s="164"/>
    </row>
    <row r="353" spans="1:19" ht="35.1" customHeight="1" x14ac:dyDescent="0.3">
      <c r="A353" s="15">
        <v>19</v>
      </c>
      <c r="B353" s="15">
        <v>1815701720</v>
      </c>
      <c r="C353" s="119" t="str">
        <f t="shared" si="64"/>
        <v>720</v>
      </c>
      <c r="D353" s="119" t="str">
        <f t="shared" si="65"/>
        <v>815701</v>
      </c>
      <c r="E353" s="119" t="str">
        <f t="shared" si="66"/>
        <v>81</v>
      </c>
      <c r="F353" s="15" t="s">
        <v>581</v>
      </c>
      <c r="G353" s="121">
        <v>10000</v>
      </c>
      <c r="H353" s="121">
        <v>9726.6</v>
      </c>
      <c r="I353" s="121">
        <v>0</v>
      </c>
      <c r="J353" s="121">
        <v>9726.6</v>
      </c>
      <c r="K353" s="121">
        <f t="shared" si="62"/>
        <v>-273.39999999999964</v>
      </c>
      <c r="L353" s="121">
        <f t="shared" si="67"/>
        <v>9726.6</v>
      </c>
      <c r="M353" s="121">
        <v>10000</v>
      </c>
      <c r="N353" s="121">
        <f>SUMIF(תקציב2017!$A:$A,$B353,תקציב2017!D:D)</f>
        <v>10000</v>
      </c>
      <c r="O353" s="121">
        <f>SUMIF(תקציב2017!$A:$A,$B353,תקציב2017!E:E)</f>
        <v>12000</v>
      </c>
      <c r="P353" s="121">
        <f>SUMIF(תקציב2017!$A:$A,$B353,תקציב2017!F:F)</f>
        <v>0</v>
      </c>
      <c r="Q353" s="121"/>
      <c r="R353" s="121">
        <f t="shared" si="63"/>
        <v>0</v>
      </c>
      <c r="S353" s="164"/>
    </row>
    <row r="354" spans="1:19" ht="35.1" hidden="1" customHeight="1" x14ac:dyDescent="0.3">
      <c r="A354" s="15">
        <v>19</v>
      </c>
      <c r="B354" s="15">
        <v>1815701750</v>
      </c>
      <c r="C354" s="119" t="str">
        <f t="shared" si="64"/>
        <v>750</v>
      </c>
      <c r="D354" s="119" t="str">
        <f t="shared" si="65"/>
        <v>815701</v>
      </c>
      <c r="E354" s="119" t="str">
        <f t="shared" si="66"/>
        <v>81</v>
      </c>
      <c r="F354" s="15" t="s">
        <v>582</v>
      </c>
      <c r="G354" s="121">
        <v>0</v>
      </c>
      <c r="H354" s="121">
        <v>0</v>
      </c>
      <c r="I354" s="121">
        <v>0</v>
      </c>
      <c r="J354" s="121">
        <v>0</v>
      </c>
      <c r="K354" s="121">
        <f t="shared" si="62"/>
        <v>0</v>
      </c>
      <c r="L354" s="121">
        <f t="shared" si="67"/>
        <v>0</v>
      </c>
      <c r="M354" s="121">
        <v>0</v>
      </c>
      <c r="N354" s="121">
        <f>SUMIF(תקציב2017!$A:$A,$B354,תקציב2017!D:D)</f>
        <v>0</v>
      </c>
      <c r="O354" s="121">
        <f>SUMIF(תקציב2017!$A:$A,$B354,תקציב2017!E:E)</f>
        <v>0</v>
      </c>
      <c r="P354" s="121">
        <f>SUMIF(תקציב2017!$A:$A,$B354,תקציב2017!F:F)</f>
        <v>0</v>
      </c>
      <c r="Q354" s="121"/>
      <c r="R354" s="121">
        <f t="shared" si="63"/>
        <v>0</v>
      </c>
      <c r="S354" s="164"/>
    </row>
    <row r="355" spans="1:19" ht="35.1" customHeight="1" x14ac:dyDescent="0.3">
      <c r="A355" s="15">
        <v>19</v>
      </c>
      <c r="B355" s="15">
        <v>1815701780</v>
      </c>
      <c r="C355" s="119" t="str">
        <f t="shared" si="64"/>
        <v>780</v>
      </c>
      <c r="D355" s="119" t="str">
        <f t="shared" si="65"/>
        <v>815701</v>
      </c>
      <c r="E355" s="119" t="str">
        <f t="shared" si="66"/>
        <v>81</v>
      </c>
      <c r="F355" s="15" t="s">
        <v>583</v>
      </c>
      <c r="G355" s="121">
        <v>55000</v>
      </c>
      <c r="H355" s="121">
        <v>99259.7</v>
      </c>
      <c r="I355" s="121">
        <v>19444.240000000002</v>
      </c>
      <c r="J355" s="121">
        <v>118703.94</v>
      </c>
      <c r="K355" s="121">
        <f t="shared" si="62"/>
        <v>63703.94</v>
      </c>
      <c r="L355" s="121">
        <f t="shared" si="67"/>
        <v>118703.94</v>
      </c>
      <c r="M355" s="121">
        <v>55000</v>
      </c>
      <c r="N355" s="121">
        <f>SUMIF(תקציב2017!$A:$A,$B355,תקציב2017!D:D)</f>
        <v>55000</v>
      </c>
      <c r="O355" s="121">
        <f>SUMIF(תקציב2017!$A:$A,$B355,תקציב2017!E:E)</f>
        <v>50000</v>
      </c>
      <c r="P355" s="121">
        <f>SUMIF(תקציב2017!$A:$A,$B355,תקציב2017!F:F)</f>
        <v>0</v>
      </c>
      <c r="Q355" s="121"/>
      <c r="R355" s="121">
        <f t="shared" si="63"/>
        <v>0</v>
      </c>
      <c r="S355" s="164"/>
    </row>
    <row r="356" spans="1:19" ht="35.1" customHeight="1" x14ac:dyDescent="0.3">
      <c r="A356" s="15">
        <v>19</v>
      </c>
      <c r="B356" s="15">
        <v>1815701850</v>
      </c>
      <c r="C356" s="119">
        <v>850</v>
      </c>
      <c r="D356" s="119">
        <v>815701</v>
      </c>
      <c r="E356" s="119">
        <v>81</v>
      </c>
      <c r="F356" s="15" t="s">
        <v>1386</v>
      </c>
      <c r="G356" s="121"/>
      <c r="H356" s="121"/>
      <c r="I356" s="121"/>
      <c r="J356" s="121"/>
      <c r="K356" s="121"/>
      <c r="L356" s="121"/>
      <c r="M356" s="121"/>
      <c r="N356" s="121"/>
      <c r="O356" s="121"/>
      <c r="P356" s="121">
        <f>SUMIF(תקציב2017!$A:$A,$B356,תקציב2017!F:F)</f>
        <v>280000</v>
      </c>
      <c r="Q356" s="121"/>
      <c r="R356" s="121">
        <f t="shared" si="63"/>
        <v>280000</v>
      </c>
      <c r="S356" s="164"/>
    </row>
    <row r="357" spans="1:19" ht="35.1" customHeight="1" x14ac:dyDescent="0.3">
      <c r="A357" s="15">
        <v>20</v>
      </c>
      <c r="B357" s="15">
        <v>1815702110</v>
      </c>
      <c r="C357" s="119" t="str">
        <f t="shared" si="64"/>
        <v>110</v>
      </c>
      <c r="D357" s="119" t="str">
        <f t="shared" si="65"/>
        <v>815702</v>
      </c>
      <c r="E357" s="119" t="str">
        <f t="shared" si="66"/>
        <v>81</v>
      </c>
      <c r="F357" s="15" t="s">
        <v>584</v>
      </c>
      <c r="G357" s="121">
        <v>7670000</v>
      </c>
      <c r="H357" s="121">
        <v>7630174.5599999996</v>
      </c>
      <c r="I357" s="121">
        <v>0</v>
      </c>
      <c r="J357" s="121">
        <v>7630174.5599999996</v>
      </c>
      <c r="K357" s="121">
        <f t="shared" si="62"/>
        <v>-39825.44000000041</v>
      </c>
      <c r="L357" s="121">
        <f t="shared" si="67"/>
        <v>7630174.5599999996</v>
      </c>
      <c r="M357" s="121">
        <v>8359000</v>
      </c>
      <c r="N357" s="121">
        <f>SUMIF(תקציב2017!$A:$A,$B357,תקציב2017!D:D)</f>
        <v>8359000</v>
      </c>
      <c r="O357" s="121">
        <f>SUMIF(תקציב2017!$A:$A,$B357,תקציב2017!E:E)</f>
        <v>8472999.5466666669</v>
      </c>
      <c r="P357" s="121">
        <f>SUMIF(תקציב2017!$A:$A,$B357,תקציב2017!F:F)</f>
        <v>9218000</v>
      </c>
      <c r="Q357" s="121"/>
      <c r="R357" s="121">
        <f t="shared" si="63"/>
        <v>9218000</v>
      </c>
      <c r="S357" s="164">
        <v>56.21</v>
      </c>
    </row>
    <row r="358" spans="1:19" ht="35.1" customHeight="1" x14ac:dyDescent="0.3">
      <c r="A358" s="15">
        <v>19</v>
      </c>
      <c r="B358" s="15">
        <v>1815702431</v>
      </c>
      <c r="C358" s="119" t="str">
        <f t="shared" si="64"/>
        <v>431</v>
      </c>
      <c r="D358" s="119" t="str">
        <f t="shared" si="65"/>
        <v>815702</v>
      </c>
      <c r="E358" s="119" t="str">
        <f t="shared" si="66"/>
        <v>81</v>
      </c>
      <c r="F358" s="15" t="s">
        <v>585</v>
      </c>
      <c r="G358" s="121">
        <v>109000</v>
      </c>
      <c r="H358" s="121">
        <v>72817.929999999993</v>
      </c>
      <c r="I358" s="121">
        <v>0</v>
      </c>
      <c r="J358" s="121">
        <v>72817.929999999993</v>
      </c>
      <c r="K358" s="121">
        <f t="shared" si="62"/>
        <v>-36182.070000000007</v>
      </c>
      <c r="L358" s="121">
        <f t="shared" si="67"/>
        <v>72817.929999999993</v>
      </c>
      <c r="M358" s="121">
        <v>109000</v>
      </c>
      <c r="N358" s="121">
        <f>SUMIF(תקציב2017!$A:$A,$B358,תקציב2017!D:D)</f>
        <v>109000</v>
      </c>
      <c r="O358" s="121">
        <f>SUMIF(תקציב2017!$A:$A,$B358,תקציב2017!E:E)</f>
        <v>100000</v>
      </c>
      <c r="P358" s="121">
        <f>SUMIF(תקציב2017!$A:$A,$B358,תקציב2017!F:F)</f>
        <v>0</v>
      </c>
      <c r="Q358" s="121"/>
      <c r="R358" s="121">
        <f t="shared" si="63"/>
        <v>0</v>
      </c>
      <c r="S358" s="164"/>
    </row>
    <row r="359" spans="1:19" ht="35.1" customHeight="1" x14ac:dyDescent="0.3">
      <c r="A359" s="15">
        <v>19</v>
      </c>
      <c r="B359" s="15">
        <v>1815702432</v>
      </c>
      <c r="C359" s="119" t="str">
        <f t="shared" si="64"/>
        <v>432</v>
      </c>
      <c r="D359" s="119" t="str">
        <f t="shared" si="65"/>
        <v>815702</v>
      </c>
      <c r="E359" s="119" t="str">
        <f t="shared" si="66"/>
        <v>81</v>
      </c>
      <c r="F359" s="15" t="s">
        <v>586</v>
      </c>
      <c r="G359" s="121">
        <v>25000</v>
      </c>
      <c r="H359" s="121">
        <v>19674.62</v>
      </c>
      <c r="I359" s="121">
        <v>0</v>
      </c>
      <c r="J359" s="121">
        <v>19674.62</v>
      </c>
      <c r="K359" s="121">
        <f t="shared" si="62"/>
        <v>-5325.380000000001</v>
      </c>
      <c r="L359" s="121">
        <f t="shared" si="67"/>
        <v>19674.62</v>
      </c>
      <c r="M359" s="121">
        <v>25000</v>
      </c>
      <c r="N359" s="121">
        <f>SUMIF(תקציב2017!$A:$A,$B359,תקציב2017!D:D)</f>
        <v>25000</v>
      </c>
      <c r="O359" s="121">
        <f>SUMIF(תקציב2017!$A:$A,$B359,תקציב2017!E:E)</f>
        <v>25000</v>
      </c>
      <c r="P359" s="121">
        <f>SUMIF(תקציב2017!$A:$A,$B359,תקציב2017!F:F)</f>
        <v>0</v>
      </c>
      <c r="Q359" s="121"/>
      <c r="R359" s="121">
        <f t="shared" si="63"/>
        <v>0</v>
      </c>
      <c r="S359" s="164"/>
    </row>
    <row r="360" spans="1:19" ht="35.1" hidden="1" customHeight="1" x14ac:dyDescent="0.3">
      <c r="A360" s="15">
        <v>19</v>
      </c>
      <c r="B360" s="15">
        <v>1815702440</v>
      </c>
      <c r="C360" s="119" t="str">
        <f t="shared" si="64"/>
        <v>440</v>
      </c>
      <c r="D360" s="119" t="str">
        <f t="shared" si="65"/>
        <v>815702</v>
      </c>
      <c r="E360" s="119" t="str">
        <f t="shared" si="66"/>
        <v>81</v>
      </c>
      <c r="F360" s="15" t="s">
        <v>502</v>
      </c>
      <c r="G360" s="121">
        <v>0</v>
      </c>
      <c r="H360" s="121">
        <v>0</v>
      </c>
      <c r="I360" s="121">
        <v>0</v>
      </c>
      <c r="J360" s="121">
        <v>0</v>
      </c>
      <c r="K360" s="121">
        <f t="shared" si="62"/>
        <v>0</v>
      </c>
      <c r="L360" s="121">
        <f t="shared" si="67"/>
        <v>0</v>
      </c>
      <c r="M360" s="121">
        <v>0</v>
      </c>
      <c r="N360" s="121">
        <f>SUMIF(תקציב2017!$A:$A,$B360,תקציב2017!D:D)</f>
        <v>0</v>
      </c>
      <c r="O360" s="121">
        <f>SUMIF(תקציב2017!$A:$A,$B360,תקציב2017!E:E)</f>
        <v>0</v>
      </c>
      <c r="P360" s="121">
        <f>SUMIF(תקציב2017!$A:$A,$B360,תקציב2017!F:F)</f>
        <v>0</v>
      </c>
      <c r="Q360" s="121"/>
      <c r="R360" s="121">
        <f t="shared" si="63"/>
        <v>0</v>
      </c>
      <c r="S360" s="164"/>
    </row>
    <row r="361" spans="1:19" ht="35.1" hidden="1" customHeight="1" x14ac:dyDescent="0.3">
      <c r="A361" s="15">
        <v>19</v>
      </c>
      <c r="B361" s="15">
        <v>1815702450</v>
      </c>
      <c r="C361" s="119" t="str">
        <f t="shared" si="64"/>
        <v>450</v>
      </c>
      <c r="D361" s="119" t="str">
        <f t="shared" si="65"/>
        <v>815702</v>
      </c>
      <c r="E361" s="119" t="str">
        <f t="shared" si="66"/>
        <v>81</v>
      </c>
      <c r="F361" s="15" t="s">
        <v>579</v>
      </c>
      <c r="G361" s="121">
        <v>0</v>
      </c>
      <c r="H361" s="121">
        <v>0</v>
      </c>
      <c r="I361" s="121">
        <v>0</v>
      </c>
      <c r="J361" s="121">
        <v>0</v>
      </c>
      <c r="K361" s="121">
        <f t="shared" si="62"/>
        <v>0</v>
      </c>
      <c r="L361" s="121">
        <f t="shared" si="67"/>
        <v>0</v>
      </c>
      <c r="M361" s="121">
        <v>0</v>
      </c>
      <c r="N361" s="121">
        <f>SUMIF(תקציב2017!$A:$A,$B361,תקציב2017!D:D)</f>
        <v>0</v>
      </c>
      <c r="O361" s="121">
        <f>SUMIF(תקציב2017!$A:$A,$B361,תקציב2017!E:E)</f>
        <v>0</v>
      </c>
      <c r="P361" s="121">
        <f>SUMIF(תקציב2017!$A:$A,$B361,תקציב2017!F:F)</f>
        <v>0</v>
      </c>
      <c r="Q361" s="121"/>
      <c r="R361" s="121">
        <f t="shared" si="63"/>
        <v>0</v>
      </c>
      <c r="S361" s="164"/>
    </row>
    <row r="362" spans="1:19" ht="35.1" customHeight="1" x14ac:dyDescent="0.3">
      <c r="A362" s="15">
        <v>19</v>
      </c>
      <c r="B362" s="15">
        <v>1815702540</v>
      </c>
      <c r="C362" s="119" t="str">
        <f t="shared" si="64"/>
        <v>540</v>
      </c>
      <c r="D362" s="119" t="str">
        <f t="shared" si="65"/>
        <v>815702</v>
      </c>
      <c r="E362" s="119" t="str">
        <f t="shared" si="66"/>
        <v>81</v>
      </c>
      <c r="F362" s="15" t="s">
        <v>587</v>
      </c>
      <c r="G362" s="121">
        <v>1000</v>
      </c>
      <c r="H362" s="121">
        <v>948.27</v>
      </c>
      <c r="I362" s="121">
        <v>0</v>
      </c>
      <c r="J362" s="121">
        <v>948.27</v>
      </c>
      <c r="K362" s="121">
        <f t="shared" si="62"/>
        <v>-51.730000000000018</v>
      </c>
      <c r="L362" s="121">
        <f t="shared" si="67"/>
        <v>948.27</v>
      </c>
      <c r="M362" s="121">
        <v>1000</v>
      </c>
      <c r="N362" s="121">
        <f>SUMIF(תקציב2017!$A:$A,$B362,תקציב2017!D:D)</f>
        <v>1000</v>
      </c>
      <c r="O362" s="121">
        <f>SUMIF(תקציב2017!$A:$A,$B362,תקציב2017!E:E)</f>
        <v>1000</v>
      </c>
      <c r="P362" s="121">
        <f>SUMIF(תקציב2017!$A:$A,$B362,תקציב2017!F:F)</f>
        <v>0</v>
      </c>
      <c r="Q362" s="121"/>
      <c r="R362" s="121">
        <f t="shared" si="63"/>
        <v>0</v>
      </c>
      <c r="S362" s="164"/>
    </row>
    <row r="363" spans="1:19" ht="35.1" customHeight="1" x14ac:dyDescent="0.3">
      <c r="A363" s="15">
        <v>19</v>
      </c>
      <c r="B363" s="15">
        <v>1815702560</v>
      </c>
      <c r="C363" s="119" t="str">
        <f t="shared" si="64"/>
        <v>560</v>
      </c>
      <c r="D363" s="119" t="str">
        <f t="shared" si="65"/>
        <v>815702</v>
      </c>
      <c r="E363" s="119" t="str">
        <f t="shared" si="66"/>
        <v>81</v>
      </c>
      <c r="F363" s="15" t="s">
        <v>588</v>
      </c>
      <c r="G363" s="121">
        <v>14000</v>
      </c>
      <c r="H363" s="121">
        <v>16176</v>
      </c>
      <c r="I363" s="121">
        <v>0</v>
      </c>
      <c r="J363" s="121">
        <v>16176</v>
      </c>
      <c r="K363" s="121">
        <f t="shared" si="62"/>
        <v>2176</v>
      </c>
      <c r="L363" s="121">
        <f t="shared" si="67"/>
        <v>16176</v>
      </c>
      <c r="M363" s="121">
        <v>14000</v>
      </c>
      <c r="N363" s="121">
        <f>SUMIF(תקציב2017!$A:$A,$B363,תקציב2017!D:D)</f>
        <v>14000</v>
      </c>
      <c r="O363" s="121">
        <f>SUMIF(תקציב2017!$A:$A,$B363,תקציב2017!E:E)</f>
        <v>8000</v>
      </c>
      <c r="P363" s="121">
        <f>SUMIF(תקציב2017!$A:$A,$B363,תקציב2017!F:F)</f>
        <v>0</v>
      </c>
      <c r="Q363" s="121"/>
      <c r="R363" s="121">
        <f t="shared" si="63"/>
        <v>0</v>
      </c>
      <c r="S363" s="164"/>
    </row>
    <row r="364" spans="1:19" ht="35.1" customHeight="1" x14ac:dyDescent="0.3">
      <c r="A364" s="15">
        <v>19</v>
      </c>
      <c r="B364" s="15">
        <v>1815702720</v>
      </c>
      <c r="C364" s="119" t="str">
        <f t="shared" si="64"/>
        <v>720</v>
      </c>
      <c r="D364" s="119" t="str">
        <f t="shared" si="65"/>
        <v>815702</v>
      </c>
      <c r="E364" s="119" t="str">
        <f t="shared" si="66"/>
        <v>81</v>
      </c>
      <c r="F364" s="15" t="s">
        <v>589</v>
      </c>
      <c r="G364" s="121">
        <v>11000</v>
      </c>
      <c r="H364" s="121">
        <v>10075</v>
      </c>
      <c r="I364" s="121">
        <v>0</v>
      </c>
      <c r="J364" s="121">
        <v>10075</v>
      </c>
      <c r="K364" s="121">
        <f t="shared" si="62"/>
        <v>-925</v>
      </c>
      <c r="L364" s="121">
        <f t="shared" si="67"/>
        <v>10075</v>
      </c>
      <c r="M364" s="121">
        <v>11000</v>
      </c>
      <c r="N364" s="121">
        <f>SUMIF(תקציב2017!$A:$A,$B364,תקציב2017!D:D)</f>
        <v>11000</v>
      </c>
      <c r="O364" s="121">
        <f>SUMIF(תקציב2017!$A:$A,$B364,תקציב2017!E:E)</f>
        <v>0</v>
      </c>
      <c r="P364" s="121">
        <f>SUMIF(תקציב2017!$A:$A,$B364,תקציב2017!F:F)</f>
        <v>0</v>
      </c>
      <c r="Q364" s="121"/>
      <c r="R364" s="121">
        <f t="shared" si="63"/>
        <v>0</v>
      </c>
      <c r="S364" s="164"/>
    </row>
    <row r="365" spans="1:19" ht="35.1" customHeight="1" x14ac:dyDescent="0.3">
      <c r="A365" s="15">
        <v>19</v>
      </c>
      <c r="B365" s="15">
        <v>1815702750</v>
      </c>
      <c r="C365" s="119" t="str">
        <f t="shared" si="64"/>
        <v>750</v>
      </c>
      <c r="D365" s="119" t="str">
        <f t="shared" si="65"/>
        <v>815702</v>
      </c>
      <c r="E365" s="119" t="str">
        <f t="shared" si="66"/>
        <v>81</v>
      </c>
      <c r="F365" s="15" t="s">
        <v>590</v>
      </c>
      <c r="G365" s="121">
        <v>0</v>
      </c>
      <c r="H365" s="121">
        <v>0</v>
      </c>
      <c r="I365" s="121">
        <v>8892</v>
      </c>
      <c r="J365" s="121">
        <v>8892</v>
      </c>
      <c r="K365" s="121">
        <f t="shared" si="62"/>
        <v>8892</v>
      </c>
      <c r="L365" s="121">
        <f t="shared" si="67"/>
        <v>8892</v>
      </c>
      <c r="M365" s="121">
        <v>0</v>
      </c>
      <c r="N365" s="121">
        <f>SUMIF(תקציב2017!$A:$A,$B365,תקציב2017!D:D)</f>
        <v>0</v>
      </c>
      <c r="O365" s="121">
        <f>SUMIF(תקציב2017!$A:$A,$B365,תקציב2017!E:E)</f>
        <v>11000</v>
      </c>
      <c r="P365" s="121">
        <f>SUMIF(תקציב2017!$A:$A,$B365,תקציב2017!F:F)</f>
        <v>0</v>
      </c>
      <c r="Q365" s="121"/>
      <c r="R365" s="121">
        <f t="shared" si="63"/>
        <v>0</v>
      </c>
      <c r="S365" s="164"/>
    </row>
    <row r="366" spans="1:19" ht="35.1" customHeight="1" x14ac:dyDescent="0.3">
      <c r="A366" s="15">
        <v>19</v>
      </c>
      <c r="B366" s="15">
        <v>1815702780</v>
      </c>
      <c r="C366" s="119" t="str">
        <f t="shared" si="64"/>
        <v>780</v>
      </c>
      <c r="D366" s="119" t="str">
        <f t="shared" si="65"/>
        <v>815702</v>
      </c>
      <c r="E366" s="119" t="str">
        <f t="shared" si="66"/>
        <v>81</v>
      </c>
      <c r="F366" s="15" t="s">
        <v>591</v>
      </c>
      <c r="G366" s="121">
        <v>106000</v>
      </c>
      <c r="H366" s="121">
        <v>71664.2</v>
      </c>
      <c r="I366" s="121">
        <v>11800</v>
      </c>
      <c r="J366" s="121">
        <v>83464.2</v>
      </c>
      <c r="K366" s="121">
        <f t="shared" si="62"/>
        <v>-22535.800000000003</v>
      </c>
      <c r="L366" s="121">
        <f t="shared" si="67"/>
        <v>83464.2</v>
      </c>
      <c r="M366" s="121">
        <v>106000</v>
      </c>
      <c r="N366" s="121">
        <f>SUMIF(תקציב2017!$A:$A,$B366,תקציב2017!D:D)</f>
        <v>106000</v>
      </c>
      <c r="O366" s="121">
        <f>SUMIF(תקציב2017!$A:$A,$B366,תקציב2017!E:E)</f>
        <v>99000</v>
      </c>
      <c r="P366" s="121">
        <f>SUMIF(תקציב2017!$A:$A,$B366,תקציב2017!F:F)</f>
        <v>0</v>
      </c>
      <c r="Q366" s="121"/>
      <c r="R366" s="121">
        <f t="shared" si="63"/>
        <v>0</v>
      </c>
      <c r="S366" s="164"/>
    </row>
    <row r="367" spans="1:19" ht="35.1" customHeight="1" x14ac:dyDescent="0.3">
      <c r="A367" s="15">
        <v>19</v>
      </c>
      <c r="B367" s="15">
        <v>1815702850</v>
      </c>
      <c r="C367" s="119">
        <v>850</v>
      </c>
      <c r="D367" s="119">
        <v>815702</v>
      </c>
      <c r="E367" s="119">
        <v>81</v>
      </c>
      <c r="F367" s="15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>
        <f>SUMIF(תקציב2017!$A:$A,$B367,תקציב2017!F:F)</f>
        <v>240000</v>
      </c>
      <c r="Q367" s="121"/>
      <c r="R367" s="121">
        <f t="shared" si="63"/>
        <v>240000</v>
      </c>
      <c r="S367" s="164"/>
    </row>
    <row r="368" spans="1:19" ht="35.1" customHeight="1" x14ac:dyDescent="0.3">
      <c r="A368" s="15">
        <v>20</v>
      </c>
      <c r="B368" s="15">
        <v>1815703110</v>
      </c>
      <c r="C368" s="119" t="str">
        <f t="shared" si="64"/>
        <v>110</v>
      </c>
      <c r="D368" s="119" t="str">
        <f t="shared" si="65"/>
        <v>815703</v>
      </c>
      <c r="E368" s="119" t="str">
        <f t="shared" si="66"/>
        <v>81</v>
      </c>
      <c r="F368" s="15" t="s">
        <v>592</v>
      </c>
      <c r="G368" s="121">
        <v>3684000</v>
      </c>
      <c r="H368" s="121">
        <v>3770258.06</v>
      </c>
      <c r="I368" s="121">
        <v>0</v>
      </c>
      <c r="J368" s="121">
        <v>3770258.06</v>
      </c>
      <c r="K368" s="121">
        <f t="shared" si="62"/>
        <v>86258.060000000056</v>
      </c>
      <c r="L368" s="121">
        <f t="shared" si="67"/>
        <v>3770258.06</v>
      </c>
      <c r="M368" s="121">
        <v>4552000</v>
      </c>
      <c r="N368" s="121">
        <f>SUMIF(תקציב2017!$A:$A,$B368,תקציב2017!D:D)</f>
        <v>4552000</v>
      </c>
      <c r="O368" s="121">
        <f>SUMIF(תקציב2017!$A:$A,$B368,תקציב2017!E:E)</f>
        <v>4378000</v>
      </c>
      <c r="P368" s="121">
        <f>SUMIF(תקציב2017!$A:$A,$B368,תקציב2017!F:F)</f>
        <v>4878000</v>
      </c>
      <c r="Q368" s="121"/>
      <c r="R368" s="121">
        <f t="shared" si="63"/>
        <v>4878000</v>
      </c>
      <c r="S368" s="164">
        <v>31.01</v>
      </c>
    </row>
    <row r="369" spans="1:19" ht="35.1" customHeight="1" x14ac:dyDescent="0.3">
      <c r="A369" s="15">
        <v>19</v>
      </c>
      <c r="B369" s="15">
        <v>1815703431</v>
      </c>
      <c r="C369" s="119" t="str">
        <f t="shared" si="64"/>
        <v>431</v>
      </c>
      <c r="D369" s="119" t="str">
        <f t="shared" si="65"/>
        <v>815703</v>
      </c>
      <c r="E369" s="119" t="str">
        <f t="shared" si="66"/>
        <v>81</v>
      </c>
      <c r="F369" s="15" t="s">
        <v>593</v>
      </c>
      <c r="G369" s="121">
        <v>0</v>
      </c>
      <c r="H369" s="121">
        <v>20005.439999999999</v>
      </c>
      <c r="I369" s="121">
        <v>0</v>
      </c>
      <c r="J369" s="121">
        <v>20005.439999999999</v>
      </c>
      <c r="K369" s="121">
        <f t="shared" si="62"/>
        <v>20005.439999999999</v>
      </c>
      <c r="L369" s="121">
        <f t="shared" si="67"/>
        <v>20005.439999999999</v>
      </c>
      <c r="M369" s="121">
        <v>0</v>
      </c>
      <c r="N369" s="121">
        <f>SUMIF(תקציב2017!$A:$A,$B369,תקציב2017!D:D)</f>
        <v>6000</v>
      </c>
      <c r="O369" s="121">
        <f>SUMIF(תקציב2017!$A:$A,$B369,תקציב2017!E:E)</f>
        <v>15000</v>
      </c>
      <c r="P369" s="121">
        <f>SUMIF(תקציב2017!$A:$A,$B369,תקציב2017!F:F)</f>
        <v>15000</v>
      </c>
      <c r="Q369" s="121"/>
      <c r="R369" s="121">
        <f t="shared" si="63"/>
        <v>15000</v>
      </c>
      <c r="S369" s="164"/>
    </row>
    <row r="370" spans="1:19" ht="35.1" customHeight="1" x14ac:dyDescent="0.3">
      <c r="A370" s="15">
        <v>19</v>
      </c>
      <c r="B370" s="15">
        <v>1815703432</v>
      </c>
      <c r="C370" s="119" t="str">
        <f t="shared" si="64"/>
        <v>432</v>
      </c>
      <c r="D370" s="119" t="str">
        <f t="shared" si="65"/>
        <v>815703</v>
      </c>
      <c r="E370" s="119" t="str">
        <f t="shared" si="66"/>
        <v>81</v>
      </c>
      <c r="F370" s="15" t="s">
        <v>594</v>
      </c>
      <c r="G370" s="121">
        <v>23000</v>
      </c>
      <c r="H370" s="121">
        <v>4166.1000000000004</v>
      </c>
      <c r="I370" s="121">
        <v>0</v>
      </c>
      <c r="J370" s="121">
        <v>4166.1000000000004</v>
      </c>
      <c r="K370" s="121">
        <f t="shared" si="62"/>
        <v>-18833.900000000001</v>
      </c>
      <c r="L370" s="121">
        <f t="shared" si="67"/>
        <v>4166.1000000000004</v>
      </c>
      <c r="M370" s="121">
        <v>23000</v>
      </c>
      <c r="N370" s="121">
        <f>SUMIF(תקציב2017!$A:$A,$B370,תקציב2017!D:D)</f>
        <v>2000</v>
      </c>
      <c r="O370" s="121">
        <f>SUMIF(תקציב2017!$A:$A,$B370,תקציב2017!E:E)</f>
        <v>6000</v>
      </c>
      <c r="P370" s="121">
        <f>SUMIF(תקציב2017!$A:$A,$B370,תקציב2017!F:F)</f>
        <v>6000</v>
      </c>
      <c r="Q370" s="121"/>
      <c r="R370" s="121">
        <f t="shared" si="63"/>
        <v>6000</v>
      </c>
      <c r="S370" s="164"/>
    </row>
    <row r="371" spans="1:19" ht="35.1" hidden="1" customHeight="1" x14ac:dyDescent="0.3">
      <c r="A371" s="15">
        <v>19</v>
      </c>
      <c r="B371" s="15">
        <v>1815703450</v>
      </c>
      <c r="C371" s="119" t="str">
        <f t="shared" si="64"/>
        <v>450</v>
      </c>
      <c r="D371" s="119" t="str">
        <f t="shared" si="65"/>
        <v>815703</v>
      </c>
      <c r="E371" s="119" t="str">
        <f t="shared" si="66"/>
        <v>81</v>
      </c>
      <c r="F371" s="15" t="s">
        <v>579</v>
      </c>
      <c r="G371" s="121">
        <v>0</v>
      </c>
      <c r="H371" s="121">
        <v>0</v>
      </c>
      <c r="I371" s="121">
        <v>0</v>
      </c>
      <c r="J371" s="121">
        <v>0</v>
      </c>
      <c r="K371" s="121">
        <f t="shared" si="62"/>
        <v>0</v>
      </c>
      <c r="L371" s="121">
        <f t="shared" si="67"/>
        <v>0</v>
      </c>
      <c r="M371" s="121">
        <v>0</v>
      </c>
      <c r="N371" s="121">
        <f>SUMIF(תקציב2017!$A:$A,$B371,תקציב2017!D:D)</f>
        <v>0</v>
      </c>
      <c r="O371" s="121">
        <f>SUMIF(תקציב2017!$A:$A,$B371,תקציב2017!E:E)</f>
        <v>0</v>
      </c>
      <c r="P371" s="121">
        <f>SUMIF(תקציב2017!$A:$A,$B371,תקציב2017!F:F)</f>
        <v>0</v>
      </c>
      <c r="Q371" s="121"/>
      <c r="R371" s="121">
        <f t="shared" si="63"/>
        <v>0</v>
      </c>
      <c r="S371" s="164"/>
    </row>
    <row r="372" spans="1:19" ht="35.1" customHeight="1" x14ac:dyDescent="0.3">
      <c r="A372" s="15">
        <v>19</v>
      </c>
      <c r="B372" s="15">
        <v>1815703540</v>
      </c>
      <c r="C372" s="119" t="str">
        <f t="shared" si="64"/>
        <v>540</v>
      </c>
      <c r="D372" s="119" t="str">
        <f t="shared" si="65"/>
        <v>815703</v>
      </c>
      <c r="E372" s="119" t="str">
        <f t="shared" si="66"/>
        <v>81</v>
      </c>
      <c r="F372" s="15" t="s">
        <v>595</v>
      </c>
      <c r="G372" s="121">
        <v>0</v>
      </c>
      <c r="H372" s="121">
        <v>2471.88</v>
      </c>
      <c r="I372" s="121">
        <v>0</v>
      </c>
      <c r="J372" s="121">
        <v>2471.88</v>
      </c>
      <c r="K372" s="121">
        <f t="shared" si="62"/>
        <v>2471.88</v>
      </c>
      <c r="L372" s="121">
        <f t="shared" si="67"/>
        <v>2471.88</v>
      </c>
      <c r="M372" s="121">
        <v>0</v>
      </c>
      <c r="N372" s="121">
        <f>SUMIF(תקציב2017!$A:$A,$B372,תקציב2017!D:D)</f>
        <v>0</v>
      </c>
      <c r="O372" s="121">
        <f>SUMIF(תקציב2017!$A:$A,$B372,תקציב2017!E:E)</f>
        <v>1500</v>
      </c>
      <c r="P372" s="121">
        <f>SUMIF(תקציב2017!$A:$A,$B372,תקציב2017!F:F)</f>
        <v>1500</v>
      </c>
      <c r="Q372" s="121"/>
      <c r="R372" s="121">
        <f t="shared" si="63"/>
        <v>1500</v>
      </c>
      <c r="S372" s="164"/>
    </row>
    <row r="373" spans="1:19" ht="35.1" customHeight="1" x14ac:dyDescent="0.3">
      <c r="A373" s="15">
        <v>19</v>
      </c>
      <c r="B373" s="15">
        <v>1815703560</v>
      </c>
      <c r="C373" s="119" t="str">
        <f t="shared" si="64"/>
        <v>560</v>
      </c>
      <c r="D373" s="119" t="str">
        <f t="shared" si="65"/>
        <v>815703</v>
      </c>
      <c r="E373" s="119" t="str">
        <f t="shared" si="66"/>
        <v>81</v>
      </c>
      <c r="F373" s="15" t="s">
        <v>596</v>
      </c>
      <c r="G373" s="121">
        <v>2000</v>
      </c>
      <c r="H373" s="121">
        <v>10024</v>
      </c>
      <c r="I373" s="121">
        <v>0</v>
      </c>
      <c r="J373" s="121">
        <v>10024</v>
      </c>
      <c r="K373" s="121">
        <f t="shared" si="62"/>
        <v>8024</v>
      </c>
      <c r="L373" s="121">
        <f t="shared" si="67"/>
        <v>10024</v>
      </c>
      <c r="M373" s="121">
        <v>2000</v>
      </c>
      <c r="N373" s="121">
        <f>SUMIF(תקציב2017!$A:$A,$B373,תקציב2017!D:D)</f>
        <v>2000</v>
      </c>
      <c r="O373" s="121">
        <f>SUMIF(תקציב2017!$A:$A,$B373,תקציב2017!E:E)</f>
        <v>5000</v>
      </c>
      <c r="P373" s="121">
        <f>SUMIF(תקציב2017!$A:$A,$B373,תקציב2017!F:F)</f>
        <v>5000</v>
      </c>
      <c r="Q373" s="121"/>
      <c r="R373" s="121">
        <f t="shared" si="63"/>
        <v>5000</v>
      </c>
      <c r="S373" s="164"/>
    </row>
    <row r="374" spans="1:19" ht="35.1" customHeight="1" x14ac:dyDescent="0.3">
      <c r="A374" s="15">
        <v>19</v>
      </c>
      <c r="B374" s="15">
        <v>1815703720</v>
      </c>
      <c r="C374" s="119" t="str">
        <f t="shared" si="64"/>
        <v>720</v>
      </c>
      <c r="D374" s="119" t="str">
        <f t="shared" si="65"/>
        <v>815703</v>
      </c>
      <c r="E374" s="119" t="str">
        <f t="shared" si="66"/>
        <v>81</v>
      </c>
      <c r="F374" s="15" t="s">
        <v>597</v>
      </c>
      <c r="G374" s="121">
        <v>23000</v>
      </c>
      <c r="H374" s="121">
        <v>15528</v>
      </c>
      <c r="I374" s="121">
        <v>0</v>
      </c>
      <c r="J374" s="121">
        <v>15528</v>
      </c>
      <c r="K374" s="121">
        <f t="shared" si="62"/>
        <v>-7472</v>
      </c>
      <c r="L374" s="121">
        <f t="shared" si="67"/>
        <v>15528</v>
      </c>
      <c r="M374" s="121">
        <v>23000</v>
      </c>
      <c r="N374" s="121">
        <f>SUMIF(תקציב2017!$A:$A,$B374,תקציב2017!D:D)</f>
        <v>0</v>
      </c>
      <c r="O374" s="121">
        <f>SUMIF(תקציב2017!$A:$A,$B374,תקציב2017!E:E)</f>
        <v>0</v>
      </c>
      <c r="P374" s="121">
        <f>SUMIF(תקציב2017!$A:$A,$B374,תקציב2017!F:F)</f>
        <v>0</v>
      </c>
      <c r="Q374" s="121"/>
      <c r="R374" s="121">
        <f t="shared" si="63"/>
        <v>0</v>
      </c>
      <c r="S374" s="164"/>
    </row>
    <row r="375" spans="1:19" ht="35.1" customHeight="1" x14ac:dyDescent="0.3">
      <c r="A375" s="15">
        <v>19</v>
      </c>
      <c r="B375" s="15">
        <v>1815703750</v>
      </c>
      <c r="C375" s="119" t="str">
        <f t="shared" si="64"/>
        <v>750</v>
      </c>
      <c r="D375" s="119" t="str">
        <f t="shared" si="65"/>
        <v>815703</v>
      </c>
      <c r="E375" s="119" t="str">
        <f t="shared" si="66"/>
        <v>81</v>
      </c>
      <c r="F375" s="15" t="s">
        <v>598</v>
      </c>
      <c r="G375" s="121">
        <v>28000</v>
      </c>
      <c r="H375" s="121">
        <v>18900</v>
      </c>
      <c r="I375" s="121">
        <v>0</v>
      </c>
      <c r="J375" s="121">
        <v>18900</v>
      </c>
      <c r="K375" s="121">
        <f t="shared" si="62"/>
        <v>-9100</v>
      </c>
      <c r="L375" s="121">
        <f t="shared" si="67"/>
        <v>18900</v>
      </c>
      <c r="M375" s="121">
        <v>28000</v>
      </c>
      <c r="N375" s="121">
        <f>SUMIF(תקציב2017!$A:$A,$B375,תקציב2017!D:D)</f>
        <v>0</v>
      </c>
      <c r="O375" s="121">
        <f>SUMIF(תקציב2017!$A:$A,$B375,תקציב2017!E:E)</f>
        <v>14000</v>
      </c>
      <c r="P375" s="121">
        <f>SUMIF(תקציב2017!$A:$A,$B375,תקציב2017!F:F)</f>
        <v>14000</v>
      </c>
      <c r="Q375" s="121"/>
      <c r="R375" s="121">
        <f t="shared" si="63"/>
        <v>14000</v>
      </c>
      <c r="S375" s="164"/>
    </row>
    <row r="376" spans="1:19" ht="35.1" customHeight="1" x14ac:dyDescent="0.3">
      <c r="A376" s="15">
        <v>19</v>
      </c>
      <c r="B376" s="15">
        <v>1815703780</v>
      </c>
      <c r="C376" s="119" t="str">
        <f t="shared" si="64"/>
        <v>780</v>
      </c>
      <c r="D376" s="119" t="str">
        <f t="shared" si="65"/>
        <v>815703</v>
      </c>
      <c r="E376" s="119" t="str">
        <f t="shared" si="66"/>
        <v>81</v>
      </c>
      <c r="F376" s="15" t="s">
        <v>599</v>
      </c>
      <c r="G376" s="121">
        <v>104000</v>
      </c>
      <c r="H376" s="121">
        <v>142768.56</v>
      </c>
      <c r="I376" s="121">
        <v>0</v>
      </c>
      <c r="J376" s="121">
        <v>142768.56</v>
      </c>
      <c r="K376" s="121">
        <f t="shared" si="62"/>
        <v>38768.559999999998</v>
      </c>
      <c r="L376" s="121">
        <f t="shared" si="67"/>
        <v>142768.56</v>
      </c>
      <c r="M376" s="121">
        <v>104000</v>
      </c>
      <c r="N376" s="121">
        <f>SUMIF(תקציב2017!$A:$A,$B376,תקציב2017!D:D)</f>
        <v>104000</v>
      </c>
      <c r="O376" s="121">
        <f>SUMIF(תקציב2017!$A:$A,$B376,תקציב2017!E:E)</f>
        <v>190000</v>
      </c>
      <c r="P376" s="121">
        <f>SUMIF(תקציב2017!$A:$A,$B376,תקציב2017!F:F)</f>
        <v>190000</v>
      </c>
      <c r="Q376" s="121"/>
      <c r="R376" s="121">
        <f t="shared" si="63"/>
        <v>190000</v>
      </c>
      <c r="S376" s="164"/>
    </row>
    <row r="377" spans="1:19" ht="35.1" customHeight="1" x14ac:dyDescent="0.3">
      <c r="A377" s="15">
        <v>19</v>
      </c>
      <c r="B377" s="15">
        <v>1815703850</v>
      </c>
      <c r="C377" s="119" t="str">
        <f t="shared" si="64"/>
        <v>850</v>
      </c>
      <c r="D377" s="119" t="str">
        <f t="shared" si="65"/>
        <v>815703</v>
      </c>
      <c r="E377" s="119" t="str">
        <f t="shared" si="66"/>
        <v>81</v>
      </c>
      <c r="F377" s="15" t="s">
        <v>1310</v>
      </c>
      <c r="G377" s="121"/>
      <c r="H377" s="121"/>
      <c r="I377" s="121"/>
      <c r="J377" s="121"/>
      <c r="K377" s="121"/>
      <c r="L377" s="121"/>
      <c r="M377" s="121"/>
      <c r="N377" s="121">
        <f>SUMIF(תקציב2017!$A:$A,$B377,תקציב2017!D:D)</f>
        <v>66000</v>
      </c>
      <c r="O377" s="121">
        <f>SUMIF(תקציב2017!$A:$A,$B377,תקציב2017!E:E)</f>
        <v>84000</v>
      </c>
      <c r="P377" s="121">
        <f>SUMIF(תקציב2017!$A:$A,$B377,תקציב2017!F:F)</f>
        <v>84000</v>
      </c>
      <c r="Q377" s="121"/>
      <c r="R377" s="121">
        <f t="shared" si="63"/>
        <v>84000</v>
      </c>
      <c r="S377" s="164"/>
    </row>
    <row r="378" spans="1:19" ht="35.1" customHeight="1" x14ac:dyDescent="0.3">
      <c r="A378" s="15">
        <v>19</v>
      </c>
      <c r="B378" s="15">
        <v>1816800820</v>
      </c>
      <c r="C378" s="119" t="str">
        <f t="shared" si="64"/>
        <v>820</v>
      </c>
      <c r="D378" s="119" t="str">
        <f t="shared" si="65"/>
        <v>816800</v>
      </c>
      <c r="E378" s="119" t="str">
        <f t="shared" si="66"/>
        <v>81</v>
      </c>
      <c r="F378" s="15" t="s">
        <v>600</v>
      </c>
      <c r="G378" s="121">
        <v>40000</v>
      </c>
      <c r="H378" s="121">
        <v>45000</v>
      </c>
      <c r="I378" s="121">
        <v>0</v>
      </c>
      <c r="J378" s="121">
        <v>45000</v>
      </c>
      <c r="K378" s="121">
        <f t="shared" si="62"/>
        <v>5000</v>
      </c>
      <c r="L378" s="121">
        <f t="shared" si="67"/>
        <v>45000</v>
      </c>
      <c r="M378" s="121">
        <v>40000</v>
      </c>
      <c r="N378" s="121">
        <f>SUMIF(תקציב2017!$A:$A,$B378,תקציב2017!D:D)</f>
        <v>40000</v>
      </c>
      <c r="O378" s="121">
        <f>SUMIF(תקציב2017!$A:$A,$B378,תקציב2017!E:E)</f>
        <v>40000</v>
      </c>
      <c r="P378" s="121">
        <f>SUMIF(תקציב2017!$A:$A,$B378,תקציב2017!F:F)</f>
        <v>100000</v>
      </c>
      <c r="Q378" s="121"/>
      <c r="R378" s="121">
        <f t="shared" si="63"/>
        <v>100000</v>
      </c>
      <c r="S378" s="164"/>
    </row>
    <row r="379" spans="1:19" ht="35.1" customHeight="1" x14ac:dyDescent="0.3">
      <c r="A379" s="15">
        <v>19</v>
      </c>
      <c r="B379" s="15">
        <v>1816810820</v>
      </c>
      <c r="C379" s="119" t="str">
        <f t="shared" si="64"/>
        <v>820</v>
      </c>
      <c r="D379" s="119" t="str">
        <f t="shared" si="65"/>
        <v>816810</v>
      </c>
      <c r="E379" s="119" t="str">
        <f t="shared" si="66"/>
        <v>81</v>
      </c>
      <c r="F379" s="15" t="s">
        <v>602</v>
      </c>
      <c r="G379" s="121">
        <v>400000</v>
      </c>
      <c r="H379" s="121">
        <v>474110</v>
      </c>
      <c r="I379" s="121">
        <v>0</v>
      </c>
      <c r="J379" s="121">
        <v>474110</v>
      </c>
      <c r="K379" s="121">
        <f t="shared" si="62"/>
        <v>74110</v>
      </c>
      <c r="L379" s="121">
        <f t="shared" si="67"/>
        <v>474110</v>
      </c>
      <c r="M379" s="121">
        <v>400000</v>
      </c>
      <c r="N379" s="121">
        <f>SUMIF(תקציב2017!$A:$A,$B379,תקציב2017!D:D)</f>
        <v>400000</v>
      </c>
      <c r="O379" s="121">
        <f>SUMIF(תקציב2017!$A:$A,$B379,תקציב2017!E:E)</f>
        <v>510000</v>
      </c>
      <c r="P379" s="121">
        <f>SUMIF(תקציב2017!$A:$A,$B379,תקציב2017!F:F)</f>
        <v>600000</v>
      </c>
      <c r="Q379" s="121"/>
      <c r="R379" s="121">
        <f t="shared" si="63"/>
        <v>600000</v>
      </c>
      <c r="S379" s="164"/>
    </row>
    <row r="380" spans="1:19" ht="35.1" customHeight="1" x14ac:dyDescent="0.3">
      <c r="A380" s="15">
        <v>19</v>
      </c>
      <c r="B380" s="15">
        <v>1817100750</v>
      </c>
      <c r="C380" s="119" t="str">
        <f t="shared" si="64"/>
        <v>750</v>
      </c>
      <c r="D380" s="119" t="str">
        <f t="shared" si="65"/>
        <v>817100</v>
      </c>
      <c r="E380" s="119" t="str">
        <f t="shared" si="66"/>
        <v>81</v>
      </c>
      <c r="F380" s="15" t="s">
        <v>603</v>
      </c>
      <c r="G380" s="121">
        <v>743000</v>
      </c>
      <c r="H380" s="121">
        <v>1049251.6200000001</v>
      </c>
      <c r="I380" s="121">
        <v>0</v>
      </c>
      <c r="J380" s="121">
        <v>1049251.6200000001</v>
      </c>
      <c r="K380" s="121">
        <f t="shared" si="62"/>
        <v>306251.62000000011</v>
      </c>
      <c r="L380" s="121">
        <f t="shared" si="67"/>
        <v>1049251.6200000001</v>
      </c>
      <c r="M380" s="121">
        <v>743000</v>
      </c>
      <c r="N380" s="121">
        <f>SUMIF(תקציב2017!$A:$A,$B380,תקציב2017!D:D)</f>
        <v>743000</v>
      </c>
      <c r="O380" s="121">
        <f>SUMIF(תקציב2017!$A:$A,$B380,תקציב2017!E:E)</f>
        <v>1045000</v>
      </c>
      <c r="P380" s="121">
        <f>SUMIF(תקציב2017!$A:$A,$B380,תקציב2017!F:F)</f>
        <v>1045000</v>
      </c>
      <c r="Q380" s="121"/>
      <c r="R380" s="121">
        <f t="shared" si="63"/>
        <v>1045000</v>
      </c>
      <c r="S380" s="164"/>
    </row>
    <row r="381" spans="1:19" ht="35.1" customHeight="1" x14ac:dyDescent="0.3">
      <c r="A381" s="15">
        <v>20</v>
      </c>
      <c r="B381" s="15">
        <v>1817200110</v>
      </c>
      <c r="C381" s="119" t="str">
        <f t="shared" si="64"/>
        <v>110</v>
      </c>
      <c r="D381" s="119" t="str">
        <f t="shared" si="65"/>
        <v>817200</v>
      </c>
      <c r="E381" s="119" t="str">
        <f t="shared" si="66"/>
        <v>81</v>
      </c>
      <c r="F381" s="15" t="s">
        <v>604</v>
      </c>
      <c r="G381" s="121">
        <v>183000</v>
      </c>
      <c r="H381" s="121">
        <v>175549.32</v>
      </c>
      <c r="I381" s="121">
        <v>0</v>
      </c>
      <c r="J381" s="121">
        <v>175549.32</v>
      </c>
      <c r="K381" s="121">
        <f t="shared" si="62"/>
        <v>-7450.679999999993</v>
      </c>
      <c r="L381" s="121">
        <f t="shared" si="67"/>
        <v>175549.32</v>
      </c>
      <c r="M381" s="121">
        <v>176000</v>
      </c>
      <c r="N381" s="121">
        <f>SUMIF(תקציב2017!$A:$A,$B381,תקציב2017!D:D)</f>
        <v>176000</v>
      </c>
      <c r="O381" s="121">
        <f>SUMIF(תקציב2017!$A:$A,$B381,תקציב2017!E:E)</f>
        <v>185000</v>
      </c>
      <c r="P381" s="121">
        <f>SUMIF(תקציב2017!$A:$A,$B381,תקציב2017!F:F)</f>
        <v>189000</v>
      </c>
      <c r="Q381" s="121"/>
      <c r="R381" s="121">
        <f t="shared" si="63"/>
        <v>189000</v>
      </c>
      <c r="S381" s="164">
        <v>1.6</v>
      </c>
    </row>
    <row r="382" spans="1:19" ht="35.1" customHeight="1" x14ac:dyDescent="0.3">
      <c r="A382" s="15">
        <v>19</v>
      </c>
      <c r="B382" s="15">
        <v>1817200410</v>
      </c>
      <c r="C382" s="119" t="str">
        <f t="shared" si="64"/>
        <v>410</v>
      </c>
      <c r="D382" s="119" t="str">
        <f t="shared" si="65"/>
        <v>817200</v>
      </c>
      <c r="E382" s="119" t="str">
        <f t="shared" si="66"/>
        <v>81</v>
      </c>
      <c r="F382" s="15" t="s">
        <v>606</v>
      </c>
      <c r="G382" s="121">
        <v>75000</v>
      </c>
      <c r="H382" s="121">
        <v>74356</v>
      </c>
      <c r="I382" s="121">
        <v>0</v>
      </c>
      <c r="J382" s="121">
        <v>74356</v>
      </c>
      <c r="K382" s="121">
        <f t="shared" si="62"/>
        <v>-644</v>
      </c>
      <c r="L382" s="121">
        <f t="shared" si="67"/>
        <v>74356</v>
      </c>
      <c r="M382" s="121">
        <v>75000</v>
      </c>
      <c r="N382" s="121">
        <f>SUMIF(תקציב2017!$A:$A,$B382,תקציב2017!D:D)</f>
        <v>75000</v>
      </c>
      <c r="O382" s="121">
        <f>SUMIF(תקציב2017!$A:$A,$B382,תקציב2017!E:E)</f>
        <v>75000</v>
      </c>
      <c r="P382" s="121">
        <f>SUMIF(תקציב2017!$A:$A,$B382,תקציב2017!F:F)</f>
        <v>75000</v>
      </c>
      <c r="Q382" s="121"/>
      <c r="R382" s="121">
        <f t="shared" si="63"/>
        <v>75000</v>
      </c>
      <c r="S382" s="164"/>
    </row>
    <row r="383" spans="1:19" ht="35.1" customHeight="1" x14ac:dyDescent="0.3">
      <c r="A383" s="15">
        <v>19</v>
      </c>
      <c r="B383" s="15">
        <v>1817200431</v>
      </c>
      <c r="C383" s="119" t="str">
        <f t="shared" si="64"/>
        <v>431</v>
      </c>
      <c r="D383" s="119" t="str">
        <f t="shared" si="65"/>
        <v>817200</v>
      </c>
      <c r="E383" s="119" t="str">
        <f t="shared" si="66"/>
        <v>81</v>
      </c>
      <c r="F383" s="15" t="s">
        <v>607</v>
      </c>
      <c r="G383" s="121">
        <v>15000</v>
      </c>
      <c r="H383" s="121">
        <v>17796.71</v>
      </c>
      <c r="I383" s="121">
        <v>0</v>
      </c>
      <c r="J383" s="121">
        <v>17796.71</v>
      </c>
      <c r="K383" s="121">
        <f t="shared" si="62"/>
        <v>2796.7099999999991</v>
      </c>
      <c r="L383" s="121">
        <f t="shared" si="67"/>
        <v>17796.71</v>
      </c>
      <c r="M383" s="121">
        <v>15000</v>
      </c>
      <c r="N383" s="121">
        <f>SUMIF(תקציב2017!$A:$A,$B383,תקציב2017!D:D)</f>
        <v>15000</v>
      </c>
      <c r="O383" s="121">
        <f>SUMIF(תקציב2017!$A:$A,$B383,תקציב2017!E:E)</f>
        <v>15000</v>
      </c>
      <c r="P383" s="121">
        <f>SUMIF(תקציב2017!$A:$A,$B383,תקציב2017!F:F)</f>
        <v>15000</v>
      </c>
      <c r="Q383" s="121"/>
      <c r="R383" s="121">
        <f t="shared" si="63"/>
        <v>15000</v>
      </c>
      <c r="S383" s="164"/>
    </row>
    <row r="384" spans="1:19" ht="35.1" customHeight="1" x14ac:dyDescent="0.3">
      <c r="A384" s="15">
        <v>19</v>
      </c>
      <c r="B384" s="15">
        <v>1817200432</v>
      </c>
      <c r="C384" s="119" t="str">
        <f t="shared" si="64"/>
        <v>432</v>
      </c>
      <c r="D384" s="119" t="str">
        <f t="shared" si="65"/>
        <v>817200</v>
      </c>
      <c r="E384" s="119" t="str">
        <f t="shared" si="66"/>
        <v>81</v>
      </c>
      <c r="F384" s="15" t="s">
        <v>608</v>
      </c>
      <c r="G384" s="121">
        <v>0</v>
      </c>
      <c r="H384" s="121">
        <v>1008.9</v>
      </c>
      <c r="I384" s="121">
        <v>0</v>
      </c>
      <c r="J384" s="121">
        <v>1008.9</v>
      </c>
      <c r="K384" s="121">
        <f t="shared" si="62"/>
        <v>1008.9</v>
      </c>
      <c r="L384" s="121">
        <f t="shared" si="67"/>
        <v>1008.9</v>
      </c>
      <c r="M384" s="121">
        <v>0</v>
      </c>
      <c r="N384" s="121">
        <f>SUMIF(תקציב2017!$A:$A,$B384,תקציב2017!D:D)</f>
        <v>0</v>
      </c>
      <c r="O384" s="121">
        <f>SUMIF(תקציב2017!$A:$A,$B384,תקציב2017!E:E)</f>
        <v>1000</v>
      </c>
      <c r="P384" s="121">
        <f>SUMIF(תקציב2017!$A:$A,$B384,תקציב2017!F:F)</f>
        <v>1000</v>
      </c>
      <c r="Q384" s="121"/>
      <c r="R384" s="121">
        <f t="shared" si="63"/>
        <v>1000</v>
      </c>
      <c r="S384" s="164"/>
    </row>
    <row r="385" spans="1:19" ht="35.1" customHeight="1" x14ac:dyDescent="0.3">
      <c r="A385" s="15">
        <v>19</v>
      </c>
      <c r="B385" s="15">
        <v>1817200540</v>
      </c>
      <c r="C385" s="119" t="str">
        <f t="shared" si="64"/>
        <v>540</v>
      </c>
      <c r="D385" s="119" t="str">
        <f t="shared" si="65"/>
        <v>817200</v>
      </c>
      <c r="E385" s="119" t="str">
        <f t="shared" si="66"/>
        <v>81</v>
      </c>
      <c r="F385" s="15" t="s">
        <v>609</v>
      </c>
      <c r="G385" s="121">
        <v>2000</v>
      </c>
      <c r="H385" s="121">
        <v>1751.38</v>
      </c>
      <c r="I385" s="121">
        <v>0</v>
      </c>
      <c r="J385" s="121">
        <v>1751.38</v>
      </c>
      <c r="K385" s="121">
        <f t="shared" si="62"/>
        <v>-248.61999999999989</v>
      </c>
      <c r="L385" s="121">
        <f t="shared" si="67"/>
        <v>1751.38</v>
      </c>
      <c r="M385" s="121">
        <v>2000</v>
      </c>
      <c r="N385" s="121">
        <f>SUMIF(תקציב2017!$A:$A,$B385,תקציב2017!D:D)</f>
        <v>2000</v>
      </c>
      <c r="O385" s="121">
        <f>SUMIF(תקציב2017!$A:$A,$B385,תקציב2017!E:E)</f>
        <v>1000</v>
      </c>
      <c r="P385" s="121">
        <f>SUMIF(תקציב2017!$A:$A,$B385,תקציב2017!F:F)</f>
        <v>1000</v>
      </c>
      <c r="Q385" s="121"/>
      <c r="R385" s="121">
        <f t="shared" si="63"/>
        <v>1000</v>
      </c>
      <c r="S385" s="164"/>
    </row>
    <row r="386" spans="1:19" ht="35.1" hidden="1" customHeight="1" x14ac:dyDescent="0.3">
      <c r="A386" s="15">
        <v>19</v>
      </c>
      <c r="B386" s="15">
        <v>1817200750</v>
      </c>
      <c r="C386" s="119" t="str">
        <f t="shared" si="64"/>
        <v>750</v>
      </c>
      <c r="D386" s="119" t="str">
        <f t="shared" si="65"/>
        <v>817200</v>
      </c>
      <c r="E386" s="119" t="str">
        <f t="shared" si="66"/>
        <v>81</v>
      </c>
      <c r="F386" s="15" t="s">
        <v>610</v>
      </c>
      <c r="G386" s="121">
        <v>0</v>
      </c>
      <c r="H386" s="121">
        <v>0</v>
      </c>
      <c r="I386" s="121">
        <v>0</v>
      </c>
      <c r="J386" s="121">
        <v>0</v>
      </c>
      <c r="K386" s="121">
        <f t="shared" si="62"/>
        <v>0</v>
      </c>
      <c r="L386" s="121">
        <f t="shared" si="67"/>
        <v>0</v>
      </c>
      <c r="M386" s="121">
        <v>0</v>
      </c>
      <c r="N386" s="121">
        <f>SUMIF(תקציב2017!$A:$A,$B386,תקציב2017!D:D)</f>
        <v>0</v>
      </c>
      <c r="O386" s="121">
        <f>SUMIF(תקציב2017!$A:$A,$B386,תקציב2017!E:E)</f>
        <v>0</v>
      </c>
      <c r="P386" s="121">
        <f>SUMIF(תקציב2017!$A:$A,$B386,תקציב2017!F:F)</f>
        <v>0</v>
      </c>
      <c r="Q386" s="121"/>
      <c r="R386" s="121">
        <f t="shared" si="63"/>
        <v>0</v>
      </c>
      <c r="S386" s="164"/>
    </row>
    <row r="387" spans="1:19" ht="35.1" customHeight="1" x14ac:dyDescent="0.3">
      <c r="A387" s="15">
        <v>19</v>
      </c>
      <c r="B387" s="15">
        <v>1817200780</v>
      </c>
      <c r="C387" s="119" t="str">
        <f t="shared" si="64"/>
        <v>780</v>
      </c>
      <c r="D387" s="119" t="str">
        <f t="shared" si="65"/>
        <v>817200</v>
      </c>
      <c r="E387" s="119" t="str">
        <f t="shared" si="66"/>
        <v>81</v>
      </c>
      <c r="F387" s="15" t="s">
        <v>305</v>
      </c>
      <c r="G387" s="121">
        <v>0</v>
      </c>
      <c r="H387" s="121">
        <v>12017</v>
      </c>
      <c r="I387" s="121">
        <v>2655</v>
      </c>
      <c r="J387" s="121">
        <v>14672</v>
      </c>
      <c r="K387" s="121">
        <f t="shared" si="62"/>
        <v>14672</v>
      </c>
      <c r="L387" s="121">
        <f t="shared" si="67"/>
        <v>14672</v>
      </c>
      <c r="M387" s="121">
        <v>0</v>
      </c>
      <c r="N387" s="121">
        <f>SUMIF(תקציב2017!$A:$A,$B387,תקציב2017!D:D)</f>
        <v>0</v>
      </c>
      <c r="O387" s="121">
        <f>SUMIF(תקציב2017!$A:$A,$B387,תקציב2017!E:E)</f>
        <v>10000</v>
      </c>
      <c r="P387" s="121">
        <f>SUMIF(תקציב2017!$A:$A,$B387,תקציב2017!F:F)</f>
        <v>10000</v>
      </c>
      <c r="Q387" s="121"/>
      <c r="R387" s="121">
        <f t="shared" si="63"/>
        <v>10000</v>
      </c>
      <c r="S387" s="164"/>
    </row>
    <row r="388" spans="1:19" ht="35.1" customHeight="1" x14ac:dyDescent="0.3">
      <c r="A388" s="15">
        <v>20</v>
      </c>
      <c r="B388" s="15">
        <v>1817300110</v>
      </c>
      <c r="C388" s="119" t="str">
        <f t="shared" si="64"/>
        <v>110</v>
      </c>
      <c r="D388" s="119" t="str">
        <f t="shared" si="65"/>
        <v>817300</v>
      </c>
      <c r="E388" s="119" t="str">
        <f t="shared" si="66"/>
        <v>81</v>
      </c>
      <c r="F388" s="15" t="s">
        <v>611</v>
      </c>
      <c r="G388" s="121">
        <v>1650000</v>
      </c>
      <c r="H388" s="121">
        <v>1646892.99</v>
      </c>
      <c r="I388" s="121">
        <v>0</v>
      </c>
      <c r="J388" s="121">
        <v>1646892.99</v>
      </c>
      <c r="K388" s="121">
        <f t="shared" si="62"/>
        <v>-3107.0100000000093</v>
      </c>
      <c r="L388" s="121">
        <f t="shared" si="67"/>
        <v>1646892.99</v>
      </c>
      <c r="M388" s="121">
        <v>2016000</v>
      </c>
      <c r="N388" s="121">
        <f>SUMIF(תקציב2017!$A:$A,$B388,תקציב2017!D:D)</f>
        <v>2016000</v>
      </c>
      <c r="O388" s="121">
        <f>SUMIF(תקציב2017!$A:$A,$B388,תקציב2017!E:E)</f>
        <v>1815000</v>
      </c>
      <c r="P388" s="121">
        <f>SUMIF(תקציב2017!$A:$A,$B388,תקציב2017!F:F)</f>
        <v>1695000</v>
      </c>
      <c r="Q388" s="121"/>
      <c r="R388" s="121">
        <f t="shared" si="63"/>
        <v>1695000</v>
      </c>
      <c r="S388" s="164">
        <v>10.1</v>
      </c>
    </row>
    <row r="389" spans="1:19" ht="35.1" customHeight="1" x14ac:dyDescent="0.3">
      <c r="A389" s="15">
        <v>19</v>
      </c>
      <c r="B389" s="15">
        <v>1817300410</v>
      </c>
      <c r="C389" s="119" t="str">
        <f t="shared" si="64"/>
        <v>410</v>
      </c>
      <c r="D389" s="119" t="str">
        <f t="shared" si="65"/>
        <v>817300</v>
      </c>
      <c r="E389" s="119" t="str">
        <f t="shared" si="66"/>
        <v>81</v>
      </c>
      <c r="F389" s="15" t="s">
        <v>612</v>
      </c>
      <c r="G389" s="121">
        <v>25000</v>
      </c>
      <c r="H389" s="121">
        <v>24856</v>
      </c>
      <c r="I389" s="121">
        <v>0</v>
      </c>
      <c r="J389" s="121">
        <v>24856</v>
      </c>
      <c r="K389" s="121">
        <f t="shared" ref="K389:K409" si="68">+L389-G389</f>
        <v>-144</v>
      </c>
      <c r="L389" s="121">
        <f t="shared" si="67"/>
        <v>24856</v>
      </c>
      <c r="M389" s="121">
        <v>25000</v>
      </c>
      <c r="N389" s="121">
        <f>SUMIF(תקציב2017!$A:$A,$B389,תקציב2017!D:D)</f>
        <v>25000</v>
      </c>
      <c r="O389" s="121">
        <f>SUMIF(תקציב2017!$A:$A,$B389,תקציב2017!E:E)</f>
        <v>25000</v>
      </c>
      <c r="P389" s="121">
        <f>SUMIF(תקציב2017!$A:$A,$B389,תקציב2017!F:F)</f>
        <v>25000</v>
      </c>
      <c r="Q389" s="121"/>
      <c r="R389" s="121">
        <f t="shared" si="63"/>
        <v>25000</v>
      </c>
      <c r="S389" s="164"/>
    </row>
    <row r="390" spans="1:19" ht="35.1" customHeight="1" x14ac:dyDescent="0.3">
      <c r="A390" s="15">
        <v>19</v>
      </c>
      <c r="B390" s="15">
        <v>1817300431</v>
      </c>
      <c r="C390" s="119" t="str">
        <f t="shared" si="64"/>
        <v>431</v>
      </c>
      <c r="D390" s="119" t="str">
        <f t="shared" si="65"/>
        <v>817300</v>
      </c>
      <c r="E390" s="119" t="str">
        <f t="shared" si="66"/>
        <v>81</v>
      </c>
      <c r="F390" s="15" t="s">
        <v>613</v>
      </c>
      <c r="G390" s="121">
        <v>3000</v>
      </c>
      <c r="H390" s="121">
        <v>5085.3500000000004</v>
      </c>
      <c r="I390" s="121">
        <v>0</v>
      </c>
      <c r="J390" s="121">
        <v>5085.3500000000004</v>
      </c>
      <c r="K390" s="121">
        <f t="shared" si="68"/>
        <v>2085.3500000000004</v>
      </c>
      <c r="L390" s="121">
        <f t="shared" si="67"/>
        <v>5085.3500000000004</v>
      </c>
      <c r="M390" s="121">
        <v>3000</v>
      </c>
      <c r="N390" s="121">
        <f>SUMIF(תקציב2017!$A:$A,$B390,תקציב2017!D:D)</f>
        <v>3000</v>
      </c>
      <c r="O390" s="121">
        <f>SUMIF(תקציב2017!$A:$A,$B390,תקציב2017!E:E)</f>
        <v>6000</v>
      </c>
      <c r="P390" s="121">
        <f>SUMIF(תקציב2017!$A:$A,$B390,תקציב2017!F:F)</f>
        <v>6000</v>
      </c>
      <c r="Q390" s="121"/>
      <c r="R390" s="121">
        <f t="shared" si="63"/>
        <v>6000</v>
      </c>
      <c r="S390" s="164"/>
    </row>
    <row r="391" spans="1:19" ht="35.1" customHeight="1" x14ac:dyDescent="0.3">
      <c r="A391" s="15">
        <v>19</v>
      </c>
      <c r="B391" s="15">
        <v>1817300521</v>
      </c>
      <c r="C391" s="119" t="str">
        <f t="shared" si="64"/>
        <v>521</v>
      </c>
      <c r="D391" s="119" t="str">
        <f t="shared" si="65"/>
        <v>817300</v>
      </c>
      <c r="E391" s="119" t="str">
        <f t="shared" si="66"/>
        <v>81</v>
      </c>
      <c r="F391" s="15" t="s">
        <v>614</v>
      </c>
      <c r="G391" s="121">
        <v>55000</v>
      </c>
      <c r="H391" s="121">
        <v>51982.7</v>
      </c>
      <c r="I391" s="121">
        <v>0</v>
      </c>
      <c r="J391" s="121">
        <v>51982.7</v>
      </c>
      <c r="K391" s="121">
        <f t="shared" si="68"/>
        <v>-3017.3000000000029</v>
      </c>
      <c r="L391" s="121">
        <f t="shared" si="67"/>
        <v>51982.7</v>
      </c>
      <c r="M391" s="121">
        <v>55000</v>
      </c>
      <c r="N391" s="121">
        <f>SUMIF(תקציב2017!$A:$A,$B391,תקציב2017!D:D)</f>
        <v>55000</v>
      </c>
      <c r="O391" s="121">
        <f>SUMIF(תקציב2017!$A:$A,$B391,תקציב2017!E:E)</f>
        <v>45000</v>
      </c>
      <c r="P391" s="121">
        <f>SUMIF(תקציב2017!$A:$A,$B391,תקציב2017!F:F)</f>
        <v>45000</v>
      </c>
      <c r="Q391" s="121"/>
      <c r="R391" s="121">
        <f t="shared" ref="R391:R454" si="69">P391+Q391</f>
        <v>45000</v>
      </c>
      <c r="S391" s="164"/>
    </row>
    <row r="392" spans="1:19" ht="35.1" customHeight="1" x14ac:dyDescent="0.3">
      <c r="A392" s="15">
        <v>19</v>
      </c>
      <c r="B392" s="15">
        <v>1817300540</v>
      </c>
      <c r="C392" s="119" t="str">
        <f t="shared" si="64"/>
        <v>540</v>
      </c>
      <c r="D392" s="119" t="str">
        <f t="shared" si="65"/>
        <v>817300</v>
      </c>
      <c r="E392" s="119" t="str">
        <f t="shared" si="66"/>
        <v>81</v>
      </c>
      <c r="F392" s="15" t="s">
        <v>615</v>
      </c>
      <c r="G392" s="121">
        <v>1000</v>
      </c>
      <c r="H392" s="121">
        <v>975.56</v>
      </c>
      <c r="I392" s="121">
        <v>0</v>
      </c>
      <c r="J392" s="121">
        <v>975.56</v>
      </c>
      <c r="K392" s="121">
        <f t="shared" si="68"/>
        <v>-24.440000000000055</v>
      </c>
      <c r="L392" s="121">
        <f t="shared" si="67"/>
        <v>975.56</v>
      </c>
      <c r="M392" s="121">
        <v>1000</v>
      </c>
      <c r="N392" s="121">
        <f>SUMIF(תקציב2017!$A:$A,$B392,תקציב2017!D:D)</f>
        <v>1000</v>
      </c>
      <c r="O392" s="121">
        <f>SUMIF(תקציב2017!$A:$A,$B392,תקציב2017!E:E)</f>
        <v>3000</v>
      </c>
      <c r="P392" s="121">
        <f>SUMIF(תקציב2017!$A:$A,$B392,תקציב2017!F:F)</f>
        <v>3000</v>
      </c>
      <c r="Q392" s="121"/>
      <c r="R392" s="121">
        <f t="shared" si="69"/>
        <v>3000</v>
      </c>
      <c r="S392" s="164"/>
    </row>
    <row r="393" spans="1:19" ht="35.1" hidden="1" customHeight="1" x14ac:dyDescent="0.3">
      <c r="A393" s="15">
        <v>19</v>
      </c>
      <c r="B393" s="15">
        <v>1817300740</v>
      </c>
      <c r="C393" s="119" t="str">
        <f t="shared" si="64"/>
        <v>740</v>
      </c>
      <c r="D393" s="119" t="str">
        <f t="shared" si="65"/>
        <v>817300</v>
      </c>
      <c r="E393" s="119" t="str">
        <f t="shared" si="66"/>
        <v>81</v>
      </c>
      <c r="F393" s="15" t="s">
        <v>616</v>
      </c>
      <c r="G393" s="121">
        <v>0</v>
      </c>
      <c r="H393" s="121">
        <v>0</v>
      </c>
      <c r="I393" s="121">
        <v>0</v>
      </c>
      <c r="J393" s="121">
        <v>0</v>
      </c>
      <c r="K393" s="121">
        <f t="shared" si="68"/>
        <v>0</v>
      </c>
      <c r="L393" s="121">
        <f t="shared" si="67"/>
        <v>0</v>
      </c>
      <c r="M393" s="121">
        <v>0</v>
      </c>
      <c r="N393" s="121">
        <f>SUMIF(תקציב2017!$A:$A,$B393,תקציב2017!D:D)</f>
        <v>0</v>
      </c>
      <c r="O393" s="121">
        <f>SUMIF(תקציב2017!$A:$A,$B393,תקציב2017!E:E)</f>
        <v>0</v>
      </c>
      <c r="P393" s="121">
        <f>SUMIF(תקציב2017!$A:$A,$B393,תקציב2017!F:F)</f>
        <v>0</v>
      </c>
      <c r="Q393" s="121"/>
      <c r="R393" s="121">
        <f t="shared" si="69"/>
        <v>0</v>
      </c>
      <c r="S393" s="164"/>
    </row>
    <row r="394" spans="1:19" ht="35.1" customHeight="1" x14ac:dyDescent="0.3">
      <c r="A394" s="15">
        <v>19</v>
      </c>
      <c r="B394" s="15">
        <v>1817300780</v>
      </c>
      <c r="C394" s="119" t="str">
        <f t="shared" si="64"/>
        <v>780</v>
      </c>
      <c r="D394" s="119" t="str">
        <f t="shared" si="65"/>
        <v>817300</v>
      </c>
      <c r="E394" s="119" t="str">
        <f t="shared" si="66"/>
        <v>81</v>
      </c>
      <c r="F394" s="15" t="s">
        <v>305</v>
      </c>
      <c r="G394" s="121">
        <v>6000</v>
      </c>
      <c r="H394" s="121">
        <v>7939.45</v>
      </c>
      <c r="I394" s="121">
        <v>600</v>
      </c>
      <c r="J394" s="121">
        <v>8539.4500000000007</v>
      </c>
      <c r="K394" s="121">
        <f t="shared" si="68"/>
        <v>2539.4500000000007</v>
      </c>
      <c r="L394" s="121">
        <f t="shared" si="67"/>
        <v>8539.4500000000007</v>
      </c>
      <c r="M394" s="121">
        <v>6000</v>
      </c>
      <c r="N394" s="121">
        <f>SUMIF(תקציב2017!$A:$A,$B394,תקציב2017!D:D)</f>
        <v>6000</v>
      </c>
      <c r="O394" s="121">
        <f>SUMIF(תקציב2017!$A:$A,$B394,תקציב2017!E:E)</f>
        <v>8500</v>
      </c>
      <c r="P394" s="121">
        <f>SUMIF(תקציב2017!$A:$A,$B394,תקציב2017!F:F)</f>
        <v>8500</v>
      </c>
      <c r="Q394" s="121"/>
      <c r="R394" s="121">
        <f t="shared" si="69"/>
        <v>8500</v>
      </c>
      <c r="S394" s="164"/>
    </row>
    <row r="395" spans="1:19" ht="35.1" customHeight="1" x14ac:dyDescent="0.3">
      <c r="A395" s="15">
        <v>19</v>
      </c>
      <c r="B395" s="15">
        <v>1817500440</v>
      </c>
      <c r="C395" s="119" t="str">
        <f t="shared" si="64"/>
        <v>440</v>
      </c>
      <c r="D395" s="119" t="str">
        <f t="shared" si="65"/>
        <v>817500</v>
      </c>
      <c r="E395" s="119" t="str">
        <f t="shared" si="66"/>
        <v>81</v>
      </c>
      <c r="F395" s="15" t="s">
        <v>188</v>
      </c>
      <c r="G395" s="121">
        <v>530000</v>
      </c>
      <c r="H395" s="121">
        <v>553868</v>
      </c>
      <c r="I395" s="121">
        <v>0</v>
      </c>
      <c r="J395" s="121">
        <v>553868</v>
      </c>
      <c r="K395" s="121">
        <f t="shared" si="68"/>
        <v>23868</v>
      </c>
      <c r="L395" s="121">
        <f t="shared" si="67"/>
        <v>553868</v>
      </c>
      <c r="M395" s="121">
        <v>530000</v>
      </c>
      <c r="N395" s="121">
        <f>SUMIF(תקציב2017!$A:$A,$B395,תקציב2017!D:D)</f>
        <v>530000</v>
      </c>
      <c r="O395" s="121">
        <f>SUMIF(תקציב2017!$A:$A,$B395,תקציב2017!E:E)</f>
        <v>640000</v>
      </c>
      <c r="P395" s="121">
        <f>SUMIF(תקציב2017!$A:$A,$B395,תקציב2017!F:F)</f>
        <v>640000</v>
      </c>
      <c r="Q395" s="121"/>
      <c r="R395" s="121">
        <f t="shared" si="69"/>
        <v>640000</v>
      </c>
      <c r="S395" s="164"/>
    </row>
    <row r="396" spans="1:19" ht="35.1" customHeight="1" x14ac:dyDescent="0.3">
      <c r="A396" s="15">
        <v>20</v>
      </c>
      <c r="B396" s="15">
        <v>1817700110</v>
      </c>
      <c r="C396" s="119" t="str">
        <f t="shared" si="64"/>
        <v>110</v>
      </c>
      <c r="D396" s="119" t="str">
        <f t="shared" si="65"/>
        <v>817700</v>
      </c>
      <c r="E396" s="119" t="str">
        <f t="shared" si="66"/>
        <v>81</v>
      </c>
      <c r="F396" s="15" t="s">
        <v>617</v>
      </c>
      <c r="G396" s="121">
        <v>577000</v>
      </c>
      <c r="H396" s="121">
        <v>638645.91</v>
      </c>
      <c r="I396" s="121">
        <v>0</v>
      </c>
      <c r="J396" s="121">
        <v>638645.91</v>
      </c>
      <c r="K396" s="121">
        <f t="shared" si="68"/>
        <v>61645.910000000033</v>
      </c>
      <c r="L396" s="121">
        <f t="shared" si="67"/>
        <v>638645.91</v>
      </c>
      <c r="M396" s="121">
        <v>802000</v>
      </c>
      <c r="N396" s="121">
        <f>SUMIF(תקציב2017!$A:$A,$B396,תקציב2017!D:D)</f>
        <v>802000</v>
      </c>
      <c r="O396" s="121">
        <f>SUMIF(תקציב2017!$A:$A,$B396,תקציב2017!E:E)</f>
        <v>726000</v>
      </c>
      <c r="P396" s="121">
        <f>SUMIF(תקציב2017!$A:$A,$B396,תקציב2017!F:F)</f>
        <v>811000</v>
      </c>
      <c r="Q396" s="121"/>
      <c r="R396" s="121">
        <f t="shared" si="69"/>
        <v>811000</v>
      </c>
      <c r="S396" s="164">
        <v>4.8</v>
      </c>
    </row>
    <row r="397" spans="1:19" ht="35.1" customHeight="1" x14ac:dyDescent="0.3">
      <c r="A397" s="15">
        <v>19</v>
      </c>
      <c r="B397" s="15">
        <v>1817800750</v>
      </c>
      <c r="C397" s="119" t="str">
        <f t="shared" si="64"/>
        <v>750</v>
      </c>
      <c r="D397" s="119" t="str">
        <f t="shared" si="65"/>
        <v>817800</v>
      </c>
      <c r="E397" s="119" t="str">
        <f t="shared" si="66"/>
        <v>81</v>
      </c>
      <c r="F397" s="15" t="s">
        <v>618</v>
      </c>
      <c r="G397" s="121">
        <v>3323000</v>
      </c>
      <c r="H397" s="121">
        <v>3466974.71</v>
      </c>
      <c r="I397" s="121">
        <v>9169.2000000000007</v>
      </c>
      <c r="J397" s="121">
        <v>3876143.91</v>
      </c>
      <c r="K397" s="121">
        <f t="shared" si="68"/>
        <v>553143.91000000015</v>
      </c>
      <c r="L397" s="121">
        <v>3876143.91</v>
      </c>
      <c r="M397" s="121">
        <v>2800000</v>
      </c>
      <c r="N397" s="121">
        <f>SUMIF(תקציב2017!$A:$A,$B397,תקציב2017!D:D)</f>
        <v>2800000</v>
      </c>
      <c r="O397" s="121">
        <f>SUMIF(תקציב2017!$A:$A,$B397,תקציב2017!E:E)</f>
        <v>3300000</v>
      </c>
      <c r="P397" s="121">
        <f>SUMIF(תקציב2017!$A:$A,$B397,תקציב2017!F:F)</f>
        <v>3300000</v>
      </c>
      <c r="Q397" s="121"/>
      <c r="R397" s="121">
        <f t="shared" si="69"/>
        <v>3300000</v>
      </c>
      <c r="S397" s="164"/>
    </row>
    <row r="398" spans="1:19" ht="35.1" customHeight="1" x14ac:dyDescent="0.3">
      <c r="A398" s="15">
        <v>20</v>
      </c>
      <c r="B398" s="15">
        <v>1817801110</v>
      </c>
      <c r="C398" s="119" t="str">
        <f t="shared" si="64"/>
        <v>110</v>
      </c>
      <c r="D398" s="119" t="str">
        <f t="shared" si="65"/>
        <v>817801</v>
      </c>
      <c r="E398" s="119" t="str">
        <f t="shared" si="66"/>
        <v>81</v>
      </c>
      <c r="F398" s="15" t="s">
        <v>619</v>
      </c>
      <c r="G398" s="121">
        <v>150000</v>
      </c>
      <c r="H398" s="121">
        <v>0</v>
      </c>
      <c r="I398" s="121">
        <v>0</v>
      </c>
      <c r="J398" s="121">
        <v>0</v>
      </c>
      <c r="K398" s="121">
        <f t="shared" si="68"/>
        <v>-150000</v>
      </c>
      <c r="L398" s="121">
        <f t="shared" si="67"/>
        <v>0</v>
      </c>
      <c r="M398" s="121">
        <v>517000</v>
      </c>
      <c r="N398" s="121">
        <f>SUMIF(תקציב2017!$A:$A,$B398,תקציב2017!D:D)</f>
        <v>517000</v>
      </c>
      <c r="O398" s="121">
        <f>SUMIF(תקציב2017!$A:$A,$B398,תקציב2017!E:E)</f>
        <v>0</v>
      </c>
      <c r="P398" s="121">
        <f>SUMIF(תקציב2017!$A:$A,$B398,תקציב2017!F:F)</f>
        <v>0</v>
      </c>
      <c r="Q398" s="121"/>
      <c r="R398" s="121">
        <f t="shared" si="69"/>
        <v>0</v>
      </c>
      <c r="S398" s="164"/>
    </row>
    <row r="399" spans="1:19" ht="35.1" customHeight="1" x14ac:dyDescent="0.3">
      <c r="A399" s="15">
        <v>20</v>
      </c>
      <c r="B399" s="15">
        <v>1817900110</v>
      </c>
      <c r="C399" s="119" t="str">
        <f t="shared" si="64"/>
        <v>110</v>
      </c>
      <c r="D399" s="119" t="str">
        <f t="shared" si="65"/>
        <v>817900</v>
      </c>
      <c r="E399" s="119" t="str">
        <f t="shared" si="66"/>
        <v>81</v>
      </c>
      <c r="F399" s="15" t="s">
        <v>620</v>
      </c>
      <c r="G399" s="121">
        <v>54000</v>
      </c>
      <c r="H399" s="121">
        <v>54554.16</v>
      </c>
      <c r="I399" s="121">
        <v>0</v>
      </c>
      <c r="J399" s="121">
        <v>54554.16</v>
      </c>
      <c r="K399" s="121">
        <f t="shared" si="68"/>
        <v>554.16000000000349</v>
      </c>
      <c r="L399" s="121">
        <f t="shared" si="67"/>
        <v>54554.16</v>
      </c>
      <c r="M399" s="121">
        <v>62000</v>
      </c>
      <c r="N399" s="121">
        <f>SUMIF(תקציב2017!$A:$A,$B399,תקציב2017!D:D)</f>
        <v>62000</v>
      </c>
      <c r="O399" s="121">
        <f>SUMIF(תקציב2017!$A:$A,$B399,תקציב2017!E:E)</f>
        <v>31000</v>
      </c>
      <c r="P399" s="121">
        <f>SUMIF(תקציב2017!$A:$A,$B399,תקציב2017!F:F)</f>
        <v>31000</v>
      </c>
      <c r="Q399" s="121"/>
      <c r="R399" s="121">
        <f t="shared" si="69"/>
        <v>31000</v>
      </c>
      <c r="S399" s="164">
        <v>0.25</v>
      </c>
    </row>
    <row r="400" spans="1:19" ht="35.1" customHeight="1" x14ac:dyDescent="0.3">
      <c r="A400" s="15">
        <v>19</v>
      </c>
      <c r="B400" s="15">
        <v>1817900410</v>
      </c>
      <c r="C400" s="119" t="str">
        <f t="shared" si="64"/>
        <v>410</v>
      </c>
      <c r="D400" s="119" t="str">
        <f t="shared" si="65"/>
        <v>817900</v>
      </c>
      <c r="E400" s="119" t="str">
        <f t="shared" si="66"/>
        <v>81</v>
      </c>
      <c r="F400" s="15" t="s">
        <v>621</v>
      </c>
      <c r="G400" s="121">
        <v>22000</v>
      </c>
      <c r="H400" s="121">
        <v>19548</v>
      </c>
      <c r="I400" s="121">
        <v>0</v>
      </c>
      <c r="J400" s="121">
        <v>19548</v>
      </c>
      <c r="K400" s="121">
        <f t="shared" si="68"/>
        <v>-2452</v>
      </c>
      <c r="L400" s="121">
        <f t="shared" si="67"/>
        <v>19548</v>
      </c>
      <c r="M400" s="121">
        <v>22000</v>
      </c>
      <c r="N400" s="121">
        <f>SUMIF(תקציב2017!$A:$A,$B400,תקציב2017!D:D)</f>
        <v>22000</v>
      </c>
      <c r="O400" s="121">
        <f>SUMIF(תקציב2017!$A:$A,$B400,תקציב2017!E:E)</f>
        <v>22000</v>
      </c>
      <c r="P400" s="121">
        <f>SUMIF(תקציב2017!$A:$A,$B400,תקציב2017!F:F)</f>
        <v>22000</v>
      </c>
      <c r="Q400" s="121"/>
      <c r="R400" s="121">
        <f t="shared" si="69"/>
        <v>22000</v>
      </c>
      <c r="S400" s="164"/>
    </row>
    <row r="401" spans="1:19" ht="35.1" customHeight="1" x14ac:dyDescent="0.3">
      <c r="A401" s="15">
        <v>19</v>
      </c>
      <c r="B401" s="15">
        <v>1817900560</v>
      </c>
      <c r="C401" s="119" t="str">
        <f t="shared" si="64"/>
        <v>560</v>
      </c>
      <c r="D401" s="119" t="str">
        <f t="shared" si="65"/>
        <v>817900</v>
      </c>
      <c r="E401" s="119" t="str">
        <f t="shared" si="66"/>
        <v>81</v>
      </c>
      <c r="F401" s="15" t="s">
        <v>622</v>
      </c>
      <c r="G401" s="121">
        <v>0</v>
      </c>
      <c r="H401" s="121">
        <v>4000</v>
      </c>
      <c r="I401" s="121">
        <v>2600</v>
      </c>
      <c r="J401" s="121">
        <v>6600</v>
      </c>
      <c r="K401" s="121">
        <f t="shared" si="68"/>
        <v>6600</v>
      </c>
      <c r="L401" s="121">
        <f t="shared" si="67"/>
        <v>6600</v>
      </c>
      <c r="M401" s="121">
        <v>0</v>
      </c>
      <c r="N401" s="121">
        <f>SUMIF(תקציב2017!$A:$A,$B401,תקציב2017!D:D)</f>
        <v>0</v>
      </c>
      <c r="O401" s="121">
        <f>SUMIF(תקציב2017!$A:$A,$B401,תקציב2017!E:E)</f>
        <v>5000</v>
      </c>
      <c r="P401" s="121">
        <f>SUMIF(תקציב2017!$A:$A,$B401,תקציב2017!F:F)</f>
        <v>5000</v>
      </c>
      <c r="Q401" s="121"/>
      <c r="R401" s="121">
        <f t="shared" si="69"/>
        <v>5000</v>
      </c>
      <c r="S401" s="164"/>
    </row>
    <row r="402" spans="1:19" ht="35.1" customHeight="1" x14ac:dyDescent="0.3">
      <c r="A402" s="15">
        <v>19</v>
      </c>
      <c r="B402" s="15">
        <v>1817900780</v>
      </c>
      <c r="C402" s="119" t="str">
        <f t="shared" si="64"/>
        <v>780</v>
      </c>
      <c r="D402" s="119" t="str">
        <f t="shared" si="65"/>
        <v>817900</v>
      </c>
      <c r="E402" s="119" t="str">
        <f t="shared" si="66"/>
        <v>81</v>
      </c>
      <c r="F402" s="15" t="s">
        <v>623</v>
      </c>
      <c r="G402" s="121">
        <v>8000</v>
      </c>
      <c r="H402" s="121">
        <v>6074.41</v>
      </c>
      <c r="I402" s="121">
        <v>9250</v>
      </c>
      <c r="J402" s="121">
        <v>15324.41</v>
      </c>
      <c r="K402" s="121">
        <f t="shared" si="68"/>
        <v>7324.41</v>
      </c>
      <c r="L402" s="121">
        <f t="shared" si="67"/>
        <v>15324.41</v>
      </c>
      <c r="M402" s="121">
        <v>8000</v>
      </c>
      <c r="N402" s="121">
        <f>SUMIF(תקציב2017!$A:$A,$B402,תקציב2017!D:D)</f>
        <v>8000</v>
      </c>
      <c r="O402" s="121">
        <f>SUMIF(תקציב2017!$A:$A,$B402,תקציב2017!E:E)</f>
        <v>13000</v>
      </c>
      <c r="P402" s="121">
        <f>SUMIF(תקציב2017!$A:$A,$B402,תקציב2017!F:F)</f>
        <v>13000</v>
      </c>
      <c r="Q402" s="121"/>
      <c r="R402" s="121">
        <f t="shared" si="69"/>
        <v>13000</v>
      </c>
      <c r="S402" s="164"/>
    </row>
    <row r="403" spans="1:19" ht="35.1" customHeight="1" x14ac:dyDescent="0.3">
      <c r="A403" s="15">
        <v>19</v>
      </c>
      <c r="B403" s="15">
        <v>1817900820</v>
      </c>
      <c r="C403" s="119" t="str">
        <f t="shared" si="64"/>
        <v>820</v>
      </c>
      <c r="D403" s="119" t="str">
        <f t="shared" si="65"/>
        <v>817900</v>
      </c>
      <c r="E403" s="119" t="str">
        <f t="shared" si="66"/>
        <v>81</v>
      </c>
      <c r="F403" s="15" t="s">
        <v>624</v>
      </c>
      <c r="G403" s="121">
        <v>59000</v>
      </c>
      <c r="H403" s="121">
        <v>39209</v>
      </c>
      <c r="I403" s="121">
        <v>0</v>
      </c>
      <c r="J403" s="121">
        <v>39209</v>
      </c>
      <c r="K403" s="121">
        <f t="shared" si="68"/>
        <v>-19791</v>
      </c>
      <c r="L403" s="121">
        <f t="shared" si="67"/>
        <v>39209</v>
      </c>
      <c r="M403" s="121">
        <v>59000</v>
      </c>
      <c r="N403" s="121">
        <f>SUMIF(תקציב2017!$A:$A,$B403,תקציב2017!D:D)</f>
        <v>59000</v>
      </c>
      <c r="O403" s="121">
        <f>SUMIF(תקציב2017!$A:$A,$B403,תקציב2017!E:E)</f>
        <v>56000</v>
      </c>
      <c r="P403" s="121">
        <f>SUMIF(תקציב2017!$A:$A,$B403,תקציב2017!F:F)</f>
        <v>56000</v>
      </c>
      <c r="Q403" s="121"/>
      <c r="R403" s="121">
        <f t="shared" si="69"/>
        <v>56000</v>
      </c>
      <c r="S403" s="164"/>
    </row>
    <row r="404" spans="1:19" ht="35.1" hidden="1" customHeight="1" x14ac:dyDescent="0.3">
      <c r="A404" s="15">
        <v>19</v>
      </c>
      <c r="B404" s="15">
        <v>1817910780</v>
      </c>
      <c r="C404" s="119" t="str">
        <f t="shared" si="64"/>
        <v>780</v>
      </c>
      <c r="D404" s="119" t="str">
        <f t="shared" si="65"/>
        <v>817910</v>
      </c>
      <c r="E404" s="119" t="str">
        <f t="shared" si="66"/>
        <v>81</v>
      </c>
      <c r="F404" s="15" t="s">
        <v>625</v>
      </c>
      <c r="G404" s="121">
        <v>60000</v>
      </c>
      <c r="H404" s="121">
        <v>57831.199999999997</v>
      </c>
      <c r="I404" s="121">
        <v>31000</v>
      </c>
      <c r="J404" s="121">
        <v>88831.2</v>
      </c>
      <c r="K404" s="121">
        <f t="shared" si="68"/>
        <v>28831.199999999997</v>
      </c>
      <c r="L404" s="121">
        <f t="shared" si="67"/>
        <v>88831.2</v>
      </c>
      <c r="M404" s="121">
        <v>0</v>
      </c>
      <c r="N404" s="121">
        <f>SUMIF(תקציב2017!$A:$A,$B404,תקציב2017!D:D)</f>
        <v>0</v>
      </c>
      <c r="O404" s="121">
        <f>SUMIF(תקציב2017!$A:$A,$B404,תקציב2017!E:E)</f>
        <v>0</v>
      </c>
      <c r="P404" s="121">
        <f>SUMIF(תקציב2017!$A:$A,$B404,תקציב2017!F:F)</f>
        <v>0</v>
      </c>
      <c r="Q404" s="121"/>
      <c r="R404" s="121">
        <f t="shared" si="69"/>
        <v>0</v>
      </c>
      <c r="S404" s="164"/>
    </row>
    <row r="405" spans="1:19" ht="35.1" hidden="1" customHeight="1" x14ac:dyDescent="0.3">
      <c r="A405" s="15">
        <v>19</v>
      </c>
      <c r="B405" s="15">
        <v>1817911780</v>
      </c>
      <c r="C405" s="119" t="str">
        <f t="shared" si="64"/>
        <v>780</v>
      </c>
      <c r="D405" s="119" t="str">
        <f t="shared" si="65"/>
        <v>817911</v>
      </c>
      <c r="E405" s="119" t="str">
        <f t="shared" si="66"/>
        <v>81</v>
      </c>
      <c r="F405" s="15" t="s">
        <v>626</v>
      </c>
      <c r="G405" s="121">
        <v>0</v>
      </c>
      <c r="H405" s="121">
        <v>0</v>
      </c>
      <c r="I405" s="121">
        <v>0</v>
      </c>
      <c r="J405" s="121">
        <v>0</v>
      </c>
      <c r="K405" s="121">
        <f t="shared" si="68"/>
        <v>0</v>
      </c>
      <c r="L405" s="121">
        <f t="shared" si="67"/>
        <v>0</v>
      </c>
      <c r="M405" s="121">
        <v>0</v>
      </c>
      <c r="N405" s="121">
        <f>SUMIF(תקציב2017!$A:$A,$B405,תקציב2017!D:D)</f>
        <v>0</v>
      </c>
      <c r="O405" s="121">
        <f>SUMIF(תקציב2017!$A:$A,$B405,תקציב2017!E:E)</f>
        <v>0</v>
      </c>
      <c r="P405" s="121">
        <f>SUMIF(תקציב2017!$A:$A,$B405,תקציב2017!F:F)</f>
        <v>0</v>
      </c>
      <c r="Q405" s="121"/>
      <c r="R405" s="121">
        <f t="shared" si="69"/>
        <v>0</v>
      </c>
      <c r="S405" s="164"/>
    </row>
    <row r="406" spans="1:19" ht="35.1" customHeight="1" x14ac:dyDescent="0.3">
      <c r="A406" s="15">
        <v>19</v>
      </c>
      <c r="B406" s="15">
        <v>1817912780</v>
      </c>
      <c r="C406" s="119" t="str">
        <f t="shared" si="64"/>
        <v>780</v>
      </c>
      <c r="D406" s="119" t="str">
        <f t="shared" si="65"/>
        <v>817912</v>
      </c>
      <c r="E406" s="119" t="str">
        <f t="shared" si="66"/>
        <v>81</v>
      </c>
      <c r="F406" s="15" t="s">
        <v>627</v>
      </c>
      <c r="G406" s="121">
        <v>0</v>
      </c>
      <c r="H406" s="121">
        <v>0</v>
      </c>
      <c r="I406" s="121">
        <v>0</v>
      </c>
      <c r="J406" s="121">
        <v>0</v>
      </c>
      <c r="K406" s="121">
        <f t="shared" si="68"/>
        <v>0</v>
      </c>
      <c r="L406" s="121">
        <f t="shared" si="67"/>
        <v>0</v>
      </c>
      <c r="M406" s="121">
        <v>60000</v>
      </c>
      <c r="N406" s="121">
        <f>SUMIF(תקציב2017!$A:$A,$B406,תקציב2017!D:D)</f>
        <v>60000</v>
      </c>
      <c r="O406" s="121">
        <f>SUMIF(תקציב2017!$A:$A,$B406,תקציב2017!E:E)</f>
        <v>75000</v>
      </c>
      <c r="P406" s="121">
        <f>SUMIF(תקציב2017!$A:$A,$B406,תקציב2017!F:F)</f>
        <v>75000</v>
      </c>
      <c r="Q406" s="121"/>
      <c r="R406" s="121">
        <f t="shared" si="69"/>
        <v>75000</v>
      </c>
      <c r="S406" s="164"/>
    </row>
    <row r="407" spans="1:19" ht="35.1" hidden="1" customHeight="1" x14ac:dyDescent="0.3">
      <c r="A407" s="15">
        <v>19</v>
      </c>
      <c r="B407" s="15">
        <v>1817925820</v>
      </c>
      <c r="C407" s="119" t="str">
        <f t="shared" si="64"/>
        <v>820</v>
      </c>
      <c r="D407" s="119" t="str">
        <f t="shared" si="65"/>
        <v>817925</v>
      </c>
      <c r="E407" s="119" t="str">
        <f t="shared" si="66"/>
        <v>81</v>
      </c>
      <c r="F407" s="15" t="s">
        <v>628</v>
      </c>
      <c r="G407" s="121">
        <v>0</v>
      </c>
      <c r="H407" s="121">
        <v>0</v>
      </c>
      <c r="I407" s="121">
        <v>0</v>
      </c>
      <c r="J407" s="121">
        <v>0</v>
      </c>
      <c r="K407" s="121">
        <f t="shared" si="68"/>
        <v>0</v>
      </c>
      <c r="L407" s="121">
        <f t="shared" si="67"/>
        <v>0</v>
      </c>
      <c r="M407" s="121">
        <v>0</v>
      </c>
      <c r="N407" s="121">
        <f>SUMIF(תקציב2017!$A:$A,$B407,תקציב2017!D:D)</f>
        <v>0</v>
      </c>
      <c r="O407" s="121">
        <f>SUMIF(תקציב2017!$A:$A,$B407,תקציב2017!E:E)</f>
        <v>0</v>
      </c>
      <c r="P407" s="121">
        <f>SUMIF(תקציב2017!$A:$A,$B407,תקציב2017!F:F)</f>
        <v>0</v>
      </c>
      <c r="Q407" s="121"/>
      <c r="R407" s="121">
        <f t="shared" si="69"/>
        <v>0</v>
      </c>
      <c r="S407" s="164"/>
    </row>
    <row r="408" spans="1:19" ht="35.1" customHeight="1" x14ac:dyDescent="0.3">
      <c r="A408" s="15">
        <v>19</v>
      </c>
      <c r="B408" s="15">
        <v>1817999820</v>
      </c>
      <c r="C408" s="119" t="str">
        <f t="shared" si="64"/>
        <v>820</v>
      </c>
      <c r="D408" s="119" t="str">
        <f t="shared" si="65"/>
        <v>817999</v>
      </c>
      <c r="E408" s="119" t="str">
        <f t="shared" si="66"/>
        <v>81</v>
      </c>
      <c r="F408" s="15" t="s">
        <v>629</v>
      </c>
      <c r="G408" s="121">
        <v>450000</v>
      </c>
      <c r="H408" s="121">
        <v>789486.1</v>
      </c>
      <c r="I408" s="121">
        <v>0</v>
      </c>
      <c r="J408" s="121">
        <v>789486.1</v>
      </c>
      <c r="K408" s="121">
        <f t="shared" si="68"/>
        <v>339486.1</v>
      </c>
      <c r="L408" s="121">
        <f t="shared" si="67"/>
        <v>789486.1</v>
      </c>
      <c r="M408" s="121">
        <v>200000</v>
      </c>
      <c r="N408" s="121">
        <f>SUMIF(תקציב2017!$A:$A,$B408,תקציב2017!D:D)</f>
        <v>200000</v>
      </c>
      <c r="O408" s="121">
        <f>SUMIF(תקציב2017!$A:$A,$B408,תקציב2017!E:E)</f>
        <v>300000</v>
      </c>
      <c r="P408" s="121">
        <f>SUMIF(תקציב2017!$A:$A,$B408,תקציב2017!F:F)</f>
        <v>200000</v>
      </c>
      <c r="Q408" s="121"/>
      <c r="R408" s="121">
        <f t="shared" si="69"/>
        <v>200000</v>
      </c>
      <c r="S408" s="164"/>
    </row>
    <row r="409" spans="1:19" ht="35.1" hidden="1" customHeight="1" x14ac:dyDescent="0.3">
      <c r="A409" s="122">
        <v>19</v>
      </c>
      <c r="B409" s="122">
        <v>1819000750</v>
      </c>
      <c r="C409" s="123" t="str">
        <f t="shared" si="64"/>
        <v>750</v>
      </c>
      <c r="D409" s="123" t="str">
        <f t="shared" si="65"/>
        <v>819000</v>
      </c>
      <c r="E409" s="123" t="str">
        <f t="shared" si="66"/>
        <v>81</v>
      </c>
      <c r="F409" s="122" t="s">
        <v>630</v>
      </c>
      <c r="G409" s="166">
        <v>133000</v>
      </c>
      <c r="H409" s="166">
        <v>133640.85</v>
      </c>
      <c r="I409" s="166">
        <v>0</v>
      </c>
      <c r="J409" s="166">
        <v>133640.85</v>
      </c>
      <c r="K409" s="121">
        <f t="shared" si="68"/>
        <v>640.85000000000582</v>
      </c>
      <c r="L409" s="166">
        <f t="shared" si="67"/>
        <v>133640.85</v>
      </c>
      <c r="M409" s="166">
        <v>0</v>
      </c>
      <c r="N409" s="166">
        <f>SUMIF(תקציב2017!$A:$A,$B409,תקציב2017!D:D)</f>
        <v>0</v>
      </c>
      <c r="O409" s="166">
        <f>SUMIF(תקציב2017!$A:$A,$B409,תקציב2017!E:E)</f>
        <v>0</v>
      </c>
      <c r="P409" s="166">
        <f>SUMIF(תקציב2017!$A:$A,$B409,תקציב2017!F:F)</f>
        <v>0</v>
      </c>
      <c r="Q409" s="166"/>
      <c r="R409" s="121">
        <f t="shared" si="69"/>
        <v>0</v>
      </c>
      <c r="S409" s="167"/>
    </row>
    <row r="410" spans="1:19" ht="35.1" customHeight="1" x14ac:dyDescent="0.3">
      <c r="A410" s="15">
        <v>19</v>
      </c>
      <c r="B410" s="15">
        <v>1819100750</v>
      </c>
      <c r="C410" s="119" t="str">
        <f t="shared" si="64"/>
        <v>750</v>
      </c>
      <c r="D410" s="119" t="str">
        <f t="shared" si="65"/>
        <v>819100</v>
      </c>
      <c r="E410" s="119" t="str">
        <f t="shared" si="66"/>
        <v>81</v>
      </c>
      <c r="F410" s="20" t="s">
        <v>1313</v>
      </c>
      <c r="G410" s="121"/>
      <c r="H410" s="121"/>
      <c r="I410" s="121"/>
      <c r="J410" s="121"/>
      <c r="K410" s="121"/>
      <c r="L410" s="121"/>
      <c r="M410" s="121"/>
      <c r="N410" s="121">
        <f>SUMIF(תקציב2017!$A:$A,$B410,תקציב2017!D:D)</f>
        <v>0</v>
      </c>
      <c r="O410" s="121">
        <f>SUMIF(תקציב2017!$A:$A,$B410,תקציב2017!E:E)</f>
        <v>0</v>
      </c>
      <c r="P410" s="121">
        <f>SUMIF(תקציב2017!$A:$A,$B410,תקציב2017!F:F)</f>
        <v>250000</v>
      </c>
      <c r="Q410" s="121"/>
      <c r="R410" s="121">
        <f t="shared" si="69"/>
        <v>250000</v>
      </c>
      <c r="S410" s="164"/>
    </row>
    <row r="411" spans="1:19" ht="35.1" customHeight="1" x14ac:dyDescent="0.3">
      <c r="A411" s="139"/>
      <c r="B411" s="140"/>
      <c r="C411" s="141"/>
      <c r="D411" s="141"/>
      <c r="E411" s="141"/>
      <c r="F411" s="20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>
        <f t="shared" si="69"/>
        <v>0</v>
      </c>
      <c r="S411" s="171"/>
    </row>
    <row r="412" spans="1:19" ht="35.1" customHeight="1" x14ac:dyDescent="0.3">
      <c r="A412" s="139">
        <v>20</v>
      </c>
      <c r="B412" s="140">
        <v>1819200110</v>
      </c>
      <c r="C412" s="141">
        <v>110</v>
      </c>
      <c r="D412" s="141">
        <v>819200</v>
      </c>
      <c r="E412" s="141">
        <v>81</v>
      </c>
      <c r="F412" s="20" t="s">
        <v>1396</v>
      </c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>
        <v>130000</v>
      </c>
      <c r="R412" s="121">
        <f t="shared" si="69"/>
        <v>130000</v>
      </c>
      <c r="S412" s="171">
        <v>1</v>
      </c>
    </row>
    <row r="413" spans="1:19" ht="35.1" customHeight="1" x14ac:dyDescent="0.3">
      <c r="A413" s="139">
        <v>20</v>
      </c>
      <c r="B413" s="140">
        <v>1819210110</v>
      </c>
      <c r="C413" s="141">
        <v>110</v>
      </c>
      <c r="D413" s="141">
        <v>819210</v>
      </c>
      <c r="E413" s="141">
        <v>81</v>
      </c>
      <c r="F413" s="20" t="s">
        <v>1397</v>
      </c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>
        <v>300000</v>
      </c>
      <c r="R413" s="121">
        <f t="shared" si="69"/>
        <v>300000</v>
      </c>
      <c r="S413" s="171">
        <v>3</v>
      </c>
    </row>
    <row r="414" spans="1:19" ht="35.1" customHeight="1" x14ac:dyDescent="0.3">
      <c r="A414" s="139">
        <v>19</v>
      </c>
      <c r="B414" s="15">
        <v>1819211750</v>
      </c>
      <c r="C414" s="119" t="str">
        <f t="shared" ref="C414" si="70">RIGHT(B414,3)</f>
        <v>750</v>
      </c>
      <c r="D414" s="119" t="str">
        <f t="shared" ref="D414" si="71">MID(B414,2,6)</f>
        <v>819211</v>
      </c>
      <c r="E414" s="119" t="str">
        <f t="shared" ref="E414" si="72">LEFT(D414,2)</f>
        <v>81</v>
      </c>
      <c r="F414" s="20" t="s">
        <v>1398</v>
      </c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>
        <v>50000</v>
      </c>
      <c r="R414" s="121">
        <f t="shared" si="69"/>
        <v>50000</v>
      </c>
      <c r="S414" s="171"/>
    </row>
    <row r="415" spans="1:19" ht="35.1" customHeight="1" x14ac:dyDescent="0.3">
      <c r="A415" s="139">
        <v>19</v>
      </c>
      <c r="B415" s="140">
        <v>1819212750</v>
      </c>
      <c r="C415" s="119" t="str">
        <f t="shared" ref="C415" si="73">RIGHT(B415,3)</f>
        <v>750</v>
      </c>
      <c r="D415" s="119" t="str">
        <f t="shared" ref="D415" si="74">MID(B415,2,6)</f>
        <v>819212</v>
      </c>
      <c r="E415" s="119" t="str">
        <f t="shared" ref="E415" si="75">LEFT(D415,2)</f>
        <v>81</v>
      </c>
      <c r="F415" s="20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>
        <v>50000</v>
      </c>
      <c r="R415" s="121">
        <f t="shared" si="69"/>
        <v>50000</v>
      </c>
      <c r="S415" s="171"/>
    </row>
    <row r="416" spans="1:19" ht="35.1" customHeight="1" x14ac:dyDescent="0.3">
      <c r="A416" s="139">
        <v>19</v>
      </c>
      <c r="B416" s="140">
        <v>1819213750</v>
      </c>
      <c r="C416" s="119" t="str">
        <f t="shared" ref="C416:C422" si="76">RIGHT(B416,3)</f>
        <v>750</v>
      </c>
      <c r="D416" s="119" t="str">
        <f t="shared" ref="D416:D422" si="77">MID(B416,2,6)</f>
        <v>819213</v>
      </c>
      <c r="E416" s="119" t="str">
        <f t="shared" ref="E416:E422" si="78">LEFT(D416,2)</f>
        <v>81</v>
      </c>
      <c r="F416" s="20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>
        <v>100000</v>
      </c>
      <c r="R416" s="121">
        <f t="shared" si="69"/>
        <v>100000</v>
      </c>
      <c r="S416" s="171"/>
    </row>
    <row r="417" spans="1:19" ht="35.1" customHeight="1" x14ac:dyDescent="0.3">
      <c r="A417" s="139">
        <v>19</v>
      </c>
      <c r="B417" s="140">
        <v>1819214750</v>
      </c>
      <c r="C417" s="119" t="str">
        <f t="shared" si="76"/>
        <v>750</v>
      </c>
      <c r="D417" s="119" t="str">
        <f t="shared" si="77"/>
        <v>819214</v>
      </c>
      <c r="E417" s="119" t="str">
        <f t="shared" si="78"/>
        <v>81</v>
      </c>
      <c r="F417" s="20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>
        <v>30000</v>
      </c>
      <c r="R417" s="121">
        <f t="shared" si="69"/>
        <v>30000</v>
      </c>
      <c r="S417" s="171"/>
    </row>
    <row r="418" spans="1:19" ht="35.1" customHeight="1" x14ac:dyDescent="0.3">
      <c r="A418" s="139">
        <v>19</v>
      </c>
      <c r="B418" s="140">
        <v>1819215750</v>
      </c>
      <c r="C418" s="119" t="str">
        <f t="shared" si="76"/>
        <v>750</v>
      </c>
      <c r="D418" s="119" t="str">
        <f t="shared" si="77"/>
        <v>819215</v>
      </c>
      <c r="E418" s="119" t="str">
        <f t="shared" si="78"/>
        <v>81</v>
      </c>
      <c r="F418" s="20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>
        <v>20000</v>
      </c>
      <c r="R418" s="121">
        <f t="shared" si="69"/>
        <v>20000</v>
      </c>
      <c r="S418" s="171"/>
    </row>
    <row r="419" spans="1:19" ht="35.1" customHeight="1" x14ac:dyDescent="0.3">
      <c r="A419" s="139">
        <v>19</v>
      </c>
      <c r="B419" s="140">
        <v>1819216750</v>
      </c>
      <c r="C419" s="119" t="str">
        <f t="shared" si="76"/>
        <v>750</v>
      </c>
      <c r="D419" s="119" t="str">
        <f t="shared" si="77"/>
        <v>819216</v>
      </c>
      <c r="E419" s="119" t="str">
        <f t="shared" si="78"/>
        <v>81</v>
      </c>
      <c r="F419" s="20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>
        <v>200000</v>
      </c>
      <c r="R419" s="121">
        <f t="shared" si="69"/>
        <v>200000</v>
      </c>
      <c r="S419" s="171"/>
    </row>
    <row r="420" spans="1:19" ht="35.1" customHeight="1" x14ac:dyDescent="0.3">
      <c r="A420" s="139">
        <v>19</v>
      </c>
      <c r="B420" s="140">
        <v>1819217750</v>
      </c>
      <c r="C420" s="119" t="str">
        <f t="shared" si="76"/>
        <v>750</v>
      </c>
      <c r="D420" s="119" t="str">
        <f t="shared" si="77"/>
        <v>819217</v>
      </c>
      <c r="E420" s="119" t="str">
        <f t="shared" si="78"/>
        <v>81</v>
      </c>
      <c r="F420" s="20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>
        <v>425000</v>
      </c>
      <c r="R420" s="121">
        <f t="shared" si="69"/>
        <v>425000</v>
      </c>
      <c r="S420" s="171"/>
    </row>
    <row r="421" spans="1:19" ht="35.1" customHeight="1" x14ac:dyDescent="0.3">
      <c r="A421" s="139">
        <v>19</v>
      </c>
      <c r="B421" s="140">
        <v>1819218750</v>
      </c>
      <c r="C421" s="119" t="str">
        <f t="shared" si="76"/>
        <v>750</v>
      </c>
      <c r="D421" s="119" t="str">
        <f t="shared" si="77"/>
        <v>819218</v>
      </c>
      <c r="E421" s="119" t="str">
        <f t="shared" si="78"/>
        <v>81</v>
      </c>
      <c r="F421" s="20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>
        <v>430868</v>
      </c>
      <c r="R421" s="121">
        <f t="shared" si="69"/>
        <v>430868</v>
      </c>
      <c r="S421" s="171"/>
    </row>
    <row r="422" spans="1:19" ht="35.1" customHeight="1" thickBot="1" x14ac:dyDescent="0.35">
      <c r="A422" s="139">
        <v>19</v>
      </c>
      <c r="B422" s="140">
        <v>1819219750</v>
      </c>
      <c r="C422" s="119" t="str">
        <f t="shared" si="76"/>
        <v>750</v>
      </c>
      <c r="D422" s="119" t="str">
        <f t="shared" si="77"/>
        <v>819219</v>
      </c>
      <c r="E422" s="119" t="str">
        <f t="shared" si="78"/>
        <v>81</v>
      </c>
      <c r="F422" s="204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>
        <v>400000</v>
      </c>
      <c r="R422" s="121">
        <f t="shared" si="69"/>
        <v>400000</v>
      </c>
      <c r="S422" s="171"/>
    </row>
    <row r="423" spans="1:19" ht="35.1" customHeight="1" thickBot="1" x14ac:dyDescent="0.35">
      <c r="A423" s="144"/>
      <c r="B423" s="145"/>
      <c r="C423" s="146"/>
      <c r="D423" s="146"/>
      <c r="E423" s="146"/>
      <c r="F423" s="145" t="s">
        <v>1271</v>
      </c>
      <c r="G423" s="148">
        <f>SUM(G191:G410)</f>
        <v>81350500</v>
      </c>
      <c r="H423" s="148">
        <f>SUM(H191:H409)</f>
        <v>82107080.909999996</v>
      </c>
      <c r="I423" s="148">
        <f>SUM(I191:I409)</f>
        <v>190461.31</v>
      </c>
      <c r="J423" s="148">
        <f t="shared" ref="J423:O423" si="79">SUM(J191:J410)</f>
        <v>82697542.219999999</v>
      </c>
      <c r="K423" s="148">
        <f t="shared" si="79"/>
        <v>1347042.2199999993</v>
      </c>
      <c r="L423" s="148">
        <f t="shared" si="79"/>
        <v>82697542.219999999</v>
      </c>
      <c r="M423" s="148">
        <f t="shared" si="79"/>
        <v>87485000</v>
      </c>
      <c r="N423" s="148">
        <f t="shared" si="79"/>
        <v>87478000</v>
      </c>
      <c r="O423" s="148">
        <f t="shared" si="79"/>
        <v>89430899.280000001</v>
      </c>
      <c r="P423" s="148">
        <f>SUM(P191:P422)</f>
        <v>93341500</v>
      </c>
      <c r="Q423" s="148">
        <f t="shared" ref="Q423:R423" si="80">SUM(Q191:Q422)</f>
        <v>2135868</v>
      </c>
      <c r="R423" s="148">
        <f t="shared" si="80"/>
        <v>95477368</v>
      </c>
      <c r="S423" s="148">
        <f t="shared" ref="S423" si="81">SUM(S191:S422)</f>
        <v>475.28</v>
      </c>
    </row>
    <row r="424" spans="1:19" ht="35.1" customHeight="1" x14ac:dyDescent="0.3">
      <c r="A424" s="31"/>
      <c r="B424" s="31"/>
      <c r="C424" s="130"/>
      <c r="D424" s="130"/>
      <c r="E424" s="130"/>
      <c r="F424" s="181" t="s">
        <v>1288</v>
      </c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21">
        <f t="shared" si="69"/>
        <v>0</v>
      </c>
      <c r="S424" s="169"/>
    </row>
    <row r="425" spans="1:19" ht="35.1" hidden="1" customHeight="1" x14ac:dyDescent="0.3">
      <c r="A425" s="31">
        <v>15</v>
      </c>
      <c r="B425" s="31">
        <v>1822000780</v>
      </c>
      <c r="C425" s="130" t="str">
        <f t="shared" si="64"/>
        <v>780</v>
      </c>
      <c r="D425" s="130" t="str">
        <f t="shared" si="65"/>
        <v>822000</v>
      </c>
      <c r="E425" s="130" t="str">
        <f t="shared" si="66"/>
        <v>82</v>
      </c>
      <c r="F425" s="31" t="s">
        <v>631</v>
      </c>
      <c r="G425" s="132">
        <v>0</v>
      </c>
      <c r="H425" s="132">
        <v>0</v>
      </c>
      <c r="I425" s="132">
        <v>0</v>
      </c>
      <c r="J425" s="132">
        <v>0</v>
      </c>
      <c r="K425" s="121">
        <f t="shared" ref="K425:K463" si="82">+L425-G425</f>
        <v>0</v>
      </c>
      <c r="L425" s="132">
        <f t="shared" si="67"/>
        <v>0</v>
      </c>
      <c r="M425" s="132">
        <v>0</v>
      </c>
      <c r="N425" s="132">
        <f>SUMIF(תקציב2017!$A:$A,$B425,תקציב2017!D:D)</f>
        <v>0</v>
      </c>
      <c r="O425" s="132">
        <f>SUMIF(תקציב2017!$A:$A,$B425,תקציב2017!E:E)</f>
        <v>0</v>
      </c>
      <c r="P425" s="132">
        <f>SUMIF(תקציב2017!$A:$A,$B425,תקציב2017!F:F)</f>
        <v>0</v>
      </c>
      <c r="Q425" s="132"/>
      <c r="R425" s="121">
        <f t="shared" si="69"/>
        <v>0</v>
      </c>
      <c r="S425" s="169"/>
    </row>
    <row r="426" spans="1:19" ht="35.1" customHeight="1" x14ac:dyDescent="0.3">
      <c r="A426" s="15">
        <v>16</v>
      </c>
      <c r="B426" s="15">
        <v>1823000110</v>
      </c>
      <c r="C426" s="119" t="str">
        <f t="shared" si="64"/>
        <v>110</v>
      </c>
      <c r="D426" s="119" t="str">
        <f t="shared" si="65"/>
        <v>823000</v>
      </c>
      <c r="E426" s="119" t="str">
        <f t="shared" si="66"/>
        <v>82</v>
      </c>
      <c r="F426" s="15" t="s">
        <v>632</v>
      </c>
      <c r="G426" s="121">
        <v>582000</v>
      </c>
      <c r="H426" s="121">
        <v>658726.49</v>
      </c>
      <c r="I426" s="121">
        <v>0</v>
      </c>
      <c r="J426" s="121">
        <v>658726.49</v>
      </c>
      <c r="K426" s="121">
        <f t="shared" si="82"/>
        <v>76726.489999999991</v>
      </c>
      <c r="L426" s="121">
        <f t="shared" si="67"/>
        <v>658726.49</v>
      </c>
      <c r="M426" s="121">
        <v>675000</v>
      </c>
      <c r="N426" s="121">
        <f>SUMIF(תקציב2017!$A:$A,$B426,תקציב2017!D:D)</f>
        <v>675000</v>
      </c>
      <c r="O426" s="121">
        <f>SUMIF(תקציב2017!$A:$A,$B426,תקציב2017!E:E)</f>
        <v>550000</v>
      </c>
      <c r="P426" s="121">
        <f>SUMIF(תקציב2017!$A:$A,$B426,תקציב2017!F:F)</f>
        <v>553000</v>
      </c>
      <c r="Q426" s="121"/>
      <c r="R426" s="121">
        <f t="shared" si="69"/>
        <v>553000</v>
      </c>
      <c r="S426" s="164">
        <v>4.1399999999999997</v>
      </c>
    </row>
    <row r="427" spans="1:19" ht="35.1" hidden="1" customHeight="1" x14ac:dyDescent="0.3">
      <c r="A427" s="15">
        <v>15</v>
      </c>
      <c r="B427" s="15">
        <v>1823000521</v>
      </c>
      <c r="C427" s="119" t="str">
        <f t="shared" si="64"/>
        <v>521</v>
      </c>
      <c r="D427" s="119" t="str">
        <f t="shared" si="65"/>
        <v>823000</v>
      </c>
      <c r="E427" s="119" t="str">
        <f t="shared" si="66"/>
        <v>82</v>
      </c>
      <c r="F427" s="15" t="s">
        <v>633</v>
      </c>
      <c r="G427" s="121">
        <v>0</v>
      </c>
      <c r="H427" s="121">
        <v>0</v>
      </c>
      <c r="I427" s="121">
        <v>0</v>
      </c>
      <c r="J427" s="121">
        <v>0</v>
      </c>
      <c r="K427" s="121">
        <f t="shared" si="82"/>
        <v>0</v>
      </c>
      <c r="L427" s="121">
        <f t="shared" si="67"/>
        <v>0</v>
      </c>
      <c r="M427" s="121">
        <v>0</v>
      </c>
      <c r="N427" s="121">
        <f>SUMIF(תקציב2017!$A:$A,$B427,תקציב2017!D:D)</f>
        <v>0</v>
      </c>
      <c r="O427" s="121">
        <f>SUMIF(תקציב2017!$A:$A,$B427,תקציב2017!E:E)</f>
        <v>0</v>
      </c>
      <c r="P427" s="121">
        <f>SUMIF(תקציב2017!$A:$A,$B427,תקציב2017!F:F)</f>
        <v>0</v>
      </c>
      <c r="Q427" s="121"/>
      <c r="R427" s="121">
        <f t="shared" si="69"/>
        <v>0</v>
      </c>
      <c r="S427" s="164"/>
    </row>
    <row r="428" spans="1:19" ht="35.1" customHeight="1" x14ac:dyDescent="0.3">
      <c r="A428" s="15">
        <v>15</v>
      </c>
      <c r="B428" s="15">
        <v>1823000522</v>
      </c>
      <c r="C428" s="119" t="str">
        <f t="shared" si="64"/>
        <v>522</v>
      </c>
      <c r="D428" s="119" t="str">
        <f t="shared" si="65"/>
        <v>823000</v>
      </c>
      <c r="E428" s="119" t="str">
        <f t="shared" si="66"/>
        <v>82</v>
      </c>
      <c r="F428" s="15" t="s">
        <v>634</v>
      </c>
      <c r="G428" s="121">
        <v>0</v>
      </c>
      <c r="H428" s="121">
        <v>5625</v>
      </c>
      <c r="I428" s="121">
        <v>0</v>
      </c>
      <c r="J428" s="121">
        <v>5625</v>
      </c>
      <c r="K428" s="121">
        <f t="shared" si="82"/>
        <v>5625</v>
      </c>
      <c r="L428" s="121">
        <f t="shared" si="67"/>
        <v>5625</v>
      </c>
      <c r="M428" s="121">
        <v>0</v>
      </c>
      <c r="N428" s="121">
        <f>SUMIF(תקציב2017!$A:$A,$B428,תקציב2017!D:D)</f>
        <v>1000</v>
      </c>
      <c r="O428" s="121">
        <f>SUMIF(תקציב2017!$A:$A,$B428,תקציב2017!E:E)</f>
        <v>1000</v>
      </c>
      <c r="P428" s="121">
        <f>SUMIF(תקציב2017!$A:$A,$B428,תקציב2017!F:F)</f>
        <v>1000</v>
      </c>
      <c r="Q428" s="121"/>
      <c r="R428" s="121">
        <f t="shared" si="69"/>
        <v>1000</v>
      </c>
      <c r="S428" s="164"/>
    </row>
    <row r="429" spans="1:19" ht="35.1" customHeight="1" x14ac:dyDescent="0.3">
      <c r="A429" s="15">
        <v>15</v>
      </c>
      <c r="B429" s="15">
        <v>1823000540</v>
      </c>
      <c r="C429" s="119" t="str">
        <f t="shared" ref="C429:C498" si="83">RIGHT(B429,3)</f>
        <v>540</v>
      </c>
      <c r="D429" s="119" t="str">
        <f t="shared" ref="D429:D498" si="84">MID(B429,2,6)</f>
        <v>823000</v>
      </c>
      <c r="E429" s="119" t="str">
        <f t="shared" ref="E429:E498" si="85">LEFT(D429,2)</f>
        <v>82</v>
      </c>
      <c r="F429" s="15" t="s">
        <v>301</v>
      </c>
      <c r="G429" s="121">
        <v>10000</v>
      </c>
      <c r="H429" s="121">
        <v>5836.77</v>
      </c>
      <c r="I429" s="121">
        <v>0</v>
      </c>
      <c r="J429" s="121">
        <v>5836.77</v>
      </c>
      <c r="K429" s="121">
        <f t="shared" si="82"/>
        <v>-4163.2299999999996</v>
      </c>
      <c r="L429" s="121">
        <f t="shared" si="67"/>
        <v>5836.77</v>
      </c>
      <c r="M429" s="121">
        <v>10000</v>
      </c>
      <c r="N429" s="121">
        <f>SUMIF(תקציב2017!$A:$A,$B429,תקציב2017!D:D)</f>
        <v>9000</v>
      </c>
      <c r="O429" s="121">
        <f>SUMIF(תקציב2017!$A:$A,$B429,תקציב2017!E:E)</f>
        <v>4000</v>
      </c>
      <c r="P429" s="121">
        <f>SUMIF(תקציב2017!$A:$A,$B429,תקציב2017!F:F)</f>
        <v>4000</v>
      </c>
      <c r="Q429" s="121"/>
      <c r="R429" s="121">
        <f t="shared" si="69"/>
        <v>4000</v>
      </c>
      <c r="S429" s="164"/>
    </row>
    <row r="430" spans="1:19" ht="35.1" hidden="1" customHeight="1" x14ac:dyDescent="0.3">
      <c r="A430" s="15">
        <v>15</v>
      </c>
      <c r="B430" s="15">
        <v>1823000560</v>
      </c>
      <c r="C430" s="119" t="str">
        <f t="shared" si="83"/>
        <v>560</v>
      </c>
      <c r="D430" s="119" t="str">
        <f t="shared" si="84"/>
        <v>823000</v>
      </c>
      <c r="E430" s="119" t="str">
        <f t="shared" si="85"/>
        <v>82</v>
      </c>
      <c r="F430" s="15" t="s">
        <v>370</v>
      </c>
      <c r="G430" s="121">
        <v>0</v>
      </c>
      <c r="H430" s="121">
        <v>0</v>
      </c>
      <c r="I430" s="121">
        <v>0</v>
      </c>
      <c r="J430" s="121">
        <v>0</v>
      </c>
      <c r="K430" s="121">
        <f t="shared" si="82"/>
        <v>0</v>
      </c>
      <c r="L430" s="121">
        <f t="shared" ref="L430:L499" si="86">+J430</f>
        <v>0</v>
      </c>
      <c r="M430" s="121">
        <v>0</v>
      </c>
      <c r="N430" s="121">
        <f>SUMIF(תקציב2017!$A:$A,$B430,תקציב2017!D:D)</f>
        <v>0</v>
      </c>
      <c r="O430" s="121">
        <f>SUMIF(תקציב2017!$A:$A,$B430,תקציב2017!E:E)</f>
        <v>0</v>
      </c>
      <c r="P430" s="121">
        <f>SUMIF(תקציב2017!$A:$A,$B430,תקציב2017!F:F)</f>
        <v>0</v>
      </c>
      <c r="Q430" s="121"/>
      <c r="R430" s="121">
        <f t="shared" si="69"/>
        <v>0</v>
      </c>
      <c r="S430" s="164"/>
    </row>
    <row r="431" spans="1:19" ht="35.1" customHeight="1" x14ac:dyDescent="0.3">
      <c r="A431" s="15">
        <v>15</v>
      </c>
      <c r="B431" s="15">
        <v>1823000780</v>
      </c>
      <c r="C431" s="119" t="str">
        <f t="shared" si="83"/>
        <v>780</v>
      </c>
      <c r="D431" s="119" t="str">
        <f t="shared" si="84"/>
        <v>823000</v>
      </c>
      <c r="E431" s="119" t="str">
        <f t="shared" si="85"/>
        <v>82</v>
      </c>
      <c r="F431" s="15" t="s">
        <v>635</v>
      </c>
      <c r="G431" s="121">
        <v>0</v>
      </c>
      <c r="H431" s="121">
        <v>858.79</v>
      </c>
      <c r="I431" s="121">
        <v>0</v>
      </c>
      <c r="J431" s="121">
        <v>858.79</v>
      </c>
      <c r="K431" s="121">
        <f t="shared" si="82"/>
        <v>858.79</v>
      </c>
      <c r="L431" s="121">
        <f t="shared" si="86"/>
        <v>858.79</v>
      </c>
      <c r="M431" s="121">
        <v>0</v>
      </c>
      <c r="N431" s="121">
        <f>SUMIF(תקציב2017!$A:$A,$B431,תקציב2017!D:D)</f>
        <v>0</v>
      </c>
      <c r="O431" s="121">
        <f>SUMIF(תקציב2017!$A:$A,$B431,תקציב2017!E:E)</f>
        <v>1000</v>
      </c>
      <c r="P431" s="121">
        <f>SUMIF(תקציב2017!$A:$A,$B431,תקציב2017!F:F)</f>
        <v>1000</v>
      </c>
      <c r="Q431" s="121"/>
      <c r="R431" s="121">
        <f t="shared" si="69"/>
        <v>1000</v>
      </c>
      <c r="S431" s="164"/>
    </row>
    <row r="432" spans="1:19" ht="35.1" customHeight="1" x14ac:dyDescent="0.3">
      <c r="A432" s="15">
        <v>15</v>
      </c>
      <c r="B432" s="15">
        <v>1824000780</v>
      </c>
      <c r="C432" s="119" t="str">
        <f t="shared" si="83"/>
        <v>780</v>
      </c>
      <c r="D432" s="119" t="str">
        <f t="shared" si="84"/>
        <v>824000</v>
      </c>
      <c r="E432" s="119" t="str">
        <f t="shared" si="85"/>
        <v>82</v>
      </c>
      <c r="F432" s="15" t="s">
        <v>636</v>
      </c>
      <c r="G432" s="121">
        <v>600000</v>
      </c>
      <c r="H432" s="121">
        <v>663259.23</v>
      </c>
      <c r="I432" s="121">
        <v>4025.82</v>
      </c>
      <c r="J432" s="121">
        <v>667285.05000000005</v>
      </c>
      <c r="K432" s="121">
        <f t="shared" si="82"/>
        <v>67285.050000000047</v>
      </c>
      <c r="L432" s="121">
        <f t="shared" si="86"/>
        <v>667285.05000000005</v>
      </c>
      <c r="M432" s="121">
        <v>600000</v>
      </c>
      <c r="N432" s="121">
        <f>SUMIF(תקציב2017!$A:$A,$B432,תקציב2017!D:D)</f>
        <v>600000</v>
      </c>
      <c r="O432" s="121">
        <f>SUMIF(תקציב2017!$A:$A,$B432,תקציב2017!E:E)</f>
        <v>722000</v>
      </c>
      <c r="P432" s="121">
        <f>SUMIF(תקציב2017!$A:$A,$B432,תקציב2017!F:F)</f>
        <v>600000</v>
      </c>
      <c r="Q432" s="121"/>
      <c r="R432" s="121">
        <f t="shared" si="69"/>
        <v>600000</v>
      </c>
      <c r="S432" s="164"/>
    </row>
    <row r="433" spans="1:19" ht="35.1" customHeight="1" x14ac:dyDescent="0.3">
      <c r="A433" s="15">
        <v>15</v>
      </c>
      <c r="B433" s="15">
        <v>1824000810</v>
      </c>
      <c r="C433" s="119" t="str">
        <f t="shared" si="83"/>
        <v>810</v>
      </c>
      <c r="D433" s="119" t="str">
        <f t="shared" si="84"/>
        <v>824000</v>
      </c>
      <c r="E433" s="119" t="str">
        <f t="shared" si="85"/>
        <v>82</v>
      </c>
      <c r="F433" s="15" t="s">
        <v>638</v>
      </c>
      <c r="G433" s="121">
        <v>1000000</v>
      </c>
      <c r="H433" s="121">
        <v>1000000</v>
      </c>
      <c r="I433" s="121">
        <v>0</v>
      </c>
      <c r="J433" s="121">
        <v>1000000</v>
      </c>
      <c r="K433" s="121">
        <f t="shared" si="82"/>
        <v>0</v>
      </c>
      <c r="L433" s="121">
        <f t="shared" si="86"/>
        <v>1000000</v>
      </c>
      <c r="M433" s="121">
        <v>1000000</v>
      </c>
      <c r="N433" s="121">
        <f>SUMIF(תקציב2017!$A:$A,$B433,תקציב2017!D:D)</f>
        <v>1000000</v>
      </c>
      <c r="O433" s="121">
        <f>SUMIF(תקציב2017!$A:$A,$B433,תקציב2017!E:E)</f>
        <v>1000000</v>
      </c>
      <c r="P433" s="121">
        <f>SUMIF(תקציב2017!$A:$A,$B433,תקציב2017!F:F)</f>
        <v>1000000</v>
      </c>
      <c r="Q433" s="121"/>
      <c r="R433" s="121">
        <f t="shared" si="69"/>
        <v>1000000</v>
      </c>
      <c r="S433" s="164"/>
    </row>
    <row r="434" spans="1:19" ht="35.1" customHeight="1" x14ac:dyDescent="0.3">
      <c r="A434" s="15">
        <v>15</v>
      </c>
      <c r="B434" s="15">
        <v>1824100810</v>
      </c>
      <c r="C434" s="119" t="str">
        <f t="shared" si="83"/>
        <v>810</v>
      </c>
      <c r="D434" s="119" t="str">
        <f t="shared" si="84"/>
        <v>824100</v>
      </c>
      <c r="E434" s="119" t="str">
        <f t="shared" si="85"/>
        <v>82</v>
      </c>
      <c r="F434" s="15" t="s">
        <v>639</v>
      </c>
      <c r="G434" s="121">
        <v>150000</v>
      </c>
      <c r="H434" s="121">
        <v>430474</v>
      </c>
      <c r="I434" s="121">
        <v>0</v>
      </c>
      <c r="J434" s="121">
        <v>430474</v>
      </c>
      <c r="K434" s="121">
        <f t="shared" si="82"/>
        <v>280474</v>
      </c>
      <c r="L434" s="121">
        <f t="shared" si="86"/>
        <v>430474</v>
      </c>
      <c r="M434" s="121">
        <v>1230000</v>
      </c>
      <c r="N434" s="121">
        <f>SUMIF(תקציב2017!$A:$A,$B434,תקציב2017!D:D)</f>
        <v>1230000</v>
      </c>
      <c r="O434" s="121">
        <f>SUMIF(תקציב2017!$A:$A,$B434,תקציב2017!E:E)</f>
        <v>1652000</v>
      </c>
      <c r="P434" s="121">
        <f>SUMIF(תקציב2017!$A:$A,$B434,תקציב2017!F:F)</f>
        <v>1652000</v>
      </c>
      <c r="Q434" s="121"/>
      <c r="R434" s="121">
        <f t="shared" si="69"/>
        <v>1652000</v>
      </c>
      <c r="S434" s="164"/>
    </row>
    <row r="435" spans="1:19" ht="35.1" customHeight="1" x14ac:dyDescent="0.3">
      <c r="A435" s="15">
        <v>15</v>
      </c>
      <c r="B435" s="15">
        <v>1824200810</v>
      </c>
      <c r="C435" s="119" t="str">
        <f t="shared" si="83"/>
        <v>810</v>
      </c>
      <c r="D435" s="119" t="str">
        <f t="shared" si="84"/>
        <v>824200</v>
      </c>
      <c r="E435" s="119" t="str">
        <f t="shared" si="85"/>
        <v>82</v>
      </c>
      <c r="F435" s="15" t="s">
        <v>640</v>
      </c>
      <c r="G435" s="121">
        <v>0</v>
      </c>
      <c r="H435" s="121">
        <v>0</v>
      </c>
      <c r="I435" s="121">
        <v>0</v>
      </c>
      <c r="J435" s="121">
        <v>0</v>
      </c>
      <c r="K435" s="121">
        <f t="shared" si="82"/>
        <v>0</v>
      </c>
      <c r="L435" s="121">
        <f t="shared" si="86"/>
        <v>0</v>
      </c>
      <c r="M435" s="121">
        <v>350000</v>
      </c>
      <c r="N435" s="121">
        <f>SUMIF(תקציב2017!$A:$A,$B435,תקציב2017!D:D)</f>
        <v>350000</v>
      </c>
      <c r="O435" s="121">
        <f>SUMIF(תקציב2017!$A:$A,$B435,תקציב2017!E:E)</f>
        <v>350000</v>
      </c>
      <c r="P435" s="121">
        <f>SUMIF(תקציב2017!$A:$A,$B435,תקציב2017!F:F)</f>
        <v>250000</v>
      </c>
      <c r="Q435" s="121"/>
      <c r="R435" s="121">
        <f t="shared" si="69"/>
        <v>250000</v>
      </c>
      <c r="S435" s="164"/>
    </row>
    <row r="436" spans="1:19" ht="35.1" customHeight="1" x14ac:dyDescent="0.3">
      <c r="A436" s="15">
        <v>15</v>
      </c>
      <c r="B436" s="15">
        <v>1824300810</v>
      </c>
      <c r="C436" s="119" t="str">
        <f t="shared" si="83"/>
        <v>810</v>
      </c>
      <c r="D436" s="119" t="str">
        <f t="shared" si="84"/>
        <v>824300</v>
      </c>
      <c r="E436" s="119" t="str">
        <f t="shared" si="85"/>
        <v>82</v>
      </c>
      <c r="F436" s="15" t="s">
        <v>641</v>
      </c>
      <c r="G436" s="121">
        <v>0</v>
      </c>
      <c r="H436" s="121">
        <v>0</v>
      </c>
      <c r="I436" s="121">
        <v>0</v>
      </c>
      <c r="J436" s="121">
        <v>0</v>
      </c>
      <c r="K436" s="121">
        <f t="shared" si="82"/>
        <v>0</v>
      </c>
      <c r="L436" s="121">
        <f t="shared" si="86"/>
        <v>0</v>
      </c>
      <c r="M436" s="121">
        <v>100000</v>
      </c>
      <c r="N436" s="121">
        <f>SUMIF(תקציב2017!$A:$A,$B436,תקציב2017!D:D)</f>
        <v>100000</v>
      </c>
      <c r="O436" s="121">
        <f>SUMIF(תקציב2017!$A:$A,$B436,תקציב2017!E:E)</f>
        <v>100000</v>
      </c>
      <c r="P436" s="121">
        <f>SUMIF(תקציב2017!$A:$A,$B436,תקציב2017!F:F)</f>
        <v>100000</v>
      </c>
      <c r="Q436" s="121"/>
      <c r="R436" s="121">
        <f t="shared" si="69"/>
        <v>100000</v>
      </c>
      <c r="S436" s="164"/>
    </row>
    <row r="437" spans="1:19" ht="35.1" customHeight="1" x14ac:dyDescent="0.3">
      <c r="A437" s="15">
        <v>15</v>
      </c>
      <c r="B437" s="15">
        <v>1826100780</v>
      </c>
      <c r="C437" s="119" t="str">
        <f t="shared" si="83"/>
        <v>780</v>
      </c>
      <c r="D437" s="119" t="str">
        <f t="shared" si="84"/>
        <v>826100</v>
      </c>
      <c r="E437" s="119" t="str">
        <f t="shared" si="85"/>
        <v>82</v>
      </c>
      <c r="F437" s="15" t="s">
        <v>642</v>
      </c>
      <c r="G437" s="121">
        <v>0</v>
      </c>
      <c r="H437" s="121">
        <v>166</v>
      </c>
      <c r="I437" s="121">
        <v>0</v>
      </c>
      <c r="J437" s="121">
        <v>166</v>
      </c>
      <c r="K437" s="121">
        <f t="shared" si="82"/>
        <v>166</v>
      </c>
      <c r="L437" s="121">
        <f t="shared" si="86"/>
        <v>166</v>
      </c>
      <c r="M437" s="121">
        <v>0</v>
      </c>
      <c r="N437" s="121">
        <f>SUMIF(תקציב2017!$A:$A,$B437,תקציב2017!D:D)</f>
        <v>0</v>
      </c>
      <c r="O437" s="121">
        <f>SUMIF(תקציב2017!$A:$A,$B437,תקציב2017!E:E)</f>
        <v>1000</v>
      </c>
      <c r="P437" s="121">
        <f>SUMIF(תקציב2017!$A:$A,$B437,תקציב2017!F:F)</f>
        <v>1000</v>
      </c>
      <c r="Q437" s="121"/>
      <c r="R437" s="121">
        <f t="shared" si="69"/>
        <v>1000</v>
      </c>
      <c r="S437" s="164"/>
    </row>
    <row r="438" spans="1:19" ht="35.1" customHeight="1" x14ac:dyDescent="0.3">
      <c r="A438" s="15">
        <v>15</v>
      </c>
      <c r="B438" s="15">
        <v>1826400750</v>
      </c>
      <c r="C438" s="119" t="str">
        <f t="shared" si="83"/>
        <v>750</v>
      </c>
      <c r="D438" s="119" t="str">
        <f t="shared" si="84"/>
        <v>826400</v>
      </c>
      <c r="E438" s="119" t="str">
        <f t="shared" si="85"/>
        <v>82</v>
      </c>
      <c r="F438" s="20" t="s">
        <v>1314</v>
      </c>
      <c r="G438" s="121"/>
      <c r="H438" s="121"/>
      <c r="I438" s="121"/>
      <c r="J438" s="121"/>
      <c r="K438" s="121"/>
      <c r="L438" s="121"/>
      <c r="M438" s="121"/>
      <c r="N438" s="121">
        <f>SUMIF(תקציב2017!$A:$A,$B438,תקציב2017!D:D)</f>
        <v>0</v>
      </c>
      <c r="O438" s="121">
        <f>SUMIF(תקציב2017!$A:$A,$B438,תקציב2017!E:E)</f>
        <v>0</v>
      </c>
      <c r="P438" s="121">
        <f>SUMIF(תקציב2017!$A:$A,$B438,תקציב2017!F:F)</f>
        <v>50000</v>
      </c>
      <c r="Q438" s="121"/>
      <c r="R438" s="121">
        <f t="shared" si="69"/>
        <v>50000</v>
      </c>
      <c r="S438" s="164"/>
    </row>
    <row r="439" spans="1:19" ht="35.1" customHeight="1" x14ac:dyDescent="0.3">
      <c r="A439" s="15">
        <v>15</v>
      </c>
      <c r="B439" s="15">
        <v>1826400780</v>
      </c>
      <c r="C439" s="119" t="str">
        <f t="shared" si="83"/>
        <v>780</v>
      </c>
      <c r="D439" s="119" t="str">
        <f t="shared" si="84"/>
        <v>826400</v>
      </c>
      <c r="E439" s="119" t="str">
        <f t="shared" si="85"/>
        <v>82</v>
      </c>
      <c r="F439" s="15" t="s">
        <v>202</v>
      </c>
      <c r="G439" s="121">
        <v>73000</v>
      </c>
      <c r="H439" s="121">
        <v>109015.08</v>
      </c>
      <c r="I439" s="121">
        <v>0</v>
      </c>
      <c r="J439" s="121">
        <v>109015.08</v>
      </c>
      <c r="K439" s="121">
        <f t="shared" si="82"/>
        <v>36015.08</v>
      </c>
      <c r="L439" s="121">
        <f t="shared" si="86"/>
        <v>109015.08</v>
      </c>
      <c r="M439" s="121">
        <v>73000</v>
      </c>
      <c r="N439" s="121">
        <f>SUMIF(תקציב2017!$A:$A,$B439,תקציב2017!D:D)</f>
        <v>73000</v>
      </c>
      <c r="O439" s="121">
        <f>SUMIF(תקציב2017!$A:$A,$B439,תקציב2017!E:E)</f>
        <v>101000</v>
      </c>
      <c r="P439" s="121">
        <f>SUMIF(תקציב2017!$A:$A,$B439,תקציב2017!F:F)</f>
        <v>116000</v>
      </c>
      <c r="Q439" s="121"/>
      <c r="R439" s="121">
        <f t="shared" si="69"/>
        <v>116000</v>
      </c>
      <c r="S439" s="164"/>
    </row>
    <row r="440" spans="1:19" ht="35.1" customHeight="1" x14ac:dyDescent="0.3">
      <c r="A440" s="15">
        <v>15</v>
      </c>
      <c r="B440" s="15">
        <v>1828100780</v>
      </c>
      <c r="C440" s="119" t="str">
        <f t="shared" si="83"/>
        <v>780</v>
      </c>
      <c r="D440" s="119" t="str">
        <f t="shared" si="84"/>
        <v>828100</v>
      </c>
      <c r="E440" s="119" t="str">
        <f t="shared" si="85"/>
        <v>82</v>
      </c>
      <c r="F440" s="15" t="s">
        <v>644</v>
      </c>
      <c r="G440" s="121">
        <v>250000</v>
      </c>
      <c r="H440" s="121">
        <v>301332</v>
      </c>
      <c r="I440" s="121">
        <v>0</v>
      </c>
      <c r="J440" s="121">
        <v>301332</v>
      </c>
      <c r="K440" s="121">
        <f t="shared" si="82"/>
        <v>51332</v>
      </c>
      <c r="L440" s="121">
        <f t="shared" si="86"/>
        <v>301332</v>
      </c>
      <c r="M440" s="121">
        <v>250000</v>
      </c>
      <c r="N440" s="121">
        <f>SUMIF(תקציב2017!$A:$A,$B440,תקציב2017!D:D)</f>
        <v>250000</v>
      </c>
      <c r="O440" s="121">
        <f>SUMIF(תקציב2017!$A:$A,$B440,תקציב2017!E:E)</f>
        <v>235000</v>
      </c>
      <c r="P440" s="121">
        <f>SUMIF(תקציב2017!$A:$A,$B440,תקציב2017!F:F)</f>
        <v>235000</v>
      </c>
      <c r="Q440" s="121"/>
      <c r="R440" s="121">
        <f t="shared" si="69"/>
        <v>235000</v>
      </c>
      <c r="S440" s="164"/>
    </row>
    <row r="441" spans="1:19" ht="35.1" customHeight="1" x14ac:dyDescent="0.3">
      <c r="A441" s="15">
        <v>16</v>
      </c>
      <c r="B441" s="15">
        <v>1828200110</v>
      </c>
      <c r="C441" s="119" t="str">
        <f t="shared" si="83"/>
        <v>110</v>
      </c>
      <c r="D441" s="119" t="str">
        <f t="shared" si="84"/>
        <v>828200</v>
      </c>
      <c r="E441" s="119" t="str">
        <f t="shared" si="85"/>
        <v>82</v>
      </c>
      <c r="F441" s="15" t="s">
        <v>645</v>
      </c>
      <c r="G441" s="121">
        <v>771000</v>
      </c>
      <c r="H441" s="121">
        <v>716041.84</v>
      </c>
      <c r="I441" s="121">
        <v>0</v>
      </c>
      <c r="J441" s="121">
        <v>716041.84</v>
      </c>
      <c r="K441" s="121">
        <f t="shared" si="82"/>
        <v>-54958.160000000033</v>
      </c>
      <c r="L441" s="121">
        <f t="shared" si="86"/>
        <v>716041.84</v>
      </c>
      <c r="M441" s="121">
        <v>552000</v>
      </c>
      <c r="N441" s="121">
        <f>SUMIF(תקציב2017!$A:$A,$B441,תקציב2017!D:D)</f>
        <v>552000</v>
      </c>
      <c r="O441" s="121">
        <f>SUMIF(תקציב2017!$A:$A,$B441,תקציב2017!E:E)</f>
        <v>680000</v>
      </c>
      <c r="P441" s="121">
        <f>SUMIF(תקציב2017!$A:$A,$B441,תקציב2017!F:F)</f>
        <v>686000</v>
      </c>
      <c r="Q441" s="121"/>
      <c r="R441" s="121">
        <f t="shared" si="69"/>
        <v>686000</v>
      </c>
      <c r="S441" s="164">
        <v>5.2</v>
      </c>
    </row>
    <row r="442" spans="1:19" ht="35.1" customHeight="1" x14ac:dyDescent="0.3">
      <c r="A442" s="15">
        <v>15</v>
      </c>
      <c r="B442" s="15">
        <v>1828200410</v>
      </c>
      <c r="C442" s="119" t="str">
        <f t="shared" si="83"/>
        <v>410</v>
      </c>
      <c r="D442" s="119" t="str">
        <f t="shared" si="84"/>
        <v>828200</v>
      </c>
      <c r="E442" s="119" t="str">
        <f t="shared" si="85"/>
        <v>82</v>
      </c>
      <c r="F442" s="15" t="s">
        <v>646</v>
      </c>
      <c r="G442" s="121">
        <v>109000</v>
      </c>
      <c r="H442" s="121">
        <v>93910</v>
      </c>
      <c r="I442" s="121">
        <v>0</v>
      </c>
      <c r="J442" s="121">
        <v>93910</v>
      </c>
      <c r="K442" s="121">
        <f t="shared" si="82"/>
        <v>-15090</v>
      </c>
      <c r="L442" s="121">
        <f t="shared" si="86"/>
        <v>93910</v>
      </c>
      <c r="M442" s="121">
        <v>109000</v>
      </c>
      <c r="N442" s="121">
        <f>SUMIF(תקציב2017!$A:$A,$B442,תקציב2017!D:D)</f>
        <v>109000</v>
      </c>
      <c r="O442" s="121">
        <f>SUMIF(תקציב2017!$A:$A,$B442,תקציב2017!E:E)</f>
        <v>109000</v>
      </c>
      <c r="P442" s="121">
        <f>SUMIF(תקציב2017!$A:$A,$B442,תקציב2017!F:F)</f>
        <v>109000</v>
      </c>
      <c r="Q442" s="121"/>
      <c r="R442" s="121">
        <f t="shared" si="69"/>
        <v>109000</v>
      </c>
      <c r="S442" s="164"/>
    </row>
    <row r="443" spans="1:19" ht="35.1" customHeight="1" x14ac:dyDescent="0.3">
      <c r="A443" s="15">
        <v>15</v>
      </c>
      <c r="B443" s="15">
        <v>1828200431</v>
      </c>
      <c r="C443" s="119" t="str">
        <f t="shared" si="83"/>
        <v>431</v>
      </c>
      <c r="D443" s="119" t="str">
        <f t="shared" si="84"/>
        <v>828200</v>
      </c>
      <c r="E443" s="119" t="str">
        <f t="shared" si="85"/>
        <v>82</v>
      </c>
      <c r="F443" s="15" t="s">
        <v>647</v>
      </c>
      <c r="G443" s="121">
        <v>24000</v>
      </c>
      <c r="H443" s="121">
        <v>35268.980000000003</v>
      </c>
      <c r="I443" s="121">
        <v>0</v>
      </c>
      <c r="J443" s="121">
        <v>35268.980000000003</v>
      </c>
      <c r="K443" s="121">
        <f t="shared" si="82"/>
        <v>11268.980000000003</v>
      </c>
      <c r="L443" s="121">
        <f t="shared" si="86"/>
        <v>35268.980000000003</v>
      </c>
      <c r="M443" s="121">
        <v>24000</v>
      </c>
      <c r="N443" s="121">
        <f>SUMIF(תקציב2017!$A:$A,$B443,תקציב2017!D:D)</f>
        <v>24000</v>
      </c>
      <c r="O443" s="121">
        <f>SUMIF(תקציב2017!$A:$A,$B443,תקציב2017!E:E)</f>
        <v>33000</v>
      </c>
      <c r="P443" s="121">
        <f>SUMIF(תקציב2017!$A:$A,$B443,תקציב2017!F:F)</f>
        <v>33000</v>
      </c>
      <c r="Q443" s="121"/>
      <c r="R443" s="121">
        <f t="shared" si="69"/>
        <v>33000</v>
      </c>
      <c r="S443" s="164"/>
    </row>
    <row r="444" spans="1:19" ht="35.1" customHeight="1" x14ac:dyDescent="0.3">
      <c r="A444" s="15">
        <v>15</v>
      </c>
      <c r="B444" s="15">
        <v>1828200432</v>
      </c>
      <c r="C444" s="119" t="str">
        <f t="shared" si="83"/>
        <v>432</v>
      </c>
      <c r="D444" s="119" t="str">
        <f t="shared" si="84"/>
        <v>828200</v>
      </c>
      <c r="E444" s="119" t="str">
        <f t="shared" si="85"/>
        <v>82</v>
      </c>
      <c r="F444" s="15" t="s">
        <v>648</v>
      </c>
      <c r="G444" s="121">
        <v>12000</v>
      </c>
      <c r="H444" s="121">
        <v>11079.61</v>
      </c>
      <c r="I444" s="121">
        <v>0</v>
      </c>
      <c r="J444" s="121">
        <v>11079.61</v>
      </c>
      <c r="K444" s="121">
        <f t="shared" si="82"/>
        <v>-920.38999999999942</v>
      </c>
      <c r="L444" s="121">
        <f t="shared" si="86"/>
        <v>11079.61</v>
      </c>
      <c r="M444" s="121">
        <v>12000</v>
      </c>
      <c r="N444" s="121">
        <f>SUMIF(תקציב2017!$A:$A,$B444,תקציב2017!D:D)</f>
        <v>12000</v>
      </c>
      <c r="O444" s="121">
        <f>SUMIF(תקציב2017!$A:$A,$B444,תקציב2017!E:E)</f>
        <v>15000</v>
      </c>
      <c r="P444" s="121">
        <f>SUMIF(תקציב2017!$A:$A,$B444,תקציב2017!F:F)</f>
        <v>15000</v>
      </c>
      <c r="Q444" s="121"/>
      <c r="R444" s="121">
        <f t="shared" si="69"/>
        <v>15000</v>
      </c>
      <c r="S444" s="164"/>
    </row>
    <row r="445" spans="1:19" ht="35.1" customHeight="1" x14ac:dyDescent="0.3">
      <c r="A445" s="15">
        <v>15</v>
      </c>
      <c r="B445" s="15">
        <v>1828200540</v>
      </c>
      <c r="C445" s="119" t="str">
        <f t="shared" si="83"/>
        <v>540</v>
      </c>
      <c r="D445" s="119" t="str">
        <f t="shared" si="84"/>
        <v>828200</v>
      </c>
      <c r="E445" s="119" t="str">
        <f t="shared" si="85"/>
        <v>82</v>
      </c>
      <c r="F445" s="15" t="s">
        <v>649</v>
      </c>
      <c r="G445" s="121">
        <v>10000</v>
      </c>
      <c r="H445" s="121">
        <v>15597.5</v>
      </c>
      <c r="I445" s="121">
        <v>0</v>
      </c>
      <c r="J445" s="121">
        <v>15597.5</v>
      </c>
      <c r="K445" s="121">
        <f t="shared" si="82"/>
        <v>5597.5</v>
      </c>
      <c r="L445" s="121">
        <f t="shared" si="86"/>
        <v>15597.5</v>
      </c>
      <c r="M445" s="121">
        <v>10000</v>
      </c>
      <c r="N445" s="121">
        <f>SUMIF(תקציב2017!$A:$A,$B445,תקציב2017!D:D)</f>
        <v>10000</v>
      </c>
      <c r="O445" s="121">
        <f>SUMIF(תקציב2017!$A:$A,$B445,תקציב2017!E:E)</f>
        <v>10000</v>
      </c>
      <c r="P445" s="121">
        <f>SUMIF(תקציב2017!$A:$A,$B445,תקציב2017!F:F)</f>
        <v>10000</v>
      </c>
      <c r="Q445" s="121"/>
      <c r="R445" s="121">
        <f t="shared" si="69"/>
        <v>10000</v>
      </c>
      <c r="S445" s="164"/>
    </row>
    <row r="446" spans="1:19" ht="35.1" hidden="1" customHeight="1" x14ac:dyDescent="0.3">
      <c r="A446" s="15">
        <v>15</v>
      </c>
      <c r="B446" s="15">
        <v>1828200560</v>
      </c>
      <c r="C446" s="119" t="str">
        <f t="shared" si="83"/>
        <v>560</v>
      </c>
      <c r="D446" s="119" t="str">
        <f t="shared" si="84"/>
        <v>828200</v>
      </c>
      <c r="E446" s="119" t="str">
        <f t="shared" si="85"/>
        <v>82</v>
      </c>
      <c r="F446" s="15" t="s">
        <v>457</v>
      </c>
      <c r="G446" s="121">
        <v>0</v>
      </c>
      <c r="H446" s="121">
        <v>289</v>
      </c>
      <c r="I446" s="121">
        <v>0</v>
      </c>
      <c r="J446" s="121">
        <v>289</v>
      </c>
      <c r="K446" s="121">
        <f t="shared" si="82"/>
        <v>289</v>
      </c>
      <c r="L446" s="121">
        <f t="shared" si="86"/>
        <v>289</v>
      </c>
      <c r="M446" s="121">
        <v>0</v>
      </c>
      <c r="N446" s="121">
        <f>SUMIF(תקציב2017!$A:$A,$B446,תקציב2017!D:D)</f>
        <v>0</v>
      </c>
      <c r="O446" s="121">
        <f>SUMIF(תקציב2017!$A:$A,$B446,תקציב2017!E:E)</f>
        <v>0</v>
      </c>
      <c r="P446" s="121">
        <f>SUMIF(תקציב2017!$A:$A,$B446,תקציב2017!F:F)</f>
        <v>0</v>
      </c>
      <c r="Q446" s="121"/>
      <c r="R446" s="121">
        <f t="shared" si="69"/>
        <v>0</v>
      </c>
      <c r="S446" s="164"/>
    </row>
    <row r="447" spans="1:19" ht="35.1" customHeight="1" x14ac:dyDescent="0.3">
      <c r="A447" s="15">
        <v>15</v>
      </c>
      <c r="B447" s="15">
        <v>1828200720</v>
      </c>
      <c r="C447" s="119" t="str">
        <f t="shared" si="83"/>
        <v>720</v>
      </c>
      <c r="D447" s="119" t="str">
        <f t="shared" si="84"/>
        <v>828200</v>
      </c>
      <c r="E447" s="119" t="str">
        <f t="shared" si="85"/>
        <v>82</v>
      </c>
      <c r="F447" s="15" t="s">
        <v>650</v>
      </c>
      <c r="G447" s="121">
        <v>32000</v>
      </c>
      <c r="H447" s="121">
        <v>34178.800000000003</v>
      </c>
      <c r="I447" s="121">
        <v>2080</v>
      </c>
      <c r="J447" s="121">
        <v>36258.800000000003</v>
      </c>
      <c r="K447" s="121">
        <f t="shared" si="82"/>
        <v>4258.8000000000029</v>
      </c>
      <c r="L447" s="121">
        <f t="shared" si="86"/>
        <v>36258.800000000003</v>
      </c>
      <c r="M447" s="121">
        <v>32000</v>
      </c>
      <c r="N447" s="121">
        <f>SUMIF(תקציב2017!$A:$A,$B447,תקציב2017!D:D)</f>
        <v>32000</v>
      </c>
      <c r="O447" s="121">
        <f>SUMIF(תקציב2017!$A:$A,$B447,תקציב2017!E:E)</f>
        <v>58000</v>
      </c>
      <c r="P447" s="121">
        <f>SUMIF(תקציב2017!$A:$A,$B447,תקציב2017!F:F)</f>
        <v>58000</v>
      </c>
      <c r="Q447" s="121"/>
      <c r="R447" s="121">
        <f t="shared" si="69"/>
        <v>58000</v>
      </c>
      <c r="S447" s="164"/>
    </row>
    <row r="448" spans="1:19" ht="35.1" hidden="1" customHeight="1" x14ac:dyDescent="0.3">
      <c r="A448" s="15">
        <v>15</v>
      </c>
      <c r="B448" s="15">
        <v>1828200740</v>
      </c>
      <c r="C448" s="119" t="str">
        <f t="shared" si="83"/>
        <v>740</v>
      </c>
      <c r="D448" s="119" t="str">
        <f t="shared" si="84"/>
        <v>828200</v>
      </c>
      <c r="E448" s="119" t="str">
        <f t="shared" si="85"/>
        <v>82</v>
      </c>
      <c r="F448" s="15" t="s">
        <v>651</v>
      </c>
      <c r="G448" s="121">
        <v>0</v>
      </c>
      <c r="H448" s="121">
        <v>0</v>
      </c>
      <c r="I448" s="121">
        <v>0</v>
      </c>
      <c r="J448" s="121">
        <v>0</v>
      </c>
      <c r="K448" s="121">
        <f t="shared" si="82"/>
        <v>0</v>
      </c>
      <c r="L448" s="121">
        <f t="shared" si="86"/>
        <v>0</v>
      </c>
      <c r="M448" s="121">
        <v>0</v>
      </c>
      <c r="N448" s="121">
        <f>SUMIF(תקציב2017!$A:$A,$B448,תקציב2017!D:D)</f>
        <v>0</v>
      </c>
      <c r="O448" s="121">
        <f>SUMIF(תקציב2017!$A:$A,$B448,תקציב2017!E:E)</f>
        <v>0</v>
      </c>
      <c r="P448" s="121">
        <f>SUMIF(תקציב2017!$A:$A,$B448,תקציב2017!F:F)</f>
        <v>0</v>
      </c>
      <c r="Q448" s="121"/>
      <c r="R448" s="121">
        <f t="shared" si="69"/>
        <v>0</v>
      </c>
      <c r="S448" s="164"/>
    </row>
    <row r="449" spans="1:19" ht="35.1" customHeight="1" x14ac:dyDescent="0.3">
      <c r="A449" s="15">
        <v>15</v>
      </c>
      <c r="B449" s="15">
        <v>1828200780</v>
      </c>
      <c r="C449" s="119" t="str">
        <f t="shared" si="83"/>
        <v>780</v>
      </c>
      <c r="D449" s="119" t="str">
        <f t="shared" si="84"/>
        <v>828200</v>
      </c>
      <c r="E449" s="119" t="str">
        <f t="shared" si="85"/>
        <v>82</v>
      </c>
      <c r="F449" s="15" t="s">
        <v>652</v>
      </c>
      <c r="G449" s="121">
        <v>12000</v>
      </c>
      <c r="H449" s="121">
        <v>12561</v>
      </c>
      <c r="I449" s="121">
        <v>370</v>
      </c>
      <c r="J449" s="121">
        <v>12931</v>
      </c>
      <c r="K449" s="121">
        <f t="shared" si="82"/>
        <v>931</v>
      </c>
      <c r="L449" s="121">
        <f t="shared" si="86"/>
        <v>12931</v>
      </c>
      <c r="M449" s="121">
        <v>12000</v>
      </c>
      <c r="N449" s="121">
        <f>SUMIF(תקציב2017!$A:$A,$B449,תקציב2017!D:D)</f>
        <v>12000</v>
      </c>
      <c r="O449" s="121">
        <f>SUMIF(תקציב2017!$A:$A,$B449,תקציב2017!E:E)</f>
        <v>15000</v>
      </c>
      <c r="P449" s="121">
        <f>SUMIF(תקציב2017!$A:$A,$B449,תקציב2017!F:F)</f>
        <v>15000</v>
      </c>
      <c r="Q449" s="121"/>
      <c r="R449" s="121">
        <f t="shared" si="69"/>
        <v>15000</v>
      </c>
      <c r="S449" s="164"/>
    </row>
    <row r="450" spans="1:19" ht="35.1" customHeight="1" x14ac:dyDescent="0.3">
      <c r="A450" s="15">
        <v>16</v>
      </c>
      <c r="B450" s="15">
        <v>1829100110</v>
      </c>
      <c r="C450" s="119" t="str">
        <f t="shared" si="83"/>
        <v>110</v>
      </c>
      <c r="D450" s="119" t="str">
        <f t="shared" si="84"/>
        <v>829100</v>
      </c>
      <c r="E450" s="119" t="str">
        <f t="shared" si="85"/>
        <v>82</v>
      </c>
      <c r="F450" s="15" t="s">
        <v>653</v>
      </c>
      <c r="G450" s="121">
        <v>164000</v>
      </c>
      <c r="H450" s="121">
        <v>160908.60999999999</v>
      </c>
      <c r="I450" s="121">
        <v>0</v>
      </c>
      <c r="J450" s="121">
        <v>160908.60999999999</v>
      </c>
      <c r="K450" s="121">
        <f t="shared" si="82"/>
        <v>-3091.390000000014</v>
      </c>
      <c r="L450" s="121">
        <f t="shared" si="86"/>
        <v>160908.60999999999</v>
      </c>
      <c r="M450" s="121">
        <v>172000</v>
      </c>
      <c r="N450" s="121">
        <f>SUMIF(תקציב2017!$A:$A,$B450,תקציב2017!D:D)</f>
        <v>0</v>
      </c>
      <c r="O450" s="121">
        <f>SUMIF(תקציב2017!$A:$A,$B450,תקציב2017!E:E)</f>
        <v>0</v>
      </c>
      <c r="P450" s="121">
        <f>SUMIF(תקציב2017!$A:$A,$B450,תקציב2017!F:F)</f>
        <v>156000</v>
      </c>
      <c r="Q450" s="121"/>
      <c r="R450" s="121">
        <f t="shared" si="69"/>
        <v>156000</v>
      </c>
      <c r="S450" s="164">
        <v>1</v>
      </c>
    </row>
    <row r="451" spans="1:19" ht="35.1" hidden="1" customHeight="1" x14ac:dyDescent="0.3">
      <c r="A451" s="15">
        <v>15</v>
      </c>
      <c r="B451" s="15">
        <v>1829100521</v>
      </c>
      <c r="C451" s="119" t="str">
        <f t="shared" si="83"/>
        <v>521</v>
      </c>
      <c r="D451" s="119" t="str">
        <f t="shared" si="84"/>
        <v>829100</v>
      </c>
      <c r="E451" s="119" t="str">
        <f t="shared" si="85"/>
        <v>82</v>
      </c>
      <c r="F451" s="15" t="s">
        <v>654</v>
      </c>
      <c r="G451" s="121">
        <v>2000</v>
      </c>
      <c r="H451" s="121">
        <v>1590</v>
      </c>
      <c r="I451" s="121">
        <v>0</v>
      </c>
      <c r="J451" s="121">
        <v>1590</v>
      </c>
      <c r="K451" s="121">
        <f t="shared" si="82"/>
        <v>-410</v>
      </c>
      <c r="L451" s="121">
        <f t="shared" si="86"/>
        <v>1590</v>
      </c>
      <c r="M451" s="121">
        <v>2000</v>
      </c>
      <c r="N451" s="121">
        <f>SUMIF(תקציב2017!$A:$A,$B451,תקציב2017!D:D)</f>
        <v>0</v>
      </c>
      <c r="O451" s="121">
        <f>SUMIF(תקציב2017!$A:$A,$B451,תקציב2017!E:E)</f>
        <v>0</v>
      </c>
      <c r="P451" s="121">
        <f>SUMIF(תקציב2017!$A:$A,$B451,תקציב2017!F:F)</f>
        <v>0</v>
      </c>
      <c r="Q451" s="121"/>
      <c r="R451" s="121">
        <f t="shared" si="69"/>
        <v>0</v>
      </c>
      <c r="S451" s="164"/>
    </row>
    <row r="452" spans="1:19" ht="35.1" customHeight="1" x14ac:dyDescent="0.3">
      <c r="A452" s="15">
        <v>16</v>
      </c>
      <c r="B452" s="15">
        <v>1829200110</v>
      </c>
      <c r="C452" s="119" t="str">
        <f t="shared" si="83"/>
        <v>110</v>
      </c>
      <c r="D452" s="119" t="str">
        <f t="shared" si="84"/>
        <v>829200</v>
      </c>
      <c r="E452" s="119" t="str">
        <f t="shared" si="85"/>
        <v>82</v>
      </c>
      <c r="F452" s="15" t="s">
        <v>655</v>
      </c>
      <c r="G452" s="121">
        <v>101000</v>
      </c>
      <c r="H452" s="121">
        <v>96838.55</v>
      </c>
      <c r="I452" s="121">
        <v>0</v>
      </c>
      <c r="J452" s="121">
        <v>96838.55</v>
      </c>
      <c r="K452" s="121">
        <f t="shared" si="82"/>
        <v>-4161.4499999999971</v>
      </c>
      <c r="L452" s="121">
        <f t="shared" si="86"/>
        <v>96838.55</v>
      </c>
      <c r="M452" s="121">
        <v>97000</v>
      </c>
      <c r="N452" s="121">
        <f>SUMIF(תקציב2017!$A:$A,$B452,תקציב2017!D:D)</f>
        <v>0</v>
      </c>
      <c r="O452" s="121">
        <f>SUMIF(תקציב2017!$A:$A,$B452,תקציב2017!E:E)</f>
        <v>0</v>
      </c>
      <c r="P452" s="121">
        <f>SUMIF(תקציב2017!$A:$A,$B452,תקציב2017!F:F)</f>
        <v>102000</v>
      </c>
      <c r="Q452" s="121"/>
      <c r="R452" s="121">
        <f t="shared" si="69"/>
        <v>102000</v>
      </c>
      <c r="S452" s="164">
        <v>1</v>
      </c>
    </row>
    <row r="453" spans="1:19" ht="35.1" customHeight="1" x14ac:dyDescent="0.3">
      <c r="A453" s="15">
        <v>15</v>
      </c>
      <c r="B453" s="15">
        <v>1829200432</v>
      </c>
      <c r="C453" s="119" t="str">
        <f t="shared" si="83"/>
        <v>432</v>
      </c>
      <c r="D453" s="119" t="str">
        <f t="shared" si="84"/>
        <v>829200</v>
      </c>
      <c r="E453" s="119" t="str">
        <f t="shared" si="85"/>
        <v>82</v>
      </c>
      <c r="F453" s="15" t="s">
        <v>656</v>
      </c>
      <c r="G453" s="121">
        <v>57000</v>
      </c>
      <c r="H453" s="121">
        <v>151905.85</v>
      </c>
      <c r="I453" s="121">
        <v>0</v>
      </c>
      <c r="J453" s="121">
        <v>151905.85</v>
      </c>
      <c r="K453" s="121">
        <f t="shared" si="82"/>
        <v>94905.85</v>
      </c>
      <c r="L453" s="121">
        <f t="shared" si="86"/>
        <v>151905.85</v>
      </c>
      <c r="M453" s="121">
        <v>57000</v>
      </c>
      <c r="N453" s="121">
        <f>SUMIF(תקציב2017!$A:$A,$B453,תקציב2017!D:D)</f>
        <v>0</v>
      </c>
      <c r="O453" s="121">
        <f>SUMIF(תקציב2017!$A:$A,$B453,תקציב2017!E:E)</f>
        <v>0</v>
      </c>
      <c r="P453" s="121">
        <f>SUMIF(תקציב2017!$A:$A,$B453,תקציב2017!F:F)</f>
        <v>0</v>
      </c>
      <c r="Q453" s="121"/>
      <c r="R453" s="121">
        <f t="shared" si="69"/>
        <v>0</v>
      </c>
      <c r="S453" s="164"/>
    </row>
    <row r="454" spans="1:19" ht="35.1" customHeight="1" x14ac:dyDescent="0.3">
      <c r="A454" s="15">
        <v>15</v>
      </c>
      <c r="B454" s="15">
        <v>1829200540</v>
      </c>
      <c r="C454" s="119" t="str">
        <f t="shared" si="83"/>
        <v>540</v>
      </c>
      <c r="D454" s="119" t="str">
        <f t="shared" si="84"/>
        <v>829200</v>
      </c>
      <c r="E454" s="119" t="str">
        <f t="shared" si="85"/>
        <v>82</v>
      </c>
      <c r="F454" s="15" t="s">
        <v>657</v>
      </c>
      <c r="G454" s="121">
        <v>2000</v>
      </c>
      <c r="H454" s="121">
        <v>2197.13</v>
      </c>
      <c r="I454" s="121">
        <v>0</v>
      </c>
      <c r="J454" s="121">
        <v>2197.13</v>
      </c>
      <c r="K454" s="121">
        <f t="shared" si="82"/>
        <v>197.13000000000011</v>
      </c>
      <c r="L454" s="121">
        <f t="shared" si="86"/>
        <v>2197.13</v>
      </c>
      <c r="M454" s="121">
        <v>2000</v>
      </c>
      <c r="N454" s="121">
        <f>SUMIF(תקציב2017!$A:$A,$B454,תקציב2017!D:D)</f>
        <v>0</v>
      </c>
      <c r="O454" s="121">
        <f>SUMIF(תקציב2017!$A:$A,$B454,תקציב2017!E:E)</f>
        <v>0</v>
      </c>
      <c r="P454" s="121">
        <f>SUMIF(תקציב2017!$A:$A,$B454,תקציב2017!F:F)</f>
        <v>0</v>
      </c>
      <c r="Q454" s="121"/>
      <c r="R454" s="121">
        <f t="shared" si="69"/>
        <v>0</v>
      </c>
      <c r="S454" s="164"/>
    </row>
    <row r="455" spans="1:19" ht="35.1" customHeight="1" x14ac:dyDescent="0.3">
      <c r="A455" s="15">
        <v>15</v>
      </c>
      <c r="B455" s="15">
        <v>1829200720</v>
      </c>
      <c r="C455" s="119" t="str">
        <f t="shared" si="83"/>
        <v>720</v>
      </c>
      <c r="D455" s="119" t="str">
        <f t="shared" si="84"/>
        <v>829200</v>
      </c>
      <c r="E455" s="119" t="str">
        <f t="shared" si="85"/>
        <v>82</v>
      </c>
      <c r="F455" s="15" t="s">
        <v>658</v>
      </c>
      <c r="G455" s="121">
        <v>17000</v>
      </c>
      <c r="H455" s="121">
        <v>48724</v>
      </c>
      <c r="I455" s="121">
        <v>4889.28</v>
      </c>
      <c r="J455" s="121">
        <v>53613.279999999999</v>
      </c>
      <c r="K455" s="121">
        <f t="shared" si="82"/>
        <v>36613.279999999999</v>
      </c>
      <c r="L455" s="121">
        <f t="shared" si="86"/>
        <v>53613.279999999999</v>
      </c>
      <c r="M455" s="121">
        <v>17000</v>
      </c>
      <c r="N455" s="121">
        <f>SUMIF(תקציב2017!$A:$A,$B455,תקציב2017!D:D)</f>
        <v>0</v>
      </c>
      <c r="O455" s="121">
        <f>SUMIF(תקציב2017!$A:$A,$B455,תקציב2017!E:E)</f>
        <v>0</v>
      </c>
      <c r="P455" s="121">
        <f>SUMIF(תקציב2017!$A:$A,$B455,תקציב2017!F:F)</f>
        <v>0</v>
      </c>
      <c r="Q455" s="121"/>
      <c r="R455" s="121">
        <f t="shared" ref="R455:R518" si="87">P455+Q455</f>
        <v>0</v>
      </c>
      <c r="S455" s="164"/>
    </row>
    <row r="456" spans="1:19" ht="35.1" customHeight="1" x14ac:dyDescent="0.3">
      <c r="A456" s="15">
        <v>15</v>
      </c>
      <c r="B456" s="15">
        <v>1829200740</v>
      </c>
      <c r="C456" s="119" t="str">
        <f t="shared" si="83"/>
        <v>740</v>
      </c>
      <c r="D456" s="119" t="str">
        <f t="shared" si="84"/>
        <v>829200</v>
      </c>
      <c r="E456" s="119" t="str">
        <f t="shared" si="85"/>
        <v>82</v>
      </c>
      <c r="F456" s="15" t="s">
        <v>387</v>
      </c>
      <c r="G456" s="121">
        <v>9000</v>
      </c>
      <c r="H456" s="121">
        <v>6018</v>
      </c>
      <c r="I456" s="121">
        <v>0</v>
      </c>
      <c r="J456" s="121">
        <v>6018</v>
      </c>
      <c r="K456" s="121">
        <f t="shared" si="82"/>
        <v>-2982</v>
      </c>
      <c r="L456" s="121">
        <f t="shared" si="86"/>
        <v>6018</v>
      </c>
      <c r="M456" s="121">
        <v>9000</v>
      </c>
      <c r="N456" s="121">
        <f>SUMIF(תקציב2017!$A:$A,$B456,תקציב2017!D:D)</f>
        <v>9000</v>
      </c>
      <c r="O456" s="121">
        <f>SUMIF(תקציב2017!$A:$A,$B456,תקציב2017!E:E)</f>
        <v>5000</v>
      </c>
      <c r="P456" s="121">
        <f>SUMIF(תקציב2017!$A:$A,$B456,תקציב2017!F:F)</f>
        <v>5000</v>
      </c>
      <c r="Q456" s="121"/>
      <c r="R456" s="121">
        <f t="shared" si="87"/>
        <v>5000</v>
      </c>
      <c r="S456" s="164"/>
    </row>
    <row r="457" spans="1:19" ht="35.1" customHeight="1" x14ac:dyDescent="0.3">
      <c r="A457" s="15">
        <v>15</v>
      </c>
      <c r="B457" s="15">
        <v>1829200750</v>
      </c>
      <c r="C457" s="119" t="str">
        <f t="shared" si="83"/>
        <v>750</v>
      </c>
      <c r="D457" s="119" t="str">
        <f t="shared" si="84"/>
        <v>829200</v>
      </c>
      <c r="E457" s="119" t="str">
        <f t="shared" si="85"/>
        <v>82</v>
      </c>
      <c r="F457" s="15" t="s">
        <v>659</v>
      </c>
      <c r="G457" s="121">
        <v>85000</v>
      </c>
      <c r="H457" s="121">
        <v>58179.98</v>
      </c>
      <c r="I457" s="121">
        <v>2702</v>
      </c>
      <c r="J457" s="121">
        <v>60881.98</v>
      </c>
      <c r="K457" s="121">
        <f t="shared" si="82"/>
        <v>-24118.019999999997</v>
      </c>
      <c r="L457" s="121">
        <f t="shared" si="86"/>
        <v>60881.98</v>
      </c>
      <c r="M457" s="121">
        <v>85000</v>
      </c>
      <c r="N457" s="121">
        <f>SUMIF(תקציב2017!$A:$A,$B457,תקציב2017!D:D)</f>
        <v>85000</v>
      </c>
      <c r="O457" s="121">
        <f>SUMIF(תקציב2017!$A:$A,$B457,תקציב2017!E:E)</f>
        <v>85000</v>
      </c>
      <c r="P457" s="121">
        <f>SUMIF(תקציב2017!$A:$A,$B457,תקציב2017!F:F)</f>
        <v>85000</v>
      </c>
      <c r="Q457" s="121"/>
      <c r="R457" s="121">
        <f t="shared" si="87"/>
        <v>85000</v>
      </c>
      <c r="S457" s="164"/>
    </row>
    <row r="458" spans="1:19" ht="35.1" customHeight="1" x14ac:dyDescent="0.3">
      <c r="A458" s="15">
        <v>15</v>
      </c>
      <c r="B458" s="15">
        <v>1829200780</v>
      </c>
      <c r="C458" s="119" t="str">
        <f t="shared" si="83"/>
        <v>780</v>
      </c>
      <c r="D458" s="119" t="str">
        <f t="shared" si="84"/>
        <v>829200</v>
      </c>
      <c r="E458" s="119" t="str">
        <f t="shared" si="85"/>
        <v>82</v>
      </c>
      <c r="F458" s="15" t="s">
        <v>305</v>
      </c>
      <c r="G458" s="121">
        <v>85000</v>
      </c>
      <c r="H458" s="121">
        <v>165180.1</v>
      </c>
      <c r="I458" s="121">
        <v>0</v>
      </c>
      <c r="J458" s="121">
        <v>165180.1</v>
      </c>
      <c r="K458" s="121">
        <f t="shared" si="82"/>
        <v>80180.100000000006</v>
      </c>
      <c r="L458" s="121">
        <f t="shared" si="86"/>
        <v>165180.1</v>
      </c>
      <c r="M458" s="121">
        <v>85000</v>
      </c>
      <c r="N458" s="121">
        <f>SUMIF(תקציב2017!$A:$A,$B458,תקציב2017!D:D)</f>
        <v>85000</v>
      </c>
      <c r="O458" s="121">
        <f>SUMIF(תקציב2017!$A:$A,$B458,תקציב2017!E:E)</f>
        <v>110000</v>
      </c>
      <c r="P458" s="121">
        <f>SUMIF(תקציב2017!$A:$A,$B458,תקציב2017!F:F)</f>
        <v>110000</v>
      </c>
      <c r="Q458" s="121"/>
      <c r="R458" s="121">
        <f t="shared" si="87"/>
        <v>110000</v>
      </c>
      <c r="S458" s="164"/>
    </row>
    <row r="459" spans="1:19" ht="35.1" customHeight="1" x14ac:dyDescent="0.3">
      <c r="A459" s="15">
        <v>15</v>
      </c>
      <c r="B459" s="15">
        <v>1829300780</v>
      </c>
      <c r="C459" s="119" t="str">
        <f t="shared" si="83"/>
        <v>780</v>
      </c>
      <c r="D459" s="119" t="str">
        <f t="shared" si="84"/>
        <v>829300</v>
      </c>
      <c r="E459" s="119" t="str">
        <f t="shared" si="85"/>
        <v>82</v>
      </c>
      <c r="F459" s="15" t="s">
        <v>660</v>
      </c>
      <c r="G459" s="121">
        <v>330000</v>
      </c>
      <c r="H459" s="121">
        <v>390817.03</v>
      </c>
      <c r="I459" s="121">
        <v>1499</v>
      </c>
      <c r="J459" s="121">
        <v>392316.03</v>
      </c>
      <c r="K459" s="121">
        <f t="shared" si="82"/>
        <v>62316.030000000028</v>
      </c>
      <c r="L459" s="121">
        <f t="shared" si="86"/>
        <v>392316.03</v>
      </c>
      <c r="M459" s="121">
        <v>330000</v>
      </c>
      <c r="N459" s="121">
        <f>SUMIF(תקציב2017!$A:$A,$B459,תקציב2017!D:D)</f>
        <v>330000</v>
      </c>
      <c r="O459" s="121">
        <f>SUMIF(תקציב2017!$A:$A,$B459,תקציב2017!E:E)</f>
        <v>330000</v>
      </c>
      <c r="P459" s="121">
        <f>SUMIF(תקציב2017!$A:$A,$B459,תקציב2017!F:F)</f>
        <v>180000</v>
      </c>
      <c r="Q459" s="121"/>
      <c r="R459" s="121">
        <f t="shared" si="87"/>
        <v>180000</v>
      </c>
      <c r="S459" s="164"/>
    </row>
    <row r="460" spans="1:19" ht="35.1" customHeight="1" x14ac:dyDescent="0.3">
      <c r="A460" s="15">
        <v>15</v>
      </c>
      <c r="B460" s="15">
        <v>1829310750</v>
      </c>
      <c r="C460" s="119" t="str">
        <f t="shared" si="83"/>
        <v>750</v>
      </c>
      <c r="D460" s="119" t="str">
        <f t="shared" si="84"/>
        <v>829310</v>
      </c>
      <c r="E460" s="119" t="str">
        <f t="shared" si="85"/>
        <v>82</v>
      </c>
      <c r="F460" s="20" t="s">
        <v>1315</v>
      </c>
      <c r="G460" s="121"/>
      <c r="H460" s="121"/>
      <c r="I460" s="121"/>
      <c r="J460" s="121"/>
      <c r="K460" s="121"/>
      <c r="L460" s="121"/>
      <c r="M460" s="121"/>
      <c r="N460" s="121">
        <f>SUMIF(תקציב2017!$A:$A,$B460,תקציב2017!D:D)</f>
        <v>0</v>
      </c>
      <c r="O460" s="121">
        <f>SUMIF(תקציב2017!$A:$A,$B460,תקציב2017!E:E)</f>
        <v>0</v>
      </c>
      <c r="P460" s="121">
        <f>SUMIF(תקציב2017!$A:$A,$B460,תקציב2017!F:F)</f>
        <v>176000</v>
      </c>
      <c r="Q460" s="121"/>
      <c r="R460" s="121">
        <f t="shared" si="87"/>
        <v>176000</v>
      </c>
      <c r="S460" s="164"/>
    </row>
    <row r="461" spans="1:19" ht="35.1" customHeight="1" x14ac:dyDescent="0.3">
      <c r="A461" s="15">
        <v>15</v>
      </c>
      <c r="B461" s="15">
        <v>1829500820</v>
      </c>
      <c r="C461" s="119" t="str">
        <f t="shared" si="83"/>
        <v>820</v>
      </c>
      <c r="D461" s="119" t="str">
        <f t="shared" si="84"/>
        <v>829500</v>
      </c>
      <c r="E461" s="119" t="str">
        <f t="shared" si="85"/>
        <v>82</v>
      </c>
      <c r="F461" s="15" t="s">
        <v>661</v>
      </c>
      <c r="G461" s="121">
        <v>50000</v>
      </c>
      <c r="H461" s="121">
        <v>74000</v>
      </c>
      <c r="I461" s="121">
        <v>0</v>
      </c>
      <c r="J461" s="121">
        <v>74000</v>
      </c>
      <c r="K461" s="121">
        <f t="shared" si="82"/>
        <v>24000</v>
      </c>
      <c r="L461" s="121">
        <f t="shared" si="86"/>
        <v>74000</v>
      </c>
      <c r="M461" s="121">
        <v>50000</v>
      </c>
      <c r="N461" s="121">
        <f>SUMIF(תקציב2017!$A:$A,$B461,תקציב2017!D:D)</f>
        <v>50000</v>
      </c>
      <c r="O461" s="121">
        <f>SUMIF(תקציב2017!$A:$A,$B461,תקציב2017!E:E)</f>
        <v>50000</v>
      </c>
      <c r="P461" s="121">
        <f>SUMIF(תקציב2017!$A:$A,$B461,תקציב2017!F:F)</f>
        <v>50000</v>
      </c>
      <c r="Q461" s="121"/>
      <c r="R461" s="121">
        <f t="shared" si="87"/>
        <v>50000</v>
      </c>
      <c r="S461" s="164"/>
    </row>
    <row r="462" spans="1:19" ht="35.1" customHeight="1" x14ac:dyDescent="0.3">
      <c r="A462" s="15">
        <v>15</v>
      </c>
      <c r="B462" s="15">
        <v>1829900820</v>
      </c>
      <c r="C462" s="119" t="str">
        <f t="shared" si="83"/>
        <v>820</v>
      </c>
      <c r="D462" s="119" t="str">
        <f t="shared" si="84"/>
        <v>829900</v>
      </c>
      <c r="E462" s="119" t="str">
        <f t="shared" si="85"/>
        <v>82</v>
      </c>
      <c r="F462" s="15" t="s">
        <v>662</v>
      </c>
      <c r="G462" s="121">
        <v>23000</v>
      </c>
      <c r="H462" s="121">
        <v>17116.55</v>
      </c>
      <c r="I462" s="121">
        <v>0</v>
      </c>
      <c r="J462" s="121">
        <v>17116.55</v>
      </c>
      <c r="K462" s="121">
        <f t="shared" si="82"/>
        <v>-5883.4500000000007</v>
      </c>
      <c r="L462" s="121">
        <f t="shared" si="86"/>
        <v>17116.55</v>
      </c>
      <c r="M462" s="121">
        <v>100000</v>
      </c>
      <c r="N462" s="121">
        <f>SUMIF(תקציב2017!$A:$A,$B462,תקציב2017!D:D)</f>
        <v>100000</v>
      </c>
      <c r="O462" s="121">
        <f>SUMIF(תקציב2017!$A:$A,$B462,תקציב2017!E:E)</f>
        <v>100000</v>
      </c>
      <c r="P462" s="121">
        <f>SUMIF(תקציב2017!$A:$A,$B462,תקציב2017!F:F)</f>
        <v>100000</v>
      </c>
      <c r="Q462" s="121"/>
      <c r="R462" s="121">
        <f t="shared" si="87"/>
        <v>100000</v>
      </c>
      <c r="S462" s="164"/>
    </row>
    <row r="463" spans="1:19" ht="35.1" customHeight="1" thickBot="1" x14ac:dyDescent="0.35">
      <c r="A463" s="122">
        <v>15</v>
      </c>
      <c r="B463" s="122">
        <v>1829990820</v>
      </c>
      <c r="C463" s="123" t="str">
        <f t="shared" si="83"/>
        <v>820</v>
      </c>
      <c r="D463" s="123" t="str">
        <f t="shared" si="84"/>
        <v>829990</v>
      </c>
      <c r="E463" s="123" t="str">
        <f t="shared" si="85"/>
        <v>82</v>
      </c>
      <c r="F463" s="122" t="s">
        <v>663</v>
      </c>
      <c r="G463" s="166">
        <v>100000</v>
      </c>
      <c r="H463" s="166">
        <v>106101</v>
      </c>
      <c r="I463" s="166">
        <v>0</v>
      </c>
      <c r="J463" s="166">
        <v>106101</v>
      </c>
      <c r="K463" s="121">
        <f t="shared" si="82"/>
        <v>6101</v>
      </c>
      <c r="L463" s="166">
        <f t="shared" si="86"/>
        <v>106101</v>
      </c>
      <c r="M463" s="166">
        <v>100000</v>
      </c>
      <c r="N463" s="166">
        <f>SUMIF(תקציב2017!$A:$A,$B463,תקציב2017!D:D)</f>
        <v>100000</v>
      </c>
      <c r="O463" s="166">
        <f>SUMIF(תקציב2017!$A:$A,$B463,תקציב2017!E:E)</f>
        <v>100000</v>
      </c>
      <c r="P463" s="166">
        <f>SUMIF(תקציב2017!$A:$A,$B463,תקציב2017!F:F)</f>
        <v>100000</v>
      </c>
      <c r="Q463" s="166"/>
      <c r="R463" s="121">
        <f t="shared" si="87"/>
        <v>100000</v>
      </c>
      <c r="S463" s="167"/>
    </row>
    <row r="464" spans="1:19" ht="35.1" customHeight="1" thickBot="1" x14ac:dyDescent="0.35">
      <c r="A464" s="144"/>
      <c r="B464" s="145"/>
      <c r="C464" s="146"/>
      <c r="D464" s="146"/>
      <c r="E464" s="146"/>
      <c r="F464" s="145" t="s">
        <v>1289</v>
      </c>
      <c r="G464" s="148">
        <f>SUM(G425:G463)</f>
        <v>4660000</v>
      </c>
      <c r="H464" s="148">
        <f t="shared" ref="H464:M464" si="88">SUM(H425:H463)</f>
        <v>5373796.8899999997</v>
      </c>
      <c r="I464" s="148">
        <f t="shared" si="88"/>
        <v>15566.099999999999</v>
      </c>
      <c r="J464" s="148">
        <f t="shared" si="88"/>
        <v>5389362.9899999993</v>
      </c>
      <c r="K464" s="148">
        <f t="shared" si="88"/>
        <v>729362.99</v>
      </c>
      <c r="L464" s="148">
        <f t="shared" si="88"/>
        <v>5389362.9899999993</v>
      </c>
      <c r="M464" s="148">
        <f t="shared" si="88"/>
        <v>6145000</v>
      </c>
      <c r="N464" s="148">
        <f t="shared" ref="N464:R464" si="89">SUM(N425:N463)</f>
        <v>5798000</v>
      </c>
      <c r="O464" s="148">
        <f t="shared" si="89"/>
        <v>6417000</v>
      </c>
      <c r="P464" s="148">
        <f t="shared" si="89"/>
        <v>6553000</v>
      </c>
      <c r="Q464" s="148">
        <f t="shared" si="89"/>
        <v>0</v>
      </c>
      <c r="R464" s="148">
        <f t="shared" si="89"/>
        <v>6553000</v>
      </c>
      <c r="S464" s="168">
        <f t="shared" ref="S464" si="90">SUM(S425:S463)</f>
        <v>11.34</v>
      </c>
    </row>
    <row r="465" spans="1:19" ht="35.1" customHeight="1" x14ac:dyDescent="0.3">
      <c r="A465" s="31"/>
      <c r="B465" s="31"/>
      <c r="C465" s="130"/>
      <c r="D465" s="130"/>
      <c r="E465" s="130"/>
      <c r="F465" s="181" t="s">
        <v>665</v>
      </c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21">
        <f t="shared" si="87"/>
        <v>0</v>
      </c>
      <c r="S465" s="169"/>
    </row>
    <row r="466" spans="1:19" ht="35.1" customHeight="1" x14ac:dyDescent="0.3">
      <c r="A466" s="31">
        <v>16</v>
      </c>
      <c r="B466" s="31">
        <v>1832300110</v>
      </c>
      <c r="C466" s="130" t="str">
        <f t="shared" si="83"/>
        <v>110</v>
      </c>
      <c r="D466" s="130" t="str">
        <f t="shared" si="84"/>
        <v>832300</v>
      </c>
      <c r="E466" s="130" t="str">
        <f t="shared" si="85"/>
        <v>83</v>
      </c>
      <c r="F466" s="31" t="s">
        <v>664</v>
      </c>
      <c r="G466" s="132">
        <v>220000</v>
      </c>
      <c r="H466" s="132">
        <v>221411.51</v>
      </c>
      <c r="I466" s="132">
        <v>0</v>
      </c>
      <c r="J466" s="132">
        <v>221411.51</v>
      </c>
      <c r="K466" s="121">
        <f t="shared" ref="K466:K480" si="91">+L466-G466</f>
        <v>1411.5100000000093</v>
      </c>
      <c r="L466" s="132">
        <f t="shared" si="86"/>
        <v>221411.51</v>
      </c>
      <c r="M466" s="132">
        <v>216000</v>
      </c>
      <c r="N466" s="132">
        <f>SUMIF(תקציב2017!$A:$A,$B466,תקציב2017!D:D)</f>
        <v>216000</v>
      </c>
      <c r="O466" s="132">
        <f>SUMIF(תקציב2017!$A:$A,$B466,תקציב2017!E:E)</f>
        <v>238000</v>
      </c>
      <c r="P466" s="132">
        <f>SUMIF(תקציב2017!$A:$A,$B466,תקציב2017!F:F)</f>
        <v>258000</v>
      </c>
      <c r="Q466" s="132"/>
      <c r="R466" s="121">
        <f t="shared" si="87"/>
        <v>258000</v>
      </c>
      <c r="S466" s="169">
        <v>1.25</v>
      </c>
    </row>
    <row r="467" spans="1:19" ht="35.1" hidden="1" customHeight="1" x14ac:dyDescent="0.3">
      <c r="A467" s="15">
        <v>15</v>
      </c>
      <c r="B467" s="15">
        <v>1832300540</v>
      </c>
      <c r="C467" s="119" t="str">
        <f t="shared" si="83"/>
        <v>540</v>
      </c>
      <c r="D467" s="119" t="str">
        <f t="shared" si="84"/>
        <v>832300</v>
      </c>
      <c r="E467" s="119" t="str">
        <f t="shared" si="85"/>
        <v>83</v>
      </c>
      <c r="F467" s="15" t="s">
        <v>666</v>
      </c>
      <c r="G467" s="121">
        <v>0</v>
      </c>
      <c r="H467" s="121">
        <v>0</v>
      </c>
      <c r="I467" s="121">
        <v>0</v>
      </c>
      <c r="J467" s="121">
        <v>0</v>
      </c>
      <c r="K467" s="121">
        <f t="shared" si="91"/>
        <v>0</v>
      </c>
      <c r="L467" s="121">
        <f t="shared" si="86"/>
        <v>0</v>
      </c>
      <c r="M467" s="121">
        <v>0</v>
      </c>
      <c r="N467" s="121">
        <f>SUMIF(תקציב2017!$A:$A,$B467,תקציב2017!D:D)</f>
        <v>0</v>
      </c>
      <c r="O467" s="121">
        <f>SUMIF(תקציב2017!$A:$A,$B467,תקציב2017!E:E)</f>
        <v>0</v>
      </c>
      <c r="P467" s="121">
        <f>SUMIF(תקציב2017!$A:$A,$B467,תקציב2017!F:F)</f>
        <v>0</v>
      </c>
      <c r="Q467" s="121"/>
      <c r="R467" s="121">
        <f t="shared" si="87"/>
        <v>0</v>
      </c>
      <c r="S467" s="164"/>
    </row>
    <row r="468" spans="1:19" ht="35.1" hidden="1" customHeight="1" x14ac:dyDescent="0.3">
      <c r="A468" s="15">
        <v>15</v>
      </c>
      <c r="B468" s="15">
        <v>1832300720</v>
      </c>
      <c r="C468" s="119" t="str">
        <f t="shared" si="83"/>
        <v>720</v>
      </c>
      <c r="D468" s="119" t="str">
        <f t="shared" si="84"/>
        <v>832300</v>
      </c>
      <c r="E468" s="119" t="str">
        <f t="shared" si="85"/>
        <v>83</v>
      </c>
      <c r="F468" s="15" t="s">
        <v>423</v>
      </c>
      <c r="G468" s="121">
        <v>0</v>
      </c>
      <c r="H468" s="121">
        <v>0</v>
      </c>
      <c r="I468" s="121">
        <v>0</v>
      </c>
      <c r="J468" s="121">
        <v>0</v>
      </c>
      <c r="K468" s="121">
        <f t="shared" si="91"/>
        <v>0</v>
      </c>
      <c r="L468" s="121">
        <f t="shared" si="86"/>
        <v>0</v>
      </c>
      <c r="M468" s="121">
        <v>0</v>
      </c>
      <c r="N468" s="121">
        <f>SUMIF(תקציב2017!$A:$A,$B468,תקציב2017!D:D)</f>
        <v>0</v>
      </c>
      <c r="O468" s="121">
        <f>SUMIF(תקציב2017!$A:$A,$B468,תקציב2017!E:E)</f>
        <v>0</v>
      </c>
      <c r="P468" s="121">
        <f>SUMIF(תקציב2017!$A:$A,$B468,תקציב2017!F:F)</f>
        <v>0</v>
      </c>
      <c r="Q468" s="121"/>
      <c r="R468" s="121">
        <f t="shared" si="87"/>
        <v>0</v>
      </c>
      <c r="S468" s="164"/>
    </row>
    <row r="469" spans="1:19" ht="35.1" hidden="1" customHeight="1" x14ac:dyDescent="0.3">
      <c r="A469" s="15">
        <v>15</v>
      </c>
      <c r="B469" s="15">
        <v>1832300750</v>
      </c>
      <c r="C469" s="119" t="str">
        <f t="shared" si="83"/>
        <v>750</v>
      </c>
      <c r="D469" s="119" t="str">
        <f t="shared" si="84"/>
        <v>832300</v>
      </c>
      <c r="E469" s="119" t="str">
        <f t="shared" si="85"/>
        <v>83</v>
      </c>
      <c r="F469" s="15" t="s">
        <v>667</v>
      </c>
      <c r="G469" s="121">
        <v>0</v>
      </c>
      <c r="H469" s="121">
        <v>0</v>
      </c>
      <c r="I469" s="121">
        <v>0</v>
      </c>
      <c r="J469" s="121">
        <v>0</v>
      </c>
      <c r="K469" s="121">
        <f t="shared" si="91"/>
        <v>0</v>
      </c>
      <c r="L469" s="121">
        <f t="shared" si="86"/>
        <v>0</v>
      </c>
      <c r="M469" s="121">
        <v>0</v>
      </c>
      <c r="N469" s="121">
        <f>SUMIF(תקציב2017!$A:$A,$B469,תקציב2017!D:D)</f>
        <v>0</v>
      </c>
      <c r="O469" s="121">
        <f>SUMIF(תקציב2017!$A:$A,$B469,תקציב2017!E:E)</f>
        <v>0</v>
      </c>
      <c r="P469" s="121">
        <f>SUMIF(תקציב2017!$A:$A,$B469,תקציב2017!F:F)</f>
        <v>0</v>
      </c>
      <c r="Q469" s="121"/>
      <c r="R469" s="121">
        <f t="shared" si="87"/>
        <v>0</v>
      </c>
      <c r="S469" s="164"/>
    </row>
    <row r="470" spans="1:19" ht="35.1" hidden="1" customHeight="1" x14ac:dyDescent="0.3">
      <c r="A470" s="15">
        <v>15</v>
      </c>
      <c r="B470" s="15">
        <v>1832300780</v>
      </c>
      <c r="C470" s="119" t="str">
        <f t="shared" si="83"/>
        <v>780</v>
      </c>
      <c r="D470" s="119" t="str">
        <f t="shared" si="84"/>
        <v>832300</v>
      </c>
      <c r="E470" s="119" t="str">
        <f t="shared" si="85"/>
        <v>83</v>
      </c>
      <c r="F470" s="15" t="s">
        <v>305</v>
      </c>
      <c r="G470" s="121">
        <v>0</v>
      </c>
      <c r="H470" s="121">
        <v>0</v>
      </c>
      <c r="I470" s="121">
        <v>0</v>
      </c>
      <c r="J470" s="121">
        <v>0</v>
      </c>
      <c r="K470" s="121">
        <f t="shared" si="91"/>
        <v>0</v>
      </c>
      <c r="L470" s="121">
        <f t="shared" si="86"/>
        <v>0</v>
      </c>
      <c r="M470" s="121">
        <v>0</v>
      </c>
      <c r="N470" s="121">
        <f>SUMIF(תקציב2017!$A:$A,$B470,תקציב2017!D:D)</f>
        <v>0</v>
      </c>
      <c r="O470" s="121">
        <f>SUMIF(תקציב2017!$A:$A,$B470,תקציב2017!E:E)</f>
        <v>0</v>
      </c>
      <c r="P470" s="121">
        <f>SUMIF(תקציב2017!$A:$A,$B470,תקציב2017!F:F)</f>
        <v>0</v>
      </c>
      <c r="Q470" s="121"/>
      <c r="R470" s="121">
        <f t="shared" si="87"/>
        <v>0</v>
      </c>
      <c r="S470" s="164"/>
    </row>
    <row r="471" spans="1:19" ht="35.1" customHeight="1" x14ac:dyDescent="0.3">
      <c r="A471" s="15">
        <v>16</v>
      </c>
      <c r="B471" s="15">
        <v>1832400110</v>
      </c>
      <c r="C471" s="119" t="str">
        <f t="shared" si="83"/>
        <v>110</v>
      </c>
      <c r="D471" s="119" t="str">
        <f t="shared" si="84"/>
        <v>832400</v>
      </c>
      <c r="E471" s="119" t="str">
        <f t="shared" si="85"/>
        <v>83</v>
      </c>
      <c r="F471" s="15" t="s">
        <v>668</v>
      </c>
      <c r="G471" s="121">
        <v>301000</v>
      </c>
      <c r="H471" s="121">
        <v>284155.07</v>
      </c>
      <c r="I471" s="121">
        <v>0</v>
      </c>
      <c r="J471" s="121">
        <v>284155.07</v>
      </c>
      <c r="K471" s="121">
        <f t="shared" si="91"/>
        <v>-16844.929999999993</v>
      </c>
      <c r="L471" s="121">
        <f t="shared" si="86"/>
        <v>284155.07</v>
      </c>
      <c r="M471" s="121">
        <v>263000</v>
      </c>
      <c r="N471" s="121">
        <f>SUMIF(תקציב2017!$A:$A,$B471,תקציב2017!D:D)</f>
        <v>263000</v>
      </c>
      <c r="O471" s="121">
        <f>SUMIF(תקציב2017!$A:$A,$B471,תקציב2017!E:E)</f>
        <v>370000</v>
      </c>
      <c r="P471" s="121">
        <f>SUMIF(תקציב2017!$A:$A,$B471,תקציב2017!F:F)</f>
        <v>299000</v>
      </c>
      <c r="Q471" s="121"/>
      <c r="R471" s="121">
        <f t="shared" si="87"/>
        <v>299000</v>
      </c>
      <c r="S471" s="164">
        <v>3</v>
      </c>
    </row>
    <row r="472" spans="1:19" ht="35.1" customHeight="1" x14ac:dyDescent="0.3">
      <c r="A472" s="15">
        <v>15</v>
      </c>
      <c r="B472" s="15">
        <v>1832400410</v>
      </c>
      <c r="C472" s="119" t="str">
        <f t="shared" si="83"/>
        <v>410</v>
      </c>
      <c r="D472" s="119" t="str">
        <f t="shared" si="84"/>
        <v>832400</v>
      </c>
      <c r="E472" s="119" t="str">
        <f t="shared" si="85"/>
        <v>83</v>
      </c>
      <c r="F472" s="15" t="s">
        <v>669</v>
      </c>
      <c r="G472" s="121">
        <v>16000</v>
      </c>
      <c r="H472" s="121">
        <v>21068</v>
      </c>
      <c r="I472" s="121">
        <v>0</v>
      </c>
      <c r="J472" s="121">
        <v>21068</v>
      </c>
      <c r="K472" s="121">
        <f t="shared" si="91"/>
        <v>5068</v>
      </c>
      <c r="L472" s="121">
        <f t="shared" si="86"/>
        <v>21068</v>
      </c>
      <c r="M472" s="121">
        <v>16000</v>
      </c>
      <c r="N472" s="121">
        <f>SUMIF(תקציב2017!$A:$A,$B472,תקציב2017!D:D)</f>
        <v>16000</v>
      </c>
      <c r="O472" s="121">
        <f>SUMIF(תקציב2017!$A:$A,$B472,תקציב2017!E:E)</f>
        <v>28000</v>
      </c>
      <c r="P472" s="121">
        <f>SUMIF(תקציב2017!$A:$A,$B472,תקציב2017!F:F)</f>
        <v>28000</v>
      </c>
      <c r="Q472" s="121"/>
      <c r="R472" s="121">
        <f t="shared" si="87"/>
        <v>28000</v>
      </c>
      <c r="S472" s="164"/>
    </row>
    <row r="473" spans="1:19" ht="35.1" customHeight="1" x14ac:dyDescent="0.3">
      <c r="A473" s="15">
        <v>15</v>
      </c>
      <c r="B473" s="15">
        <v>1832400431</v>
      </c>
      <c r="C473" s="119" t="str">
        <f t="shared" si="83"/>
        <v>431</v>
      </c>
      <c r="D473" s="119" t="str">
        <f t="shared" si="84"/>
        <v>832400</v>
      </c>
      <c r="E473" s="119" t="str">
        <f t="shared" si="85"/>
        <v>83</v>
      </c>
      <c r="F473" s="15" t="s">
        <v>670</v>
      </c>
      <c r="G473" s="121">
        <v>76000</v>
      </c>
      <c r="H473" s="121">
        <v>96189.96</v>
      </c>
      <c r="I473" s="121">
        <v>0</v>
      </c>
      <c r="J473" s="121">
        <v>96189.96</v>
      </c>
      <c r="K473" s="121">
        <f t="shared" si="91"/>
        <v>20189.960000000006</v>
      </c>
      <c r="L473" s="121">
        <f t="shared" si="86"/>
        <v>96189.96</v>
      </c>
      <c r="M473" s="121">
        <v>76000</v>
      </c>
      <c r="N473" s="121">
        <f>SUMIF(תקציב2017!$A:$A,$B473,תקציב2017!D:D)</f>
        <v>76000</v>
      </c>
      <c r="O473" s="121">
        <f>SUMIF(תקציב2017!$A:$A,$B473,תקציב2017!E:E)</f>
        <v>76000</v>
      </c>
      <c r="P473" s="121">
        <f>SUMIF(תקציב2017!$A:$A,$B473,תקציב2017!F:F)</f>
        <v>76000</v>
      </c>
      <c r="Q473" s="121"/>
      <c r="R473" s="121">
        <f t="shared" si="87"/>
        <v>76000</v>
      </c>
      <c r="S473" s="164"/>
    </row>
    <row r="474" spans="1:19" ht="35.1" customHeight="1" x14ac:dyDescent="0.3">
      <c r="A474" s="15">
        <v>15</v>
      </c>
      <c r="B474" s="15">
        <v>1832400432</v>
      </c>
      <c r="C474" s="119" t="str">
        <f t="shared" si="83"/>
        <v>432</v>
      </c>
      <c r="D474" s="119" t="str">
        <f t="shared" si="84"/>
        <v>832400</v>
      </c>
      <c r="E474" s="119" t="str">
        <f t="shared" si="85"/>
        <v>83</v>
      </c>
      <c r="F474" s="15" t="s">
        <v>556</v>
      </c>
      <c r="G474" s="121">
        <v>11000</v>
      </c>
      <c r="H474" s="121">
        <v>23968.58</v>
      </c>
      <c r="I474" s="121">
        <v>0</v>
      </c>
      <c r="J474" s="121">
        <v>23968.58</v>
      </c>
      <c r="K474" s="121">
        <f t="shared" si="91"/>
        <v>12968.580000000002</v>
      </c>
      <c r="L474" s="121">
        <f t="shared" si="86"/>
        <v>23968.58</v>
      </c>
      <c r="M474" s="121">
        <v>11000</v>
      </c>
      <c r="N474" s="121">
        <f>SUMIF(תקציב2017!$A:$A,$B474,תקציב2017!D:D)</f>
        <v>11000</v>
      </c>
      <c r="O474" s="121">
        <f>SUMIF(תקציב2017!$A:$A,$B474,תקציב2017!E:E)</f>
        <v>13000</v>
      </c>
      <c r="P474" s="121">
        <f>SUMIF(תקציב2017!$A:$A,$B474,תקציב2017!F:F)</f>
        <v>13000</v>
      </c>
      <c r="Q474" s="121"/>
      <c r="R474" s="121">
        <f t="shared" si="87"/>
        <v>13000</v>
      </c>
      <c r="S474" s="164"/>
    </row>
    <row r="475" spans="1:19" ht="35.1" customHeight="1" x14ac:dyDescent="0.3">
      <c r="A475" s="15">
        <v>15</v>
      </c>
      <c r="B475" s="15">
        <v>1832400540</v>
      </c>
      <c r="C475" s="119" t="str">
        <f t="shared" si="83"/>
        <v>540</v>
      </c>
      <c r="D475" s="119" t="str">
        <f t="shared" si="84"/>
        <v>832400</v>
      </c>
      <c r="E475" s="119" t="str">
        <f t="shared" si="85"/>
        <v>83</v>
      </c>
      <c r="F475" s="15" t="s">
        <v>671</v>
      </c>
      <c r="G475" s="121">
        <v>3000</v>
      </c>
      <c r="H475" s="121">
        <v>5484.35</v>
      </c>
      <c r="I475" s="121">
        <v>0</v>
      </c>
      <c r="J475" s="121">
        <v>5484.35</v>
      </c>
      <c r="K475" s="121">
        <f t="shared" si="91"/>
        <v>2484.3500000000004</v>
      </c>
      <c r="L475" s="121">
        <f t="shared" si="86"/>
        <v>5484.35</v>
      </c>
      <c r="M475" s="121">
        <v>3000</v>
      </c>
      <c r="N475" s="121">
        <f>SUMIF(תקציב2017!$A:$A,$B475,תקציב2017!D:D)</f>
        <v>3000</v>
      </c>
      <c r="O475" s="121">
        <f>SUMIF(תקציב2017!$A:$A,$B475,תקציב2017!E:E)</f>
        <v>3000</v>
      </c>
      <c r="P475" s="121">
        <f>SUMIF(תקציב2017!$A:$A,$B475,תקציב2017!F:F)</f>
        <v>3000</v>
      </c>
      <c r="Q475" s="121"/>
      <c r="R475" s="121">
        <f t="shared" si="87"/>
        <v>3000</v>
      </c>
      <c r="S475" s="164"/>
    </row>
    <row r="476" spans="1:19" ht="35.1" hidden="1" customHeight="1" x14ac:dyDescent="0.3">
      <c r="A476" s="15">
        <v>15</v>
      </c>
      <c r="B476" s="15">
        <v>1832400750</v>
      </c>
      <c r="C476" s="119" t="str">
        <f t="shared" si="83"/>
        <v>750</v>
      </c>
      <c r="D476" s="119" t="str">
        <f t="shared" si="84"/>
        <v>832400</v>
      </c>
      <c r="E476" s="119" t="str">
        <f t="shared" si="85"/>
        <v>83</v>
      </c>
      <c r="F476" s="15" t="s">
        <v>672</v>
      </c>
      <c r="G476" s="121">
        <v>0</v>
      </c>
      <c r="H476" s="121">
        <v>0</v>
      </c>
      <c r="I476" s="121">
        <v>0</v>
      </c>
      <c r="J476" s="121">
        <v>0</v>
      </c>
      <c r="K476" s="121">
        <f t="shared" si="91"/>
        <v>0</v>
      </c>
      <c r="L476" s="121">
        <f t="shared" si="86"/>
        <v>0</v>
      </c>
      <c r="M476" s="121">
        <v>0</v>
      </c>
      <c r="N476" s="121">
        <f>SUMIF(תקציב2017!$A:$A,$B476,תקציב2017!D:D)</f>
        <v>0</v>
      </c>
      <c r="O476" s="121">
        <f>SUMIF(תקציב2017!$A:$A,$B476,תקציב2017!E:E)</f>
        <v>0</v>
      </c>
      <c r="P476" s="121">
        <f>SUMIF(תקציב2017!$A:$A,$B476,תקציב2017!F:F)</f>
        <v>0</v>
      </c>
      <c r="Q476" s="121"/>
      <c r="R476" s="121">
        <f t="shared" si="87"/>
        <v>0</v>
      </c>
      <c r="S476" s="164"/>
    </row>
    <row r="477" spans="1:19" ht="35.1" customHeight="1" thickBot="1" x14ac:dyDescent="0.35">
      <c r="A477" s="15">
        <v>15</v>
      </c>
      <c r="B477" s="15">
        <v>1832400780</v>
      </c>
      <c r="C477" s="119" t="str">
        <f t="shared" si="83"/>
        <v>780</v>
      </c>
      <c r="D477" s="119" t="str">
        <f t="shared" si="84"/>
        <v>832400</v>
      </c>
      <c r="E477" s="119" t="str">
        <f t="shared" si="85"/>
        <v>83</v>
      </c>
      <c r="F477" s="15" t="s">
        <v>425</v>
      </c>
      <c r="G477" s="121">
        <v>7000</v>
      </c>
      <c r="H477" s="121">
        <v>15426</v>
      </c>
      <c r="I477" s="121">
        <v>200</v>
      </c>
      <c r="J477" s="121">
        <v>15626</v>
      </c>
      <c r="K477" s="121">
        <f t="shared" si="91"/>
        <v>8626</v>
      </c>
      <c r="L477" s="121">
        <f t="shared" si="86"/>
        <v>15626</v>
      </c>
      <c r="M477" s="121">
        <v>7000</v>
      </c>
      <c r="N477" s="121">
        <f>SUMIF(תקציב2017!$A:$A,$B477,תקציב2017!D:D)</f>
        <v>7000</v>
      </c>
      <c r="O477" s="121">
        <f>SUMIF(תקציב2017!$A:$A,$B477,תקציב2017!E:E)</f>
        <v>17000</v>
      </c>
      <c r="P477" s="121">
        <f>SUMIF(תקציב2017!$A:$A,$B477,תקציב2017!F:F)</f>
        <v>17000</v>
      </c>
      <c r="Q477" s="121"/>
      <c r="R477" s="121">
        <f t="shared" si="87"/>
        <v>17000</v>
      </c>
      <c r="S477" s="164"/>
    </row>
    <row r="478" spans="1:19" ht="35.1" hidden="1" customHeight="1" x14ac:dyDescent="0.35">
      <c r="A478" s="15">
        <v>16</v>
      </c>
      <c r="B478" s="15">
        <v>1833400110</v>
      </c>
      <c r="C478" s="119" t="str">
        <f t="shared" si="83"/>
        <v>110</v>
      </c>
      <c r="D478" s="119" t="str">
        <f t="shared" si="84"/>
        <v>833400</v>
      </c>
      <c r="E478" s="119" t="str">
        <f t="shared" si="85"/>
        <v>83</v>
      </c>
      <c r="F478" s="15" t="s">
        <v>673</v>
      </c>
      <c r="G478" s="121">
        <v>0</v>
      </c>
      <c r="H478" s="121">
        <v>0</v>
      </c>
      <c r="I478" s="121">
        <v>0</v>
      </c>
      <c r="J478" s="121">
        <v>0</v>
      </c>
      <c r="K478" s="121">
        <f t="shared" si="91"/>
        <v>0</v>
      </c>
      <c r="L478" s="121">
        <f t="shared" si="86"/>
        <v>0</v>
      </c>
      <c r="M478" s="121">
        <v>0</v>
      </c>
      <c r="N478" s="121">
        <f>SUMIF(תקציב2017!$A:$A,$B478,תקציב2017!D:D)</f>
        <v>0</v>
      </c>
      <c r="O478" s="121">
        <f>SUMIF(תקציב2017!$A:$A,$B478,תקציב2017!E:E)</f>
        <v>0</v>
      </c>
      <c r="P478" s="121">
        <f>SUMIF(תקציב2017!$A:$A,$B478,תקציב2017!F:F)</f>
        <v>0</v>
      </c>
      <c r="Q478" s="121"/>
      <c r="R478" s="121">
        <f t="shared" si="87"/>
        <v>0</v>
      </c>
      <c r="S478" s="164"/>
    </row>
    <row r="479" spans="1:19" ht="35.1" hidden="1" customHeight="1" x14ac:dyDescent="0.35">
      <c r="A479" s="15">
        <v>15</v>
      </c>
      <c r="B479" s="15">
        <v>1833400780</v>
      </c>
      <c r="C479" s="119" t="str">
        <f t="shared" si="83"/>
        <v>780</v>
      </c>
      <c r="D479" s="119" t="str">
        <f t="shared" si="84"/>
        <v>833400</v>
      </c>
      <c r="E479" s="119" t="str">
        <f t="shared" si="85"/>
        <v>83</v>
      </c>
      <c r="F479" s="15" t="s">
        <v>673</v>
      </c>
      <c r="G479" s="121">
        <v>0</v>
      </c>
      <c r="H479" s="121">
        <v>0</v>
      </c>
      <c r="I479" s="121">
        <v>0</v>
      </c>
      <c r="J479" s="121">
        <v>0</v>
      </c>
      <c r="K479" s="121">
        <f t="shared" si="91"/>
        <v>0</v>
      </c>
      <c r="L479" s="121">
        <f t="shared" si="86"/>
        <v>0</v>
      </c>
      <c r="M479" s="121">
        <v>0</v>
      </c>
      <c r="N479" s="121">
        <f>SUMIF(תקציב2017!$A:$A,$B479,תקציב2017!D:D)</f>
        <v>0</v>
      </c>
      <c r="O479" s="121">
        <f>SUMIF(תקציב2017!$A:$A,$B479,תקציב2017!E:E)</f>
        <v>0</v>
      </c>
      <c r="P479" s="121">
        <f>SUMIF(תקציב2017!$A:$A,$B479,תקציב2017!F:F)</f>
        <v>0</v>
      </c>
      <c r="Q479" s="121"/>
      <c r="R479" s="121">
        <f t="shared" si="87"/>
        <v>0</v>
      </c>
      <c r="S479" s="164"/>
    </row>
    <row r="480" spans="1:19" ht="35.1" hidden="1" customHeight="1" thickBot="1" x14ac:dyDescent="0.35">
      <c r="A480" s="122">
        <v>15</v>
      </c>
      <c r="B480" s="122">
        <v>1833400820</v>
      </c>
      <c r="C480" s="123" t="str">
        <f t="shared" si="83"/>
        <v>820</v>
      </c>
      <c r="D480" s="123" t="str">
        <f t="shared" si="84"/>
        <v>833400</v>
      </c>
      <c r="E480" s="123" t="str">
        <f t="shared" si="85"/>
        <v>83</v>
      </c>
      <c r="F480" s="122" t="s">
        <v>674</v>
      </c>
      <c r="G480" s="166">
        <v>0</v>
      </c>
      <c r="H480" s="166">
        <v>0</v>
      </c>
      <c r="I480" s="166">
        <v>0</v>
      </c>
      <c r="J480" s="166">
        <v>0</v>
      </c>
      <c r="K480" s="121">
        <f t="shared" si="91"/>
        <v>0</v>
      </c>
      <c r="L480" s="166">
        <f t="shared" si="86"/>
        <v>0</v>
      </c>
      <c r="M480" s="166">
        <v>0</v>
      </c>
      <c r="N480" s="166">
        <f>SUMIF(תקציב2017!$A:$A,$B480,תקציב2017!D:D)</f>
        <v>0</v>
      </c>
      <c r="O480" s="166">
        <f>SUMIF(תקציב2017!$A:$A,$B480,תקציב2017!E:E)</f>
        <v>0</v>
      </c>
      <c r="P480" s="166">
        <f>SUMIF(תקציב2017!$A:$A,$B480,תקציב2017!F:F)</f>
        <v>0</v>
      </c>
      <c r="Q480" s="166"/>
      <c r="R480" s="121">
        <f t="shared" si="87"/>
        <v>0</v>
      </c>
      <c r="S480" s="167"/>
    </row>
    <row r="481" spans="1:19" ht="35.1" customHeight="1" thickBot="1" x14ac:dyDescent="0.35">
      <c r="A481" s="144"/>
      <c r="B481" s="145"/>
      <c r="C481" s="146"/>
      <c r="D481" s="146"/>
      <c r="E481" s="146"/>
      <c r="F481" s="145" t="s">
        <v>1273</v>
      </c>
      <c r="G481" s="148">
        <f>SUM(G466:G480)</f>
        <v>634000</v>
      </c>
      <c r="H481" s="148">
        <f t="shared" ref="H481:M481" si="92">SUM(H466:H480)</f>
        <v>667703.47</v>
      </c>
      <c r="I481" s="148">
        <f t="shared" si="92"/>
        <v>200</v>
      </c>
      <c r="J481" s="148">
        <f t="shared" si="92"/>
        <v>667903.47</v>
      </c>
      <c r="K481" s="148">
        <f t="shared" si="92"/>
        <v>33903.470000000023</v>
      </c>
      <c r="L481" s="148">
        <f t="shared" si="92"/>
        <v>667903.47</v>
      </c>
      <c r="M481" s="148">
        <f t="shared" si="92"/>
        <v>592000</v>
      </c>
      <c r="N481" s="148">
        <f t="shared" ref="N481:R481" si="93">SUM(N466:N480)</f>
        <v>592000</v>
      </c>
      <c r="O481" s="148">
        <f t="shared" si="93"/>
        <v>745000</v>
      </c>
      <c r="P481" s="148">
        <f t="shared" si="93"/>
        <v>694000</v>
      </c>
      <c r="Q481" s="148">
        <f t="shared" si="93"/>
        <v>0</v>
      </c>
      <c r="R481" s="148">
        <f t="shared" si="93"/>
        <v>694000</v>
      </c>
      <c r="S481" s="168">
        <f t="shared" ref="S481" si="94">SUM(S466:S480)</f>
        <v>4.25</v>
      </c>
    </row>
    <row r="482" spans="1:19" ht="35.1" customHeight="1" x14ac:dyDescent="0.3">
      <c r="A482" s="31"/>
      <c r="B482" s="31"/>
      <c r="C482" s="130"/>
      <c r="D482" s="130"/>
      <c r="E482" s="130"/>
      <c r="F482" s="181" t="s">
        <v>1274</v>
      </c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21">
        <f t="shared" si="87"/>
        <v>0</v>
      </c>
      <c r="S482" s="169"/>
    </row>
    <row r="483" spans="1:19" ht="35.1" customHeight="1" x14ac:dyDescent="0.3">
      <c r="A483" s="31">
        <v>21</v>
      </c>
      <c r="B483" s="31">
        <v>1841000110</v>
      </c>
      <c r="C483" s="130" t="str">
        <f t="shared" si="83"/>
        <v>110</v>
      </c>
      <c r="D483" s="130" t="str">
        <f t="shared" si="84"/>
        <v>841000</v>
      </c>
      <c r="E483" s="130" t="str">
        <f t="shared" si="85"/>
        <v>84</v>
      </c>
      <c r="F483" s="31" t="s">
        <v>675</v>
      </c>
      <c r="G483" s="132">
        <v>3705000</v>
      </c>
      <c r="H483" s="132">
        <v>3665291.61</v>
      </c>
      <c r="I483" s="132">
        <v>0</v>
      </c>
      <c r="J483" s="132">
        <v>3665291.61</v>
      </c>
      <c r="K483" s="121">
        <f t="shared" ref="K483:K547" si="95">+L483-G483</f>
        <v>-39708.39000000013</v>
      </c>
      <c r="L483" s="132">
        <f t="shared" si="86"/>
        <v>3665291.61</v>
      </c>
      <c r="M483" s="132">
        <v>3723000</v>
      </c>
      <c r="N483" s="132">
        <f>SUMIF(תקציב2017!$A:$A,$B483,תקציב2017!D:D)</f>
        <v>3723000</v>
      </c>
      <c r="O483" s="132">
        <f>SUMIF(תקציב2017!$A:$A,$B483,תקציב2017!E:E)</f>
        <v>4160000</v>
      </c>
      <c r="P483" s="132">
        <f>SUMIF(תקציב2017!$A:$A,$B483,תקציב2017!F:F)</f>
        <v>4202000</v>
      </c>
      <c r="Q483" s="132"/>
      <c r="R483" s="121">
        <f t="shared" si="87"/>
        <v>4202000</v>
      </c>
      <c r="S483" s="169">
        <v>27.66</v>
      </c>
    </row>
    <row r="484" spans="1:19" ht="35.1" customHeight="1" x14ac:dyDescent="0.3">
      <c r="A484" s="15">
        <v>22</v>
      </c>
      <c r="B484" s="15">
        <v>1841000410</v>
      </c>
      <c r="C484" s="119" t="str">
        <f t="shared" si="83"/>
        <v>410</v>
      </c>
      <c r="D484" s="119" t="str">
        <f t="shared" si="84"/>
        <v>841000</v>
      </c>
      <c r="E484" s="119" t="str">
        <f t="shared" si="85"/>
        <v>84</v>
      </c>
      <c r="F484" s="15" t="s">
        <v>676</v>
      </c>
      <c r="G484" s="121">
        <v>47000</v>
      </c>
      <c r="H484" s="121">
        <v>50844</v>
      </c>
      <c r="I484" s="121">
        <v>0</v>
      </c>
      <c r="J484" s="121">
        <v>50844</v>
      </c>
      <c r="K484" s="121">
        <f t="shared" si="95"/>
        <v>3844</v>
      </c>
      <c r="L484" s="121">
        <f t="shared" si="86"/>
        <v>50844</v>
      </c>
      <c r="M484" s="121">
        <v>47000</v>
      </c>
      <c r="N484" s="121">
        <f>SUMIF(תקציב2017!$A:$A,$B484,תקציב2017!D:D)</f>
        <v>47000</v>
      </c>
      <c r="O484" s="121">
        <f>SUMIF(תקציב2017!$A:$A,$B484,תקציב2017!E:E)</f>
        <v>42000</v>
      </c>
      <c r="P484" s="121">
        <f>SUMIF(תקציב2017!$A:$A,$B484,תקציב2017!F:F)</f>
        <v>42000</v>
      </c>
      <c r="Q484" s="121"/>
      <c r="R484" s="121">
        <f t="shared" si="87"/>
        <v>42000</v>
      </c>
      <c r="S484" s="164"/>
    </row>
    <row r="485" spans="1:19" ht="35.1" customHeight="1" x14ac:dyDescent="0.3">
      <c r="A485" s="15">
        <v>22</v>
      </c>
      <c r="B485" s="15">
        <v>1841000431</v>
      </c>
      <c r="C485" s="119" t="str">
        <f t="shared" si="83"/>
        <v>431</v>
      </c>
      <c r="D485" s="119" t="str">
        <f t="shared" si="84"/>
        <v>841000</v>
      </c>
      <c r="E485" s="119" t="str">
        <f t="shared" si="85"/>
        <v>84</v>
      </c>
      <c r="F485" s="15" t="s">
        <v>677</v>
      </c>
      <c r="G485" s="121">
        <v>24000</v>
      </c>
      <c r="H485" s="121">
        <v>24708.68</v>
      </c>
      <c r="I485" s="121">
        <v>0</v>
      </c>
      <c r="J485" s="121">
        <v>24708.68</v>
      </c>
      <c r="K485" s="121">
        <f t="shared" si="95"/>
        <v>708.68000000000029</v>
      </c>
      <c r="L485" s="121">
        <f t="shared" si="86"/>
        <v>24708.68</v>
      </c>
      <c r="M485" s="121">
        <v>24000</v>
      </c>
      <c r="N485" s="121">
        <f>SUMIF(תקציב2017!$A:$A,$B485,תקציב2017!D:D)</f>
        <v>24000</v>
      </c>
      <c r="O485" s="121">
        <f>SUMIF(תקציב2017!$A:$A,$B485,תקציב2017!E:E)</f>
        <v>21000</v>
      </c>
      <c r="P485" s="121">
        <f>SUMIF(תקציב2017!$A:$A,$B485,תקציב2017!F:F)</f>
        <v>21000</v>
      </c>
      <c r="Q485" s="121"/>
      <c r="R485" s="121">
        <f t="shared" si="87"/>
        <v>21000</v>
      </c>
      <c r="S485" s="164"/>
    </row>
    <row r="486" spans="1:19" ht="35.1" customHeight="1" x14ac:dyDescent="0.3">
      <c r="A486" s="15">
        <v>22</v>
      </c>
      <c r="B486" s="15">
        <v>1841000432</v>
      </c>
      <c r="C486" s="119" t="str">
        <f t="shared" si="83"/>
        <v>432</v>
      </c>
      <c r="D486" s="119" t="str">
        <f t="shared" si="84"/>
        <v>841000</v>
      </c>
      <c r="E486" s="119" t="str">
        <f t="shared" si="85"/>
        <v>84</v>
      </c>
      <c r="F486" s="15" t="s">
        <v>678</v>
      </c>
      <c r="G486" s="121">
        <v>2000</v>
      </c>
      <c r="H486" s="121">
        <v>1689.8</v>
      </c>
      <c r="I486" s="121">
        <v>0</v>
      </c>
      <c r="J486" s="121">
        <v>1689.8</v>
      </c>
      <c r="K486" s="121">
        <f t="shared" si="95"/>
        <v>-310.20000000000005</v>
      </c>
      <c r="L486" s="121">
        <f t="shared" si="86"/>
        <v>1689.8</v>
      </c>
      <c r="M486" s="121">
        <v>2000</v>
      </c>
      <c r="N486" s="121">
        <f>SUMIF(תקציב2017!$A:$A,$B486,תקציב2017!D:D)</f>
        <v>2000</v>
      </c>
      <c r="O486" s="121">
        <f>SUMIF(תקציב2017!$A:$A,$B486,תקציב2017!E:E)</f>
        <v>2000</v>
      </c>
      <c r="P486" s="121">
        <f>SUMIF(תקציב2017!$A:$A,$B486,תקציב2017!F:F)</f>
        <v>2000</v>
      </c>
      <c r="Q486" s="121"/>
      <c r="R486" s="121">
        <f t="shared" si="87"/>
        <v>2000</v>
      </c>
      <c r="S486" s="164"/>
    </row>
    <row r="487" spans="1:19" ht="35.1" customHeight="1" x14ac:dyDescent="0.3">
      <c r="A487" s="15">
        <v>22</v>
      </c>
      <c r="B487" s="15">
        <v>1841000521</v>
      </c>
      <c r="C487" s="119" t="str">
        <f t="shared" si="83"/>
        <v>521</v>
      </c>
      <c r="D487" s="119" t="str">
        <f t="shared" si="84"/>
        <v>841000</v>
      </c>
      <c r="E487" s="119" t="str">
        <f t="shared" si="85"/>
        <v>84</v>
      </c>
      <c r="F487" s="15" t="s">
        <v>633</v>
      </c>
      <c r="G487" s="121">
        <v>6000</v>
      </c>
      <c r="H487" s="121">
        <v>4650</v>
      </c>
      <c r="I487" s="121">
        <v>0</v>
      </c>
      <c r="J487" s="121">
        <v>4650</v>
      </c>
      <c r="K487" s="121">
        <f t="shared" si="95"/>
        <v>-1350</v>
      </c>
      <c r="L487" s="121">
        <f t="shared" si="86"/>
        <v>4650</v>
      </c>
      <c r="M487" s="121">
        <v>6000</v>
      </c>
      <c r="N487" s="121">
        <f>SUMIF(תקציב2017!$A:$A,$B487,תקציב2017!D:D)</f>
        <v>6000</v>
      </c>
      <c r="O487" s="121">
        <f>SUMIF(תקציב2017!$A:$A,$B487,תקציב2017!E:E)</f>
        <v>4400</v>
      </c>
      <c r="P487" s="121">
        <f>SUMIF(תקציב2017!$A:$A,$B487,תקציב2017!F:F)</f>
        <v>8000</v>
      </c>
      <c r="Q487" s="121"/>
      <c r="R487" s="121">
        <f t="shared" si="87"/>
        <v>8000</v>
      </c>
      <c r="S487" s="164"/>
    </row>
    <row r="488" spans="1:19" ht="35.1" customHeight="1" x14ac:dyDescent="0.3">
      <c r="A488" s="15">
        <v>22</v>
      </c>
      <c r="B488" s="15">
        <v>1841000540</v>
      </c>
      <c r="C488" s="119" t="str">
        <f t="shared" si="83"/>
        <v>540</v>
      </c>
      <c r="D488" s="119" t="str">
        <f t="shared" si="84"/>
        <v>841000</v>
      </c>
      <c r="E488" s="119" t="str">
        <f t="shared" si="85"/>
        <v>84</v>
      </c>
      <c r="F488" s="15" t="s">
        <v>679</v>
      </c>
      <c r="G488" s="121">
        <v>8000</v>
      </c>
      <c r="H488" s="121">
        <v>10962.14</v>
      </c>
      <c r="I488" s="121">
        <v>0</v>
      </c>
      <c r="J488" s="121">
        <v>10962.14</v>
      </c>
      <c r="K488" s="121">
        <f t="shared" si="95"/>
        <v>2962.1399999999994</v>
      </c>
      <c r="L488" s="121">
        <f t="shared" si="86"/>
        <v>10962.14</v>
      </c>
      <c r="M488" s="121">
        <v>8000</v>
      </c>
      <c r="N488" s="121">
        <f>SUMIF(תקציב2017!$A:$A,$B488,תקציב2017!D:D)</f>
        <v>8000</v>
      </c>
      <c r="O488" s="121">
        <f>SUMIF(תקציב2017!$A:$A,$B488,תקציב2017!E:E)</f>
        <v>8000</v>
      </c>
      <c r="P488" s="121">
        <f>SUMIF(תקציב2017!$A:$A,$B488,תקציב2017!F:F)</f>
        <v>8000</v>
      </c>
      <c r="Q488" s="121"/>
      <c r="R488" s="121">
        <f t="shared" si="87"/>
        <v>8000</v>
      </c>
      <c r="S488" s="164"/>
    </row>
    <row r="489" spans="1:19" ht="35.1" customHeight="1" x14ac:dyDescent="0.3">
      <c r="A489" s="15">
        <v>22</v>
      </c>
      <c r="B489" s="15">
        <v>1841000560</v>
      </c>
      <c r="C489" s="119" t="str">
        <f t="shared" si="83"/>
        <v>560</v>
      </c>
      <c r="D489" s="119" t="str">
        <f t="shared" si="84"/>
        <v>841000</v>
      </c>
      <c r="E489" s="119" t="str">
        <f t="shared" si="85"/>
        <v>84</v>
      </c>
      <c r="F489" s="15" t="s">
        <v>370</v>
      </c>
      <c r="G489" s="121">
        <v>3000</v>
      </c>
      <c r="H489" s="121">
        <v>4979.6000000000004</v>
      </c>
      <c r="I489" s="121">
        <v>2300</v>
      </c>
      <c r="J489" s="121">
        <v>7279.6</v>
      </c>
      <c r="K489" s="121">
        <f t="shared" si="95"/>
        <v>4279.6000000000004</v>
      </c>
      <c r="L489" s="121">
        <f t="shared" si="86"/>
        <v>7279.6</v>
      </c>
      <c r="M489" s="121">
        <v>3000</v>
      </c>
      <c r="N489" s="121">
        <f>SUMIF(תקציב2017!$A:$A,$B489,תקציב2017!D:D)</f>
        <v>3000</v>
      </c>
      <c r="O489" s="121">
        <f>SUMIF(תקציב2017!$A:$A,$B489,תקציב2017!E:E)</f>
        <v>9000</v>
      </c>
      <c r="P489" s="121">
        <f>SUMIF(תקציב2017!$A:$A,$B489,תקציב2017!F:F)</f>
        <v>9000</v>
      </c>
      <c r="Q489" s="121"/>
      <c r="R489" s="121">
        <f t="shared" si="87"/>
        <v>9000</v>
      </c>
      <c r="S489" s="164"/>
    </row>
    <row r="490" spans="1:19" ht="35.1" customHeight="1" x14ac:dyDescent="0.3">
      <c r="A490" s="15">
        <v>22</v>
      </c>
      <c r="B490" s="15">
        <v>1841000780</v>
      </c>
      <c r="C490" s="119" t="str">
        <f t="shared" si="83"/>
        <v>780</v>
      </c>
      <c r="D490" s="119" t="str">
        <f t="shared" si="84"/>
        <v>841000</v>
      </c>
      <c r="E490" s="119" t="str">
        <f t="shared" si="85"/>
        <v>84</v>
      </c>
      <c r="F490" s="15" t="s">
        <v>680</v>
      </c>
      <c r="G490" s="121">
        <v>30000</v>
      </c>
      <c r="H490" s="121">
        <v>86684.08</v>
      </c>
      <c r="I490" s="121">
        <v>2657.2</v>
      </c>
      <c r="J490" s="121">
        <v>89341.28</v>
      </c>
      <c r="K490" s="121">
        <f t="shared" si="95"/>
        <v>59341.279999999999</v>
      </c>
      <c r="L490" s="121">
        <f t="shared" si="86"/>
        <v>89341.28</v>
      </c>
      <c r="M490" s="121">
        <v>10000</v>
      </c>
      <c r="N490" s="121">
        <f>SUMIF(תקציב2017!$A:$A,$B490,תקציב2017!D:D)</f>
        <v>10000</v>
      </c>
      <c r="O490" s="121">
        <f>SUMIF(תקציב2017!$A:$A,$B490,תקציב2017!E:E)</f>
        <v>40000</v>
      </c>
      <c r="P490" s="121">
        <f>SUMIF(תקציב2017!$A:$A,$B490,תקציב2017!F:F)</f>
        <v>50000</v>
      </c>
      <c r="Q490" s="121"/>
      <c r="R490" s="121">
        <f t="shared" si="87"/>
        <v>50000</v>
      </c>
      <c r="S490" s="164"/>
    </row>
    <row r="491" spans="1:19" ht="35.1" customHeight="1" x14ac:dyDescent="0.3">
      <c r="A491" s="15">
        <v>22</v>
      </c>
      <c r="B491" s="15">
        <v>1841001720</v>
      </c>
      <c r="C491" s="119" t="str">
        <f t="shared" si="83"/>
        <v>720</v>
      </c>
      <c r="D491" s="119" t="str">
        <f t="shared" si="84"/>
        <v>841001</v>
      </c>
      <c r="E491" s="119" t="str">
        <f t="shared" si="85"/>
        <v>84</v>
      </c>
      <c r="F491" s="15" t="s">
        <v>216</v>
      </c>
      <c r="G491" s="121">
        <v>0</v>
      </c>
      <c r="H491" s="121">
        <v>80613</v>
      </c>
      <c r="I491" s="121">
        <v>0</v>
      </c>
      <c r="J491" s="121">
        <v>80613</v>
      </c>
      <c r="K491" s="121">
        <f t="shared" si="95"/>
        <v>80613</v>
      </c>
      <c r="L491" s="121">
        <f t="shared" si="86"/>
        <v>80613</v>
      </c>
      <c r="M491" s="121">
        <v>0</v>
      </c>
      <c r="N491" s="121">
        <f>SUMIF(תקציב2017!$A:$A,$B491,תקציב2017!D:D)</f>
        <v>0</v>
      </c>
      <c r="O491" s="121">
        <f>SUMIF(תקציב2017!$A:$A,$B491,תקציב2017!E:E)</f>
        <v>58000</v>
      </c>
      <c r="P491" s="121">
        <f>SUMIF(תקציב2017!$A:$A,$B491,תקציב2017!F:F)</f>
        <v>58000</v>
      </c>
      <c r="Q491" s="121"/>
      <c r="R491" s="121">
        <f t="shared" si="87"/>
        <v>58000</v>
      </c>
      <c r="S491" s="164"/>
    </row>
    <row r="492" spans="1:19" ht="35.1" customHeight="1" x14ac:dyDescent="0.3">
      <c r="A492" s="15">
        <v>22</v>
      </c>
      <c r="B492" s="15">
        <v>1842200840</v>
      </c>
      <c r="C492" s="119" t="str">
        <f t="shared" si="83"/>
        <v>840</v>
      </c>
      <c r="D492" s="119" t="str">
        <f t="shared" si="84"/>
        <v>842200</v>
      </c>
      <c r="E492" s="119" t="str">
        <f t="shared" si="85"/>
        <v>84</v>
      </c>
      <c r="F492" s="15" t="s">
        <v>681</v>
      </c>
      <c r="G492" s="121">
        <v>609000</v>
      </c>
      <c r="H492" s="121">
        <v>646017</v>
      </c>
      <c r="I492" s="121">
        <v>0</v>
      </c>
      <c r="J492" s="121">
        <v>646017</v>
      </c>
      <c r="K492" s="121">
        <f t="shared" si="95"/>
        <v>37017</v>
      </c>
      <c r="L492" s="121">
        <f t="shared" si="86"/>
        <v>646017</v>
      </c>
      <c r="M492" s="121">
        <v>609000</v>
      </c>
      <c r="N492" s="121">
        <f>SUMIF(תקציב2017!$A:$A,$B492,תקציב2017!D:D)</f>
        <v>609000</v>
      </c>
      <c r="O492" s="121">
        <f>SUMIF(תקציב2017!$A:$A,$B492,תקציב2017!E:E)</f>
        <v>700000</v>
      </c>
      <c r="P492" s="121">
        <f>SUMIF(תקציב2017!$A:$A,$B492,תקציב2017!F:F)</f>
        <v>720000</v>
      </c>
      <c r="Q492" s="121"/>
      <c r="R492" s="121">
        <f t="shared" si="87"/>
        <v>720000</v>
      </c>
      <c r="S492" s="164"/>
    </row>
    <row r="493" spans="1:19" ht="35.1" customHeight="1" x14ac:dyDescent="0.3">
      <c r="A493" s="15">
        <v>22</v>
      </c>
      <c r="B493" s="15">
        <v>1842300780</v>
      </c>
      <c r="C493" s="119" t="str">
        <f t="shared" si="83"/>
        <v>780</v>
      </c>
      <c r="D493" s="119" t="str">
        <f t="shared" si="84"/>
        <v>842300</v>
      </c>
      <c r="E493" s="119" t="str">
        <f t="shared" si="85"/>
        <v>84</v>
      </c>
      <c r="F493" s="15" t="s">
        <v>682</v>
      </c>
      <c r="G493" s="121">
        <v>112000</v>
      </c>
      <c r="H493" s="121">
        <v>135538.88</v>
      </c>
      <c r="I493" s="121">
        <v>0</v>
      </c>
      <c r="J493" s="121">
        <v>135538.88</v>
      </c>
      <c r="K493" s="121">
        <f t="shared" si="95"/>
        <v>23538.880000000005</v>
      </c>
      <c r="L493" s="121">
        <f t="shared" si="86"/>
        <v>135538.88</v>
      </c>
      <c r="M493" s="121">
        <v>112000</v>
      </c>
      <c r="N493" s="121">
        <f>SUMIF(תקציב2017!$A:$A,$B493,תקציב2017!D:D)</f>
        <v>112000</v>
      </c>
      <c r="O493" s="121">
        <f>SUMIF(תקציב2017!$A:$A,$B493,תקציב2017!E:E)</f>
        <v>120000</v>
      </c>
      <c r="P493" s="121">
        <f>SUMIF(תקציב2017!$A:$A,$B493,תקציב2017!F:F)</f>
        <v>120000</v>
      </c>
      <c r="Q493" s="121"/>
      <c r="R493" s="121">
        <f t="shared" si="87"/>
        <v>120000</v>
      </c>
      <c r="S493" s="164"/>
    </row>
    <row r="494" spans="1:19" ht="35.1" customHeight="1" x14ac:dyDescent="0.3">
      <c r="A494" s="15">
        <v>21</v>
      </c>
      <c r="B494" s="15">
        <v>1842400110</v>
      </c>
      <c r="C494" s="119" t="str">
        <f t="shared" si="83"/>
        <v>110</v>
      </c>
      <c r="D494" s="119" t="str">
        <f t="shared" si="84"/>
        <v>842400</v>
      </c>
      <c r="E494" s="119" t="str">
        <f t="shared" si="85"/>
        <v>84</v>
      </c>
      <c r="F494" s="15" t="s">
        <v>683</v>
      </c>
      <c r="G494" s="121">
        <v>1552000</v>
      </c>
      <c r="H494" s="121">
        <v>1538818.69</v>
      </c>
      <c r="I494" s="121">
        <v>0</v>
      </c>
      <c r="J494" s="121">
        <v>1538818.69</v>
      </c>
      <c r="K494" s="121">
        <f t="shared" si="95"/>
        <v>-13181.310000000056</v>
      </c>
      <c r="L494" s="121">
        <f t="shared" si="86"/>
        <v>1538818.69</v>
      </c>
      <c r="M494" s="121">
        <v>1610000</v>
      </c>
      <c r="N494" s="121">
        <f>SUMIF(תקציב2017!$A:$A,$B494,תקציב2017!D:D)</f>
        <v>1610000</v>
      </c>
      <c r="O494" s="121">
        <f>SUMIF(תקציב2017!$A:$A,$B494,תקציב2017!E:E)</f>
        <v>1675000</v>
      </c>
      <c r="P494" s="121">
        <f>SUMIF(תקציב2017!$A:$A,$B494,תקציב2017!F:F)</f>
        <v>1695000</v>
      </c>
      <c r="Q494" s="121"/>
      <c r="R494" s="121">
        <f t="shared" si="87"/>
        <v>1695000</v>
      </c>
      <c r="S494" s="164">
        <v>14.37</v>
      </c>
    </row>
    <row r="495" spans="1:19" ht="35.1" hidden="1" customHeight="1" x14ac:dyDescent="0.3">
      <c r="A495" s="15">
        <v>22</v>
      </c>
      <c r="B495" s="15">
        <v>1842400750</v>
      </c>
      <c r="C495" s="119" t="str">
        <f t="shared" si="83"/>
        <v>750</v>
      </c>
      <c r="D495" s="119" t="str">
        <f t="shared" si="84"/>
        <v>842400</v>
      </c>
      <c r="E495" s="119" t="str">
        <f t="shared" si="85"/>
        <v>84</v>
      </c>
      <c r="F495" s="15" t="s">
        <v>684</v>
      </c>
      <c r="G495" s="121">
        <v>0</v>
      </c>
      <c r="H495" s="121">
        <v>0</v>
      </c>
      <c r="I495" s="121">
        <v>0</v>
      </c>
      <c r="J495" s="121">
        <v>0</v>
      </c>
      <c r="K495" s="121">
        <f t="shared" si="95"/>
        <v>0</v>
      </c>
      <c r="L495" s="121">
        <f t="shared" si="86"/>
        <v>0</v>
      </c>
      <c r="M495" s="121">
        <v>0</v>
      </c>
      <c r="N495" s="121">
        <f>SUMIF(תקציב2017!$A:$A,$B495,תקציב2017!D:D)</f>
        <v>0</v>
      </c>
      <c r="O495" s="121">
        <f>SUMIF(תקציב2017!$A:$A,$B495,תקציב2017!E:E)</f>
        <v>0</v>
      </c>
      <c r="P495" s="121">
        <f>SUMIF(תקציב2017!$A:$A,$B495,תקציב2017!F:F)</f>
        <v>0</v>
      </c>
      <c r="Q495" s="121"/>
      <c r="R495" s="121">
        <f t="shared" si="87"/>
        <v>0</v>
      </c>
      <c r="S495" s="164"/>
    </row>
    <row r="496" spans="1:19" ht="35.1" customHeight="1" x14ac:dyDescent="0.3">
      <c r="A496" s="15">
        <v>21</v>
      </c>
      <c r="B496" s="15">
        <v>1843500110</v>
      </c>
      <c r="C496" s="119" t="str">
        <f t="shared" si="83"/>
        <v>110</v>
      </c>
      <c r="D496" s="119" t="str">
        <f t="shared" si="84"/>
        <v>843500</v>
      </c>
      <c r="E496" s="119" t="str">
        <f t="shared" si="85"/>
        <v>84</v>
      </c>
      <c r="F496" s="15" t="s">
        <v>685</v>
      </c>
      <c r="G496" s="121">
        <v>98000</v>
      </c>
      <c r="H496" s="121">
        <v>97678.399999999994</v>
      </c>
      <c r="I496" s="121">
        <v>0</v>
      </c>
      <c r="J496" s="121">
        <v>97678.399999999994</v>
      </c>
      <c r="K496" s="121">
        <f t="shared" si="95"/>
        <v>-321.60000000000582</v>
      </c>
      <c r="L496" s="121">
        <f t="shared" si="86"/>
        <v>97678.399999999994</v>
      </c>
      <c r="M496" s="121">
        <v>98000</v>
      </c>
      <c r="N496" s="121">
        <f>SUMIF(תקציב2017!$A:$A,$B496,תקציב2017!D:D)</f>
        <v>98000</v>
      </c>
      <c r="O496" s="121">
        <f>SUMIF(תקציב2017!$A:$A,$B496,תקציב2017!E:E)</f>
        <v>113000</v>
      </c>
      <c r="P496" s="121">
        <f>SUMIF(תקציב2017!$A:$A,$B496,תקציב2017!F:F)</f>
        <v>114000</v>
      </c>
      <c r="Q496" s="121"/>
      <c r="R496" s="121">
        <f t="shared" si="87"/>
        <v>114000</v>
      </c>
      <c r="S496" s="164">
        <v>0.96</v>
      </c>
    </row>
    <row r="497" spans="1:19" ht="35.1" hidden="1" customHeight="1" x14ac:dyDescent="0.3">
      <c r="A497" s="15">
        <v>22</v>
      </c>
      <c r="B497" s="15">
        <v>1843500750</v>
      </c>
      <c r="C497" s="119" t="str">
        <f t="shared" si="83"/>
        <v>750</v>
      </c>
      <c r="D497" s="119" t="str">
        <f t="shared" si="84"/>
        <v>843500</v>
      </c>
      <c r="E497" s="119" t="str">
        <f t="shared" si="85"/>
        <v>84</v>
      </c>
      <c r="F497" s="15" t="s">
        <v>686</v>
      </c>
      <c r="G497" s="121">
        <v>0</v>
      </c>
      <c r="H497" s="121">
        <v>0</v>
      </c>
      <c r="I497" s="121">
        <v>0</v>
      </c>
      <c r="J497" s="121">
        <v>0</v>
      </c>
      <c r="K497" s="121">
        <f t="shared" si="95"/>
        <v>0</v>
      </c>
      <c r="L497" s="121">
        <f t="shared" si="86"/>
        <v>0</v>
      </c>
      <c r="M497" s="121">
        <v>0</v>
      </c>
      <c r="N497" s="121">
        <f>SUMIF(תקציב2017!$A:$A,$B497,תקציב2017!D:D)</f>
        <v>0</v>
      </c>
      <c r="O497" s="121">
        <f>SUMIF(תקציב2017!$A:$A,$B497,תקציב2017!E:E)</f>
        <v>0</v>
      </c>
      <c r="P497" s="121">
        <f>SUMIF(תקציב2017!$A:$A,$B497,תקציב2017!F:F)</f>
        <v>0</v>
      </c>
      <c r="Q497" s="121"/>
      <c r="R497" s="121">
        <f t="shared" si="87"/>
        <v>0</v>
      </c>
      <c r="S497" s="164"/>
    </row>
    <row r="498" spans="1:19" ht="35.1" customHeight="1" x14ac:dyDescent="0.3">
      <c r="A498" s="15">
        <v>22</v>
      </c>
      <c r="B498" s="15">
        <v>1843500780</v>
      </c>
      <c r="C498" s="119" t="str">
        <f t="shared" si="83"/>
        <v>780</v>
      </c>
      <c r="D498" s="119" t="str">
        <f t="shared" si="84"/>
        <v>843500</v>
      </c>
      <c r="E498" s="119" t="str">
        <f t="shared" si="85"/>
        <v>84</v>
      </c>
      <c r="F498" s="15" t="s">
        <v>425</v>
      </c>
      <c r="G498" s="121">
        <v>2000</v>
      </c>
      <c r="H498" s="121">
        <v>428</v>
      </c>
      <c r="I498" s="121">
        <v>0</v>
      </c>
      <c r="J498" s="121">
        <v>428</v>
      </c>
      <c r="K498" s="121">
        <f t="shared" si="95"/>
        <v>-1572</v>
      </c>
      <c r="L498" s="121">
        <f t="shared" si="86"/>
        <v>428</v>
      </c>
      <c r="M498" s="121">
        <v>2000</v>
      </c>
      <c r="N498" s="121">
        <f>SUMIF(תקציב2017!$A:$A,$B498,תקציב2017!D:D)</f>
        <v>2000</v>
      </c>
      <c r="O498" s="121">
        <f>SUMIF(תקציב2017!$A:$A,$B498,תקציב2017!E:E)</f>
        <v>2000</v>
      </c>
      <c r="P498" s="121">
        <f>SUMIF(תקציב2017!$A:$A,$B498,תקציב2017!F:F)</f>
        <v>2000</v>
      </c>
      <c r="Q498" s="121"/>
      <c r="R498" s="121">
        <f t="shared" si="87"/>
        <v>2000</v>
      </c>
      <c r="S498" s="164"/>
    </row>
    <row r="499" spans="1:19" ht="35.1" customHeight="1" x14ac:dyDescent="0.3">
      <c r="A499" s="15">
        <v>22</v>
      </c>
      <c r="B499" s="15">
        <v>1843500840</v>
      </c>
      <c r="C499" s="119" t="str">
        <f t="shared" ref="C499:C563" si="96">RIGHT(B499,3)</f>
        <v>840</v>
      </c>
      <c r="D499" s="119" t="str">
        <f t="shared" ref="D499:D563" si="97">MID(B499,2,6)</f>
        <v>843500</v>
      </c>
      <c r="E499" s="119" t="str">
        <f t="shared" ref="E499:E563" si="98">LEFT(D499,2)</f>
        <v>84</v>
      </c>
      <c r="F499" s="15" t="s">
        <v>687</v>
      </c>
      <c r="G499" s="121">
        <v>628000</v>
      </c>
      <c r="H499" s="121">
        <v>681192.61</v>
      </c>
      <c r="I499" s="121">
        <v>41666</v>
      </c>
      <c r="J499" s="121">
        <v>722858.61</v>
      </c>
      <c r="K499" s="121">
        <f t="shared" si="95"/>
        <v>94858.609999999986</v>
      </c>
      <c r="L499" s="121">
        <f t="shared" si="86"/>
        <v>722858.61</v>
      </c>
      <c r="M499" s="121">
        <v>950000</v>
      </c>
      <c r="N499" s="121">
        <f>SUMIF(תקציב2017!$A:$A,$B499,תקציב2017!D:D)</f>
        <v>950000</v>
      </c>
      <c r="O499" s="121">
        <f>SUMIF(תקציב2017!$A:$A,$B499,תקציב2017!E:E)</f>
        <v>785000</v>
      </c>
      <c r="P499" s="121">
        <f>SUMIF(תקציב2017!$A:$A,$B499,תקציב2017!F:F)</f>
        <v>950000</v>
      </c>
      <c r="Q499" s="121"/>
      <c r="R499" s="121">
        <f t="shared" si="87"/>
        <v>950000</v>
      </c>
      <c r="S499" s="164"/>
    </row>
    <row r="500" spans="1:19" ht="35.1" customHeight="1" x14ac:dyDescent="0.3">
      <c r="A500" s="15">
        <v>22</v>
      </c>
      <c r="B500" s="15">
        <v>1843501780</v>
      </c>
      <c r="C500" s="119" t="str">
        <f t="shared" si="96"/>
        <v>780</v>
      </c>
      <c r="D500" s="119" t="str">
        <f t="shared" si="97"/>
        <v>843501</v>
      </c>
      <c r="E500" s="119" t="str">
        <f t="shared" si="98"/>
        <v>84</v>
      </c>
      <c r="F500" s="20" t="s">
        <v>1306</v>
      </c>
      <c r="G500" s="121"/>
      <c r="H500" s="121"/>
      <c r="I500" s="121"/>
      <c r="J500" s="121"/>
      <c r="K500" s="121"/>
      <c r="L500" s="121"/>
      <c r="M500" s="121"/>
      <c r="N500" s="121">
        <f>SUMIF(תקציב2017!$A:$A,$B500,תקציב2017!D:D)</f>
        <v>3000</v>
      </c>
      <c r="O500" s="121">
        <f>SUMIF(תקציב2017!$A:$A,$B500,תקציב2017!E:E)</f>
        <v>0</v>
      </c>
      <c r="P500" s="121">
        <f>SUMIF(תקציב2017!$A:$A,$B500,תקציב2017!F:F)</f>
        <v>5000</v>
      </c>
      <c r="Q500" s="121"/>
      <c r="R500" s="121">
        <f t="shared" si="87"/>
        <v>5000</v>
      </c>
      <c r="S500" s="164"/>
    </row>
    <row r="501" spans="1:19" ht="35.1" hidden="1" customHeight="1" x14ac:dyDescent="0.3">
      <c r="A501" s="15">
        <v>22</v>
      </c>
      <c r="B501" s="15">
        <v>1843800780</v>
      </c>
      <c r="C501" s="119" t="str">
        <f t="shared" si="96"/>
        <v>780</v>
      </c>
      <c r="D501" s="119" t="str">
        <f t="shared" si="97"/>
        <v>843800</v>
      </c>
      <c r="E501" s="119" t="str">
        <f t="shared" si="98"/>
        <v>84</v>
      </c>
      <c r="F501" s="15" t="s">
        <v>688</v>
      </c>
      <c r="G501" s="121">
        <v>0</v>
      </c>
      <c r="H501" s="121">
        <v>0</v>
      </c>
      <c r="I501" s="121">
        <v>0</v>
      </c>
      <c r="J501" s="121">
        <v>0</v>
      </c>
      <c r="K501" s="121">
        <f t="shared" si="95"/>
        <v>0</v>
      </c>
      <c r="L501" s="121">
        <f t="shared" ref="L501:L564" si="99">+J501</f>
        <v>0</v>
      </c>
      <c r="M501" s="121">
        <v>0</v>
      </c>
      <c r="N501" s="121">
        <f>SUMIF(תקציב2017!$A:$A,$B501,תקציב2017!D:D)</f>
        <v>0</v>
      </c>
      <c r="O501" s="121">
        <f>SUMIF(תקציב2017!$A:$A,$B501,תקציב2017!E:E)</f>
        <v>0</v>
      </c>
      <c r="P501" s="121">
        <f>SUMIF(תקציב2017!$A:$A,$B501,תקציב2017!F:F)</f>
        <v>0</v>
      </c>
      <c r="Q501" s="121"/>
      <c r="R501" s="121">
        <f t="shared" si="87"/>
        <v>0</v>
      </c>
      <c r="S501" s="164"/>
    </row>
    <row r="502" spans="1:19" ht="35.1" customHeight="1" x14ac:dyDescent="0.3">
      <c r="A502" s="15">
        <v>22</v>
      </c>
      <c r="B502" s="15">
        <v>1843800840</v>
      </c>
      <c r="C502" s="119" t="str">
        <f t="shared" si="96"/>
        <v>840</v>
      </c>
      <c r="D502" s="119" t="str">
        <f t="shared" si="97"/>
        <v>843800</v>
      </c>
      <c r="E502" s="119" t="str">
        <f t="shared" si="98"/>
        <v>84</v>
      </c>
      <c r="F502" s="15" t="s">
        <v>689</v>
      </c>
      <c r="G502" s="121">
        <v>2040000</v>
      </c>
      <c r="H502" s="121">
        <v>2154375</v>
      </c>
      <c r="I502" s="121">
        <v>1500</v>
      </c>
      <c r="J502" s="121">
        <v>2155875</v>
      </c>
      <c r="K502" s="121">
        <f t="shared" si="95"/>
        <v>115875</v>
      </c>
      <c r="L502" s="121">
        <f t="shared" si="99"/>
        <v>2155875</v>
      </c>
      <c r="M502" s="121">
        <v>2040000</v>
      </c>
      <c r="N502" s="121">
        <f>SUMIF(תקציב2017!$A:$A,$B502,תקציב2017!D:D)</f>
        <v>2040000</v>
      </c>
      <c r="O502" s="121">
        <f>SUMIF(תקציב2017!$A:$A,$B502,תקציב2017!E:E)</f>
        <v>1985000</v>
      </c>
      <c r="P502" s="121">
        <f>SUMIF(תקציב2017!$A:$A,$B502,תקציב2017!F:F)</f>
        <v>2040000</v>
      </c>
      <c r="Q502" s="121"/>
      <c r="R502" s="121">
        <f t="shared" si="87"/>
        <v>2040000</v>
      </c>
      <c r="S502" s="164"/>
    </row>
    <row r="503" spans="1:19" ht="35.1" hidden="1" customHeight="1" x14ac:dyDescent="0.3">
      <c r="A503" s="15">
        <v>22</v>
      </c>
      <c r="B503" s="15">
        <v>1843801780</v>
      </c>
      <c r="C503" s="119" t="str">
        <f t="shared" si="96"/>
        <v>780</v>
      </c>
      <c r="D503" s="119" t="str">
        <f t="shared" si="97"/>
        <v>843801</v>
      </c>
      <c r="E503" s="119" t="str">
        <f t="shared" si="98"/>
        <v>84</v>
      </c>
      <c r="F503" s="15" t="s">
        <v>305</v>
      </c>
      <c r="G503" s="121">
        <v>0</v>
      </c>
      <c r="H503" s="121">
        <v>0</v>
      </c>
      <c r="I503" s="121">
        <v>0</v>
      </c>
      <c r="J503" s="121">
        <v>0</v>
      </c>
      <c r="K503" s="121">
        <f t="shared" si="95"/>
        <v>0</v>
      </c>
      <c r="L503" s="121">
        <f t="shared" si="99"/>
        <v>0</v>
      </c>
      <c r="M503" s="121">
        <v>0</v>
      </c>
      <c r="N503" s="121">
        <f>SUMIF(תקציב2017!$A:$A,$B503,תקציב2017!D:D)</f>
        <v>0</v>
      </c>
      <c r="O503" s="121">
        <f>SUMIF(תקציב2017!$A:$A,$B503,תקציב2017!E:E)</f>
        <v>0</v>
      </c>
      <c r="P503" s="121">
        <f>SUMIF(תקציב2017!$A:$A,$B503,תקציב2017!F:F)</f>
        <v>0</v>
      </c>
      <c r="Q503" s="121"/>
      <c r="R503" s="121">
        <f t="shared" si="87"/>
        <v>0</v>
      </c>
      <c r="S503" s="164"/>
    </row>
    <row r="504" spans="1:19" ht="35.1" customHeight="1" x14ac:dyDescent="0.3">
      <c r="A504" s="15">
        <v>21</v>
      </c>
      <c r="B504" s="15">
        <v>1843900110</v>
      </c>
      <c r="C504" s="119" t="str">
        <f t="shared" si="96"/>
        <v>110</v>
      </c>
      <c r="D504" s="119" t="str">
        <f t="shared" si="97"/>
        <v>843900</v>
      </c>
      <c r="E504" s="119" t="str">
        <f t="shared" si="98"/>
        <v>84</v>
      </c>
      <c r="F504" s="15" t="s">
        <v>690</v>
      </c>
      <c r="G504" s="121">
        <v>481000</v>
      </c>
      <c r="H504" s="121">
        <v>475897.76</v>
      </c>
      <c r="I504" s="121">
        <v>0</v>
      </c>
      <c r="J504" s="121">
        <v>475897.76</v>
      </c>
      <c r="K504" s="121">
        <f t="shared" si="95"/>
        <v>-5102.2399999999907</v>
      </c>
      <c r="L504" s="121">
        <f t="shared" si="99"/>
        <v>475897.76</v>
      </c>
      <c r="M504" s="121">
        <v>486000</v>
      </c>
      <c r="N504" s="121">
        <f>SUMIF(תקציב2017!$A:$A,$B504,תקציב2017!D:D)</f>
        <v>486000</v>
      </c>
      <c r="O504" s="121">
        <f>SUMIF(תקציב2017!$A:$A,$B504,תקציב2017!E:E)</f>
        <v>492000</v>
      </c>
      <c r="P504" s="121">
        <f>SUMIF(תקציב2017!$A:$A,$B504,תקציב2017!F:F)</f>
        <v>485000</v>
      </c>
      <c r="Q504" s="121"/>
      <c r="R504" s="121">
        <f t="shared" si="87"/>
        <v>485000</v>
      </c>
      <c r="S504" s="164">
        <v>3.4</v>
      </c>
    </row>
    <row r="505" spans="1:19" ht="35.1" customHeight="1" x14ac:dyDescent="0.3">
      <c r="A505" s="15">
        <v>22</v>
      </c>
      <c r="B505" s="15">
        <v>1843900750</v>
      </c>
      <c r="C505" s="119" t="str">
        <f t="shared" si="96"/>
        <v>750</v>
      </c>
      <c r="D505" s="119" t="str">
        <f t="shared" si="97"/>
        <v>843900</v>
      </c>
      <c r="E505" s="119" t="str">
        <f t="shared" si="98"/>
        <v>84</v>
      </c>
      <c r="F505" s="15" t="s">
        <v>691</v>
      </c>
      <c r="G505" s="121">
        <v>1311000</v>
      </c>
      <c r="H505" s="121">
        <v>1152200</v>
      </c>
      <c r="I505" s="121">
        <v>0</v>
      </c>
      <c r="J505" s="121">
        <v>1152200</v>
      </c>
      <c r="K505" s="121">
        <f t="shared" si="95"/>
        <v>-158800</v>
      </c>
      <c r="L505" s="121">
        <f t="shared" si="99"/>
        <v>1152200</v>
      </c>
      <c r="M505" s="121">
        <v>1311000</v>
      </c>
      <c r="N505" s="121">
        <f>SUMIF(תקציב2017!$A:$A,$B505,תקציב2017!D:D)</f>
        <v>1311000</v>
      </c>
      <c r="O505" s="121">
        <f>SUMIF(תקציב2017!$A:$A,$B505,תקציב2017!E:E)</f>
        <v>1115000</v>
      </c>
      <c r="P505" s="121">
        <f>SUMIF(תקציב2017!$A:$A,$B505,תקציב2017!F:F)</f>
        <v>1311000</v>
      </c>
      <c r="Q505" s="121"/>
      <c r="R505" s="121">
        <f t="shared" si="87"/>
        <v>1311000</v>
      </c>
      <c r="S505" s="164"/>
    </row>
    <row r="506" spans="1:19" ht="35.1" hidden="1" customHeight="1" x14ac:dyDescent="0.3">
      <c r="A506" s="15">
        <v>22</v>
      </c>
      <c r="B506" s="15">
        <v>1843900780</v>
      </c>
      <c r="C506" s="119" t="str">
        <f t="shared" si="96"/>
        <v>780</v>
      </c>
      <c r="D506" s="119" t="str">
        <f t="shared" si="97"/>
        <v>843900</v>
      </c>
      <c r="E506" s="119" t="str">
        <f t="shared" si="98"/>
        <v>84</v>
      </c>
      <c r="F506" s="15" t="s">
        <v>692</v>
      </c>
      <c r="G506" s="121">
        <v>0</v>
      </c>
      <c r="H506" s="121">
        <v>0</v>
      </c>
      <c r="I506" s="121">
        <v>0</v>
      </c>
      <c r="J506" s="121">
        <v>0</v>
      </c>
      <c r="K506" s="121">
        <f t="shared" si="95"/>
        <v>0</v>
      </c>
      <c r="L506" s="121">
        <f t="shared" si="99"/>
        <v>0</v>
      </c>
      <c r="M506" s="121">
        <v>0</v>
      </c>
      <c r="N506" s="121">
        <f>SUMIF(תקציב2017!$A:$A,$B506,תקציב2017!D:D)</f>
        <v>0</v>
      </c>
      <c r="O506" s="121">
        <f>SUMIF(תקציב2017!$A:$A,$B506,תקציב2017!E:E)</f>
        <v>0</v>
      </c>
      <c r="P506" s="121">
        <f>SUMIF(תקציב2017!$A:$A,$B506,תקציב2017!F:F)</f>
        <v>0</v>
      </c>
      <c r="Q506" s="121"/>
      <c r="R506" s="121">
        <f t="shared" si="87"/>
        <v>0</v>
      </c>
      <c r="S506" s="164"/>
    </row>
    <row r="507" spans="1:19" ht="35.1" customHeight="1" x14ac:dyDescent="0.3">
      <c r="A507" s="15">
        <v>22</v>
      </c>
      <c r="B507" s="15">
        <v>1843900840</v>
      </c>
      <c r="C507" s="119" t="str">
        <f t="shared" si="96"/>
        <v>840</v>
      </c>
      <c r="D507" s="119" t="str">
        <f t="shared" si="97"/>
        <v>843900</v>
      </c>
      <c r="E507" s="119" t="str">
        <f t="shared" si="98"/>
        <v>84</v>
      </c>
      <c r="F507" s="15" t="s">
        <v>693</v>
      </c>
      <c r="G507" s="121">
        <v>1433000</v>
      </c>
      <c r="H507" s="121">
        <v>1554717</v>
      </c>
      <c r="I507" s="121">
        <v>0</v>
      </c>
      <c r="J507" s="121">
        <v>1554717</v>
      </c>
      <c r="K507" s="121">
        <f t="shared" si="95"/>
        <v>121717</v>
      </c>
      <c r="L507" s="121">
        <f t="shared" si="99"/>
        <v>1554717</v>
      </c>
      <c r="M507" s="121">
        <v>1433000</v>
      </c>
      <c r="N507" s="121">
        <f>SUMIF(תקציב2017!$A:$A,$B507,תקציב2017!D:D)</f>
        <v>1433000</v>
      </c>
      <c r="O507" s="121">
        <f>SUMIF(תקציב2017!$A:$A,$B507,תקציב2017!E:E)</f>
        <v>1830000</v>
      </c>
      <c r="P507" s="121">
        <f>SUMIF(תקציב2017!$A:$A,$B507,תקציב2017!F:F)</f>
        <v>1433000</v>
      </c>
      <c r="Q507" s="121"/>
      <c r="R507" s="121">
        <f t="shared" si="87"/>
        <v>1433000</v>
      </c>
      <c r="S507" s="164"/>
    </row>
    <row r="508" spans="1:19" ht="35.1" hidden="1" customHeight="1" x14ac:dyDescent="0.3">
      <c r="A508" s="15">
        <v>22</v>
      </c>
      <c r="B508" s="15">
        <v>1844000810</v>
      </c>
      <c r="C508" s="119" t="str">
        <f t="shared" si="96"/>
        <v>810</v>
      </c>
      <c r="D508" s="119" t="str">
        <f t="shared" si="97"/>
        <v>844000</v>
      </c>
      <c r="E508" s="119" t="str">
        <f t="shared" si="98"/>
        <v>84</v>
      </c>
      <c r="F508" s="15" t="s">
        <v>694</v>
      </c>
      <c r="G508" s="121">
        <v>0</v>
      </c>
      <c r="H508" s="121">
        <v>0</v>
      </c>
      <c r="I508" s="121">
        <v>0</v>
      </c>
      <c r="J508" s="121">
        <v>0</v>
      </c>
      <c r="K508" s="121">
        <f t="shared" si="95"/>
        <v>0</v>
      </c>
      <c r="L508" s="121">
        <f t="shared" si="99"/>
        <v>0</v>
      </c>
      <c r="M508" s="121">
        <v>0</v>
      </c>
      <c r="N508" s="121">
        <f>SUMIF(תקציב2017!$A:$A,$B508,תקציב2017!D:D)</f>
        <v>0</v>
      </c>
      <c r="O508" s="121">
        <f>SUMIF(תקציב2017!$A:$A,$B508,תקציב2017!E:E)</f>
        <v>0</v>
      </c>
      <c r="P508" s="121">
        <f>SUMIF(תקציב2017!$A:$A,$B508,תקציב2017!F:F)</f>
        <v>0</v>
      </c>
      <c r="Q508" s="121"/>
      <c r="R508" s="121">
        <f t="shared" si="87"/>
        <v>0</v>
      </c>
      <c r="S508" s="164"/>
    </row>
    <row r="509" spans="1:19" ht="35.1" hidden="1" customHeight="1" x14ac:dyDescent="0.3">
      <c r="A509" s="15">
        <v>22</v>
      </c>
      <c r="B509" s="15">
        <v>1844300840</v>
      </c>
      <c r="C509" s="119" t="str">
        <f t="shared" si="96"/>
        <v>840</v>
      </c>
      <c r="D509" s="119" t="str">
        <f t="shared" si="97"/>
        <v>844300</v>
      </c>
      <c r="E509" s="119" t="str">
        <f t="shared" si="98"/>
        <v>84</v>
      </c>
      <c r="F509" s="15" t="s">
        <v>695</v>
      </c>
      <c r="G509" s="121">
        <v>0</v>
      </c>
      <c r="H509" s="121">
        <v>0</v>
      </c>
      <c r="I509" s="121">
        <v>0</v>
      </c>
      <c r="J509" s="121">
        <v>0</v>
      </c>
      <c r="K509" s="121">
        <f t="shared" si="95"/>
        <v>0</v>
      </c>
      <c r="L509" s="121">
        <f t="shared" si="99"/>
        <v>0</v>
      </c>
      <c r="M509" s="121">
        <v>0</v>
      </c>
      <c r="N509" s="121">
        <f>SUMIF(תקציב2017!$A:$A,$B509,תקציב2017!D:D)</f>
        <v>0</v>
      </c>
      <c r="O509" s="121">
        <f>SUMIF(תקציב2017!$A:$A,$B509,תקציב2017!E:E)</f>
        <v>0</v>
      </c>
      <c r="P509" s="121">
        <f>SUMIF(תקציב2017!$A:$A,$B509,תקציב2017!F:F)</f>
        <v>0</v>
      </c>
      <c r="Q509" s="121"/>
      <c r="R509" s="121">
        <f t="shared" si="87"/>
        <v>0</v>
      </c>
      <c r="S509" s="164"/>
    </row>
    <row r="510" spans="1:19" ht="35.1" hidden="1" customHeight="1" x14ac:dyDescent="0.3">
      <c r="A510" s="15">
        <v>22</v>
      </c>
      <c r="B510" s="15">
        <v>1844400540</v>
      </c>
      <c r="C510" s="119" t="str">
        <f t="shared" si="96"/>
        <v>540</v>
      </c>
      <c r="D510" s="119" t="str">
        <f t="shared" si="97"/>
        <v>844400</v>
      </c>
      <c r="E510" s="119" t="str">
        <f t="shared" si="98"/>
        <v>84</v>
      </c>
      <c r="F510" s="15" t="s">
        <v>696</v>
      </c>
      <c r="G510" s="121">
        <v>0</v>
      </c>
      <c r="H510" s="121">
        <v>0</v>
      </c>
      <c r="I510" s="121">
        <v>0</v>
      </c>
      <c r="J510" s="121">
        <v>0</v>
      </c>
      <c r="K510" s="121">
        <f t="shared" si="95"/>
        <v>0</v>
      </c>
      <c r="L510" s="121">
        <f t="shared" si="99"/>
        <v>0</v>
      </c>
      <c r="M510" s="121">
        <v>0</v>
      </c>
      <c r="N510" s="121">
        <f>SUMIF(תקציב2017!$A:$A,$B510,תקציב2017!D:D)</f>
        <v>0</v>
      </c>
      <c r="O510" s="121">
        <f>SUMIF(תקציב2017!$A:$A,$B510,תקציב2017!E:E)</f>
        <v>0</v>
      </c>
      <c r="P510" s="121">
        <f>SUMIF(תקציב2017!$A:$A,$B510,תקציב2017!F:F)</f>
        <v>0</v>
      </c>
      <c r="Q510" s="121"/>
      <c r="R510" s="121">
        <f t="shared" si="87"/>
        <v>0</v>
      </c>
      <c r="S510" s="164"/>
    </row>
    <row r="511" spans="1:19" ht="35.1" customHeight="1" x14ac:dyDescent="0.3">
      <c r="A511" s="15">
        <v>22</v>
      </c>
      <c r="B511" s="15">
        <v>1844400780</v>
      </c>
      <c r="C511" s="119" t="str">
        <f t="shared" si="96"/>
        <v>780</v>
      </c>
      <c r="D511" s="119" t="str">
        <f t="shared" si="97"/>
        <v>844400</v>
      </c>
      <c r="E511" s="119" t="str">
        <f t="shared" si="98"/>
        <v>84</v>
      </c>
      <c r="F511" s="15" t="s">
        <v>697</v>
      </c>
      <c r="G511" s="121">
        <v>50000</v>
      </c>
      <c r="H511" s="121">
        <v>118375.9</v>
      </c>
      <c r="I511" s="121">
        <v>0</v>
      </c>
      <c r="J511" s="121">
        <v>118375.9</v>
      </c>
      <c r="K511" s="121">
        <f t="shared" si="95"/>
        <v>68375.899999999994</v>
      </c>
      <c r="L511" s="121">
        <f t="shared" si="99"/>
        <v>118375.9</v>
      </c>
      <c r="M511" s="121">
        <v>50000</v>
      </c>
      <c r="N511" s="121">
        <f>SUMIF(תקציב2017!$A:$A,$B511,תקציב2017!D:D)</f>
        <v>50000</v>
      </c>
      <c r="O511" s="121">
        <f>SUMIF(תקציב2017!$A:$A,$B511,תקציב2017!E:E)</f>
        <v>190000</v>
      </c>
      <c r="P511" s="121">
        <f>SUMIF(תקציב2017!$A:$A,$B511,תקציב2017!F:F)</f>
        <v>190000</v>
      </c>
      <c r="Q511" s="121"/>
      <c r="R511" s="121">
        <f t="shared" si="87"/>
        <v>190000</v>
      </c>
      <c r="S511" s="164"/>
    </row>
    <row r="512" spans="1:19" ht="35.1" customHeight="1" x14ac:dyDescent="0.3">
      <c r="A512" s="15">
        <v>22</v>
      </c>
      <c r="B512" s="15">
        <v>1844400840</v>
      </c>
      <c r="C512" s="119" t="str">
        <f t="shared" si="96"/>
        <v>840</v>
      </c>
      <c r="D512" s="119" t="str">
        <f t="shared" si="97"/>
        <v>844400</v>
      </c>
      <c r="E512" s="119" t="str">
        <f t="shared" si="98"/>
        <v>84</v>
      </c>
      <c r="F512" s="15" t="s">
        <v>698</v>
      </c>
      <c r="G512" s="121">
        <v>154000</v>
      </c>
      <c r="H512" s="121">
        <v>132146</v>
      </c>
      <c r="I512" s="121">
        <v>12091</v>
      </c>
      <c r="J512" s="121">
        <v>144237</v>
      </c>
      <c r="K512" s="121">
        <f t="shared" si="95"/>
        <v>-9763</v>
      </c>
      <c r="L512" s="121">
        <f t="shared" si="99"/>
        <v>144237</v>
      </c>
      <c r="M512" s="121">
        <v>154000</v>
      </c>
      <c r="N512" s="121">
        <f>SUMIF(תקציב2017!$A:$A,$B512,תקציב2017!D:D)</f>
        <v>154000</v>
      </c>
      <c r="O512" s="121">
        <f>SUMIF(תקציב2017!$A:$A,$B512,תקציב2017!E:E)</f>
        <v>140000</v>
      </c>
      <c r="P512" s="121">
        <f>SUMIF(תקציב2017!$A:$A,$B512,תקציב2017!F:F)</f>
        <v>154000</v>
      </c>
      <c r="Q512" s="121"/>
      <c r="R512" s="121">
        <f t="shared" si="87"/>
        <v>154000</v>
      </c>
      <c r="S512" s="164"/>
    </row>
    <row r="513" spans="1:19" ht="35.1" customHeight="1" x14ac:dyDescent="0.3">
      <c r="A513" s="15">
        <v>22</v>
      </c>
      <c r="B513" s="15">
        <v>1844500840</v>
      </c>
      <c r="C513" s="119" t="str">
        <f t="shared" si="96"/>
        <v>840</v>
      </c>
      <c r="D513" s="119" t="str">
        <f t="shared" si="97"/>
        <v>844500</v>
      </c>
      <c r="E513" s="119" t="str">
        <f t="shared" si="98"/>
        <v>84</v>
      </c>
      <c r="F513" s="15" t="s">
        <v>699</v>
      </c>
      <c r="G513" s="121">
        <v>564000</v>
      </c>
      <c r="H513" s="121">
        <v>0</v>
      </c>
      <c r="I513" s="121">
        <v>0</v>
      </c>
      <c r="J513" s="121">
        <v>0</v>
      </c>
      <c r="K513" s="121">
        <f t="shared" si="95"/>
        <v>-564000</v>
      </c>
      <c r="L513" s="121">
        <f t="shared" si="99"/>
        <v>0</v>
      </c>
      <c r="M513" s="121">
        <v>564000</v>
      </c>
      <c r="N513" s="121">
        <f>SUMIF(תקציב2017!$A:$A,$B513,תקציב2017!D:D)</f>
        <v>564000</v>
      </c>
      <c r="O513" s="121">
        <f>SUMIF(תקציב2017!$A:$A,$B513,תקציב2017!E:E)</f>
        <v>0</v>
      </c>
      <c r="P513" s="121">
        <f>SUMIF(תקציב2017!$A:$A,$B513,תקציב2017!F:F)</f>
        <v>0</v>
      </c>
      <c r="Q513" s="121"/>
      <c r="R513" s="121">
        <f t="shared" si="87"/>
        <v>0</v>
      </c>
      <c r="S513" s="164"/>
    </row>
    <row r="514" spans="1:19" ht="35.1" customHeight="1" x14ac:dyDescent="0.3">
      <c r="A514" s="15">
        <v>21</v>
      </c>
      <c r="B514" s="15">
        <v>1844544110</v>
      </c>
      <c r="C514" s="119" t="str">
        <f t="shared" si="96"/>
        <v>110</v>
      </c>
      <c r="D514" s="119" t="str">
        <f t="shared" si="97"/>
        <v>844544</v>
      </c>
      <c r="E514" s="119" t="str">
        <f t="shared" si="98"/>
        <v>84</v>
      </c>
      <c r="F514" s="15" t="s">
        <v>700</v>
      </c>
      <c r="G514" s="121">
        <v>650000</v>
      </c>
      <c r="H514" s="121">
        <v>635012.9</v>
      </c>
      <c r="I514" s="121">
        <v>0</v>
      </c>
      <c r="J514" s="121">
        <v>635012.9</v>
      </c>
      <c r="K514" s="121">
        <f t="shared" si="95"/>
        <v>-14987.099999999977</v>
      </c>
      <c r="L514" s="121">
        <f t="shared" si="99"/>
        <v>635012.9</v>
      </c>
      <c r="M514" s="121">
        <v>829000</v>
      </c>
      <c r="N514" s="121">
        <f>SUMIF(תקציב2017!$A:$A,$B514,תקציב2017!D:D)</f>
        <v>829000</v>
      </c>
      <c r="O514" s="121">
        <f>SUMIF(תקציב2017!$A:$A,$B514,תקציב2017!E:E)</f>
        <v>920000</v>
      </c>
      <c r="P514" s="121">
        <f>SUMIF(תקציב2017!$A:$A,$B514,תקציב2017!F:F)</f>
        <v>1028000</v>
      </c>
      <c r="Q514" s="121"/>
      <c r="R514" s="121">
        <f t="shared" si="87"/>
        <v>1028000</v>
      </c>
      <c r="S514" s="164">
        <v>9.0500000000000007</v>
      </c>
    </row>
    <row r="515" spans="1:19" ht="35.1" customHeight="1" x14ac:dyDescent="0.3">
      <c r="A515" s="15">
        <v>22</v>
      </c>
      <c r="B515" s="15">
        <v>1844544820</v>
      </c>
      <c r="C515" s="119" t="str">
        <f t="shared" si="96"/>
        <v>820</v>
      </c>
      <c r="D515" s="119" t="str">
        <f t="shared" si="97"/>
        <v>844544</v>
      </c>
      <c r="E515" s="119" t="str">
        <f t="shared" si="98"/>
        <v>84</v>
      </c>
      <c r="F515" s="15" t="s">
        <v>229</v>
      </c>
      <c r="G515" s="121">
        <v>202000</v>
      </c>
      <c r="H515" s="121">
        <v>202110.85</v>
      </c>
      <c r="I515" s="121">
        <v>3490</v>
      </c>
      <c r="J515" s="121">
        <v>205600.85</v>
      </c>
      <c r="K515" s="121">
        <f t="shared" si="95"/>
        <v>3600.8500000000058</v>
      </c>
      <c r="L515" s="121">
        <f t="shared" si="99"/>
        <v>205600.85</v>
      </c>
      <c r="M515" s="121">
        <v>202000</v>
      </c>
      <c r="N515" s="121">
        <f>SUMIF(תקציב2017!$A:$A,$B515,תקציב2017!D:D)</f>
        <v>202000</v>
      </c>
      <c r="O515" s="121">
        <f>SUMIF(תקציב2017!$A:$A,$B515,תקציב2017!E:E)</f>
        <v>233000</v>
      </c>
      <c r="P515" s="121">
        <f>SUMIF(תקציב2017!$A:$A,$B515,תקציב2017!F:F)</f>
        <v>233000</v>
      </c>
      <c r="Q515" s="121"/>
      <c r="R515" s="121">
        <f t="shared" si="87"/>
        <v>233000</v>
      </c>
      <c r="S515" s="164"/>
    </row>
    <row r="516" spans="1:19" ht="35.1" customHeight="1" x14ac:dyDescent="0.3">
      <c r="A516" s="15">
        <v>21</v>
      </c>
      <c r="B516" s="138">
        <v>1844545110</v>
      </c>
      <c r="C516" s="119" t="str">
        <f t="shared" si="96"/>
        <v>110</v>
      </c>
      <c r="D516" s="119" t="str">
        <f t="shared" si="97"/>
        <v>844545</v>
      </c>
      <c r="E516" s="119" t="str">
        <f t="shared" si="98"/>
        <v>84</v>
      </c>
      <c r="F516" s="15" t="s">
        <v>1195</v>
      </c>
      <c r="G516" s="121"/>
      <c r="H516" s="121"/>
      <c r="I516" s="121"/>
      <c r="J516" s="121"/>
      <c r="K516" s="121">
        <f t="shared" si="95"/>
        <v>0</v>
      </c>
      <c r="L516" s="121">
        <f t="shared" si="99"/>
        <v>0</v>
      </c>
      <c r="M516" s="121">
        <v>120000</v>
      </c>
      <c r="N516" s="121">
        <f>SUMIF(תקציב2017!$A:$A,$B516,תקציב2017!D:D)</f>
        <v>120000</v>
      </c>
      <c r="O516" s="121">
        <f>SUMIF(תקציב2017!$A:$A,$B516,תקציב2017!E:E)</f>
        <v>0</v>
      </c>
      <c r="P516" s="121">
        <f>SUMIF(תקציב2017!$A:$A,$B516,תקציב2017!F:F)</f>
        <v>120000</v>
      </c>
      <c r="Q516" s="121"/>
      <c r="R516" s="121">
        <f t="shared" si="87"/>
        <v>120000</v>
      </c>
      <c r="S516" s="164"/>
    </row>
    <row r="517" spans="1:19" ht="35.1" hidden="1" customHeight="1" x14ac:dyDescent="0.3">
      <c r="A517" s="15">
        <v>21</v>
      </c>
      <c r="B517" s="15">
        <v>1844600110</v>
      </c>
      <c r="C517" s="119" t="str">
        <f t="shared" si="96"/>
        <v>110</v>
      </c>
      <c r="D517" s="119" t="str">
        <f t="shared" si="97"/>
        <v>844600</v>
      </c>
      <c r="E517" s="119" t="str">
        <f t="shared" si="98"/>
        <v>84</v>
      </c>
      <c r="F517" s="15" t="s">
        <v>701</v>
      </c>
      <c r="G517" s="121">
        <v>0</v>
      </c>
      <c r="H517" s="121">
        <v>0</v>
      </c>
      <c r="I517" s="121">
        <v>0</v>
      </c>
      <c r="J517" s="121">
        <v>0</v>
      </c>
      <c r="K517" s="121">
        <f t="shared" si="95"/>
        <v>0</v>
      </c>
      <c r="L517" s="121">
        <f t="shared" si="99"/>
        <v>0</v>
      </c>
      <c r="M517" s="121">
        <v>0</v>
      </c>
      <c r="N517" s="121">
        <f>SUMIF(תקציב2017!$A:$A,$B517,תקציב2017!D:D)</f>
        <v>0</v>
      </c>
      <c r="O517" s="121">
        <f>SUMIF(תקציב2017!$A:$A,$B517,תקציב2017!E:E)</f>
        <v>0</v>
      </c>
      <c r="P517" s="121">
        <f>SUMIF(תקציב2017!$A:$A,$B517,תקציב2017!F:F)</f>
        <v>0</v>
      </c>
      <c r="Q517" s="121"/>
      <c r="R517" s="121">
        <f t="shared" si="87"/>
        <v>0</v>
      </c>
      <c r="S517" s="164"/>
    </row>
    <row r="518" spans="1:19" ht="35.1" customHeight="1" x14ac:dyDescent="0.3">
      <c r="A518" s="15">
        <v>22</v>
      </c>
      <c r="B518" s="15">
        <v>1844600780</v>
      </c>
      <c r="C518" s="119" t="str">
        <f t="shared" si="96"/>
        <v>780</v>
      </c>
      <c r="D518" s="119" t="str">
        <f t="shared" si="97"/>
        <v>844600</v>
      </c>
      <c r="E518" s="119" t="str">
        <f t="shared" si="98"/>
        <v>84</v>
      </c>
      <c r="F518" s="15" t="s">
        <v>702</v>
      </c>
      <c r="G518" s="121">
        <v>294000</v>
      </c>
      <c r="H518" s="121">
        <v>379150.53</v>
      </c>
      <c r="I518" s="121">
        <v>0</v>
      </c>
      <c r="J518" s="121">
        <v>379150.53</v>
      </c>
      <c r="K518" s="121">
        <f t="shared" si="95"/>
        <v>85150.530000000028</v>
      </c>
      <c r="L518" s="121">
        <f t="shared" si="99"/>
        <v>379150.53</v>
      </c>
      <c r="M518" s="121">
        <v>294000</v>
      </c>
      <c r="N518" s="121">
        <f>SUMIF(תקציב2017!$A:$A,$B518,תקציב2017!D:D)</f>
        <v>294000</v>
      </c>
      <c r="O518" s="121">
        <f>SUMIF(תקציב2017!$A:$A,$B518,תקציב2017!E:E)</f>
        <v>445000</v>
      </c>
      <c r="P518" s="121">
        <f>SUMIF(תקציב2017!$A:$A,$B518,תקציב2017!F:F)</f>
        <v>450000</v>
      </c>
      <c r="Q518" s="121"/>
      <c r="R518" s="121">
        <f t="shared" si="87"/>
        <v>450000</v>
      </c>
      <c r="S518" s="164"/>
    </row>
    <row r="519" spans="1:19" ht="35.1" customHeight="1" x14ac:dyDescent="0.3">
      <c r="A519" s="15">
        <v>22</v>
      </c>
      <c r="B519" s="15">
        <v>1844601780</v>
      </c>
      <c r="C519" s="119" t="str">
        <f t="shared" si="96"/>
        <v>780</v>
      </c>
      <c r="D519" s="119" t="str">
        <f t="shared" si="97"/>
        <v>844601</v>
      </c>
      <c r="E519" s="119" t="str">
        <f t="shared" si="98"/>
        <v>84</v>
      </c>
      <c r="F519" s="15" t="s">
        <v>703</v>
      </c>
      <c r="G519" s="121">
        <v>161000</v>
      </c>
      <c r="H519" s="121">
        <v>195103.27</v>
      </c>
      <c r="I519" s="121">
        <v>0</v>
      </c>
      <c r="J519" s="121">
        <v>195103.27</v>
      </c>
      <c r="K519" s="121">
        <f t="shared" si="95"/>
        <v>34103.26999999999</v>
      </c>
      <c r="L519" s="121">
        <f t="shared" si="99"/>
        <v>195103.27</v>
      </c>
      <c r="M519" s="121">
        <v>161000</v>
      </c>
      <c r="N519" s="121">
        <f>SUMIF(תקציב2017!$A:$A,$B519,תקציב2017!D:D)</f>
        <v>161000</v>
      </c>
      <c r="O519" s="121">
        <f>SUMIF(תקציב2017!$A:$A,$B519,תקציב2017!E:E)</f>
        <v>57000</v>
      </c>
      <c r="P519" s="121">
        <f>SUMIF(תקציב2017!$A:$A,$B519,תקציב2017!F:F)</f>
        <v>160000</v>
      </c>
      <c r="Q519" s="121"/>
      <c r="R519" s="121">
        <f t="shared" ref="R519:R581" si="100">P519+Q519</f>
        <v>160000</v>
      </c>
      <c r="S519" s="164"/>
    </row>
    <row r="520" spans="1:19" ht="35.1" hidden="1" customHeight="1" x14ac:dyDescent="0.3">
      <c r="A520" s="15">
        <v>22</v>
      </c>
      <c r="B520" s="15">
        <v>1844602780</v>
      </c>
      <c r="C520" s="119" t="str">
        <f t="shared" si="96"/>
        <v>780</v>
      </c>
      <c r="D520" s="119" t="str">
        <f t="shared" si="97"/>
        <v>844602</v>
      </c>
      <c r="E520" s="119" t="str">
        <f t="shared" si="98"/>
        <v>84</v>
      </c>
      <c r="F520" s="15" t="s">
        <v>704</v>
      </c>
      <c r="G520" s="121">
        <v>0</v>
      </c>
      <c r="H520" s="121">
        <v>0</v>
      </c>
      <c r="I520" s="121">
        <v>0</v>
      </c>
      <c r="J520" s="121">
        <v>0</v>
      </c>
      <c r="K520" s="121">
        <f t="shared" si="95"/>
        <v>0</v>
      </c>
      <c r="L520" s="121">
        <f t="shared" si="99"/>
        <v>0</v>
      </c>
      <c r="M520" s="121">
        <v>0</v>
      </c>
      <c r="N520" s="121">
        <f>SUMIF(תקציב2017!$A:$A,$B520,תקציב2017!D:D)</f>
        <v>0</v>
      </c>
      <c r="O520" s="121">
        <f>SUMIF(תקציב2017!$A:$A,$B520,תקציב2017!E:E)</f>
        <v>0</v>
      </c>
      <c r="P520" s="121">
        <f>SUMIF(תקציב2017!$A:$A,$B520,תקציב2017!F:F)</f>
        <v>0</v>
      </c>
      <c r="Q520" s="121"/>
      <c r="R520" s="121">
        <f t="shared" si="100"/>
        <v>0</v>
      </c>
      <c r="S520" s="164"/>
    </row>
    <row r="521" spans="1:19" ht="35.1" customHeight="1" x14ac:dyDescent="0.3">
      <c r="A521" s="15">
        <v>22</v>
      </c>
      <c r="B521" s="15">
        <v>1845100840</v>
      </c>
      <c r="C521" s="119" t="str">
        <f t="shared" si="96"/>
        <v>840</v>
      </c>
      <c r="D521" s="119" t="str">
        <f t="shared" si="97"/>
        <v>845100</v>
      </c>
      <c r="E521" s="119" t="str">
        <f t="shared" si="98"/>
        <v>84</v>
      </c>
      <c r="F521" s="15" t="s">
        <v>234</v>
      </c>
      <c r="G521" s="121">
        <v>4735000</v>
      </c>
      <c r="H521" s="121">
        <v>5269036</v>
      </c>
      <c r="I521" s="121">
        <v>0</v>
      </c>
      <c r="J521" s="121">
        <v>5269036</v>
      </c>
      <c r="K521" s="121">
        <f t="shared" si="95"/>
        <v>534036</v>
      </c>
      <c r="L521" s="121">
        <f t="shared" si="99"/>
        <v>5269036</v>
      </c>
      <c r="M521" s="121">
        <v>4600000</v>
      </c>
      <c r="N521" s="121">
        <f>SUMIF(תקציב2017!$A:$A,$B521,תקציב2017!D:D)</f>
        <v>4600000</v>
      </c>
      <c r="O521" s="121">
        <f>SUMIF(תקציב2017!$A:$A,$B521,תקציב2017!E:E)</f>
        <v>5700000</v>
      </c>
      <c r="P521" s="121">
        <f>SUMIF(תקציב2017!$A:$A,$B521,תקציב2017!F:F)</f>
        <v>5800000</v>
      </c>
      <c r="Q521" s="121"/>
      <c r="R521" s="121">
        <f t="shared" si="100"/>
        <v>5800000</v>
      </c>
      <c r="S521" s="164"/>
    </row>
    <row r="522" spans="1:19" ht="35.1" customHeight="1" x14ac:dyDescent="0.3">
      <c r="A522" s="15">
        <v>21</v>
      </c>
      <c r="B522" s="15">
        <v>1845200110</v>
      </c>
      <c r="C522" s="119" t="str">
        <f t="shared" si="96"/>
        <v>110</v>
      </c>
      <c r="D522" s="119" t="str">
        <f t="shared" si="97"/>
        <v>845200</v>
      </c>
      <c r="E522" s="119" t="str">
        <f t="shared" si="98"/>
        <v>84</v>
      </c>
      <c r="F522" s="15" t="s">
        <v>705</v>
      </c>
      <c r="G522" s="121">
        <v>1651000</v>
      </c>
      <c r="H522" s="121">
        <v>1620008.84</v>
      </c>
      <c r="I522" s="121">
        <v>0</v>
      </c>
      <c r="J522" s="121">
        <v>1620008.84</v>
      </c>
      <c r="K522" s="121">
        <f t="shared" si="95"/>
        <v>-30991.159999999916</v>
      </c>
      <c r="L522" s="121">
        <f t="shared" si="99"/>
        <v>1620008.84</v>
      </c>
      <c r="M522" s="121">
        <v>1672000</v>
      </c>
      <c r="N522" s="121">
        <f>SUMIF(תקציב2017!$A:$A,$B522,תקציב2017!D:D)</f>
        <v>1672000</v>
      </c>
      <c r="O522" s="121">
        <f>SUMIF(תקציב2017!$A:$A,$B522,תקציב2017!E:E)</f>
        <v>1624000</v>
      </c>
      <c r="P522" s="121">
        <f>SUMIF(תקציב2017!$A:$A,$B522,תקציב2017!F:F)</f>
        <v>1685000</v>
      </c>
      <c r="Q522" s="121"/>
      <c r="R522" s="121">
        <f t="shared" si="100"/>
        <v>1685000</v>
      </c>
      <c r="S522" s="164">
        <v>12.05</v>
      </c>
    </row>
    <row r="523" spans="1:19" ht="35.1" hidden="1" customHeight="1" x14ac:dyDescent="0.3">
      <c r="A523" s="15">
        <v>22</v>
      </c>
      <c r="B523" s="15">
        <v>1845200431</v>
      </c>
      <c r="C523" s="119" t="str">
        <f t="shared" si="96"/>
        <v>431</v>
      </c>
      <c r="D523" s="119" t="str">
        <f t="shared" si="97"/>
        <v>845200</v>
      </c>
      <c r="E523" s="119" t="str">
        <f t="shared" si="98"/>
        <v>84</v>
      </c>
      <c r="F523" s="15" t="s">
        <v>501</v>
      </c>
      <c r="G523" s="121">
        <v>0</v>
      </c>
      <c r="H523" s="121">
        <v>0</v>
      </c>
      <c r="I523" s="121">
        <v>0</v>
      </c>
      <c r="J523" s="121">
        <v>0</v>
      </c>
      <c r="K523" s="121">
        <f t="shared" si="95"/>
        <v>0</v>
      </c>
      <c r="L523" s="121">
        <f t="shared" si="99"/>
        <v>0</v>
      </c>
      <c r="M523" s="121">
        <v>0</v>
      </c>
      <c r="N523" s="121">
        <f>SUMIF(תקציב2017!$A:$A,$B523,תקציב2017!D:D)</f>
        <v>0</v>
      </c>
      <c r="O523" s="121">
        <f>SUMIF(תקציב2017!$A:$A,$B523,תקציב2017!E:E)</f>
        <v>0</v>
      </c>
      <c r="P523" s="121">
        <f>SUMIF(תקציב2017!$A:$A,$B523,תקציב2017!F:F)</f>
        <v>0</v>
      </c>
      <c r="Q523" s="121"/>
      <c r="R523" s="121">
        <f t="shared" si="100"/>
        <v>0</v>
      </c>
      <c r="S523" s="164"/>
    </row>
    <row r="524" spans="1:19" ht="35.1" customHeight="1" x14ac:dyDescent="0.3">
      <c r="A524" s="15">
        <v>22</v>
      </c>
      <c r="B524" s="15">
        <v>1845200432</v>
      </c>
      <c r="C524" s="119" t="str">
        <f t="shared" si="96"/>
        <v>432</v>
      </c>
      <c r="D524" s="119" t="str">
        <f t="shared" si="97"/>
        <v>845200</v>
      </c>
      <c r="E524" s="119" t="str">
        <f t="shared" si="98"/>
        <v>84</v>
      </c>
      <c r="F524" s="15" t="s">
        <v>678</v>
      </c>
      <c r="G524" s="121">
        <v>7000</v>
      </c>
      <c r="H524" s="121">
        <v>7290.71</v>
      </c>
      <c r="I524" s="121">
        <v>0</v>
      </c>
      <c r="J524" s="121">
        <v>7290.71</v>
      </c>
      <c r="K524" s="121">
        <f t="shared" si="95"/>
        <v>290.71000000000004</v>
      </c>
      <c r="L524" s="121">
        <f t="shared" si="99"/>
        <v>7290.71</v>
      </c>
      <c r="M524" s="121">
        <v>7000</v>
      </c>
      <c r="N524" s="121">
        <f>SUMIF(תקציב2017!$A:$A,$B524,תקציב2017!D:D)</f>
        <v>7000</v>
      </c>
      <c r="O524" s="121">
        <f>SUMIF(תקציב2017!$A:$A,$B524,תקציב2017!E:E)</f>
        <v>6000</v>
      </c>
      <c r="P524" s="121">
        <f>SUMIF(תקציב2017!$A:$A,$B524,תקציב2017!F:F)</f>
        <v>6000</v>
      </c>
      <c r="Q524" s="121"/>
      <c r="R524" s="121">
        <f t="shared" si="100"/>
        <v>6000</v>
      </c>
      <c r="S524" s="164"/>
    </row>
    <row r="525" spans="1:19" ht="35.1" hidden="1" customHeight="1" x14ac:dyDescent="0.3">
      <c r="A525" s="15">
        <v>22</v>
      </c>
      <c r="B525" s="15">
        <v>1845200440</v>
      </c>
      <c r="C525" s="119" t="str">
        <f t="shared" si="96"/>
        <v>440</v>
      </c>
      <c r="D525" s="119" t="str">
        <f t="shared" si="97"/>
        <v>845200</v>
      </c>
      <c r="E525" s="119" t="str">
        <f t="shared" si="98"/>
        <v>84</v>
      </c>
      <c r="F525" s="15" t="s">
        <v>706</v>
      </c>
      <c r="G525" s="121">
        <v>0</v>
      </c>
      <c r="H525" s="121">
        <v>0</v>
      </c>
      <c r="I525" s="121">
        <v>0</v>
      </c>
      <c r="J525" s="121">
        <v>0</v>
      </c>
      <c r="K525" s="121">
        <f t="shared" si="95"/>
        <v>0</v>
      </c>
      <c r="L525" s="121">
        <f t="shared" si="99"/>
        <v>0</v>
      </c>
      <c r="M525" s="121">
        <v>0</v>
      </c>
      <c r="N525" s="121">
        <f>SUMIF(תקציב2017!$A:$A,$B525,תקציב2017!D:D)</f>
        <v>0</v>
      </c>
      <c r="O525" s="121">
        <f>SUMIF(תקציב2017!$A:$A,$B525,תקציב2017!E:E)</f>
        <v>0</v>
      </c>
      <c r="P525" s="121">
        <f>SUMIF(תקציב2017!$A:$A,$B525,תקציב2017!F:F)</f>
        <v>0</v>
      </c>
      <c r="Q525" s="121"/>
      <c r="R525" s="121">
        <f t="shared" si="100"/>
        <v>0</v>
      </c>
      <c r="S525" s="164"/>
    </row>
    <row r="526" spans="1:19" ht="35.1" hidden="1" customHeight="1" x14ac:dyDescent="0.3">
      <c r="A526" s="15">
        <v>22</v>
      </c>
      <c r="B526" s="15">
        <v>1845200530</v>
      </c>
      <c r="C526" s="119" t="str">
        <f t="shared" si="96"/>
        <v>530</v>
      </c>
      <c r="D526" s="119" t="str">
        <f t="shared" si="97"/>
        <v>845200</v>
      </c>
      <c r="E526" s="119" t="str">
        <f t="shared" si="98"/>
        <v>84</v>
      </c>
      <c r="F526" s="15" t="s">
        <v>707</v>
      </c>
      <c r="G526" s="121">
        <v>0</v>
      </c>
      <c r="H526" s="121">
        <v>0</v>
      </c>
      <c r="I526" s="121">
        <v>0</v>
      </c>
      <c r="J526" s="121">
        <v>0</v>
      </c>
      <c r="K526" s="121">
        <f t="shared" si="95"/>
        <v>0</v>
      </c>
      <c r="L526" s="121">
        <f t="shared" si="99"/>
        <v>0</v>
      </c>
      <c r="M526" s="121">
        <v>0</v>
      </c>
      <c r="N526" s="121">
        <f>SUMIF(תקציב2017!$A:$A,$B526,תקציב2017!D:D)</f>
        <v>0</v>
      </c>
      <c r="O526" s="121">
        <f>SUMIF(תקציב2017!$A:$A,$B526,תקציב2017!E:E)</f>
        <v>0</v>
      </c>
      <c r="P526" s="121">
        <f>SUMIF(תקציב2017!$A:$A,$B526,תקציב2017!F:F)</f>
        <v>0</v>
      </c>
      <c r="Q526" s="121"/>
      <c r="R526" s="121">
        <f t="shared" si="100"/>
        <v>0</v>
      </c>
      <c r="S526" s="164"/>
    </row>
    <row r="527" spans="1:19" ht="35.1" customHeight="1" x14ac:dyDescent="0.3">
      <c r="A527" s="15">
        <v>22</v>
      </c>
      <c r="B527" s="15">
        <v>1845200540</v>
      </c>
      <c r="C527" s="119" t="str">
        <f t="shared" si="96"/>
        <v>540</v>
      </c>
      <c r="D527" s="119" t="str">
        <f t="shared" si="97"/>
        <v>845200</v>
      </c>
      <c r="E527" s="119" t="str">
        <f t="shared" si="98"/>
        <v>84</v>
      </c>
      <c r="F527" s="15" t="s">
        <v>708</v>
      </c>
      <c r="G527" s="121">
        <v>2000</v>
      </c>
      <c r="H527" s="121">
        <v>1906</v>
      </c>
      <c r="I527" s="121">
        <v>0</v>
      </c>
      <c r="J527" s="121">
        <v>1906</v>
      </c>
      <c r="K527" s="121">
        <f t="shared" si="95"/>
        <v>-94</v>
      </c>
      <c r="L527" s="121">
        <f t="shared" si="99"/>
        <v>1906</v>
      </c>
      <c r="M527" s="121">
        <v>2000</v>
      </c>
      <c r="N527" s="121">
        <f>SUMIF(תקציב2017!$A:$A,$B527,תקציב2017!D:D)</f>
        <v>2000</v>
      </c>
      <c r="O527" s="121">
        <f>SUMIF(תקציב2017!$A:$A,$B527,תקציב2017!E:E)</f>
        <v>1500</v>
      </c>
      <c r="P527" s="121">
        <f>SUMIF(תקציב2017!$A:$A,$B527,תקציב2017!F:F)</f>
        <v>1500</v>
      </c>
      <c r="Q527" s="121"/>
      <c r="R527" s="121">
        <f t="shared" si="100"/>
        <v>1500</v>
      </c>
      <c r="S527" s="164"/>
    </row>
    <row r="528" spans="1:19" ht="35.1" customHeight="1" x14ac:dyDescent="0.3">
      <c r="A528" s="15">
        <v>22</v>
      </c>
      <c r="B528" s="15">
        <v>1845200720</v>
      </c>
      <c r="C528" s="119" t="str">
        <f t="shared" si="96"/>
        <v>720</v>
      </c>
      <c r="D528" s="119" t="str">
        <f t="shared" si="97"/>
        <v>845200</v>
      </c>
      <c r="E528" s="119" t="str">
        <f t="shared" si="98"/>
        <v>84</v>
      </c>
      <c r="F528" s="15" t="s">
        <v>709</v>
      </c>
      <c r="G528" s="121">
        <v>124000</v>
      </c>
      <c r="H528" s="121">
        <v>132477.79999999999</v>
      </c>
      <c r="I528" s="121">
        <v>3480</v>
      </c>
      <c r="J528" s="121">
        <v>135957.79999999999</v>
      </c>
      <c r="K528" s="121">
        <f t="shared" si="95"/>
        <v>11957.799999999988</v>
      </c>
      <c r="L528" s="121">
        <f t="shared" si="99"/>
        <v>135957.79999999999</v>
      </c>
      <c r="M528" s="121">
        <v>124000</v>
      </c>
      <c r="N528" s="121">
        <f>SUMIF(תקציב2017!$A:$A,$B528,תקציב2017!D:D)</f>
        <v>124000</v>
      </c>
      <c r="O528" s="121">
        <f>SUMIF(תקציב2017!$A:$A,$B528,תקציב2017!E:E)</f>
        <v>123000</v>
      </c>
      <c r="P528" s="121">
        <f>SUMIF(תקציב2017!$A:$A,$B528,תקציב2017!F:F)</f>
        <v>123000</v>
      </c>
      <c r="Q528" s="121"/>
      <c r="R528" s="121">
        <f t="shared" si="100"/>
        <v>123000</v>
      </c>
      <c r="S528" s="164"/>
    </row>
    <row r="529" spans="1:19" ht="35.1" hidden="1" customHeight="1" x14ac:dyDescent="0.3">
      <c r="A529" s="15">
        <v>22</v>
      </c>
      <c r="B529" s="15">
        <v>1845200731</v>
      </c>
      <c r="C529" s="119" t="str">
        <f t="shared" si="96"/>
        <v>731</v>
      </c>
      <c r="D529" s="119" t="str">
        <f t="shared" si="97"/>
        <v>845200</v>
      </c>
      <c r="E529" s="119" t="str">
        <f t="shared" si="98"/>
        <v>84</v>
      </c>
      <c r="F529" s="15" t="s">
        <v>710</v>
      </c>
      <c r="G529" s="121">
        <v>0</v>
      </c>
      <c r="H529" s="121">
        <v>0</v>
      </c>
      <c r="I529" s="121">
        <v>0</v>
      </c>
      <c r="J529" s="121">
        <v>0</v>
      </c>
      <c r="K529" s="121">
        <f t="shared" si="95"/>
        <v>0</v>
      </c>
      <c r="L529" s="121">
        <f t="shared" si="99"/>
        <v>0</v>
      </c>
      <c r="M529" s="121">
        <v>0</v>
      </c>
      <c r="N529" s="121">
        <f>SUMIF(תקציב2017!$A:$A,$B529,תקציב2017!D:D)</f>
        <v>0</v>
      </c>
      <c r="O529" s="121">
        <f>SUMIF(תקציב2017!$A:$A,$B529,תקציב2017!E:E)</f>
        <v>0</v>
      </c>
      <c r="P529" s="121">
        <f>SUMIF(תקציב2017!$A:$A,$B529,תקציב2017!F:F)</f>
        <v>0</v>
      </c>
      <c r="Q529" s="121"/>
      <c r="R529" s="121">
        <f t="shared" si="100"/>
        <v>0</v>
      </c>
      <c r="S529" s="164"/>
    </row>
    <row r="530" spans="1:19" ht="35.1" customHeight="1" x14ac:dyDescent="0.3">
      <c r="A530" s="15">
        <v>22</v>
      </c>
      <c r="B530" s="15">
        <v>1845200740</v>
      </c>
      <c r="C530" s="119" t="str">
        <f t="shared" si="96"/>
        <v>740</v>
      </c>
      <c r="D530" s="119" t="str">
        <f t="shared" si="97"/>
        <v>845200</v>
      </c>
      <c r="E530" s="119" t="str">
        <f t="shared" si="98"/>
        <v>84</v>
      </c>
      <c r="F530" s="15" t="s">
        <v>711</v>
      </c>
      <c r="G530" s="121">
        <v>3000</v>
      </c>
      <c r="H530" s="121">
        <v>2200</v>
      </c>
      <c r="I530" s="121">
        <v>0</v>
      </c>
      <c r="J530" s="121">
        <v>2200</v>
      </c>
      <c r="K530" s="121">
        <f t="shared" si="95"/>
        <v>-800</v>
      </c>
      <c r="L530" s="121">
        <f t="shared" si="99"/>
        <v>2200</v>
      </c>
      <c r="M530" s="121">
        <v>3000</v>
      </c>
      <c r="N530" s="121">
        <f>SUMIF(תקציב2017!$A:$A,$B530,תקציב2017!D:D)</f>
        <v>3000</v>
      </c>
      <c r="O530" s="121">
        <f>SUMIF(תקציב2017!$A:$A,$B530,תקציב2017!E:E)</f>
        <v>0</v>
      </c>
      <c r="P530" s="121">
        <f>SUMIF(תקציב2017!$A:$A,$B530,תקציב2017!F:F)</f>
        <v>0</v>
      </c>
      <c r="Q530" s="121"/>
      <c r="R530" s="121">
        <f t="shared" si="100"/>
        <v>0</v>
      </c>
      <c r="S530" s="164"/>
    </row>
    <row r="531" spans="1:19" ht="35.1" hidden="1" customHeight="1" x14ac:dyDescent="0.3">
      <c r="A531" s="15">
        <v>22</v>
      </c>
      <c r="B531" s="15">
        <v>1845200750</v>
      </c>
      <c r="C531" s="119" t="str">
        <f t="shared" si="96"/>
        <v>750</v>
      </c>
      <c r="D531" s="119" t="str">
        <f t="shared" si="97"/>
        <v>845200</v>
      </c>
      <c r="E531" s="119" t="str">
        <f t="shared" si="98"/>
        <v>84</v>
      </c>
      <c r="F531" s="15" t="s">
        <v>313</v>
      </c>
      <c r="G531" s="121">
        <v>0</v>
      </c>
      <c r="H531" s="121">
        <v>0</v>
      </c>
      <c r="I531" s="121">
        <v>0</v>
      </c>
      <c r="J531" s="121">
        <v>0</v>
      </c>
      <c r="K531" s="121">
        <f t="shared" si="95"/>
        <v>0</v>
      </c>
      <c r="L531" s="121">
        <f t="shared" si="99"/>
        <v>0</v>
      </c>
      <c r="M531" s="121">
        <v>0</v>
      </c>
      <c r="N531" s="121">
        <f>SUMIF(תקציב2017!$A:$A,$B531,תקציב2017!D:D)</f>
        <v>0</v>
      </c>
      <c r="O531" s="121">
        <f>SUMIF(תקציב2017!$A:$A,$B531,תקציב2017!E:E)</f>
        <v>0</v>
      </c>
      <c r="P531" s="121">
        <f>SUMIF(תקציב2017!$A:$A,$B531,תקציב2017!F:F)</f>
        <v>0</v>
      </c>
      <c r="Q531" s="121"/>
      <c r="R531" s="121">
        <f t="shared" si="100"/>
        <v>0</v>
      </c>
      <c r="S531" s="164"/>
    </row>
    <row r="532" spans="1:19" ht="35.1" customHeight="1" x14ac:dyDescent="0.3">
      <c r="A532" s="15">
        <v>22</v>
      </c>
      <c r="B532" s="15">
        <v>1845200780</v>
      </c>
      <c r="C532" s="119" t="str">
        <f t="shared" si="96"/>
        <v>780</v>
      </c>
      <c r="D532" s="119" t="str">
        <f t="shared" si="97"/>
        <v>845200</v>
      </c>
      <c r="E532" s="119" t="str">
        <f t="shared" si="98"/>
        <v>84</v>
      </c>
      <c r="F532" s="15" t="s">
        <v>712</v>
      </c>
      <c r="G532" s="121">
        <v>36000</v>
      </c>
      <c r="H532" s="121">
        <v>60404.25</v>
      </c>
      <c r="I532" s="121">
        <v>0</v>
      </c>
      <c r="J532" s="121">
        <v>60404.25</v>
      </c>
      <c r="K532" s="121">
        <f t="shared" si="95"/>
        <v>24404.25</v>
      </c>
      <c r="L532" s="121">
        <f t="shared" si="99"/>
        <v>60404.25</v>
      </c>
      <c r="M532" s="121">
        <v>36000</v>
      </c>
      <c r="N532" s="121">
        <f>SUMIF(תקציב2017!$A:$A,$B532,תקציב2017!D:D)</f>
        <v>36000</v>
      </c>
      <c r="O532" s="121">
        <f>SUMIF(תקציב2017!$A:$A,$B532,תקציב2017!E:E)</f>
        <v>70000</v>
      </c>
      <c r="P532" s="121">
        <f>SUMIF(תקציב2017!$A:$A,$B532,תקציב2017!F:F)</f>
        <v>70000</v>
      </c>
      <c r="Q532" s="121"/>
      <c r="R532" s="121">
        <f t="shared" si="100"/>
        <v>70000</v>
      </c>
      <c r="S532" s="164"/>
    </row>
    <row r="533" spans="1:19" ht="35.1" customHeight="1" x14ac:dyDescent="0.3">
      <c r="A533" s="15">
        <v>22</v>
      </c>
      <c r="B533" s="15">
        <v>1845200840</v>
      </c>
      <c r="C533" s="119" t="str">
        <f t="shared" si="96"/>
        <v>840</v>
      </c>
      <c r="D533" s="119" t="str">
        <f t="shared" si="97"/>
        <v>845200</v>
      </c>
      <c r="E533" s="119" t="str">
        <f t="shared" si="98"/>
        <v>84</v>
      </c>
      <c r="F533" s="15" t="s">
        <v>713</v>
      </c>
      <c r="G533" s="121">
        <v>699000</v>
      </c>
      <c r="H533" s="121">
        <v>795673</v>
      </c>
      <c r="I533" s="121">
        <v>0</v>
      </c>
      <c r="J533" s="121">
        <v>795673</v>
      </c>
      <c r="K533" s="121">
        <f t="shared" si="95"/>
        <v>96673</v>
      </c>
      <c r="L533" s="121">
        <f t="shared" si="99"/>
        <v>795673</v>
      </c>
      <c r="M533" s="121">
        <v>570000</v>
      </c>
      <c r="N533" s="121">
        <f>SUMIF(תקציב2017!$A:$A,$B533,תקציב2017!D:D)</f>
        <v>570000</v>
      </c>
      <c r="O533" s="121">
        <f>SUMIF(תקציב2017!$A:$A,$B533,תקציב2017!E:E)</f>
        <v>570000</v>
      </c>
      <c r="P533" s="121">
        <f>SUMIF(תקציב2017!$A:$A,$B533,תקציב2017!F:F)</f>
        <v>480000</v>
      </c>
      <c r="Q533" s="121"/>
      <c r="R533" s="121">
        <f t="shared" si="100"/>
        <v>480000</v>
      </c>
      <c r="S533" s="164"/>
    </row>
    <row r="534" spans="1:19" ht="35.1" hidden="1" customHeight="1" x14ac:dyDescent="0.3">
      <c r="A534" s="15">
        <v>22</v>
      </c>
      <c r="B534" s="15">
        <v>1845201750</v>
      </c>
      <c r="C534" s="119" t="str">
        <f t="shared" si="96"/>
        <v>750</v>
      </c>
      <c r="D534" s="119" t="str">
        <f t="shared" si="97"/>
        <v>845201</v>
      </c>
      <c r="E534" s="119" t="str">
        <f t="shared" si="98"/>
        <v>84</v>
      </c>
      <c r="F534" s="15" t="s">
        <v>237</v>
      </c>
      <c r="G534" s="121">
        <v>0</v>
      </c>
      <c r="H534" s="121">
        <v>0</v>
      </c>
      <c r="I534" s="121">
        <v>0</v>
      </c>
      <c r="J534" s="121">
        <v>0</v>
      </c>
      <c r="K534" s="121">
        <f t="shared" si="95"/>
        <v>0</v>
      </c>
      <c r="L534" s="121">
        <f t="shared" si="99"/>
        <v>0</v>
      </c>
      <c r="M534" s="121">
        <v>0</v>
      </c>
      <c r="N534" s="121">
        <f>SUMIF(תקציב2017!$A:$A,$B534,תקציב2017!D:D)</f>
        <v>0</v>
      </c>
      <c r="O534" s="121">
        <f>SUMIF(תקציב2017!$A:$A,$B534,תקציב2017!E:E)</f>
        <v>0</v>
      </c>
      <c r="P534" s="121">
        <f>SUMIF(תקציב2017!$A:$A,$B534,תקציב2017!F:F)</f>
        <v>0</v>
      </c>
      <c r="Q534" s="121"/>
      <c r="R534" s="121">
        <f t="shared" si="100"/>
        <v>0</v>
      </c>
      <c r="S534" s="164"/>
    </row>
    <row r="535" spans="1:19" ht="35.1" customHeight="1" x14ac:dyDescent="0.3">
      <c r="A535" s="15">
        <v>22</v>
      </c>
      <c r="B535" s="15">
        <v>1845201840</v>
      </c>
      <c r="C535" s="119" t="str">
        <f t="shared" si="96"/>
        <v>840</v>
      </c>
      <c r="D535" s="119" t="str">
        <f t="shared" si="97"/>
        <v>845201</v>
      </c>
      <c r="E535" s="119" t="str">
        <f t="shared" si="98"/>
        <v>84</v>
      </c>
      <c r="F535" s="15" t="s">
        <v>714</v>
      </c>
      <c r="G535" s="121">
        <v>0</v>
      </c>
      <c r="H535" s="121">
        <v>0</v>
      </c>
      <c r="I535" s="121">
        <v>0</v>
      </c>
      <c r="J535" s="121">
        <v>0</v>
      </c>
      <c r="K535" s="121">
        <f t="shared" si="95"/>
        <v>0</v>
      </c>
      <c r="L535" s="121">
        <f t="shared" si="99"/>
        <v>0</v>
      </c>
      <c r="M535" s="121">
        <v>70000</v>
      </c>
      <c r="N535" s="121">
        <f>SUMIF(תקציב2017!$A:$A,$B535,תקציב2017!D:D)</f>
        <v>70000</v>
      </c>
      <c r="O535" s="121">
        <f>SUMIF(תקציב2017!$A:$A,$B535,תקציב2017!E:E)</f>
        <v>130000</v>
      </c>
      <c r="P535" s="121">
        <f>SUMIF(תקציב2017!$A:$A,$B535,תקציב2017!F:F)</f>
        <v>130000</v>
      </c>
      <c r="Q535" s="121"/>
      <c r="R535" s="121">
        <f t="shared" si="100"/>
        <v>130000</v>
      </c>
      <c r="S535" s="164"/>
    </row>
    <row r="536" spans="1:19" ht="35.1" hidden="1" customHeight="1" x14ac:dyDescent="0.3">
      <c r="A536" s="15">
        <v>22</v>
      </c>
      <c r="B536" s="15">
        <v>1845202840</v>
      </c>
      <c r="C536" s="119" t="str">
        <f t="shared" si="96"/>
        <v>840</v>
      </c>
      <c r="D536" s="119" t="str">
        <f t="shared" si="97"/>
        <v>845202</v>
      </c>
      <c r="E536" s="119" t="str">
        <f t="shared" si="98"/>
        <v>84</v>
      </c>
      <c r="F536" s="15" t="s">
        <v>715</v>
      </c>
      <c r="G536" s="121">
        <v>0</v>
      </c>
      <c r="H536" s="121">
        <v>0</v>
      </c>
      <c r="I536" s="121">
        <v>0</v>
      </c>
      <c r="J536" s="121">
        <v>0</v>
      </c>
      <c r="K536" s="121">
        <f t="shared" si="95"/>
        <v>0</v>
      </c>
      <c r="L536" s="121">
        <f t="shared" si="99"/>
        <v>0</v>
      </c>
      <c r="M536" s="121">
        <v>0</v>
      </c>
      <c r="N536" s="121">
        <f>SUMIF(תקציב2017!$A:$A,$B536,תקציב2017!D:D)</f>
        <v>0</v>
      </c>
      <c r="O536" s="121">
        <f>SUMIF(תקציב2017!$A:$A,$B536,תקציב2017!E:E)</f>
        <v>0</v>
      </c>
      <c r="P536" s="121">
        <f>SUMIF(תקציב2017!$A:$A,$B536,תקציב2017!F:F)</f>
        <v>0</v>
      </c>
      <c r="Q536" s="121"/>
      <c r="R536" s="121">
        <f t="shared" si="100"/>
        <v>0</v>
      </c>
      <c r="S536" s="164"/>
    </row>
    <row r="537" spans="1:19" ht="35.1" customHeight="1" x14ac:dyDescent="0.3">
      <c r="A537" s="15">
        <v>22</v>
      </c>
      <c r="B537" s="15">
        <v>1845203840</v>
      </c>
      <c r="C537" s="119" t="str">
        <f t="shared" si="96"/>
        <v>840</v>
      </c>
      <c r="D537" s="119" t="str">
        <f t="shared" si="97"/>
        <v>845203</v>
      </c>
      <c r="E537" s="119" t="str">
        <f t="shared" si="98"/>
        <v>84</v>
      </c>
      <c r="F537" s="15" t="s">
        <v>239</v>
      </c>
      <c r="G537" s="121">
        <v>0</v>
      </c>
      <c r="H537" s="121">
        <v>0</v>
      </c>
      <c r="I537" s="121">
        <v>0</v>
      </c>
      <c r="J537" s="121">
        <v>0</v>
      </c>
      <c r="K537" s="121">
        <f t="shared" si="95"/>
        <v>0</v>
      </c>
      <c r="L537" s="121">
        <f t="shared" si="99"/>
        <v>0</v>
      </c>
      <c r="M537" s="121">
        <v>0</v>
      </c>
      <c r="N537" s="121">
        <f>SUMIF(תקציב2017!$A:$A,$B537,תקציב2017!D:D)</f>
        <v>0</v>
      </c>
      <c r="O537" s="121">
        <f>SUMIF(תקציב2017!$A:$A,$B537,תקציב2017!E:E)</f>
        <v>0</v>
      </c>
      <c r="P537" s="121">
        <f>SUMIF(תקציב2017!$A:$A,$B537,תקציב2017!F:F)</f>
        <v>600000</v>
      </c>
      <c r="Q537" s="121"/>
      <c r="R537" s="121">
        <f t="shared" si="100"/>
        <v>600000</v>
      </c>
      <c r="S537" s="164"/>
    </row>
    <row r="538" spans="1:19" ht="35.1" hidden="1" customHeight="1" x14ac:dyDescent="0.3">
      <c r="A538" s="15">
        <v>22</v>
      </c>
      <c r="B538" s="15">
        <v>1845300780</v>
      </c>
      <c r="C538" s="119" t="str">
        <f t="shared" si="96"/>
        <v>780</v>
      </c>
      <c r="D538" s="119" t="str">
        <f t="shared" si="97"/>
        <v>845300</v>
      </c>
      <c r="E538" s="119" t="str">
        <f t="shared" si="98"/>
        <v>84</v>
      </c>
      <c r="F538" s="15" t="s">
        <v>716</v>
      </c>
      <c r="G538" s="121">
        <v>0</v>
      </c>
      <c r="H538" s="121">
        <v>0</v>
      </c>
      <c r="I538" s="121">
        <v>0</v>
      </c>
      <c r="J538" s="121">
        <v>0</v>
      </c>
      <c r="K538" s="121">
        <f t="shared" si="95"/>
        <v>0</v>
      </c>
      <c r="L538" s="121">
        <f t="shared" si="99"/>
        <v>0</v>
      </c>
      <c r="M538" s="121">
        <v>0</v>
      </c>
      <c r="N538" s="121">
        <f>SUMIF(תקציב2017!$A:$A,$B538,תקציב2017!D:D)</f>
        <v>0</v>
      </c>
      <c r="O538" s="121">
        <f>SUMIF(תקציב2017!$A:$A,$B538,תקציב2017!E:E)</f>
        <v>0</v>
      </c>
      <c r="P538" s="121">
        <f>SUMIF(תקציב2017!$A:$A,$B538,תקציב2017!F:F)</f>
        <v>0</v>
      </c>
      <c r="Q538" s="121"/>
      <c r="R538" s="121">
        <f t="shared" si="100"/>
        <v>0</v>
      </c>
      <c r="S538" s="164"/>
    </row>
    <row r="539" spans="1:19" ht="35.1" customHeight="1" x14ac:dyDescent="0.3">
      <c r="A539" s="15">
        <v>22</v>
      </c>
      <c r="B539" s="15">
        <v>1845300840</v>
      </c>
      <c r="C539" s="119" t="str">
        <f t="shared" si="96"/>
        <v>840</v>
      </c>
      <c r="D539" s="119" t="str">
        <f t="shared" si="97"/>
        <v>845300</v>
      </c>
      <c r="E539" s="119" t="str">
        <f t="shared" si="98"/>
        <v>84</v>
      </c>
      <c r="F539" s="15" t="s">
        <v>241</v>
      </c>
      <c r="G539" s="121">
        <v>0</v>
      </c>
      <c r="H539" s="121">
        <v>211687</v>
      </c>
      <c r="I539" s="121">
        <v>0</v>
      </c>
      <c r="J539" s="121">
        <v>211687</v>
      </c>
      <c r="K539" s="121">
        <f t="shared" si="95"/>
        <v>211687</v>
      </c>
      <c r="L539" s="121">
        <f t="shared" si="99"/>
        <v>211687</v>
      </c>
      <c r="M539" s="121">
        <v>190000</v>
      </c>
      <c r="N539" s="121">
        <f>SUMIF(תקציב2017!$A:$A,$B539,תקציב2017!D:D)</f>
        <v>190000</v>
      </c>
      <c r="O539" s="121">
        <f>SUMIF(תקציב2017!$A:$A,$B539,תקציב2017!E:E)</f>
        <v>236000</v>
      </c>
      <c r="P539" s="121">
        <f>SUMIF(תקציב2017!$A:$A,$B539,תקציב2017!F:F)</f>
        <v>236000</v>
      </c>
      <c r="Q539" s="121"/>
      <c r="R539" s="121">
        <f t="shared" si="100"/>
        <v>236000</v>
      </c>
      <c r="S539" s="164"/>
    </row>
    <row r="540" spans="1:19" ht="35.1" customHeight="1" x14ac:dyDescent="0.3">
      <c r="A540" s="15">
        <v>22</v>
      </c>
      <c r="B540" s="15">
        <v>1845301840</v>
      </c>
      <c r="C540" s="119" t="str">
        <f t="shared" si="96"/>
        <v>840</v>
      </c>
      <c r="D540" s="119" t="str">
        <f t="shared" si="97"/>
        <v>845301</v>
      </c>
      <c r="E540" s="119" t="str">
        <f t="shared" si="98"/>
        <v>84</v>
      </c>
      <c r="F540" s="15" t="s">
        <v>717</v>
      </c>
      <c r="G540" s="121">
        <v>190000</v>
      </c>
      <c r="H540" s="121">
        <v>0</v>
      </c>
      <c r="I540" s="121">
        <v>0</v>
      </c>
      <c r="J540" s="121">
        <v>0</v>
      </c>
      <c r="K540" s="121">
        <f t="shared" si="95"/>
        <v>-190000</v>
      </c>
      <c r="L540" s="121">
        <f t="shared" si="99"/>
        <v>0</v>
      </c>
      <c r="M540" s="121">
        <v>164000</v>
      </c>
      <c r="N540" s="121">
        <f>SUMIF(תקציב2017!$A:$A,$B540,תקציב2017!D:D)</f>
        <v>164000</v>
      </c>
      <c r="O540" s="121">
        <f>SUMIF(תקציב2017!$A:$A,$B540,תקציב2017!E:E)</f>
        <v>46000</v>
      </c>
      <c r="P540" s="121">
        <f>SUMIF(תקציב2017!$A:$A,$B540,תקציב2017!F:F)</f>
        <v>46000</v>
      </c>
      <c r="Q540" s="121"/>
      <c r="R540" s="121">
        <f t="shared" si="100"/>
        <v>46000</v>
      </c>
      <c r="S540" s="164"/>
    </row>
    <row r="541" spans="1:19" ht="35.1" customHeight="1" x14ac:dyDescent="0.3">
      <c r="A541" s="15">
        <v>22</v>
      </c>
      <c r="B541" s="15">
        <v>1846300750</v>
      </c>
      <c r="C541" s="119" t="str">
        <f t="shared" si="96"/>
        <v>750</v>
      </c>
      <c r="D541" s="119" t="str">
        <f t="shared" si="97"/>
        <v>846300</v>
      </c>
      <c r="E541" s="119" t="str">
        <f t="shared" si="98"/>
        <v>84</v>
      </c>
      <c r="F541" s="15" t="s">
        <v>718</v>
      </c>
      <c r="G541" s="121">
        <v>0</v>
      </c>
      <c r="H541" s="121">
        <v>0</v>
      </c>
      <c r="I541" s="121">
        <v>0</v>
      </c>
      <c r="J541" s="121">
        <v>0</v>
      </c>
      <c r="K541" s="121">
        <f t="shared" si="95"/>
        <v>0</v>
      </c>
      <c r="L541" s="121">
        <f t="shared" si="99"/>
        <v>0</v>
      </c>
      <c r="M541" s="121">
        <v>0</v>
      </c>
      <c r="N541" s="121">
        <f>SUMIF(תקציב2017!$A:$A,$B541,תקציב2017!D:D)</f>
        <v>0</v>
      </c>
      <c r="O541" s="121">
        <f>SUMIF(תקציב2017!$A:$A,$B541,תקציב2017!E:E)</f>
        <v>0</v>
      </c>
      <c r="P541" s="121">
        <f>SUMIF(תקציב2017!$A:$A,$B541,תקציב2017!F:F)</f>
        <v>288000</v>
      </c>
      <c r="Q541" s="121"/>
      <c r="R541" s="121">
        <f t="shared" si="100"/>
        <v>288000</v>
      </c>
      <c r="S541" s="164"/>
    </row>
    <row r="542" spans="1:19" ht="35.1" customHeight="1" x14ac:dyDescent="0.3">
      <c r="A542" s="15">
        <v>22</v>
      </c>
      <c r="B542" s="15">
        <v>1846300840</v>
      </c>
      <c r="C542" s="119" t="str">
        <f t="shared" si="96"/>
        <v>840</v>
      </c>
      <c r="D542" s="119" t="str">
        <f t="shared" si="97"/>
        <v>846300</v>
      </c>
      <c r="E542" s="119" t="str">
        <f t="shared" si="98"/>
        <v>84</v>
      </c>
      <c r="F542" s="15" t="s">
        <v>242</v>
      </c>
      <c r="G542" s="121">
        <v>23000</v>
      </c>
      <c r="H542" s="121">
        <v>7041</v>
      </c>
      <c r="I542" s="121">
        <v>0</v>
      </c>
      <c r="J542" s="121">
        <v>7041</v>
      </c>
      <c r="K542" s="121">
        <f t="shared" si="95"/>
        <v>-15959</v>
      </c>
      <c r="L542" s="121">
        <f t="shared" si="99"/>
        <v>7041</v>
      </c>
      <c r="M542" s="121">
        <v>23000</v>
      </c>
      <c r="N542" s="121">
        <f>SUMIF(תקציב2017!$A:$A,$B542,תקציב2017!D:D)</f>
        <v>23000</v>
      </c>
      <c r="O542" s="121">
        <f>SUMIF(תקציב2017!$A:$A,$B542,תקציב2017!E:E)</f>
        <v>2000</v>
      </c>
      <c r="P542" s="121">
        <f>SUMIF(תקציב2017!$A:$A,$B542,תקציב2017!F:F)</f>
        <v>2000</v>
      </c>
      <c r="Q542" s="121"/>
      <c r="R542" s="121">
        <f t="shared" si="100"/>
        <v>2000</v>
      </c>
      <c r="S542" s="164"/>
    </row>
    <row r="543" spans="1:19" ht="35.1" hidden="1" customHeight="1" x14ac:dyDescent="0.3">
      <c r="A543" s="15">
        <v>22</v>
      </c>
      <c r="B543" s="15">
        <v>1846400840</v>
      </c>
      <c r="C543" s="119" t="str">
        <f t="shared" si="96"/>
        <v>840</v>
      </c>
      <c r="D543" s="119" t="str">
        <f t="shared" si="97"/>
        <v>846400</v>
      </c>
      <c r="E543" s="119" t="str">
        <f t="shared" si="98"/>
        <v>84</v>
      </c>
      <c r="F543" s="15" t="s">
        <v>244</v>
      </c>
      <c r="G543" s="121">
        <v>0</v>
      </c>
      <c r="H543" s="121">
        <v>10313</v>
      </c>
      <c r="I543" s="121">
        <v>0</v>
      </c>
      <c r="J543" s="121">
        <v>10313</v>
      </c>
      <c r="K543" s="121">
        <f t="shared" si="95"/>
        <v>10313</v>
      </c>
      <c r="L543" s="121">
        <f t="shared" si="99"/>
        <v>10313</v>
      </c>
      <c r="M543" s="121">
        <v>0</v>
      </c>
      <c r="N543" s="121">
        <f>SUMIF(תקציב2017!$A:$A,$B543,תקציב2017!D:D)</f>
        <v>0</v>
      </c>
      <c r="O543" s="121">
        <f>SUMIF(תקציב2017!$A:$A,$B543,תקציב2017!E:E)</f>
        <v>0</v>
      </c>
      <c r="P543" s="121">
        <f>SUMIF(תקציב2017!$A:$A,$B543,תקציב2017!F:F)</f>
        <v>0</v>
      </c>
      <c r="Q543" s="121"/>
      <c r="R543" s="121">
        <f t="shared" si="100"/>
        <v>0</v>
      </c>
      <c r="S543" s="164"/>
    </row>
    <row r="544" spans="1:19" ht="35.1" customHeight="1" x14ac:dyDescent="0.3">
      <c r="A544" s="15">
        <v>22</v>
      </c>
      <c r="B544" s="15">
        <v>1846500840</v>
      </c>
      <c r="C544" s="119" t="str">
        <f t="shared" si="96"/>
        <v>840</v>
      </c>
      <c r="D544" s="119" t="str">
        <f t="shared" si="97"/>
        <v>846500</v>
      </c>
      <c r="E544" s="119" t="str">
        <f t="shared" si="98"/>
        <v>84</v>
      </c>
      <c r="F544" s="15" t="s">
        <v>719</v>
      </c>
      <c r="G544" s="121">
        <v>61000</v>
      </c>
      <c r="H544" s="121">
        <v>69626</v>
      </c>
      <c r="I544" s="121">
        <v>0</v>
      </c>
      <c r="J544" s="121">
        <v>69626</v>
      </c>
      <c r="K544" s="121">
        <f t="shared" si="95"/>
        <v>8626</v>
      </c>
      <c r="L544" s="121">
        <f t="shared" si="99"/>
        <v>69626</v>
      </c>
      <c r="M544" s="121">
        <v>61000</v>
      </c>
      <c r="N544" s="121">
        <f>SUMIF(תקציב2017!$A:$A,$B544,תקציב2017!D:D)</f>
        <v>61000</v>
      </c>
      <c r="O544" s="121">
        <f>SUMIF(תקציב2017!$A:$A,$B544,תקציב2017!E:E)</f>
        <v>77000</v>
      </c>
      <c r="P544" s="121">
        <f>SUMIF(תקציב2017!$A:$A,$B544,תקציב2017!F:F)</f>
        <v>77000</v>
      </c>
      <c r="Q544" s="121"/>
      <c r="R544" s="121">
        <f t="shared" si="100"/>
        <v>77000</v>
      </c>
      <c r="S544" s="164"/>
    </row>
    <row r="545" spans="1:19" ht="35.1" customHeight="1" x14ac:dyDescent="0.3">
      <c r="A545" s="15">
        <v>22</v>
      </c>
      <c r="B545" s="15">
        <v>1846600840</v>
      </c>
      <c r="C545" s="119" t="str">
        <f t="shared" si="96"/>
        <v>840</v>
      </c>
      <c r="D545" s="119" t="str">
        <f t="shared" si="97"/>
        <v>846600</v>
      </c>
      <c r="E545" s="119" t="str">
        <f t="shared" si="98"/>
        <v>84</v>
      </c>
      <c r="F545" s="15" t="s">
        <v>720</v>
      </c>
      <c r="G545" s="121">
        <v>164000</v>
      </c>
      <c r="H545" s="121">
        <v>193066</v>
      </c>
      <c r="I545" s="121">
        <v>0</v>
      </c>
      <c r="J545" s="121">
        <v>193066</v>
      </c>
      <c r="K545" s="121">
        <f t="shared" si="95"/>
        <v>29066</v>
      </c>
      <c r="L545" s="121">
        <f t="shared" si="99"/>
        <v>193066</v>
      </c>
      <c r="M545" s="121">
        <v>164000</v>
      </c>
      <c r="N545" s="121">
        <f>SUMIF(תקציב2017!$A:$A,$B545,תקציב2017!D:D)</f>
        <v>164000</v>
      </c>
      <c r="O545" s="121">
        <f>SUMIF(תקציב2017!$A:$A,$B545,תקציב2017!E:E)</f>
        <v>304000</v>
      </c>
      <c r="P545" s="121">
        <f>SUMIF(תקציב2017!$A:$A,$B545,תקציב2017!F:F)</f>
        <v>304000</v>
      </c>
      <c r="Q545" s="121"/>
      <c r="R545" s="121">
        <f t="shared" si="100"/>
        <v>304000</v>
      </c>
      <c r="S545" s="164"/>
    </row>
    <row r="546" spans="1:19" ht="35.1" customHeight="1" x14ac:dyDescent="0.3">
      <c r="A546" s="15">
        <v>22</v>
      </c>
      <c r="B546" s="15">
        <v>1846700410</v>
      </c>
      <c r="C546" s="119" t="str">
        <f t="shared" si="96"/>
        <v>410</v>
      </c>
      <c r="D546" s="119" t="str">
        <f t="shared" si="97"/>
        <v>846700</v>
      </c>
      <c r="E546" s="119" t="str">
        <f t="shared" si="98"/>
        <v>84</v>
      </c>
      <c r="F546" s="15" t="s">
        <v>721</v>
      </c>
      <c r="G546" s="121">
        <v>42000</v>
      </c>
      <c r="H546" s="121">
        <v>28212</v>
      </c>
      <c r="I546" s="121">
        <v>0</v>
      </c>
      <c r="J546" s="121">
        <v>28212</v>
      </c>
      <c r="K546" s="121">
        <f t="shared" si="95"/>
        <v>-13788</v>
      </c>
      <c r="L546" s="121">
        <f t="shared" si="99"/>
        <v>28212</v>
      </c>
      <c r="M546" s="121">
        <v>42000</v>
      </c>
      <c r="N546" s="121">
        <f>SUMIF(תקציב2017!$A:$A,$B546,תקציב2017!D:D)</f>
        <v>40900</v>
      </c>
      <c r="O546" s="121">
        <f>SUMIF(תקציב2017!$A:$A,$B546,תקציב2017!E:E)</f>
        <v>38000</v>
      </c>
      <c r="P546" s="121">
        <f>SUMIF(תקציב2017!$A:$A,$B546,תקציב2017!F:F)</f>
        <v>38000</v>
      </c>
      <c r="Q546" s="121"/>
      <c r="R546" s="121">
        <f t="shared" si="100"/>
        <v>38000</v>
      </c>
      <c r="S546" s="164"/>
    </row>
    <row r="547" spans="1:19" ht="35.1" hidden="1" customHeight="1" x14ac:dyDescent="0.3">
      <c r="A547" s="15">
        <v>22</v>
      </c>
      <c r="B547" s="15">
        <v>1846700750</v>
      </c>
      <c r="C547" s="119" t="str">
        <f t="shared" si="96"/>
        <v>750</v>
      </c>
      <c r="D547" s="119" t="str">
        <f t="shared" si="97"/>
        <v>846700</v>
      </c>
      <c r="E547" s="119" t="str">
        <f t="shared" si="98"/>
        <v>84</v>
      </c>
      <c r="F547" s="15" t="s">
        <v>722</v>
      </c>
      <c r="G547" s="121">
        <v>0</v>
      </c>
      <c r="H547" s="121">
        <v>0</v>
      </c>
      <c r="I547" s="121">
        <v>0</v>
      </c>
      <c r="J547" s="121">
        <v>0</v>
      </c>
      <c r="K547" s="121">
        <f t="shared" si="95"/>
        <v>0</v>
      </c>
      <c r="L547" s="121">
        <f t="shared" si="99"/>
        <v>0</v>
      </c>
      <c r="M547" s="121">
        <v>0</v>
      </c>
      <c r="N547" s="121">
        <f>SUMIF(תקציב2017!$A:$A,$B547,תקציב2017!D:D)</f>
        <v>0</v>
      </c>
      <c r="O547" s="121">
        <f>SUMIF(תקציב2017!$A:$A,$B547,תקציב2017!E:E)</f>
        <v>0</v>
      </c>
      <c r="P547" s="121">
        <f>SUMIF(תקציב2017!$A:$A,$B547,תקציב2017!F:F)</f>
        <v>0</v>
      </c>
      <c r="Q547" s="121"/>
      <c r="R547" s="121">
        <f t="shared" si="100"/>
        <v>0</v>
      </c>
      <c r="S547" s="164"/>
    </row>
    <row r="548" spans="1:19" ht="35.1" customHeight="1" x14ac:dyDescent="0.3">
      <c r="A548" s="15">
        <v>22</v>
      </c>
      <c r="B548" s="15">
        <v>1846700780</v>
      </c>
      <c r="C548" s="119" t="str">
        <f t="shared" si="96"/>
        <v>780</v>
      </c>
      <c r="D548" s="119" t="str">
        <f t="shared" si="97"/>
        <v>846700</v>
      </c>
      <c r="E548" s="119" t="str">
        <f t="shared" si="98"/>
        <v>84</v>
      </c>
      <c r="F548" s="15" t="s">
        <v>723</v>
      </c>
      <c r="G548" s="121">
        <v>2000</v>
      </c>
      <c r="H548" s="121">
        <v>2039.29</v>
      </c>
      <c r="I548" s="121">
        <v>0</v>
      </c>
      <c r="J548" s="121">
        <v>2039.29</v>
      </c>
      <c r="K548" s="121">
        <f t="shared" ref="K548:K579" si="101">+L548-G548</f>
        <v>39.289999999999964</v>
      </c>
      <c r="L548" s="121">
        <f t="shared" si="99"/>
        <v>2039.29</v>
      </c>
      <c r="M548" s="121">
        <v>2000</v>
      </c>
      <c r="N548" s="121">
        <f>SUMIF(תקציב2017!$A:$A,$B548,תקציב2017!D:D)</f>
        <v>2000</v>
      </c>
      <c r="O548" s="121">
        <f>SUMIF(תקציב2017!$A:$A,$B548,תקציב2017!E:E)</f>
        <v>12000</v>
      </c>
      <c r="P548" s="121">
        <f>SUMIF(תקציב2017!$A:$A,$B548,תקציב2017!F:F)</f>
        <v>12000</v>
      </c>
      <c r="Q548" s="121"/>
      <c r="R548" s="121">
        <f t="shared" si="100"/>
        <v>12000</v>
      </c>
      <c r="S548" s="164"/>
    </row>
    <row r="549" spans="1:19" ht="35.1" customHeight="1" x14ac:dyDescent="0.3">
      <c r="A549" s="15">
        <v>22</v>
      </c>
      <c r="B549" s="15">
        <v>1846700840</v>
      </c>
      <c r="C549" s="119" t="str">
        <f t="shared" si="96"/>
        <v>840</v>
      </c>
      <c r="D549" s="119" t="str">
        <f t="shared" si="97"/>
        <v>846700</v>
      </c>
      <c r="E549" s="119" t="str">
        <f t="shared" si="98"/>
        <v>84</v>
      </c>
      <c r="F549" s="15" t="s">
        <v>724</v>
      </c>
      <c r="G549" s="121">
        <v>613000</v>
      </c>
      <c r="H549" s="121">
        <v>517763</v>
      </c>
      <c r="I549" s="121">
        <v>0</v>
      </c>
      <c r="J549" s="121">
        <v>517763</v>
      </c>
      <c r="K549" s="121">
        <f t="shared" si="101"/>
        <v>-95237</v>
      </c>
      <c r="L549" s="121">
        <f t="shared" si="99"/>
        <v>517763</v>
      </c>
      <c r="M549" s="121">
        <v>500000</v>
      </c>
      <c r="N549" s="121">
        <f>SUMIF(תקציב2017!$A:$A,$B549,תקציב2017!D:D)</f>
        <v>496000</v>
      </c>
      <c r="O549" s="121">
        <f>SUMIF(תקציב2017!$A:$A,$B549,תקציב2017!E:E)</f>
        <v>216000</v>
      </c>
      <c r="P549" s="121">
        <f>SUMIF(תקציב2017!$A:$A,$B549,תקציב2017!F:F)</f>
        <v>216000</v>
      </c>
      <c r="Q549" s="121"/>
      <c r="R549" s="121">
        <f t="shared" si="100"/>
        <v>216000</v>
      </c>
      <c r="S549" s="164"/>
    </row>
    <row r="550" spans="1:19" ht="35.1" customHeight="1" x14ac:dyDescent="0.3">
      <c r="A550" s="15">
        <v>22</v>
      </c>
      <c r="B550" s="20">
        <v>1846701410</v>
      </c>
      <c r="C550" s="119" t="str">
        <f t="shared" si="96"/>
        <v>410</v>
      </c>
      <c r="D550" s="119" t="str">
        <f t="shared" si="97"/>
        <v>846701</v>
      </c>
      <c r="E550" s="119" t="str">
        <f t="shared" si="98"/>
        <v>84</v>
      </c>
      <c r="F550" s="15" t="s">
        <v>1194</v>
      </c>
      <c r="G550" s="121"/>
      <c r="H550" s="121"/>
      <c r="I550" s="121"/>
      <c r="J550" s="121"/>
      <c r="K550" s="121">
        <f t="shared" si="101"/>
        <v>0</v>
      </c>
      <c r="L550" s="121">
        <f t="shared" si="99"/>
        <v>0</v>
      </c>
      <c r="M550" s="121">
        <v>30000</v>
      </c>
      <c r="N550" s="121">
        <f>SUMIF(תקציב2017!$A:$A,$B550,תקציב2017!D:D)</f>
        <v>35100</v>
      </c>
      <c r="O550" s="121">
        <f>SUMIF(תקציב2017!$A:$A,$B550,תקציב2017!E:E)</f>
        <v>35000</v>
      </c>
      <c r="P550" s="121">
        <f>SUMIF(תקציב2017!$A:$A,$B550,תקציב2017!F:F)</f>
        <v>35000</v>
      </c>
      <c r="Q550" s="121"/>
      <c r="R550" s="121">
        <f t="shared" si="100"/>
        <v>35000</v>
      </c>
      <c r="S550" s="164"/>
    </row>
    <row r="551" spans="1:19" ht="35.1" customHeight="1" x14ac:dyDescent="0.3">
      <c r="A551" s="15">
        <v>22</v>
      </c>
      <c r="B551" s="15">
        <v>1846701840</v>
      </c>
      <c r="C551" s="119" t="str">
        <f t="shared" si="96"/>
        <v>840</v>
      </c>
      <c r="D551" s="119" t="str">
        <f t="shared" si="97"/>
        <v>846701</v>
      </c>
      <c r="E551" s="119" t="str">
        <f t="shared" si="98"/>
        <v>84</v>
      </c>
      <c r="F551" s="15" t="s">
        <v>725</v>
      </c>
      <c r="G551" s="121">
        <v>0</v>
      </c>
      <c r="H551" s="121">
        <v>0</v>
      </c>
      <c r="I551" s="121">
        <v>0</v>
      </c>
      <c r="J551" s="121">
        <v>0</v>
      </c>
      <c r="K551" s="121">
        <f t="shared" si="101"/>
        <v>0</v>
      </c>
      <c r="L551" s="121">
        <f t="shared" si="99"/>
        <v>0</v>
      </c>
      <c r="M551" s="121">
        <v>222000</v>
      </c>
      <c r="N551" s="121">
        <f>SUMIF(תקציב2017!$A:$A,$B551,תקציב2017!D:D)</f>
        <v>222000</v>
      </c>
      <c r="O551" s="121">
        <f>SUMIF(תקציב2017!$A:$A,$B551,תקציב2017!E:E)</f>
        <v>0</v>
      </c>
      <c r="P551" s="121">
        <f>SUMIF(תקציב2017!$A:$A,$B551,תקציב2017!F:F)</f>
        <v>0</v>
      </c>
      <c r="Q551" s="121"/>
      <c r="R551" s="121">
        <f t="shared" si="100"/>
        <v>0</v>
      </c>
      <c r="S551" s="164"/>
    </row>
    <row r="552" spans="1:19" ht="35.1" customHeight="1" x14ac:dyDescent="0.3">
      <c r="A552" s="15">
        <v>22</v>
      </c>
      <c r="B552" s="15">
        <v>1846800410</v>
      </c>
      <c r="C552" s="119" t="str">
        <f t="shared" si="96"/>
        <v>410</v>
      </c>
      <c r="D552" s="119" t="str">
        <f t="shared" si="97"/>
        <v>846800</v>
      </c>
      <c r="E552" s="119" t="str">
        <f t="shared" si="98"/>
        <v>84</v>
      </c>
      <c r="F552" s="15" t="s">
        <v>726</v>
      </c>
      <c r="G552" s="121">
        <v>18000</v>
      </c>
      <c r="H552" s="121">
        <v>35340</v>
      </c>
      <c r="I552" s="121">
        <v>0</v>
      </c>
      <c r="J552" s="121">
        <v>35340</v>
      </c>
      <c r="K552" s="121">
        <f t="shared" si="101"/>
        <v>17340</v>
      </c>
      <c r="L552" s="121">
        <f t="shared" si="99"/>
        <v>35340</v>
      </c>
      <c r="M552" s="121">
        <v>18000</v>
      </c>
      <c r="N552" s="121">
        <f>SUMIF(תקציב2017!$A:$A,$B552,תקציב2017!D:D)</f>
        <v>58000</v>
      </c>
      <c r="O552" s="121">
        <f>SUMIF(תקציב2017!$A:$A,$B552,תקציב2017!E:E)</f>
        <v>54000</v>
      </c>
      <c r="P552" s="121">
        <f>SUMIF(תקציב2017!$A:$A,$B552,תקציב2017!F:F)</f>
        <v>54000</v>
      </c>
      <c r="Q552" s="121"/>
      <c r="R552" s="121">
        <f t="shared" si="100"/>
        <v>54000</v>
      </c>
      <c r="S552" s="164"/>
    </row>
    <row r="553" spans="1:19" ht="35.1" customHeight="1" x14ac:dyDescent="0.3">
      <c r="A553" s="15">
        <v>22</v>
      </c>
      <c r="B553" s="15">
        <v>1846800431</v>
      </c>
      <c r="C553" s="119" t="str">
        <f t="shared" si="96"/>
        <v>431</v>
      </c>
      <c r="D553" s="119" t="str">
        <f t="shared" si="97"/>
        <v>846800</v>
      </c>
      <c r="E553" s="119" t="str">
        <f t="shared" si="98"/>
        <v>84</v>
      </c>
      <c r="F553" s="15" t="s">
        <v>727</v>
      </c>
      <c r="G553" s="121">
        <v>0</v>
      </c>
      <c r="H553" s="121">
        <v>7697.58</v>
      </c>
      <c r="I553" s="121">
        <v>0</v>
      </c>
      <c r="J553" s="121">
        <v>7697.58</v>
      </c>
      <c r="K553" s="121">
        <f t="shared" si="101"/>
        <v>7697.58</v>
      </c>
      <c r="L553" s="121">
        <f t="shared" si="99"/>
        <v>7697.58</v>
      </c>
      <c r="M553" s="121">
        <v>0</v>
      </c>
      <c r="N553" s="121">
        <f>SUMIF(תקציב2017!$A:$A,$B553,תקציב2017!D:D)</f>
        <v>10000</v>
      </c>
      <c r="O553" s="121">
        <f>SUMIF(תקציב2017!$A:$A,$B553,תקציב2017!E:E)</f>
        <v>8000</v>
      </c>
      <c r="P553" s="121">
        <f>SUMIF(תקציב2017!$A:$A,$B553,תקציב2017!F:F)</f>
        <v>8000</v>
      </c>
      <c r="Q553" s="121"/>
      <c r="R553" s="121">
        <f t="shared" si="100"/>
        <v>8000</v>
      </c>
      <c r="S553" s="164"/>
    </row>
    <row r="554" spans="1:19" ht="35.1" hidden="1" customHeight="1" x14ac:dyDescent="0.3">
      <c r="A554" s="15">
        <v>22</v>
      </c>
      <c r="B554" s="15">
        <v>1846800540</v>
      </c>
      <c r="C554" s="119" t="str">
        <f t="shared" si="96"/>
        <v>540</v>
      </c>
      <c r="D554" s="119" t="str">
        <f t="shared" si="97"/>
        <v>846800</v>
      </c>
      <c r="E554" s="119" t="str">
        <f t="shared" si="98"/>
        <v>84</v>
      </c>
      <c r="F554" s="15" t="s">
        <v>728</v>
      </c>
      <c r="G554" s="121">
        <v>4000</v>
      </c>
      <c r="H554" s="121">
        <v>0</v>
      </c>
      <c r="I554" s="121">
        <v>0</v>
      </c>
      <c r="J554" s="121">
        <v>0</v>
      </c>
      <c r="K554" s="121">
        <f t="shared" si="101"/>
        <v>-4000</v>
      </c>
      <c r="L554" s="121">
        <f t="shared" si="99"/>
        <v>0</v>
      </c>
      <c r="M554" s="149">
        <v>0</v>
      </c>
      <c r="N554" s="150">
        <f>SUMIF(תקציב2017!$A:$A,$B554,תקציב2017!D:D)</f>
        <v>4000</v>
      </c>
      <c r="O554" s="150">
        <f>SUMIF(תקציב2017!$A:$A,$B554,תקציב2017!E:E)</f>
        <v>0</v>
      </c>
      <c r="P554" s="150">
        <f>SUMIF(תקציב2017!$A:$A,$B554,תקציב2017!F:F)</f>
        <v>0</v>
      </c>
      <c r="Q554" s="150"/>
      <c r="R554" s="121">
        <f t="shared" si="100"/>
        <v>0</v>
      </c>
      <c r="S554" s="176"/>
    </row>
    <row r="555" spans="1:19" ht="35.1" customHeight="1" x14ac:dyDescent="0.3">
      <c r="A555" s="15">
        <v>22</v>
      </c>
      <c r="B555" s="15">
        <v>1846800750</v>
      </c>
      <c r="C555" s="119" t="str">
        <f t="shared" si="96"/>
        <v>750</v>
      </c>
      <c r="D555" s="119" t="str">
        <f t="shared" si="97"/>
        <v>846800</v>
      </c>
      <c r="E555" s="119" t="str">
        <f t="shared" si="98"/>
        <v>84</v>
      </c>
      <c r="F555" s="15" t="s">
        <v>729</v>
      </c>
      <c r="G555" s="121">
        <v>0</v>
      </c>
      <c r="H555" s="121">
        <v>22705.26</v>
      </c>
      <c r="I555" s="121">
        <v>0</v>
      </c>
      <c r="J555" s="121">
        <v>22705.26</v>
      </c>
      <c r="K555" s="121">
        <f t="shared" si="101"/>
        <v>22705.26</v>
      </c>
      <c r="L555" s="121">
        <f t="shared" si="99"/>
        <v>22705.26</v>
      </c>
      <c r="M555" s="121">
        <v>0</v>
      </c>
      <c r="N555" s="121">
        <f>SUMIF(תקציב2017!$A:$A,$B555,תקציב2017!D:D)</f>
        <v>0</v>
      </c>
      <c r="O555" s="121">
        <f>SUMIF(תקציב2017!$A:$A,$B555,תקציב2017!E:E)</f>
        <v>22000</v>
      </c>
      <c r="P555" s="121">
        <f>SUMIF(תקציב2017!$A:$A,$B555,תקציב2017!F:F)</f>
        <v>22000</v>
      </c>
      <c r="Q555" s="121"/>
      <c r="R555" s="121">
        <f t="shared" si="100"/>
        <v>22000</v>
      </c>
      <c r="S555" s="164"/>
    </row>
    <row r="556" spans="1:19" ht="35.1" hidden="1" customHeight="1" x14ac:dyDescent="0.3">
      <c r="A556" s="15">
        <v>22</v>
      </c>
      <c r="B556" s="15">
        <v>1846800780</v>
      </c>
      <c r="C556" s="119" t="str">
        <f t="shared" si="96"/>
        <v>780</v>
      </c>
      <c r="D556" s="119" t="str">
        <f t="shared" si="97"/>
        <v>846800</v>
      </c>
      <c r="E556" s="119" t="str">
        <f t="shared" si="98"/>
        <v>84</v>
      </c>
      <c r="F556" s="15" t="s">
        <v>730</v>
      </c>
      <c r="G556" s="121">
        <v>0</v>
      </c>
      <c r="H556" s="121">
        <v>0</v>
      </c>
      <c r="I556" s="121">
        <v>0</v>
      </c>
      <c r="J556" s="121">
        <v>0</v>
      </c>
      <c r="K556" s="121">
        <f t="shared" si="101"/>
        <v>0</v>
      </c>
      <c r="L556" s="121">
        <f t="shared" si="99"/>
        <v>0</v>
      </c>
      <c r="M556" s="121">
        <v>0</v>
      </c>
      <c r="N556" s="121">
        <f>SUMIF(תקציב2017!$A:$A,$B556,תקציב2017!D:D)</f>
        <v>0</v>
      </c>
      <c r="O556" s="121">
        <f>SUMIF(תקציב2017!$A:$A,$B556,תקציב2017!E:E)</f>
        <v>0</v>
      </c>
      <c r="P556" s="121">
        <f>SUMIF(תקציב2017!$A:$A,$B556,תקציב2017!F:F)</f>
        <v>0</v>
      </c>
      <c r="Q556" s="121"/>
      <c r="R556" s="121">
        <f t="shared" si="100"/>
        <v>0</v>
      </c>
      <c r="S556" s="164"/>
    </row>
    <row r="557" spans="1:19" ht="35.1" customHeight="1" x14ac:dyDescent="0.3">
      <c r="A557" s="15">
        <v>22</v>
      </c>
      <c r="B557" s="15">
        <v>1846800840</v>
      </c>
      <c r="C557" s="119" t="str">
        <f t="shared" si="96"/>
        <v>840</v>
      </c>
      <c r="D557" s="119" t="str">
        <f t="shared" si="97"/>
        <v>846800</v>
      </c>
      <c r="E557" s="119" t="str">
        <f t="shared" si="98"/>
        <v>84</v>
      </c>
      <c r="F557" s="15" t="s">
        <v>731</v>
      </c>
      <c r="G557" s="121">
        <v>133000</v>
      </c>
      <c r="H557" s="121">
        <v>117108</v>
      </c>
      <c r="I557" s="121">
        <v>0</v>
      </c>
      <c r="J557" s="121">
        <v>117108</v>
      </c>
      <c r="K557" s="121">
        <f t="shared" si="101"/>
        <v>-15892</v>
      </c>
      <c r="L557" s="121">
        <f t="shared" si="99"/>
        <v>117108</v>
      </c>
      <c r="M557" s="121">
        <v>133000</v>
      </c>
      <c r="N557" s="121">
        <f>SUMIF(תקציב2017!$A:$A,$B557,תקציב2017!D:D)</f>
        <v>83000</v>
      </c>
      <c r="O557" s="121">
        <f>SUMIF(תקציב2017!$A:$A,$B557,תקציב2017!E:E)</f>
        <v>192000</v>
      </c>
      <c r="P557" s="121">
        <f>SUMIF(תקציב2017!$A:$A,$B557,תקציב2017!F:F)</f>
        <v>192000</v>
      </c>
      <c r="Q557" s="121"/>
      <c r="R557" s="121">
        <f t="shared" si="100"/>
        <v>192000</v>
      </c>
      <c r="S557" s="164"/>
    </row>
    <row r="558" spans="1:19" ht="35.1" customHeight="1" x14ac:dyDescent="0.3">
      <c r="A558" s="15">
        <v>22</v>
      </c>
      <c r="B558" s="15">
        <v>1847100780</v>
      </c>
      <c r="C558" s="119" t="str">
        <f t="shared" si="96"/>
        <v>780</v>
      </c>
      <c r="D558" s="119" t="str">
        <f t="shared" si="97"/>
        <v>847100</v>
      </c>
      <c r="E558" s="119" t="str">
        <f t="shared" si="98"/>
        <v>84</v>
      </c>
      <c r="F558" s="15" t="s">
        <v>732</v>
      </c>
      <c r="G558" s="121">
        <v>117000</v>
      </c>
      <c r="H558" s="121">
        <v>122140</v>
      </c>
      <c r="I558" s="121">
        <v>4600</v>
      </c>
      <c r="J558" s="121">
        <v>126740</v>
      </c>
      <c r="K558" s="121">
        <f t="shared" si="101"/>
        <v>9740</v>
      </c>
      <c r="L558" s="121">
        <f t="shared" si="99"/>
        <v>126740</v>
      </c>
      <c r="M558" s="121">
        <v>117000</v>
      </c>
      <c r="N558" s="121">
        <f>SUMIF(תקציב2017!$A:$A,$B558,תקציב2017!D:D)</f>
        <v>117000</v>
      </c>
      <c r="O558" s="121">
        <f>SUMIF(תקציב2017!$A:$A,$B558,תקציב2017!E:E)</f>
        <v>79000</v>
      </c>
      <c r="P558" s="121">
        <f>SUMIF(תקציב2017!$A:$A,$B558,תקציב2017!F:F)</f>
        <v>79000</v>
      </c>
      <c r="Q558" s="121"/>
      <c r="R558" s="121">
        <f t="shared" si="100"/>
        <v>79000</v>
      </c>
      <c r="S558" s="164"/>
    </row>
    <row r="559" spans="1:19" ht="35.1" customHeight="1" x14ac:dyDescent="0.3">
      <c r="A559" s="15">
        <v>22</v>
      </c>
      <c r="B559" s="15">
        <v>1847100840</v>
      </c>
      <c r="C559" s="119" t="str">
        <f t="shared" si="96"/>
        <v>840</v>
      </c>
      <c r="D559" s="119" t="str">
        <f t="shared" si="97"/>
        <v>847100</v>
      </c>
      <c r="E559" s="119" t="str">
        <f t="shared" si="98"/>
        <v>84</v>
      </c>
      <c r="F559" s="15" t="s">
        <v>733</v>
      </c>
      <c r="G559" s="121">
        <v>278000</v>
      </c>
      <c r="H559" s="121">
        <v>291558</v>
      </c>
      <c r="I559" s="121">
        <v>0</v>
      </c>
      <c r="J559" s="121">
        <v>291558</v>
      </c>
      <c r="K559" s="121">
        <f t="shared" si="101"/>
        <v>13558</v>
      </c>
      <c r="L559" s="121">
        <f t="shared" si="99"/>
        <v>291558</v>
      </c>
      <c r="M559" s="121">
        <v>278000</v>
      </c>
      <c r="N559" s="121">
        <f>SUMIF(תקציב2017!$A:$A,$B559,תקציב2017!D:D)</f>
        <v>278000</v>
      </c>
      <c r="O559" s="121">
        <f>SUMIF(תקציב2017!$A:$A,$B559,תקציב2017!E:E)</f>
        <v>188000</v>
      </c>
      <c r="P559" s="121">
        <f>SUMIF(תקציב2017!$A:$A,$B559,תקציב2017!F:F)</f>
        <v>188000</v>
      </c>
      <c r="Q559" s="121"/>
      <c r="R559" s="121">
        <f t="shared" si="100"/>
        <v>188000</v>
      </c>
      <c r="S559" s="164"/>
    </row>
    <row r="560" spans="1:19" ht="35.1" customHeight="1" x14ac:dyDescent="0.3">
      <c r="A560" s="15">
        <v>21</v>
      </c>
      <c r="B560" s="15">
        <v>1847300110</v>
      </c>
      <c r="C560" s="119" t="str">
        <f t="shared" si="96"/>
        <v>110</v>
      </c>
      <c r="D560" s="119" t="str">
        <f t="shared" si="97"/>
        <v>847300</v>
      </c>
      <c r="E560" s="119" t="str">
        <f t="shared" si="98"/>
        <v>84</v>
      </c>
      <c r="F560" s="15" t="s">
        <v>734</v>
      </c>
      <c r="G560" s="121">
        <v>499000</v>
      </c>
      <c r="H560" s="121">
        <v>464569.33</v>
      </c>
      <c r="I560" s="121">
        <v>0</v>
      </c>
      <c r="J560" s="121">
        <v>464569.33</v>
      </c>
      <c r="K560" s="121">
        <f t="shared" si="101"/>
        <v>-34430.669999999984</v>
      </c>
      <c r="L560" s="121">
        <f t="shared" si="99"/>
        <v>464569.33</v>
      </c>
      <c r="M560" s="121">
        <v>504000</v>
      </c>
      <c r="N560" s="121">
        <f>SUMIF(תקציב2017!$A:$A,$B560,תקציב2017!D:D)</f>
        <v>504000</v>
      </c>
      <c r="O560" s="121">
        <f>SUMIF(תקציב2017!$A:$A,$B560,תקציב2017!E:E)</f>
        <v>350000</v>
      </c>
      <c r="P560" s="121">
        <f>SUMIF(תקציב2017!$A:$A,$B560,תקציב2017!F:F)</f>
        <v>351000</v>
      </c>
      <c r="Q560" s="121"/>
      <c r="R560" s="121">
        <f t="shared" si="100"/>
        <v>351000</v>
      </c>
      <c r="S560" s="164">
        <v>2.4</v>
      </c>
    </row>
    <row r="561" spans="1:19" ht="35.1" customHeight="1" x14ac:dyDescent="0.3">
      <c r="A561" s="15">
        <v>22</v>
      </c>
      <c r="B561" s="15">
        <v>1847300540</v>
      </c>
      <c r="C561" s="119" t="str">
        <f t="shared" si="96"/>
        <v>540</v>
      </c>
      <c r="D561" s="119" t="str">
        <f t="shared" si="97"/>
        <v>847300</v>
      </c>
      <c r="E561" s="119" t="str">
        <f t="shared" si="98"/>
        <v>84</v>
      </c>
      <c r="F561" s="15" t="s">
        <v>735</v>
      </c>
      <c r="G561" s="121">
        <v>1000</v>
      </c>
      <c r="H561" s="121">
        <v>948.38</v>
      </c>
      <c r="I561" s="121">
        <v>0</v>
      </c>
      <c r="J561" s="121">
        <v>948.38</v>
      </c>
      <c r="K561" s="121">
        <f t="shared" si="101"/>
        <v>-51.620000000000005</v>
      </c>
      <c r="L561" s="121">
        <f t="shared" si="99"/>
        <v>948.38</v>
      </c>
      <c r="M561" s="121">
        <v>1000</v>
      </c>
      <c r="N561" s="121">
        <f>SUMIF(תקציב2017!$A:$A,$B561,תקציב2017!D:D)</f>
        <v>1000</v>
      </c>
      <c r="O561" s="121">
        <f>SUMIF(תקציב2017!$A:$A,$B561,תקציב2017!E:E)</f>
        <v>1000</v>
      </c>
      <c r="P561" s="121">
        <f>SUMIF(תקציב2017!$A:$A,$B561,תקציב2017!F:F)</f>
        <v>1000</v>
      </c>
      <c r="Q561" s="121"/>
      <c r="R561" s="121">
        <f t="shared" si="100"/>
        <v>1000</v>
      </c>
      <c r="S561" s="164"/>
    </row>
    <row r="562" spans="1:19" ht="35.1" customHeight="1" x14ac:dyDescent="0.3">
      <c r="A562" s="15">
        <v>22</v>
      </c>
      <c r="B562" s="15">
        <v>1847300550</v>
      </c>
      <c r="C562" s="119" t="str">
        <f t="shared" si="96"/>
        <v>550</v>
      </c>
      <c r="D562" s="119" t="str">
        <f t="shared" si="97"/>
        <v>847300</v>
      </c>
      <c r="E562" s="119" t="str">
        <f t="shared" si="98"/>
        <v>84</v>
      </c>
      <c r="F562" s="15" t="s">
        <v>736</v>
      </c>
      <c r="G562" s="121">
        <v>73000</v>
      </c>
      <c r="H562" s="121">
        <v>74605</v>
      </c>
      <c r="I562" s="121">
        <v>0</v>
      </c>
      <c r="J562" s="121">
        <v>74605</v>
      </c>
      <c r="K562" s="121">
        <f t="shared" si="101"/>
        <v>1605</v>
      </c>
      <c r="L562" s="121">
        <f t="shared" si="99"/>
        <v>74605</v>
      </c>
      <c r="M562" s="121">
        <v>73000</v>
      </c>
      <c r="N562" s="121">
        <f>SUMIF(תקציב2017!$A:$A,$B562,תקציב2017!D:D)</f>
        <v>73000</v>
      </c>
      <c r="O562" s="121">
        <f>SUMIF(תקציב2017!$A:$A,$B562,תקציב2017!E:E)</f>
        <v>76000</v>
      </c>
      <c r="P562" s="121">
        <f>SUMIF(תקציב2017!$A:$A,$B562,תקציב2017!F:F)</f>
        <v>76000</v>
      </c>
      <c r="Q562" s="121"/>
      <c r="R562" s="121">
        <f t="shared" si="100"/>
        <v>76000</v>
      </c>
      <c r="S562" s="164"/>
    </row>
    <row r="563" spans="1:19" ht="35.1" hidden="1" customHeight="1" x14ac:dyDescent="0.3">
      <c r="A563" s="15">
        <v>22</v>
      </c>
      <c r="B563" s="15">
        <v>1847300740</v>
      </c>
      <c r="C563" s="119" t="str">
        <f t="shared" si="96"/>
        <v>740</v>
      </c>
      <c r="D563" s="119" t="str">
        <f t="shared" si="97"/>
        <v>847300</v>
      </c>
      <c r="E563" s="119" t="str">
        <f t="shared" si="98"/>
        <v>84</v>
      </c>
      <c r="F563" s="15" t="s">
        <v>737</v>
      </c>
      <c r="G563" s="121">
        <v>0</v>
      </c>
      <c r="H563" s="121">
        <v>0</v>
      </c>
      <c r="I563" s="121">
        <v>0</v>
      </c>
      <c r="J563" s="121">
        <v>0</v>
      </c>
      <c r="K563" s="121">
        <f t="shared" si="101"/>
        <v>0</v>
      </c>
      <c r="L563" s="121">
        <f t="shared" si="99"/>
        <v>0</v>
      </c>
      <c r="M563" s="121">
        <v>0</v>
      </c>
      <c r="N563" s="121">
        <f>SUMIF(תקציב2017!$A:$A,$B563,תקציב2017!D:D)</f>
        <v>0</v>
      </c>
      <c r="O563" s="121">
        <f>SUMIF(תקציב2017!$A:$A,$B563,תקציב2017!E:E)</f>
        <v>0</v>
      </c>
      <c r="P563" s="121">
        <f>SUMIF(תקציב2017!$A:$A,$B563,תקציב2017!F:F)</f>
        <v>0</v>
      </c>
      <c r="Q563" s="121"/>
      <c r="R563" s="121">
        <f t="shared" si="100"/>
        <v>0</v>
      </c>
      <c r="S563" s="164"/>
    </row>
    <row r="564" spans="1:19" ht="35.1" hidden="1" customHeight="1" x14ac:dyDescent="0.3">
      <c r="A564" s="15">
        <v>22</v>
      </c>
      <c r="B564" s="15">
        <v>1847300750</v>
      </c>
      <c r="C564" s="119" t="str">
        <f t="shared" ref="C564:C607" si="102">RIGHT(B564,3)</f>
        <v>750</v>
      </c>
      <c r="D564" s="119" t="str">
        <f t="shared" ref="D564:D607" si="103">MID(B564,2,6)</f>
        <v>847300</v>
      </c>
      <c r="E564" s="119" t="str">
        <f t="shared" ref="E564:E607" si="104">LEFT(D564,2)</f>
        <v>84</v>
      </c>
      <c r="F564" s="15" t="s">
        <v>313</v>
      </c>
      <c r="G564" s="121">
        <v>0</v>
      </c>
      <c r="H564" s="121">
        <v>4000</v>
      </c>
      <c r="I564" s="121">
        <v>2000</v>
      </c>
      <c r="J564" s="121">
        <v>6000</v>
      </c>
      <c r="K564" s="121">
        <f t="shared" si="101"/>
        <v>6000</v>
      </c>
      <c r="L564" s="121">
        <f t="shared" si="99"/>
        <v>6000</v>
      </c>
      <c r="M564" s="121">
        <v>0</v>
      </c>
      <c r="N564" s="121">
        <f>SUMIF(תקציב2017!$A:$A,$B564,תקציב2017!D:D)</f>
        <v>0</v>
      </c>
      <c r="O564" s="121">
        <f>SUMIF(תקציב2017!$A:$A,$B564,תקציב2017!E:E)</f>
        <v>0</v>
      </c>
      <c r="P564" s="121">
        <f>SUMIF(תקציב2017!$A:$A,$B564,תקציב2017!F:F)</f>
        <v>0</v>
      </c>
      <c r="Q564" s="121"/>
      <c r="R564" s="121">
        <f t="shared" si="100"/>
        <v>0</v>
      </c>
      <c r="S564" s="164"/>
    </row>
    <row r="565" spans="1:19" ht="35.1" customHeight="1" x14ac:dyDescent="0.3">
      <c r="A565" s="15">
        <v>22</v>
      </c>
      <c r="B565" s="15">
        <v>1847300780</v>
      </c>
      <c r="C565" s="119" t="str">
        <f t="shared" si="102"/>
        <v>780</v>
      </c>
      <c r="D565" s="119" t="str">
        <f t="shared" si="103"/>
        <v>847300</v>
      </c>
      <c r="E565" s="119" t="str">
        <f t="shared" si="104"/>
        <v>84</v>
      </c>
      <c r="F565" s="15" t="s">
        <v>252</v>
      </c>
      <c r="G565" s="121">
        <v>0</v>
      </c>
      <c r="H565" s="121">
        <v>12280</v>
      </c>
      <c r="I565" s="121">
        <v>0</v>
      </c>
      <c r="J565" s="121">
        <v>12280</v>
      </c>
      <c r="K565" s="121">
        <f t="shared" si="101"/>
        <v>12280</v>
      </c>
      <c r="L565" s="121">
        <f t="shared" ref="L565:L607" si="105">+J565</f>
        <v>12280</v>
      </c>
      <c r="M565" s="121">
        <v>0</v>
      </c>
      <c r="N565" s="121">
        <f>SUMIF(תקציב2017!$A:$A,$B565,תקציב2017!D:D)</f>
        <v>0</v>
      </c>
      <c r="O565" s="121">
        <f>SUMIF(תקציב2017!$A:$A,$B565,תקציב2017!E:E)</f>
        <v>9000</v>
      </c>
      <c r="P565" s="121">
        <f>SUMIF(תקציב2017!$A:$A,$B565,תקציב2017!F:F)</f>
        <v>9000</v>
      </c>
      <c r="Q565" s="121"/>
      <c r="R565" s="121">
        <f t="shared" si="100"/>
        <v>9000</v>
      </c>
      <c r="S565" s="164"/>
    </row>
    <row r="566" spans="1:19" ht="35.1" customHeight="1" x14ac:dyDescent="0.3">
      <c r="A566" s="15">
        <v>22</v>
      </c>
      <c r="B566" s="15">
        <v>1847300840</v>
      </c>
      <c r="C566" s="119" t="str">
        <f t="shared" si="102"/>
        <v>840</v>
      </c>
      <c r="D566" s="119" t="str">
        <f t="shared" si="103"/>
        <v>847300</v>
      </c>
      <c r="E566" s="119" t="str">
        <f t="shared" si="104"/>
        <v>84</v>
      </c>
      <c r="F566" s="15" t="s">
        <v>738</v>
      </c>
      <c r="G566" s="121">
        <v>20000</v>
      </c>
      <c r="H566" s="121">
        <v>25180</v>
      </c>
      <c r="I566" s="121">
        <v>0</v>
      </c>
      <c r="J566" s="121">
        <v>25180</v>
      </c>
      <c r="K566" s="121">
        <f t="shared" si="101"/>
        <v>5180</v>
      </c>
      <c r="L566" s="121">
        <f t="shared" si="105"/>
        <v>25180</v>
      </c>
      <c r="M566" s="121">
        <v>20000</v>
      </c>
      <c r="N566" s="121">
        <f>SUMIF(תקציב2017!$A:$A,$B566,תקציב2017!D:D)</f>
        <v>20000</v>
      </c>
      <c r="O566" s="121">
        <f>SUMIF(תקציב2017!$A:$A,$B566,תקציב2017!E:E)</f>
        <v>25000</v>
      </c>
      <c r="P566" s="121">
        <f>SUMIF(תקציב2017!$A:$A,$B566,תקציב2017!F:F)</f>
        <v>25000</v>
      </c>
      <c r="Q566" s="121"/>
      <c r="R566" s="121">
        <f t="shared" si="100"/>
        <v>25000</v>
      </c>
      <c r="S566" s="164"/>
    </row>
    <row r="567" spans="1:19" ht="35.1" customHeight="1" x14ac:dyDescent="0.3">
      <c r="A567" s="15">
        <v>21</v>
      </c>
      <c r="B567" s="15">
        <v>1847301110</v>
      </c>
      <c r="C567" s="119" t="str">
        <f t="shared" si="102"/>
        <v>110</v>
      </c>
      <c r="D567" s="119" t="str">
        <f t="shared" si="103"/>
        <v>847301</v>
      </c>
      <c r="E567" s="119" t="str">
        <f t="shared" si="104"/>
        <v>84</v>
      </c>
      <c r="F567" s="15" t="s">
        <v>739</v>
      </c>
      <c r="G567" s="121">
        <v>173000</v>
      </c>
      <c r="H567" s="121">
        <v>168293</v>
      </c>
      <c r="I567" s="121">
        <v>0</v>
      </c>
      <c r="J567" s="121">
        <v>168293</v>
      </c>
      <c r="K567" s="121">
        <f t="shared" si="101"/>
        <v>-4707</v>
      </c>
      <c r="L567" s="121">
        <f t="shared" si="105"/>
        <v>168293</v>
      </c>
      <c r="M567" s="121">
        <v>176000</v>
      </c>
      <c r="N567" s="121">
        <f>SUMIF(תקציב2017!$A:$A,$B567,תקציב2017!D:D)</f>
        <v>176000</v>
      </c>
      <c r="O567" s="121">
        <f>SUMIF(תקציב2017!$A:$A,$B567,תקציב2017!E:E)</f>
        <v>171000</v>
      </c>
      <c r="P567" s="121">
        <f>SUMIF(תקציב2017!$A:$A,$B567,תקציב2017!F:F)</f>
        <v>177000</v>
      </c>
      <c r="Q567" s="121"/>
      <c r="R567" s="121">
        <f t="shared" si="100"/>
        <v>177000</v>
      </c>
      <c r="S567" s="164">
        <v>1</v>
      </c>
    </row>
    <row r="568" spans="1:19" ht="35.1" customHeight="1" x14ac:dyDescent="0.3">
      <c r="A568" s="15">
        <v>21</v>
      </c>
      <c r="B568" s="15">
        <v>1847400110</v>
      </c>
      <c r="C568" s="119" t="str">
        <f t="shared" si="102"/>
        <v>110</v>
      </c>
      <c r="D568" s="119" t="str">
        <f t="shared" si="103"/>
        <v>847400</v>
      </c>
      <c r="E568" s="119" t="str">
        <f t="shared" si="104"/>
        <v>84</v>
      </c>
      <c r="F568" s="15" t="s">
        <v>740</v>
      </c>
      <c r="G568" s="121">
        <v>1238000</v>
      </c>
      <c r="H568" s="121">
        <v>1217375.51</v>
      </c>
      <c r="I568" s="121">
        <v>0</v>
      </c>
      <c r="J568" s="121">
        <v>1217375.51</v>
      </c>
      <c r="K568" s="121">
        <f t="shared" si="101"/>
        <v>-20624.489999999991</v>
      </c>
      <c r="L568" s="121">
        <f t="shared" si="105"/>
        <v>1217375.51</v>
      </c>
      <c r="M568" s="121">
        <v>1147000</v>
      </c>
      <c r="N568" s="121">
        <f>SUMIF(תקציב2017!$A:$A,$B568,תקציב2017!D:D)</f>
        <v>1147000</v>
      </c>
      <c r="O568" s="121">
        <f>SUMIF(תקציב2017!$A:$A,$B568,תקציב2017!E:E)</f>
        <v>1320000</v>
      </c>
      <c r="P568" s="121">
        <f>SUMIF(תקציב2017!$A:$A,$B568,תקציב2017!F:F)</f>
        <v>1236000</v>
      </c>
      <c r="Q568" s="121"/>
      <c r="R568" s="121">
        <f t="shared" si="100"/>
        <v>1236000</v>
      </c>
      <c r="S568" s="164">
        <v>9.84</v>
      </c>
    </row>
    <row r="569" spans="1:19" ht="35.1" customHeight="1" x14ac:dyDescent="0.3">
      <c r="A569" s="15">
        <v>22</v>
      </c>
      <c r="B569" s="15">
        <v>1847400410</v>
      </c>
      <c r="C569" s="119" t="str">
        <f t="shared" si="102"/>
        <v>410</v>
      </c>
      <c r="D569" s="119" t="str">
        <f t="shared" si="103"/>
        <v>847400</v>
      </c>
      <c r="E569" s="119" t="str">
        <f t="shared" si="104"/>
        <v>84</v>
      </c>
      <c r="F569" s="15" t="s">
        <v>741</v>
      </c>
      <c r="G569" s="121">
        <v>133000</v>
      </c>
      <c r="H569" s="121">
        <v>165602</v>
      </c>
      <c r="I569" s="121">
        <v>0</v>
      </c>
      <c r="J569" s="121">
        <v>165602</v>
      </c>
      <c r="K569" s="121">
        <f t="shared" si="101"/>
        <v>32602</v>
      </c>
      <c r="L569" s="121">
        <f t="shared" si="105"/>
        <v>165602</v>
      </c>
      <c r="M569" s="121">
        <v>133000</v>
      </c>
      <c r="N569" s="121">
        <f>SUMIF(תקציב2017!$A:$A,$B569,תקציב2017!D:D)</f>
        <v>133000</v>
      </c>
      <c r="O569" s="121">
        <f>SUMIF(תקציב2017!$A:$A,$B569,תקציב2017!E:E)</f>
        <v>151000</v>
      </c>
      <c r="P569" s="121">
        <f>SUMIF(תקציב2017!$A:$A,$B569,תקציב2017!F:F)</f>
        <v>151000</v>
      </c>
      <c r="Q569" s="121"/>
      <c r="R569" s="121">
        <f t="shared" si="100"/>
        <v>151000</v>
      </c>
      <c r="S569" s="164"/>
    </row>
    <row r="570" spans="1:19" ht="35.1" hidden="1" customHeight="1" x14ac:dyDescent="0.3">
      <c r="A570" s="15">
        <v>22</v>
      </c>
      <c r="B570" s="15">
        <v>1847400431</v>
      </c>
      <c r="C570" s="119" t="str">
        <f t="shared" si="102"/>
        <v>431</v>
      </c>
      <c r="D570" s="119" t="str">
        <f t="shared" si="103"/>
        <v>847400</v>
      </c>
      <c r="E570" s="119" t="str">
        <f t="shared" si="104"/>
        <v>84</v>
      </c>
      <c r="F570" s="15" t="s">
        <v>742</v>
      </c>
      <c r="G570" s="121">
        <v>0</v>
      </c>
      <c r="H570" s="121">
        <v>0</v>
      </c>
      <c r="I570" s="121">
        <v>0</v>
      </c>
      <c r="J570" s="121">
        <v>0</v>
      </c>
      <c r="K570" s="121">
        <f t="shared" si="101"/>
        <v>0</v>
      </c>
      <c r="L570" s="121">
        <f t="shared" si="105"/>
        <v>0</v>
      </c>
      <c r="M570" s="121">
        <v>0</v>
      </c>
      <c r="N570" s="121">
        <f>SUMIF(תקציב2017!$A:$A,$B570,תקציב2017!D:D)</f>
        <v>0</v>
      </c>
      <c r="O570" s="121">
        <f>SUMIF(תקציב2017!$A:$A,$B570,תקציב2017!E:E)</f>
        <v>0</v>
      </c>
      <c r="P570" s="121">
        <f>SUMIF(תקציב2017!$A:$A,$B570,תקציב2017!F:F)</f>
        <v>0</v>
      </c>
      <c r="Q570" s="121"/>
      <c r="R570" s="121">
        <f t="shared" si="100"/>
        <v>0</v>
      </c>
      <c r="S570" s="164"/>
    </row>
    <row r="571" spans="1:19" ht="35.1" customHeight="1" x14ac:dyDescent="0.3">
      <c r="A571" s="15">
        <v>22</v>
      </c>
      <c r="B571" s="15">
        <v>1847400540</v>
      </c>
      <c r="C571" s="119" t="str">
        <f t="shared" si="102"/>
        <v>540</v>
      </c>
      <c r="D571" s="119" t="str">
        <f t="shared" si="103"/>
        <v>847400</v>
      </c>
      <c r="E571" s="119" t="str">
        <f t="shared" si="104"/>
        <v>84</v>
      </c>
      <c r="F571" s="15" t="s">
        <v>743</v>
      </c>
      <c r="G571" s="121">
        <v>1000</v>
      </c>
      <c r="H571" s="121">
        <v>768.15</v>
      </c>
      <c r="I571" s="121">
        <v>0</v>
      </c>
      <c r="J571" s="121">
        <v>768.15</v>
      </c>
      <c r="K571" s="121">
        <f t="shared" si="101"/>
        <v>-231.85000000000002</v>
      </c>
      <c r="L571" s="121">
        <f t="shared" si="105"/>
        <v>768.15</v>
      </c>
      <c r="M571" s="121">
        <v>1000</v>
      </c>
      <c r="N571" s="121">
        <f>SUMIF(תקציב2017!$A:$A,$B571,תקציב2017!D:D)</f>
        <v>1000</v>
      </c>
      <c r="O571" s="121">
        <f>SUMIF(תקציב2017!$A:$A,$B571,תקציב2017!E:E)</f>
        <v>1000</v>
      </c>
      <c r="P571" s="121">
        <f>SUMIF(תקציב2017!$A:$A,$B571,תקציב2017!F:F)</f>
        <v>1000</v>
      </c>
      <c r="Q571" s="121"/>
      <c r="R571" s="121">
        <f t="shared" si="100"/>
        <v>1000</v>
      </c>
      <c r="S571" s="164"/>
    </row>
    <row r="572" spans="1:19" ht="35.1" customHeight="1" x14ac:dyDescent="0.3">
      <c r="A572" s="15">
        <v>22</v>
      </c>
      <c r="B572" s="15">
        <v>1847400560</v>
      </c>
      <c r="C572" s="119" t="str">
        <f t="shared" si="102"/>
        <v>560</v>
      </c>
      <c r="D572" s="119" t="str">
        <f t="shared" si="103"/>
        <v>847400</v>
      </c>
      <c r="E572" s="119" t="str">
        <f t="shared" si="104"/>
        <v>84</v>
      </c>
      <c r="F572" s="15" t="s">
        <v>341</v>
      </c>
      <c r="G572" s="121">
        <v>2000</v>
      </c>
      <c r="H572" s="121">
        <v>1616</v>
      </c>
      <c r="I572" s="121">
        <v>0</v>
      </c>
      <c r="J572" s="121">
        <v>1616</v>
      </c>
      <c r="K572" s="121">
        <f t="shared" si="101"/>
        <v>-384</v>
      </c>
      <c r="L572" s="121">
        <f t="shared" si="105"/>
        <v>1616</v>
      </c>
      <c r="M572" s="121">
        <v>2000</v>
      </c>
      <c r="N572" s="121">
        <f>SUMIF(תקציב2017!$A:$A,$B572,תקציב2017!D:D)</f>
        <v>2000</v>
      </c>
      <c r="O572" s="121">
        <f>SUMIF(תקציב2017!$A:$A,$B572,תקציב2017!E:E)</f>
        <v>2000</v>
      </c>
      <c r="P572" s="121">
        <f>SUMIF(תקציב2017!$A:$A,$B572,תקציב2017!F:F)</f>
        <v>2000</v>
      </c>
      <c r="Q572" s="121"/>
      <c r="R572" s="121">
        <f t="shared" si="100"/>
        <v>2000</v>
      </c>
      <c r="S572" s="164"/>
    </row>
    <row r="573" spans="1:19" ht="35.1" customHeight="1" x14ac:dyDescent="0.3">
      <c r="A573" s="15">
        <v>22</v>
      </c>
      <c r="B573" s="15">
        <v>1847400720</v>
      </c>
      <c r="C573" s="119" t="str">
        <f t="shared" si="102"/>
        <v>720</v>
      </c>
      <c r="D573" s="119" t="str">
        <f t="shared" si="103"/>
        <v>847400</v>
      </c>
      <c r="E573" s="119" t="str">
        <f t="shared" si="104"/>
        <v>84</v>
      </c>
      <c r="F573" s="15" t="s">
        <v>744</v>
      </c>
      <c r="G573" s="121">
        <v>115000</v>
      </c>
      <c r="H573" s="121">
        <v>118960.71</v>
      </c>
      <c r="I573" s="121">
        <v>1990</v>
      </c>
      <c r="J573" s="121">
        <v>120950.71</v>
      </c>
      <c r="K573" s="121">
        <f t="shared" si="101"/>
        <v>5950.7100000000064</v>
      </c>
      <c r="L573" s="121">
        <f t="shared" si="105"/>
        <v>120950.71</v>
      </c>
      <c r="M573" s="121">
        <v>115000</v>
      </c>
      <c r="N573" s="121">
        <f>SUMIF(תקציב2017!$A:$A,$B573,תקציב2017!D:D)</f>
        <v>115000</v>
      </c>
      <c r="O573" s="121">
        <f>SUMIF(תקציב2017!$A:$A,$B573,תקציב2017!E:E)</f>
        <v>135000</v>
      </c>
      <c r="P573" s="121">
        <f>SUMIF(תקציב2017!$A:$A,$B573,תקציב2017!F:F)</f>
        <v>135000</v>
      </c>
      <c r="Q573" s="121"/>
      <c r="R573" s="121">
        <f t="shared" si="100"/>
        <v>135000</v>
      </c>
      <c r="S573" s="164"/>
    </row>
    <row r="574" spans="1:19" ht="35.1" customHeight="1" x14ac:dyDescent="0.3">
      <c r="A574" s="15">
        <v>22</v>
      </c>
      <c r="B574" s="15">
        <v>1847400780</v>
      </c>
      <c r="C574" s="119" t="str">
        <f t="shared" si="102"/>
        <v>780</v>
      </c>
      <c r="D574" s="119" t="str">
        <f t="shared" si="103"/>
        <v>847400</v>
      </c>
      <c r="E574" s="119" t="str">
        <f t="shared" si="104"/>
        <v>84</v>
      </c>
      <c r="F574" s="15" t="s">
        <v>745</v>
      </c>
      <c r="G574" s="121">
        <v>144000</v>
      </c>
      <c r="H574" s="121">
        <v>113287.3</v>
      </c>
      <c r="I574" s="121">
        <v>1416</v>
      </c>
      <c r="J574" s="121">
        <v>114703.3</v>
      </c>
      <c r="K574" s="121">
        <f t="shared" si="101"/>
        <v>-29296.699999999997</v>
      </c>
      <c r="L574" s="121">
        <f t="shared" si="105"/>
        <v>114703.3</v>
      </c>
      <c r="M574" s="121">
        <v>144000</v>
      </c>
      <c r="N574" s="121">
        <f>SUMIF(תקציב2017!$A:$A,$B574,תקציב2017!D:D)</f>
        <v>144000</v>
      </c>
      <c r="O574" s="121">
        <f>SUMIF(תקציב2017!$A:$A,$B574,תקציב2017!E:E)</f>
        <v>68000</v>
      </c>
      <c r="P574" s="121">
        <f>SUMIF(תקציב2017!$A:$A,$B574,תקציב2017!F:F)</f>
        <v>68000</v>
      </c>
      <c r="Q574" s="121"/>
      <c r="R574" s="121">
        <f t="shared" si="100"/>
        <v>68000</v>
      </c>
      <c r="S574" s="164"/>
    </row>
    <row r="575" spans="1:19" ht="35.1" customHeight="1" x14ac:dyDescent="0.3">
      <c r="A575" s="15">
        <v>22</v>
      </c>
      <c r="B575" s="15">
        <v>1848200780</v>
      </c>
      <c r="C575" s="119" t="str">
        <f t="shared" si="102"/>
        <v>780</v>
      </c>
      <c r="D575" s="119" t="str">
        <f t="shared" si="103"/>
        <v>848200</v>
      </c>
      <c r="E575" s="119" t="str">
        <f t="shared" si="104"/>
        <v>84</v>
      </c>
      <c r="F575" s="15" t="s">
        <v>746</v>
      </c>
      <c r="G575" s="121">
        <v>6000</v>
      </c>
      <c r="H575" s="121">
        <v>13445.6</v>
      </c>
      <c r="I575" s="121">
        <v>4000</v>
      </c>
      <c r="J575" s="121">
        <v>17445.599999999999</v>
      </c>
      <c r="K575" s="121">
        <f t="shared" si="101"/>
        <v>11445.599999999999</v>
      </c>
      <c r="L575" s="121">
        <f t="shared" si="105"/>
        <v>17445.599999999999</v>
      </c>
      <c r="M575" s="121">
        <v>6000</v>
      </c>
      <c r="N575" s="121">
        <f>SUMIF(תקציב2017!$A:$A,$B575,תקציב2017!D:D)</f>
        <v>6000</v>
      </c>
      <c r="O575" s="121">
        <f>SUMIF(תקציב2017!$A:$A,$B575,תקציב2017!E:E)</f>
        <v>9000</v>
      </c>
      <c r="P575" s="121">
        <f>SUMIF(תקציב2017!$A:$A,$B575,תקציב2017!F:F)</f>
        <v>9000</v>
      </c>
      <c r="Q575" s="121"/>
      <c r="R575" s="121">
        <f t="shared" si="100"/>
        <v>9000</v>
      </c>
      <c r="S575" s="164"/>
    </row>
    <row r="576" spans="1:19" ht="35.1" customHeight="1" x14ac:dyDescent="0.3">
      <c r="A576" s="15">
        <v>22</v>
      </c>
      <c r="B576" s="15">
        <v>1848200820</v>
      </c>
      <c r="C576" s="119" t="str">
        <f t="shared" si="102"/>
        <v>820</v>
      </c>
      <c r="D576" s="119" t="str">
        <f t="shared" si="103"/>
        <v>848200</v>
      </c>
      <c r="E576" s="119" t="str">
        <f t="shared" si="104"/>
        <v>84</v>
      </c>
      <c r="F576" s="15" t="s">
        <v>255</v>
      </c>
      <c r="G576" s="121">
        <v>0</v>
      </c>
      <c r="H576" s="121">
        <v>0</v>
      </c>
      <c r="I576" s="121">
        <v>0</v>
      </c>
      <c r="J576" s="121">
        <v>0</v>
      </c>
      <c r="K576" s="121">
        <f t="shared" si="101"/>
        <v>0</v>
      </c>
      <c r="L576" s="121">
        <f t="shared" si="105"/>
        <v>0</v>
      </c>
      <c r="M576" s="121">
        <v>0</v>
      </c>
      <c r="N576" s="121">
        <f>SUMIF(תקציב2017!$A:$A,$B576,תקציב2017!D:D)</f>
        <v>13333</v>
      </c>
      <c r="O576" s="121">
        <f>SUMIF(תקציב2017!$A:$A,$B576,תקציב2017!E:E)</f>
        <v>7000</v>
      </c>
      <c r="P576" s="121">
        <f>SUMIF(תקציב2017!$A:$A,$B576,תקציב2017!F:F)</f>
        <v>7000</v>
      </c>
      <c r="Q576" s="121"/>
      <c r="R576" s="121">
        <f t="shared" si="100"/>
        <v>7000</v>
      </c>
      <c r="S576" s="164"/>
    </row>
    <row r="577" spans="1:19" ht="35.1" hidden="1" customHeight="1" x14ac:dyDescent="0.3">
      <c r="A577" s="15">
        <v>22</v>
      </c>
      <c r="B577" s="15">
        <v>1848201750</v>
      </c>
      <c r="C577" s="119" t="str">
        <f t="shared" si="102"/>
        <v>750</v>
      </c>
      <c r="D577" s="119" t="str">
        <f t="shared" si="103"/>
        <v>848201</v>
      </c>
      <c r="E577" s="119" t="str">
        <f t="shared" si="104"/>
        <v>84</v>
      </c>
      <c r="F577" s="15" t="s">
        <v>747</v>
      </c>
      <c r="G577" s="121">
        <v>0</v>
      </c>
      <c r="H577" s="121">
        <v>0</v>
      </c>
      <c r="I577" s="121">
        <v>0</v>
      </c>
      <c r="J577" s="121">
        <v>0</v>
      </c>
      <c r="K577" s="121">
        <f t="shared" si="101"/>
        <v>0</v>
      </c>
      <c r="L577" s="121">
        <f t="shared" si="105"/>
        <v>0</v>
      </c>
      <c r="M577" s="121">
        <v>0</v>
      </c>
      <c r="N577" s="121">
        <f>SUMIF(תקציב2017!$A:$A,$B577,תקציב2017!D:D)</f>
        <v>0</v>
      </c>
      <c r="O577" s="121">
        <f>SUMIF(תקציב2017!$A:$A,$B577,תקציב2017!E:E)</f>
        <v>0</v>
      </c>
      <c r="P577" s="121">
        <f>SUMIF(תקציב2017!$A:$A,$B577,תקציב2017!F:F)</f>
        <v>0</v>
      </c>
      <c r="Q577" s="121"/>
      <c r="R577" s="121">
        <f t="shared" si="100"/>
        <v>0</v>
      </c>
      <c r="S577" s="164"/>
    </row>
    <row r="578" spans="1:19" ht="35.1" customHeight="1" x14ac:dyDescent="0.3">
      <c r="A578" s="15">
        <v>21</v>
      </c>
      <c r="B578" s="15">
        <v>1849100110</v>
      </c>
      <c r="C578" s="119" t="str">
        <f t="shared" si="102"/>
        <v>110</v>
      </c>
      <c r="D578" s="119" t="str">
        <f t="shared" si="103"/>
        <v>849100</v>
      </c>
      <c r="E578" s="119" t="str">
        <f t="shared" si="104"/>
        <v>84</v>
      </c>
      <c r="F578" s="15" t="s">
        <v>748</v>
      </c>
      <c r="G578" s="121">
        <v>94000</v>
      </c>
      <c r="H578" s="121">
        <v>96464.31</v>
      </c>
      <c r="I578" s="121">
        <v>0</v>
      </c>
      <c r="J578" s="121">
        <v>96464.31</v>
      </c>
      <c r="K578" s="121">
        <f t="shared" si="101"/>
        <v>2464.3099999999977</v>
      </c>
      <c r="L578" s="121">
        <f t="shared" si="105"/>
        <v>96464.31</v>
      </c>
      <c r="M578" s="121">
        <v>148000</v>
      </c>
      <c r="N578" s="121">
        <f>SUMIF(תקציב2017!$A:$A,$B578,תקציב2017!D:D)</f>
        <v>148000</v>
      </c>
      <c r="O578" s="121">
        <f>SUMIF(תקציב2017!$A:$A,$B578,תקציב2017!E:E)</f>
        <v>106000</v>
      </c>
      <c r="P578" s="121">
        <f>SUMIF(תקציב2017!$A:$A,$B578,תקציב2017!F:F)</f>
        <v>68000</v>
      </c>
      <c r="Q578" s="121"/>
      <c r="R578" s="121">
        <f t="shared" si="100"/>
        <v>68000</v>
      </c>
      <c r="S578" s="164">
        <v>0.5</v>
      </c>
    </row>
    <row r="579" spans="1:19" ht="35.1" hidden="1" customHeight="1" thickBot="1" x14ac:dyDescent="0.3">
      <c r="A579" s="122">
        <v>22</v>
      </c>
      <c r="B579" s="122">
        <v>1849100840</v>
      </c>
      <c r="C579" s="123" t="str">
        <f t="shared" si="102"/>
        <v>840</v>
      </c>
      <c r="D579" s="123" t="str">
        <f t="shared" si="103"/>
        <v>849100</v>
      </c>
      <c r="E579" s="123" t="str">
        <f t="shared" si="104"/>
        <v>84</v>
      </c>
      <c r="F579" s="122" t="s">
        <v>256</v>
      </c>
      <c r="G579" s="166">
        <v>0</v>
      </c>
      <c r="H579" s="166">
        <v>7012.5</v>
      </c>
      <c r="I579" s="166">
        <v>0</v>
      </c>
      <c r="J579" s="166">
        <v>7012.5</v>
      </c>
      <c r="K579" s="121">
        <f t="shared" si="101"/>
        <v>7012.5</v>
      </c>
      <c r="L579" s="166">
        <f t="shared" si="105"/>
        <v>7012.5</v>
      </c>
      <c r="M579" s="166">
        <v>0</v>
      </c>
      <c r="N579" s="166">
        <f>SUMIF(תקציב2017!$A:$A,$B579,תקציב2017!D:D)</f>
        <v>0</v>
      </c>
      <c r="O579" s="166">
        <f>SUMIF(תקציב2017!$A:$A,$B579,תקציב2017!E:E)</f>
        <v>0</v>
      </c>
      <c r="P579" s="166">
        <f>SUMIF(תקציב2017!$A:$A,$B579,תקציב2017!F:F)</f>
        <v>0</v>
      </c>
      <c r="Q579" s="166"/>
      <c r="R579" s="121">
        <f t="shared" si="100"/>
        <v>0</v>
      </c>
      <c r="S579" s="167"/>
    </row>
    <row r="580" spans="1:19" ht="35.1" customHeight="1" x14ac:dyDescent="0.3">
      <c r="A580" s="139">
        <v>21</v>
      </c>
      <c r="B580" s="140">
        <v>1849200110</v>
      </c>
      <c r="C580" s="141" t="str">
        <f t="shared" si="102"/>
        <v>110</v>
      </c>
      <c r="D580" s="141" t="str">
        <f t="shared" si="103"/>
        <v>849200</v>
      </c>
      <c r="E580" s="141" t="str">
        <f t="shared" si="104"/>
        <v>84</v>
      </c>
      <c r="F580" s="140" t="s">
        <v>1401</v>
      </c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>
        <v>192000</v>
      </c>
      <c r="R580" s="121">
        <f t="shared" si="100"/>
        <v>192000</v>
      </c>
      <c r="S580" s="171">
        <v>1.5</v>
      </c>
    </row>
    <row r="581" spans="1:19" ht="35.1" customHeight="1" thickBot="1" x14ac:dyDescent="0.35">
      <c r="A581" s="139">
        <v>22</v>
      </c>
      <c r="B581" s="140">
        <v>1849200840</v>
      </c>
      <c r="C581" s="141" t="str">
        <f t="shared" si="102"/>
        <v>840</v>
      </c>
      <c r="D581" s="141" t="str">
        <f t="shared" si="103"/>
        <v>849200</v>
      </c>
      <c r="E581" s="141" t="str">
        <f t="shared" si="104"/>
        <v>84</v>
      </c>
      <c r="F581" s="140" t="s">
        <v>1400</v>
      </c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>
        <v>52314</v>
      </c>
      <c r="R581" s="121">
        <f t="shared" si="100"/>
        <v>52314</v>
      </c>
      <c r="S581" s="171"/>
    </row>
    <row r="582" spans="1:19" ht="35.1" customHeight="1" thickBot="1" x14ac:dyDescent="0.35">
      <c r="A582" s="144"/>
      <c r="B582" s="145"/>
      <c r="C582" s="146"/>
      <c r="D582" s="146"/>
      <c r="E582" s="146"/>
      <c r="F582" s="145" t="s">
        <v>1275</v>
      </c>
      <c r="G582" s="148">
        <f>SUM(G483:G579)</f>
        <v>25567000</v>
      </c>
      <c r="H582" s="148">
        <f t="shared" ref="H582:M582" si="106">SUM(H483:H579)</f>
        <v>26038886.220000003</v>
      </c>
      <c r="I582" s="148">
        <f t="shared" si="106"/>
        <v>81190.2</v>
      </c>
      <c r="J582" s="148">
        <f t="shared" si="106"/>
        <v>26120076.419999998</v>
      </c>
      <c r="K582" s="148">
        <f t="shared" si="106"/>
        <v>553076.42000000016</v>
      </c>
      <c r="L582" s="148">
        <f t="shared" si="106"/>
        <v>26120076.419999998</v>
      </c>
      <c r="M582" s="148">
        <f t="shared" si="106"/>
        <v>26346000</v>
      </c>
      <c r="N582" s="148">
        <f t="shared" ref="N582:O582" si="107">SUM(N483:N579)</f>
        <v>26366333</v>
      </c>
      <c r="O582" s="148">
        <f t="shared" si="107"/>
        <v>27310900</v>
      </c>
      <c r="P582" s="148">
        <f>SUM(P483:P581)</f>
        <v>28618500</v>
      </c>
      <c r="Q582" s="148">
        <f t="shared" ref="Q582:R582" si="108">SUM(Q483:Q581)</f>
        <v>244314</v>
      </c>
      <c r="R582" s="148">
        <f t="shared" si="108"/>
        <v>28862814</v>
      </c>
      <c r="S582" s="148">
        <f t="shared" ref="S582" si="109">SUM(S483:S581)</f>
        <v>82.73</v>
      </c>
    </row>
    <row r="583" spans="1:19" ht="35.1" customHeight="1" x14ac:dyDescent="0.3">
      <c r="A583" s="31"/>
      <c r="B583" s="31"/>
      <c r="C583" s="130"/>
      <c r="D583" s="130"/>
      <c r="E583" s="130"/>
      <c r="F583" s="181" t="s">
        <v>258</v>
      </c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21">
        <f t="shared" ref="R583:R607" si="110">P583+Q583</f>
        <v>0</v>
      </c>
      <c r="S583" s="169"/>
    </row>
    <row r="584" spans="1:19" ht="35.1" customHeight="1" x14ac:dyDescent="0.3">
      <c r="A584" s="31">
        <v>15</v>
      </c>
      <c r="B584" s="31">
        <v>1853000431</v>
      </c>
      <c r="C584" s="130" t="str">
        <f t="shared" si="102"/>
        <v>431</v>
      </c>
      <c r="D584" s="130" t="str">
        <f t="shared" si="103"/>
        <v>853000</v>
      </c>
      <c r="E584" s="130" t="str">
        <f t="shared" si="104"/>
        <v>85</v>
      </c>
      <c r="F584" s="31" t="s">
        <v>749</v>
      </c>
      <c r="G584" s="132">
        <v>116000</v>
      </c>
      <c r="H584" s="132">
        <v>172796.58</v>
      </c>
      <c r="I584" s="132">
        <v>0</v>
      </c>
      <c r="J584" s="132">
        <v>172796.58</v>
      </c>
      <c r="K584" s="121">
        <f t="shared" ref="K584:K585" si="111">+L584-G584</f>
        <v>56796.579999999987</v>
      </c>
      <c r="L584" s="132">
        <f t="shared" si="105"/>
        <v>172796.58</v>
      </c>
      <c r="M584" s="132">
        <v>116000</v>
      </c>
      <c r="N584" s="132">
        <f>SUMIF(תקציב2017!$A:$A,$B584,תקציב2017!D:D)</f>
        <v>116000</v>
      </c>
      <c r="O584" s="132">
        <f>SUMIF(תקציב2017!$A:$A,$B584,תקציב2017!E:E)</f>
        <v>103000</v>
      </c>
      <c r="P584" s="132">
        <f>SUMIF(תקציב2017!$A:$A,$B584,תקציב2017!F:F)</f>
        <v>103000</v>
      </c>
      <c r="Q584" s="132"/>
      <c r="R584" s="121">
        <f t="shared" si="110"/>
        <v>103000</v>
      </c>
      <c r="S584" s="169"/>
    </row>
    <row r="585" spans="1:19" ht="35.1" customHeight="1" thickBot="1" x14ac:dyDescent="0.35">
      <c r="A585" s="15">
        <v>15</v>
      </c>
      <c r="B585" s="15">
        <v>1853000432</v>
      </c>
      <c r="C585" s="119" t="str">
        <f t="shared" si="102"/>
        <v>432</v>
      </c>
      <c r="D585" s="119" t="str">
        <f t="shared" si="103"/>
        <v>853000</v>
      </c>
      <c r="E585" s="119" t="str">
        <f t="shared" si="104"/>
        <v>85</v>
      </c>
      <c r="F585" s="15" t="s">
        <v>556</v>
      </c>
      <c r="G585" s="121">
        <v>52000</v>
      </c>
      <c r="H585" s="121">
        <v>56945.07</v>
      </c>
      <c r="I585" s="121">
        <v>0</v>
      </c>
      <c r="J585" s="121">
        <v>56945.07</v>
      </c>
      <c r="K585" s="121">
        <f t="shared" si="111"/>
        <v>4945.07</v>
      </c>
      <c r="L585" s="121">
        <f t="shared" si="105"/>
        <v>56945.07</v>
      </c>
      <c r="M585" s="121">
        <v>52000</v>
      </c>
      <c r="N585" s="121">
        <f>SUMIF(תקציב2017!$A:$A,$B585,תקציב2017!D:D)</f>
        <v>52000</v>
      </c>
      <c r="O585" s="121">
        <f>SUMIF(תקציב2017!$A:$A,$B585,תקציב2017!E:E)</f>
        <v>46000</v>
      </c>
      <c r="P585" s="121">
        <f>SUMIF(תקציב2017!$A:$A,$B585,תקציב2017!F:F)</f>
        <v>46000</v>
      </c>
      <c r="Q585" s="121"/>
      <c r="R585" s="121">
        <f t="shared" si="110"/>
        <v>46000</v>
      </c>
      <c r="S585" s="164"/>
    </row>
    <row r="586" spans="1:19" ht="35.1" customHeight="1" thickBot="1" x14ac:dyDescent="0.35">
      <c r="A586" s="144"/>
      <c r="B586" s="145"/>
      <c r="C586" s="146"/>
      <c r="D586" s="146"/>
      <c r="E586" s="146"/>
      <c r="F586" s="145" t="s">
        <v>1276</v>
      </c>
      <c r="G586" s="148">
        <f>SUM(G584:G585)</f>
        <v>168000</v>
      </c>
      <c r="H586" s="148">
        <f t="shared" ref="H586:M586" si="112">SUM(H584:H585)</f>
        <v>229741.65</v>
      </c>
      <c r="I586" s="148">
        <f t="shared" si="112"/>
        <v>0</v>
      </c>
      <c r="J586" s="148">
        <f t="shared" si="112"/>
        <v>229741.65</v>
      </c>
      <c r="K586" s="148">
        <f t="shared" si="112"/>
        <v>61741.649999999987</v>
      </c>
      <c r="L586" s="148">
        <f t="shared" si="112"/>
        <v>229741.65</v>
      </c>
      <c r="M586" s="148">
        <f t="shared" si="112"/>
        <v>168000</v>
      </c>
      <c r="N586" s="148">
        <f t="shared" ref="N586:R586" si="113">SUM(N584:N585)</f>
        <v>168000</v>
      </c>
      <c r="O586" s="148">
        <f t="shared" si="113"/>
        <v>149000</v>
      </c>
      <c r="P586" s="148">
        <f t="shared" si="113"/>
        <v>149000</v>
      </c>
      <c r="Q586" s="148">
        <f t="shared" si="113"/>
        <v>0</v>
      </c>
      <c r="R586" s="148">
        <f t="shared" si="113"/>
        <v>149000</v>
      </c>
      <c r="S586" s="168">
        <f t="shared" ref="S586" si="114">SUM(S584:S585)</f>
        <v>0</v>
      </c>
    </row>
    <row r="587" spans="1:19" ht="35.1" customHeight="1" x14ac:dyDescent="0.3">
      <c r="A587" s="15"/>
      <c r="B587" s="15"/>
      <c r="C587" s="119"/>
      <c r="D587" s="119"/>
      <c r="E587" s="119"/>
      <c r="F587" s="161" t="s">
        <v>260</v>
      </c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>
        <f t="shared" si="110"/>
        <v>0</v>
      </c>
      <c r="S587" s="164"/>
    </row>
    <row r="588" spans="1:19" ht="35.1" customHeight="1" x14ac:dyDescent="0.3">
      <c r="A588" s="15">
        <v>16</v>
      </c>
      <c r="B588" s="15">
        <v>1871000110</v>
      </c>
      <c r="C588" s="119" t="str">
        <f t="shared" si="102"/>
        <v>110</v>
      </c>
      <c r="D588" s="119" t="str">
        <f t="shared" si="103"/>
        <v>871000</v>
      </c>
      <c r="E588" s="119" t="str">
        <f t="shared" si="104"/>
        <v>87</v>
      </c>
      <c r="F588" s="15" t="s">
        <v>750</v>
      </c>
      <c r="G588" s="121">
        <v>682000</v>
      </c>
      <c r="H588" s="121">
        <v>672745.72</v>
      </c>
      <c r="I588" s="121">
        <v>0</v>
      </c>
      <c r="J588" s="121">
        <v>672745.72</v>
      </c>
      <c r="K588" s="121">
        <f t="shared" ref="K588:K595" si="115">+L588-G588</f>
        <v>-9254.2800000000279</v>
      </c>
      <c r="L588" s="121">
        <f t="shared" si="105"/>
        <v>672745.72</v>
      </c>
      <c r="M588" s="121">
        <v>652000</v>
      </c>
      <c r="N588" s="121">
        <f>SUMIF(תקציב2017!$A:$A,$B588,תקציב2017!D:D)</f>
        <v>652000</v>
      </c>
      <c r="O588" s="121">
        <f>SUMIF(תקציב2017!$A:$A,$B588,תקציב2017!E:E)</f>
        <v>750000</v>
      </c>
      <c r="P588" s="121">
        <f>SUMIF(תקציב2017!$A:$A,$B588,תקציב2017!F:F)</f>
        <v>730000</v>
      </c>
      <c r="Q588" s="121"/>
      <c r="R588" s="121">
        <f t="shared" si="110"/>
        <v>730000</v>
      </c>
      <c r="S588" s="164">
        <v>4.7</v>
      </c>
    </row>
    <row r="589" spans="1:19" ht="35.1" hidden="1" customHeight="1" x14ac:dyDescent="0.3">
      <c r="A589" s="15">
        <v>15</v>
      </c>
      <c r="B589" s="15">
        <v>1871000410</v>
      </c>
      <c r="C589" s="119" t="str">
        <f t="shared" si="102"/>
        <v>410</v>
      </c>
      <c r="D589" s="119" t="str">
        <f t="shared" si="103"/>
        <v>871000</v>
      </c>
      <c r="E589" s="119" t="str">
        <f t="shared" si="104"/>
        <v>87</v>
      </c>
      <c r="F589" s="15" t="s">
        <v>751</v>
      </c>
      <c r="G589" s="121">
        <v>21000</v>
      </c>
      <c r="H589" s="121">
        <v>13877</v>
      </c>
      <c r="I589" s="121">
        <v>0</v>
      </c>
      <c r="J589" s="121">
        <v>13877</v>
      </c>
      <c r="K589" s="121">
        <f t="shared" si="115"/>
        <v>-7123</v>
      </c>
      <c r="L589" s="121">
        <f t="shared" si="105"/>
        <v>13877</v>
      </c>
      <c r="M589" s="121">
        <v>0</v>
      </c>
      <c r="N589" s="121">
        <f>SUMIF(תקציב2017!$A:$A,$B589,תקציב2017!D:D)</f>
        <v>0</v>
      </c>
      <c r="O589" s="121">
        <f>SUMIF(תקציב2017!$A:$A,$B589,תקציב2017!E:E)</f>
        <v>0</v>
      </c>
      <c r="P589" s="121">
        <f>SUMIF(תקציב2017!$A:$A,$B589,תקציב2017!F:F)</f>
        <v>0</v>
      </c>
      <c r="Q589" s="121"/>
      <c r="R589" s="121">
        <f t="shared" si="110"/>
        <v>0</v>
      </c>
      <c r="S589" s="164"/>
    </row>
    <row r="590" spans="1:19" ht="35.1" hidden="1" customHeight="1" x14ac:dyDescent="0.3">
      <c r="A590" s="15">
        <v>15</v>
      </c>
      <c r="B590" s="15">
        <v>1871000432</v>
      </c>
      <c r="C590" s="119" t="str">
        <f t="shared" si="102"/>
        <v>432</v>
      </c>
      <c r="D590" s="119" t="str">
        <f t="shared" si="103"/>
        <v>871000</v>
      </c>
      <c r="E590" s="119" t="str">
        <f t="shared" si="104"/>
        <v>87</v>
      </c>
      <c r="F590" s="15" t="s">
        <v>752</v>
      </c>
      <c r="G590" s="121">
        <v>0</v>
      </c>
      <c r="H590" s="121">
        <v>127.4</v>
      </c>
      <c r="I590" s="121">
        <v>0</v>
      </c>
      <c r="J590" s="121">
        <v>127.4</v>
      </c>
      <c r="K590" s="121">
        <f t="shared" si="115"/>
        <v>127.4</v>
      </c>
      <c r="L590" s="121">
        <f t="shared" si="105"/>
        <v>127.4</v>
      </c>
      <c r="M590" s="121">
        <v>0</v>
      </c>
      <c r="N590" s="121">
        <f>SUMIF(תקציב2017!$A:$A,$B590,תקציב2017!D:D)</f>
        <v>0</v>
      </c>
      <c r="O590" s="121">
        <f>SUMIF(תקציב2017!$A:$A,$B590,תקציב2017!E:E)</f>
        <v>0</v>
      </c>
      <c r="P590" s="121">
        <f>SUMIF(תקציב2017!$A:$A,$B590,תקציב2017!F:F)</f>
        <v>0</v>
      </c>
      <c r="Q590" s="121"/>
      <c r="R590" s="121">
        <f t="shared" si="110"/>
        <v>0</v>
      </c>
      <c r="S590" s="164"/>
    </row>
    <row r="591" spans="1:19" ht="35.1" hidden="1" customHeight="1" x14ac:dyDescent="0.3">
      <c r="A591" s="15">
        <v>15</v>
      </c>
      <c r="B591" s="15">
        <v>1871000530</v>
      </c>
      <c r="C591" s="119" t="str">
        <f t="shared" si="102"/>
        <v>530</v>
      </c>
      <c r="D591" s="119" t="str">
        <f t="shared" si="103"/>
        <v>871000</v>
      </c>
      <c r="E591" s="119" t="str">
        <f t="shared" si="104"/>
        <v>87</v>
      </c>
      <c r="F591" s="15" t="s">
        <v>753</v>
      </c>
      <c r="G591" s="121">
        <v>0</v>
      </c>
      <c r="H591" s="121">
        <v>0</v>
      </c>
      <c r="I591" s="121">
        <v>0</v>
      </c>
      <c r="J591" s="121">
        <v>0</v>
      </c>
      <c r="K591" s="121">
        <f t="shared" si="115"/>
        <v>0</v>
      </c>
      <c r="L591" s="121">
        <f t="shared" si="105"/>
        <v>0</v>
      </c>
      <c r="M591" s="121">
        <v>0</v>
      </c>
      <c r="N591" s="121">
        <f>SUMIF(תקציב2017!$A:$A,$B591,תקציב2017!D:D)</f>
        <v>0</v>
      </c>
      <c r="O591" s="121">
        <f>SUMIF(תקציב2017!$A:$A,$B591,תקציב2017!E:E)</f>
        <v>0</v>
      </c>
      <c r="P591" s="121">
        <f>SUMIF(תקציב2017!$A:$A,$B591,תקציב2017!F:F)</f>
        <v>0</v>
      </c>
      <c r="Q591" s="121"/>
      <c r="R591" s="121">
        <f t="shared" si="110"/>
        <v>0</v>
      </c>
      <c r="S591" s="164"/>
    </row>
    <row r="592" spans="1:19" ht="35.1" customHeight="1" x14ac:dyDescent="0.3">
      <c r="A592" s="15">
        <v>15</v>
      </c>
      <c r="B592" s="15">
        <v>1871000540</v>
      </c>
      <c r="C592" s="119" t="str">
        <f t="shared" si="102"/>
        <v>540</v>
      </c>
      <c r="D592" s="119" t="str">
        <f t="shared" si="103"/>
        <v>871000</v>
      </c>
      <c r="E592" s="119" t="str">
        <f t="shared" si="104"/>
        <v>87</v>
      </c>
      <c r="F592" s="15" t="s">
        <v>754</v>
      </c>
      <c r="G592" s="121">
        <v>8000</v>
      </c>
      <c r="H592" s="121">
        <v>9788.6</v>
      </c>
      <c r="I592" s="121">
        <v>0</v>
      </c>
      <c r="J592" s="121">
        <v>9788.6</v>
      </c>
      <c r="K592" s="121">
        <f t="shared" si="115"/>
        <v>1788.6000000000004</v>
      </c>
      <c r="L592" s="121">
        <f t="shared" si="105"/>
        <v>9788.6</v>
      </c>
      <c r="M592" s="121">
        <v>8000</v>
      </c>
      <c r="N592" s="121">
        <f>SUMIF(תקציב2017!$A:$A,$B592,תקציב2017!D:D)</f>
        <v>8000</v>
      </c>
      <c r="O592" s="121">
        <f>SUMIF(תקציב2017!$A:$A,$B592,תקציב2017!E:E)</f>
        <v>6000</v>
      </c>
      <c r="P592" s="121">
        <f>SUMIF(תקציב2017!$A:$A,$B592,תקציב2017!F:F)</f>
        <v>6000</v>
      </c>
      <c r="Q592" s="121"/>
      <c r="R592" s="121">
        <f t="shared" si="110"/>
        <v>6000</v>
      </c>
      <c r="S592" s="164"/>
    </row>
    <row r="593" spans="1:19" ht="35.1" customHeight="1" x14ac:dyDescent="0.3">
      <c r="A593" s="15">
        <v>15</v>
      </c>
      <c r="B593" s="15">
        <v>1871000560</v>
      </c>
      <c r="C593" s="119" t="str">
        <f t="shared" si="102"/>
        <v>560</v>
      </c>
      <c r="D593" s="119" t="str">
        <f t="shared" si="103"/>
        <v>871000</v>
      </c>
      <c r="E593" s="119" t="str">
        <f t="shared" si="104"/>
        <v>87</v>
      </c>
      <c r="F593" s="15" t="s">
        <v>755</v>
      </c>
      <c r="G593" s="121">
        <v>2000</v>
      </c>
      <c r="H593" s="121">
        <v>1685</v>
      </c>
      <c r="I593" s="121">
        <v>0</v>
      </c>
      <c r="J593" s="121">
        <v>1685</v>
      </c>
      <c r="K593" s="121">
        <f t="shared" si="115"/>
        <v>-315</v>
      </c>
      <c r="L593" s="121">
        <f t="shared" si="105"/>
        <v>1685</v>
      </c>
      <c r="M593" s="121">
        <v>2000</v>
      </c>
      <c r="N593" s="121">
        <f>SUMIF(תקציב2017!$A:$A,$B593,תקציב2017!D:D)</f>
        <v>2000</v>
      </c>
      <c r="O593" s="121">
        <f>SUMIF(תקציב2017!$A:$A,$B593,תקציב2017!E:E)</f>
        <v>0</v>
      </c>
      <c r="P593" s="121">
        <f>SUMIF(תקציב2017!$A:$A,$B593,תקציב2017!F:F)</f>
        <v>0</v>
      </c>
      <c r="Q593" s="121"/>
      <c r="R593" s="121">
        <f t="shared" si="110"/>
        <v>0</v>
      </c>
      <c r="S593" s="164"/>
    </row>
    <row r="594" spans="1:19" ht="35.1" hidden="1" customHeight="1" x14ac:dyDescent="0.3">
      <c r="A594" s="15">
        <v>15</v>
      </c>
      <c r="B594" s="15">
        <v>1871000750</v>
      </c>
      <c r="C594" s="119" t="str">
        <f t="shared" si="102"/>
        <v>750</v>
      </c>
      <c r="D594" s="119" t="str">
        <f t="shared" si="103"/>
        <v>871000</v>
      </c>
      <c r="E594" s="119" t="str">
        <f t="shared" si="104"/>
        <v>87</v>
      </c>
      <c r="F594" s="15" t="s">
        <v>313</v>
      </c>
      <c r="G594" s="121">
        <v>0</v>
      </c>
      <c r="H594" s="121">
        <v>0</v>
      </c>
      <c r="I594" s="121">
        <v>0</v>
      </c>
      <c r="J594" s="121">
        <v>0</v>
      </c>
      <c r="K594" s="121">
        <f t="shared" si="115"/>
        <v>0</v>
      </c>
      <c r="L594" s="121">
        <f t="shared" si="105"/>
        <v>0</v>
      </c>
      <c r="M594" s="121">
        <v>0</v>
      </c>
      <c r="N594" s="121">
        <f>SUMIF(תקציב2017!$A:$A,$B594,תקציב2017!D:D)</f>
        <v>0</v>
      </c>
      <c r="O594" s="121">
        <f>SUMIF(תקציב2017!$A:$A,$B594,תקציב2017!E:E)</f>
        <v>0</v>
      </c>
      <c r="P594" s="121">
        <f>SUMIF(תקציב2017!$A:$A,$B594,תקציב2017!F:F)</f>
        <v>0</v>
      </c>
      <c r="Q594" s="121"/>
      <c r="R594" s="121">
        <f t="shared" si="110"/>
        <v>0</v>
      </c>
      <c r="S594" s="164"/>
    </row>
    <row r="595" spans="1:19" ht="35.1" customHeight="1" thickBot="1" x14ac:dyDescent="0.35">
      <c r="A595" s="15">
        <v>15</v>
      </c>
      <c r="B595" s="15">
        <v>1871000780</v>
      </c>
      <c r="C595" s="119" t="str">
        <f t="shared" si="102"/>
        <v>780</v>
      </c>
      <c r="D595" s="119" t="str">
        <f t="shared" si="103"/>
        <v>871000</v>
      </c>
      <c r="E595" s="119" t="str">
        <f t="shared" si="104"/>
        <v>87</v>
      </c>
      <c r="F595" s="15" t="s">
        <v>305</v>
      </c>
      <c r="G595" s="121">
        <v>29000</v>
      </c>
      <c r="H595" s="121">
        <v>24079.45</v>
      </c>
      <c r="I595" s="121">
        <v>0</v>
      </c>
      <c r="J595" s="121">
        <v>24079.45</v>
      </c>
      <c r="K595" s="121">
        <f t="shared" si="115"/>
        <v>-4920.5499999999993</v>
      </c>
      <c r="L595" s="121">
        <f t="shared" si="105"/>
        <v>24079.45</v>
      </c>
      <c r="M595" s="121">
        <v>50000</v>
      </c>
      <c r="N595" s="121">
        <f>SUMIF(תקציב2017!$A:$A,$B595,תקציב2017!D:D)</f>
        <v>50000</v>
      </c>
      <c r="O595" s="121">
        <f>SUMIF(תקציב2017!$A:$A,$B595,תקציב2017!E:E)</f>
        <v>20000</v>
      </c>
      <c r="P595" s="121">
        <f>SUMIF(תקציב2017!$A:$A,$B595,תקציב2017!F:F)</f>
        <v>20000</v>
      </c>
      <c r="Q595" s="121"/>
      <c r="R595" s="121">
        <f t="shared" si="110"/>
        <v>20000</v>
      </c>
      <c r="S595" s="164"/>
    </row>
    <row r="596" spans="1:19" ht="35.1" customHeight="1" thickBot="1" x14ac:dyDescent="0.35">
      <c r="A596" s="144"/>
      <c r="B596" s="145"/>
      <c r="C596" s="146"/>
      <c r="D596" s="146"/>
      <c r="E596" s="146"/>
      <c r="F596" s="145" t="s">
        <v>1277</v>
      </c>
      <c r="G596" s="148">
        <f>SUM(G588:G595)</f>
        <v>742000</v>
      </c>
      <c r="H596" s="148">
        <f t="shared" ref="H596:M596" si="116">SUM(H588:H595)</f>
        <v>722303.16999999993</v>
      </c>
      <c r="I596" s="148">
        <f t="shared" si="116"/>
        <v>0</v>
      </c>
      <c r="J596" s="148">
        <f t="shared" si="116"/>
        <v>722303.16999999993</v>
      </c>
      <c r="K596" s="148">
        <f t="shared" si="116"/>
        <v>-19696.830000000027</v>
      </c>
      <c r="L596" s="148">
        <f t="shared" si="116"/>
        <v>722303.16999999993</v>
      </c>
      <c r="M596" s="148">
        <f t="shared" si="116"/>
        <v>712000</v>
      </c>
      <c r="N596" s="148">
        <f t="shared" ref="N596:P596" si="117">SUM(N588:N595)</f>
        <v>712000</v>
      </c>
      <c r="O596" s="148">
        <f t="shared" si="117"/>
        <v>776000</v>
      </c>
      <c r="P596" s="148">
        <f t="shared" si="117"/>
        <v>756000</v>
      </c>
      <c r="Q596" s="148">
        <f t="shared" ref="Q596:R596" si="118">SUM(Q588:Q595)</f>
        <v>0</v>
      </c>
      <c r="R596" s="148">
        <f t="shared" si="118"/>
        <v>756000</v>
      </c>
      <c r="S596" s="168">
        <f t="shared" ref="S596" si="119">SUM(S588:S595)</f>
        <v>4.7</v>
      </c>
    </row>
    <row r="597" spans="1:19" ht="35.1" customHeight="1" thickBot="1" x14ac:dyDescent="0.35">
      <c r="A597" s="125"/>
      <c r="B597" s="126"/>
      <c r="C597" s="127"/>
      <c r="D597" s="127"/>
      <c r="E597" s="127"/>
      <c r="F597" s="126" t="s">
        <v>1279</v>
      </c>
      <c r="G597" s="129">
        <f>+G596+G586+G582+G481+G464+G423</f>
        <v>113121500</v>
      </c>
      <c r="H597" s="129">
        <f t="shared" ref="H597:M597" si="120">+H596+H586+H582+H481+H464+H423</f>
        <v>115139512.31</v>
      </c>
      <c r="I597" s="129">
        <f t="shared" si="120"/>
        <v>287417.61</v>
      </c>
      <c r="J597" s="129">
        <f t="shared" si="120"/>
        <v>115826929.91999999</v>
      </c>
      <c r="K597" s="129">
        <f t="shared" si="120"/>
        <v>2705429.9199999995</v>
      </c>
      <c r="L597" s="129">
        <f t="shared" si="120"/>
        <v>115826929.91999999</v>
      </c>
      <c r="M597" s="129">
        <f t="shared" si="120"/>
        <v>121448000</v>
      </c>
      <c r="N597" s="129">
        <f t="shared" ref="N597:P597" si="121">+N596+N586+N582+N481+N464+N423</f>
        <v>121114333</v>
      </c>
      <c r="O597" s="129">
        <f t="shared" si="121"/>
        <v>124828799.28</v>
      </c>
      <c r="P597" s="129">
        <f t="shared" si="121"/>
        <v>130112000</v>
      </c>
      <c r="Q597" s="129">
        <f t="shared" ref="Q597:R597" si="122">+Q596+Q586+Q582+Q481+Q464+Q423</f>
        <v>2380182</v>
      </c>
      <c r="R597" s="129">
        <f t="shared" si="122"/>
        <v>132492182</v>
      </c>
      <c r="S597" s="170">
        <f t="shared" ref="S597" si="123">+S596+S586+S582+S481+S464+S423</f>
        <v>578.29999999999995</v>
      </c>
    </row>
    <row r="598" spans="1:19" ht="35.1" customHeight="1" x14ac:dyDescent="0.3">
      <c r="A598" s="15"/>
      <c r="B598" s="15"/>
      <c r="C598" s="119"/>
      <c r="D598" s="119"/>
      <c r="E598" s="119"/>
      <c r="F598" s="161" t="s">
        <v>1280</v>
      </c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>
        <f t="shared" si="110"/>
        <v>0</v>
      </c>
      <c r="S598" s="164"/>
    </row>
    <row r="599" spans="1:19" ht="35.1" customHeight="1" thickBot="1" x14ac:dyDescent="0.35">
      <c r="A599" s="15">
        <v>16</v>
      </c>
      <c r="B599" s="15">
        <v>1911000110</v>
      </c>
      <c r="C599" s="119" t="str">
        <f t="shared" si="102"/>
        <v>110</v>
      </c>
      <c r="D599" s="119" t="str">
        <f t="shared" si="103"/>
        <v>911000</v>
      </c>
      <c r="E599" s="119" t="str">
        <f t="shared" si="104"/>
        <v>91</v>
      </c>
      <c r="F599" s="15" t="s">
        <v>756</v>
      </c>
      <c r="G599" s="121">
        <v>106000</v>
      </c>
      <c r="H599" s="121">
        <v>99968.07</v>
      </c>
      <c r="I599" s="121">
        <v>0</v>
      </c>
      <c r="J599" s="121">
        <v>99968.07</v>
      </c>
      <c r="K599" s="121">
        <f>+L599-G599</f>
        <v>-6031.929999999993</v>
      </c>
      <c r="L599" s="121">
        <f t="shared" si="105"/>
        <v>99968.07</v>
      </c>
      <c r="M599" s="121">
        <v>96000</v>
      </c>
      <c r="N599" s="121">
        <f>SUMIF(תקציב2017!$A:$A,$B599,תקציב2017!D:D)</f>
        <v>96000</v>
      </c>
      <c r="O599" s="121">
        <f>SUMIF(תקציב2017!$A:$A,$B599,תקציב2017!E:E)</f>
        <v>119000</v>
      </c>
      <c r="P599" s="121">
        <f>SUMIF(תקציב2017!$A:$A,$B599,תקציב2017!F:F)</f>
        <v>101000</v>
      </c>
      <c r="Q599" s="121"/>
      <c r="R599" s="121">
        <f t="shared" si="110"/>
        <v>101000</v>
      </c>
      <c r="S599" s="164">
        <v>1</v>
      </c>
    </row>
    <row r="600" spans="1:19" ht="35.1" customHeight="1" thickBot="1" x14ac:dyDescent="0.35">
      <c r="A600" s="144"/>
      <c r="B600" s="145"/>
      <c r="C600" s="146"/>
      <c r="D600" s="146"/>
      <c r="E600" s="146"/>
      <c r="F600" s="145" t="s">
        <v>1281</v>
      </c>
      <c r="G600" s="148">
        <f>SUM(G599)</f>
        <v>106000</v>
      </c>
      <c r="H600" s="148">
        <f t="shared" ref="H600:M600" si="124">SUM(H599)</f>
        <v>99968.07</v>
      </c>
      <c r="I600" s="148">
        <f t="shared" si="124"/>
        <v>0</v>
      </c>
      <c r="J600" s="148">
        <f t="shared" si="124"/>
        <v>99968.07</v>
      </c>
      <c r="K600" s="148">
        <f t="shared" si="124"/>
        <v>-6031.929999999993</v>
      </c>
      <c r="L600" s="148">
        <f t="shared" si="124"/>
        <v>99968.07</v>
      </c>
      <c r="M600" s="148">
        <f t="shared" si="124"/>
        <v>96000</v>
      </c>
      <c r="N600" s="148">
        <f t="shared" ref="N600:R600" si="125">SUM(N599)</f>
        <v>96000</v>
      </c>
      <c r="O600" s="148">
        <f t="shared" si="125"/>
        <v>119000</v>
      </c>
      <c r="P600" s="148">
        <f t="shared" si="125"/>
        <v>101000</v>
      </c>
      <c r="Q600" s="148">
        <f t="shared" si="125"/>
        <v>0</v>
      </c>
      <c r="R600" s="148">
        <f t="shared" si="125"/>
        <v>101000</v>
      </c>
      <c r="S600" s="168">
        <f t="shared" ref="S600" si="126">SUM(S599)</f>
        <v>1</v>
      </c>
    </row>
    <row r="601" spans="1:19" ht="35.1" customHeight="1" x14ac:dyDescent="0.3">
      <c r="A601" s="133"/>
      <c r="B601" s="134"/>
      <c r="C601" s="135"/>
      <c r="D601" s="135"/>
      <c r="E601" s="135"/>
      <c r="F601" s="134" t="s">
        <v>1282</v>
      </c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21">
        <f t="shared" si="110"/>
        <v>0</v>
      </c>
      <c r="S601" s="182"/>
    </row>
    <row r="602" spans="1:19" ht="35.1" customHeight="1" x14ac:dyDescent="0.3">
      <c r="A602" s="15">
        <v>25</v>
      </c>
      <c r="B602" s="15">
        <v>1995000860</v>
      </c>
      <c r="C602" s="119" t="str">
        <f t="shared" si="102"/>
        <v>860</v>
      </c>
      <c r="D602" s="119" t="str">
        <f t="shared" si="103"/>
        <v>995000</v>
      </c>
      <c r="E602" s="119" t="str">
        <f t="shared" si="104"/>
        <v>99</v>
      </c>
      <c r="F602" s="15" t="s">
        <v>762</v>
      </c>
      <c r="G602" s="121">
        <v>10000000</v>
      </c>
      <c r="H602" s="121">
        <v>0</v>
      </c>
      <c r="I602" s="121">
        <v>0</v>
      </c>
      <c r="J602" s="121">
        <v>11000000</v>
      </c>
      <c r="K602" s="121">
        <f t="shared" ref="K602:K607" si="127">+L602-G602</f>
        <v>0</v>
      </c>
      <c r="L602" s="121">
        <v>10000000</v>
      </c>
      <c r="M602" s="121">
        <v>10000000</v>
      </c>
      <c r="N602" s="121">
        <f>SUMIF(תקציב2017!$A:$A,$B602,תקציב2017!D:D)</f>
        <v>10000000</v>
      </c>
      <c r="O602" s="121">
        <f>SUMIF(תקציב2017!$A:$A,$B602,תקציב2017!E:E)</f>
        <v>10500000</v>
      </c>
      <c r="P602" s="121">
        <f>SUMIF(תקציב2017!$A:$A,$B602,תקציב2017!F:F)</f>
        <v>12000000</v>
      </c>
      <c r="Q602" s="121"/>
      <c r="R602" s="121">
        <f t="shared" si="110"/>
        <v>12000000</v>
      </c>
      <c r="S602" s="164"/>
    </row>
    <row r="603" spans="1:19" ht="35.1" customHeight="1" x14ac:dyDescent="0.3">
      <c r="A603" s="15">
        <v>16</v>
      </c>
      <c r="B603" s="15">
        <v>1996000310</v>
      </c>
      <c r="C603" s="119" t="str">
        <f t="shared" si="102"/>
        <v>310</v>
      </c>
      <c r="D603" s="119" t="str">
        <f t="shared" si="103"/>
        <v>996000</v>
      </c>
      <c r="E603" s="119" t="str">
        <f t="shared" si="104"/>
        <v>99</v>
      </c>
      <c r="F603" s="15" t="s">
        <v>763</v>
      </c>
      <c r="G603" s="121">
        <v>6905000</v>
      </c>
      <c r="H603" s="121">
        <v>7030705.4000000004</v>
      </c>
      <c r="I603" s="121">
        <v>0</v>
      </c>
      <c r="J603" s="121">
        <v>7030705.4000000004</v>
      </c>
      <c r="K603" s="121">
        <f t="shared" si="127"/>
        <v>125705.40000000037</v>
      </c>
      <c r="L603" s="121">
        <f t="shared" si="105"/>
        <v>7030705.4000000004</v>
      </c>
      <c r="M603" s="121">
        <v>6907000</v>
      </c>
      <c r="N603" s="121">
        <f>SUMIF(תקציב2017!$A:$A,$B603,תקציב2017!D:D)</f>
        <v>6907000</v>
      </c>
      <c r="O603" s="121">
        <f>SUMIF(תקציב2017!$A:$A,$B603,תקציב2017!E:E)</f>
        <v>7027000</v>
      </c>
      <c r="P603" s="121">
        <f>SUMIF(תקציב2017!$A:$A,$B603,תקציב2017!F:F)</f>
        <v>6891000</v>
      </c>
      <c r="Q603" s="121"/>
      <c r="R603" s="121">
        <f t="shared" si="110"/>
        <v>6891000</v>
      </c>
      <c r="S603" s="164">
        <v>49.38</v>
      </c>
    </row>
    <row r="604" spans="1:19" ht="35.1" hidden="1" customHeight="1" x14ac:dyDescent="0.3">
      <c r="A604" s="15">
        <v>26</v>
      </c>
      <c r="B604" s="15">
        <v>1999000910</v>
      </c>
      <c r="C604" s="119" t="str">
        <f t="shared" si="102"/>
        <v>910</v>
      </c>
      <c r="D604" s="119" t="str">
        <f t="shared" si="103"/>
        <v>999000</v>
      </c>
      <c r="E604" s="119" t="str">
        <f t="shared" si="104"/>
        <v>99</v>
      </c>
      <c r="F604" s="15" t="s">
        <v>764</v>
      </c>
      <c r="G604" s="121">
        <v>0</v>
      </c>
      <c r="H604" s="121">
        <v>0</v>
      </c>
      <c r="I604" s="121">
        <v>0</v>
      </c>
      <c r="J604" s="121">
        <v>0</v>
      </c>
      <c r="K604" s="121">
        <f t="shared" si="127"/>
        <v>0</v>
      </c>
      <c r="L604" s="121">
        <f t="shared" si="105"/>
        <v>0</v>
      </c>
      <c r="M604" s="121">
        <v>0</v>
      </c>
      <c r="N604" s="121">
        <f>SUMIF(תקציב2017!$A:$A,$B604,תקציב2017!D:D)</f>
        <v>0</v>
      </c>
      <c r="O604" s="121">
        <f>SUMIF(תקציב2017!$A:$A,$B604,תקציב2017!E:E)</f>
        <v>0</v>
      </c>
      <c r="P604" s="121">
        <f>SUMIF(תקציב2017!$A:$A,$B604,תקציב2017!F:F)</f>
        <v>0</v>
      </c>
      <c r="Q604" s="121"/>
      <c r="R604" s="121">
        <f t="shared" si="110"/>
        <v>0</v>
      </c>
      <c r="S604" s="164"/>
    </row>
    <row r="605" spans="1:19" ht="35.1" customHeight="1" x14ac:dyDescent="0.3">
      <c r="A605" s="15">
        <v>28</v>
      </c>
      <c r="B605" s="15">
        <v>1999000911</v>
      </c>
      <c r="C605" s="119" t="str">
        <f t="shared" si="102"/>
        <v>911</v>
      </c>
      <c r="D605" s="119" t="str">
        <f t="shared" si="103"/>
        <v>999000</v>
      </c>
      <c r="E605" s="119" t="str">
        <f t="shared" si="104"/>
        <v>99</v>
      </c>
      <c r="F605" s="15" t="s">
        <v>70</v>
      </c>
      <c r="G605" s="121">
        <v>0</v>
      </c>
      <c r="H605" s="121">
        <v>0</v>
      </c>
      <c r="I605" s="121">
        <v>0</v>
      </c>
      <c r="J605" s="121">
        <v>0</v>
      </c>
      <c r="K605" s="121">
        <f t="shared" si="127"/>
        <v>0</v>
      </c>
      <c r="L605" s="121">
        <f t="shared" si="105"/>
        <v>0</v>
      </c>
      <c r="M605" s="121">
        <v>4206000</v>
      </c>
      <c r="N605" s="121">
        <f>SUMIF(תקציב2017!$A:$A,$B605,תקציב2017!D:D)</f>
        <v>4206000</v>
      </c>
      <c r="O605" s="121">
        <f>SUMIF(תקציב2017!$A:$A,$B605,תקציב2017!E:E)</f>
        <v>0</v>
      </c>
      <c r="P605" s="121">
        <f>SUMIF(תקציב2017!$A:$A,$B605,תקציב2017!F:F)</f>
        <v>3000000</v>
      </c>
      <c r="Q605" s="121"/>
      <c r="R605" s="121">
        <f t="shared" si="110"/>
        <v>3000000</v>
      </c>
      <c r="S605" s="164"/>
    </row>
    <row r="606" spans="1:19" ht="35.1" customHeight="1" thickBot="1" x14ac:dyDescent="0.35">
      <c r="A606" s="15">
        <v>24</v>
      </c>
      <c r="B606" s="15">
        <v>1999000998</v>
      </c>
      <c r="C606" s="119" t="str">
        <f t="shared" si="102"/>
        <v>998</v>
      </c>
      <c r="D606" s="119" t="str">
        <f t="shared" si="103"/>
        <v>999000</v>
      </c>
      <c r="E606" s="119" t="str">
        <f t="shared" si="104"/>
        <v>99</v>
      </c>
      <c r="F606" s="15" t="s">
        <v>425</v>
      </c>
      <c r="G606" s="121">
        <v>0</v>
      </c>
      <c r="H606" s="121">
        <v>25535</v>
      </c>
      <c r="I606" s="121">
        <v>0</v>
      </c>
      <c r="J606" s="121">
        <f>95432-0.17</f>
        <v>95431.83</v>
      </c>
      <c r="K606" s="121">
        <f t="shared" si="127"/>
        <v>95431.83</v>
      </c>
      <c r="L606" s="121">
        <v>95431.83</v>
      </c>
      <c r="M606" s="121">
        <v>0</v>
      </c>
      <c r="N606" s="121">
        <f>SUMIF(תקציב2017!$A:$A,$B606,תקציב2017!D:D)</f>
        <v>0</v>
      </c>
      <c r="O606" s="121">
        <f>SUMIF(תקציב2017!$A:$A,$B606,תקציב2017!E:E)</f>
        <v>298400</v>
      </c>
      <c r="P606" s="121">
        <f>SUMIF(תקציב2017!$A:$A,$B606,תקציב2017!F:F)</f>
        <v>0</v>
      </c>
      <c r="Q606" s="121"/>
      <c r="R606" s="121">
        <f t="shared" si="110"/>
        <v>0</v>
      </c>
      <c r="S606" s="164"/>
    </row>
    <row r="607" spans="1:19" ht="35.1" hidden="1" customHeight="1" thickBot="1" x14ac:dyDescent="0.35">
      <c r="A607" s="15">
        <v>24</v>
      </c>
      <c r="B607" s="15">
        <v>1999000999</v>
      </c>
      <c r="C607" s="119" t="str">
        <f t="shared" si="102"/>
        <v>999</v>
      </c>
      <c r="D607" s="119" t="str">
        <f t="shared" si="103"/>
        <v>999000</v>
      </c>
      <c r="E607" s="119" t="str">
        <f t="shared" si="104"/>
        <v>99</v>
      </c>
      <c r="F607" s="15" t="s">
        <v>765</v>
      </c>
      <c r="G607" s="121">
        <v>0</v>
      </c>
      <c r="H607" s="121">
        <v>0</v>
      </c>
      <c r="I607" s="121">
        <v>0</v>
      </c>
      <c r="J607" s="121">
        <v>0</v>
      </c>
      <c r="K607" s="121">
        <f t="shared" si="127"/>
        <v>0</v>
      </c>
      <c r="L607" s="121">
        <f t="shared" si="105"/>
        <v>0</v>
      </c>
      <c r="M607" s="121">
        <v>0</v>
      </c>
      <c r="N607" s="121">
        <f>SUMIF(תקציב2017!$A:$A,$B607,תקציב2017!D:D)</f>
        <v>0</v>
      </c>
      <c r="O607" s="121">
        <f>SUMIF(תקציב2017!$A:$A,$B607,תקציב2017!E:E)</f>
        <v>0</v>
      </c>
      <c r="P607" s="121">
        <f>SUMIF(תקציב2017!$A:$A,$B607,תקציב2017!F:F)</f>
        <v>0</v>
      </c>
      <c r="Q607" s="121"/>
      <c r="R607" s="121">
        <f t="shared" si="110"/>
        <v>0</v>
      </c>
      <c r="S607" s="164"/>
    </row>
    <row r="608" spans="1:19" ht="35.1" customHeight="1" thickBot="1" x14ac:dyDescent="0.35">
      <c r="A608" s="144"/>
      <c r="B608" s="145"/>
      <c r="C608" s="146"/>
      <c r="D608" s="146"/>
      <c r="E608" s="146"/>
      <c r="F608" s="145" t="s">
        <v>1282</v>
      </c>
      <c r="G608" s="148">
        <f>SUM(G602:G607)</f>
        <v>16905000</v>
      </c>
      <c r="H608" s="148">
        <f t="shared" ref="H608:M608" si="128">SUM(H602:H607)</f>
        <v>7056240.4000000004</v>
      </c>
      <c r="I608" s="148">
        <f t="shared" si="128"/>
        <v>0</v>
      </c>
      <c r="J608" s="148">
        <f t="shared" si="128"/>
        <v>18126137.229999997</v>
      </c>
      <c r="K608" s="148">
        <f t="shared" si="128"/>
        <v>221137.23000000039</v>
      </c>
      <c r="L608" s="148">
        <f t="shared" si="128"/>
        <v>17126137.229999997</v>
      </c>
      <c r="M608" s="148">
        <f t="shared" si="128"/>
        <v>21113000</v>
      </c>
      <c r="N608" s="148">
        <f t="shared" ref="N608:P608" si="129">SUM(N602:N607)</f>
        <v>21113000</v>
      </c>
      <c r="O608" s="148">
        <f t="shared" si="129"/>
        <v>17825400</v>
      </c>
      <c r="P608" s="148">
        <f t="shared" si="129"/>
        <v>21891000</v>
      </c>
      <c r="Q608" s="148">
        <f t="shared" ref="Q608:R608" si="130">SUM(Q602:Q607)</f>
        <v>0</v>
      </c>
      <c r="R608" s="148">
        <f t="shared" si="130"/>
        <v>21891000</v>
      </c>
      <c r="S608" s="168">
        <f t="shared" ref="S608" si="131">SUM(S602:S607)</f>
        <v>49.38</v>
      </c>
    </row>
    <row r="609" spans="1:19" ht="35.1" customHeight="1" thickBot="1" x14ac:dyDescent="0.35">
      <c r="A609" s="125"/>
      <c r="B609" s="126"/>
      <c r="C609" s="127"/>
      <c r="D609" s="127"/>
      <c r="E609" s="127"/>
      <c r="F609" s="126"/>
      <c r="G609" s="129">
        <f>+G608+G600</f>
        <v>17011000</v>
      </c>
      <c r="H609" s="129">
        <f t="shared" ref="H609:M609" si="132">+H608+H600</f>
        <v>7156208.4700000007</v>
      </c>
      <c r="I609" s="129">
        <f t="shared" si="132"/>
        <v>0</v>
      </c>
      <c r="J609" s="129">
        <f t="shared" si="132"/>
        <v>18226105.299999997</v>
      </c>
      <c r="K609" s="129">
        <f t="shared" si="132"/>
        <v>215105.3000000004</v>
      </c>
      <c r="L609" s="129">
        <f t="shared" si="132"/>
        <v>17226105.299999997</v>
      </c>
      <c r="M609" s="129">
        <f t="shared" si="132"/>
        <v>21209000</v>
      </c>
      <c r="N609" s="129">
        <f t="shared" ref="N609:P609" si="133">+N608+N600</f>
        <v>21209000</v>
      </c>
      <c r="O609" s="129">
        <f t="shared" si="133"/>
        <v>17944400</v>
      </c>
      <c r="P609" s="129">
        <f t="shared" si="133"/>
        <v>21992000</v>
      </c>
      <c r="Q609" s="129">
        <f t="shared" ref="Q609:R609" si="134">+Q608+Q600</f>
        <v>0</v>
      </c>
      <c r="R609" s="129">
        <f t="shared" si="134"/>
        <v>21992000</v>
      </c>
      <c r="S609" s="170">
        <f t="shared" ref="S609" si="135">+S608+S600</f>
        <v>50.38</v>
      </c>
    </row>
    <row r="610" spans="1:19" ht="35.1" customHeight="1" x14ac:dyDescent="0.3">
      <c r="A610" s="151"/>
      <c r="B610" s="151"/>
      <c r="C610" s="152"/>
      <c r="D610" s="152"/>
      <c r="E610" s="152"/>
      <c r="F610" s="151" t="s">
        <v>1283</v>
      </c>
      <c r="G610" s="153">
        <f t="shared" ref="G610:S610" si="136">+G609+G597+G188+G94</f>
        <v>168212400</v>
      </c>
      <c r="H610" s="153">
        <f t="shared" si="136"/>
        <v>160906057.81</v>
      </c>
      <c r="I610" s="153">
        <f t="shared" si="136"/>
        <v>394424.72</v>
      </c>
      <c r="J610" s="153">
        <f t="shared" si="136"/>
        <v>172910000.41999999</v>
      </c>
      <c r="K610" s="153">
        <f t="shared" si="136"/>
        <v>4697600.42</v>
      </c>
      <c r="L610" s="153">
        <f t="shared" si="136"/>
        <v>172910000.41999999</v>
      </c>
      <c r="M610" s="153">
        <f t="shared" si="136"/>
        <v>181061000</v>
      </c>
      <c r="N610" s="153">
        <f t="shared" si="136"/>
        <v>180727333</v>
      </c>
      <c r="O610" s="153">
        <f t="shared" si="136"/>
        <v>181998499.58666667</v>
      </c>
      <c r="P610" s="153">
        <f t="shared" si="136"/>
        <v>194162600</v>
      </c>
      <c r="Q610" s="153">
        <f t="shared" ref="Q610:R610" si="137">+Q609+Q597+Q188+Q94</f>
        <v>2380182</v>
      </c>
      <c r="R610" s="153">
        <f t="shared" si="137"/>
        <v>196542782</v>
      </c>
      <c r="S610" s="183">
        <f t="shared" si="136"/>
        <v>701.26</v>
      </c>
    </row>
  </sheetData>
  <autoFilter ref="A4:S610"/>
  <mergeCells count="2">
    <mergeCell ref="A1:S1"/>
    <mergeCell ref="A2:S2"/>
  </mergeCells>
  <conditionalFormatting sqref="A1:XFD10017">
    <cfRule type="expression" dxfId="8" priority="2">
      <formula>"$C=""110"""</formula>
    </cfRule>
  </conditionalFormatting>
  <conditionalFormatting sqref="A1:S610">
    <cfRule type="expression" dxfId="7" priority="1">
      <formula>AND($C1&lt;"400",NOT(ISBLANK($C1)))</formula>
    </cfRule>
  </conditionalFormatting>
  <pageMargins left="0.31496062992125984" right="0.31496062992125984" top="0.15748031496062992" bottom="0.15748031496062992" header="0.31496062992125984" footer="0.31496062992125984"/>
  <pageSetup paperSize="9" scale="61" fitToHeight="0" orientation="portrait" horizontalDpi="4294967294" verticalDpi="4294967294" r:id="rId1"/>
  <headerFooter>
    <oddFooter>&amp;A&amp;Rעמוד &amp;P</oddFooter>
  </headerFooter>
  <rowBreaks count="23" manualBreakCount="23">
    <brk id="29" max="16383" man="1"/>
    <brk id="60" max="16383" man="1"/>
    <brk id="83" max="16383" man="1"/>
    <brk id="94" max="16383" man="1"/>
    <brk id="121" max="16383" man="1"/>
    <brk id="134" max="16383" man="1"/>
    <brk id="157" max="16" man="1"/>
    <brk id="182" max="16383" man="1"/>
    <brk id="188" max="16383" man="1"/>
    <brk id="217" max="16383" man="1"/>
    <brk id="245" max="16383" man="1"/>
    <brk id="272" max="16383" man="1"/>
    <brk id="281" max="16383" man="1"/>
    <brk id="316" max="16383" man="1"/>
    <brk id="345" max="16383" man="1"/>
    <brk id="379" max="16383" man="1"/>
    <brk id="423" max="16383" man="1"/>
    <brk id="449" max="16383" man="1"/>
    <brk id="464" max="16383" man="1"/>
    <brk id="493" max="16383" man="1"/>
    <brk id="522" max="16383" man="1"/>
    <brk id="559" max="16383" man="1"/>
    <brk id="58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14</vt:i4>
      </vt:variant>
      <vt:variant>
        <vt:lpstr>טווחים בעלי שם</vt:lpstr>
      </vt:variant>
      <vt:variant>
        <vt:i4>9</vt:i4>
      </vt:variant>
    </vt:vector>
  </HeadingPairs>
  <TitlesOfParts>
    <vt:vector size="23" baseType="lpstr">
      <vt:lpstr>data1456413273292-2015</vt:lpstr>
      <vt:lpstr>תקציב רגיל</vt:lpstr>
      <vt:lpstr>2016</vt:lpstr>
      <vt:lpstr>גיליון2</vt:lpstr>
      <vt:lpstr>כותרת</vt:lpstr>
      <vt:lpstr>ריכוז תקציב</vt:lpstr>
      <vt:lpstr>חלוקה לפי פרק</vt:lpstr>
      <vt:lpstr>הכנסות</vt:lpstr>
      <vt:lpstr>הוצאות</vt:lpstr>
      <vt:lpstr>תקציב2017</vt:lpstr>
      <vt:lpstr>ריכוז</vt:lpstr>
      <vt:lpstr>ריכוז הוצאות לפי פרק</vt:lpstr>
      <vt:lpstr>ריכוז הכנסות לפי פרק</vt:lpstr>
      <vt:lpstr>גיליון5</vt:lpstr>
      <vt:lpstr>הכנסות!WPrint_Area_W</vt:lpstr>
      <vt:lpstr>'חלוקה לפי פרק'!WPrint_Area_W</vt:lpstr>
      <vt:lpstr>'ריכוז תקציב'!WPrint_Area_W</vt:lpstr>
      <vt:lpstr>הוצאות!WPrint_TitlesW</vt:lpstr>
      <vt:lpstr>הכנסות!WPrint_TitlesW</vt:lpstr>
      <vt:lpstr>ריכוז!WPrint_TitlesW</vt:lpstr>
      <vt:lpstr>'ריכוז הוצאות לפי פרק'!WPrint_TitlesW</vt:lpstr>
      <vt:lpstr>'ריכוז הכנסות לפי פרק'!WPrint_TitlesW</vt:lpstr>
      <vt:lpstr>'ריכוז תקציב'!WPrint_TitlesW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maias</dc:creator>
  <cp:lastModifiedBy>Admin</cp:lastModifiedBy>
  <cp:lastPrinted>2017-06-06T10:47:05Z</cp:lastPrinted>
  <dcterms:created xsi:type="dcterms:W3CDTF">2016-02-25T16:31:41Z</dcterms:created>
  <dcterms:modified xsi:type="dcterms:W3CDTF">2018-04-29T06:01:47Z</dcterms:modified>
</cp:coreProperties>
</file>